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tikova\Práce\ET osobní\KATKA\Královice\ZVA Model udržitelnsoti\"/>
    </mc:Choice>
  </mc:AlternateContent>
  <xr:revisionPtr revIDLastSave="0" documentId="13_ncr:1_{DA4BBAAD-6A34-40AB-B0DC-E2DE09639D83}" xr6:coauthVersionLast="36" xr6:coauthVersionMax="36" xr10:uidLastSave="{00000000-0000-0000-0000-000000000000}"/>
  <workbookProtection workbookAlgorithmName="SHA-512" workbookHashValue="IN/72ygJ7zlDJcxm76ptoiYNpj99Q/UgdBJPMF6KgT8EYCUX/mFGOhK3HZtdD/HhpPoYsu3c/9oXuZ8JA2+cYg==" workbookSaltValue="Rcftg65200H4JyXm2x+srQ==" workbookSpinCount="100000" lockStructure="1"/>
  <bookViews>
    <workbookView xWindow="0" yWindow="0" windowWidth="28800" windowHeight="11508" tabRatio="664" activeTab="1" xr2:uid="{00000000-000D-0000-FFFF-FFFF00000000}"/>
  </bookViews>
  <sheets>
    <sheet name="Info" sheetId="18" r:id="rId1"/>
    <sheet name="Základní vstupní data" sheetId="21" r:id="rId2"/>
    <sheet name="Provozní náklady VaK-ex post" sheetId="27" r:id="rId3"/>
    <sheet name="Výpočty" sheetId="22" r:id="rId4"/>
    <sheet name="Udržitelnost" sheetId="23" r:id="rId5"/>
    <sheet name="Grafy" sheetId="25" r:id="rId6"/>
    <sheet name="Výstupy pro SFŽP" sheetId="28" r:id="rId7"/>
    <sheet name="Návrh PFO" sheetId="24" r:id="rId8"/>
    <sheet name="Indexace" sheetId="2" r:id="rId9"/>
    <sheet name="Makrodata" sheetId="7" r:id="rId10"/>
    <sheet name="Monitoring" sheetId="29" state="hidden" r:id="rId11"/>
  </sheets>
  <definedNames>
    <definedName name="_xlnm.Print_Area" localSheetId="5">Grafy!$A$1:$O$41</definedName>
    <definedName name="_xlnm.Print_Area" localSheetId="0">Info!$A$1:$K$55</definedName>
    <definedName name="_xlnm.Print_Area" localSheetId="7">'Návrh PFO'!$A$1:$O$41</definedName>
    <definedName name="_xlnm.Print_Area" localSheetId="4">Udržitelnost!$B$1:$AH$93</definedName>
    <definedName name="_xlnm.Print_Area" localSheetId="6">'Výstupy pro SFŽP'!$A$1:$AJ$55</definedName>
    <definedName name="_xlnm.Print_Area" localSheetId="1">'Základní vstupní data'!$A$1:$T$139</definedName>
  </definedNames>
  <calcPr calcId="191029"/>
</workbook>
</file>

<file path=xl/calcChain.xml><?xml version="1.0" encoding="utf-8"?>
<calcChain xmlns="http://schemas.openxmlformats.org/spreadsheetml/2006/main">
  <c r="G104" i="21" l="1"/>
  <c r="D57" i="27" l="1"/>
  <c r="B43" i="28" l="1"/>
  <c r="B44" i="28"/>
  <c r="B42" i="28"/>
  <c r="B38" i="28"/>
  <c r="B39" i="28"/>
  <c r="B37" i="28"/>
  <c r="B36" i="28"/>
  <c r="D6" i="22" l="1"/>
  <c r="A5" i="2" s="1"/>
  <c r="F99" i="21"/>
  <c r="F95" i="21"/>
  <c r="G95" i="21"/>
  <c r="G99" i="21"/>
  <c r="V19" i="18"/>
  <c r="G2" i="28" s="1"/>
  <c r="F5" i="2" l="1"/>
  <c r="G2" i="27"/>
  <c r="F23" i="27" s="1"/>
  <c r="H23" i="27" s="1"/>
  <c r="G2" i="23"/>
  <c r="G2" i="22"/>
  <c r="G23" i="27" l="1"/>
  <c r="I23" i="27" s="1"/>
  <c r="B24" i="27"/>
  <c r="E23" i="27"/>
  <c r="E24" i="27"/>
  <c r="B23" i="27"/>
  <c r="J27" i="24" l="1"/>
  <c r="K27" i="24"/>
  <c r="L27" i="24"/>
  <c r="M27" i="24"/>
  <c r="N27" i="24"/>
  <c r="I27" i="24"/>
  <c r="K23" i="27" l="1"/>
  <c r="J23" i="27"/>
  <c r="M23" i="27" l="1"/>
  <c r="L23" i="27"/>
  <c r="X66" i="7"/>
  <c r="Y66" i="7"/>
  <c r="Z66" i="7"/>
  <c r="AA66" i="7"/>
  <c r="AB66" i="7"/>
  <c r="AC66" i="7"/>
  <c r="AD66" i="7"/>
  <c r="AE66" i="7"/>
  <c r="AF66" i="7"/>
  <c r="AG66" i="7"/>
  <c r="AH66" i="7"/>
  <c r="AI66" i="7"/>
  <c r="AJ66" i="7"/>
  <c r="AK66" i="7"/>
  <c r="AL66" i="7"/>
  <c r="AM66" i="7"/>
  <c r="AN66" i="7"/>
  <c r="AO66" i="7"/>
  <c r="AP66" i="7"/>
  <c r="AQ66" i="7"/>
  <c r="AR66" i="7"/>
  <c r="AS66" i="7"/>
  <c r="AT66" i="7"/>
  <c r="AU66" i="7"/>
  <c r="AV66" i="7"/>
  <c r="AW66" i="7"/>
  <c r="AX66" i="7"/>
  <c r="AY66" i="7"/>
  <c r="AZ66" i="7"/>
  <c r="BA66" i="7"/>
  <c r="BB66" i="7"/>
  <c r="BC66" i="7"/>
  <c r="O23" i="27" l="1"/>
  <c r="N23" i="27"/>
  <c r="Q23" i="27" l="1"/>
  <c r="P23" i="27"/>
  <c r="F5" i="28"/>
  <c r="E5" i="28"/>
  <c r="D5" i="28"/>
  <c r="B5" i="28"/>
  <c r="F13" i="28"/>
  <c r="F4" i="28"/>
  <c r="S23" i="27" l="1"/>
  <c r="R23" i="27"/>
  <c r="R20" i="24"/>
  <c r="G19" i="24" s="1"/>
  <c r="R18" i="24"/>
  <c r="G17" i="24" s="1"/>
  <c r="R22" i="24"/>
  <c r="G21" i="24" s="1"/>
  <c r="R16" i="24"/>
  <c r="G15" i="24" s="1"/>
  <c r="U23" i="27" l="1"/>
  <c r="T23" i="27"/>
  <c r="W23" i="27" l="1"/>
  <c r="V23" i="27"/>
  <c r="O39" i="22"/>
  <c r="P39" i="22"/>
  <c r="R72" i="21"/>
  <c r="R71" i="21"/>
  <c r="R70" i="21"/>
  <c r="R68" i="21"/>
  <c r="R67" i="21"/>
  <c r="R66" i="21"/>
  <c r="R64" i="21"/>
  <c r="R63" i="21"/>
  <c r="R62" i="21"/>
  <c r="R60" i="21"/>
  <c r="R59" i="21"/>
  <c r="R58" i="21"/>
  <c r="R56" i="21"/>
  <c r="R55" i="21"/>
  <c r="R54" i="21"/>
  <c r="R48" i="21"/>
  <c r="R47" i="21"/>
  <c r="R46" i="21"/>
  <c r="R44" i="21"/>
  <c r="R43" i="21"/>
  <c r="R42" i="21"/>
  <c r="P41" i="21"/>
  <c r="Q41" i="21"/>
  <c r="P45" i="21"/>
  <c r="Q45" i="21"/>
  <c r="P49" i="21"/>
  <c r="Q49" i="21"/>
  <c r="P53" i="21"/>
  <c r="Q53" i="21"/>
  <c r="P57" i="21"/>
  <c r="Q57" i="21"/>
  <c r="P61" i="21"/>
  <c r="Q61" i="21"/>
  <c r="P65" i="21"/>
  <c r="Q65" i="21"/>
  <c r="P69" i="21"/>
  <c r="Q69" i="21"/>
  <c r="P74" i="21" a="1"/>
  <c r="P74" i="21" s="1"/>
  <c r="Q74" i="21" a="1"/>
  <c r="Q74" i="21" s="1"/>
  <c r="Y23" i="27" l="1"/>
  <c r="X23" i="27"/>
  <c r="P73" i="21"/>
  <c r="P75" i="21" s="1"/>
  <c r="Q73" i="21"/>
  <c r="Q75" i="21" s="1"/>
  <c r="V25" i="18" l="1"/>
  <c r="W27" i="18"/>
  <c r="F2" i="22" l="1"/>
  <c r="G105" i="22" s="1"/>
  <c r="F2" i="28"/>
  <c r="E19" i="22"/>
  <c r="E20" i="22"/>
  <c r="E21" i="22"/>
  <c r="E22" i="22"/>
  <c r="E23" i="22"/>
  <c r="E28" i="22"/>
  <c r="E29" i="22"/>
  <c r="E30" i="22"/>
  <c r="G38" i="27"/>
  <c r="F105" i="22" l="1"/>
  <c r="J106" i="22"/>
  <c r="AG106" i="22"/>
  <c r="W106" i="22"/>
  <c r="AG105" i="22"/>
  <c r="L105" i="22"/>
  <c r="E105" i="22"/>
  <c r="L106" i="22"/>
  <c r="Y105" i="22"/>
  <c r="H105" i="22"/>
  <c r="AE105" i="22"/>
  <c r="V105" i="22"/>
  <c r="N106" i="22"/>
  <c r="C106" i="22"/>
  <c r="P106" i="22"/>
  <c r="C105" i="22"/>
  <c r="S106" i="22"/>
  <c r="AD106" i="22"/>
  <c r="AB105" i="22"/>
  <c r="AC105" i="22"/>
  <c r="U106" i="22"/>
  <c r="S105" i="22"/>
  <c r="AD105" i="22"/>
  <c r="AB106" i="22"/>
  <c r="AH105" i="22"/>
  <c r="Z106" i="22"/>
  <c r="X105" i="22"/>
  <c r="U105" i="22"/>
  <c r="Q106" i="22"/>
  <c r="O105" i="22"/>
  <c r="AF106" i="22"/>
  <c r="N105" i="22"/>
  <c r="Z105" i="22"/>
  <c r="T106" i="22"/>
  <c r="E106" i="22"/>
  <c r="R105" i="22"/>
  <c r="Q105" i="22"/>
  <c r="V106" i="22"/>
  <c r="F106" i="22"/>
  <c r="T105" i="22"/>
  <c r="O106" i="22"/>
  <c r="M105" i="22"/>
  <c r="AC106" i="22"/>
  <c r="M106" i="22"/>
  <c r="AA105" i="22"/>
  <c r="K105" i="22"/>
  <c r="X106" i="22"/>
  <c r="AE106" i="22"/>
  <c r="J105" i="22"/>
  <c r="H106" i="22"/>
  <c r="AA106" i="22"/>
  <c r="K106" i="22"/>
  <c r="AH106" i="22"/>
  <c r="R106" i="22"/>
  <c r="AF105" i="22"/>
  <c r="P105" i="22"/>
  <c r="G106" i="22"/>
  <c r="I105" i="22"/>
  <c r="Y106" i="22"/>
  <c r="I106" i="22"/>
  <c r="W105" i="22"/>
  <c r="C17" i="18"/>
  <c r="J17" i="18" s="1"/>
  <c r="E96" i="22" s="1"/>
  <c r="E156" i="22" l="1"/>
  <c r="F156" i="22" s="1"/>
  <c r="G156" i="22" s="1"/>
  <c r="D8" i="23"/>
  <c r="C2" i="25"/>
  <c r="S77" i="7"/>
  <c r="R77" i="7" s="1"/>
  <c r="Q77" i="7" s="1"/>
  <c r="P77" i="7" s="1"/>
  <c r="O77" i="7" s="1"/>
  <c r="N77" i="7" s="1"/>
  <c r="M77" i="7" s="1"/>
  <c r="L77" i="7" s="1"/>
  <c r="K77" i="7" s="1"/>
  <c r="R76" i="7"/>
  <c r="Q76" i="7" s="1"/>
  <c r="P76" i="7" s="1"/>
  <c r="O76" i="7" s="1"/>
  <c r="N76" i="7" s="1"/>
  <c r="M76" i="7" s="1"/>
  <c r="L76" i="7" s="1"/>
  <c r="K76" i="7" s="1"/>
  <c r="Q75" i="7"/>
  <c r="P75" i="7" s="1"/>
  <c r="O75" i="7" s="1"/>
  <c r="N75" i="7" s="1"/>
  <c r="M75" i="7" s="1"/>
  <c r="L75" i="7" s="1"/>
  <c r="K75" i="7" s="1"/>
  <c r="P74" i="7"/>
  <c r="O74" i="7" s="1"/>
  <c r="N74" i="7" s="1"/>
  <c r="M74" i="7" s="1"/>
  <c r="L74" i="7" s="1"/>
  <c r="K74" i="7" s="1"/>
  <c r="J74" i="7" s="1"/>
  <c r="I74" i="7" s="1"/>
  <c r="H74" i="7" s="1"/>
  <c r="G74" i="7" s="1"/>
  <c r="F74" i="7" s="1"/>
  <c r="E74" i="7" s="1"/>
  <c r="D74" i="7" s="1"/>
  <c r="O73" i="7"/>
  <c r="N72" i="7"/>
  <c r="M72" i="7" s="1"/>
  <c r="L72" i="7" s="1"/>
  <c r="K72" i="7" s="1"/>
  <c r="J72" i="7" s="1"/>
  <c r="I72" i="7" s="1"/>
  <c r="H72" i="7" s="1"/>
  <c r="G72" i="7" s="1"/>
  <c r="F72" i="7" s="1"/>
  <c r="E72" i="7" s="1"/>
  <c r="D72" i="7" s="1"/>
  <c r="M71" i="7"/>
  <c r="L71" i="7" s="1"/>
  <c r="K71" i="7" s="1"/>
  <c r="J71" i="7" s="1"/>
  <c r="I71" i="7" s="1"/>
  <c r="H71" i="7" s="1"/>
  <c r="G71" i="7" s="1"/>
  <c r="F71" i="7" s="1"/>
  <c r="E71" i="7" s="1"/>
  <c r="D71" i="7" s="1"/>
  <c r="L70" i="7"/>
  <c r="K69" i="7"/>
  <c r="J69" i="7" s="1"/>
  <c r="I69" i="7" s="1"/>
  <c r="H69" i="7" s="1"/>
  <c r="G69" i="7" s="1"/>
  <c r="F69" i="7" s="1"/>
  <c r="E69" i="7" s="1"/>
  <c r="D69" i="7" s="1"/>
  <c r="P72" i="7"/>
  <c r="Q72" i="7" s="1"/>
  <c r="R72" i="7" s="1"/>
  <c r="S72" i="7" s="1"/>
  <c r="T72" i="7" s="1"/>
  <c r="O71" i="7"/>
  <c r="P71" i="7" s="1"/>
  <c r="Q71" i="7" s="1"/>
  <c r="R71" i="7" s="1"/>
  <c r="S71" i="7" s="1"/>
  <c r="T71" i="7" s="1"/>
  <c r="N70" i="7"/>
  <c r="M69" i="7"/>
  <c r="N69" i="7" s="1"/>
  <c r="O69" i="7" s="1"/>
  <c r="P69" i="7" s="1"/>
  <c r="Q69" i="7" s="1"/>
  <c r="R69" i="7" s="1"/>
  <c r="S69" i="7" s="1"/>
  <c r="T69" i="7" s="1"/>
  <c r="L68" i="7"/>
  <c r="M68" i="7" s="1"/>
  <c r="N68" i="7" s="1"/>
  <c r="O68" i="7" s="1"/>
  <c r="Q73" i="7"/>
  <c r="R73" i="7" s="1"/>
  <c r="S73" i="7" s="1"/>
  <c r="T73" i="7" s="1"/>
  <c r="S75" i="7"/>
  <c r="T75" i="7" s="1"/>
  <c r="R74" i="7"/>
  <c r="S74" i="7" s="1"/>
  <c r="T74" i="7" s="1"/>
  <c r="T76" i="7"/>
  <c r="BB110" i="7"/>
  <c r="K67" i="7"/>
  <c r="L67" i="7" s="1"/>
  <c r="M67" i="7" s="1"/>
  <c r="N67" i="7" s="1"/>
  <c r="O67" i="7" s="1"/>
  <c r="P67" i="7" s="1"/>
  <c r="Q67" i="7" s="1"/>
  <c r="R67" i="7" s="1"/>
  <c r="S67" i="7" s="1"/>
  <c r="T67" i="7" s="1"/>
  <c r="I67" i="7"/>
  <c r="H67" i="7" s="1"/>
  <c r="G67" i="7" s="1"/>
  <c r="F67" i="7" s="1"/>
  <c r="E67" i="7" s="1"/>
  <c r="D67" i="7" s="1"/>
  <c r="U79" i="7"/>
  <c r="W81" i="7"/>
  <c r="V81" i="7" s="1"/>
  <c r="U81" i="7" s="1"/>
  <c r="Y83" i="7"/>
  <c r="X83" i="7" s="1"/>
  <c r="W83" i="7" s="1"/>
  <c r="V83" i="7" s="1"/>
  <c r="U83" i="7" s="1"/>
  <c r="AA85" i="7"/>
  <c r="Z85" i="7" s="1"/>
  <c r="Y85" i="7" s="1"/>
  <c r="X85" i="7" s="1"/>
  <c r="W85" i="7" s="1"/>
  <c r="V85" i="7" s="1"/>
  <c r="U85" i="7" s="1"/>
  <c r="AC87" i="7"/>
  <c r="AB87" i="7" s="1"/>
  <c r="AA87" i="7" s="1"/>
  <c r="Z87" i="7" s="1"/>
  <c r="Y87" i="7" s="1"/>
  <c r="X87" i="7" s="1"/>
  <c r="W87" i="7" s="1"/>
  <c r="V87" i="7" s="1"/>
  <c r="U87" i="7" s="1"/>
  <c r="T87" i="7" s="1"/>
  <c r="S87" i="7" s="1"/>
  <c r="R87" i="7" s="1"/>
  <c r="Q87" i="7" s="1"/>
  <c r="P87" i="7" s="1"/>
  <c r="O87" i="7" s="1"/>
  <c r="AE89" i="7"/>
  <c r="AD89" i="7" s="1"/>
  <c r="AC89" i="7" s="1"/>
  <c r="AB89" i="7" s="1"/>
  <c r="AA89" i="7" s="1"/>
  <c r="Z89" i="7" s="1"/>
  <c r="Y89" i="7" s="1"/>
  <c r="X89" i="7" s="1"/>
  <c r="W89" i="7" s="1"/>
  <c r="V89" i="7" s="1"/>
  <c r="U89" i="7" s="1"/>
  <c r="AG91" i="7"/>
  <c r="AF91" i="7" s="1"/>
  <c r="AE91" i="7" s="1"/>
  <c r="AD91" i="7" s="1"/>
  <c r="AC91" i="7" s="1"/>
  <c r="AB91" i="7" s="1"/>
  <c r="AA91" i="7" s="1"/>
  <c r="Z91" i="7" s="1"/>
  <c r="Y91" i="7" s="1"/>
  <c r="X91" i="7" s="1"/>
  <c r="W91" i="7" s="1"/>
  <c r="V91" i="7" s="1"/>
  <c r="U91" i="7" s="1"/>
  <c r="T91" i="7" s="1"/>
  <c r="S91" i="7" s="1"/>
  <c r="R91" i="7" s="1"/>
  <c r="Q91" i="7" s="1"/>
  <c r="P91" i="7" s="1"/>
  <c r="O91" i="7" s="1"/>
  <c r="AI93" i="7"/>
  <c r="AH93" i="7" s="1"/>
  <c r="AG93" i="7" s="1"/>
  <c r="AF93" i="7" s="1"/>
  <c r="AE93" i="7" s="1"/>
  <c r="AD93" i="7" s="1"/>
  <c r="AC93" i="7" s="1"/>
  <c r="AB93" i="7" s="1"/>
  <c r="AA93" i="7" s="1"/>
  <c r="Z93" i="7" s="1"/>
  <c r="Y93" i="7" s="1"/>
  <c r="X93" i="7" s="1"/>
  <c r="W93" i="7" s="1"/>
  <c r="V93" i="7" s="1"/>
  <c r="U93" i="7" s="1"/>
  <c r="AL94" i="7"/>
  <c r="AM94" i="7" s="1"/>
  <c r="AN94" i="7" s="1"/>
  <c r="AO94" i="7" s="1"/>
  <c r="AP94" i="7" s="1"/>
  <c r="AQ94" i="7" s="1"/>
  <c r="AR94" i="7" s="1"/>
  <c r="AS94" i="7" s="1"/>
  <c r="AT94" i="7" s="1"/>
  <c r="AU94" i="7" s="1"/>
  <c r="AV94" i="7" s="1"/>
  <c r="AW94" i="7" s="1"/>
  <c r="AX94" i="7" s="1"/>
  <c r="AY94" i="7" s="1"/>
  <c r="AZ94" i="7" s="1"/>
  <c r="BA94" i="7" s="1"/>
  <c r="BB94" i="7" s="1"/>
  <c r="BC94" i="7" s="1"/>
  <c r="AM97" i="7"/>
  <c r="AL97" i="7" s="1"/>
  <c r="AK97" i="7" s="1"/>
  <c r="AJ97" i="7" s="1"/>
  <c r="AI97" i="7" s="1"/>
  <c r="AH97" i="7" s="1"/>
  <c r="AG97" i="7" s="1"/>
  <c r="AF97" i="7" s="1"/>
  <c r="AE97" i="7" s="1"/>
  <c r="AD97" i="7" s="1"/>
  <c r="AC97" i="7" s="1"/>
  <c r="AB97" i="7" s="1"/>
  <c r="AA97" i="7" s="1"/>
  <c r="Z97" i="7" s="1"/>
  <c r="Y97" i="7" s="1"/>
  <c r="X97" i="7" s="1"/>
  <c r="W97" i="7" s="1"/>
  <c r="V97" i="7" s="1"/>
  <c r="U97" i="7" s="1"/>
  <c r="AP98" i="7"/>
  <c r="AQ98" i="7" s="1"/>
  <c r="AR98" i="7" s="1"/>
  <c r="AS98" i="7" s="1"/>
  <c r="AT98" i="7" s="1"/>
  <c r="AU98" i="7" s="1"/>
  <c r="AV98" i="7" s="1"/>
  <c r="AW98" i="7" s="1"/>
  <c r="AX98" i="7" s="1"/>
  <c r="AY98" i="7" s="1"/>
  <c r="AZ98" i="7" s="1"/>
  <c r="BA98" i="7" s="1"/>
  <c r="BB98" i="7" s="1"/>
  <c r="BC98" i="7" s="1"/>
  <c r="AQ101" i="7"/>
  <c r="AP101" i="7" s="1"/>
  <c r="AO101" i="7" s="1"/>
  <c r="AN101" i="7" s="1"/>
  <c r="AM101" i="7" s="1"/>
  <c r="AL101" i="7" s="1"/>
  <c r="AK101" i="7" s="1"/>
  <c r="AJ101" i="7" s="1"/>
  <c r="AI101" i="7" s="1"/>
  <c r="AH101" i="7" s="1"/>
  <c r="AG101" i="7" s="1"/>
  <c r="AF101" i="7" s="1"/>
  <c r="AE101" i="7" s="1"/>
  <c r="AD101" i="7" s="1"/>
  <c r="AC101" i="7" s="1"/>
  <c r="AB101" i="7" s="1"/>
  <c r="AA101" i="7" s="1"/>
  <c r="Z101" i="7" s="1"/>
  <c r="Y101" i="7" s="1"/>
  <c r="X101" i="7" s="1"/>
  <c r="W101" i="7" s="1"/>
  <c r="V101" i="7" s="1"/>
  <c r="U101" i="7" s="1"/>
  <c r="AT102" i="7"/>
  <c r="AU102" i="7" s="1"/>
  <c r="AV102" i="7" s="1"/>
  <c r="AW102" i="7" s="1"/>
  <c r="AX102" i="7" s="1"/>
  <c r="AY102" i="7" s="1"/>
  <c r="AZ102" i="7" s="1"/>
  <c r="BA102" i="7" s="1"/>
  <c r="BB102" i="7" s="1"/>
  <c r="BC102" i="7" s="1"/>
  <c r="AV104" i="7"/>
  <c r="AW104" i="7" s="1"/>
  <c r="AX104" i="7" s="1"/>
  <c r="AY104" i="7" s="1"/>
  <c r="AZ104" i="7" s="1"/>
  <c r="BA104" i="7" s="1"/>
  <c r="BB104" i="7" s="1"/>
  <c r="BC104" i="7" s="1"/>
  <c r="AW107" i="7"/>
  <c r="AV107" i="7" s="1"/>
  <c r="AU107" i="7" s="1"/>
  <c r="AT107" i="7" s="1"/>
  <c r="AS107" i="7" s="1"/>
  <c r="AR107" i="7" s="1"/>
  <c r="AQ107" i="7" s="1"/>
  <c r="AP107" i="7" s="1"/>
  <c r="AO107" i="7" s="1"/>
  <c r="AN107" i="7" s="1"/>
  <c r="AM107" i="7" s="1"/>
  <c r="AL107" i="7" s="1"/>
  <c r="AK107" i="7" s="1"/>
  <c r="AJ107" i="7" s="1"/>
  <c r="AI107" i="7" s="1"/>
  <c r="AH107" i="7" s="1"/>
  <c r="AG107" i="7" s="1"/>
  <c r="AF107" i="7" s="1"/>
  <c r="AE107" i="7" s="1"/>
  <c r="AD107" i="7" s="1"/>
  <c r="AC107" i="7" s="1"/>
  <c r="AB107" i="7" s="1"/>
  <c r="AA107" i="7" s="1"/>
  <c r="Z107" i="7" s="1"/>
  <c r="Y107" i="7" s="1"/>
  <c r="X107" i="7" s="1"/>
  <c r="W107" i="7" s="1"/>
  <c r="V107" i="7" s="1"/>
  <c r="U107" i="7" s="1"/>
  <c r="T107" i="7" s="1"/>
  <c r="S107" i="7" s="1"/>
  <c r="R107" i="7" s="1"/>
  <c r="Q107" i="7" s="1"/>
  <c r="P107" i="7" s="1"/>
  <c r="O107" i="7" s="1"/>
  <c r="AZ108" i="7"/>
  <c r="BA108" i="7" s="1"/>
  <c r="BB108" i="7" s="1"/>
  <c r="BC108" i="7" s="1"/>
  <c r="BA111" i="7"/>
  <c r="AZ111" i="7" s="1"/>
  <c r="AY111" i="7" s="1"/>
  <c r="AX111" i="7" s="1"/>
  <c r="AW111" i="7" s="1"/>
  <c r="AV111" i="7" s="1"/>
  <c r="AU111" i="7" s="1"/>
  <c r="AT111" i="7" s="1"/>
  <c r="AS111" i="7" s="1"/>
  <c r="AR111" i="7" s="1"/>
  <c r="AQ111" i="7" s="1"/>
  <c r="AP111" i="7" s="1"/>
  <c r="AO111" i="7" s="1"/>
  <c r="AN111" i="7" s="1"/>
  <c r="AM111" i="7" s="1"/>
  <c r="AL111" i="7" s="1"/>
  <c r="AK111" i="7" s="1"/>
  <c r="AJ111" i="7" s="1"/>
  <c r="AI111" i="7" s="1"/>
  <c r="AH111" i="7" s="1"/>
  <c r="AG111" i="7" s="1"/>
  <c r="AF111" i="7" s="1"/>
  <c r="AE111" i="7" s="1"/>
  <c r="AD111" i="7" s="1"/>
  <c r="AC111" i="7" s="1"/>
  <c r="AB111" i="7" s="1"/>
  <c r="AA111" i="7" s="1"/>
  <c r="Z111" i="7" s="1"/>
  <c r="Y111" i="7" s="1"/>
  <c r="X111" i="7" s="1"/>
  <c r="W111" i="7" s="1"/>
  <c r="V111" i="7" s="1"/>
  <c r="U111" i="7" s="1"/>
  <c r="T111" i="7" s="1"/>
  <c r="S111" i="7" s="1"/>
  <c r="R111" i="7" s="1"/>
  <c r="Q111" i="7" s="1"/>
  <c r="P111" i="7" s="1"/>
  <c r="O111" i="7" s="1"/>
  <c r="BB112" i="7"/>
  <c r="BA112" i="7" s="1"/>
  <c r="AZ112" i="7" s="1"/>
  <c r="AY112" i="7" s="1"/>
  <c r="AX112" i="7" s="1"/>
  <c r="AW112" i="7" s="1"/>
  <c r="AV112" i="7" s="1"/>
  <c r="AU112" i="7" s="1"/>
  <c r="AT112" i="7" s="1"/>
  <c r="AS112" i="7" s="1"/>
  <c r="AR112" i="7" s="1"/>
  <c r="AQ112" i="7" s="1"/>
  <c r="AP112" i="7" s="1"/>
  <c r="AO112" i="7" s="1"/>
  <c r="AN112" i="7" s="1"/>
  <c r="AM112" i="7" s="1"/>
  <c r="AL112" i="7" s="1"/>
  <c r="AK112" i="7" s="1"/>
  <c r="AJ112" i="7" s="1"/>
  <c r="AI112" i="7" s="1"/>
  <c r="AH112" i="7" s="1"/>
  <c r="AG112" i="7" s="1"/>
  <c r="AF112" i="7" s="1"/>
  <c r="AE112" i="7" s="1"/>
  <c r="AD112" i="7" s="1"/>
  <c r="AC112" i="7" s="1"/>
  <c r="AB112" i="7" s="1"/>
  <c r="AA112" i="7" s="1"/>
  <c r="Z112" i="7" s="1"/>
  <c r="Y112" i="7" s="1"/>
  <c r="X112" i="7" s="1"/>
  <c r="W112" i="7" s="1"/>
  <c r="V112" i="7" s="1"/>
  <c r="U112" i="7" s="1"/>
  <c r="T112" i="7" s="1"/>
  <c r="S112" i="7" s="1"/>
  <c r="R112" i="7" s="1"/>
  <c r="Q112" i="7" s="1"/>
  <c r="P112" i="7" s="1"/>
  <c r="O112" i="7" s="1"/>
  <c r="T78" i="7"/>
  <c r="S78" i="7" s="1"/>
  <c r="R78" i="7" s="1"/>
  <c r="Q78" i="7" s="1"/>
  <c r="P78" i="7" s="1"/>
  <c r="O78" i="7" s="1"/>
  <c r="N78" i="7" s="1"/>
  <c r="M78" i="7" s="1"/>
  <c r="L78" i="7" s="1"/>
  <c r="K78" i="7" s="1"/>
  <c r="J68" i="7"/>
  <c r="I68" i="7" s="1"/>
  <c r="H68" i="7" s="1"/>
  <c r="G68" i="7" s="1"/>
  <c r="F68" i="7" s="1"/>
  <c r="E68" i="7" s="1"/>
  <c r="D68" i="7" s="1"/>
  <c r="O70" i="7" l="1"/>
  <c r="G5" i="2"/>
  <c r="K70" i="7"/>
  <c r="E5" i="2"/>
  <c r="T83" i="7"/>
  <c r="S83" i="7" s="1"/>
  <c r="R83" i="7" s="1"/>
  <c r="Q83" i="7" s="1"/>
  <c r="P83" i="7" s="1"/>
  <c r="O83" i="7" s="1"/>
  <c r="N83" i="7" s="1"/>
  <c r="M83" i="7" s="1"/>
  <c r="L83" i="7" s="1"/>
  <c r="K83" i="7" s="1"/>
  <c r="J83" i="7" s="1"/>
  <c r="I83" i="7" s="1"/>
  <c r="H83" i="7" s="1"/>
  <c r="G83" i="7" s="1"/>
  <c r="F83" i="7" s="1"/>
  <c r="E83" i="7" s="1"/>
  <c r="D83" i="7" s="1"/>
  <c r="T79" i="7"/>
  <c r="S79" i="7" s="1"/>
  <c r="R79" i="7" s="1"/>
  <c r="Q79" i="7" s="1"/>
  <c r="P79" i="7" s="1"/>
  <c r="O79" i="7" s="1"/>
  <c r="N79" i="7" s="1"/>
  <c r="M79" i="7" s="1"/>
  <c r="L79" i="7" s="1"/>
  <c r="K79" i="7" s="1"/>
  <c r="J79" i="7" s="1"/>
  <c r="I79" i="7" s="1"/>
  <c r="H79" i="7" s="1"/>
  <c r="G79" i="7" s="1"/>
  <c r="F79" i="7" s="1"/>
  <c r="E79" i="7" s="1"/>
  <c r="D79" i="7" s="1"/>
  <c r="U67" i="7"/>
  <c r="V67" i="7" s="1"/>
  <c r="W67" i="7" s="1"/>
  <c r="X67" i="7" s="1"/>
  <c r="Y67" i="7" s="1"/>
  <c r="Z67" i="7" s="1"/>
  <c r="AA67" i="7" s="1"/>
  <c r="AB67" i="7" s="1"/>
  <c r="AC67" i="7" s="1"/>
  <c r="AD67" i="7" s="1"/>
  <c r="AE67" i="7" s="1"/>
  <c r="AF67" i="7" s="1"/>
  <c r="AG67" i="7" s="1"/>
  <c r="AH67" i="7" s="1"/>
  <c r="AI67" i="7" s="1"/>
  <c r="AJ67" i="7" s="1"/>
  <c r="AK67" i="7" s="1"/>
  <c r="AL67" i="7" s="1"/>
  <c r="AM67" i="7" s="1"/>
  <c r="AN67" i="7" s="1"/>
  <c r="AO67" i="7" s="1"/>
  <c r="AP67" i="7" s="1"/>
  <c r="AQ67" i="7" s="1"/>
  <c r="AR67" i="7" s="1"/>
  <c r="AS67" i="7" s="1"/>
  <c r="AT67" i="7" s="1"/>
  <c r="AU67" i="7" s="1"/>
  <c r="AV67" i="7" s="1"/>
  <c r="AW67" i="7" s="1"/>
  <c r="AX67" i="7" s="1"/>
  <c r="AY67" i="7" s="1"/>
  <c r="AZ67" i="7" s="1"/>
  <c r="BA67" i="7" s="1"/>
  <c r="BB67" i="7" s="1"/>
  <c r="BC67" i="7" s="1"/>
  <c r="T101" i="7"/>
  <c r="S101" i="7" s="1"/>
  <c r="R101" i="7" s="1"/>
  <c r="Q101" i="7" s="1"/>
  <c r="P101" i="7" s="1"/>
  <c r="O101" i="7" s="1"/>
  <c r="T97" i="7"/>
  <c r="S97" i="7" s="1"/>
  <c r="R97" i="7" s="1"/>
  <c r="Q97" i="7" s="1"/>
  <c r="P97" i="7" s="1"/>
  <c r="O97" i="7" s="1"/>
  <c r="T93" i="7"/>
  <c r="S93" i="7" s="1"/>
  <c r="R93" i="7" s="1"/>
  <c r="Q93" i="7" s="1"/>
  <c r="P93" i="7" s="1"/>
  <c r="O93" i="7" s="1"/>
  <c r="N93" i="7" s="1"/>
  <c r="M93" i="7" s="1"/>
  <c r="L93" i="7" s="1"/>
  <c r="K93" i="7" s="1"/>
  <c r="J93" i="7" s="1"/>
  <c r="I93" i="7" s="1"/>
  <c r="H93" i="7" s="1"/>
  <c r="G93" i="7" s="1"/>
  <c r="F93" i="7" s="1"/>
  <c r="E93" i="7" s="1"/>
  <c r="D93" i="7" s="1"/>
  <c r="T89" i="7"/>
  <c r="S89" i="7" s="1"/>
  <c r="R89" i="7" s="1"/>
  <c r="Q89" i="7" s="1"/>
  <c r="P89" i="7" s="1"/>
  <c r="O89" i="7" s="1"/>
  <c r="N89" i="7" s="1"/>
  <c r="M89" i="7" s="1"/>
  <c r="L89" i="7" s="1"/>
  <c r="K89" i="7" s="1"/>
  <c r="J89" i="7" s="1"/>
  <c r="I89" i="7" s="1"/>
  <c r="H89" i="7" s="1"/>
  <c r="G89" i="7" s="1"/>
  <c r="F89" i="7" s="1"/>
  <c r="E89" i="7" s="1"/>
  <c r="D89" i="7" s="1"/>
  <c r="T85" i="7"/>
  <c r="S85" i="7" s="1"/>
  <c r="R85" i="7" s="1"/>
  <c r="Q85" i="7" s="1"/>
  <c r="P85" i="7" s="1"/>
  <c r="O85" i="7" s="1"/>
  <c r="N85" i="7" s="1"/>
  <c r="M85" i="7" s="1"/>
  <c r="L85" i="7" s="1"/>
  <c r="K85" i="7" s="1"/>
  <c r="J85" i="7" s="1"/>
  <c r="I85" i="7" s="1"/>
  <c r="H85" i="7" s="1"/>
  <c r="G85" i="7" s="1"/>
  <c r="F85" i="7" s="1"/>
  <c r="E85" i="7" s="1"/>
  <c r="D85" i="7" s="1"/>
  <c r="T81" i="7"/>
  <c r="S81" i="7" s="1"/>
  <c r="R81" i="7" s="1"/>
  <c r="Q81" i="7" s="1"/>
  <c r="P81" i="7" s="1"/>
  <c r="O81" i="7" s="1"/>
  <c r="N81" i="7" s="1"/>
  <c r="M81" i="7" s="1"/>
  <c r="L81" i="7" s="1"/>
  <c r="K81" i="7" s="1"/>
  <c r="J81" i="7" s="1"/>
  <c r="I81" i="7" s="1"/>
  <c r="H81" i="7" s="1"/>
  <c r="G81" i="7" s="1"/>
  <c r="F81" i="7" s="1"/>
  <c r="E81" i="7" s="1"/>
  <c r="D81" i="7" s="1"/>
  <c r="AZ110" i="7"/>
  <c r="AY110" i="7" s="1"/>
  <c r="AX110" i="7" s="1"/>
  <c r="AW110" i="7" s="1"/>
  <c r="AV110" i="7" s="1"/>
  <c r="AU110" i="7" s="1"/>
  <c r="AT110" i="7" s="1"/>
  <c r="AS110" i="7" s="1"/>
  <c r="AR110" i="7" s="1"/>
  <c r="AQ110" i="7" s="1"/>
  <c r="AP110" i="7" s="1"/>
  <c r="AO110" i="7" s="1"/>
  <c r="AN110" i="7" s="1"/>
  <c r="AM110" i="7" s="1"/>
  <c r="AL110" i="7" s="1"/>
  <c r="AK110" i="7" s="1"/>
  <c r="AJ110" i="7" s="1"/>
  <c r="AI110" i="7" s="1"/>
  <c r="AH110" i="7" s="1"/>
  <c r="AG110" i="7" s="1"/>
  <c r="AF110" i="7" s="1"/>
  <c r="AE110" i="7" s="1"/>
  <c r="AD110" i="7" s="1"/>
  <c r="AC110" i="7" s="1"/>
  <c r="AB110" i="7" s="1"/>
  <c r="AA110" i="7" s="1"/>
  <c r="Z110" i="7" s="1"/>
  <c r="Y110" i="7" s="1"/>
  <c r="X110" i="7" s="1"/>
  <c r="W110" i="7" s="1"/>
  <c r="V110" i="7" s="1"/>
  <c r="U110" i="7" s="1"/>
  <c r="T110" i="7" s="1"/>
  <c r="S110" i="7" s="1"/>
  <c r="R110" i="7" s="1"/>
  <c r="Q110" i="7" s="1"/>
  <c r="P110" i="7" s="1"/>
  <c r="O110" i="7" s="1"/>
  <c r="BA109" i="7"/>
  <c r="BB109" i="7" s="1"/>
  <c r="BC109" i="7" s="1"/>
  <c r="AX108" i="7"/>
  <c r="AW108" i="7" s="1"/>
  <c r="AV108" i="7" s="1"/>
  <c r="AU108" i="7" s="1"/>
  <c r="AT108" i="7" s="1"/>
  <c r="AS108" i="7" s="1"/>
  <c r="AR108" i="7" s="1"/>
  <c r="AQ108" i="7" s="1"/>
  <c r="AP108" i="7" s="1"/>
  <c r="AO108" i="7" s="1"/>
  <c r="AN108" i="7" s="1"/>
  <c r="AM108" i="7" s="1"/>
  <c r="AL108" i="7" s="1"/>
  <c r="AK108" i="7" s="1"/>
  <c r="AJ108" i="7" s="1"/>
  <c r="AI108" i="7" s="1"/>
  <c r="AH108" i="7" s="1"/>
  <c r="AG108" i="7" s="1"/>
  <c r="AF108" i="7" s="1"/>
  <c r="AE108" i="7" s="1"/>
  <c r="AD108" i="7" s="1"/>
  <c r="AC108" i="7" s="1"/>
  <c r="AB108" i="7" s="1"/>
  <c r="AA108" i="7" s="1"/>
  <c r="Z108" i="7" s="1"/>
  <c r="Y108" i="7" s="1"/>
  <c r="X108" i="7" s="1"/>
  <c r="W108" i="7" s="1"/>
  <c r="V108" i="7" s="1"/>
  <c r="U108" i="7" s="1"/>
  <c r="T108" i="7" s="1"/>
  <c r="S108" i="7" s="1"/>
  <c r="R108" i="7" s="1"/>
  <c r="Q108" i="7" s="1"/>
  <c r="P108" i="7" s="1"/>
  <c r="O108" i="7" s="1"/>
  <c r="AY107" i="7"/>
  <c r="AZ107" i="7" s="1"/>
  <c r="BA107" i="7" s="1"/>
  <c r="BB107" i="7" s="1"/>
  <c r="BC107" i="7" s="1"/>
  <c r="AW105" i="7"/>
  <c r="AX105" i="7" s="1"/>
  <c r="AY105" i="7" s="1"/>
  <c r="AZ105" i="7" s="1"/>
  <c r="BA105" i="7" s="1"/>
  <c r="BB105" i="7" s="1"/>
  <c r="BC105" i="7" s="1"/>
  <c r="AV106" i="7"/>
  <c r="AU106" i="7" s="1"/>
  <c r="AT106" i="7" s="1"/>
  <c r="AS106" i="7" s="1"/>
  <c r="AR106" i="7" s="1"/>
  <c r="AQ106" i="7" s="1"/>
  <c r="AP106" i="7" s="1"/>
  <c r="AO106" i="7" s="1"/>
  <c r="AN106" i="7" s="1"/>
  <c r="AM106" i="7" s="1"/>
  <c r="AL106" i="7" s="1"/>
  <c r="AK106" i="7" s="1"/>
  <c r="AJ106" i="7" s="1"/>
  <c r="AI106" i="7" s="1"/>
  <c r="AH106" i="7" s="1"/>
  <c r="AG106" i="7" s="1"/>
  <c r="AF106" i="7" s="1"/>
  <c r="AE106" i="7" s="1"/>
  <c r="AD106" i="7" s="1"/>
  <c r="AC106" i="7" s="1"/>
  <c r="AB106" i="7" s="1"/>
  <c r="AA106" i="7" s="1"/>
  <c r="Z106" i="7" s="1"/>
  <c r="Y106" i="7" s="1"/>
  <c r="X106" i="7" s="1"/>
  <c r="W106" i="7" s="1"/>
  <c r="V106" i="7" s="1"/>
  <c r="U106" i="7" s="1"/>
  <c r="T106" i="7" s="1"/>
  <c r="S106" i="7" s="1"/>
  <c r="R106" i="7" s="1"/>
  <c r="Q106" i="7" s="1"/>
  <c r="P106" i="7" s="1"/>
  <c r="O106" i="7" s="1"/>
  <c r="AT104" i="7"/>
  <c r="AS104" i="7" s="1"/>
  <c r="AR104" i="7" s="1"/>
  <c r="AQ104" i="7" s="1"/>
  <c r="AP104" i="7" s="1"/>
  <c r="AO104" i="7" s="1"/>
  <c r="AN104" i="7" s="1"/>
  <c r="AM104" i="7" s="1"/>
  <c r="AL104" i="7" s="1"/>
  <c r="AK104" i="7" s="1"/>
  <c r="AJ104" i="7" s="1"/>
  <c r="AI104" i="7" s="1"/>
  <c r="AH104" i="7" s="1"/>
  <c r="AG104" i="7" s="1"/>
  <c r="AF104" i="7" s="1"/>
  <c r="AE104" i="7" s="1"/>
  <c r="AD104" i="7" s="1"/>
  <c r="AC104" i="7" s="1"/>
  <c r="AB104" i="7" s="1"/>
  <c r="AA104" i="7" s="1"/>
  <c r="Z104" i="7" s="1"/>
  <c r="Y104" i="7" s="1"/>
  <c r="X104" i="7" s="1"/>
  <c r="W104" i="7" s="1"/>
  <c r="V104" i="7" s="1"/>
  <c r="U104" i="7" s="1"/>
  <c r="T104" i="7" s="1"/>
  <c r="S104" i="7" s="1"/>
  <c r="R104" i="7" s="1"/>
  <c r="Q104" i="7" s="1"/>
  <c r="P104" i="7" s="1"/>
  <c r="O104" i="7" s="1"/>
  <c r="AU103" i="7"/>
  <c r="AV103" i="7" s="1"/>
  <c r="AW103" i="7" s="1"/>
  <c r="AX103" i="7" s="1"/>
  <c r="AY103" i="7" s="1"/>
  <c r="AZ103" i="7" s="1"/>
  <c r="BA103" i="7" s="1"/>
  <c r="BB103" i="7" s="1"/>
  <c r="BC103" i="7" s="1"/>
  <c r="AR102" i="7"/>
  <c r="AQ102" i="7" s="1"/>
  <c r="AP102" i="7" s="1"/>
  <c r="AO102" i="7" s="1"/>
  <c r="AN102" i="7" s="1"/>
  <c r="AM102" i="7" s="1"/>
  <c r="AL102" i="7" s="1"/>
  <c r="AK102" i="7" s="1"/>
  <c r="AJ102" i="7" s="1"/>
  <c r="AI102" i="7" s="1"/>
  <c r="AH102" i="7" s="1"/>
  <c r="AG102" i="7" s="1"/>
  <c r="AF102" i="7" s="1"/>
  <c r="AE102" i="7" s="1"/>
  <c r="AD102" i="7" s="1"/>
  <c r="AC102" i="7" s="1"/>
  <c r="AB102" i="7" s="1"/>
  <c r="AA102" i="7" s="1"/>
  <c r="Z102" i="7" s="1"/>
  <c r="Y102" i="7" s="1"/>
  <c r="X102" i="7" s="1"/>
  <c r="W102" i="7" s="1"/>
  <c r="V102" i="7" s="1"/>
  <c r="U102" i="7" s="1"/>
  <c r="T102" i="7" s="1"/>
  <c r="S102" i="7" s="1"/>
  <c r="R102" i="7" s="1"/>
  <c r="Q102" i="7" s="1"/>
  <c r="P102" i="7" s="1"/>
  <c r="O102" i="7" s="1"/>
  <c r="AS101" i="7"/>
  <c r="AT101" i="7" s="1"/>
  <c r="AU101" i="7" s="1"/>
  <c r="AV101" i="7" s="1"/>
  <c r="AW101" i="7" s="1"/>
  <c r="AX101" i="7" s="1"/>
  <c r="AY101" i="7" s="1"/>
  <c r="AZ101" i="7" s="1"/>
  <c r="BA101" i="7" s="1"/>
  <c r="BB101" i="7" s="1"/>
  <c r="BC101" i="7" s="1"/>
  <c r="AQ99" i="7"/>
  <c r="AR99" i="7" s="1"/>
  <c r="AS99" i="7" s="1"/>
  <c r="AT99" i="7" s="1"/>
  <c r="AU99" i="7" s="1"/>
  <c r="AV99" i="7" s="1"/>
  <c r="AW99" i="7" s="1"/>
  <c r="AX99" i="7" s="1"/>
  <c r="AY99" i="7" s="1"/>
  <c r="AZ99" i="7" s="1"/>
  <c r="BA99" i="7" s="1"/>
  <c r="BB99" i="7" s="1"/>
  <c r="BC99" i="7" s="1"/>
  <c r="AP100" i="7"/>
  <c r="AO100" i="7" s="1"/>
  <c r="AN100" i="7" s="1"/>
  <c r="AM100" i="7" s="1"/>
  <c r="AL100" i="7" s="1"/>
  <c r="AK100" i="7" s="1"/>
  <c r="AJ100" i="7" s="1"/>
  <c r="AI100" i="7" s="1"/>
  <c r="AH100" i="7" s="1"/>
  <c r="AG100" i="7" s="1"/>
  <c r="AF100" i="7" s="1"/>
  <c r="AE100" i="7" s="1"/>
  <c r="AD100" i="7" s="1"/>
  <c r="AC100" i="7" s="1"/>
  <c r="AB100" i="7" s="1"/>
  <c r="AA100" i="7" s="1"/>
  <c r="Z100" i="7" s="1"/>
  <c r="Y100" i="7" s="1"/>
  <c r="X100" i="7" s="1"/>
  <c r="W100" i="7" s="1"/>
  <c r="V100" i="7" s="1"/>
  <c r="U100" i="7" s="1"/>
  <c r="T100" i="7" s="1"/>
  <c r="S100" i="7" s="1"/>
  <c r="R100" i="7" s="1"/>
  <c r="Q100" i="7" s="1"/>
  <c r="P100" i="7" s="1"/>
  <c r="O100" i="7" s="1"/>
  <c r="AO97" i="7"/>
  <c r="AP97" i="7" s="1"/>
  <c r="AQ97" i="7" s="1"/>
  <c r="AR97" i="7" s="1"/>
  <c r="AS97" i="7" s="1"/>
  <c r="AT97" i="7" s="1"/>
  <c r="AU97" i="7" s="1"/>
  <c r="AV97" i="7" s="1"/>
  <c r="AW97" i="7" s="1"/>
  <c r="AX97" i="7" s="1"/>
  <c r="AY97" i="7" s="1"/>
  <c r="AZ97" i="7" s="1"/>
  <c r="BA97" i="7" s="1"/>
  <c r="BB97" i="7" s="1"/>
  <c r="BC97" i="7" s="1"/>
  <c r="AN98" i="7"/>
  <c r="AM98" i="7" s="1"/>
  <c r="AL98" i="7" s="1"/>
  <c r="AK98" i="7" s="1"/>
  <c r="AJ98" i="7" s="1"/>
  <c r="AI98" i="7" s="1"/>
  <c r="AH98" i="7" s="1"/>
  <c r="AG98" i="7" s="1"/>
  <c r="AF98" i="7" s="1"/>
  <c r="AE98" i="7" s="1"/>
  <c r="AD98" i="7" s="1"/>
  <c r="AC98" i="7" s="1"/>
  <c r="AB98" i="7" s="1"/>
  <c r="AA98" i="7" s="1"/>
  <c r="Z98" i="7" s="1"/>
  <c r="Y98" i="7" s="1"/>
  <c r="X98" i="7" s="1"/>
  <c r="W98" i="7" s="1"/>
  <c r="V98" i="7" s="1"/>
  <c r="U98" i="7" s="1"/>
  <c r="T98" i="7" s="1"/>
  <c r="S98" i="7" s="1"/>
  <c r="R98" i="7" s="1"/>
  <c r="Q98" i="7" s="1"/>
  <c r="P98" i="7" s="1"/>
  <c r="O98" i="7" s="1"/>
  <c r="AM95" i="7"/>
  <c r="AN95" i="7" s="1"/>
  <c r="AO95" i="7" s="1"/>
  <c r="AP95" i="7" s="1"/>
  <c r="AQ95" i="7" s="1"/>
  <c r="AR95" i="7" s="1"/>
  <c r="AS95" i="7" s="1"/>
  <c r="AT95" i="7" s="1"/>
  <c r="AU95" i="7" s="1"/>
  <c r="AV95" i="7" s="1"/>
  <c r="AW95" i="7" s="1"/>
  <c r="AX95" i="7" s="1"/>
  <c r="AY95" i="7" s="1"/>
  <c r="AZ95" i="7" s="1"/>
  <c r="BA95" i="7" s="1"/>
  <c r="BB95" i="7" s="1"/>
  <c r="BC95" i="7" s="1"/>
  <c r="AL96" i="7"/>
  <c r="AK96" i="7" s="1"/>
  <c r="AJ96" i="7" s="1"/>
  <c r="AI96" i="7" s="1"/>
  <c r="AH96" i="7" s="1"/>
  <c r="AG96" i="7" s="1"/>
  <c r="AF96" i="7" s="1"/>
  <c r="AE96" i="7" s="1"/>
  <c r="AD96" i="7" s="1"/>
  <c r="AC96" i="7" s="1"/>
  <c r="AB96" i="7" s="1"/>
  <c r="AA96" i="7" s="1"/>
  <c r="Z96" i="7" s="1"/>
  <c r="Y96" i="7" s="1"/>
  <c r="X96" i="7" s="1"/>
  <c r="W96" i="7" s="1"/>
  <c r="V96" i="7" s="1"/>
  <c r="U96" i="7" s="1"/>
  <c r="T96" i="7" s="1"/>
  <c r="S96" i="7" s="1"/>
  <c r="R96" i="7" s="1"/>
  <c r="Q96" i="7" s="1"/>
  <c r="P96" i="7" s="1"/>
  <c r="O96" i="7" s="1"/>
  <c r="AK93" i="7"/>
  <c r="AL93" i="7" s="1"/>
  <c r="AM93" i="7" s="1"/>
  <c r="AN93" i="7" s="1"/>
  <c r="AO93" i="7" s="1"/>
  <c r="AP93" i="7" s="1"/>
  <c r="AQ93" i="7" s="1"/>
  <c r="AR93" i="7" s="1"/>
  <c r="AS93" i="7" s="1"/>
  <c r="AT93" i="7" s="1"/>
  <c r="AU93" i="7" s="1"/>
  <c r="AV93" i="7" s="1"/>
  <c r="AW93" i="7" s="1"/>
  <c r="AX93" i="7" s="1"/>
  <c r="AY93" i="7" s="1"/>
  <c r="AZ93" i="7" s="1"/>
  <c r="BA93" i="7" s="1"/>
  <c r="BB93" i="7" s="1"/>
  <c r="BC93" i="7" s="1"/>
  <c r="AJ94" i="7"/>
  <c r="AI94" i="7" s="1"/>
  <c r="AH94" i="7" s="1"/>
  <c r="AG94" i="7" s="1"/>
  <c r="AF94" i="7" s="1"/>
  <c r="AE94" i="7" s="1"/>
  <c r="AD94" i="7" s="1"/>
  <c r="AC94" i="7" s="1"/>
  <c r="AB94" i="7" s="1"/>
  <c r="AA94" i="7" s="1"/>
  <c r="Z94" i="7" s="1"/>
  <c r="Y94" i="7" s="1"/>
  <c r="X94" i="7" s="1"/>
  <c r="W94" i="7" s="1"/>
  <c r="V94" i="7" s="1"/>
  <c r="U94" i="7" s="1"/>
  <c r="T94" i="7" s="1"/>
  <c r="S94" i="7" s="1"/>
  <c r="R94" i="7" s="1"/>
  <c r="Q94" i="7" s="1"/>
  <c r="P94" i="7" s="1"/>
  <c r="O94" i="7" s="1"/>
  <c r="AI91" i="7"/>
  <c r="AJ91" i="7" s="1"/>
  <c r="AK91" i="7" s="1"/>
  <c r="AL91" i="7" s="1"/>
  <c r="AM91" i="7" s="1"/>
  <c r="AN91" i="7" s="1"/>
  <c r="AO91" i="7" s="1"/>
  <c r="AP91" i="7" s="1"/>
  <c r="AQ91" i="7" s="1"/>
  <c r="AR91" i="7" s="1"/>
  <c r="AS91" i="7" s="1"/>
  <c r="AT91" i="7" s="1"/>
  <c r="AU91" i="7" s="1"/>
  <c r="AV91" i="7" s="1"/>
  <c r="AW91" i="7" s="1"/>
  <c r="AX91" i="7" s="1"/>
  <c r="AY91" i="7" s="1"/>
  <c r="AZ91" i="7" s="1"/>
  <c r="BA91" i="7" s="1"/>
  <c r="BB91" i="7" s="1"/>
  <c r="BC91" i="7" s="1"/>
  <c r="AH92" i="7"/>
  <c r="AG92" i="7" s="1"/>
  <c r="AF92" i="7" s="1"/>
  <c r="AE92" i="7" s="1"/>
  <c r="AD92" i="7" s="1"/>
  <c r="AC92" i="7" s="1"/>
  <c r="AB92" i="7" s="1"/>
  <c r="AA92" i="7" s="1"/>
  <c r="Z92" i="7" s="1"/>
  <c r="Y92" i="7" s="1"/>
  <c r="X92" i="7" s="1"/>
  <c r="W92" i="7" s="1"/>
  <c r="V92" i="7" s="1"/>
  <c r="U92" i="7" s="1"/>
  <c r="T92" i="7" s="1"/>
  <c r="S92" i="7" s="1"/>
  <c r="R92" i="7" s="1"/>
  <c r="Q92" i="7" s="1"/>
  <c r="P92" i="7" s="1"/>
  <c r="O92" i="7" s="1"/>
  <c r="AF90" i="7"/>
  <c r="AE90" i="7" s="1"/>
  <c r="AD90" i="7" s="1"/>
  <c r="AC90" i="7" s="1"/>
  <c r="AB90" i="7" s="1"/>
  <c r="AA90" i="7" s="1"/>
  <c r="Z90" i="7" s="1"/>
  <c r="Y90" i="7" s="1"/>
  <c r="X90" i="7" s="1"/>
  <c r="W90" i="7" s="1"/>
  <c r="V90" i="7" s="1"/>
  <c r="U90" i="7" s="1"/>
  <c r="T90" i="7" s="1"/>
  <c r="S90" i="7" s="1"/>
  <c r="R90" i="7" s="1"/>
  <c r="Q90" i="7" s="1"/>
  <c r="P90" i="7" s="1"/>
  <c r="O90" i="7" s="1"/>
  <c r="AG89" i="7"/>
  <c r="AH89" i="7" s="1"/>
  <c r="AI89" i="7" s="1"/>
  <c r="AJ89" i="7" s="1"/>
  <c r="AK89" i="7" s="1"/>
  <c r="AL89" i="7" s="1"/>
  <c r="AM89" i="7" s="1"/>
  <c r="AN89" i="7" s="1"/>
  <c r="AO89" i="7" s="1"/>
  <c r="AP89" i="7" s="1"/>
  <c r="AQ89" i="7" s="1"/>
  <c r="AR89" i="7" s="1"/>
  <c r="AS89" i="7" s="1"/>
  <c r="AT89" i="7" s="1"/>
  <c r="AU89" i="7" s="1"/>
  <c r="AV89" i="7" s="1"/>
  <c r="AW89" i="7" s="1"/>
  <c r="AX89" i="7" s="1"/>
  <c r="AY89" i="7" s="1"/>
  <c r="AZ89" i="7" s="1"/>
  <c r="BA89" i="7" s="1"/>
  <c r="BB89" i="7" s="1"/>
  <c r="BC89" i="7" s="1"/>
  <c r="AE87" i="7"/>
  <c r="AF87" i="7" s="1"/>
  <c r="AG87" i="7" s="1"/>
  <c r="AH87" i="7" s="1"/>
  <c r="AI87" i="7" s="1"/>
  <c r="AJ87" i="7" s="1"/>
  <c r="AK87" i="7" s="1"/>
  <c r="AL87" i="7" s="1"/>
  <c r="AM87" i="7" s="1"/>
  <c r="AN87" i="7" s="1"/>
  <c r="AO87" i="7" s="1"/>
  <c r="AP87" i="7" s="1"/>
  <c r="AQ87" i="7" s="1"/>
  <c r="AR87" i="7" s="1"/>
  <c r="AS87" i="7" s="1"/>
  <c r="AT87" i="7" s="1"/>
  <c r="AU87" i="7" s="1"/>
  <c r="AV87" i="7" s="1"/>
  <c r="AW87" i="7" s="1"/>
  <c r="AX87" i="7" s="1"/>
  <c r="AY87" i="7" s="1"/>
  <c r="AZ87" i="7" s="1"/>
  <c r="BA87" i="7" s="1"/>
  <c r="BB87" i="7" s="1"/>
  <c r="BC87" i="7" s="1"/>
  <c r="AD88" i="7"/>
  <c r="AC88" i="7" s="1"/>
  <c r="AB88" i="7" s="1"/>
  <c r="AA88" i="7" s="1"/>
  <c r="Z88" i="7" s="1"/>
  <c r="Y88" i="7" s="1"/>
  <c r="X88" i="7" s="1"/>
  <c r="W88" i="7" s="1"/>
  <c r="V88" i="7" s="1"/>
  <c r="U88" i="7" s="1"/>
  <c r="T88" i="7" s="1"/>
  <c r="S88" i="7" s="1"/>
  <c r="R88" i="7" s="1"/>
  <c r="Q88" i="7" s="1"/>
  <c r="P88" i="7" s="1"/>
  <c r="O88" i="7" s="1"/>
  <c r="AB86" i="7"/>
  <c r="AA86" i="7" s="1"/>
  <c r="Z86" i="7" s="1"/>
  <c r="Y86" i="7" s="1"/>
  <c r="X86" i="7" s="1"/>
  <c r="W86" i="7" s="1"/>
  <c r="V86" i="7" s="1"/>
  <c r="U86" i="7" s="1"/>
  <c r="T86" i="7" s="1"/>
  <c r="S86" i="7" s="1"/>
  <c r="R86" i="7" s="1"/>
  <c r="Q86" i="7" s="1"/>
  <c r="P86" i="7" s="1"/>
  <c r="O86" i="7" s="1"/>
  <c r="N86" i="7" s="1"/>
  <c r="M86" i="7" s="1"/>
  <c r="L86" i="7" s="1"/>
  <c r="K86" i="7" s="1"/>
  <c r="J86" i="7" s="1"/>
  <c r="I86" i="7" s="1"/>
  <c r="H86" i="7" s="1"/>
  <c r="G86" i="7" s="1"/>
  <c r="F86" i="7" s="1"/>
  <c r="E86" i="7" s="1"/>
  <c r="D86" i="7" s="1"/>
  <c r="AC85" i="7"/>
  <c r="AD85" i="7" s="1"/>
  <c r="AE85" i="7" s="1"/>
  <c r="AF85" i="7" s="1"/>
  <c r="AG85" i="7" s="1"/>
  <c r="AH85" i="7" s="1"/>
  <c r="AI85" i="7" s="1"/>
  <c r="AJ85" i="7" s="1"/>
  <c r="AK85" i="7" s="1"/>
  <c r="AL85" i="7" s="1"/>
  <c r="AM85" i="7" s="1"/>
  <c r="AN85" i="7" s="1"/>
  <c r="AO85" i="7" s="1"/>
  <c r="AP85" i="7" s="1"/>
  <c r="AQ85" i="7" s="1"/>
  <c r="AR85" i="7" s="1"/>
  <c r="AS85" i="7" s="1"/>
  <c r="AT85" i="7" s="1"/>
  <c r="AU85" i="7" s="1"/>
  <c r="AV85" i="7" s="1"/>
  <c r="AW85" i="7" s="1"/>
  <c r="AX85" i="7" s="1"/>
  <c r="AY85" i="7" s="1"/>
  <c r="AZ85" i="7" s="1"/>
  <c r="BA85" i="7" s="1"/>
  <c r="BB85" i="7" s="1"/>
  <c r="BC85" i="7" s="1"/>
  <c r="AA83" i="7"/>
  <c r="AB83" i="7" s="1"/>
  <c r="AC83" i="7" s="1"/>
  <c r="AD83" i="7" s="1"/>
  <c r="AE83" i="7" s="1"/>
  <c r="AF83" i="7" s="1"/>
  <c r="AG83" i="7" s="1"/>
  <c r="AH83" i="7" s="1"/>
  <c r="AI83" i="7" s="1"/>
  <c r="AJ83" i="7" s="1"/>
  <c r="AK83" i="7" s="1"/>
  <c r="AL83" i="7" s="1"/>
  <c r="AM83" i="7" s="1"/>
  <c r="AN83" i="7" s="1"/>
  <c r="AO83" i="7" s="1"/>
  <c r="AP83" i="7" s="1"/>
  <c r="AQ83" i="7" s="1"/>
  <c r="AR83" i="7" s="1"/>
  <c r="AS83" i="7" s="1"/>
  <c r="AT83" i="7" s="1"/>
  <c r="AU83" i="7" s="1"/>
  <c r="AV83" i="7" s="1"/>
  <c r="AW83" i="7" s="1"/>
  <c r="AX83" i="7" s="1"/>
  <c r="AY83" i="7" s="1"/>
  <c r="AZ83" i="7" s="1"/>
  <c r="BA83" i="7" s="1"/>
  <c r="BB83" i="7" s="1"/>
  <c r="BC83" i="7" s="1"/>
  <c r="Z84" i="7"/>
  <c r="Y84" i="7" s="1"/>
  <c r="X84" i="7" s="1"/>
  <c r="W84" i="7" s="1"/>
  <c r="V84" i="7" s="1"/>
  <c r="U84" i="7" s="1"/>
  <c r="T84" i="7" s="1"/>
  <c r="S84" i="7" s="1"/>
  <c r="R84" i="7" s="1"/>
  <c r="Q84" i="7" s="1"/>
  <c r="P84" i="7" s="1"/>
  <c r="O84" i="7" s="1"/>
  <c r="N84" i="7" s="1"/>
  <c r="M84" i="7" s="1"/>
  <c r="L84" i="7" s="1"/>
  <c r="K84" i="7" s="1"/>
  <c r="Y81" i="7"/>
  <c r="Z81" i="7" s="1"/>
  <c r="AA81" i="7" s="1"/>
  <c r="AB81" i="7" s="1"/>
  <c r="AC81" i="7" s="1"/>
  <c r="AD81" i="7" s="1"/>
  <c r="AE81" i="7" s="1"/>
  <c r="AF81" i="7" s="1"/>
  <c r="AG81" i="7" s="1"/>
  <c r="AH81" i="7" s="1"/>
  <c r="AI81" i="7" s="1"/>
  <c r="AJ81" i="7" s="1"/>
  <c r="AK81" i="7" s="1"/>
  <c r="AL81" i="7" s="1"/>
  <c r="AM81" i="7" s="1"/>
  <c r="AN81" i="7" s="1"/>
  <c r="AO81" i="7" s="1"/>
  <c r="AP81" i="7" s="1"/>
  <c r="AQ81" i="7" s="1"/>
  <c r="AR81" i="7" s="1"/>
  <c r="AS81" i="7" s="1"/>
  <c r="AT81" i="7" s="1"/>
  <c r="AU81" i="7" s="1"/>
  <c r="AV81" i="7" s="1"/>
  <c r="AW81" i="7" s="1"/>
  <c r="AX81" i="7" s="1"/>
  <c r="AY81" i="7" s="1"/>
  <c r="AZ81" i="7" s="1"/>
  <c r="BA81" i="7" s="1"/>
  <c r="BB81" i="7" s="1"/>
  <c r="BC81" i="7" s="1"/>
  <c r="X82" i="7"/>
  <c r="W82" i="7" s="1"/>
  <c r="V82" i="7" s="1"/>
  <c r="U82" i="7" s="1"/>
  <c r="T82" i="7" s="1"/>
  <c r="S82" i="7" s="1"/>
  <c r="R82" i="7" s="1"/>
  <c r="Q82" i="7" s="1"/>
  <c r="P82" i="7" s="1"/>
  <c r="O82" i="7" s="1"/>
  <c r="N82" i="7" s="1"/>
  <c r="M82" i="7" s="1"/>
  <c r="L82" i="7" s="1"/>
  <c r="K82" i="7" s="1"/>
  <c r="J82" i="7" s="1"/>
  <c r="I82" i="7" s="1"/>
  <c r="H82" i="7" s="1"/>
  <c r="G82" i="7" s="1"/>
  <c r="F82" i="7" s="1"/>
  <c r="E82" i="7" s="1"/>
  <c r="D82" i="7" s="1"/>
  <c r="V80" i="7"/>
  <c r="U80" i="7" s="1"/>
  <c r="T80" i="7" s="1"/>
  <c r="S80" i="7" s="1"/>
  <c r="R80" i="7" s="1"/>
  <c r="Q80" i="7" s="1"/>
  <c r="P80" i="7" s="1"/>
  <c r="O80" i="7" s="1"/>
  <c r="N80" i="7" s="1"/>
  <c r="M80" i="7" s="1"/>
  <c r="L80" i="7" s="1"/>
  <c r="K80" i="7" s="1"/>
  <c r="J80" i="7" s="1"/>
  <c r="I80" i="7" s="1"/>
  <c r="H80" i="7" s="1"/>
  <c r="G80" i="7" s="1"/>
  <c r="F80" i="7" s="1"/>
  <c r="E80" i="7" s="1"/>
  <c r="D80" i="7" s="1"/>
  <c r="W79" i="7"/>
  <c r="X79" i="7" s="1"/>
  <c r="Y79" i="7" s="1"/>
  <c r="Z79" i="7" s="1"/>
  <c r="AA79" i="7" s="1"/>
  <c r="AB79" i="7" s="1"/>
  <c r="AC79" i="7" s="1"/>
  <c r="AD79" i="7" s="1"/>
  <c r="AE79" i="7" s="1"/>
  <c r="AF79" i="7" s="1"/>
  <c r="AG79" i="7" s="1"/>
  <c r="AH79" i="7" s="1"/>
  <c r="AI79" i="7" s="1"/>
  <c r="AJ79" i="7" s="1"/>
  <c r="AK79" i="7" s="1"/>
  <c r="AL79" i="7" s="1"/>
  <c r="AM79" i="7" s="1"/>
  <c r="AN79" i="7" s="1"/>
  <c r="AO79" i="7" s="1"/>
  <c r="AP79" i="7" s="1"/>
  <c r="AQ79" i="7" s="1"/>
  <c r="AR79" i="7" s="1"/>
  <c r="AS79" i="7" s="1"/>
  <c r="AT79" i="7" s="1"/>
  <c r="AU79" i="7" s="1"/>
  <c r="AV79" i="7" s="1"/>
  <c r="AW79" i="7" s="1"/>
  <c r="AX79" i="7" s="1"/>
  <c r="AY79" i="7" s="1"/>
  <c r="AZ79" i="7" s="1"/>
  <c r="BA79" i="7" s="1"/>
  <c r="BB79" i="7" s="1"/>
  <c r="BC79" i="7" s="1"/>
  <c r="BC111" i="7"/>
  <c r="BC110" i="7"/>
  <c r="AR100" i="7"/>
  <c r="AS100" i="7" s="1"/>
  <c r="AT100" i="7" s="1"/>
  <c r="AU100" i="7" s="1"/>
  <c r="AV100" i="7" s="1"/>
  <c r="AW100" i="7" s="1"/>
  <c r="AX100" i="7" s="1"/>
  <c r="AY100" i="7" s="1"/>
  <c r="AZ100" i="7" s="1"/>
  <c r="BA100" i="7" s="1"/>
  <c r="BB100" i="7" s="1"/>
  <c r="BC100" i="7" s="1"/>
  <c r="AN96" i="7"/>
  <c r="AO96" i="7" s="1"/>
  <c r="AP96" i="7" s="1"/>
  <c r="AQ96" i="7" s="1"/>
  <c r="AR96" i="7" s="1"/>
  <c r="AS96" i="7" s="1"/>
  <c r="AT96" i="7" s="1"/>
  <c r="AU96" i="7" s="1"/>
  <c r="AV96" i="7" s="1"/>
  <c r="AW96" i="7" s="1"/>
  <c r="AX96" i="7" s="1"/>
  <c r="AY96" i="7" s="1"/>
  <c r="AZ96" i="7" s="1"/>
  <c r="BA96" i="7" s="1"/>
  <c r="BB96" i="7" s="1"/>
  <c r="BC96" i="7" s="1"/>
  <c r="AJ92" i="7"/>
  <c r="AK92" i="7" s="1"/>
  <c r="AL92" i="7" s="1"/>
  <c r="AM92" i="7" s="1"/>
  <c r="AN92" i="7" s="1"/>
  <c r="AO92" i="7" s="1"/>
  <c r="AP92" i="7" s="1"/>
  <c r="AQ92" i="7" s="1"/>
  <c r="AR92" i="7" s="1"/>
  <c r="AS92" i="7" s="1"/>
  <c r="AT92" i="7" s="1"/>
  <c r="AU92" i="7" s="1"/>
  <c r="AV92" i="7" s="1"/>
  <c r="AW92" i="7" s="1"/>
  <c r="AX92" i="7" s="1"/>
  <c r="AY92" i="7" s="1"/>
  <c r="AZ92" i="7" s="1"/>
  <c r="BA92" i="7" s="1"/>
  <c r="BB92" i="7" s="1"/>
  <c r="BC92" i="7" s="1"/>
  <c r="AH90" i="7"/>
  <c r="AI90" i="7" s="1"/>
  <c r="AJ90" i="7" s="1"/>
  <c r="AK90" i="7" s="1"/>
  <c r="AL90" i="7" s="1"/>
  <c r="AM90" i="7" s="1"/>
  <c r="AN90" i="7" s="1"/>
  <c r="AO90" i="7" s="1"/>
  <c r="AP90" i="7" s="1"/>
  <c r="AQ90" i="7" s="1"/>
  <c r="AR90" i="7" s="1"/>
  <c r="AS90" i="7" s="1"/>
  <c r="AT90" i="7" s="1"/>
  <c r="AU90" i="7" s="1"/>
  <c r="AV90" i="7" s="1"/>
  <c r="AW90" i="7" s="1"/>
  <c r="AX90" i="7" s="1"/>
  <c r="AY90" i="7" s="1"/>
  <c r="AZ90" i="7" s="1"/>
  <c r="BA90" i="7" s="1"/>
  <c r="BB90" i="7" s="1"/>
  <c r="BC90" i="7" s="1"/>
  <c r="AF88" i="7"/>
  <c r="AG88" i="7" s="1"/>
  <c r="AH88" i="7" s="1"/>
  <c r="AI88" i="7" s="1"/>
  <c r="AJ88" i="7" s="1"/>
  <c r="AK88" i="7" s="1"/>
  <c r="AL88" i="7" s="1"/>
  <c r="AM88" i="7" s="1"/>
  <c r="AN88" i="7" s="1"/>
  <c r="AO88" i="7" s="1"/>
  <c r="AP88" i="7" s="1"/>
  <c r="AQ88" i="7" s="1"/>
  <c r="AR88" i="7" s="1"/>
  <c r="AS88" i="7" s="1"/>
  <c r="AT88" i="7" s="1"/>
  <c r="AU88" i="7" s="1"/>
  <c r="AV88" i="7" s="1"/>
  <c r="AW88" i="7" s="1"/>
  <c r="AX88" i="7" s="1"/>
  <c r="AY88" i="7" s="1"/>
  <c r="AZ88" i="7" s="1"/>
  <c r="BA88" i="7" s="1"/>
  <c r="BB88" i="7" s="1"/>
  <c r="BC88" i="7" s="1"/>
  <c r="AB84" i="7"/>
  <c r="AC84" i="7" s="1"/>
  <c r="AD84" i="7" s="1"/>
  <c r="AE84" i="7" s="1"/>
  <c r="AF84" i="7" s="1"/>
  <c r="AG84" i="7" s="1"/>
  <c r="AH84" i="7" s="1"/>
  <c r="AI84" i="7" s="1"/>
  <c r="AJ84" i="7" s="1"/>
  <c r="AK84" i="7" s="1"/>
  <c r="AL84" i="7" s="1"/>
  <c r="AM84" i="7" s="1"/>
  <c r="AN84" i="7" s="1"/>
  <c r="AO84" i="7" s="1"/>
  <c r="AP84" i="7" s="1"/>
  <c r="AQ84" i="7" s="1"/>
  <c r="AR84" i="7" s="1"/>
  <c r="AS84" i="7" s="1"/>
  <c r="AT84" i="7" s="1"/>
  <c r="AU84" i="7" s="1"/>
  <c r="AV84" i="7" s="1"/>
  <c r="AW84" i="7" s="1"/>
  <c r="AX84" i="7" s="1"/>
  <c r="AY84" i="7" s="1"/>
  <c r="AZ84" i="7" s="1"/>
  <c r="BA84" i="7" s="1"/>
  <c r="BB84" i="7" s="1"/>
  <c r="BC84" i="7" s="1"/>
  <c r="Z82" i="7"/>
  <c r="AA82" i="7" s="1"/>
  <c r="AB82" i="7" s="1"/>
  <c r="AC82" i="7" s="1"/>
  <c r="AD82" i="7" s="1"/>
  <c r="AE82" i="7" s="1"/>
  <c r="AF82" i="7" s="1"/>
  <c r="AG82" i="7" s="1"/>
  <c r="AH82" i="7" s="1"/>
  <c r="AI82" i="7" s="1"/>
  <c r="AJ82" i="7" s="1"/>
  <c r="AK82" i="7" s="1"/>
  <c r="AL82" i="7" s="1"/>
  <c r="AM82" i="7" s="1"/>
  <c r="AN82" i="7" s="1"/>
  <c r="AO82" i="7" s="1"/>
  <c r="AP82" i="7" s="1"/>
  <c r="AQ82" i="7" s="1"/>
  <c r="AR82" i="7" s="1"/>
  <c r="AS82" i="7" s="1"/>
  <c r="AT82" i="7" s="1"/>
  <c r="AU82" i="7" s="1"/>
  <c r="AV82" i="7" s="1"/>
  <c r="AW82" i="7" s="1"/>
  <c r="AX82" i="7" s="1"/>
  <c r="AY82" i="7" s="1"/>
  <c r="AZ82" i="7" s="1"/>
  <c r="BA82" i="7" s="1"/>
  <c r="BB82" i="7" s="1"/>
  <c r="BC82" i="7" s="1"/>
  <c r="V78" i="7"/>
  <c r="W78" i="7" s="1"/>
  <c r="X78" i="7" s="1"/>
  <c r="Y78" i="7" s="1"/>
  <c r="Z78" i="7" s="1"/>
  <c r="AA78" i="7" s="1"/>
  <c r="AB78" i="7" s="1"/>
  <c r="AC78" i="7" s="1"/>
  <c r="AD78" i="7" s="1"/>
  <c r="AE78" i="7" s="1"/>
  <c r="AF78" i="7" s="1"/>
  <c r="AG78" i="7" s="1"/>
  <c r="AH78" i="7" s="1"/>
  <c r="AI78" i="7" s="1"/>
  <c r="AJ78" i="7" s="1"/>
  <c r="AK78" i="7" s="1"/>
  <c r="AL78" i="7" s="1"/>
  <c r="AM78" i="7" s="1"/>
  <c r="AN78" i="7" s="1"/>
  <c r="AO78" i="7" s="1"/>
  <c r="AP78" i="7" s="1"/>
  <c r="AQ78" i="7" s="1"/>
  <c r="AR78" i="7" s="1"/>
  <c r="AS78" i="7" s="1"/>
  <c r="AT78" i="7" s="1"/>
  <c r="AU78" i="7" s="1"/>
  <c r="AV78" i="7" s="1"/>
  <c r="AW78" i="7" s="1"/>
  <c r="AX78" i="7" s="1"/>
  <c r="AY78" i="7" s="1"/>
  <c r="AZ78" i="7" s="1"/>
  <c r="BA78" i="7" s="1"/>
  <c r="BB78" i="7" s="1"/>
  <c r="BC78" i="7" s="1"/>
  <c r="U76" i="7"/>
  <c r="V76" i="7" s="1"/>
  <c r="W76" i="7" s="1"/>
  <c r="X76" i="7" s="1"/>
  <c r="Y76" i="7" s="1"/>
  <c r="Z76" i="7" s="1"/>
  <c r="AA76" i="7" s="1"/>
  <c r="AB76" i="7" s="1"/>
  <c r="AC76" i="7" s="1"/>
  <c r="AD76" i="7" s="1"/>
  <c r="AE76" i="7" s="1"/>
  <c r="AF76" i="7" s="1"/>
  <c r="AG76" i="7" s="1"/>
  <c r="AH76" i="7" s="1"/>
  <c r="AI76" i="7" s="1"/>
  <c r="AJ76" i="7" s="1"/>
  <c r="AK76" i="7" s="1"/>
  <c r="AL76" i="7" s="1"/>
  <c r="AM76" i="7" s="1"/>
  <c r="AN76" i="7" s="1"/>
  <c r="AO76" i="7" s="1"/>
  <c r="AP76" i="7" s="1"/>
  <c r="AQ76" i="7" s="1"/>
  <c r="AR76" i="7" s="1"/>
  <c r="AS76" i="7" s="1"/>
  <c r="AT76" i="7" s="1"/>
  <c r="AU76" i="7" s="1"/>
  <c r="AV76" i="7" s="1"/>
  <c r="AW76" i="7" s="1"/>
  <c r="AX76" i="7" s="1"/>
  <c r="AY76" i="7" s="1"/>
  <c r="AZ76" i="7" s="1"/>
  <c r="BA76" i="7" s="1"/>
  <c r="BB76" i="7" s="1"/>
  <c r="BC76" i="7" s="1"/>
  <c r="U77" i="7"/>
  <c r="V77" i="7" s="1"/>
  <c r="W77" i="7" s="1"/>
  <c r="X77" i="7" s="1"/>
  <c r="Y77" i="7" s="1"/>
  <c r="Z77" i="7" s="1"/>
  <c r="AA77" i="7" s="1"/>
  <c r="AB77" i="7" s="1"/>
  <c r="AC77" i="7" s="1"/>
  <c r="AD77" i="7" s="1"/>
  <c r="AE77" i="7" s="1"/>
  <c r="AF77" i="7" s="1"/>
  <c r="AG77" i="7" s="1"/>
  <c r="AH77" i="7" s="1"/>
  <c r="AI77" i="7" s="1"/>
  <c r="AJ77" i="7" s="1"/>
  <c r="AK77" i="7" s="1"/>
  <c r="AL77" i="7" s="1"/>
  <c r="AM77" i="7" s="1"/>
  <c r="AN77" i="7" s="1"/>
  <c r="AO77" i="7" s="1"/>
  <c r="AP77" i="7" s="1"/>
  <c r="AQ77" i="7" s="1"/>
  <c r="AR77" i="7" s="1"/>
  <c r="AS77" i="7" s="1"/>
  <c r="AT77" i="7" s="1"/>
  <c r="AU77" i="7" s="1"/>
  <c r="AV77" i="7" s="1"/>
  <c r="AW77" i="7" s="1"/>
  <c r="AX77" i="7" s="1"/>
  <c r="AY77" i="7" s="1"/>
  <c r="AZ77" i="7" s="1"/>
  <c r="BA77" i="7" s="1"/>
  <c r="BB77" i="7" s="1"/>
  <c r="BC77" i="7" s="1"/>
  <c r="U73" i="7"/>
  <c r="V73" i="7" s="1"/>
  <c r="W73" i="7" s="1"/>
  <c r="X73" i="7" s="1"/>
  <c r="Y73" i="7" s="1"/>
  <c r="Z73" i="7" s="1"/>
  <c r="AA73" i="7" s="1"/>
  <c r="AB73" i="7" s="1"/>
  <c r="AC73" i="7" s="1"/>
  <c r="AD73" i="7" s="1"/>
  <c r="AE73" i="7" s="1"/>
  <c r="AF73" i="7" s="1"/>
  <c r="AG73" i="7" s="1"/>
  <c r="AH73" i="7" s="1"/>
  <c r="AI73" i="7" s="1"/>
  <c r="AJ73" i="7" s="1"/>
  <c r="AK73" i="7" s="1"/>
  <c r="AL73" i="7" s="1"/>
  <c r="AM73" i="7" s="1"/>
  <c r="AN73" i="7" s="1"/>
  <c r="AO73" i="7" s="1"/>
  <c r="AP73" i="7" s="1"/>
  <c r="AQ73" i="7" s="1"/>
  <c r="AR73" i="7" s="1"/>
  <c r="AS73" i="7" s="1"/>
  <c r="AT73" i="7" s="1"/>
  <c r="AU73" i="7" s="1"/>
  <c r="AV73" i="7" s="1"/>
  <c r="AW73" i="7" s="1"/>
  <c r="AX73" i="7" s="1"/>
  <c r="AY73" i="7" s="1"/>
  <c r="AZ73" i="7" s="1"/>
  <c r="BA73" i="7" s="1"/>
  <c r="BB73" i="7" s="1"/>
  <c r="BC73" i="7" s="1"/>
  <c r="U72" i="7"/>
  <c r="V72" i="7" s="1"/>
  <c r="W72" i="7" s="1"/>
  <c r="X72" i="7" s="1"/>
  <c r="Y72" i="7" s="1"/>
  <c r="Z72" i="7" s="1"/>
  <c r="AA72" i="7" s="1"/>
  <c r="AB72" i="7" s="1"/>
  <c r="AC72" i="7" s="1"/>
  <c r="AD72" i="7" s="1"/>
  <c r="AE72" i="7" s="1"/>
  <c r="AF72" i="7" s="1"/>
  <c r="AG72" i="7" s="1"/>
  <c r="AH72" i="7" s="1"/>
  <c r="AI72" i="7" s="1"/>
  <c r="AJ72" i="7" s="1"/>
  <c r="AK72" i="7" s="1"/>
  <c r="AL72" i="7" s="1"/>
  <c r="AM72" i="7" s="1"/>
  <c r="AN72" i="7" s="1"/>
  <c r="AO72" i="7" s="1"/>
  <c r="AP72" i="7" s="1"/>
  <c r="AQ72" i="7" s="1"/>
  <c r="AR72" i="7" s="1"/>
  <c r="AS72" i="7" s="1"/>
  <c r="AT72" i="7" s="1"/>
  <c r="AU72" i="7" s="1"/>
  <c r="AV72" i="7" s="1"/>
  <c r="AW72" i="7" s="1"/>
  <c r="AX72" i="7" s="1"/>
  <c r="AY72" i="7" s="1"/>
  <c r="AZ72" i="7" s="1"/>
  <c r="BA72" i="7" s="1"/>
  <c r="BB72" i="7" s="1"/>
  <c r="BC72" i="7" s="1"/>
  <c r="AK95" i="7"/>
  <c r="AJ95" i="7" s="1"/>
  <c r="AI95" i="7" s="1"/>
  <c r="AH95" i="7" s="1"/>
  <c r="AG95" i="7" s="1"/>
  <c r="AF95" i="7" s="1"/>
  <c r="AE95" i="7" s="1"/>
  <c r="AD95" i="7" s="1"/>
  <c r="AC95" i="7" s="1"/>
  <c r="AB95" i="7" s="1"/>
  <c r="AA95" i="7" s="1"/>
  <c r="Z95" i="7" s="1"/>
  <c r="Y95" i="7" s="1"/>
  <c r="X95" i="7" s="1"/>
  <c r="W95" i="7" s="1"/>
  <c r="V95" i="7" s="1"/>
  <c r="U95" i="7" s="1"/>
  <c r="T95" i="7" s="1"/>
  <c r="S95" i="7" s="1"/>
  <c r="R95" i="7" s="1"/>
  <c r="Q95" i="7" s="1"/>
  <c r="P95" i="7" s="1"/>
  <c r="O95" i="7" s="1"/>
  <c r="AO99" i="7"/>
  <c r="AN99" i="7" s="1"/>
  <c r="AM99" i="7" s="1"/>
  <c r="AL99" i="7" s="1"/>
  <c r="AK99" i="7" s="1"/>
  <c r="AJ99" i="7" s="1"/>
  <c r="AI99" i="7" s="1"/>
  <c r="AH99" i="7" s="1"/>
  <c r="AG99" i="7" s="1"/>
  <c r="AF99" i="7" s="1"/>
  <c r="AE99" i="7" s="1"/>
  <c r="AD99" i="7" s="1"/>
  <c r="AC99" i="7" s="1"/>
  <c r="AB99" i="7" s="1"/>
  <c r="AA99" i="7" s="1"/>
  <c r="Z99" i="7" s="1"/>
  <c r="Y99" i="7" s="1"/>
  <c r="X99" i="7" s="1"/>
  <c r="W99" i="7" s="1"/>
  <c r="V99" i="7" s="1"/>
  <c r="U99" i="7" s="1"/>
  <c r="T99" i="7" s="1"/>
  <c r="S99" i="7" s="1"/>
  <c r="R99" i="7" s="1"/>
  <c r="Q99" i="7" s="1"/>
  <c r="P99" i="7" s="1"/>
  <c r="O99" i="7" s="1"/>
  <c r="AS103" i="7"/>
  <c r="AR103" i="7" s="1"/>
  <c r="AQ103" i="7" s="1"/>
  <c r="AP103" i="7" s="1"/>
  <c r="AO103" i="7" s="1"/>
  <c r="AN103" i="7" s="1"/>
  <c r="AM103" i="7" s="1"/>
  <c r="AL103" i="7" s="1"/>
  <c r="AK103" i="7" s="1"/>
  <c r="AJ103" i="7" s="1"/>
  <c r="AI103" i="7" s="1"/>
  <c r="AH103" i="7" s="1"/>
  <c r="AG103" i="7" s="1"/>
  <c r="AF103" i="7" s="1"/>
  <c r="AE103" i="7" s="1"/>
  <c r="AD103" i="7" s="1"/>
  <c r="AC103" i="7" s="1"/>
  <c r="AB103" i="7" s="1"/>
  <c r="AA103" i="7" s="1"/>
  <c r="Z103" i="7" s="1"/>
  <c r="Y103" i="7" s="1"/>
  <c r="X103" i="7" s="1"/>
  <c r="W103" i="7" s="1"/>
  <c r="V103" i="7" s="1"/>
  <c r="U103" i="7" s="1"/>
  <c r="T103" i="7" s="1"/>
  <c r="S103" i="7" s="1"/>
  <c r="R103" i="7" s="1"/>
  <c r="Q103" i="7" s="1"/>
  <c r="P103" i="7" s="1"/>
  <c r="O103" i="7" s="1"/>
  <c r="AU105" i="7"/>
  <c r="AT105" i="7" s="1"/>
  <c r="AS105" i="7" s="1"/>
  <c r="AR105" i="7" s="1"/>
  <c r="AQ105" i="7" s="1"/>
  <c r="AP105" i="7" s="1"/>
  <c r="AO105" i="7" s="1"/>
  <c r="AN105" i="7" s="1"/>
  <c r="AM105" i="7" s="1"/>
  <c r="AL105" i="7" s="1"/>
  <c r="AK105" i="7" s="1"/>
  <c r="AJ105" i="7" s="1"/>
  <c r="AI105" i="7" s="1"/>
  <c r="AH105" i="7" s="1"/>
  <c r="AG105" i="7" s="1"/>
  <c r="AF105" i="7" s="1"/>
  <c r="AE105" i="7" s="1"/>
  <c r="AD105" i="7" s="1"/>
  <c r="AC105" i="7" s="1"/>
  <c r="AB105" i="7" s="1"/>
  <c r="AA105" i="7" s="1"/>
  <c r="Z105" i="7" s="1"/>
  <c r="Y105" i="7" s="1"/>
  <c r="X105" i="7" s="1"/>
  <c r="W105" i="7" s="1"/>
  <c r="V105" i="7" s="1"/>
  <c r="U105" i="7" s="1"/>
  <c r="T105" i="7" s="1"/>
  <c r="S105" i="7" s="1"/>
  <c r="R105" i="7" s="1"/>
  <c r="Q105" i="7" s="1"/>
  <c r="P105" i="7" s="1"/>
  <c r="O105" i="7" s="1"/>
  <c r="AY109" i="7"/>
  <c r="AX109" i="7" s="1"/>
  <c r="AW109" i="7" s="1"/>
  <c r="AV109" i="7" s="1"/>
  <c r="AU109" i="7" s="1"/>
  <c r="AT109" i="7" s="1"/>
  <c r="AS109" i="7" s="1"/>
  <c r="AR109" i="7" s="1"/>
  <c r="AQ109" i="7" s="1"/>
  <c r="AP109" i="7" s="1"/>
  <c r="AO109" i="7" s="1"/>
  <c r="AN109" i="7" s="1"/>
  <c r="AM109" i="7" s="1"/>
  <c r="AL109" i="7" s="1"/>
  <c r="AK109" i="7" s="1"/>
  <c r="AJ109" i="7" s="1"/>
  <c r="AI109" i="7" s="1"/>
  <c r="AH109" i="7" s="1"/>
  <c r="AG109" i="7" s="1"/>
  <c r="AF109" i="7" s="1"/>
  <c r="AE109" i="7" s="1"/>
  <c r="AD109" i="7" s="1"/>
  <c r="AC109" i="7" s="1"/>
  <c r="AB109" i="7" s="1"/>
  <c r="AA109" i="7" s="1"/>
  <c r="Z109" i="7" s="1"/>
  <c r="Y109" i="7" s="1"/>
  <c r="X109" i="7" s="1"/>
  <c r="W109" i="7" s="1"/>
  <c r="V109" i="7" s="1"/>
  <c r="U109" i="7" s="1"/>
  <c r="T109" i="7" s="1"/>
  <c r="S109" i="7" s="1"/>
  <c r="R109" i="7" s="1"/>
  <c r="Q109" i="7" s="1"/>
  <c r="P109" i="7" s="1"/>
  <c r="O109" i="7" s="1"/>
  <c r="AX106" i="7"/>
  <c r="AY106" i="7" s="1"/>
  <c r="AZ106" i="7" s="1"/>
  <c r="BA106" i="7" s="1"/>
  <c r="BB106" i="7" s="1"/>
  <c r="BC106" i="7" s="1"/>
  <c r="AD86" i="7"/>
  <c r="AE86" i="7" s="1"/>
  <c r="AF86" i="7" s="1"/>
  <c r="AG86" i="7" s="1"/>
  <c r="AH86" i="7" s="1"/>
  <c r="AI86" i="7" s="1"/>
  <c r="AJ86" i="7" s="1"/>
  <c r="AK86" i="7" s="1"/>
  <c r="AL86" i="7" s="1"/>
  <c r="AM86" i="7" s="1"/>
  <c r="AN86" i="7" s="1"/>
  <c r="AO86" i="7" s="1"/>
  <c r="AP86" i="7" s="1"/>
  <c r="AQ86" i="7" s="1"/>
  <c r="AR86" i="7" s="1"/>
  <c r="AS86" i="7" s="1"/>
  <c r="AT86" i="7" s="1"/>
  <c r="AU86" i="7" s="1"/>
  <c r="AV86" i="7" s="1"/>
  <c r="AW86" i="7" s="1"/>
  <c r="AX86" i="7" s="1"/>
  <c r="AY86" i="7" s="1"/>
  <c r="AZ86" i="7" s="1"/>
  <c r="BA86" i="7" s="1"/>
  <c r="BB86" i="7" s="1"/>
  <c r="BC86" i="7" s="1"/>
  <c r="X80" i="7"/>
  <c r="Y80" i="7" s="1"/>
  <c r="Z80" i="7" s="1"/>
  <c r="AA80" i="7" s="1"/>
  <c r="AB80" i="7" s="1"/>
  <c r="AC80" i="7" s="1"/>
  <c r="AD80" i="7" s="1"/>
  <c r="AE80" i="7" s="1"/>
  <c r="AF80" i="7" s="1"/>
  <c r="AG80" i="7" s="1"/>
  <c r="AH80" i="7" s="1"/>
  <c r="AI80" i="7" s="1"/>
  <c r="AJ80" i="7" s="1"/>
  <c r="AK80" i="7" s="1"/>
  <c r="AL80" i="7" s="1"/>
  <c r="AM80" i="7" s="1"/>
  <c r="AN80" i="7" s="1"/>
  <c r="AO80" i="7" s="1"/>
  <c r="AP80" i="7" s="1"/>
  <c r="AQ80" i="7" s="1"/>
  <c r="AR80" i="7" s="1"/>
  <c r="AS80" i="7" s="1"/>
  <c r="AT80" i="7" s="1"/>
  <c r="AU80" i="7" s="1"/>
  <c r="AV80" i="7" s="1"/>
  <c r="AW80" i="7" s="1"/>
  <c r="AX80" i="7" s="1"/>
  <c r="AY80" i="7" s="1"/>
  <c r="AZ80" i="7" s="1"/>
  <c r="BA80" i="7" s="1"/>
  <c r="BB80" i="7" s="1"/>
  <c r="BC80" i="7" s="1"/>
  <c r="U75" i="7"/>
  <c r="V75" i="7" s="1"/>
  <c r="W75" i="7" s="1"/>
  <c r="X75" i="7" s="1"/>
  <c r="Y75" i="7" s="1"/>
  <c r="Z75" i="7" s="1"/>
  <c r="AA75" i="7" s="1"/>
  <c r="AB75" i="7" s="1"/>
  <c r="AC75" i="7" s="1"/>
  <c r="AD75" i="7" s="1"/>
  <c r="AE75" i="7" s="1"/>
  <c r="AF75" i="7" s="1"/>
  <c r="AG75" i="7" s="1"/>
  <c r="AH75" i="7" s="1"/>
  <c r="AI75" i="7" s="1"/>
  <c r="AJ75" i="7" s="1"/>
  <c r="AK75" i="7" s="1"/>
  <c r="AL75" i="7" s="1"/>
  <c r="AM75" i="7" s="1"/>
  <c r="AN75" i="7" s="1"/>
  <c r="AO75" i="7" s="1"/>
  <c r="AP75" i="7" s="1"/>
  <c r="AQ75" i="7" s="1"/>
  <c r="AR75" i="7" s="1"/>
  <c r="AS75" i="7" s="1"/>
  <c r="AT75" i="7" s="1"/>
  <c r="AU75" i="7" s="1"/>
  <c r="AV75" i="7" s="1"/>
  <c r="AW75" i="7" s="1"/>
  <c r="AX75" i="7" s="1"/>
  <c r="AY75" i="7" s="1"/>
  <c r="AZ75" i="7" s="1"/>
  <c r="BA75" i="7" s="1"/>
  <c r="BB75" i="7" s="1"/>
  <c r="BC75" i="7" s="1"/>
  <c r="U74" i="7"/>
  <c r="V74" i="7" s="1"/>
  <c r="W74" i="7" s="1"/>
  <c r="X74" i="7" s="1"/>
  <c r="Y74" i="7" s="1"/>
  <c r="Z74" i="7" s="1"/>
  <c r="AA74" i="7" s="1"/>
  <c r="AB74" i="7" s="1"/>
  <c r="AC74" i="7" s="1"/>
  <c r="AD74" i="7" s="1"/>
  <c r="AE74" i="7" s="1"/>
  <c r="AF74" i="7" s="1"/>
  <c r="AG74" i="7" s="1"/>
  <c r="AH74" i="7" s="1"/>
  <c r="AI74" i="7" s="1"/>
  <c r="AJ74" i="7" s="1"/>
  <c r="AK74" i="7" s="1"/>
  <c r="AL74" i="7" s="1"/>
  <c r="AM74" i="7" s="1"/>
  <c r="AN74" i="7" s="1"/>
  <c r="AO74" i="7" s="1"/>
  <c r="AP74" i="7" s="1"/>
  <c r="AQ74" i="7" s="1"/>
  <c r="AR74" i="7" s="1"/>
  <c r="AS74" i="7" s="1"/>
  <c r="AT74" i="7" s="1"/>
  <c r="AU74" i="7" s="1"/>
  <c r="AV74" i="7" s="1"/>
  <c r="AW74" i="7" s="1"/>
  <c r="AX74" i="7" s="1"/>
  <c r="AY74" i="7" s="1"/>
  <c r="AZ74" i="7" s="1"/>
  <c r="BA74" i="7" s="1"/>
  <c r="BB74" i="7" s="1"/>
  <c r="BC74" i="7" s="1"/>
  <c r="U69" i="7"/>
  <c r="V69" i="7" s="1"/>
  <c r="W69" i="7" s="1"/>
  <c r="X69" i="7" s="1"/>
  <c r="Y69" i="7" s="1"/>
  <c r="Z69" i="7" s="1"/>
  <c r="AA69" i="7" s="1"/>
  <c r="AB69" i="7" s="1"/>
  <c r="AC69" i="7" s="1"/>
  <c r="AD69" i="7" s="1"/>
  <c r="AE69" i="7" s="1"/>
  <c r="AF69" i="7" s="1"/>
  <c r="AG69" i="7" s="1"/>
  <c r="AH69" i="7" s="1"/>
  <c r="AI69" i="7" s="1"/>
  <c r="AJ69" i="7" s="1"/>
  <c r="AK69" i="7" s="1"/>
  <c r="AL69" i="7" s="1"/>
  <c r="AM69" i="7" s="1"/>
  <c r="AN69" i="7" s="1"/>
  <c r="AO69" i="7" s="1"/>
  <c r="AP69" i="7" s="1"/>
  <c r="AQ69" i="7" s="1"/>
  <c r="AR69" i="7" s="1"/>
  <c r="AS69" i="7" s="1"/>
  <c r="AT69" i="7" s="1"/>
  <c r="AU69" i="7" s="1"/>
  <c r="AV69" i="7" s="1"/>
  <c r="AW69" i="7" s="1"/>
  <c r="AX69" i="7" s="1"/>
  <c r="AY69" i="7" s="1"/>
  <c r="AZ69" i="7" s="1"/>
  <c r="BA69" i="7" s="1"/>
  <c r="BB69" i="7" s="1"/>
  <c r="BC69" i="7" s="1"/>
  <c r="U71" i="7"/>
  <c r="V71" i="7" s="1"/>
  <c r="W71" i="7" s="1"/>
  <c r="X71" i="7" s="1"/>
  <c r="Y71" i="7" s="1"/>
  <c r="Z71" i="7" s="1"/>
  <c r="AA71" i="7" s="1"/>
  <c r="AB71" i="7" s="1"/>
  <c r="AC71" i="7" s="1"/>
  <c r="AD71" i="7" s="1"/>
  <c r="AE71" i="7" s="1"/>
  <c r="AF71" i="7" s="1"/>
  <c r="AG71" i="7" s="1"/>
  <c r="AH71" i="7" s="1"/>
  <c r="AI71" i="7" s="1"/>
  <c r="AJ71" i="7" s="1"/>
  <c r="AK71" i="7" s="1"/>
  <c r="AL71" i="7" s="1"/>
  <c r="AM71" i="7" s="1"/>
  <c r="AN71" i="7" s="1"/>
  <c r="AO71" i="7" s="1"/>
  <c r="AP71" i="7" s="1"/>
  <c r="AQ71" i="7" s="1"/>
  <c r="AR71" i="7" s="1"/>
  <c r="AS71" i="7" s="1"/>
  <c r="AT71" i="7" s="1"/>
  <c r="AU71" i="7" s="1"/>
  <c r="AV71" i="7" s="1"/>
  <c r="AW71" i="7" s="1"/>
  <c r="AX71" i="7" s="1"/>
  <c r="AY71" i="7" s="1"/>
  <c r="AZ71" i="7" s="1"/>
  <c r="BA71" i="7" s="1"/>
  <c r="BB71" i="7" s="1"/>
  <c r="BC71" i="7" s="1"/>
  <c r="N73" i="7"/>
  <c r="M73" i="7" s="1"/>
  <c r="L73" i="7" s="1"/>
  <c r="K73" i="7" s="1"/>
  <c r="J73" i="7" s="1"/>
  <c r="I73" i="7" s="1"/>
  <c r="H73" i="7" s="1"/>
  <c r="G73" i="7" s="1"/>
  <c r="F73" i="7" s="1"/>
  <c r="E73" i="7" s="1"/>
  <c r="D73" i="7" s="1"/>
  <c r="N91" i="7"/>
  <c r="M91" i="7" s="1"/>
  <c r="L91" i="7" s="1"/>
  <c r="K91" i="7" s="1"/>
  <c r="J91" i="7" s="1"/>
  <c r="I91" i="7" s="1"/>
  <c r="H91" i="7" s="1"/>
  <c r="G91" i="7" s="1"/>
  <c r="F91" i="7" s="1"/>
  <c r="E91" i="7" s="1"/>
  <c r="D91" i="7" s="1"/>
  <c r="N87" i="7"/>
  <c r="M87" i="7" s="1"/>
  <c r="L87" i="7" s="1"/>
  <c r="K87" i="7" s="1"/>
  <c r="J87" i="7" s="1"/>
  <c r="I87" i="7" s="1"/>
  <c r="H87" i="7" s="1"/>
  <c r="G87" i="7" s="1"/>
  <c r="F87" i="7" s="1"/>
  <c r="E87" i="7" s="1"/>
  <c r="D87" i="7" s="1"/>
  <c r="J75" i="7"/>
  <c r="I75" i="7" s="1"/>
  <c r="H75" i="7" s="1"/>
  <c r="G75" i="7" s="1"/>
  <c r="F75" i="7" s="1"/>
  <c r="E75" i="7" s="1"/>
  <c r="D75" i="7" s="1"/>
  <c r="J77" i="7"/>
  <c r="I77" i="7" s="1"/>
  <c r="H77" i="7" s="1"/>
  <c r="G77" i="7" s="1"/>
  <c r="F77" i="7" s="1"/>
  <c r="E77" i="7" s="1"/>
  <c r="D77" i="7" s="1"/>
  <c r="J76" i="7"/>
  <c r="I76" i="7" s="1"/>
  <c r="H76" i="7" s="1"/>
  <c r="G76" i="7" s="1"/>
  <c r="F76" i="7" s="1"/>
  <c r="E76" i="7" s="1"/>
  <c r="D76" i="7" s="1"/>
  <c r="J78" i="7"/>
  <c r="I78" i="7" s="1"/>
  <c r="H78" i="7" s="1"/>
  <c r="G78" i="7" s="1"/>
  <c r="F78" i="7" s="1"/>
  <c r="E78" i="7" s="1"/>
  <c r="D78" i="7" s="1"/>
  <c r="J84" i="7"/>
  <c r="I84" i="7" s="1"/>
  <c r="H84" i="7" s="1"/>
  <c r="G84" i="7" s="1"/>
  <c r="F84" i="7" s="1"/>
  <c r="E84" i="7" s="1"/>
  <c r="D84" i="7" s="1"/>
  <c r="P68" i="7"/>
  <c r="Q68" i="7" s="1"/>
  <c r="R68" i="7" s="1"/>
  <c r="S68" i="7" s="1"/>
  <c r="T68" i="7" s="1"/>
  <c r="U68" i="7" s="1"/>
  <c r="V68" i="7" s="1"/>
  <c r="W68" i="7" s="1"/>
  <c r="X68" i="7" s="1"/>
  <c r="Y68" i="7" s="1"/>
  <c r="Z68" i="7" s="1"/>
  <c r="AA68" i="7" s="1"/>
  <c r="AB68" i="7" s="1"/>
  <c r="AC68" i="7" s="1"/>
  <c r="AD68" i="7" s="1"/>
  <c r="AE68" i="7" s="1"/>
  <c r="AF68" i="7" s="1"/>
  <c r="AG68" i="7" s="1"/>
  <c r="AH68" i="7" s="1"/>
  <c r="AI68" i="7" s="1"/>
  <c r="AJ68" i="7" s="1"/>
  <c r="AK68" i="7" s="1"/>
  <c r="AL68" i="7" s="1"/>
  <c r="AM68" i="7" s="1"/>
  <c r="AN68" i="7" s="1"/>
  <c r="AO68" i="7" s="1"/>
  <c r="AP68" i="7" s="1"/>
  <c r="AQ68" i="7" s="1"/>
  <c r="AR68" i="7" s="1"/>
  <c r="AS68" i="7" s="1"/>
  <c r="AT68" i="7" s="1"/>
  <c r="AU68" i="7" s="1"/>
  <c r="AV68" i="7" s="1"/>
  <c r="AW68" i="7" s="1"/>
  <c r="AX68" i="7" s="1"/>
  <c r="AY68" i="7" s="1"/>
  <c r="AZ68" i="7" s="1"/>
  <c r="BA68" i="7" s="1"/>
  <c r="BB68" i="7" s="1"/>
  <c r="BC68" i="7" s="1"/>
  <c r="J70" i="7" l="1"/>
  <c r="D5" i="2"/>
  <c r="P70" i="7"/>
  <c r="H5" i="2"/>
  <c r="N88" i="7"/>
  <c r="M88" i="7" s="1"/>
  <c r="L88" i="7" s="1"/>
  <c r="K88" i="7" s="1"/>
  <c r="J88" i="7" s="1"/>
  <c r="I88" i="7" s="1"/>
  <c r="H88" i="7" s="1"/>
  <c r="G88" i="7" s="1"/>
  <c r="F88" i="7" s="1"/>
  <c r="E88" i="7" s="1"/>
  <c r="D88" i="7" s="1"/>
  <c r="N90" i="7"/>
  <c r="M90" i="7" s="1"/>
  <c r="L90" i="7" s="1"/>
  <c r="K90" i="7" s="1"/>
  <c r="J90" i="7" s="1"/>
  <c r="I90" i="7" s="1"/>
  <c r="H90" i="7" s="1"/>
  <c r="G90" i="7" s="1"/>
  <c r="F90" i="7" s="1"/>
  <c r="E90" i="7" s="1"/>
  <c r="D90" i="7" s="1"/>
  <c r="N92" i="7"/>
  <c r="M92" i="7" s="1"/>
  <c r="L92" i="7" s="1"/>
  <c r="K92" i="7" s="1"/>
  <c r="J92" i="7" s="1"/>
  <c r="I92" i="7" s="1"/>
  <c r="H92" i="7" s="1"/>
  <c r="G92" i="7" s="1"/>
  <c r="F92" i="7" s="1"/>
  <c r="E92" i="7" s="1"/>
  <c r="D92" i="7" s="1"/>
  <c r="N94" i="7"/>
  <c r="M94" i="7" s="1"/>
  <c r="L94" i="7" s="1"/>
  <c r="K94" i="7" s="1"/>
  <c r="J94" i="7" s="1"/>
  <c r="I94" i="7" s="1"/>
  <c r="H94" i="7" s="1"/>
  <c r="G94" i="7" s="1"/>
  <c r="F94" i="7" s="1"/>
  <c r="E94" i="7" s="1"/>
  <c r="D94" i="7" s="1"/>
  <c r="N98" i="7"/>
  <c r="M98" i="7" s="1"/>
  <c r="L98" i="7" s="1"/>
  <c r="K98" i="7" s="1"/>
  <c r="J98" i="7" s="1"/>
  <c r="I98" i="7" s="1"/>
  <c r="H98" i="7" s="1"/>
  <c r="G98" i="7" s="1"/>
  <c r="F98" i="7" s="1"/>
  <c r="E98" i="7" s="1"/>
  <c r="D98" i="7" s="1"/>
  <c r="N96" i="7"/>
  <c r="M96" i="7" s="1"/>
  <c r="L96" i="7" s="1"/>
  <c r="K96" i="7" s="1"/>
  <c r="J96" i="7" s="1"/>
  <c r="I96" i="7" s="1"/>
  <c r="H96" i="7" s="1"/>
  <c r="G96" i="7" s="1"/>
  <c r="F96" i="7" s="1"/>
  <c r="E96" i="7" s="1"/>
  <c r="D96" i="7" s="1"/>
  <c r="N100" i="7"/>
  <c r="M100" i="7" s="1"/>
  <c r="L100" i="7" s="1"/>
  <c r="K100" i="7" s="1"/>
  <c r="J100" i="7" s="1"/>
  <c r="I100" i="7" s="1"/>
  <c r="H100" i="7" s="1"/>
  <c r="G100" i="7" s="1"/>
  <c r="F100" i="7" s="1"/>
  <c r="E100" i="7" s="1"/>
  <c r="D100" i="7" s="1"/>
  <c r="N107" i="7"/>
  <c r="M107" i="7" s="1"/>
  <c r="L107" i="7" s="1"/>
  <c r="K107" i="7" s="1"/>
  <c r="J107" i="7" s="1"/>
  <c r="I107" i="7" s="1"/>
  <c r="H107" i="7" s="1"/>
  <c r="G107" i="7" s="1"/>
  <c r="F107" i="7" s="1"/>
  <c r="E107" i="7" s="1"/>
  <c r="D107" i="7" s="1"/>
  <c r="Q70" i="7" l="1"/>
  <c r="I5" i="2"/>
  <c r="I70" i="7"/>
  <c r="H70" i="7" s="1"/>
  <c r="G70" i="7" s="1"/>
  <c r="F70" i="7" s="1"/>
  <c r="E70" i="7" s="1"/>
  <c r="D70" i="7" s="1"/>
  <c r="C5" i="2"/>
  <c r="N110" i="7"/>
  <c r="M110" i="7" s="1"/>
  <c r="L110" i="7" s="1"/>
  <c r="K110" i="7" s="1"/>
  <c r="J110" i="7" s="1"/>
  <c r="I110" i="7" s="1"/>
  <c r="H110" i="7" s="1"/>
  <c r="G110" i="7" s="1"/>
  <c r="F110" i="7" s="1"/>
  <c r="E110" i="7" s="1"/>
  <c r="D110" i="7" s="1"/>
  <c r="N103" i="7"/>
  <c r="M103" i="7" s="1"/>
  <c r="L103" i="7" s="1"/>
  <c r="K103" i="7" s="1"/>
  <c r="J103" i="7" s="1"/>
  <c r="I103" i="7" s="1"/>
  <c r="H103" i="7" s="1"/>
  <c r="G103" i="7" s="1"/>
  <c r="F103" i="7" s="1"/>
  <c r="E103" i="7" s="1"/>
  <c r="D103" i="7" s="1"/>
  <c r="N112" i="7"/>
  <c r="M112" i="7" s="1"/>
  <c r="L112" i="7" s="1"/>
  <c r="K112" i="7" s="1"/>
  <c r="J112" i="7" s="1"/>
  <c r="I112" i="7" s="1"/>
  <c r="H112" i="7" s="1"/>
  <c r="G112" i="7" s="1"/>
  <c r="F112" i="7" s="1"/>
  <c r="E112" i="7" s="1"/>
  <c r="D112" i="7" s="1"/>
  <c r="N105" i="7"/>
  <c r="M105" i="7" s="1"/>
  <c r="L105" i="7" s="1"/>
  <c r="K105" i="7" s="1"/>
  <c r="J105" i="7" s="1"/>
  <c r="I105" i="7" s="1"/>
  <c r="H105" i="7" s="1"/>
  <c r="G105" i="7" s="1"/>
  <c r="F105" i="7" s="1"/>
  <c r="E105" i="7" s="1"/>
  <c r="D105" i="7" s="1"/>
  <c r="N108" i="7"/>
  <c r="M108" i="7" s="1"/>
  <c r="L108" i="7" s="1"/>
  <c r="K108" i="7" s="1"/>
  <c r="J108" i="7" s="1"/>
  <c r="I108" i="7" s="1"/>
  <c r="H108" i="7" s="1"/>
  <c r="G108" i="7" s="1"/>
  <c r="F108" i="7" s="1"/>
  <c r="E108" i="7" s="1"/>
  <c r="D108" i="7" s="1"/>
  <c r="N101" i="7"/>
  <c r="M101" i="7" s="1"/>
  <c r="L101" i="7" s="1"/>
  <c r="K101" i="7" s="1"/>
  <c r="J101" i="7" s="1"/>
  <c r="I101" i="7" s="1"/>
  <c r="H101" i="7" s="1"/>
  <c r="G101" i="7" s="1"/>
  <c r="F101" i="7" s="1"/>
  <c r="E101" i="7" s="1"/>
  <c r="D101" i="7" s="1"/>
  <c r="N106" i="7"/>
  <c r="M106" i="7" s="1"/>
  <c r="L106" i="7" s="1"/>
  <c r="K106" i="7" s="1"/>
  <c r="J106" i="7" s="1"/>
  <c r="I106" i="7" s="1"/>
  <c r="H106" i="7" s="1"/>
  <c r="G106" i="7" s="1"/>
  <c r="F106" i="7" s="1"/>
  <c r="E106" i="7" s="1"/>
  <c r="D106" i="7" s="1"/>
  <c r="N99" i="7"/>
  <c r="M99" i="7" s="1"/>
  <c r="L99" i="7" s="1"/>
  <c r="K99" i="7" s="1"/>
  <c r="J99" i="7" s="1"/>
  <c r="I99" i="7" s="1"/>
  <c r="H99" i="7" s="1"/>
  <c r="G99" i="7" s="1"/>
  <c r="F99" i="7" s="1"/>
  <c r="E99" i="7" s="1"/>
  <c r="D99" i="7" s="1"/>
  <c r="N97" i="7"/>
  <c r="M97" i="7" s="1"/>
  <c r="L97" i="7" s="1"/>
  <c r="K97" i="7" s="1"/>
  <c r="J97" i="7" s="1"/>
  <c r="I97" i="7" s="1"/>
  <c r="H97" i="7" s="1"/>
  <c r="G97" i="7" s="1"/>
  <c r="F97" i="7" s="1"/>
  <c r="E97" i="7" s="1"/>
  <c r="D97" i="7" s="1"/>
  <c r="N95" i="7"/>
  <c r="M95" i="7" s="1"/>
  <c r="L95" i="7" s="1"/>
  <c r="K95" i="7" s="1"/>
  <c r="J95" i="7" s="1"/>
  <c r="I95" i="7" s="1"/>
  <c r="H95" i="7" s="1"/>
  <c r="G95" i="7" s="1"/>
  <c r="F95" i="7" s="1"/>
  <c r="E95" i="7" s="1"/>
  <c r="D95" i="7" s="1"/>
  <c r="R70" i="7" l="1"/>
  <c r="J5" i="2"/>
  <c r="N102" i="7"/>
  <c r="M102" i="7" s="1"/>
  <c r="L102" i="7" s="1"/>
  <c r="K102" i="7" s="1"/>
  <c r="J102" i="7" s="1"/>
  <c r="I102" i="7" s="1"/>
  <c r="H102" i="7" s="1"/>
  <c r="G102" i="7" s="1"/>
  <c r="F102" i="7" s="1"/>
  <c r="E102" i="7" s="1"/>
  <c r="D102" i="7" s="1"/>
  <c r="N109" i="7"/>
  <c r="M109" i="7" s="1"/>
  <c r="L109" i="7" s="1"/>
  <c r="K109" i="7" s="1"/>
  <c r="J109" i="7" s="1"/>
  <c r="I109" i="7" s="1"/>
  <c r="H109" i="7" s="1"/>
  <c r="G109" i="7" s="1"/>
  <c r="F109" i="7" s="1"/>
  <c r="E109" i="7" s="1"/>
  <c r="D109" i="7" s="1"/>
  <c r="N104" i="7"/>
  <c r="M104" i="7" s="1"/>
  <c r="L104" i="7" s="1"/>
  <c r="K104" i="7" s="1"/>
  <c r="J104" i="7" s="1"/>
  <c r="I104" i="7" s="1"/>
  <c r="H104" i="7" s="1"/>
  <c r="G104" i="7" s="1"/>
  <c r="F104" i="7" s="1"/>
  <c r="E104" i="7" s="1"/>
  <c r="D104" i="7" s="1"/>
  <c r="N111" i="7"/>
  <c r="M111" i="7" s="1"/>
  <c r="L111" i="7" s="1"/>
  <c r="K111" i="7" s="1"/>
  <c r="J111" i="7" s="1"/>
  <c r="I111" i="7" s="1"/>
  <c r="H111" i="7" s="1"/>
  <c r="G111" i="7" s="1"/>
  <c r="F111" i="7" s="1"/>
  <c r="E111" i="7" s="1"/>
  <c r="D111" i="7" s="1"/>
  <c r="S70" i="7" l="1"/>
  <c r="K5" i="2"/>
  <c r="E3" i="24"/>
  <c r="D13" i="28"/>
  <c r="D12" i="28"/>
  <c r="D11" i="28"/>
  <c r="D9" i="28"/>
  <c r="D7" i="28"/>
  <c r="D6" i="28"/>
  <c r="D4" i="28"/>
  <c r="D3" i="28"/>
  <c r="T70" i="7" l="1"/>
  <c r="L5" i="2"/>
  <c r="S41" i="22"/>
  <c r="S42" i="22"/>
  <c r="S43" i="22"/>
  <c r="M5" i="2" l="1"/>
  <c r="U70" i="7"/>
  <c r="B34" i="28"/>
  <c r="B33" i="28"/>
  <c r="B32" i="28"/>
  <c r="V70" i="7" l="1"/>
  <c r="N5" i="2"/>
  <c r="B29" i="28"/>
  <c r="B28" i="28"/>
  <c r="B27" i="28"/>
  <c r="W70" i="7" l="1"/>
  <c r="O5" i="2"/>
  <c r="B26" i="28"/>
  <c r="B22" i="28"/>
  <c r="B23" i="28"/>
  <c r="B24" i="28"/>
  <c r="B21" i="28"/>
  <c r="D18" i="28"/>
  <c r="B18" i="28"/>
  <c r="B11" i="28"/>
  <c r="B10" i="28"/>
  <c r="D10" i="28"/>
  <c r="D14" i="28"/>
  <c r="B14" i="28"/>
  <c r="E13" i="28"/>
  <c r="B13" i="28"/>
  <c r="E4" i="28"/>
  <c r="B12" i="28"/>
  <c r="B4" i="28"/>
  <c r="B9" i="28"/>
  <c r="B8" i="28"/>
  <c r="B7" i="28"/>
  <c r="B6" i="28"/>
  <c r="B3" i="28"/>
  <c r="X70" i="7" l="1"/>
  <c r="P5" i="2"/>
  <c r="M39" i="22"/>
  <c r="A17" i="2" s="1"/>
  <c r="N39" i="22"/>
  <c r="A18" i="2" s="1"/>
  <c r="R52" i="21"/>
  <c r="R51" i="21"/>
  <c r="R50" i="21"/>
  <c r="M69" i="21"/>
  <c r="N69" i="21"/>
  <c r="O69" i="21"/>
  <c r="M65" i="21"/>
  <c r="N65" i="21"/>
  <c r="O65" i="21"/>
  <c r="M61" i="21"/>
  <c r="N61" i="21"/>
  <c r="O61" i="21"/>
  <c r="M57" i="21"/>
  <c r="N57" i="21"/>
  <c r="O57" i="21"/>
  <c r="M53" i="21"/>
  <c r="N53" i="21"/>
  <c r="O53" i="21"/>
  <c r="M49" i="21"/>
  <c r="N49" i="21"/>
  <c r="O49" i="21"/>
  <c r="M45" i="21"/>
  <c r="N45" i="21"/>
  <c r="O45" i="21"/>
  <c r="M41" i="21"/>
  <c r="N41" i="21"/>
  <c r="O41" i="21"/>
  <c r="M74" i="21" a="1"/>
  <c r="M74" i="21" s="1"/>
  <c r="N74" i="21" a="1"/>
  <c r="N74" i="21" s="1"/>
  <c r="O74" i="21" a="1"/>
  <c r="O74" i="21" s="1"/>
  <c r="L39" i="22"/>
  <c r="A16" i="2" s="1"/>
  <c r="Q5" i="2" l="1"/>
  <c r="Y70" i="7"/>
  <c r="O73" i="21"/>
  <c r="O75" i="21" s="1"/>
  <c r="D16" i="2"/>
  <c r="F16" i="2"/>
  <c r="H16" i="2"/>
  <c r="J16" i="2"/>
  <c r="L16" i="2"/>
  <c r="N16" i="2"/>
  <c r="P16" i="2"/>
  <c r="R16" i="2"/>
  <c r="T16" i="2"/>
  <c r="V16" i="2"/>
  <c r="X16" i="2"/>
  <c r="Z16" i="2"/>
  <c r="AB16" i="2"/>
  <c r="C16" i="2"/>
  <c r="E16" i="2"/>
  <c r="G16" i="2"/>
  <c r="I16" i="2"/>
  <c r="K16" i="2"/>
  <c r="M16" i="2"/>
  <c r="O16" i="2"/>
  <c r="Q16" i="2"/>
  <c r="S16" i="2"/>
  <c r="U16" i="2"/>
  <c r="W16" i="2"/>
  <c r="Y16" i="2"/>
  <c r="AA16" i="2"/>
  <c r="AC16" i="2"/>
  <c r="D18" i="2"/>
  <c r="F18" i="2"/>
  <c r="H18" i="2"/>
  <c r="J18" i="2"/>
  <c r="L18" i="2"/>
  <c r="N18" i="2"/>
  <c r="P18" i="2"/>
  <c r="R18" i="2"/>
  <c r="T18" i="2"/>
  <c r="V18" i="2"/>
  <c r="X18" i="2"/>
  <c r="Z18" i="2"/>
  <c r="AB18" i="2"/>
  <c r="C18" i="2"/>
  <c r="G18" i="2"/>
  <c r="K18" i="2"/>
  <c r="O18" i="2"/>
  <c r="S18" i="2"/>
  <c r="W18" i="2"/>
  <c r="AA18" i="2"/>
  <c r="E18" i="2"/>
  <c r="I18" i="2"/>
  <c r="M18" i="2"/>
  <c r="Q18" i="2"/>
  <c r="U18" i="2"/>
  <c r="Y18" i="2"/>
  <c r="AC18" i="2"/>
  <c r="D17" i="2"/>
  <c r="F17" i="2"/>
  <c r="H17" i="2"/>
  <c r="J17" i="2"/>
  <c r="L17" i="2"/>
  <c r="N17" i="2"/>
  <c r="P17" i="2"/>
  <c r="R17" i="2"/>
  <c r="T17" i="2"/>
  <c r="V17" i="2"/>
  <c r="X17" i="2"/>
  <c r="Z17" i="2"/>
  <c r="AB17" i="2"/>
  <c r="E17" i="2"/>
  <c r="G17" i="2"/>
  <c r="I17" i="2"/>
  <c r="M17" i="2"/>
  <c r="Q17" i="2"/>
  <c r="U17" i="2"/>
  <c r="Y17" i="2"/>
  <c r="AC17" i="2"/>
  <c r="C17" i="2"/>
  <c r="K17" i="2"/>
  <c r="O17" i="2"/>
  <c r="S17" i="2"/>
  <c r="W17" i="2"/>
  <c r="AA17" i="2"/>
  <c r="M73" i="21"/>
  <c r="M75" i="21" s="1"/>
  <c r="N73" i="21"/>
  <c r="N75" i="21" s="1"/>
  <c r="J23" i="24"/>
  <c r="K23" i="24"/>
  <c r="L23" i="24"/>
  <c r="M23" i="24"/>
  <c r="N23" i="24"/>
  <c r="I23" i="24"/>
  <c r="H24" i="24"/>
  <c r="H23" i="24"/>
  <c r="R5" i="2" l="1"/>
  <c r="Z70" i="7"/>
  <c r="H25" i="24"/>
  <c r="F129" i="21"/>
  <c r="AA70" i="7" l="1"/>
  <c r="S5" i="2"/>
  <c r="G129" i="21"/>
  <c r="T5" i="2" l="1"/>
  <c r="AB70" i="7"/>
  <c r="G74" i="21" a="1"/>
  <c r="G74" i="21" s="1"/>
  <c r="H74" i="21" a="1"/>
  <c r="H74" i="21" s="1"/>
  <c r="I74" i="21" a="1"/>
  <c r="I74" i="21" s="1"/>
  <c r="J74" i="21" a="1"/>
  <c r="J74" i="21" s="1"/>
  <c r="K74" i="21" a="1"/>
  <c r="K74" i="21" s="1"/>
  <c r="L74" i="21" a="1"/>
  <c r="L74" i="21" s="1"/>
  <c r="F74" i="21" a="1"/>
  <c r="F74" i="21" s="1"/>
  <c r="AC70" i="7" l="1"/>
  <c r="U5" i="2"/>
  <c r="R74" i="21"/>
  <c r="F39" i="27"/>
  <c r="G39" i="27"/>
  <c r="I39" i="27" s="1"/>
  <c r="AD70" i="7" l="1"/>
  <c r="V5" i="2"/>
  <c r="A50" i="27"/>
  <c r="A51" i="27"/>
  <c r="A52" i="27"/>
  <c r="A53" i="27"/>
  <c r="A54" i="27"/>
  <c r="A55" i="27"/>
  <c r="A56" i="27"/>
  <c r="A20" i="27"/>
  <c r="A27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8" i="27"/>
  <c r="A49" i="27"/>
  <c r="B53" i="27"/>
  <c r="B54" i="27"/>
  <c r="B55" i="27"/>
  <c r="B56" i="27"/>
  <c r="B57" i="27"/>
  <c r="B61" i="27"/>
  <c r="B62" i="27"/>
  <c r="B63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19" i="27"/>
  <c r="B20" i="27"/>
  <c r="B21" i="27"/>
  <c r="B22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E61" i="27"/>
  <c r="E62" i="27"/>
  <c r="E63" i="27"/>
  <c r="E37" i="27"/>
  <c r="E38" i="27"/>
  <c r="E39" i="27"/>
  <c r="E40" i="27"/>
  <c r="E41" i="27"/>
  <c r="E42" i="27"/>
  <c r="E43" i="27"/>
  <c r="E44" i="27"/>
  <c r="E45" i="27"/>
  <c r="E46" i="27"/>
  <c r="E47" i="27"/>
  <c r="E48" i="27"/>
  <c r="E49" i="27"/>
  <c r="E50" i="27"/>
  <c r="E51" i="27"/>
  <c r="E52" i="27"/>
  <c r="E53" i="27"/>
  <c r="E54" i="27"/>
  <c r="E55" i="27"/>
  <c r="E56" i="27"/>
  <c r="E10" i="27"/>
  <c r="E11" i="27"/>
  <c r="E12" i="27"/>
  <c r="E13" i="27"/>
  <c r="E14" i="27"/>
  <c r="E15" i="27"/>
  <c r="E16" i="27"/>
  <c r="E17" i="27"/>
  <c r="E18" i="27"/>
  <c r="E19" i="27"/>
  <c r="E20" i="27"/>
  <c r="E21" i="27"/>
  <c r="E22" i="27"/>
  <c r="E25" i="27"/>
  <c r="E26" i="27"/>
  <c r="E27" i="27"/>
  <c r="E28" i="27"/>
  <c r="E29" i="27"/>
  <c r="E30" i="27"/>
  <c r="E31" i="27"/>
  <c r="E32" i="27"/>
  <c r="E33" i="27"/>
  <c r="E34" i="27"/>
  <c r="E35" i="27"/>
  <c r="E36" i="27"/>
  <c r="E9" i="27"/>
  <c r="A14" i="27"/>
  <c r="A17" i="27"/>
  <c r="A9" i="27"/>
  <c r="B10" i="27"/>
  <c r="B11" i="27"/>
  <c r="B12" i="27"/>
  <c r="B13" i="27"/>
  <c r="B14" i="27"/>
  <c r="B15" i="27"/>
  <c r="B16" i="27"/>
  <c r="B17" i="27"/>
  <c r="B18" i="27"/>
  <c r="B9" i="27"/>
  <c r="F38" i="27"/>
  <c r="H38" i="27" s="1"/>
  <c r="J38" i="27" s="1"/>
  <c r="L38" i="27" s="1"/>
  <c r="N38" i="27" s="1"/>
  <c r="P38" i="27" s="1"/>
  <c r="R38" i="27" s="1"/>
  <c r="T38" i="27" s="1"/>
  <c r="V38" i="27" s="1"/>
  <c r="X38" i="27" s="1"/>
  <c r="H39" i="27"/>
  <c r="H54" i="27" s="1"/>
  <c r="F40" i="27"/>
  <c r="H40" i="27" s="1"/>
  <c r="J40" i="27" s="1"/>
  <c r="L40" i="27" s="1"/>
  <c r="N40" i="27" s="1"/>
  <c r="P40" i="27" s="1"/>
  <c r="R40" i="27" s="1"/>
  <c r="T40" i="27" s="1"/>
  <c r="V40" i="27" s="1"/>
  <c r="X40" i="27" s="1"/>
  <c r="G40" i="27"/>
  <c r="F41" i="27"/>
  <c r="H41" i="27" s="1"/>
  <c r="J41" i="27" s="1"/>
  <c r="L41" i="27" s="1"/>
  <c r="N41" i="27" s="1"/>
  <c r="P41" i="27" s="1"/>
  <c r="R41" i="27" s="1"/>
  <c r="T41" i="27" s="1"/>
  <c r="V41" i="27" s="1"/>
  <c r="X41" i="27" s="1"/>
  <c r="G41" i="27"/>
  <c r="I41" i="27" s="1"/>
  <c r="F42" i="27"/>
  <c r="H42" i="27" s="1"/>
  <c r="J42" i="27" s="1"/>
  <c r="L42" i="27" s="1"/>
  <c r="N42" i="27" s="1"/>
  <c r="P42" i="27" s="1"/>
  <c r="R42" i="27" s="1"/>
  <c r="T42" i="27" s="1"/>
  <c r="V42" i="27" s="1"/>
  <c r="X42" i="27" s="1"/>
  <c r="G42" i="27"/>
  <c r="F43" i="27"/>
  <c r="H43" i="27" s="1"/>
  <c r="J43" i="27" s="1"/>
  <c r="L43" i="27" s="1"/>
  <c r="N43" i="27" s="1"/>
  <c r="P43" i="27" s="1"/>
  <c r="R43" i="27" s="1"/>
  <c r="T43" i="27" s="1"/>
  <c r="V43" i="27" s="1"/>
  <c r="X43" i="27" s="1"/>
  <c r="G43" i="27"/>
  <c r="F44" i="27"/>
  <c r="H44" i="27" s="1"/>
  <c r="J44" i="27" s="1"/>
  <c r="L44" i="27" s="1"/>
  <c r="N44" i="27" s="1"/>
  <c r="P44" i="27" s="1"/>
  <c r="R44" i="27" s="1"/>
  <c r="T44" i="27" s="1"/>
  <c r="V44" i="27" s="1"/>
  <c r="X44" i="27" s="1"/>
  <c r="G44" i="27"/>
  <c r="F45" i="27"/>
  <c r="H45" i="27" s="1"/>
  <c r="J45" i="27" s="1"/>
  <c r="L45" i="27" s="1"/>
  <c r="N45" i="27" s="1"/>
  <c r="P45" i="27" s="1"/>
  <c r="R45" i="27" s="1"/>
  <c r="T45" i="27" s="1"/>
  <c r="V45" i="27" s="1"/>
  <c r="X45" i="27" s="1"/>
  <c r="G45" i="27"/>
  <c r="I45" i="27" s="1"/>
  <c r="K45" i="27" s="1"/>
  <c r="M45" i="27" s="1"/>
  <c r="O45" i="27" s="1"/>
  <c r="Q45" i="27" s="1"/>
  <c r="S45" i="27" s="1"/>
  <c r="U45" i="27" s="1"/>
  <c r="W45" i="27" s="1"/>
  <c r="Y45" i="27" s="1"/>
  <c r="F46" i="27"/>
  <c r="H46" i="27" s="1"/>
  <c r="J46" i="27" s="1"/>
  <c r="L46" i="27" s="1"/>
  <c r="N46" i="27" s="1"/>
  <c r="P46" i="27" s="1"/>
  <c r="R46" i="27" s="1"/>
  <c r="T46" i="27" s="1"/>
  <c r="V46" i="27" s="1"/>
  <c r="X46" i="27" s="1"/>
  <c r="G46" i="27"/>
  <c r="I46" i="27" s="1"/>
  <c r="K46" i="27" s="1"/>
  <c r="M46" i="27" s="1"/>
  <c r="O46" i="27" s="1"/>
  <c r="Q46" i="27" s="1"/>
  <c r="S46" i="27" s="1"/>
  <c r="U46" i="27" s="1"/>
  <c r="W46" i="27" s="1"/>
  <c r="Y46" i="27" s="1"/>
  <c r="F54" i="27"/>
  <c r="B114" i="22"/>
  <c r="B122" i="22" s="1"/>
  <c r="B130" i="22" s="1"/>
  <c r="B113" i="22"/>
  <c r="B121" i="22" s="1"/>
  <c r="B129" i="22" s="1"/>
  <c r="AE70" i="7" l="1"/>
  <c r="W5" i="2"/>
  <c r="I44" i="27"/>
  <c r="K44" i="27" s="1"/>
  <c r="M44" i="27" s="1"/>
  <c r="O44" i="27" s="1"/>
  <c r="Q44" i="27" s="1"/>
  <c r="S44" i="27" s="1"/>
  <c r="U44" i="27" s="1"/>
  <c r="W44" i="27" s="1"/>
  <c r="Y44" i="27" s="1"/>
  <c r="I42" i="27"/>
  <c r="K42" i="27" s="1"/>
  <c r="M42" i="27" s="1"/>
  <c r="O42" i="27" s="1"/>
  <c r="Q42" i="27" s="1"/>
  <c r="S42" i="27" s="1"/>
  <c r="U42" i="27" s="1"/>
  <c r="W42" i="27" s="1"/>
  <c r="Y42" i="27" s="1"/>
  <c r="I43" i="27"/>
  <c r="K43" i="27" s="1"/>
  <c r="M43" i="27" s="1"/>
  <c r="O43" i="27" s="1"/>
  <c r="Q43" i="27" s="1"/>
  <c r="S43" i="27" s="1"/>
  <c r="U43" i="27" s="1"/>
  <c r="W43" i="27" s="1"/>
  <c r="Y43" i="27" s="1"/>
  <c r="I40" i="27"/>
  <c r="K40" i="27" s="1"/>
  <c r="M40" i="27" s="1"/>
  <c r="O40" i="27" s="1"/>
  <c r="Q40" i="27" s="1"/>
  <c r="S40" i="27" s="1"/>
  <c r="U40" i="27" s="1"/>
  <c r="W40" i="27" s="1"/>
  <c r="Y40" i="27" s="1"/>
  <c r="I38" i="27"/>
  <c r="K38" i="27" s="1"/>
  <c r="M38" i="27" s="1"/>
  <c r="O38" i="27" s="1"/>
  <c r="Q38" i="27" s="1"/>
  <c r="S38" i="27" s="1"/>
  <c r="U38" i="27" s="1"/>
  <c r="W38" i="27" s="1"/>
  <c r="Y38" i="27" s="1"/>
  <c r="G54" i="27"/>
  <c r="AF70" i="7" l="1"/>
  <c r="X5" i="2"/>
  <c r="K41" i="27"/>
  <c r="I54" i="27"/>
  <c r="K39" i="27"/>
  <c r="J39" i="27"/>
  <c r="Y5" i="2" l="1"/>
  <c r="AG70" i="7"/>
  <c r="M41" i="27"/>
  <c r="K54" i="27"/>
  <c r="J54" i="27"/>
  <c r="L39" i="27"/>
  <c r="M39" i="27"/>
  <c r="AH70" i="7" l="1"/>
  <c r="Z5" i="2"/>
  <c r="O41" i="27"/>
  <c r="M54" i="27"/>
  <c r="L54" i="27"/>
  <c r="N39" i="27"/>
  <c r="O39" i="27"/>
  <c r="AI70" i="7" l="1"/>
  <c r="AA5" i="2"/>
  <c r="Q41" i="27"/>
  <c r="O54" i="27"/>
  <c r="Q39" i="27"/>
  <c r="N54" i="27"/>
  <c r="P39" i="27"/>
  <c r="AJ70" i="7" l="1"/>
  <c r="AB5" i="2"/>
  <c r="S41" i="27"/>
  <c r="Q54" i="27"/>
  <c r="P54" i="27"/>
  <c r="R39" i="27"/>
  <c r="S39" i="27"/>
  <c r="AK70" i="7" l="1"/>
  <c r="AL70" i="7" s="1"/>
  <c r="AM70" i="7" s="1"/>
  <c r="AN70" i="7" s="1"/>
  <c r="AO70" i="7" s="1"/>
  <c r="AP70" i="7" s="1"/>
  <c r="AQ70" i="7" s="1"/>
  <c r="AR70" i="7" s="1"/>
  <c r="AS70" i="7" s="1"/>
  <c r="AT70" i="7" s="1"/>
  <c r="AU70" i="7" s="1"/>
  <c r="AV70" i="7" s="1"/>
  <c r="AW70" i="7" s="1"/>
  <c r="AX70" i="7" s="1"/>
  <c r="AY70" i="7" s="1"/>
  <c r="AZ70" i="7" s="1"/>
  <c r="BA70" i="7" s="1"/>
  <c r="BB70" i="7" s="1"/>
  <c r="BC70" i="7" s="1"/>
  <c r="AC5" i="2"/>
  <c r="U41" i="27"/>
  <c r="S54" i="27"/>
  <c r="U39" i="27"/>
  <c r="R54" i="27"/>
  <c r="T39" i="27"/>
  <c r="W41" i="27" l="1"/>
  <c r="U54" i="27"/>
  <c r="W39" i="27"/>
  <c r="T54" i="27"/>
  <c r="V39" i="27"/>
  <c r="Y41" i="27" l="1"/>
  <c r="W54" i="27"/>
  <c r="V54" i="27"/>
  <c r="X39" i="27"/>
  <c r="Y39" i="27"/>
  <c r="Y54" i="27" l="1"/>
  <c r="X54" i="27"/>
  <c r="AJ40" i="7" l="1"/>
  <c r="AK41" i="7"/>
  <c r="AJ41" i="7" s="1"/>
  <c r="AL42" i="7"/>
  <c r="AK42" i="7" s="1"/>
  <c r="AJ42" i="7" s="1"/>
  <c r="AM43" i="7"/>
  <c r="AL43" i="7" s="1"/>
  <c r="AK43" i="7" s="1"/>
  <c r="AJ43" i="7" s="1"/>
  <c r="AN44" i="7"/>
  <c r="AM44" i="7" s="1"/>
  <c r="AL44" i="7" s="1"/>
  <c r="AK44" i="7" s="1"/>
  <c r="AJ44" i="7" s="1"/>
  <c r="AO45" i="7"/>
  <c r="AN45" i="7" s="1"/>
  <c r="AM45" i="7" s="1"/>
  <c r="AL45" i="7" s="1"/>
  <c r="AK45" i="7" s="1"/>
  <c r="AJ45" i="7" s="1"/>
  <c r="AP46" i="7"/>
  <c r="AO46" i="7" s="1"/>
  <c r="AN46" i="7" s="1"/>
  <c r="AM46" i="7" s="1"/>
  <c r="AL46" i="7" s="1"/>
  <c r="AK46" i="7" s="1"/>
  <c r="AJ46" i="7" s="1"/>
  <c r="AQ47" i="7"/>
  <c r="AP47" i="7" s="1"/>
  <c r="AO47" i="7" s="1"/>
  <c r="AN47" i="7" s="1"/>
  <c r="AM47" i="7" s="1"/>
  <c r="AL47" i="7" s="1"/>
  <c r="AK47" i="7" s="1"/>
  <c r="AJ47" i="7" s="1"/>
  <c r="AR48" i="7"/>
  <c r="AQ48" i="7" s="1"/>
  <c r="AP48" i="7" s="1"/>
  <c r="AO48" i="7" s="1"/>
  <c r="AN48" i="7" s="1"/>
  <c r="AM48" i="7" s="1"/>
  <c r="AL48" i="7" s="1"/>
  <c r="AK48" i="7" s="1"/>
  <c r="AJ48" i="7" s="1"/>
  <c r="AS49" i="7"/>
  <c r="AR49" i="7" s="1"/>
  <c r="AQ49" i="7" s="1"/>
  <c r="AP49" i="7" s="1"/>
  <c r="AO49" i="7" s="1"/>
  <c r="AN49" i="7" s="1"/>
  <c r="AM49" i="7" s="1"/>
  <c r="AL49" i="7" s="1"/>
  <c r="AK49" i="7" s="1"/>
  <c r="AJ49" i="7" s="1"/>
  <c r="AT50" i="7"/>
  <c r="AS50" i="7" s="1"/>
  <c r="AR50" i="7" s="1"/>
  <c r="AQ50" i="7" s="1"/>
  <c r="AP50" i="7" s="1"/>
  <c r="AO50" i="7" s="1"/>
  <c r="AN50" i="7" s="1"/>
  <c r="AM50" i="7" s="1"/>
  <c r="AL50" i="7" s="1"/>
  <c r="AK50" i="7" s="1"/>
  <c r="AJ50" i="7" s="1"/>
  <c r="AU51" i="7"/>
  <c r="AT51" i="7" s="1"/>
  <c r="AS51" i="7" s="1"/>
  <c r="AR51" i="7" s="1"/>
  <c r="AQ51" i="7" s="1"/>
  <c r="AP51" i="7" s="1"/>
  <c r="AO51" i="7" s="1"/>
  <c r="AN51" i="7" s="1"/>
  <c r="AM51" i="7" s="1"/>
  <c r="AL51" i="7" s="1"/>
  <c r="AK51" i="7" s="1"/>
  <c r="AJ51" i="7" s="1"/>
  <c r="AV52" i="7"/>
  <c r="AU52" i="7" s="1"/>
  <c r="AT52" i="7" s="1"/>
  <c r="AS52" i="7" s="1"/>
  <c r="AR52" i="7" s="1"/>
  <c r="AQ52" i="7" s="1"/>
  <c r="AP52" i="7" s="1"/>
  <c r="AO52" i="7" s="1"/>
  <c r="AN52" i="7" s="1"/>
  <c r="AM52" i="7" s="1"/>
  <c r="AL52" i="7" s="1"/>
  <c r="AK52" i="7" s="1"/>
  <c r="AJ52" i="7" s="1"/>
  <c r="AW53" i="7"/>
  <c r="AV53" i="7" s="1"/>
  <c r="AU53" i="7" s="1"/>
  <c r="AT53" i="7" s="1"/>
  <c r="AS53" i="7" s="1"/>
  <c r="AR53" i="7" s="1"/>
  <c r="AQ53" i="7" s="1"/>
  <c r="AP53" i="7" s="1"/>
  <c r="AO53" i="7" s="1"/>
  <c r="AN53" i="7" s="1"/>
  <c r="AM53" i="7" s="1"/>
  <c r="AL53" i="7" s="1"/>
  <c r="AK53" i="7" s="1"/>
  <c r="AJ53" i="7" s="1"/>
  <c r="AX54" i="7"/>
  <c r="AW54" i="7" s="1"/>
  <c r="AV54" i="7" s="1"/>
  <c r="AU54" i="7" s="1"/>
  <c r="AT54" i="7" s="1"/>
  <c r="AS54" i="7" s="1"/>
  <c r="AR54" i="7" s="1"/>
  <c r="AQ54" i="7" s="1"/>
  <c r="AP54" i="7" s="1"/>
  <c r="AO54" i="7" s="1"/>
  <c r="AN54" i="7" s="1"/>
  <c r="AM54" i="7" s="1"/>
  <c r="AL54" i="7" s="1"/>
  <c r="AK54" i="7" s="1"/>
  <c r="AJ54" i="7" s="1"/>
  <c r="AY55" i="7"/>
  <c r="AX55" i="7" s="1"/>
  <c r="AW55" i="7" s="1"/>
  <c r="AV55" i="7" s="1"/>
  <c r="AU55" i="7" s="1"/>
  <c r="AT55" i="7" s="1"/>
  <c r="AS55" i="7" s="1"/>
  <c r="AR55" i="7" s="1"/>
  <c r="AQ55" i="7" s="1"/>
  <c r="AP55" i="7" s="1"/>
  <c r="AO55" i="7" s="1"/>
  <c r="AN55" i="7" s="1"/>
  <c r="AM55" i="7" s="1"/>
  <c r="AL55" i="7" s="1"/>
  <c r="AK55" i="7" s="1"/>
  <c r="AJ55" i="7" s="1"/>
  <c r="AZ56" i="7"/>
  <c r="AY56" i="7" s="1"/>
  <c r="AX56" i="7" s="1"/>
  <c r="AW56" i="7" s="1"/>
  <c r="AV56" i="7" s="1"/>
  <c r="AU56" i="7" s="1"/>
  <c r="AT56" i="7" s="1"/>
  <c r="AS56" i="7" s="1"/>
  <c r="AR56" i="7" s="1"/>
  <c r="AQ56" i="7" s="1"/>
  <c r="AP56" i="7" s="1"/>
  <c r="AO56" i="7" s="1"/>
  <c r="AN56" i="7" s="1"/>
  <c r="AM56" i="7" s="1"/>
  <c r="AL56" i="7" s="1"/>
  <c r="AK56" i="7" s="1"/>
  <c r="AJ56" i="7" s="1"/>
  <c r="BA57" i="7"/>
  <c r="AZ57" i="7" s="1"/>
  <c r="AY57" i="7" s="1"/>
  <c r="AX57" i="7" s="1"/>
  <c r="AW57" i="7" s="1"/>
  <c r="AV57" i="7" s="1"/>
  <c r="AU57" i="7" s="1"/>
  <c r="AT57" i="7" s="1"/>
  <c r="AS57" i="7" s="1"/>
  <c r="AR57" i="7" s="1"/>
  <c r="AQ57" i="7" s="1"/>
  <c r="AP57" i="7" s="1"/>
  <c r="AO57" i="7" s="1"/>
  <c r="AN57" i="7" s="1"/>
  <c r="AM57" i="7" s="1"/>
  <c r="AL57" i="7" s="1"/>
  <c r="AK57" i="7" s="1"/>
  <c r="AJ57" i="7" s="1"/>
  <c r="AK39" i="7"/>
  <c r="AL39" i="7" s="1"/>
  <c r="AM39" i="7" s="1"/>
  <c r="AN39" i="7" s="1"/>
  <c r="AO39" i="7" s="1"/>
  <c r="AP39" i="7" s="1"/>
  <c r="AQ39" i="7" s="1"/>
  <c r="AR39" i="7" s="1"/>
  <c r="AS39" i="7" s="1"/>
  <c r="AT39" i="7" s="1"/>
  <c r="AU39" i="7" s="1"/>
  <c r="AV39" i="7" s="1"/>
  <c r="AW39" i="7" s="1"/>
  <c r="AX39" i="7" s="1"/>
  <c r="AY39" i="7" s="1"/>
  <c r="AZ39" i="7" s="1"/>
  <c r="BA39" i="7" s="1"/>
  <c r="BB39" i="7" s="1"/>
  <c r="BC39" i="7" s="1"/>
  <c r="AL40" i="7"/>
  <c r="AM40" i="7" s="1"/>
  <c r="AN40" i="7" s="1"/>
  <c r="AO40" i="7" s="1"/>
  <c r="AP40" i="7" s="1"/>
  <c r="AQ40" i="7" s="1"/>
  <c r="AR40" i="7" s="1"/>
  <c r="AS40" i="7" s="1"/>
  <c r="AT40" i="7" s="1"/>
  <c r="AU40" i="7" s="1"/>
  <c r="AV40" i="7" s="1"/>
  <c r="AW40" i="7" s="1"/>
  <c r="AX40" i="7" s="1"/>
  <c r="AY40" i="7" s="1"/>
  <c r="AZ40" i="7" s="1"/>
  <c r="BA40" i="7" s="1"/>
  <c r="BB40" i="7" s="1"/>
  <c r="BC40" i="7" s="1"/>
  <c r="AM41" i="7"/>
  <c r="AN41" i="7" s="1"/>
  <c r="AO41" i="7" s="1"/>
  <c r="AP41" i="7" s="1"/>
  <c r="AQ41" i="7" s="1"/>
  <c r="AR41" i="7" s="1"/>
  <c r="AS41" i="7" s="1"/>
  <c r="AT41" i="7" s="1"/>
  <c r="AU41" i="7" s="1"/>
  <c r="AV41" i="7" s="1"/>
  <c r="AW41" i="7" s="1"/>
  <c r="AX41" i="7" s="1"/>
  <c r="AY41" i="7" s="1"/>
  <c r="AZ41" i="7" s="1"/>
  <c r="BA41" i="7" s="1"/>
  <c r="BB41" i="7" s="1"/>
  <c r="BC41" i="7" s="1"/>
  <c r="AN42" i="7"/>
  <c r="AO42" i="7" s="1"/>
  <c r="AP42" i="7" s="1"/>
  <c r="AQ42" i="7" s="1"/>
  <c r="AR42" i="7" s="1"/>
  <c r="AS42" i="7" s="1"/>
  <c r="AT42" i="7" s="1"/>
  <c r="AU42" i="7" s="1"/>
  <c r="AV42" i="7" s="1"/>
  <c r="AW42" i="7" s="1"/>
  <c r="AX42" i="7" s="1"/>
  <c r="AY42" i="7" s="1"/>
  <c r="AZ42" i="7" s="1"/>
  <c r="BA42" i="7" s="1"/>
  <c r="BB42" i="7" s="1"/>
  <c r="BC42" i="7" s="1"/>
  <c r="AO43" i="7"/>
  <c r="AP43" i="7" s="1"/>
  <c r="AQ43" i="7" s="1"/>
  <c r="AR43" i="7" s="1"/>
  <c r="AS43" i="7" s="1"/>
  <c r="AT43" i="7" s="1"/>
  <c r="AU43" i="7" s="1"/>
  <c r="AV43" i="7" s="1"/>
  <c r="AW43" i="7" s="1"/>
  <c r="AX43" i="7" s="1"/>
  <c r="AY43" i="7" s="1"/>
  <c r="AZ43" i="7" s="1"/>
  <c r="BA43" i="7" s="1"/>
  <c r="BB43" i="7" s="1"/>
  <c r="BC43" i="7" s="1"/>
  <c r="AP44" i="7"/>
  <c r="AQ44" i="7" s="1"/>
  <c r="AR44" i="7" s="1"/>
  <c r="AS44" i="7" s="1"/>
  <c r="AT44" i="7" s="1"/>
  <c r="AU44" i="7" s="1"/>
  <c r="AV44" i="7" s="1"/>
  <c r="AW44" i="7" s="1"/>
  <c r="AX44" i="7" s="1"/>
  <c r="AY44" i="7" s="1"/>
  <c r="AZ44" i="7" s="1"/>
  <c r="BA44" i="7" s="1"/>
  <c r="BB44" i="7" s="1"/>
  <c r="BC44" i="7" s="1"/>
  <c r="AQ45" i="7"/>
  <c r="AR45" i="7" s="1"/>
  <c r="AS45" i="7" s="1"/>
  <c r="AT45" i="7" s="1"/>
  <c r="AU45" i="7" s="1"/>
  <c r="AV45" i="7" s="1"/>
  <c r="AW45" i="7" s="1"/>
  <c r="AX45" i="7" s="1"/>
  <c r="AY45" i="7" s="1"/>
  <c r="AZ45" i="7" s="1"/>
  <c r="BA45" i="7" s="1"/>
  <c r="BB45" i="7" s="1"/>
  <c r="BC45" i="7" s="1"/>
  <c r="AR46" i="7"/>
  <c r="AS46" i="7" s="1"/>
  <c r="AT46" i="7" s="1"/>
  <c r="AU46" i="7" s="1"/>
  <c r="AV46" i="7" s="1"/>
  <c r="AW46" i="7" s="1"/>
  <c r="AX46" i="7" s="1"/>
  <c r="AY46" i="7" s="1"/>
  <c r="AZ46" i="7" s="1"/>
  <c r="BA46" i="7" s="1"/>
  <c r="BB46" i="7" s="1"/>
  <c r="BC46" i="7" s="1"/>
  <c r="AS47" i="7"/>
  <c r="AT47" i="7" s="1"/>
  <c r="AU47" i="7" s="1"/>
  <c r="AV47" i="7" s="1"/>
  <c r="AW47" i="7" s="1"/>
  <c r="AX47" i="7" s="1"/>
  <c r="AY47" i="7" s="1"/>
  <c r="AZ47" i="7" s="1"/>
  <c r="BA47" i="7" s="1"/>
  <c r="BB47" i="7" s="1"/>
  <c r="BC47" i="7" s="1"/>
  <c r="AT48" i="7"/>
  <c r="AU48" i="7" s="1"/>
  <c r="AV48" i="7" s="1"/>
  <c r="AW48" i="7" s="1"/>
  <c r="AX48" i="7" s="1"/>
  <c r="AY48" i="7" s="1"/>
  <c r="AZ48" i="7" s="1"/>
  <c r="BA48" i="7" s="1"/>
  <c r="BB48" i="7" s="1"/>
  <c r="BC48" i="7" s="1"/>
  <c r="AU49" i="7"/>
  <c r="AV49" i="7" s="1"/>
  <c r="AW49" i="7" s="1"/>
  <c r="AX49" i="7" s="1"/>
  <c r="AY49" i="7" s="1"/>
  <c r="AZ49" i="7" s="1"/>
  <c r="BA49" i="7" s="1"/>
  <c r="BB49" i="7" s="1"/>
  <c r="BC49" i="7" s="1"/>
  <c r="AV50" i="7"/>
  <c r="AW50" i="7" s="1"/>
  <c r="AX50" i="7" s="1"/>
  <c r="AY50" i="7" s="1"/>
  <c r="AZ50" i="7" s="1"/>
  <c r="BA50" i="7" s="1"/>
  <c r="BB50" i="7" s="1"/>
  <c r="BC50" i="7" s="1"/>
  <c r="AW51" i="7"/>
  <c r="AX51" i="7" s="1"/>
  <c r="AY51" i="7" s="1"/>
  <c r="AZ51" i="7" s="1"/>
  <c r="BA51" i="7" s="1"/>
  <c r="BB51" i="7" s="1"/>
  <c r="BC51" i="7" s="1"/>
  <c r="AX52" i="7"/>
  <c r="AY52" i="7" s="1"/>
  <c r="AZ52" i="7" s="1"/>
  <c r="BA52" i="7" s="1"/>
  <c r="BB52" i="7" s="1"/>
  <c r="BC52" i="7" s="1"/>
  <c r="AY53" i="7"/>
  <c r="AZ53" i="7" s="1"/>
  <c r="BA53" i="7" s="1"/>
  <c r="BB53" i="7" s="1"/>
  <c r="BC53" i="7" s="1"/>
  <c r="AZ54" i="7"/>
  <c r="BA54" i="7" s="1"/>
  <c r="BB54" i="7" s="1"/>
  <c r="BC54" i="7" s="1"/>
  <c r="BA55" i="7"/>
  <c r="BB55" i="7" s="1"/>
  <c r="BC55" i="7" s="1"/>
  <c r="BB56" i="7"/>
  <c r="BC56" i="7" s="1"/>
  <c r="BC57" i="7"/>
  <c r="BB58" i="7"/>
  <c r="BA58" i="7" s="1"/>
  <c r="AZ58" i="7" s="1"/>
  <c r="AY58" i="7" s="1"/>
  <c r="AX58" i="7" s="1"/>
  <c r="AW58" i="7" s="1"/>
  <c r="AV58" i="7" s="1"/>
  <c r="AU58" i="7" s="1"/>
  <c r="AT58" i="7" s="1"/>
  <c r="AS58" i="7" s="1"/>
  <c r="AR58" i="7" s="1"/>
  <c r="AQ58" i="7" s="1"/>
  <c r="AP58" i="7" s="1"/>
  <c r="AO58" i="7" s="1"/>
  <c r="AN58" i="7" s="1"/>
  <c r="AM58" i="7" s="1"/>
  <c r="AL58" i="7" s="1"/>
  <c r="AK58" i="7" s="1"/>
  <c r="AJ58" i="7" l="1"/>
  <c r="AI58" i="7" s="1"/>
  <c r="AH58" i="7" s="1"/>
  <c r="AG58" i="7" s="1"/>
  <c r="AF58" i="7" s="1"/>
  <c r="AE58" i="7" s="1"/>
  <c r="AD58" i="7" s="1"/>
  <c r="AC58" i="7" s="1"/>
  <c r="AB58" i="7" s="1"/>
  <c r="AA58" i="7" s="1"/>
  <c r="Z58" i="7" s="1"/>
  <c r="Y58" i="7" s="1"/>
  <c r="X58" i="7" s="1"/>
  <c r="W58" i="7" s="1"/>
  <c r="V58" i="7" s="1"/>
  <c r="U58" i="7" s="1"/>
  <c r="T58" i="7" s="1"/>
  <c r="S58" i="7" s="1"/>
  <c r="R58" i="7" s="1"/>
  <c r="Q58" i="7" s="1"/>
  <c r="P58" i="7" s="1"/>
  <c r="O58" i="7" s="1"/>
  <c r="N58" i="7" s="1"/>
  <c r="M58" i="7" s="1"/>
  <c r="L58" i="7" s="1"/>
  <c r="K58" i="7" s="1"/>
  <c r="J58" i="7" s="1"/>
  <c r="I58" i="7" s="1"/>
  <c r="H58" i="7" s="1"/>
  <c r="G58" i="7" s="1"/>
  <c r="F58" i="7" s="1"/>
  <c r="E58" i="7" s="1"/>
  <c r="D58" i="7" s="1"/>
  <c r="B198" i="22" l="1"/>
  <c r="B197" i="22"/>
  <c r="AI39" i="7" l="1"/>
  <c r="AH39" i="7" s="1"/>
  <c r="AG39" i="7" s="1"/>
  <c r="AF39" i="7" s="1"/>
  <c r="AE39" i="7" s="1"/>
  <c r="AD39" i="7" s="1"/>
  <c r="AC39" i="7" s="1"/>
  <c r="AB39" i="7" s="1"/>
  <c r="AA39" i="7" s="1"/>
  <c r="Z39" i="7" s="1"/>
  <c r="Y39" i="7" s="1"/>
  <c r="X39" i="7" s="1"/>
  <c r="W39" i="7" s="1"/>
  <c r="V39" i="7" s="1"/>
  <c r="U39" i="7" s="1"/>
  <c r="T39" i="7" s="1"/>
  <c r="S39" i="7" s="1"/>
  <c r="R39" i="7" s="1"/>
  <c r="Q39" i="7" s="1"/>
  <c r="P39" i="7" s="1"/>
  <c r="O39" i="7" s="1"/>
  <c r="N39" i="7" s="1"/>
  <c r="M39" i="7" s="1"/>
  <c r="L39" i="7" s="1"/>
  <c r="K39" i="7" s="1"/>
  <c r="J39" i="7" s="1"/>
  <c r="I39" i="7" s="1"/>
  <c r="H39" i="7" s="1"/>
  <c r="G39" i="7" s="1"/>
  <c r="F39" i="7" s="1"/>
  <c r="E39" i="7" s="1"/>
  <c r="D39" i="7" s="1"/>
  <c r="AJ38" i="7"/>
  <c r="AK38" i="7" s="1"/>
  <c r="AL38" i="7" s="1"/>
  <c r="AM38" i="7" s="1"/>
  <c r="AN38" i="7" s="1"/>
  <c r="AO38" i="7" s="1"/>
  <c r="AP38" i="7" s="1"/>
  <c r="AQ38" i="7" s="1"/>
  <c r="AR38" i="7" s="1"/>
  <c r="AS38" i="7" s="1"/>
  <c r="AT38" i="7" s="1"/>
  <c r="AU38" i="7" s="1"/>
  <c r="AV38" i="7" s="1"/>
  <c r="AW38" i="7" s="1"/>
  <c r="AX38" i="7" s="1"/>
  <c r="AY38" i="7" s="1"/>
  <c r="AZ38" i="7" s="1"/>
  <c r="BA38" i="7" s="1"/>
  <c r="BB38" i="7" s="1"/>
  <c r="BC38" i="7" s="1"/>
  <c r="B170" i="22"/>
  <c r="B169" i="22"/>
  <c r="B178" i="22" l="1"/>
  <c r="B186" i="22" s="1"/>
  <c r="B174" i="22"/>
  <c r="B182" i="22" s="1"/>
  <c r="B190" i="22" s="1"/>
  <c r="B177" i="22"/>
  <c r="B185" i="22" s="1"/>
  <c r="B173" i="22"/>
  <c r="B181" i="22" s="1"/>
  <c r="B189" i="22" s="1"/>
  <c r="D8" i="28" l="1"/>
  <c r="I11" i="24"/>
  <c r="D7" i="22"/>
  <c r="B110" i="22"/>
  <c r="B134" i="22" s="1"/>
  <c r="B138" i="22" s="1"/>
  <c r="B142" i="22" s="1"/>
  <c r="B109" i="22"/>
  <c r="B117" i="22" s="1"/>
  <c r="B125" i="22" s="1"/>
  <c r="P42" i="22" l="1"/>
  <c r="P53" i="22"/>
  <c r="O63" i="22"/>
  <c r="P41" i="22"/>
  <c r="O62" i="22"/>
  <c r="O53" i="22"/>
  <c r="O41" i="22"/>
  <c r="O51" i="22"/>
  <c r="P61" i="22"/>
  <c r="P71" i="22"/>
  <c r="P59" i="22"/>
  <c r="P45" i="22"/>
  <c r="P55" i="22"/>
  <c r="O66" i="22"/>
  <c r="P46" i="22"/>
  <c r="O67" i="22"/>
  <c r="O58" i="22"/>
  <c r="O43" i="22"/>
  <c r="O54" i="22"/>
  <c r="P63" i="22"/>
  <c r="P43" i="22"/>
  <c r="O65" i="22"/>
  <c r="O55" i="22"/>
  <c r="P47" i="22"/>
  <c r="P58" i="22"/>
  <c r="O69" i="22"/>
  <c r="P51" i="22"/>
  <c r="O45" i="22"/>
  <c r="P62" i="22"/>
  <c r="O46" i="22"/>
  <c r="O57" i="22"/>
  <c r="P66" i="22"/>
  <c r="P49" i="22"/>
  <c r="O70" i="22"/>
  <c r="P65" i="22"/>
  <c r="P50" i="22"/>
  <c r="O61" i="22"/>
  <c r="O71" i="22"/>
  <c r="P57" i="22"/>
  <c r="O47" i="22"/>
  <c r="P67" i="22"/>
  <c r="O49" i="22"/>
  <c r="O59" i="22"/>
  <c r="P69" i="22"/>
  <c r="P54" i="22"/>
  <c r="O42" i="22"/>
  <c r="P70" i="22"/>
  <c r="O50" i="22"/>
  <c r="C2" i="22"/>
  <c r="M71" i="22"/>
  <c r="M70" i="22"/>
  <c r="M69" i="22"/>
  <c r="M67" i="22"/>
  <c r="M66" i="22"/>
  <c r="M65" i="22"/>
  <c r="M63" i="22"/>
  <c r="M62" i="22"/>
  <c r="M61" i="22"/>
  <c r="M59" i="22"/>
  <c r="M58" i="22"/>
  <c r="M57" i="22"/>
  <c r="M55" i="22"/>
  <c r="M54" i="22"/>
  <c r="M53" i="22"/>
  <c r="M51" i="22"/>
  <c r="M50" i="22"/>
  <c r="N71" i="22"/>
  <c r="L71" i="22"/>
  <c r="N70" i="22"/>
  <c r="L70" i="22"/>
  <c r="N69" i="22"/>
  <c r="L69" i="22"/>
  <c r="N67" i="22"/>
  <c r="L67" i="22"/>
  <c r="N66" i="22"/>
  <c r="L66" i="22"/>
  <c r="N65" i="22"/>
  <c r="L65" i="22"/>
  <c r="N63" i="22"/>
  <c r="L63" i="22"/>
  <c r="N62" i="22"/>
  <c r="L62" i="22"/>
  <c r="N61" i="22"/>
  <c r="L61" i="22"/>
  <c r="N59" i="22"/>
  <c r="L59" i="22"/>
  <c r="N58" i="22"/>
  <c r="L58" i="22"/>
  <c r="N57" i="22"/>
  <c r="L57" i="22"/>
  <c r="N55" i="22"/>
  <c r="L55" i="22"/>
  <c r="N54" i="22"/>
  <c r="L54" i="22"/>
  <c r="N53" i="22"/>
  <c r="L53" i="22"/>
  <c r="N51" i="22"/>
  <c r="L51" i="22"/>
  <c r="N50" i="22"/>
  <c r="L50" i="22"/>
  <c r="M49" i="22"/>
  <c r="M47" i="22"/>
  <c r="M46" i="22"/>
  <c r="M45" i="22"/>
  <c r="M43" i="22"/>
  <c r="M42" i="22"/>
  <c r="M41" i="22"/>
  <c r="N49" i="22"/>
  <c r="L49" i="22"/>
  <c r="N47" i="22"/>
  <c r="L47" i="22"/>
  <c r="N46" i="22"/>
  <c r="L46" i="22"/>
  <c r="N45" i="22"/>
  <c r="L45" i="22"/>
  <c r="N43" i="22"/>
  <c r="L43" i="22"/>
  <c r="N42" i="22"/>
  <c r="L42" i="22"/>
  <c r="N41" i="22"/>
  <c r="L41" i="22"/>
  <c r="B133" i="22"/>
  <c r="B137" i="22" s="1"/>
  <c r="B141" i="22" s="1"/>
  <c r="B118" i="22"/>
  <c r="B126" i="22" s="1"/>
  <c r="P56" i="22" l="1"/>
  <c r="P52" i="22"/>
  <c r="O44" i="22"/>
  <c r="P44" i="22"/>
  <c r="O56" i="22"/>
  <c r="O48" i="22"/>
  <c r="O68" i="22"/>
  <c r="O64" i="22"/>
  <c r="O52" i="22"/>
  <c r="P64" i="22"/>
  <c r="O60" i="22"/>
  <c r="P60" i="22"/>
  <c r="P48" i="22"/>
  <c r="O40" i="22"/>
  <c r="P40" i="22"/>
  <c r="P68" i="22"/>
  <c r="F81" i="21"/>
  <c r="P72" i="22" l="1"/>
  <c r="O72" i="22"/>
  <c r="F24" i="21"/>
  <c r="F15" i="21"/>
  <c r="F8" i="21"/>
  <c r="C8" i="22"/>
  <c r="D104" i="22" l="1"/>
  <c r="D112" i="22" s="1"/>
  <c r="D100" i="22"/>
  <c r="A22" i="2" s="1"/>
  <c r="E2" i="27"/>
  <c r="F6" i="27"/>
  <c r="G17" i="22"/>
  <c r="G21" i="21"/>
  <c r="G19" i="21"/>
  <c r="G17" i="21"/>
  <c r="G20" i="21"/>
  <c r="G18" i="21"/>
  <c r="G16" i="21"/>
  <c r="F130" i="22"/>
  <c r="H130" i="22"/>
  <c r="J130" i="22"/>
  <c r="L130" i="22"/>
  <c r="N130" i="22"/>
  <c r="G130" i="22"/>
  <c r="I130" i="22"/>
  <c r="K130" i="22"/>
  <c r="M130" i="22"/>
  <c r="O130" i="22"/>
  <c r="P130" i="22"/>
  <c r="R130" i="22"/>
  <c r="T130" i="22"/>
  <c r="V130" i="22"/>
  <c r="X130" i="22"/>
  <c r="Z130" i="22"/>
  <c r="AB130" i="22"/>
  <c r="AD130" i="22"/>
  <c r="AF130" i="22"/>
  <c r="AH130" i="22"/>
  <c r="Q130" i="22"/>
  <c r="S130" i="22"/>
  <c r="U130" i="22"/>
  <c r="W130" i="22"/>
  <c r="Y130" i="22"/>
  <c r="AA130" i="22"/>
  <c r="AC130" i="22"/>
  <c r="AE130" i="22"/>
  <c r="AG130" i="22"/>
  <c r="E130" i="22"/>
  <c r="C130" i="22"/>
  <c r="C126" i="22"/>
  <c r="D96" i="22"/>
  <c r="E100" i="22" s="1"/>
  <c r="D156" i="22"/>
  <c r="D37" i="22"/>
  <c r="E126" i="22" l="1"/>
  <c r="A23" i="2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H6" i="27"/>
  <c r="J6" i="27" s="1"/>
  <c r="L6" i="27" s="1"/>
  <c r="N6" i="27" s="1"/>
  <c r="P6" i="27" s="1"/>
  <c r="R6" i="27" s="1"/>
  <c r="T6" i="27" s="1"/>
  <c r="V6" i="27" s="1"/>
  <c r="X6" i="27" s="1"/>
  <c r="D148" i="22"/>
  <c r="D120" i="22"/>
  <c r="D128" i="22"/>
  <c r="E104" i="22"/>
  <c r="E112" i="22" s="1"/>
  <c r="D108" i="22"/>
  <c r="E160" i="22"/>
  <c r="E125" i="22" l="1"/>
  <c r="E208" i="22"/>
  <c r="D116" i="22"/>
  <c r="D124" i="22"/>
  <c r="E120" i="22"/>
  <c r="E128" i="22"/>
  <c r="V9" i="18"/>
  <c r="F136" i="21" l="1"/>
  <c r="F138" i="21" s="1"/>
  <c r="G136" i="21"/>
  <c r="E186" i="22"/>
  <c r="D86" i="23" s="1"/>
  <c r="E185" i="22"/>
  <c r="E180" i="22"/>
  <c r="E188" i="22"/>
  <c r="E172" i="22"/>
  <c r="E164" i="22"/>
  <c r="E168" i="22"/>
  <c r="E184" i="22"/>
  <c r="E196" i="22" s="1"/>
  <c r="F160" i="22"/>
  <c r="H156" i="22"/>
  <c r="G160" i="22"/>
  <c r="C3" i="23"/>
  <c r="E165" i="22" l="1"/>
  <c r="E166" i="22"/>
  <c r="G185" i="22"/>
  <c r="G186" i="22"/>
  <c r="F185" i="22"/>
  <c r="F186" i="22"/>
  <c r="E190" i="22"/>
  <c r="D63" i="23" s="1"/>
  <c r="E189" i="22"/>
  <c r="E176" i="22"/>
  <c r="C18" i="28"/>
  <c r="E3" i="23"/>
  <c r="E18" i="28" s="1"/>
  <c r="G180" i="22"/>
  <c r="G188" i="22"/>
  <c r="F180" i="22"/>
  <c r="F188" i="22"/>
  <c r="G172" i="22"/>
  <c r="G164" i="22"/>
  <c r="F172" i="22"/>
  <c r="F164" i="22"/>
  <c r="G168" i="22"/>
  <c r="G184" i="22"/>
  <c r="G196" i="22" s="1"/>
  <c r="F168" i="22"/>
  <c r="F184" i="22"/>
  <c r="F196" i="22" s="1"/>
  <c r="I156" i="22"/>
  <c r="H160" i="22"/>
  <c r="B202" i="22"/>
  <c r="B206" i="22" s="1"/>
  <c r="B210" i="22" s="1"/>
  <c r="B215" i="22" s="1"/>
  <c r="B201" i="22"/>
  <c r="B205" i="22" s="1"/>
  <c r="B209" i="22" s="1"/>
  <c r="B214" i="22" s="1"/>
  <c r="F157" i="22"/>
  <c r="G157" i="22" s="1"/>
  <c r="H157" i="22" s="1"/>
  <c r="I157" i="22" s="1"/>
  <c r="J157" i="22" s="1"/>
  <c r="K157" i="22" s="1"/>
  <c r="L157" i="22" s="1"/>
  <c r="M157" i="22" s="1"/>
  <c r="N157" i="22" s="1"/>
  <c r="O157" i="22" s="1"/>
  <c r="P157" i="22" s="1"/>
  <c r="Q157" i="22" s="1"/>
  <c r="R157" i="22" s="1"/>
  <c r="S157" i="22" s="1"/>
  <c r="T157" i="22" s="1"/>
  <c r="U157" i="22" s="1"/>
  <c r="V157" i="22" s="1"/>
  <c r="W157" i="22" s="1"/>
  <c r="X157" i="22" s="1"/>
  <c r="Y157" i="22" s="1"/>
  <c r="Z157" i="22" s="1"/>
  <c r="AA157" i="22" s="1"/>
  <c r="AB157" i="22" s="1"/>
  <c r="AC157" i="22" s="1"/>
  <c r="AD157" i="22" s="1"/>
  <c r="AE157" i="22" s="1"/>
  <c r="AF157" i="22" s="1"/>
  <c r="AG157" i="22" s="1"/>
  <c r="AH157" i="22" s="1"/>
  <c r="B145" i="22"/>
  <c r="B149" i="22" s="1"/>
  <c r="G138" i="21"/>
  <c r="B146" i="22"/>
  <c r="B150" i="22" s="1"/>
  <c r="AN53" i="28" l="1"/>
  <c r="AR53" i="28"/>
  <c r="AV53" i="28"/>
  <c r="AZ53" i="28"/>
  <c r="BD53" i="28"/>
  <c r="BH53" i="28"/>
  <c r="BL53" i="28"/>
  <c r="BP53" i="28"/>
  <c r="BT53" i="28"/>
  <c r="BX53" i="28"/>
  <c r="CB53" i="28"/>
  <c r="CF53" i="28"/>
  <c r="CJ53" i="28"/>
  <c r="CN53" i="28"/>
  <c r="CR53" i="28"/>
  <c r="CV53" i="28"/>
  <c r="CZ53" i="28"/>
  <c r="DD53" i="28"/>
  <c r="DH53" i="28"/>
  <c r="DL53" i="28"/>
  <c r="DP53" i="28"/>
  <c r="DT53" i="28"/>
  <c r="DX53" i="28"/>
  <c r="EB53" i="28"/>
  <c r="EF53" i="28"/>
  <c r="EJ53" i="28"/>
  <c r="EN53" i="28"/>
  <c r="ER53" i="28"/>
  <c r="EV53" i="28"/>
  <c r="EZ53" i="28"/>
  <c r="FD53" i="28"/>
  <c r="FH53" i="28"/>
  <c r="FL53" i="28"/>
  <c r="FP53" i="28"/>
  <c r="FT53" i="28"/>
  <c r="FX53" i="28"/>
  <c r="GB53" i="28"/>
  <c r="GF53" i="28"/>
  <c r="GJ53" i="28"/>
  <c r="GN53" i="28"/>
  <c r="GR53" i="28"/>
  <c r="GV53" i="28"/>
  <c r="GZ53" i="28"/>
  <c r="HD53" i="28"/>
  <c r="HH53" i="28"/>
  <c r="HL53" i="28"/>
  <c r="HP53" i="28"/>
  <c r="HT53" i="28"/>
  <c r="HX53" i="28"/>
  <c r="IB53" i="28"/>
  <c r="IF53" i="28"/>
  <c r="IJ53" i="28"/>
  <c r="IN53" i="28"/>
  <c r="IR53" i="28"/>
  <c r="IV53" i="28"/>
  <c r="IZ53" i="28"/>
  <c r="JD53" i="28"/>
  <c r="JH53" i="28"/>
  <c r="JL53" i="28"/>
  <c r="JP53" i="28"/>
  <c r="JT53" i="28"/>
  <c r="JX53" i="28"/>
  <c r="KB53" i="28"/>
  <c r="KF53" i="28"/>
  <c r="KJ53" i="28"/>
  <c r="KN53" i="28"/>
  <c r="KR53" i="28"/>
  <c r="KV53" i="28"/>
  <c r="KZ53" i="28"/>
  <c r="LD53" i="28"/>
  <c r="LH53" i="28"/>
  <c r="LL53" i="28"/>
  <c r="LP53" i="28"/>
  <c r="LT53" i="28"/>
  <c r="LX53" i="28"/>
  <c r="MB53" i="28"/>
  <c r="MF53" i="28"/>
  <c r="MJ53" i="28"/>
  <c r="MN53" i="28"/>
  <c r="MR53" i="28"/>
  <c r="AO53" i="28"/>
  <c r="AT53" i="28"/>
  <c r="AY53" i="28"/>
  <c r="BE53" i="28"/>
  <c r="BJ53" i="28"/>
  <c r="BO53" i="28"/>
  <c r="BU53" i="28"/>
  <c r="BZ53" i="28"/>
  <c r="CE53" i="28"/>
  <c r="CK53" i="28"/>
  <c r="CP53" i="28"/>
  <c r="CU53" i="28"/>
  <c r="DA53" i="28"/>
  <c r="DF53" i="28"/>
  <c r="DK53" i="28"/>
  <c r="DQ53" i="28"/>
  <c r="DV53" i="28"/>
  <c r="EA53" i="28"/>
  <c r="EG53" i="28"/>
  <c r="EL53" i="28"/>
  <c r="EQ53" i="28"/>
  <c r="EW53" i="28"/>
  <c r="FB53" i="28"/>
  <c r="FG53" i="28"/>
  <c r="FM53" i="28"/>
  <c r="FR53" i="28"/>
  <c r="FW53" i="28"/>
  <c r="GC53" i="28"/>
  <c r="GH53" i="28"/>
  <c r="GM53" i="28"/>
  <c r="GS53" i="28"/>
  <c r="GX53" i="28"/>
  <c r="HC53" i="28"/>
  <c r="HI53" i="28"/>
  <c r="HN53" i="28"/>
  <c r="HS53" i="28"/>
  <c r="HY53" i="28"/>
  <c r="ID53" i="28"/>
  <c r="II53" i="28"/>
  <c r="IO53" i="28"/>
  <c r="IT53" i="28"/>
  <c r="IY53" i="28"/>
  <c r="JE53" i="28"/>
  <c r="JJ53" i="28"/>
  <c r="JO53" i="28"/>
  <c r="JU53" i="28"/>
  <c r="JZ53" i="28"/>
  <c r="KE53" i="28"/>
  <c r="KK53" i="28"/>
  <c r="KP53" i="28"/>
  <c r="KU53" i="28"/>
  <c r="LA53" i="28"/>
  <c r="LF53" i="28"/>
  <c r="LK53" i="28"/>
  <c r="LQ53" i="28"/>
  <c r="LV53" i="28"/>
  <c r="MA53" i="28"/>
  <c r="MG53" i="28"/>
  <c r="ML53" i="28"/>
  <c r="MQ53" i="28"/>
  <c r="MV53" i="28"/>
  <c r="MZ53" i="28"/>
  <c r="ND53" i="28"/>
  <c r="NH53" i="28"/>
  <c r="NL53" i="28"/>
  <c r="NP53" i="28"/>
  <c r="NT53" i="28"/>
  <c r="NX53" i="28"/>
  <c r="OB53" i="28"/>
  <c r="OF53" i="28"/>
  <c r="OJ53" i="28"/>
  <c r="ON53" i="28"/>
  <c r="OR53" i="28"/>
  <c r="OV53" i="28"/>
  <c r="OZ53" i="28"/>
  <c r="PD53" i="28"/>
  <c r="PH53" i="28"/>
  <c r="PL53" i="28"/>
  <c r="PP53" i="28"/>
  <c r="PT53" i="28"/>
  <c r="PX53" i="28"/>
  <c r="AQ53" i="28"/>
  <c r="AW53" i="28"/>
  <c r="BB53" i="28"/>
  <c r="BG53" i="28"/>
  <c r="BM53" i="28"/>
  <c r="BR53" i="28"/>
  <c r="BW53" i="28"/>
  <c r="CC53" i="28"/>
  <c r="CH53" i="28"/>
  <c r="CM53" i="28"/>
  <c r="CS53" i="28"/>
  <c r="CX53" i="28"/>
  <c r="DC53" i="28"/>
  <c r="DI53" i="28"/>
  <c r="DN53" i="28"/>
  <c r="DS53" i="28"/>
  <c r="DY53" i="28"/>
  <c r="ED53" i="28"/>
  <c r="EI53" i="28"/>
  <c r="EO53" i="28"/>
  <c r="ET53" i="28"/>
  <c r="EY53" i="28"/>
  <c r="FE53" i="28"/>
  <c r="FJ53" i="28"/>
  <c r="FO53" i="28"/>
  <c r="FU53" i="28"/>
  <c r="FZ53" i="28"/>
  <c r="GE53" i="28"/>
  <c r="GK53" i="28"/>
  <c r="GP53" i="28"/>
  <c r="GU53" i="28"/>
  <c r="HA53" i="28"/>
  <c r="HF53" i="28"/>
  <c r="HK53" i="28"/>
  <c r="HQ53" i="28"/>
  <c r="HV53" i="28"/>
  <c r="IA53" i="28"/>
  <c r="IG53" i="28"/>
  <c r="IL53" i="28"/>
  <c r="IQ53" i="28"/>
  <c r="IW53" i="28"/>
  <c r="JB53" i="28"/>
  <c r="JG53" i="28"/>
  <c r="JM53" i="28"/>
  <c r="JR53" i="28"/>
  <c r="JW53" i="28"/>
  <c r="KC53" i="28"/>
  <c r="KH53" i="28"/>
  <c r="KM53" i="28"/>
  <c r="KS53" i="28"/>
  <c r="KX53" i="28"/>
  <c r="LC53" i="28"/>
  <c r="LI53" i="28"/>
  <c r="LN53" i="28"/>
  <c r="LS53" i="28"/>
  <c r="LY53" i="28"/>
  <c r="MD53" i="28"/>
  <c r="MI53" i="28"/>
  <c r="MO53" i="28"/>
  <c r="MT53" i="28"/>
  <c r="MX53" i="28"/>
  <c r="NB53" i="28"/>
  <c r="NF53" i="28"/>
  <c r="NJ53" i="28"/>
  <c r="NN53" i="28"/>
  <c r="NR53" i="28"/>
  <c r="NV53" i="28"/>
  <c r="NZ53" i="28"/>
  <c r="OD53" i="28"/>
  <c r="OH53" i="28"/>
  <c r="OL53" i="28"/>
  <c r="OP53" i="28"/>
  <c r="OT53" i="28"/>
  <c r="OX53" i="28"/>
  <c r="PB53" i="28"/>
  <c r="PF53" i="28"/>
  <c r="AP53" i="28"/>
  <c r="BA53" i="28"/>
  <c r="BK53" i="28"/>
  <c r="BV53" i="28"/>
  <c r="CG53" i="28"/>
  <c r="CQ53" i="28"/>
  <c r="DB53" i="28"/>
  <c r="DM53" i="28"/>
  <c r="DW53" i="28"/>
  <c r="EH53" i="28"/>
  <c r="ES53" i="28"/>
  <c r="FC53" i="28"/>
  <c r="FN53" i="28"/>
  <c r="FY53" i="28"/>
  <c r="GI53" i="28"/>
  <c r="GT53" i="28"/>
  <c r="HE53" i="28"/>
  <c r="HO53" i="28"/>
  <c r="HZ53" i="28"/>
  <c r="IK53" i="28"/>
  <c r="IU53" i="28"/>
  <c r="JF53" i="28"/>
  <c r="JQ53" i="28"/>
  <c r="KA53" i="28"/>
  <c r="KL53" i="28"/>
  <c r="KW53" i="28"/>
  <c r="LG53" i="28"/>
  <c r="LR53" i="28"/>
  <c r="MC53" i="28"/>
  <c r="MM53" i="28"/>
  <c r="MW53" i="28"/>
  <c r="NE53" i="28"/>
  <c r="NM53" i="28"/>
  <c r="NU53" i="28"/>
  <c r="OC53" i="28"/>
  <c r="OK53" i="28"/>
  <c r="OS53" i="28"/>
  <c r="PA53" i="28"/>
  <c r="PI53" i="28"/>
  <c r="PN53" i="28"/>
  <c r="PS53" i="28"/>
  <c r="PY53" i="28"/>
  <c r="QC53" i="28"/>
  <c r="QG53" i="28"/>
  <c r="QK53" i="28"/>
  <c r="QO53" i="28"/>
  <c r="QS53" i="28"/>
  <c r="QW53" i="28"/>
  <c r="RA53" i="28"/>
  <c r="RE53" i="28"/>
  <c r="RI53" i="28"/>
  <c r="RM53" i="28"/>
  <c r="RQ53" i="28"/>
  <c r="RU53" i="28"/>
  <c r="RY53" i="28"/>
  <c r="SC53" i="28"/>
  <c r="SG53" i="28"/>
  <c r="SK53" i="28"/>
  <c r="SO53" i="28"/>
  <c r="SS53" i="28"/>
  <c r="SW53" i="28"/>
  <c r="TA53" i="28"/>
  <c r="TE53" i="28"/>
  <c r="TI53" i="28"/>
  <c r="TM53" i="28"/>
  <c r="TQ53" i="28"/>
  <c r="TU53" i="28"/>
  <c r="TY53" i="28"/>
  <c r="UC53" i="28"/>
  <c r="UG53" i="28"/>
  <c r="UK53" i="28"/>
  <c r="UO53" i="28"/>
  <c r="US53" i="28"/>
  <c r="UW53" i="28"/>
  <c r="VA53" i="28"/>
  <c r="VE53" i="28"/>
  <c r="VI53" i="28"/>
  <c r="VM53" i="28"/>
  <c r="VQ53" i="28"/>
  <c r="VU53" i="28"/>
  <c r="VY53" i="28"/>
  <c r="WC53" i="28"/>
  <c r="WG53" i="28"/>
  <c r="WK53" i="28"/>
  <c r="WO53" i="28"/>
  <c r="WS53" i="28"/>
  <c r="WW53" i="28"/>
  <c r="XA53" i="28"/>
  <c r="XE53" i="28"/>
  <c r="XI53" i="28"/>
  <c r="AU53" i="28"/>
  <c r="BF53" i="28"/>
  <c r="BQ53" i="28"/>
  <c r="CA53" i="28"/>
  <c r="CL53" i="28"/>
  <c r="CW53" i="28"/>
  <c r="DG53" i="28"/>
  <c r="DR53" i="28"/>
  <c r="EC53" i="28"/>
  <c r="EM53" i="28"/>
  <c r="EX53" i="28"/>
  <c r="FI53" i="28"/>
  <c r="FS53" i="28"/>
  <c r="GD53" i="28"/>
  <c r="GO53" i="28"/>
  <c r="GY53" i="28"/>
  <c r="HJ53" i="28"/>
  <c r="HU53" i="28"/>
  <c r="IE53" i="28"/>
  <c r="IP53" i="28"/>
  <c r="JA53" i="28"/>
  <c r="JK53" i="28"/>
  <c r="JV53" i="28"/>
  <c r="KG53" i="28"/>
  <c r="KQ53" i="28"/>
  <c r="LB53" i="28"/>
  <c r="LM53" i="28"/>
  <c r="LW53" i="28"/>
  <c r="MH53" i="28"/>
  <c r="MS53" i="28"/>
  <c r="NA53" i="28"/>
  <c r="NI53" i="28"/>
  <c r="NQ53" i="28"/>
  <c r="NY53" i="28"/>
  <c r="OG53" i="28"/>
  <c r="OO53" i="28"/>
  <c r="OW53" i="28"/>
  <c r="PE53" i="28"/>
  <c r="PK53" i="28"/>
  <c r="PQ53" i="28"/>
  <c r="PV53" i="28"/>
  <c r="QA53" i="28"/>
  <c r="QE53" i="28"/>
  <c r="QI53" i="28"/>
  <c r="QM53" i="28"/>
  <c r="QQ53" i="28"/>
  <c r="QU53" i="28"/>
  <c r="QY53" i="28"/>
  <c r="RC53" i="28"/>
  <c r="RG53" i="28"/>
  <c r="RK53" i="28"/>
  <c r="RO53" i="28"/>
  <c r="RS53" i="28"/>
  <c r="RW53" i="28"/>
  <c r="SA53" i="28"/>
  <c r="SE53" i="28"/>
  <c r="SI53" i="28"/>
  <c r="SM53" i="28"/>
  <c r="SQ53" i="28"/>
  <c r="SU53" i="28"/>
  <c r="SY53" i="28"/>
  <c r="TC53" i="28"/>
  <c r="TG53" i="28"/>
  <c r="TK53" i="28"/>
  <c r="TO53" i="28"/>
  <c r="TS53" i="28"/>
  <c r="TW53" i="28"/>
  <c r="UA53" i="28"/>
  <c r="UE53" i="28"/>
  <c r="UI53" i="28"/>
  <c r="UM53" i="28"/>
  <c r="UQ53" i="28"/>
  <c r="UU53" i="28"/>
  <c r="UY53" i="28"/>
  <c r="VC53" i="28"/>
  <c r="VG53" i="28"/>
  <c r="VK53" i="28"/>
  <c r="VO53" i="28"/>
  <c r="VS53" i="28"/>
  <c r="VW53" i="28"/>
  <c r="WA53" i="28"/>
  <c r="WE53" i="28"/>
  <c r="WI53" i="28"/>
  <c r="AS53" i="28"/>
  <c r="BN53" i="28"/>
  <c r="CI53" i="28"/>
  <c r="DE53" i="28"/>
  <c r="DZ53" i="28"/>
  <c r="EU53" i="28"/>
  <c r="FQ53" i="28"/>
  <c r="GL53" i="28"/>
  <c r="HG53" i="28"/>
  <c r="IC53" i="28"/>
  <c r="IX53" i="28"/>
  <c r="JS53" i="28"/>
  <c r="KO53" i="28"/>
  <c r="LJ53" i="28"/>
  <c r="ME53" i="28"/>
  <c r="MY53" i="28"/>
  <c r="NO53" i="28"/>
  <c r="OE53" i="28"/>
  <c r="OU53" i="28"/>
  <c r="PJ53" i="28"/>
  <c r="PU53" i="28"/>
  <c r="QD53" i="28"/>
  <c r="QL53" i="28"/>
  <c r="QT53" i="28"/>
  <c r="RB53" i="28"/>
  <c r="RJ53" i="28"/>
  <c r="RR53" i="28"/>
  <c r="RZ53" i="28"/>
  <c r="SH53" i="28"/>
  <c r="SP53" i="28"/>
  <c r="SX53" i="28"/>
  <c r="TF53" i="28"/>
  <c r="TN53" i="28"/>
  <c r="TV53" i="28"/>
  <c r="UD53" i="28"/>
  <c r="UL53" i="28"/>
  <c r="UT53" i="28"/>
  <c r="VB53" i="28"/>
  <c r="VJ53" i="28"/>
  <c r="VR53" i="28"/>
  <c r="VZ53" i="28"/>
  <c r="WH53" i="28"/>
  <c r="WN53" i="28"/>
  <c r="WT53" i="28"/>
  <c r="WY53" i="28"/>
  <c r="XD53" i="28"/>
  <c r="XJ53" i="28"/>
  <c r="XN53" i="28"/>
  <c r="XR53" i="28"/>
  <c r="XV53" i="28"/>
  <c r="XZ53" i="28"/>
  <c r="YD53" i="28"/>
  <c r="YH53" i="28"/>
  <c r="YL53" i="28"/>
  <c r="YP53" i="28"/>
  <c r="YT53" i="28"/>
  <c r="YX53" i="28"/>
  <c r="ZB53" i="28"/>
  <c r="ZF53" i="28"/>
  <c r="ZJ53" i="28"/>
  <c r="ZN53" i="28"/>
  <c r="ZR53" i="28"/>
  <c r="ZV53" i="28"/>
  <c r="ZZ53" i="28"/>
  <c r="AAD53" i="28"/>
  <c r="AAH53" i="28"/>
  <c r="AAL53" i="28"/>
  <c r="AAP53" i="28"/>
  <c r="AAT53" i="28"/>
  <c r="AAX53" i="28"/>
  <c r="ABB53" i="28"/>
  <c r="ABF53" i="28"/>
  <c r="ABJ53" i="28"/>
  <c r="ABN53" i="28"/>
  <c r="ABR53" i="28"/>
  <c r="ABV53" i="28"/>
  <c r="ABZ53" i="28"/>
  <c r="ACD53" i="28"/>
  <c r="ACH53" i="28"/>
  <c r="ACL53" i="28"/>
  <c r="ACP53" i="28"/>
  <c r="ACT53" i="28"/>
  <c r="ACX53" i="28"/>
  <c r="ADB53" i="28"/>
  <c r="ADF53" i="28"/>
  <c r="ADJ53" i="28"/>
  <c r="ADN53" i="28"/>
  <c r="ADR53" i="28"/>
  <c r="ADV53" i="28"/>
  <c r="ADZ53" i="28"/>
  <c r="AED53" i="28"/>
  <c r="AEH53" i="28"/>
  <c r="AEL53" i="28"/>
  <c r="AEP53" i="28"/>
  <c r="AET53" i="28"/>
  <c r="AEX53" i="28"/>
  <c r="AFB53" i="28"/>
  <c r="AFF53" i="28"/>
  <c r="AFJ53" i="28"/>
  <c r="AFN53" i="28"/>
  <c r="AFR53" i="28"/>
  <c r="AFV53" i="28"/>
  <c r="AFZ53" i="28"/>
  <c r="AGD53" i="28"/>
  <c r="AGH53" i="28"/>
  <c r="AGL53" i="28"/>
  <c r="AGP53" i="28"/>
  <c r="AGT53" i="28"/>
  <c r="AGX53" i="28"/>
  <c r="AHB53" i="28"/>
  <c r="AHF53" i="28"/>
  <c r="AHJ53" i="28"/>
  <c r="AHN53" i="28"/>
  <c r="AHR53" i="28"/>
  <c r="AHV53" i="28"/>
  <c r="AHZ53" i="28"/>
  <c r="AID53" i="28"/>
  <c r="AIH53" i="28"/>
  <c r="AIL53" i="28"/>
  <c r="AIP53" i="28"/>
  <c r="AIT53" i="28"/>
  <c r="AIX53" i="28"/>
  <c r="AJB53" i="28"/>
  <c r="AJF53" i="28"/>
  <c r="AJJ53" i="28"/>
  <c r="AJN53" i="28"/>
  <c r="AJR53" i="28"/>
  <c r="AJV53" i="28"/>
  <c r="AJZ53" i="28"/>
  <c r="AKD53" i="28"/>
  <c r="AKH53" i="28"/>
  <c r="AKL53" i="28"/>
  <c r="AKP53" i="28"/>
  <c r="AKT53" i="28"/>
  <c r="AKX53" i="28"/>
  <c r="ALB53" i="28"/>
  <c r="ALF53" i="28"/>
  <c r="ALJ53" i="28"/>
  <c r="ALN53" i="28"/>
  <c r="ALR53" i="28"/>
  <c r="ALV53" i="28"/>
  <c r="ALZ53" i="28"/>
  <c r="AMD53" i="28"/>
  <c r="AMH53" i="28"/>
  <c r="AML53" i="28"/>
  <c r="AMP53" i="28"/>
  <c r="AMT53" i="28"/>
  <c r="AMX53" i="28"/>
  <c r="ANB53" i="28"/>
  <c r="ANF53" i="28"/>
  <c r="ANJ53" i="28"/>
  <c r="ANN53" i="28"/>
  <c r="ANR53" i="28"/>
  <c r="ANV53" i="28"/>
  <c r="ANZ53" i="28"/>
  <c r="AOD53" i="28"/>
  <c r="AOH53" i="28"/>
  <c r="AOL53" i="28"/>
  <c r="AOP53" i="28"/>
  <c r="AOT53" i="28"/>
  <c r="AOX53" i="28"/>
  <c r="APB53" i="28"/>
  <c r="APF53" i="28"/>
  <c r="APJ53" i="28"/>
  <c r="APN53" i="28"/>
  <c r="APR53" i="28"/>
  <c r="APV53" i="28"/>
  <c r="APZ53" i="28"/>
  <c r="AQD53" i="28"/>
  <c r="BC53" i="28"/>
  <c r="BY53" i="28"/>
  <c r="CT53" i="28"/>
  <c r="DO53" i="28"/>
  <c r="EK53" i="28"/>
  <c r="FF53" i="28"/>
  <c r="GA53" i="28"/>
  <c r="GW53" i="28"/>
  <c r="HR53" i="28"/>
  <c r="IM53" i="28"/>
  <c r="JI53" i="28"/>
  <c r="KD53" i="28"/>
  <c r="KY53" i="28"/>
  <c r="LU53" i="28"/>
  <c r="MP53" i="28"/>
  <c r="NG53" i="28"/>
  <c r="NW53" i="28"/>
  <c r="OM53" i="28"/>
  <c r="PC53" i="28"/>
  <c r="PO53" i="28"/>
  <c r="PZ53" i="28"/>
  <c r="QH53" i="28"/>
  <c r="QP53" i="28"/>
  <c r="QX53" i="28"/>
  <c r="RF53" i="28"/>
  <c r="RN53" i="28"/>
  <c r="RV53" i="28"/>
  <c r="SD53" i="28"/>
  <c r="SL53" i="28"/>
  <c r="ST53" i="28"/>
  <c r="TB53" i="28"/>
  <c r="TJ53" i="28"/>
  <c r="TR53" i="28"/>
  <c r="TZ53" i="28"/>
  <c r="UH53" i="28"/>
  <c r="UP53" i="28"/>
  <c r="UX53" i="28"/>
  <c r="VF53" i="28"/>
  <c r="VN53" i="28"/>
  <c r="VV53" i="28"/>
  <c r="WD53" i="28"/>
  <c r="WL53" i="28"/>
  <c r="WQ53" i="28"/>
  <c r="WV53" i="28"/>
  <c r="XB53" i="28"/>
  <c r="XG53" i="28"/>
  <c r="XL53" i="28"/>
  <c r="XP53" i="28"/>
  <c r="XT53" i="28"/>
  <c r="XX53" i="28"/>
  <c r="YB53" i="28"/>
  <c r="YF53" i="28"/>
  <c r="YJ53" i="28"/>
  <c r="YN53" i="28"/>
  <c r="YR53" i="28"/>
  <c r="YV53" i="28"/>
  <c r="YZ53" i="28"/>
  <c r="ZD53" i="28"/>
  <c r="ZH53" i="28"/>
  <c r="ZL53" i="28"/>
  <c r="ZP53" i="28"/>
  <c r="ZT53" i="28"/>
  <c r="ZX53" i="28"/>
  <c r="AAB53" i="28"/>
  <c r="AAF53" i="28"/>
  <c r="AAJ53" i="28"/>
  <c r="AAN53" i="28"/>
  <c r="AAR53" i="28"/>
  <c r="AAV53" i="28"/>
  <c r="AAZ53" i="28"/>
  <c r="ABD53" i="28"/>
  <c r="ABH53" i="28"/>
  <c r="ABL53" i="28"/>
  <c r="ABP53" i="28"/>
  <c r="ABT53" i="28"/>
  <c r="ABX53" i="28"/>
  <c r="ACB53" i="28"/>
  <c r="ACF53" i="28"/>
  <c r="ACJ53" i="28"/>
  <c r="ACN53" i="28"/>
  <c r="ACR53" i="28"/>
  <c r="ACV53" i="28"/>
  <c r="ACZ53" i="28"/>
  <c r="ADD53" i="28"/>
  <c r="ADH53" i="28"/>
  <c r="ADL53" i="28"/>
  <c r="ADP53" i="28"/>
  <c r="ADT53" i="28"/>
  <c r="ADX53" i="28"/>
  <c r="AEB53" i="28"/>
  <c r="AEF53" i="28"/>
  <c r="AEJ53" i="28"/>
  <c r="AEN53" i="28"/>
  <c r="AER53" i="28"/>
  <c r="AEV53" i="28"/>
  <c r="AEZ53" i="28"/>
  <c r="AFD53" i="28"/>
  <c r="AFH53" i="28"/>
  <c r="AFL53" i="28"/>
  <c r="AFP53" i="28"/>
  <c r="AFT53" i="28"/>
  <c r="AFX53" i="28"/>
  <c r="AGB53" i="28"/>
  <c r="AGF53" i="28"/>
  <c r="AGJ53" i="28"/>
  <c r="AGN53" i="28"/>
  <c r="AGR53" i="28"/>
  <c r="AGV53" i="28"/>
  <c r="AGZ53" i="28"/>
  <c r="AHD53" i="28"/>
  <c r="AHH53" i="28"/>
  <c r="AHL53" i="28"/>
  <c r="AHP53" i="28"/>
  <c r="AHT53" i="28"/>
  <c r="AHX53" i="28"/>
  <c r="AIB53" i="28"/>
  <c r="AIF53" i="28"/>
  <c r="AIJ53" i="28"/>
  <c r="AIN53" i="28"/>
  <c r="AIR53" i="28"/>
  <c r="AIV53" i="28"/>
  <c r="AIZ53" i="28"/>
  <c r="AJD53" i="28"/>
  <c r="AJH53" i="28"/>
  <c r="AJL53" i="28"/>
  <c r="AJP53" i="28"/>
  <c r="AJT53" i="28"/>
  <c r="AJX53" i="28"/>
  <c r="AKB53" i="28"/>
  <c r="AKF53" i="28"/>
  <c r="AKJ53" i="28"/>
  <c r="AKN53" i="28"/>
  <c r="AKR53" i="28"/>
  <c r="AKV53" i="28"/>
  <c r="AKZ53" i="28"/>
  <c r="ALD53" i="28"/>
  <c r="ALH53" i="28"/>
  <c r="ALL53" i="28"/>
  <c r="ALP53" i="28"/>
  <c r="ALT53" i="28"/>
  <c r="ALX53" i="28"/>
  <c r="AMB53" i="28"/>
  <c r="AMF53" i="28"/>
  <c r="AMJ53" i="28"/>
  <c r="AMN53" i="28"/>
  <c r="AMR53" i="28"/>
  <c r="AMV53" i="28"/>
  <c r="AMZ53" i="28"/>
  <c r="AND53" i="28"/>
  <c r="ANH53" i="28"/>
  <c r="ANL53" i="28"/>
  <c r="ANP53" i="28"/>
  <c r="ANT53" i="28"/>
  <c r="ANX53" i="28"/>
  <c r="AOB53" i="28"/>
  <c r="AOF53" i="28"/>
  <c r="BS53" i="28"/>
  <c r="DJ53" i="28"/>
  <c r="FA53" i="28"/>
  <c r="GQ53" i="28"/>
  <c r="IH53" i="28"/>
  <c r="JY53" i="28"/>
  <c r="LO53" i="28"/>
  <c r="NC53" i="28"/>
  <c r="OI53" i="28"/>
  <c r="PM53" i="28"/>
  <c r="QF53" i="28"/>
  <c r="QV53" i="28"/>
  <c r="RL53" i="28"/>
  <c r="SB53" i="28"/>
  <c r="SR53" i="28"/>
  <c r="TH53" i="28"/>
  <c r="TX53" i="28"/>
  <c r="UN53" i="28"/>
  <c r="VD53" i="28"/>
  <c r="VT53" i="28"/>
  <c r="WJ53" i="28"/>
  <c r="WU53" i="28"/>
  <c r="XF53" i="28"/>
  <c r="XO53" i="28"/>
  <c r="XW53" i="28"/>
  <c r="YE53" i="28"/>
  <c r="YM53" i="28"/>
  <c r="YU53" i="28"/>
  <c r="ZC53" i="28"/>
  <c r="ZK53" i="28"/>
  <c r="ZS53" i="28"/>
  <c r="AAA53" i="28"/>
  <c r="AAI53" i="28"/>
  <c r="AAQ53" i="28"/>
  <c r="AAY53" i="28"/>
  <c r="ABG53" i="28"/>
  <c r="ABO53" i="28"/>
  <c r="ABW53" i="28"/>
  <c r="ACE53" i="28"/>
  <c r="ACM53" i="28"/>
  <c r="ACU53" i="28"/>
  <c r="ADC53" i="28"/>
  <c r="ADK53" i="28"/>
  <c r="ADS53" i="28"/>
  <c r="AEA53" i="28"/>
  <c r="AEI53" i="28"/>
  <c r="AEQ53" i="28"/>
  <c r="AEY53" i="28"/>
  <c r="AFG53" i="28"/>
  <c r="AFO53" i="28"/>
  <c r="AFW53" i="28"/>
  <c r="AGE53" i="28"/>
  <c r="AGM53" i="28"/>
  <c r="AGU53" i="28"/>
  <c r="AHC53" i="28"/>
  <c r="AHK53" i="28"/>
  <c r="AHS53" i="28"/>
  <c r="AIA53" i="28"/>
  <c r="AII53" i="28"/>
  <c r="AIQ53" i="28"/>
  <c r="AIY53" i="28"/>
  <c r="AJG53" i="28"/>
  <c r="AJO53" i="28"/>
  <c r="AJW53" i="28"/>
  <c r="AKE53" i="28"/>
  <c r="AKM53" i="28"/>
  <c r="AKU53" i="28"/>
  <c r="ALC53" i="28"/>
  <c r="ALK53" i="28"/>
  <c r="ALS53" i="28"/>
  <c r="AMA53" i="28"/>
  <c r="AMI53" i="28"/>
  <c r="AMQ53" i="28"/>
  <c r="AMY53" i="28"/>
  <c r="ANG53" i="28"/>
  <c r="ANO53" i="28"/>
  <c r="ANW53" i="28"/>
  <c r="AOE53" i="28"/>
  <c r="AOK53" i="28"/>
  <c r="AOQ53" i="28"/>
  <c r="AOV53" i="28"/>
  <c r="APA53" i="28"/>
  <c r="APG53" i="28"/>
  <c r="APL53" i="28"/>
  <c r="APQ53" i="28"/>
  <c r="APW53" i="28"/>
  <c r="AQB53" i="28"/>
  <c r="AQG53" i="28"/>
  <c r="AQK53" i="28"/>
  <c r="AQO53" i="28"/>
  <c r="AQS53" i="28"/>
  <c r="AQW53" i="28"/>
  <c r="ARA53" i="28"/>
  <c r="ARE53" i="28"/>
  <c r="ARI53" i="28"/>
  <c r="ARM53" i="28"/>
  <c r="ARQ53" i="28"/>
  <c r="ARU53" i="28"/>
  <c r="ARY53" i="28"/>
  <c r="ASC53" i="28"/>
  <c r="ASG53" i="28"/>
  <c r="ASK53" i="28"/>
  <c r="ASO53" i="28"/>
  <c r="ASS53" i="28"/>
  <c r="ASW53" i="28"/>
  <c r="ATA53" i="28"/>
  <c r="ATE53" i="28"/>
  <c r="ATI53" i="28"/>
  <c r="ATM53" i="28"/>
  <c r="ATQ53" i="28"/>
  <c r="ATU53" i="28"/>
  <c r="ATY53" i="28"/>
  <c r="AUC53" i="28"/>
  <c r="AUG53" i="28"/>
  <c r="AUK53" i="28"/>
  <c r="AUO53" i="28"/>
  <c r="AUS53" i="28"/>
  <c r="AUW53" i="28"/>
  <c r="AVA53" i="28"/>
  <c r="AVE53" i="28"/>
  <c r="AVI53" i="28"/>
  <c r="AVM53" i="28"/>
  <c r="AVQ53" i="28"/>
  <c r="AVU53" i="28"/>
  <c r="AVY53" i="28"/>
  <c r="AWC53" i="28"/>
  <c r="AWG53" i="28"/>
  <c r="AWK53" i="28"/>
  <c r="AWO53" i="28"/>
  <c r="AWS53" i="28"/>
  <c r="AWW53" i="28"/>
  <c r="AXA53" i="28"/>
  <c r="AXE53" i="28"/>
  <c r="AXI53" i="28"/>
  <c r="AXM53" i="28"/>
  <c r="AXQ53" i="28"/>
  <c r="AXU53" i="28"/>
  <c r="AXY53" i="28"/>
  <c r="AYC53" i="28"/>
  <c r="AYG53" i="28"/>
  <c r="AYK53" i="28"/>
  <c r="AYO53" i="28"/>
  <c r="AYS53" i="28"/>
  <c r="AYW53" i="28"/>
  <c r="AZA53" i="28"/>
  <c r="AZE53" i="28"/>
  <c r="AZI53" i="28"/>
  <c r="AZM53" i="28"/>
  <c r="AZQ53" i="28"/>
  <c r="AZU53" i="28"/>
  <c r="AZY53" i="28"/>
  <c r="BAC53" i="28"/>
  <c r="BAG53" i="28"/>
  <c r="BAK53" i="28"/>
  <c r="BAO53" i="28"/>
  <c r="BAS53" i="28"/>
  <c r="BAW53" i="28"/>
  <c r="BBA53" i="28"/>
  <c r="BBE53" i="28"/>
  <c r="BBI53" i="28"/>
  <c r="BBM53" i="28"/>
  <c r="BBQ53" i="28"/>
  <c r="BBU53" i="28"/>
  <c r="BBY53" i="28"/>
  <c r="BCC53" i="28"/>
  <c r="BCG53" i="28"/>
  <c r="BCK53" i="28"/>
  <c r="BCO53" i="28"/>
  <c r="BCS53" i="28"/>
  <c r="BCW53" i="28"/>
  <c r="BDA53" i="28"/>
  <c r="BDE53" i="28"/>
  <c r="BDI53" i="28"/>
  <c r="BDM53" i="28"/>
  <c r="BDQ53" i="28"/>
  <c r="BDU53" i="28"/>
  <c r="BDY53" i="28"/>
  <c r="BEC53" i="28"/>
  <c r="BEG53" i="28"/>
  <c r="BEK53" i="28"/>
  <c r="BEO53" i="28"/>
  <c r="AX53" i="28"/>
  <c r="CO53" i="28"/>
  <c r="EE53" i="28"/>
  <c r="FV53" i="28"/>
  <c r="HM53" i="28"/>
  <c r="JC53" i="28"/>
  <c r="KT53" i="28"/>
  <c r="MK53" i="28"/>
  <c r="NS53" i="28"/>
  <c r="OY53" i="28"/>
  <c r="PW53" i="28"/>
  <c r="QN53" i="28"/>
  <c r="RD53" i="28"/>
  <c r="RT53" i="28"/>
  <c r="SJ53" i="28"/>
  <c r="SZ53" i="28"/>
  <c r="TP53" i="28"/>
  <c r="UF53" i="28"/>
  <c r="UV53" i="28"/>
  <c r="VL53" i="28"/>
  <c r="WB53" i="28"/>
  <c r="WP53" i="28"/>
  <c r="WZ53" i="28"/>
  <c r="XK53" i="28"/>
  <c r="XS53" i="28"/>
  <c r="YA53" i="28"/>
  <c r="YI53" i="28"/>
  <c r="YQ53" i="28"/>
  <c r="YY53" i="28"/>
  <c r="ZG53" i="28"/>
  <c r="ZO53" i="28"/>
  <c r="ZW53" i="28"/>
  <c r="AAE53" i="28"/>
  <c r="AAM53" i="28"/>
  <c r="AAU53" i="28"/>
  <c r="ABC53" i="28"/>
  <c r="ABK53" i="28"/>
  <c r="ABS53" i="28"/>
  <c r="ACA53" i="28"/>
  <c r="ACI53" i="28"/>
  <c r="ACQ53" i="28"/>
  <c r="ACY53" i="28"/>
  <c r="ADG53" i="28"/>
  <c r="ADO53" i="28"/>
  <c r="ADW53" i="28"/>
  <c r="AEE53" i="28"/>
  <c r="AEM53" i="28"/>
  <c r="AEU53" i="28"/>
  <c r="AFC53" i="28"/>
  <c r="AFK53" i="28"/>
  <c r="AFS53" i="28"/>
  <c r="AGA53" i="28"/>
  <c r="AGI53" i="28"/>
  <c r="AGQ53" i="28"/>
  <c r="AGY53" i="28"/>
  <c r="AHG53" i="28"/>
  <c r="AHO53" i="28"/>
  <c r="AHW53" i="28"/>
  <c r="AIE53" i="28"/>
  <c r="AIM53" i="28"/>
  <c r="AIU53" i="28"/>
  <c r="AJC53" i="28"/>
  <c r="AJK53" i="28"/>
  <c r="AJS53" i="28"/>
  <c r="AKA53" i="28"/>
  <c r="AKI53" i="28"/>
  <c r="AKQ53" i="28"/>
  <c r="AKY53" i="28"/>
  <c r="ALG53" i="28"/>
  <c r="ALO53" i="28"/>
  <c r="ALW53" i="28"/>
  <c r="AME53" i="28"/>
  <c r="AMM53" i="28"/>
  <c r="AMU53" i="28"/>
  <c r="ANC53" i="28"/>
  <c r="ANK53" i="28"/>
  <c r="ANS53" i="28"/>
  <c r="AOA53" i="28"/>
  <c r="AOI53" i="28"/>
  <c r="AON53" i="28"/>
  <c r="AOS53" i="28"/>
  <c r="AOY53" i="28"/>
  <c r="APD53" i="28"/>
  <c r="API53" i="28"/>
  <c r="APO53" i="28"/>
  <c r="APT53" i="28"/>
  <c r="APY53" i="28"/>
  <c r="AQE53" i="28"/>
  <c r="AQI53" i="28"/>
  <c r="AQM53" i="28"/>
  <c r="AQQ53" i="28"/>
  <c r="AQU53" i="28"/>
  <c r="AQY53" i="28"/>
  <c r="ARC53" i="28"/>
  <c r="ARG53" i="28"/>
  <c r="ARK53" i="28"/>
  <c r="ARO53" i="28"/>
  <c r="ARS53" i="28"/>
  <c r="ARW53" i="28"/>
  <c r="ASA53" i="28"/>
  <c r="ASE53" i="28"/>
  <c r="ASI53" i="28"/>
  <c r="ASM53" i="28"/>
  <c r="ASQ53" i="28"/>
  <c r="ASU53" i="28"/>
  <c r="ASY53" i="28"/>
  <c r="ATC53" i="28"/>
  <c r="ATG53" i="28"/>
  <c r="ATK53" i="28"/>
  <c r="ATO53" i="28"/>
  <c r="ATS53" i="28"/>
  <c r="ATW53" i="28"/>
  <c r="AUA53" i="28"/>
  <c r="AUE53" i="28"/>
  <c r="AUI53" i="28"/>
  <c r="AUM53" i="28"/>
  <c r="AUQ53" i="28"/>
  <c r="AUU53" i="28"/>
  <c r="AUY53" i="28"/>
  <c r="AVC53" i="28"/>
  <c r="AVG53" i="28"/>
  <c r="AVK53" i="28"/>
  <c r="AVO53" i="28"/>
  <c r="AVS53" i="28"/>
  <c r="AVW53" i="28"/>
  <c r="AWA53" i="28"/>
  <c r="AWE53" i="28"/>
  <c r="AWI53" i="28"/>
  <c r="AWM53" i="28"/>
  <c r="AWQ53" i="28"/>
  <c r="AWU53" i="28"/>
  <c r="AWY53" i="28"/>
  <c r="AXC53" i="28"/>
  <c r="AXG53" i="28"/>
  <c r="AXK53" i="28"/>
  <c r="AXO53" i="28"/>
  <c r="AXS53" i="28"/>
  <c r="AXW53" i="28"/>
  <c r="AYA53" i="28"/>
  <c r="AYE53" i="28"/>
  <c r="AYI53" i="28"/>
  <c r="AYM53" i="28"/>
  <c r="AYQ53" i="28"/>
  <c r="AYU53" i="28"/>
  <c r="AYY53" i="28"/>
  <c r="AZC53" i="28"/>
  <c r="AZG53" i="28"/>
  <c r="AZK53" i="28"/>
  <c r="AZO53" i="28"/>
  <c r="AZS53" i="28"/>
  <c r="AZW53" i="28"/>
  <c r="BAA53" i="28"/>
  <c r="BAE53" i="28"/>
  <c r="BAI53" i="28"/>
  <c r="BAM53" i="28"/>
  <c r="BAQ53" i="28"/>
  <c r="BAU53" i="28"/>
  <c r="BAY53" i="28"/>
  <c r="BBC53" i="28"/>
  <c r="BBG53" i="28"/>
  <c r="BBK53" i="28"/>
  <c r="BBO53" i="28"/>
  <c r="BBS53" i="28"/>
  <c r="BBW53" i="28"/>
  <c r="BCA53" i="28"/>
  <c r="BCE53" i="28"/>
  <c r="BCI53" i="28"/>
  <c r="BCM53" i="28"/>
  <c r="BCQ53" i="28"/>
  <c r="BCU53" i="28"/>
  <c r="AM53" i="28"/>
  <c r="DU53" i="28"/>
  <c r="HB53" i="28"/>
  <c r="KI53" i="28"/>
  <c r="NK53" i="28"/>
  <c r="PR53" i="28"/>
  <c r="QZ53" i="28"/>
  <c r="SF53" i="28"/>
  <c r="TL53" i="28"/>
  <c r="UR53" i="28"/>
  <c r="VX53" i="28"/>
  <c r="WX53" i="28"/>
  <c r="XQ53" i="28"/>
  <c r="YG53" i="28"/>
  <c r="YW53" i="28"/>
  <c r="ZM53" i="28"/>
  <c r="AAC53" i="28"/>
  <c r="AAS53" i="28"/>
  <c r="ABI53" i="28"/>
  <c r="ABY53" i="28"/>
  <c r="ACO53" i="28"/>
  <c r="ADE53" i="28"/>
  <c r="ADU53" i="28"/>
  <c r="AEK53" i="28"/>
  <c r="AFA53" i="28"/>
  <c r="AFQ53" i="28"/>
  <c r="AGG53" i="28"/>
  <c r="AGW53" i="28"/>
  <c r="AHM53" i="28"/>
  <c r="AIC53" i="28"/>
  <c r="AIS53" i="28"/>
  <c r="AJI53" i="28"/>
  <c r="AJY53" i="28"/>
  <c r="AKO53" i="28"/>
  <c r="ALE53" i="28"/>
  <c r="ALU53" i="28"/>
  <c r="AMK53" i="28"/>
  <c r="ANA53" i="28"/>
  <c r="ANQ53" i="28"/>
  <c r="AOG53" i="28"/>
  <c r="AOR53" i="28"/>
  <c r="APC53" i="28"/>
  <c r="APM53" i="28"/>
  <c r="APX53" i="28"/>
  <c r="AQH53" i="28"/>
  <c r="AQP53" i="28"/>
  <c r="AQX53" i="28"/>
  <c r="ARF53" i="28"/>
  <c r="ARN53" i="28"/>
  <c r="ARV53" i="28"/>
  <c r="ASD53" i="28"/>
  <c r="ASL53" i="28"/>
  <c r="AST53" i="28"/>
  <c r="ATB53" i="28"/>
  <c r="ATJ53" i="28"/>
  <c r="ATR53" i="28"/>
  <c r="ATZ53" i="28"/>
  <c r="AUH53" i="28"/>
  <c r="AUP53" i="28"/>
  <c r="AUX53" i="28"/>
  <c r="AVF53" i="28"/>
  <c r="AVN53" i="28"/>
  <c r="AVV53" i="28"/>
  <c r="AWD53" i="28"/>
  <c r="AWL53" i="28"/>
  <c r="AWT53" i="28"/>
  <c r="AXB53" i="28"/>
  <c r="AXJ53" i="28"/>
  <c r="AXR53" i="28"/>
  <c r="AXZ53" i="28"/>
  <c r="AYH53" i="28"/>
  <c r="AYP53" i="28"/>
  <c r="AYX53" i="28"/>
  <c r="AZF53" i="28"/>
  <c r="AZN53" i="28"/>
  <c r="AZV53" i="28"/>
  <c r="BAD53" i="28"/>
  <c r="BAL53" i="28"/>
  <c r="BAT53" i="28"/>
  <c r="BBB53" i="28"/>
  <c r="BBJ53" i="28"/>
  <c r="BBR53" i="28"/>
  <c r="BBZ53" i="28"/>
  <c r="BCH53" i="28"/>
  <c r="BCP53" i="28"/>
  <c r="BCX53" i="28"/>
  <c r="BDC53" i="28"/>
  <c r="BDH53" i="28"/>
  <c r="BDN53" i="28"/>
  <c r="BDS53" i="28"/>
  <c r="BDX53" i="28"/>
  <c r="BED53" i="28"/>
  <c r="BEI53" i="28"/>
  <c r="BEN53" i="28"/>
  <c r="BES53" i="28"/>
  <c r="BEW53" i="28"/>
  <c r="BFA53" i="28"/>
  <c r="BFE53" i="28"/>
  <c r="BFI53" i="28"/>
  <c r="BFM53" i="28"/>
  <c r="BFQ53" i="28"/>
  <c r="BFU53" i="28"/>
  <c r="BFY53" i="28"/>
  <c r="BGC53" i="28"/>
  <c r="BGG53" i="28"/>
  <c r="BGK53" i="28"/>
  <c r="BGO53" i="28"/>
  <c r="BGS53" i="28"/>
  <c r="BGW53" i="28"/>
  <c r="BHA53" i="28"/>
  <c r="BHE53" i="28"/>
  <c r="BHI53" i="28"/>
  <c r="BHM53" i="28"/>
  <c r="BHQ53" i="28"/>
  <c r="BHU53" i="28"/>
  <c r="BHY53" i="28"/>
  <c r="BIC53" i="28"/>
  <c r="BIG53" i="28"/>
  <c r="BIK53" i="28"/>
  <c r="BIO53" i="28"/>
  <c r="BIS53" i="28"/>
  <c r="BIW53" i="28"/>
  <c r="BJA53" i="28"/>
  <c r="BJE53" i="28"/>
  <c r="BJI53" i="28"/>
  <c r="BJM53" i="28"/>
  <c r="BJQ53" i="28"/>
  <c r="BJU53" i="28"/>
  <c r="BJY53" i="28"/>
  <c r="BKC53" i="28"/>
  <c r="BKG53" i="28"/>
  <c r="BKK53" i="28"/>
  <c r="BKO53" i="28"/>
  <c r="BKS53" i="28"/>
  <c r="BKW53" i="28"/>
  <c r="BLA53" i="28"/>
  <c r="BLE53" i="28"/>
  <c r="BLI53" i="28"/>
  <c r="BLM53" i="28"/>
  <c r="BLQ53" i="28"/>
  <c r="BLU53" i="28"/>
  <c r="BLY53" i="28"/>
  <c r="BMC53" i="28"/>
  <c r="BMG53" i="28"/>
  <c r="BMK53" i="28"/>
  <c r="BMO53" i="28"/>
  <c r="BMS53" i="28"/>
  <c r="BMW53" i="28"/>
  <c r="BNA53" i="28"/>
  <c r="BNE53" i="28"/>
  <c r="BNI53" i="28"/>
  <c r="BNM53" i="28"/>
  <c r="BNQ53" i="28"/>
  <c r="BNU53" i="28"/>
  <c r="BNY53" i="28"/>
  <c r="BOC53" i="28"/>
  <c r="BOG53" i="28"/>
  <c r="BOK53" i="28"/>
  <c r="BOO53" i="28"/>
  <c r="BOS53" i="28"/>
  <c r="BOW53" i="28"/>
  <c r="BPA53" i="28"/>
  <c r="BPE53" i="28"/>
  <c r="BPI53" i="28"/>
  <c r="BPM53" i="28"/>
  <c r="BPQ53" i="28"/>
  <c r="BPU53" i="28"/>
  <c r="BPY53" i="28"/>
  <c r="BQC53" i="28"/>
  <c r="BQG53" i="28"/>
  <c r="BQK53" i="28"/>
  <c r="BQO53" i="28"/>
  <c r="BQS53" i="28"/>
  <c r="BQW53" i="28"/>
  <c r="BRA53" i="28"/>
  <c r="BRE53" i="28"/>
  <c r="BRI53" i="28"/>
  <c r="BRM53" i="28"/>
  <c r="BRQ53" i="28"/>
  <c r="BRU53" i="28"/>
  <c r="BRY53" i="28"/>
  <c r="BSC53" i="28"/>
  <c r="BSG53" i="28"/>
  <c r="BSK53" i="28"/>
  <c r="BSO53" i="28"/>
  <c r="BSS53" i="28"/>
  <c r="BSW53" i="28"/>
  <c r="BTA53" i="28"/>
  <c r="BTE53" i="28"/>
  <c r="BTI53" i="28"/>
  <c r="BTM53" i="28"/>
  <c r="BTQ53" i="28"/>
  <c r="BTU53" i="28"/>
  <c r="BTY53" i="28"/>
  <c r="BUC53" i="28"/>
  <c r="BUG53" i="28"/>
  <c r="BUK53" i="28"/>
  <c r="BUO53" i="28"/>
  <c r="BUS53" i="28"/>
  <c r="BUW53" i="28"/>
  <c r="BVA53" i="28"/>
  <c r="BVE53" i="28"/>
  <c r="BVI53" i="28"/>
  <c r="BVM53" i="28"/>
  <c r="BVQ53" i="28"/>
  <c r="BVU53" i="28"/>
  <c r="BVY53" i="28"/>
  <c r="BWC53" i="28"/>
  <c r="BWG53" i="28"/>
  <c r="BWK53" i="28"/>
  <c r="BWO53" i="28"/>
  <c r="BWS53" i="28"/>
  <c r="BWW53" i="28"/>
  <c r="BXA53" i="28"/>
  <c r="BXE53" i="28"/>
  <c r="BXI53" i="28"/>
  <c r="BXM53" i="28"/>
  <c r="BXQ53" i="28"/>
  <c r="BXU53" i="28"/>
  <c r="BXY53" i="28"/>
  <c r="BYC53" i="28"/>
  <c r="BYG53" i="28"/>
  <c r="BYK53" i="28"/>
  <c r="BYO53" i="28"/>
  <c r="BYS53" i="28"/>
  <c r="BYW53" i="28"/>
  <c r="BZA53" i="28"/>
  <c r="BZE53" i="28"/>
  <c r="BZI53" i="28"/>
  <c r="BZM53" i="28"/>
  <c r="BZQ53" i="28"/>
  <c r="BZU53" i="28"/>
  <c r="BZY53" i="28"/>
  <c r="CAC53" i="28"/>
  <c r="CAG53" i="28"/>
  <c r="CAK53" i="28"/>
  <c r="CAO53" i="28"/>
  <c r="CAS53" i="28"/>
  <c r="CAW53" i="28"/>
  <c r="CBA53" i="28"/>
  <c r="CBE53" i="28"/>
  <c r="CBI53" i="28"/>
  <c r="CBM53" i="28"/>
  <c r="CBQ53" i="28"/>
  <c r="CBU53" i="28"/>
  <c r="CBY53" i="28"/>
  <c r="CCC53" i="28"/>
  <c r="CCG53" i="28"/>
  <c r="CCK53" i="28"/>
  <c r="CCO53" i="28"/>
  <c r="CCS53" i="28"/>
  <c r="CCW53" i="28"/>
  <c r="CDA53" i="28"/>
  <c r="CDE53" i="28"/>
  <c r="CDI53" i="28"/>
  <c r="CDM53" i="28"/>
  <c r="CDQ53" i="28"/>
  <c r="CDU53" i="28"/>
  <c r="CDY53" i="28"/>
  <c r="CEC53" i="28"/>
  <c r="CEG53" i="28"/>
  <c r="CEK53" i="28"/>
  <c r="CEO53" i="28"/>
  <c r="CES53" i="28"/>
  <c r="CEW53" i="28"/>
  <c r="CFA53" i="28"/>
  <c r="CFE53" i="28"/>
  <c r="CFI53" i="28"/>
  <c r="CFM53" i="28"/>
  <c r="CFQ53" i="28"/>
  <c r="CFU53" i="28"/>
  <c r="CFY53" i="28"/>
  <c r="CGC53" i="28"/>
  <c r="CGG53" i="28"/>
  <c r="CGK53" i="28"/>
  <c r="CGO53" i="28"/>
  <c r="CGS53" i="28"/>
  <c r="CGW53" i="28"/>
  <c r="CHA53" i="28"/>
  <c r="CHE53" i="28"/>
  <c r="CHI53" i="28"/>
  <c r="CHM53" i="28"/>
  <c r="CHQ53" i="28"/>
  <c r="CHU53" i="28"/>
  <c r="CHY53" i="28"/>
  <c r="CIC53" i="28"/>
  <c r="CIG53" i="28"/>
  <c r="CIK53" i="28"/>
  <c r="CIO53" i="28"/>
  <c r="CIS53" i="28"/>
  <c r="CIW53" i="28"/>
  <c r="CJA53" i="28"/>
  <c r="CJE53" i="28"/>
  <c r="CJI53" i="28"/>
  <c r="CJM53" i="28"/>
  <c r="CJQ53" i="28"/>
  <c r="CJU53" i="28"/>
  <c r="CJY53" i="28"/>
  <c r="CKC53" i="28"/>
  <c r="CKG53" i="28"/>
  <c r="CKK53" i="28"/>
  <c r="CKO53" i="28"/>
  <c r="CKS53" i="28"/>
  <c r="CKW53" i="28"/>
  <c r="CLA53" i="28"/>
  <c r="CLE53" i="28"/>
  <c r="CLI53" i="28"/>
  <c r="CLM53" i="28"/>
  <c r="CLQ53" i="28"/>
  <c r="CLU53" i="28"/>
  <c r="CLY53" i="28"/>
  <c r="CMC53" i="28"/>
  <c r="CMG53" i="28"/>
  <c r="CMK53" i="28"/>
  <c r="CMO53" i="28"/>
  <c r="CMS53" i="28"/>
  <c r="CMW53" i="28"/>
  <c r="CNA53" i="28"/>
  <c r="CNE53" i="28"/>
  <c r="CNI53" i="28"/>
  <c r="CNM53" i="28"/>
  <c r="CNQ53" i="28"/>
  <c r="CNU53" i="28"/>
  <c r="CNY53" i="28"/>
  <c r="COC53" i="28"/>
  <c r="COG53" i="28"/>
  <c r="COK53" i="28"/>
  <c r="COO53" i="28"/>
  <c r="COS53" i="28"/>
  <c r="COW53" i="28"/>
  <c r="CPA53" i="28"/>
  <c r="CPE53" i="28"/>
  <c r="CPI53" i="28"/>
  <c r="CPM53" i="28"/>
  <c r="CPQ53" i="28"/>
  <c r="CPU53" i="28"/>
  <c r="CPY53" i="28"/>
  <c r="CQC53" i="28"/>
  <c r="CQG53" i="28"/>
  <c r="CQK53" i="28"/>
  <c r="CQO53" i="28"/>
  <c r="CD53" i="28"/>
  <c r="FK53" i="28"/>
  <c r="IS53" i="28"/>
  <c r="LZ53" i="28"/>
  <c r="OQ53" i="28"/>
  <c r="QJ53" i="28"/>
  <c r="RP53" i="28"/>
  <c r="SV53" i="28"/>
  <c r="UB53" i="28"/>
  <c r="VH53" i="28"/>
  <c r="WM53" i="28"/>
  <c r="XH53" i="28"/>
  <c r="XY53" i="28"/>
  <c r="YO53" i="28"/>
  <c r="ZE53" i="28"/>
  <c r="ZU53" i="28"/>
  <c r="AAK53" i="28"/>
  <c r="ABA53" i="28"/>
  <c r="ABQ53" i="28"/>
  <c r="ACG53" i="28"/>
  <c r="ACW53" i="28"/>
  <c r="ADM53" i="28"/>
  <c r="AEC53" i="28"/>
  <c r="AES53" i="28"/>
  <c r="AFI53" i="28"/>
  <c r="AFY53" i="28"/>
  <c r="AGO53" i="28"/>
  <c r="AHE53" i="28"/>
  <c r="AHU53" i="28"/>
  <c r="AIK53" i="28"/>
  <c r="AJA53" i="28"/>
  <c r="AJQ53" i="28"/>
  <c r="AKG53" i="28"/>
  <c r="AKW53" i="28"/>
  <c r="ALM53" i="28"/>
  <c r="AMC53" i="28"/>
  <c r="AMS53" i="28"/>
  <c r="ANI53" i="28"/>
  <c r="ANY53" i="28"/>
  <c r="AOM53" i="28"/>
  <c r="AOW53" i="28"/>
  <c r="APH53" i="28"/>
  <c r="APS53" i="28"/>
  <c r="AQC53" i="28"/>
  <c r="AQL53" i="28"/>
  <c r="AQT53" i="28"/>
  <c r="ARB53" i="28"/>
  <c r="ARJ53" i="28"/>
  <c r="ARR53" i="28"/>
  <c r="ARZ53" i="28"/>
  <c r="ASH53" i="28"/>
  <c r="ASP53" i="28"/>
  <c r="ASX53" i="28"/>
  <c r="ATF53" i="28"/>
  <c r="ATN53" i="28"/>
  <c r="ATV53" i="28"/>
  <c r="AUD53" i="28"/>
  <c r="AUL53" i="28"/>
  <c r="AUT53" i="28"/>
  <c r="AVB53" i="28"/>
  <c r="AVJ53" i="28"/>
  <c r="AVR53" i="28"/>
  <c r="AVZ53" i="28"/>
  <c r="AWH53" i="28"/>
  <c r="AWP53" i="28"/>
  <c r="AWX53" i="28"/>
  <c r="AXF53" i="28"/>
  <c r="AXN53" i="28"/>
  <c r="AXV53" i="28"/>
  <c r="AYD53" i="28"/>
  <c r="AYL53" i="28"/>
  <c r="AYT53" i="28"/>
  <c r="AZB53" i="28"/>
  <c r="AZJ53" i="28"/>
  <c r="AZR53" i="28"/>
  <c r="AZZ53" i="28"/>
  <c r="BAH53" i="28"/>
  <c r="BAP53" i="28"/>
  <c r="BAX53" i="28"/>
  <c r="BBF53" i="28"/>
  <c r="BBN53" i="28"/>
  <c r="BBV53" i="28"/>
  <c r="BCD53" i="28"/>
  <c r="BCL53" i="28"/>
  <c r="BCT53" i="28"/>
  <c r="BCZ53" i="28"/>
  <c r="BDF53" i="28"/>
  <c r="BDK53" i="28"/>
  <c r="BDP53" i="28"/>
  <c r="BDV53" i="28"/>
  <c r="BEA53" i="28"/>
  <c r="BEF53" i="28"/>
  <c r="BEL53" i="28"/>
  <c r="BEQ53" i="28"/>
  <c r="BEU53" i="28"/>
  <c r="BEY53" i="28"/>
  <c r="BFC53" i="28"/>
  <c r="BFG53" i="28"/>
  <c r="BFK53" i="28"/>
  <c r="BFO53" i="28"/>
  <c r="BFS53" i="28"/>
  <c r="BFW53" i="28"/>
  <c r="BGA53" i="28"/>
  <c r="BGE53" i="28"/>
  <c r="BGI53" i="28"/>
  <c r="BGM53" i="28"/>
  <c r="BGQ53" i="28"/>
  <c r="BGU53" i="28"/>
  <c r="BGY53" i="28"/>
  <c r="BHC53" i="28"/>
  <c r="BHG53" i="28"/>
  <c r="BHK53" i="28"/>
  <c r="BHO53" i="28"/>
  <c r="BHS53" i="28"/>
  <c r="BHW53" i="28"/>
  <c r="BIA53" i="28"/>
  <c r="BIE53" i="28"/>
  <c r="BII53" i="28"/>
  <c r="BIM53" i="28"/>
  <c r="BIQ53" i="28"/>
  <c r="BIU53" i="28"/>
  <c r="BIY53" i="28"/>
  <c r="BJC53" i="28"/>
  <c r="BJG53" i="28"/>
  <c r="BJK53" i="28"/>
  <c r="BJO53" i="28"/>
  <c r="BJS53" i="28"/>
  <c r="BJW53" i="28"/>
  <c r="BKA53" i="28"/>
  <c r="BKE53" i="28"/>
  <c r="BKI53" i="28"/>
  <c r="BKM53" i="28"/>
  <c r="BKQ53" i="28"/>
  <c r="BKU53" i="28"/>
  <c r="BKY53" i="28"/>
  <c r="BLC53" i="28"/>
  <c r="BLG53" i="28"/>
  <c r="BLK53" i="28"/>
  <c r="BLO53" i="28"/>
  <c r="BLS53" i="28"/>
  <c r="BLW53" i="28"/>
  <c r="BMA53" i="28"/>
  <c r="BME53" i="28"/>
  <c r="BMI53" i="28"/>
  <c r="BMM53" i="28"/>
  <c r="BMQ53" i="28"/>
  <c r="BMU53" i="28"/>
  <c r="BMY53" i="28"/>
  <c r="BNC53" i="28"/>
  <c r="BNG53" i="28"/>
  <c r="BNK53" i="28"/>
  <c r="BNO53" i="28"/>
  <c r="BNS53" i="28"/>
  <c r="BNW53" i="28"/>
  <c r="BOA53" i="28"/>
  <c r="BOE53" i="28"/>
  <c r="BOI53" i="28"/>
  <c r="BOM53" i="28"/>
  <c r="BOQ53" i="28"/>
  <c r="BOU53" i="28"/>
  <c r="BOY53" i="28"/>
  <c r="BPC53" i="28"/>
  <c r="BPG53" i="28"/>
  <c r="BPK53" i="28"/>
  <c r="BPO53" i="28"/>
  <c r="BPS53" i="28"/>
  <c r="BPW53" i="28"/>
  <c r="BQA53" i="28"/>
  <c r="BQE53" i="28"/>
  <c r="BQI53" i="28"/>
  <c r="BQM53" i="28"/>
  <c r="BQQ53" i="28"/>
  <c r="BQU53" i="28"/>
  <c r="BQY53" i="28"/>
  <c r="BRC53" i="28"/>
  <c r="BRG53" i="28"/>
  <c r="BRK53" i="28"/>
  <c r="BRO53" i="28"/>
  <c r="BRS53" i="28"/>
  <c r="BRW53" i="28"/>
  <c r="BSA53" i="28"/>
  <c r="BSE53" i="28"/>
  <c r="BSI53" i="28"/>
  <c r="BSM53" i="28"/>
  <c r="BSQ53" i="28"/>
  <c r="BSU53" i="28"/>
  <c r="BSY53" i="28"/>
  <c r="BTC53" i="28"/>
  <c r="BTG53" i="28"/>
  <c r="BTK53" i="28"/>
  <c r="BTO53" i="28"/>
  <c r="BTS53" i="28"/>
  <c r="BTW53" i="28"/>
  <c r="BUA53" i="28"/>
  <c r="BUE53" i="28"/>
  <c r="BUI53" i="28"/>
  <c r="BUM53" i="28"/>
  <c r="BUQ53" i="28"/>
  <c r="BUU53" i="28"/>
  <c r="BUY53" i="28"/>
  <c r="BVC53" i="28"/>
  <c r="BVG53" i="28"/>
  <c r="BVK53" i="28"/>
  <c r="BVO53" i="28"/>
  <c r="BVS53" i="28"/>
  <c r="BVW53" i="28"/>
  <c r="BWA53" i="28"/>
  <c r="BWE53" i="28"/>
  <c r="BWI53" i="28"/>
  <c r="BWM53" i="28"/>
  <c r="BWQ53" i="28"/>
  <c r="BWU53" i="28"/>
  <c r="BWY53" i="28"/>
  <c r="BXC53" i="28"/>
  <c r="BXG53" i="28"/>
  <c r="BXK53" i="28"/>
  <c r="BXO53" i="28"/>
  <c r="BXS53" i="28"/>
  <c r="BXW53" i="28"/>
  <c r="BYA53" i="28"/>
  <c r="BYE53" i="28"/>
  <c r="BYI53" i="28"/>
  <c r="BYM53" i="28"/>
  <c r="BYQ53" i="28"/>
  <c r="BYU53" i="28"/>
  <c r="BYY53" i="28"/>
  <c r="BZC53" i="28"/>
  <c r="BZG53" i="28"/>
  <c r="BZK53" i="28"/>
  <c r="BZO53" i="28"/>
  <c r="BZS53" i="28"/>
  <c r="BZW53" i="28"/>
  <c r="CAA53" i="28"/>
  <c r="CAE53" i="28"/>
  <c r="CAI53" i="28"/>
  <c r="CAM53" i="28"/>
  <c r="CAQ53" i="28"/>
  <c r="CAU53" i="28"/>
  <c r="CAY53" i="28"/>
  <c r="CBC53" i="28"/>
  <c r="CBG53" i="28"/>
  <c r="CBK53" i="28"/>
  <c r="CBO53" i="28"/>
  <c r="CBS53" i="28"/>
  <c r="CBW53" i="28"/>
  <c r="CCA53" i="28"/>
  <c r="CCE53" i="28"/>
  <c r="CCI53" i="28"/>
  <c r="CCM53" i="28"/>
  <c r="CCQ53" i="28"/>
  <c r="CCU53" i="28"/>
  <c r="CCY53" i="28"/>
  <c r="CDC53" i="28"/>
  <c r="CDG53" i="28"/>
  <c r="CDK53" i="28"/>
  <c r="CDO53" i="28"/>
  <c r="CDS53" i="28"/>
  <c r="CDW53" i="28"/>
  <c r="CEA53" i="28"/>
  <c r="CEE53" i="28"/>
  <c r="CEI53" i="28"/>
  <c r="CEM53" i="28"/>
  <c r="CEQ53" i="28"/>
  <c r="CEU53" i="28"/>
  <c r="CEY53" i="28"/>
  <c r="CFC53" i="28"/>
  <c r="CFG53" i="28"/>
  <c r="CFK53" i="28"/>
  <c r="CFO53" i="28"/>
  <c r="CFS53" i="28"/>
  <c r="CFW53" i="28"/>
  <c r="CGA53" i="28"/>
  <c r="CGE53" i="28"/>
  <c r="CGI53" i="28"/>
  <c r="CGM53" i="28"/>
  <c r="CGQ53" i="28"/>
  <c r="CGU53" i="28"/>
  <c r="CGY53" i="28"/>
  <c r="CHC53" i="28"/>
  <c r="CHG53" i="28"/>
  <c r="CHK53" i="28"/>
  <c r="CHO53" i="28"/>
  <c r="CHS53" i="28"/>
  <c r="CHW53" i="28"/>
  <c r="CIA53" i="28"/>
  <c r="CIE53" i="28"/>
  <c r="CII53" i="28"/>
  <c r="CIM53" i="28"/>
  <c r="CIQ53" i="28"/>
  <c r="CIU53" i="28"/>
  <c r="CIY53" i="28"/>
  <c r="CJC53" i="28"/>
  <c r="CJG53" i="28"/>
  <c r="CJK53" i="28"/>
  <c r="BI53" i="28"/>
  <c r="HW53" i="28"/>
  <c r="OA53" i="28"/>
  <c r="RH53" i="28"/>
  <c r="TT53" i="28"/>
  <c r="WF53" i="28"/>
  <c r="XU53" i="28"/>
  <c r="ZA53" i="28"/>
  <c r="AAG53" i="28"/>
  <c r="ABM53" i="28"/>
  <c r="ACS53" i="28"/>
  <c r="ADY53" i="28"/>
  <c r="AFE53" i="28"/>
  <c r="AGK53" i="28"/>
  <c r="AHQ53" i="28"/>
  <c r="AIW53" i="28"/>
  <c r="AKC53" i="28"/>
  <c r="ALI53" i="28"/>
  <c r="AMO53" i="28"/>
  <c r="ANU53" i="28"/>
  <c r="AOU53" i="28"/>
  <c r="APP53" i="28"/>
  <c r="AQJ53" i="28"/>
  <c r="AQZ53" i="28"/>
  <c r="ARP53" i="28"/>
  <c r="ASF53" i="28"/>
  <c r="ASV53" i="28"/>
  <c r="ATL53" i="28"/>
  <c r="AUB53" i="28"/>
  <c r="AUR53" i="28"/>
  <c r="AVH53" i="28"/>
  <c r="AVX53" i="28"/>
  <c r="AWN53" i="28"/>
  <c r="AXD53" i="28"/>
  <c r="AXT53" i="28"/>
  <c r="AYJ53" i="28"/>
  <c r="AYZ53" i="28"/>
  <c r="AZP53" i="28"/>
  <c r="BAF53" i="28"/>
  <c r="BAV53" i="28"/>
  <c r="BBL53" i="28"/>
  <c r="BCB53" i="28"/>
  <c r="BCR53" i="28"/>
  <c r="BDD53" i="28"/>
  <c r="BDO53" i="28"/>
  <c r="BDZ53" i="28"/>
  <c r="BEJ53" i="28"/>
  <c r="BET53" i="28"/>
  <c r="BFB53" i="28"/>
  <c r="BFJ53" i="28"/>
  <c r="BFR53" i="28"/>
  <c r="BFZ53" i="28"/>
  <c r="BGH53" i="28"/>
  <c r="BGP53" i="28"/>
  <c r="BGX53" i="28"/>
  <c r="BHF53" i="28"/>
  <c r="BHN53" i="28"/>
  <c r="BHV53" i="28"/>
  <c r="BID53" i="28"/>
  <c r="BIL53" i="28"/>
  <c r="BIT53" i="28"/>
  <c r="BJB53" i="28"/>
  <c r="BJJ53" i="28"/>
  <c r="BJR53" i="28"/>
  <c r="BJZ53" i="28"/>
  <c r="BKH53" i="28"/>
  <c r="BKP53" i="28"/>
  <c r="BKX53" i="28"/>
  <c r="BLF53" i="28"/>
  <c r="BLN53" i="28"/>
  <c r="BLV53" i="28"/>
  <c r="BMD53" i="28"/>
  <c r="BML53" i="28"/>
  <c r="BMT53" i="28"/>
  <c r="BNB53" i="28"/>
  <c r="BNJ53" i="28"/>
  <c r="BNR53" i="28"/>
  <c r="BNZ53" i="28"/>
  <c r="BOH53" i="28"/>
  <c r="BOP53" i="28"/>
  <c r="BOX53" i="28"/>
  <c r="BPF53" i="28"/>
  <c r="BPN53" i="28"/>
  <c r="BPV53" i="28"/>
  <c r="BQD53" i="28"/>
  <c r="BQL53" i="28"/>
  <c r="BQT53" i="28"/>
  <c r="BRB53" i="28"/>
  <c r="BRJ53" i="28"/>
  <c r="BRR53" i="28"/>
  <c r="BRZ53" i="28"/>
  <c r="BSH53" i="28"/>
  <c r="BSP53" i="28"/>
  <c r="BSX53" i="28"/>
  <c r="BTF53" i="28"/>
  <c r="BTN53" i="28"/>
  <c r="BTV53" i="28"/>
  <c r="BUD53" i="28"/>
  <c r="BUL53" i="28"/>
  <c r="BUT53" i="28"/>
  <c r="BVB53" i="28"/>
  <c r="BVJ53" i="28"/>
  <c r="BVR53" i="28"/>
  <c r="BVZ53" i="28"/>
  <c r="BWH53" i="28"/>
  <c r="BWP53" i="28"/>
  <c r="BWX53" i="28"/>
  <c r="BXF53" i="28"/>
  <c r="BXN53" i="28"/>
  <c r="BXV53" i="28"/>
  <c r="BYD53" i="28"/>
  <c r="BYL53" i="28"/>
  <c r="BYT53" i="28"/>
  <c r="BZB53" i="28"/>
  <c r="BZJ53" i="28"/>
  <c r="BZR53" i="28"/>
  <c r="BZZ53" i="28"/>
  <c r="CAH53" i="28"/>
  <c r="CAP53" i="28"/>
  <c r="CAX53" i="28"/>
  <c r="CBF53" i="28"/>
  <c r="CBN53" i="28"/>
  <c r="CBV53" i="28"/>
  <c r="CCD53" i="28"/>
  <c r="CCL53" i="28"/>
  <c r="CCT53" i="28"/>
  <c r="CDB53" i="28"/>
  <c r="CDJ53" i="28"/>
  <c r="CDR53" i="28"/>
  <c r="CDZ53" i="28"/>
  <c r="CEH53" i="28"/>
  <c r="CEP53" i="28"/>
  <c r="CEX53" i="28"/>
  <c r="CFF53" i="28"/>
  <c r="CFN53" i="28"/>
  <c r="CFV53" i="28"/>
  <c r="CGD53" i="28"/>
  <c r="CGL53" i="28"/>
  <c r="CGT53" i="28"/>
  <c r="CHB53" i="28"/>
  <c r="CHJ53" i="28"/>
  <c r="CHR53" i="28"/>
  <c r="CHZ53" i="28"/>
  <c r="CIH53" i="28"/>
  <c r="CIP53" i="28"/>
  <c r="CIX53" i="28"/>
  <c r="CJF53" i="28"/>
  <c r="CJN53" i="28"/>
  <c r="CJS53" i="28"/>
  <c r="CJX53" i="28"/>
  <c r="CKD53" i="28"/>
  <c r="CKI53" i="28"/>
  <c r="CKN53" i="28"/>
  <c r="CKT53" i="28"/>
  <c r="CKY53" i="28"/>
  <c r="CLD53" i="28"/>
  <c r="CLJ53" i="28"/>
  <c r="CLO53" i="28"/>
  <c r="CLT53" i="28"/>
  <c r="CLZ53" i="28"/>
  <c r="CME53" i="28"/>
  <c r="CMJ53" i="28"/>
  <c r="CMP53" i="28"/>
  <c r="CMU53" i="28"/>
  <c r="CMZ53" i="28"/>
  <c r="CNF53" i="28"/>
  <c r="CNK53" i="28"/>
  <c r="CNP53" i="28"/>
  <c r="CNV53" i="28"/>
  <c r="COA53" i="28"/>
  <c r="COF53" i="28"/>
  <c r="COL53" i="28"/>
  <c r="COQ53" i="28"/>
  <c r="COV53" i="28"/>
  <c r="CPB53" i="28"/>
  <c r="CPG53" i="28"/>
  <c r="CPL53" i="28"/>
  <c r="CPR53" i="28"/>
  <c r="CPW53" i="28"/>
  <c r="CQB53" i="28"/>
  <c r="CQH53" i="28"/>
  <c r="CQM53" i="28"/>
  <c r="CQR53" i="28"/>
  <c r="CQV53" i="28"/>
  <c r="CQZ53" i="28"/>
  <c r="CRD53" i="28"/>
  <c r="CRH53" i="28"/>
  <c r="CRL53" i="28"/>
  <c r="CRP53" i="28"/>
  <c r="CRT53" i="28"/>
  <c r="CRX53" i="28"/>
  <c r="CSB53" i="28"/>
  <c r="CSF53" i="28"/>
  <c r="CSJ53" i="28"/>
  <c r="CSN53" i="28"/>
  <c r="CSR53" i="28"/>
  <c r="CSV53" i="28"/>
  <c r="CSZ53" i="28"/>
  <c r="CTD53" i="28"/>
  <c r="CTH53" i="28"/>
  <c r="CTL53" i="28"/>
  <c r="CTP53" i="28"/>
  <c r="CTT53" i="28"/>
  <c r="CTX53" i="28"/>
  <c r="CUB53" i="28"/>
  <c r="CUF53" i="28"/>
  <c r="CUJ53" i="28"/>
  <c r="CUN53" i="28"/>
  <c r="CUR53" i="28"/>
  <c r="CUV53" i="28"/>
  <c r="CUZ53" i="28"/>
  <c r="CVD53" i="28"/>
  <c r="CVH53" i="28"/>
  <c r="CVL53" i="28"/>
  <c r="CVP53" i="28"/>
  <c r="CVT53" i="28"/>
  <c r="CVX53" i="28"/>
  <c r="CWB53" i="28"/>
  <c r="CWF53" i="28"/>
  <c r="CWJ53" i="28"/>
  <c r="CWN53" i="28"/>
  <c r="CWR53" i="28"/>
  <c r="CWV53" i="28"/>
  <c r="CWZ53" i="28"/>
  <c r="CXD53" i="28"/>
  <c r="CXH53" i="28"/>
  <c r="CXL53" i="28"/>
  <c r="CXP53" i="28"/>
  <c r="CXT53" i="28"/>
  <c r="CXX53" i="28"/>
  <c r="CYB53" i="28"/>
  <c r="CYF53" i="28"/>
  <c r="CYJ53" i="28"/>
  <c r="CYN53" i="28"/>
  <c r="CYR53" i="28"/>
  <c r="CYV53" i="28"/>
  <c r="CYZ53" i="28"/>
  <c r="CZD53" i="28"/>
  <c r="CZH53" i="28"/>
  <c r="CZL53" i="28"/>
  <c r="CZP53" i="28"/>
  <c r="CZT53" i="28"/>
  <c r="CZX53" i="28"/>
  <c r="DAB53" i="28"/>
  <c r="DAF53" i="28"/>
  <c r="DAJ53" i="28"/>
  <c r="DAN53" i="28"/>
  <c r="DAR53" i="28"/>
  <c r="DAV53" i="28"/>
  <c r="DAZ53" i="28"/>
  <c r="DBD53" i="28"/>
  <c r="DBH53" i="28"/>
  <c r="DBL53" i="28"/>
  <c r="DBP53" i="28"/>
  <c r="DBT53" i="28"/>
  <c r="DBX53" i="28"/>
  <c r="DCB53" i="28"/>
  <c r="DCF53" i="28"/>
  <c r="DCJ53" i="28"/>
  <c r="DCN53" i="28"/>
  <c r="DCR53" i="28"/>
  <c r="DCV53" i="28"/>
  <c r="DCZ53" i="28"/>
  <c r="DDD53" i="28"/>
  <c r="DDH53" i="28"/>
  <c r="DDL53" i="28"/>
  <c r="DDP53" i="28"/>
  <c r="DDT53" i="28"/>
  <c r="DDX53" i="28"/>
  <c r="DEB53" i="28"/>
  <c r="DEF53" i="28"/>
  <c r="DEJ53" i="28"/>
  <c r="DEN53" i="28"/>
  <c r="DER53" i="28"/>
  <c r="DEV53" i="28"/>
  <c r="DEZ53" i="28"/>
  <c r="DFD53" i="28"/>
  <c r="DFH53" i="28"/>
  <c r="DFL53" i="28"/>
  <c r="DFP53" i="28"/>
  <c r="DFT53" i="28"/>
  <c r="DFX53" i="28"/>
  <c r="DGB53" i="28"/>
  <c r="DGF53" i="28"/>
  <c r="DGJ53" i="28"/>
  <c r="DGN53" i="28"/>
  <c r="DGR53" i="28"/>
  <c r="DGV53" i="28"/>
  <c r="DGZ53" i="28"/>
  <c r="DHD53" i="28"/>
  <c r="DHH53" i="28"/>
  <c r="DHL53" i="28"/>
  <c r="DHP53" i="28"/>
  <c r="DHT53" i="28"/>
  <c r="DHX53" i="28"/>
  <c r="DIB53" i="28"/>
  <c r="DIF53" i="28"/>
  <c r="DIJ53" i="28"/>
  <c r="DIN53" i="28"/>
  <c r="DIR53" i="28"/>
  <c r="DIV53" i="28"/>
  <c r="DIZ53" i="28"/>
  <c r="DJD53" i="28"/>
  <c r="DJH53" i="28"/>
  <c r="DJL53" i="28"/>
  <c r="DJP53" i="28"/>
  <c r="DJT53" i="28"/>
  <c r="DJX53" i="28"/>
  <c r="DKB53" i="28"/>
  <c r="DKF53" i="28"/>
  <c r="DKJ53" i="28"/>
  <c r="DKN53" i="28"/>
  <c r="DKR53" i="28"/>
  <c r="DKV53" i="28"/>
  <c r="DKZ53" i="28"/>
  <c r="DLD53" i="28"/>
  <c r="DLH53" i="28"/>
  <c r="DLL53" i="28"/>
  <c r="DLP53" i="28"/>
  <c r="DLT53" i="28"/>
  <c r="DLX53" i="28"/>
  <c r="DMB53" i="28"/>
  <c r="DMF53" i="28"/>
  <c r="DMJ53" i="28"/>
  <c r="DMN53" i="28"/>
  <c r="DMR53" i="28"/>
  <c r="DMV53" i="28"/>
  <c r="DMZ53" i="28"/>
  <c r="DND53" i="28"/>
  <c r="DNH53" i="28"/>
  <c r="DNL53" i="28"/>
  <c r="DNP53" i="28"/>
  <c r="DNT53" i="28"/>
  <c r="DNX53" i="28"/>
  <c r="DOB53" i="28"/>
  <c r="DOF53" i="28"/>
  <c r="DOJ53" i="28"/>
  <c r="DON53" i="28"/>
  <c r="DOR53" i="28"/>
  <c r="DOV53" i="28"/>
  <c r="DOZ53" i="28"/>
  <c r="DPD53" i="28"/>
  <c r="DPH53" i="28"/>
  <c r="DPL53" i="28"/>
  <c r="DPP53" i="28"/>
  <c r="DPT53" i="28"/>
  <c r="DPX53" i="28"/>
  <c r="DQB53" i="28"/>
  <c r="DQF53" i="28"/>
  <c r="DQJ53" i="28"/>
  <c r="DQN53" i="28"/>
  <c r="DQR53" i="28"/>
  <c r="DQV53" i="28"/>
  <c r="DQZ53" i="28"/>
  <c r="DRD53" i="28"/>
  <c r="DRH53" i="28"/>
  <c r="DRL53" i="28"/>
  <c r="DRP53" i="28"/>
  <c r="DRT53" i="28"/>
  <c r="EP53" i="28"/>
  <c r="LE53" i="28"/>
  <c r="QB53" i="28"/>
  <c r="SN53" i="28"/>
  <c r="UZ53" i="28"/>
  <c r="XC53" i="28"/>
  <c r="YK53" i="28"/>
  <c r="ZQ53" i="28"/>
  <c r="AAW53" i="28"/>
  <c r="ACC53" i="28"/>
  <c r="ADI53" i="28"/>
  <c r="AEO53" i="28"/>
  <c r="AFU53" i="28"/>
  <c r="AHA53" i="28"/>
  <c r="AIG53" i="28"/>
  <c r="AJM53" i="28"/>
  <c r="AKS53" i="28"/>
  <c r="ALY53" i="28"/>
  <c r="ANE53" i="28"/>
  <c r="AOJ53" i="28"/>
  <c r="APE53" i="28"/>
  <c r="AQA53" i="28"/>
  <c r="AQR53" i="28"/>
  <c r="ARH53" i="28"/>
  <c r="ARX53" i="28"/>
  <c r="ASN53" i="28"/>
  <c r="ATD53" i="28"/>
  <c r="ATT53" i="28"/>
  <c r="AUJ53" i="28"/>
  <c r="AUZ53" i="28"/>
  <c r="AVP53" i="28"/>
  <c r="AWF53" i="28"/>
  <c r="AWV53" i="28"/>
  <c r="AXL53" i="28"/>
  <c r="AYB53" i="28"/>
  <c r="AYR53" i="28"/>
  <c r="AZH53" i="28"/>
  <c r="AZX53" i="28"/>
  <c r="BAN53" i="28"/>
  <c r="BBD53" i="28"/>
  <c r="BBT53" i="28"/>
  <c r="BCJ53" i="28"/>
  <c r="BCY53" i="28"/>
  <c r="BDJ53" i="28"/>
  <c r="BDT53" i="28"/>
  <c r="BEE53" i="28"/>
  <c r="BEP53" i="28"/>
  <c r="BEX53" i="28"/>
  <c r="BFF53" i="28"/>
  <c r="BFN53" i="28"/>
  <c r="BFV53" i="28"/>
  <c r="BGD53" i="28"/>
  <c r="BGL53" i="28"/>
  <c r="BGT53" i="28"/>
  <c r="BHB53" i="28"/>
  <c r="BHJ53" i="28"/>
  <c r="BHR53" i="28"/>
  <c r="BHZ53" i="28"/>
  <c r="BIH53" i="28"/>
  <c r="BIP53" i="28"/>
  <c r="BIX53" i="28"/>
  <c r="BJF53" i="28"/>
  <c r="BJN53" i="28"/>
  <c r="BJV53" i="28"/>
  <c r="BKD53" i="28"/>
  <c r="BKL53" i="28"/>
  <c r="BKT53" i="28"/>
  <c r="BLB53" i="28"/>
  <c r="BLJ53" i="28"/>
  <c r="BLR53" i="28"/>
  <c r="BLZ53" i="28"/>
  <c r="BMH53" i="28"/>
  <c r="BMP53" i="28"/>
  <c r="BMX53" i="28"/>
  <c r="BNF53" i="28"/>
  <c r="BNN53" i="28"/>
  <c r="BNV53" i="28"/>
  <c r="BOD53" i="28"/>
  <c r="BOL53" i="28"/>
  <c r="BOT53" i="28"/>
  <c r="BPB53" i="28"/>
  <c r="BPJ53" i="28"/>
  <c r="BPR53" i="28"/>
  <c r="BPZ53" i="28"/>
  <c r="BQH53" i="28"/>
  <c r="BQP53" i="28"/>
  <c r="BQX53" i="28"/>
  <c r="BRF53" i="28"/>
  <c r="BRN53" i="28"/>
  <c r="BRV53" i="28"/>
  <c r="BSD53" i="28"/>
  <c r="BSL53" i="28"/>
  <c r="BST53" i="28"/>
  <c r="BTB53" i="28"/>
  <c r="BTJ53" i="28"/>
  <c r="BTR53" i="28"/>
  <c r="BTZ53" i="28"/>
  <c r="BUH53" i="28"/>
  <c r="BUP53" i="28"/>
  <c r="BUX53" i="28"/>
  <c r="BVF53" i="28"/>
  <c r="BVN53" i="28"/>
  <c r="BVV53" i="28"/>
  <c r="BWD53" i="28"/>
  <c r="BWL53" i="28"/>
  <c r="BWT53" i="28"/>
  <c r="BXB53" i="28"/>
  <c r="BXJ53" i="28"/>
  <c r="BXR53" i="28"/>
  <c r="BXZ53" i="28"/>
  <c r="BYH53" i="28"/>
  <c r="BYP53" i="28"/>
  <c r="BYX53" i="28"/>
  <c r="BZF53" i="28"/>
  <c r="BZN53" i="28"/>
  <c r="BZV53" i="28"/>
  <c r="CAD53" i="28"/>
  <c r="CAL53" i="28"/>
  <c r="CAT53" i="28"/>
  <c r="CBB53" i="28"/>
  <c r="CBJ53" i="28"/>
  <c r="CBR53" i="28"/>
  <c r="CBZ53" i="28"/>
  <c r="CCH53" i="28"/>
  <c r="CCP53" i="28"/>
  <c r="CCX53" i="28"/>
  <c r="CDF53" i="28"/>
  <c r="CDN53" i="28"/>
  <c r="CDV53" i="28"/>
  <c r="CED53" i="28"/>
  <c r="CEL53" i="28"/>
  <c r="CET53" i="28"/>
  <c r="CFB53" i="28"/>
  <c r="CFJ53" i="28"/>
  <c r="CFR53" i="28"/>
  <c r="CFZ53" i="28"/>
  <c r="CGH53" i="28"/>
  <c r="CGP53" i="28"/>
  <c r="CGX53" i="28"/>
  <c r="CHF53" i="28"/>
  <c r="CHN53" i="28"/>
  <c r="CHV53" i="28"/>
  <c r="CID53" i="28"/>
  <c r="CIL53" i="28"/>
  <c r="CIT53" i="28"/>
  <c r="CJB53" i="28"/>
  <c r="CJJ53" i="28"/>
  <c r="CJP53" i="28"/>
  <c r="CJV53" i="28"/>
  <c r="CKA53" i="28"/>
  <c r="CKF53" i="28"/>
  <c r="CKL53" i="28"/>
  <c r="CKQ53" i="28"/>
  <c r="CKV53" i="28"/>
  <c r="CLB53" i="28"/>
  <c r="CLG53" i="28"/>
  <c r="CLL53" i="28"/>
  <c r="CLR53" i="28"/>
  <c r="CLW53" i="28"/>
  <c r="CMB53" i="28"/>
  <c r="CMH53" i="28"/>
  <c r="CMM53" i="28"/>
  <c r="CMR53" i="28"/>
  <c r="CMX53" i="28"/>
  <c r="CNC53" i="28"/>
  <c r="CNH53" i="28"/>
  <c r="CNN53" i="28"/>
  <c r="CNS53" i="28"/>
  <c r="CNX53" i="28"/>
  <c r="COD53" i="28"/>
  <c r="COI53" i="28"/>
  <c r="CON53" i="28"/>
  <c r="COT53" i="28"/>
  <c r="COY53" i="28"/>
  <c r="CPD53" i="28"/>
  <c r="CPJ53" i="28"/>
  <c r="CPO53" i="28"/>
  <c r="CPT53" i="28"/>
  <c r="CPZ53" i="28"/>
  <c r="CQE53" i="28"/>
  <c r="CQJ53" i="28"/>
  <c r="CQP53" i="28"/>
  <c r="CQT53" i="28"/>
  <c r="CQX53" i="28"/>
  <c r="CRB53" i="28"/>
  <c r="CRF53" i="28"/>
  <c r="CRJ53" i="28"/>
  <c r="CRN53" i="28"/>
  <c r="CRR53" i="28"/>
  <c r="CRV53" i="28"/>
  <c r="CRZ53" i="28"/>
  <c r="CSD53" i="28"/>
  <c r="CSH53" i="28"/>
  <c r="CSL53" i="28"/>
  <c r="CSP53" i="28"/>
  <c r="CST53" i="28"/>
  <c r="CSX53" i="28"/>
  <c r="CTB53" i="28"/>
  <c r="CTF53" i="28"/>
  <c r="CTJ53" i="28"/>
  <c r="CTN53" i="28"/>
  <c r="CTR53" i="28"/>
  <c r="CTV53" i="28"/>
  <c r="CTZ53" i="28"/>
  <c r="CUD53" i="28"/>
  <c r="CUH53" i="28"/>
  <c r="CUL53" i="28"/>
  <c r="CUP53" i="28"/>
  <c r="CUT53" i="28"/>
  <c r="CUX53" i="28"/>
  <c r="CVB53" i="28"/>
  <c r="CVF53" i="28"/>
  <c r="CVJ53" i="28"/>
  <c r="CVN53" i="28"/>
  <c r="CVR53" i="28"/>
  <c r="CVV53" i="28"/>
  <c r="CVZ53" i="28"/>
  <c r="CWD53" i="28"/>
  <c r="CWH53" i="28"/>
  <c r="CWL53" i="28"/>
  <c r="CWP53" i="28"/>
  <c r="CWT53" i="28"/>
  <c r="CWX53" i="28"/>
  <c r="CXB53" i="28"/>
  <c r="CXF53" i="28"/>
  <c r="CXJ53" i="28"/>
  <c r="CXN53" i="28"/>
  <c r="CXR53" i="28"/>
  <c r="CXV53" i="28"/>
  <c r="CXZ53" i="28"/>
  <c r="CYD53" i="28"/>
  <c r="CYH53" i="28"/>
  <c r="CYL53" i="28"/>
  <c r="CYP53" i="28"/>
  <c r="CYT53" i="28"/>
  <c r="CYX53" i="28"/>
  <c r="CZB53" i="28"/>
  <c r="CZF53" i="28"/>
  <c r="CZJ53" i="28"/>
  <c r="CZN53" i="28"/>
  <c r="CZR53" i="28"/>
  <c r="CZV53" i="28"/>
  <c r="CZZ53" i="28"/>
  <c r="DAD53" i="28"/>
  <c r="DAH53" i="28"/>
  <c r="DAL53" i="28"/>
  <c r="DAP53" i="28"/>
  <c r="DAT53" i="28"/>
  <c r="DAX53" i="28"/>
  <c r="DBB53" i="28"/>
  <c r="DBF53" i="28"/>
  <c r="DBJ53" i="28"/>
  <c r="DBN53" i="28"/>
  <c r="DBR53" i="28"/>
  <c r="DBV53" i="28"/>
  <c r="DBZ53" i="28"/>
  <c r="DCD53" i="28"/>
  <c r="DCH53" i="28"/>
  <c r="DCL53" i="28"/>
  <c r="DCP53" i="28"/>
  <c r="DCT53" i="28"/>
  <c r="DCX53" i="28"/>
  <c r="DDB53" i="28"/>
  <c r="DDF53" i="28"/>
  <c r="DDJ53" i="28"/>
  <c r="DDN53" i="28"/>
  <c r="DDR53" i="28"/>
  <c r="DDV53" i="28"/>
  <c r="DDZ53" i="28"/>
  <c r="DED53" i="28"/>
  <c r="DEH53" i="28"/>
  <c r="DEL53" i="28"/>
  <c r="DEP53" i="28"/>
  <c r="DET53" i="28"/>
  <c r="DEX53" i="28"/>
  <c r="DFB53" i="28"/>
  <c r="DFF53" i="28"/>
  <c r="DFJ53" i="28"/>
  <c r="DFN53" i="28"/>
  <c r="DFR53" i="28"/>
  <c r="DFV53" i="28"/>
  <c r="DFZ53" i="28"/>
  <c r="DGD53" i="28"/>
  <c r="DGH53" i="28"/>
  <c r="DGL53" i="28"/>
  <c r="DGP53" i="28"/>
  <c r="DGT53" i="28"/>
  <c r="DGX53" i="28"/>
  <c r="DHB53" i="28"/>
  <c r="DHF53" i="28"/>
  <c r="DHJ53" i="28"/>
  <c r="DHN53" i="28"/>
  <c r="DHR53" i="28"/>
  <c r="DHV53" i="28"/>
  <c r="DHZ53" i="28"/>
  <c r="DID53" i="28"/>
  <c r="DIH53" i="28"/>
  <c r="DIL53" i="28"/>
  <c r="DIP53" i="28"/>
  <c r="DIT53" i="28"/>
  <c r="DIX53" i="28"/>
  <c r="DJB53" i="28"/>
  <c r="DJF53" i="28"/>
  <c r="DJJ53" i="28"/>
  <c r="DJN53" i="28"/>
  <c r="DJR53" i="28"/>
  <c r="DJV53" i="28"/>
  <c r="DJZ53" i="28"/>
  <c r="DKD53" i="28"/>
  <c r="DKH53" i="28"/>
  <c r="DKL53" i="28"/>
  <c r="DKP53" i="28"/>
  <c r="DKT53" i="28"/>
  <c r="DKX53" i="28"/>
  <c r="DLB53" i="28"/>
  <c r="DLF53" i="28"/>
  <c r="DLJ53" i="28"/>
  <c r="DLN53" i="28"/>
  <c r="DLR53" i="28"/>
  <c r="DLV53" i="28"/>
  <c r="DLZ53" i="28"/>
  <c r="DMD53" i="28"/>
  <c r="DMH53" i="28"/>
  <c r="DML53" i="28"/>
  <c r="DMP53" i="28"/>
  <c r="DMT53" i="28"/>
  <c r="DMX53" i="28"/>
  <c r="DNB53" i="28"/>
  <c r="DNF53" i="28"/>
  <c r="DNJ53" i="28"/>
  <c r="DNN53" i="28"/>
  <c r="DNR53" i="28"/>
  <c r="DNV53" i="28"/>
  <c r="DNZ53" i="28"/>
  <c r="DOD53" i="28"/>
  <c r="DOH53" i="28"/>
  <c r="DOL53" i="28"/>
  <c r="DOP53" i="28"/>
  <c r="DOT53" i="28"/>
  <c r="DOX53" i="28"/>
  <c r="DPB53" i="28"/>
  <c r="CY53" i="28"/>
  <c r="PG53" i="28"/>
  <c r="UJ53" i="28"/>
  <c r="YC53" i="28"/>
  <c r="AAO53" i="28"/>
  <c r="ADA53" i="28"/>
  <c r="AFM53" i="28"/>
  <c r="AHY53" i="28"/>
  <c r="AKK53" i="28"/>
  <c r="AMW53" i="28"/>
  <c r="AOZ53" i="28"/>
  <c r="AQN53" i="28"/>
  <c r="ART53" i="28"/>
  <c r="ASZ53" i="28"/>
  <c r="AUF53" i="28"/>
  <c r="AVL53" i="28"/>
  <c r="AWR53" i="28"/>
  <c r="AXX53" i="28"/>
  <c r="AZD53" i="28"/>
  <c r="BAJ53" i="28"/>
  <c r="BBP53" i="28"/>
  <c r="BCV53" i="28"/>
  <c r="BDR53" i="28"/>
  <c r="BEM53" i="28"/>
  <c r="BFD53" i="28"/>
  <c r="BFT53" i="28"/>
  <c r="BGJ53" i="28"/>
  <c r="BGZ53" i="28"/>
  <c r="BHP53" i="28"/>
  <c r="BIF53" i="28"/>
  <c r="BIV53" i="28"/>
  <c r="BJL53" i="28"/>
  <c r="BKB53" i="28"/>
  <c r="BKR53" i="28"/>
  <c r="BLH53" i="28"/>
  <c r="BLX53" i="28"/>
  <c r="BMN53" i="28"/>
  <c r="BND53" i="28"/>
  <c r="BNT53" i="28"/>
  <c r="BOJ53" i="28"/>
  <c r="BOZ53" i="28"/>
  <c r="BPP53" i="28"/>
  <c r="BQF53" i="28"/>
  <c r="BQV53" i="28"/>
  <c r="BRL53" i="28"/>
  <c r="BSB53" i="28"/>
  <c r="BSR53" i="28"/>
  <c r="BTH53" i="28"/>
  <c r="BTX53" i="28"/>
  <c r="BUN53" i="28"/>
  <c r="BVD53" i="28"/>
  <c r="BVT53" i="28"/>
  <c r="BWJ53" i="28"/>
  <c r="BWZ53" i="28"/>
  <c r="BXP53" i="28"/>
  <c r="BYF53" i="28"/>
  <c r="BYV53" i="28"/>
  <c r="BZL53" i="28"/>
  <c r="CAB53" i="28"/>
  <c r="CAR53" i="28"/>
  <c r="CBH53" i="28"/>
  <c r="CBX53" i="28"/>
  <c r="CCN53" i="28"/>
  <c r="CDD53" i="28"/>
  <c r="CDT53" i="28"/>
  <c r="CEJ53" i="28"/>
  <c r="CEZ53" i="28"/>
  <c r="CFP53" i="28"/>
  <c r="CGF53" i="28"/>
  <c r="CGV53" i="28"/>
  <c r="CHL53" i="28"/>
  <c r="CIB53" i="28"/>
  <c r="CIR53" i="28"/>
  <c r="CJH53" i="28"/>
  <c r="CJT53" i="28"/>
  <c r="CKE53" i="28"/>
  <c r="CKP53" i="28"/>
  <c r="CKZ53" i="28"/>
  <c r="CLK53" i="28"/>
  <c r="CLV53" i="28"/>
  <c r="CMF53" i="28"/>
  <c r="CMQ53" i="28"/>
  <c r="CNB53" i="28"/>
  <c r="CNL53" i="28"/>
  <c r="CNW53" i="28"/>
  <c r="COH53" i="28"/>
  <c r="COR53" i="28"/>
  <c r="CPC53" i="28"/>
  <c r="CPN53" i="28"/>
  <c r="CPX53" i="28"/>
  <c r="CQI53" i="28"/>
  <c r="CQS53" i="28"/>
  <c r="CRA53" i="28"/>
  <c r="CRI53" i="28"/>
  <c r="CRQ53" i="28"/>
  <c r="CRY53" i="28"/>
  <c r="CSG53" i="28"/>
  <c r="CSO53" i="28"/>
  <c r="CSW53" i="28"/>
  <c r="CTE53" i="28"/>
  <c r="CTM53" i="28"/>
  <c r="CTU53" i="28"/>
  <c r="CUC53" i="28"/>
  <c r="CUK53" i="28"/>
  <c r="CUS53" i="28"/>
  <c r="CVA53" i="28"/>
  <c r="CVI53" i="28"/>
  <c r="CVQ53" i="28"/>
  <c r="CVY53" i="28"/>
  <c r="CWG53" i="28"/>
  <c r="CWO53" i="28"/>
  <c r="CWW53" i="28"/>
  <c r="CXE53" i="28"/>
  <c r="CXM53" i="28"/>
  <c r="CXU53" i="28"/>
  <c r="CYC53" i="28"/>
  <c r="CYK53" i="28"/>
  <c r="CYS53" i="28"/>
  <c r="CZA53" i="28"/>
  <c r="CZI53" i="28"/>
  <c r="CZQ53" i="28"/>
  <c r="CZY53" i="28"/>
  <c r="DAG53" i="28"/>
  <c r="DAO53" i="28"/>
  <c r="DAW53" i="28"/>
  <c r="DBE53" i="28"/>
  <c r="DBM53" i="28"/>
  <c r="DBU53" i="28"/>
  <c r="DCC53" i="28"/>
  <c r="DCK53" i="28"/>
  <c r="DCS53" i="28"/>
  <c r="DDA53" i="28"/>
  <c r="DDI53" i="28"/>
  <c r="DDQ53" i="28"/>
  <c r="DDY53" i="28"/>
  <c r="DEG53" i="28"/>
  <c r="DEO53" i="28"/>
  <c r="DEW53" i="28"/>
  <c r="DFE53" i="28"/>
  <c r="DFM53" i="28"/>
  <c r="DFU53" i="28"/>
  <c r="DGC53" i="28"/>
  <c r="DGK53" i="28"/>
  <c r="DGS53" i="28"/>
  <c r="DHA53" i="28"/>
  <c r="DHI53" i="28"/>
  <c r="DHQ53" i="28"/>
  <c r="DHY53" i="28"/>
  <c r="DIG53" i="28"/>
  <c r="DIO53" i="28"/>
  <c r="DIW53" i="28"/>
  <c r="DJE53" i="28"/>
  <c r="DJM53" i="28"/>
  <c r="DJU53" i="28"/>
  <c r="DKC53" i="28"/>
  <c r="DKK53" i="28"/>
  <c r="DKS53" i="28"/>
  <c r="DLA53" i="28"/>
  <c r="DLI53" i="28"/>
  <c r="DLQ53" i="28"/>
  <c r="DLY53" i="28"/>
  <c r="DMG53" i="28"/>
  <c r="DMO53" i="28"/>
  <c r="DMW53" i="28"/>
  <c r="DNE53" i="28"/>
  <c r="DNM53" i="28"/>
  <c r="DNU53" i="28"/>
  <c r="DOC53" i="28"/>
  <c r="DOK53" i="28"/>
  <c r="DOS53" i="28"/>
  <c r="DPA53" i="28"/>
  <c r="DPG53" i="28"/>
  <c r="DPM53" i="28"/>
  <c r="DPR53" i="28"/>
  <c r="DPW53" i="28"/>
  <c r="DQC53" i="28"/>
  <c r="DQH53" i="28"/>
  <c r="DQM53" i="28"/>
  <c r="DQS53" i="28"/>
  <c r="DQX53" i="28"/>
  <c r="DRC53" i="28"/>
  <c r="DRI53" i="28"/>
  <c r="DRN53" i="28"/>
  <c r="DRS53" i="28"/>
  <c r="DRX53" i="28"/>
  <c r="DSB53" i="28"/>
  <c r="DSF53" i="28"/>
  <c r="DSJ53" i="28"/>
  <c r="DSN53" i="28"/>
  <c r="DSR53" i="28"/>
  <c r="DSV53" i="28"/>
  <c r="DSZ53" i="28"/>
  <c r="DTD53" i="28"/>
  <c r="DTH53" i="28"/>
  <c r="DTL53" i="28"/>
  <c r="DTP53" i="28"/>
  <c r="DTT53" i="28"/>
  <c r="DTX53" i="28"/>
  <c r="DUB53" i="28"/>
  <c r="DUF53" i="28"/>
  <c r="DUJ53" i="28"/>
  <c r="DUN53" i="28"/>
  <c r="DUR53" i="28"/>
  <c r="DUV53" i="28"/>
  <c r="DUZ53" i="28"/>
  <c r="DVD53" i="28"/>
  <c r="DVH53" i="28"/>
  <c r="DVL53" i="28"/>
  <c r="DVP53" i="28"/>
  <c r="DVT53" i="28"/>
  <c r="DVX53" i="28"/>
  <c r="DWB53" i="28"/>
  <c r="DWF53" i="28"/>
  <c r="DWJ53" i="28"/>
  <c r="DWN53" i="28"/>
  <c r="DWR53" i="28"/>
  <c r="DWV53" i="28"/>
  <c r="DWZ53" i="28"/>
  <c r="DXD53" i="28"/>
  <c r="DXH53" i="28"/>
  <c r="DXL53" i="28"/>
  <c r="DXP53" i="28"/>
  <c r="DXT53" i="28"/>
  <c r="DXX53" i="28"/>
  <c r="DYB53" i="28"/>
  <c r="DYF53" i="28"/>
  <c r="DYJ53" i="28"/>
  <c r="DYN53" i="28"/>
  <c r="DYR53" i="28"/>
  <c r="DYV53" i="28"/>
  <c r="DYZ53" i="28"/>
  <c r="DZD53" i="28"/>
  <c r="DZH53" i="28"/>
  <c r="DZL53" i="28"/>
  <c r="DZP53" i="28"/>
  <c r="DZT53" i="28"/>
  <c r="DZX53" i="28"/>
  <c r="EAB53" i="28"/>
  <c r="EAF53" i="28"/>
  <c r="EAJ53" i="28"/>
  <c r="EAN53" i="28"/>
  <c r="EAR53" i="28"/>
  <c r="EAV53" i="28"/>
  <c r="EAZ53" i="28"/>
  <c r="EBD53" i="28"/>
  <c r="EBH53" i="28"/>
  <c r="EBL53" i="28"/>
  <c r="EBP53" i="28"/>
  <c r="EBT53" i="28"/>
  <c r="EBX53" i="28"/>
  <c r="ECB53" i="28"/>
  <c r="ECF53" i="28"/>
  <c r="ECJ53" i="28"/>
  <c r="ECN53" i="28"/>
  <c r="ECR53" i="28"/>
  <c r="ECV53" i="28"/>
  <c r="ECZ53" i="28"/>
  <c r="EDD53" i="28"/>
  <c r="EDH53" i="28"/>
  <c r="EDL53" i="28"/>
  <c r="EDP53" i="28"/>
  <c r="EDT53" i="28"/>
  <c r="EDX53" i="28"/>
  <c r="EEB53" i="28"/>
  <c r="EEF53" i="28"/>
  <c r="EEJ53" i="28"/>
  <c r="EEN53" i="28"/>
  <c r="EER53" i="28"/>
  <c r="EEV53" i="28"/>
  <c r="EEZ53" i="28"/>
  <c r="EFD53" i="28"/>
  <c r="EFH53" i="28"/>
  <c r="EFL53" i="28"/>
  <c r="EFP53" i="28"/>
  <c r="EFT53" i="28"/>
  <c r="EFX53" i="28"/>
  <c r="EGB53" i="28"/>
  <c r="EGF53" i="28"/>
  <c r="EGJ53" i="28"/>
  <c r="EGN53" i="28"/>
  <c r="EGR53" i="28"/>
  <c r="EGV53" i="28"/>
  <c r="EGZ53" i="28"/>
  <c r="EHD53" i="28"/>
  <c r="EHH53" i="28"/>
  <c r="EHL53" i="28"/>
  <c r="EHP53" i="28"/>
  <c r="EHT53" i="28"/>
  <c r="EHX53" i="28"/>
  <c r="EIB53" i="28"/>
  <c r="EIF53" i="28"/>
  <c r="EIJ53" i="28"/>
  <c r="EIN53" i="28"/>
  <c r="EIR53" i="28"/>
  <c r="EIV53" i="28"/>
  <c r="EIZ53" i="28"/>
  <c r="EJD53" i="28"/>
  <c r="EJH53" i="28"/>
  <c r="EJL53" i="28"/>
  <c r="EJP53" i="28"/>
  <c r="EJT53" i="28"/>
  <c r="EJX53" i="28"/>
  <c r="EKB53" i="28"/>
  <c r="EKF53" i="28"/>
  <c r="EKJ53" i="28"/>
  <c r="EKN53" i="28"/>
  <c r="EKR53" i="28"/>
  <c r="EKV53" i="28"/>
  <c r="EKZ53" i="28"/>
  <c r="ELD53" i="28"/>
  <c r="ELH53" i="28"/>
  <c r="ELL53" i="28"/>
  <c r="ELP53" i="28"/>
  <c r="ELT53" i="28"/>
  <c r="ELX53" i="28"/>
  <c r="EMB53" i="28"/>
  <c r="EMF53" i="28"/>
  <c r="EMJ53" i="28"/>
  <c r="EMN53" i="28"/>
  <c r="EMR53" i="28"/>
  <c r="EMV53" i="28"/>
  <c r="EMZ53" i="28"/>
  <c r="END53" i="28"/>
  <c r="ENH53" i="28"/>
  <c r="ENL53" i="28"/>
  <c r="ENP53" i="28"/>
  <c r="ENT53" i="28"/>
  <c r="ENX53" i="28"/>
  <c r="EOB53" i="28"/>
  <c r="EOF53" i="28"/>
  <c r="EOJ53" i="28"/>
  <c r="EON53" i="28"/>
  <c r="EOR53" i="28"/>
  <c r="EOV53" i="28"/>
  <c r="EOZ53" i="28"/>
  <c r="EPD53" i="28"/>
  <c r="EPH53" i="28"/>
  <c r="EPL53" i="28"/>
  <c r="EPP53" i="28"/>
  <c r="EPT53" i="28"/>
  <c r="EPX53" i="28"/>
  <c r="EQB53" i="28"/>
  <c r="EQF53" i="28"/>
  <c r="EQJ53" i="28"/>
  <c r="EQN53" i="28"/>
  <c r="EQR53" i="28"/>
  <c r="EQV53" i="28"/>
  <c r="EQZ53" i="28"/>
  <c r="ERD53" i="28"/>
  <c r="ERH53" i="28"/>
  <c r="ERL53" i="28"/>
  <c r="ERP53" i="28"/>
  <c r="ERT53" i="28"/>
  <c r="ERX53" i="28"/>
  <c r="ESB53" i="28"/>
  <c r="ESF53" i="28"/>
  <c r="ESJ53" i="28"/>
  <c r="ESN53" i="28"/>
  <c r="ESR53" i="28"/>
  <c r="ESV53" i="28"/>
  <c r="ESZ53" i="28"/>
  <c r="ETD53" i="28"/>
  <c r="ETH53" i="28"/>
  <c r="ETL53" i="28"/>
  <c r="ETP53" i="28"/>
  <c r="ETT53" i="28"/>
  <c r="ETX53" i="28"/>
  <c r="EUB53" i="28"/>
  <c r="EUF53" i="28"/>
  <c r="EUJ53" i="28"/>
  <c r="EUN53" i="28"/>
  <c r="EUR53" i="28"/>
  <c r="EUV53" i="28"/>
  <c r="EUZ53" i="28"/>
  <c r="EVD53" i="28"/>
  <c r="EVH53" i="28"/>
  <c r="EVL53" i="28"/>
  <c r="EVP53" i="28"/>
  <c r="EVT53" i="28"/>
  <c r="EVX53" i="28"/>
  <c r="EWB53" i="28"/>
  <c r="EWF53" i="28"/>
  <c r="EWJ53" i="28"/>
  <c r="EWN53" i="28"/>
  <c r="EWR53" i="28"/>
  <c r="EWV53" i="28"/>
  <c r="EWZ53" i="28"/>
  <c r="EXD53" i="28"/>
  <c r="EXH53" i="28"/>
  <c r="EXL53" i="28"/>
  <c r="EXP53" i="28"/>
  <c r="EXT53" i="28"/>
  <c r="EXX53" i="28"/>
  <c r="EYB53" i="28"/>
  <c r="EYF53" i="28"/>
  <c r="EYJ53" i="28"/>
  <c r="EYN53" i="28"/>
  <c r="EYR53" i="28"/>
  <c r="EYV53" i="28"/>
  <c r="EYZ53" i="28"/>
  <c r="EZD53" i="28"/>
  <c r="EZH53" i="28"/>
  <c r="EZL53" i="28"/>
  <c r="EZP53" i="28"/>
  <c r="EZT53" i="28"/>
  <c r="EZX53" i="28"/>
  <c r="FAB53" i="28"/>
  <c r="FAF53" i="28"/>
  <c r="FAJ53" i="28"/>
  <c r="FAN53" i="28"/>
  <c r="FAR53" i="28"/>
  <c r="FAV53" i="28"/>
  <c r="FAZ53" i="28"/>
  <c r="FBD53" i="28"/>
  <c r="FBH53" i="28"/>
  <c r="FBL53" i="28"/>
  <c r="FBP53" i="28"/>
  <c r="FBT53" i="28"/>
  <c r="FBX53" i="28"/>
  <c r="FCB53" i="28"/>
  <c r="FCF53" i="28"/>
  <c r="FCJ53" i="28"/>
  <c r="FCN53" i="28"/>
  <c r="FCR53" i="28"/>
  <c r="FCV53" i="28"/>
  <c r="FCZ53" i="28"/>
  <c r="FDD53" i="28"/>
  <c r="FDH53" i="28"/>
  <c r="FDL53" i="28"/>
  <c r="FDP53" i="28"/>
  <c r="FDT53" i="28"/>
  <c r="FDX53" i="28"/>
  <c r="FEB53" i="28"/>
  <c r="FEF53" i="28"/>
  <c r="FEJ53" i="28"/>
  <c r="FEN53" i="28"/>
  <c r="FER53" i="28"/>
  <c r="FEV53" i="28"/>
  <c r="FEZ53" i="28"/>
  <c r="FFD53" i="28"/>
  <c r="FFH53" i="28"/>
  <c r="FFL53" i="28"/>
  <c r="FFP53" i="28"/>
  <c r="FFT53" i="28"/>
  <c r="FFX53" i="28"/>
  <c r="FGB53" i="28"/>
  <c r="FGF53" i="28"/>
  <c r="FGJ53" i="28"/>
  <c r="FGN53" i="28"/>
  <c r="FGR53" i="28"/>
  <c r="FGV53" i="28"/>
  <c r="FGZ53" i="28"/>
  <c r="FHD53" i="28"/>
  <c r="FHH53" i="28"/>
  <c r="FHL53" i="28"/>
  <c r="FHP53" i="28"/>
  <c r="FHT53" i="28"/>
  <c r="FHX53" i="28"/>
  <c r="FIB53" i="28"/>
  <c r="FIF53" i="28"/>
  <c r="FIJ53" i="28"/>
  <c r="FIN53" i="28"/>
  <c r="FIR53" i="28"/>
  <c r="FIV53" i="28"/>
  <c r="FIZ53" i="28"/>
  <c r="FJD53" i="28"/>
  <c r="FJH53" i="28"/>
  <c r="FJL53" i="28"/>
  <c r="FJP53" i="28"/>
  <c r="FJT53" i="28"/>
  <c r="FJX53" i="28"/>
  <c r="FKB53" i="28"/>
  <c r="FKF53" i="28"/>
  <c r="FKJ53" i="28"/>
  <c r="FKN53" i="28"/>
  <c r="FKR53" i="28"/>
  <c r="FKV53" i="28"/>
  <c r="FKZ53" i="28"/>
  <c r="FLD53" i="28"/>
  <c r="FLH53" i="28"/>
  <c r="FLL53" i="28"/>
  <c r="FLP53" i="28"/>
  <c r="FLT53" i="28"/>
  <c r="FLX53" i="28"/>
  <c r="FMB53" i="28"/>
  <c r="FMF53" i="28"/>
  <c r="FMJ53" i="28"/>
  <c r="FMN53" i="28"/>
  <c r="FMR53" i="28"/>
  <c r="FMV53" i="28"/>
  <c r="FMZ53" i="28"/>
  <c r="FND53" i="28"/>
  <c r="FNH53" i="28"/>
  <c r="FNL53" i="28"/>
  <c r="FNP53" i="28"/>
  <c r="FNT53" i="28"/>
  <c r="FNX53" i="28"/>
  <c r="FOB53" i="28"/>
  <c r="FOF53" i="28"/>
  <c r="FOJ53" i="28"/>
  <c r="FON53" i="28"/>
  <c r="FOR53" i="28"/>
  <c r="FOV53" i="28"/>
  <c r="FOZ53" i="28"/>
  <c r="FPD53" i="28"/>
  <c r="FPH53" i="28"/>
  <c r="FPL53" i="28"/>
  <c r="FPP53" i="28"/>
  <c r="FPT53" i="28"/>
  <c r="FPX53" i="28"/>
  <c r="FQB53" i="28"/>
  <c r="FQF53" i="28"/>
  <c r="FQJ53" i="28"/>
  <c r="FQN53" i="28"/>
  <c r="FQR53" i="28"/>
  <c r="FQV53" i="28"/>
  <c r="FQZ53" i="28"/>
  <c r="FRD53" i="28"/>
  <c r="FRH53" i="28"/>
  <c r="FRL53" i="28"/>
  <c r="FRP53" i="28"/>
  <c r="FRT53" i="28"/>
  <c r="FRX53" i="28"/>
  <c r="FSB53" i="28"/>
  <c r="FSF53" i="28"/>
  <c r="FSJ53" i="28"/>
  <c r="FSN53" i="28"/>
  <c r="FSR53" i="28"/>
  <c r="FSV53" i="28"/>
  <c r="FSZ53" i="28"/>
  <c r="FTD53" i="28"/>
  <c r="FTH53" i="28"/>
  <c r="FTL53" i="28"/>
  <c r="FTP53" i="28"/>
  <c r="FTT53" i="28"/>
  <c r="FTX53" i="28"/>
  <c r="FUB53" i="28"/>
  <c r="FUF53" i="28"/>
  <c r="FUJ53" i="28"/>
  <c r="FUN53" i="28"/>
  <c r="FUR53" i="28"/>
  <c r="FUV53" i="28"/>
  <c r="FUZ53" i="28"/>
  <c r="FVD53" i="28"/>
  <c r="FVH53" i="28"/>
  <c r="FVL53" i="28"/>
  <c r="FVP53" i="28"/>
  <c r="FVT53" i="28"/>
  <c r="FVX53" i="28"/>
  <c r="FWB53" i="28"/>
  <c r="FWF53" i="28"/>
  <c r="FWJ53" i="28"/>
  <c r="FWN53" i="28"/>
  <c r="FWR53" i="28"/>
  <c r="FWV53" i="28"/>
  <c r="FWZ53" i="28"/>
  <c r="FXD53" i="28"/>
  <c r="FXH53" i="28"/>
  <c r="FXL53" i="28"/>
  <c r="FXP53" i="28"/>
  <c r="FXT53" i="28"/>
  <c r="FXX53" i="28"/>
  <c r="FYB53" i="28"/>
  <c r="FYF53" i="28"/>
  <c r="FYJ53" i="28"/>
  <c r="FYN53" i="28"/>
  <c r="FYR53" i="28"/>
  <c r="FYV53" i="28"/>
  <c r="FYZ53" i="28"/>
  <c r="FZD53" i="28"/>
  <c r="FZH53" i="28"/>
  <c r="FZL53" i="28"/>
  <c r="FZP53" i="28"/>
  <c r="FZT53" i="28"/>
  <c r="FZX53" i="28"/>
  <c r="GAB53" i="28"/>
  <c r="GAF53" i="28"/>
  <c r="GAJ53" i="28"/>
  <c r="GAN53" i="28"/>
  <c r="GAR53" i="28"/>
  <c r="GAV53" i="28"/>
  <c r="GAZ53" i="28"/>
  <c r="GBD53" i="28"/>
  <c r="GBH53" i="28"/>
  <c r="GBL53" i="28"/>
  <c r="GBP53" i="28"/>
  <c r="GBT53" i="28"/>
  <c r="GBX53" i="28"/>
  <c r="GCB53" i="28"/>
  <c r="GCF53" i="28"/>
  <c r="GCJ53" i="28"/>
  <c r="GCN53" i="28"/>
  <c r="GCR53" i="28"/>
  <c r="GCV53" i="28"/>
  <c r="GCZ53" i="28"/>
  <c r="GDD53" i="28"/>
  <c r="GDH53" i="28"/>
  <c r="GDL53" i="28"/>
  <c r="GDP53" i="28"/>
  <c r="GDT53" i="28"/>
  <c r="GDX53" i="28"/>
  <c r="GEB53" i="28"/>
  <c r="GEF53" i="28"/>
  <c r="GEJ53" i="28"/>
  <c r="GEN53" i="28"/>
  <c r="GER53" i="28"/>
  <c r="GEV53" i="28"/>
  <c r="GEZ53" i="28"/>
  <c r="GFD53" i="28"/>
  <c r="GFH53" i="28"/>
  <c r="GFL53" i="28"/>
  <c r="GFP53" i="28"/>
  <c r="GFT53" i="28"/>
  <c r="GFX53" i="28"/>
  <c r="GGB53" i="28"/>
  <c r="GGF53" i="28"/>
  <c r="GGJ53" i="28"/>
  <c r="GGN53" i="28"/>
  <c r="GGR53" i="28"/>
  <c r="GGV53" i="28"/>
  <c r="GGZ53" i="28"/>
  <c r="GHD53" i="28"/>
  <c r="GHH53" i="28"/>
  <c r="GHL53" i="28"/>
  <c r="GHP53" i="28"/>
  <c r="GHT53" i="28"/>
  <c r="GHX53" i="28"/>
  <c r="GIB53" i="28"/>
  <c r="GIF53" i="28"/>
  <c r="GIJ53" i="28"/>
  <c r="GIN53" i="28"/>
  <c r="GIR53" i="28"/>
  <c r="GIV53" i="28"/>
  <c r="GIZ53" i="28"/>
  <c r="GJD53" i="28"/>
  <c r="GJH53" i="28"/>
  <c r="GJL53" i="28"/>
  <c r="GJP53" i="28"/>
  <c r="GJT53" i="28"/>
  <c r="GJX53" i="28"/>
  <c r="GKB53" i="28"/>
  <c r="GKF53" i="28"/>
  <c r="GKJ53" i="28"/>
  <c r="GKN53" i="28"/>
  <c r="GKR53" i="28"/>
  <c r="GKV53" i="28"/>
  <c r="GKZ53" i="28"/>
  <c r="GLD53" i="28"/>
  <c r="GLH53" i="28"/>
  <c r="GLL53" i="28"/>
  <c r="GLP53" i="28"/>
  <c r="GLT53" i="28"/>
  <c r="GLX53" i="28"/>
  <c r="GMB53" i="28"/>
  <c r="GMF53" i="28"/>
  <c r="GMJ53" i="28"/>
  <c r="GMN53" i="28"/>
  <c r="GMR53" i="28"/>
  <c r="GMV53" i="28"/>
  <c r="GMZ53" i="28"/>
  <c r="GND53" i="28"/>
  <c r="GNH53" i="28"/>
  <c r="GNL53" i="28"/>
  <c r="GNP53" i="28"/>
  <c r="GNT53" i="28"/>
  <c r="GNX53" i="28"/>
  <c r="GOB53" i="28"/>
  <c r="GOF53" i="28"/>
  <c r="GOJ53" i="28"/>
  <c r="GON53" i="28"/>
  <c r="GOR53" i="28"/>
  <c r="GOV53" i="28"/>
  <c r="GOZ53" i="28"/>
  <c r="GPD53" i="28"/>
  <c r="GPH53" i="28"/>
  <c r="GPL53" i="28"/>
  <c r="GPP53" i="28"/>
  <c r="GPT53" i="28"/>
  <c r="GPX53" i="28"/>
  <c r="GQB53" i="28"/>
  <c r="GQF53" i="28"/>
  <c r="GQJ53" i="28"/>
  <c r="JN53" i="28"/>
  <c r="RX53" i="28"/>
  <c r="WR53" i="28"/>
  <c r="ZI53" i="28"/>
  <c r="ABU53" i="28"/>
  <c r="AEG53" i="28"/>
  <c r="AGS53" i="28"/>
  <c r="AJE53" i="28"/>
  <c r="ALQ53" i="28"/>
  <c r="AOC53" i="28"/>
  <c r="APU53" i="28"/>
  <c r="ARD53" i="28"/>
  <c r="ASJ53" i="28"/>
  <c r="ATP53" i="28"/>
  <c r="AUV53" i="28"/>
  <c r="AWB53" i="28"/>
  <c r="AXH53" i="28"/>
  <c r="AYN53" i="28"/>
  <c r="AZT53" i="28"/>
  <c r="BAZ53" i="28"/>
  <c r="BCF53" i="28"/>
  <c r="BDG53" i="28"/>
  <c r="BEB53" i="28"/>
  <c r="BEV53" i="28"/>
  <c r="BFL53" i="28"/>
  <c r="BGB53" i="28"/>
  <c r="BGR53" i="28"/>
  <c r="BHH53" i="28"/>
  <c r="BHX53" i="28"/>
  <c r="BIN53" i="28"/>
  <c r="BJD53" i="28"/>
  <c r="BJT53" i="28"/>
  <c r="BKJ53" i="28"/>
  <c r="BKZ53" i="28"/>
  <c r="BLP53" i="28"/>
  <c r="BMF53" i="28"/>
  <c r="BMV53" i="28"/>
  <c r="BNL53" i="28"/>
  <c r="BOB53" i="28"/>
  <c r="BOR53" i="28"/>
  <c r="BPH53" i="28"/>
  <c r="BPX53" i="28"/>
  <c r="BQN53" i="28"/>
  <c r="BRD53" i="28"/>
  <c r="BRT53" i="28"/>
  <c r="BSJ53" i="28"/>
  <c r="BSZ53" i="28"/>
  <c r="BTP53" i="28"/>
  <c r="BUF53" i="28"/>
  <c r="BUV53" i="28"/>
  <c r="BVL53" i="28"/>
  <c r="BWB53" i="28"/>
  <c r="BWR53" i="28"/>
  <c r="BXH53" i="28"/>
  <c r="BXX53" i="28"/>
  <c r="BYN53" i="28"/>
  <c r="BZD53" i="28"/>
  <c r="BZT53" i="28"/>
  <c r="CAJ53" i="28"/>
  <c r="CAZ53" i="28"/>
  <c r="CBP53" i="28"/>
  <c r="CCF53" i="28"/>
  <c r="CCV53" i="28"/>
  <c r="CDL53" i="28"/>
  <c r="CEB53" i="28"/>
  <c r="CER53" i="28"/>
  <c r="CFH53" i="28"/>
  <c r="CFX53" i="28"/>
  <c r="CGN53" i="28"/>
  <c r="CHD53" i="28"/>
  <c r="CHT53" i="28"/>
  <c r="CIJ53" i="28"/>
  <c r="CIZ53" i="28"/>
  <c r="CJO53" i="28"/>
  <c r="CJZ53" i="28"/>
  <c r="CKJ53" i="28"/>
  <c r="CKU53" i="28"/>
  <c r="CLF53" i="28"/>
  <c r="CLP53" i="28"/>
  <c r="CMA53" i="28"/>
  <c r="CML53" i="28"/>
  <c r="CMV53" i="28"/>
  <c r="CNG53" i="28"/>
  <c r="CNR53" i="28"/>
  <c r="COB53" i="28"/>
  <c r="COM53" i="28"/>
  <c r="COX53" i="28"/>
  <c r="CPH53" i="28"/>
  <c r="CPS53" i="28"/>
  <c r="CQD53" i="28"/>
  <c r="CQN53" i="28"/>
  <c r="CQW53" i="28"/>
  <c r="CRE53" i="28"/>
  <c r="CRM53" i="28"/>
  <c r="CRU53" i="28"/>
  <c r="CSC53" i="28"/>
  <c r="CSK53" i="28"/>
  <c r="CSS53" i="28"/>
  <c r="CTA53" i="28"/>
  <c r="CTI53" i="28"/>
  <c r="CTQ53" i="28"/>
  <c r="CTY53" i="28"/>
  <c r="CUG53" i="28"/>
  <c r="CUO53" i="28"/>
  <c r="CUW53" i="28"/>
  <c r="CVE53" i="28"/>
  <c r="CVM53" i="28"/>
  <c r="CVU53" i="28"/>
  <c r="CWC53" i="28"/>
  <c r="CWK53" i="28"/>
  <c r="CWS53" i="28"/>
  <c r="CXA53" i="28"/>
  <c r="CXI53" i="28"/>
  <c r="CXQ53" i="28"/>
  <c r="CXY53" i="28"/>
  <c r="CYG53" i="28"/>
  <c r="CYO53" i="28"/>
  <c r="CYW53" i="28"/>
  <c r="CZE53" i="28"/>
  <c r="CZM53" i="28"/>
  <c r="CZU53" i="28"/>
  <c r="DAC53" i="28"/>
  <c r="DAK53" i="28"/>
  <c r="DAS53" i="28"/>
  <c r="DBA53" i="28"/>
  <c r="DBI53" i="28"/>
  <c r="DBQ53" i="28"/>
  <c r="DBY53" i="28"/>
  <c r="DCG53" i="28"/>
  <c r="DCO53" i="28"/>
  <c r="DCW53" i="28"/>
  <c r="DDE53" i="28"/>
  <c r="DDM53" i="28"/>
  <c r="DDU53" i="28"/>
  <c r="DEC53" i="28"/>
  <c r="DEK53" i="28"/>
  <c r="DES53" i="28"/>
  <c r="DFA53" i="28"/>
  <c r="DFI53" i="28"/>
  <c r="DFQ53" i="28"/>
  <c r="DFY53" i="28"/>
  <c r="DGG53" i="28"/>
  <c r="DGO53" i="28"/>
  <c r="DGW53" i="28"/>
  <c r="DHE53" i="28"/>
  <c r="DHM53" i="28"/>
  <c r="DHU53" i="28"/>
  <c r="DIC53" i="28"/>
  <c r="DIK53" i="28"/>
  <c r="DIS53" i="28"/>
  <c r="DJA53" i="28"/>
  <c r="DJI53" i="28"/>
  <c r="DJQ53" i="28"/>
  <c r="DJY53" i="28"/>
  <c r="DKG53" i="28"/>
  <c r="DKO53" i="28"/>
  <c r="DKW53" i="28"/>
  <c r="DLE53" i="28"/>
  <c r="DLM53" i="28"/>
  <c r="DLU53" i="28"/>
  <c r="DMC53" i="28"/>
  <c r="DMK53" i="28"/>
  <c r="DMS53" i="28"/>
  <c r="DNA53" i="28"/>
  <c r="DNI53" i="28"/>
  <c r="DNQ53" i="28"/>
  <c r="DNY53" i="28"/>
  <c r="DOG53" i="28"/>
  <c r="DOO53" i="28"/>
  <c r="DOW53" i="28"/>
  <c r="DPE53" i="28"/>
  <c r="DPJ53" i="28"/>
  <c r="DPO53" i="28"/>
  <c r="DPU53" i="28"/>
  <c r="DPZ53" i="28"/>
  <c r="DQE53" i="28"/>
  <c r="DQK53" i="28"/>
  <c r="DQP53" i="28"/>
  <c r="DQU53" i="28"/>
  <c r="DRA53" i="28"/>
  <c r="DRF53" i="28"/>
  <c r="DRK53" i="28"/>
  <c r="DRQ53" i="28"/>
  <c r="DRV53" i="28"/>
  <c r="DRZ53" i="28"/>
  <c r="DSD53" i="28"/>
  <c r="DSH53" i="28"/>
  <c r="DSL53" i="28"/>
  <c r="DSP53" i="28"/>
  <c r="DST53" i="28"/>
  <c r="DSX53" i="28"/>
  <c r="DTB53" i="28"/>
  <c r="DTF53" i="28"/>
  <c r="DTJ53" i="28"/>
  <c r="DTN53" i="28"/>
  <c r="DTR53" i="28"/>
  <c r="DTV53" i="28"/>
  <c r="DTZ53" i="28"/>
  <c r="DUD53" i="28"/>
  <c r="DUH53" i="28"/>
  <c r="DUL53" i="28"/>
  <c r="DUP53" i="28"/>
  <c r="DUT53" i="28"/>
  <c r="DUX53" i="28"/>
  <c r="DVB53" i="28"/>
  <c r="DVF53" i="28"/>
  <c r="DVJ53" i="28"/>
  <c r="DVN53" i="28"/>
  <c r="DVR53" i="28"/>
  <c r="DVV53" i="28"/>
  <c r="DVZ53" i="28"/>
  <c r="DWD53" i="28"/>
  <c r="DWH53" i="28"/>
  <c r="DWL53" i="28"/>
  <c r="DWP53" i="28"/>
  <c r="DWT53" i="28"/>
  <c r="DWX53" i="28"/>
  <c r="DXB53" i="28"/>
  <c r="DXF53" i="28"/>
  <c r="DXJ53" i="28"/>
  <c r="DXN53" i="28"/>
  <c r="DXR53" i="28"/>
  <c r="DXV53" i="28"/>
  <c r="DXZ53" i="28"/>
  <c r="DYD53" i="28"/>
  <c r="DYH53" i="28"/>
  <c r="DYL53" i="28"/>
  <c r="DYP53" i="28"/>
  <c r="DYT53" i="28"/>
  <c r="DYX53" i="28"/>
  <c r="DZB53" i="28"/>
  <c r="DZF53" i="28"/>
  <c r="DZJ53" i="28"/>
  <c r="DZN53" i="28"/>
  <c r="DZR53" i="28"/>
  <c r="DZV53" i="28"/>
  <c r="DZZ53" i="28"/>
  <c r="EAD53" i="28"/>
  <c r="EAH53" i="28"/>
  <c r="EAL53" i="28"/>
  <c r="EAP53" i="28"/>
  <c r="EAT53" i="28"/>
  <c r="EAX53" i="28"/>
  <c r="EBB53" i="28"/>
  <c r="EBF53" i="28"/>
  <c r="EBJ53" i="28"/>
  <c r="EBN53" i="28"/>
  <c r="EBR53" i="28"/>
  <c r="EBV53" i="28"/>
  <c r="EBZ53" i="28"/>
  <c r="ECD53" i="28"/>
  <c r="ECH53" i="28"/>
  <c r="ECL53" i="28"/>
  <c r="ECP53" i="28"/>
  <c r="ECT53" i="28"/>
  <c r="ECX53" i="28"/>
  <c r="EDB53" i="28"/>
  <c r="EDF53" i="28"/>
  <c r="EDJ53" i="28"/>
  <c r="EDN53" i="28"/>
  <c r="EDR53" i="28"/>
  <c r="EDV53" i="28"/>
  <c r="EDZ53" i="28"/>
  <c r="EED53" i="28"/>
  <c r="EEH53" i="28"/>
  <c r="EEL53" i="28"/>
  <c r="EEP53" i="28"/>
  <c r="EET53" i="28"/>
  <c r="EEX53" i="28"/>
  <c r="EFB53" i="28"/>
  <c r="EFF53" i="28"/>
  <c r="EFJ53" i="28"/>
  <c r="EFN53" i="28"/>
  <c r="EFR53" i="28"/>
  <c r="EFV53" i="28"/>
  <c r="EFZ53" i="28"/>
  <c r="EGD53" i="28"/>
  <c r="EGH53" i="28"/>
  <c r="EGL53" i="28"/>
  <c r="EGP53" i="28"/>
  <c r="EGT53" i="28"/>
  <c r="EGX53" i="28"/>
  <c r="EHB53" i="28"/>
  <c r="EHF53" i="28"/>
  <c r="EHJ53" i="28"/>
  <c r="EHN53" i="28"/>
  <c r="EHR53" i="28"/>
  <c r="EHV53" i="28"/>
  <c r="EHZ53" i="28"/>
  <c r="EID53" i="28"/>
  <c r="EIH53" i="28"/>
  <c r="EIL53" i="28"/>
  <c r="EIP53" i="28"/>
  <c r="EIT53" i="28"/>
  <c r="EIX53" i="28"/>
  <c r="EJB53" i="28"/>
  <c r="EJF53" i="28"/>
  <c r="EJJ53" i="28"/>
  <c r="EJN53" i="28"/>
  <c r="EJR53" i="28"/>
  <c r="EJV53" i="28"/>
  <c r="EJZ53" i="28"/>
  <c r="EKD53" i="28"/>
  <c r="EKH53" i="28"/>
  <c r="EKL53" i="28"/>
  <c r="EKP53" i="28"/>
  <c r="EKT53" i="28"/>
  <c r="EKX53" i="28"/>
  <c r="ELB53" i="28"/>
  <c r="ELF53" i="28"/>
  <c r="ELJ53" i="28"/>
  <c r="ELN53" i="28"/>
  <c r="ELR53" i="28"/>
  <c r="ELV53" i="28"/>
  <c r="ELZ53" i="28"/>
  <c r="EMD53" i="28"/>
  <c r="EMH53" i="28"/>
  <c r="EML53" i="28"/>
  <c r="EMP53" i="28"/>
  <c r="EMT53" i="28"/>
  <c r="EMX53" i="28"/>
  <c r="ENB53" i="28"/>
  <c r="ENF53" i="28"/>
  <c r="ENJ53" i="28"/>
  <c r="ENN53" i="28"/>
  <c r="ENR53" i="28"/>
  <c r="ENV53" i="28"/>
  <c r="ENZ53" i="28"/>
  <c r="EOD53" i="28"/>
  <c r="EOH53" i="28"/>
  <c r="EOL53" i="28"/>
  <c r="EOP53" i="28"/>
  <c r="EOT53" i="28"/>
  <c r="EOX53" i="28"/>
  <c r="EPB53" i="28"/>
  <c r="EPF53" i="28"/>
  <c r="EPJ53" i="28"/>
  <c r="EPN53" i="28"/>
  <c r="EPR53" i="28"/>
  <c r="EPV53" i="28"/>
  <c r="EPZ53" i="28"/>
  <c r="EQD53" i="28"/>
  <c r="EQH53" i="28"/>
  <c r="EQL53" i="28"/>
  <c r="EQP53" i="28"/>
  <c r="EQT53" i="28"/>
  <c r="EQX53" i="28"/>
  <c r="ERB53" i="28"/>
  <c r="ERF53" i="28"/>
  <c r="ERJ53" i="28"/>
  <c r="ERN53" i="28"/>
  <c r="ERR53" i="28"/>
  <c r="ERV53" i="28"/>
  <c r="ERZ53" i="28"/>
  <c r="ESD53" i="28"/>
  <c r="ESH53" i="28"/>
  <c r="ESL53" i="28"/>
  <c r="ESP53" i="28"/>
  <c r="EST53" i="28"/>
  <c r="ESX53" i="28"/>
  <c r="ETB53" i="28"/>
  <c r="ETF53" i="28"/>
  <c r="ETJ53" i="28"/>
  <c r="ETN53" i="28"/>
  <c r="ETR53" i="28"/>
  <c r="ETV53" i="28"/>
  <c r="ETZ53" i="28"/>
  <c r="EUD53" i="28"/>
  <c r="EUH53" i="28"/>
  <c r="EUL53" i="28"/>
  <c r="EUP53" i="28"/>
  <c r="EUT53" i="28"/>
  <c r="EUX53" i="28"/>
  <c r="EVB53" i="28"/>
  <c r="EVF53" i="28"/>
  <c r="EVJ53" i="28"/>
  <c r="EVN53" i="28"/>
  <c r="EVR53" i="28"/>
  <c r="EVV53" i="28"/>
  <c r="EVZ53" i="28"/>
  <c r="EWD53" i="28"/>
  <c r="EWH53" i="28"/>
  <c r="EWL53" i="28"/>
  <c r="EWP53" i="28"/>
  <c r="EWT53" i="28"/>
  <c r="EWX53" i="28"/>
  <c r="EXB53" i="28"/>
  <c r="EXF53" i="28"/>
  <c r="EXJ53" i="28"/>
  <c r="EXN53" i="28"/>
  <c r="EXR53" i="28"/>
  <c r="EXV53" i="28"/>
  <c r="EXZ53" i="28"/>
  <c r="EYD53" i="28"/>
  <c r="EYH53" i="28"/>
  <c r="EYL53" i="28"/>
  <c r="EYP53" i="28"/>
  <c r="EYT53" i="28"/>
  <c r="EYX53" i="28"/>
  <c r="EZB53" i="28"/>
  <c r="EZF53" i="28"/>
  <c r="EZJ53" i="28"/>
  <c r="EZN53" i="28"/>
  <c r="EZR53" i="28"/>
  <c r="EZV53" i="28"/>
  <c r="EZZ53" i="28"/>
  <c r="FAD53" i="28"/>
  <c r="FAH53" i="28"/>
  <c r="FAL53" i="28"/>
  <c r="FAP53" i="28"/>
  <c r="FAT53" i="28"/>
  <c r="FAX53" i="28"/>
  <c r="FBB53" i="28"/>
  <c r="FBF53" i="28"/>
  <c r="FBJ53" i="28"/>
  <c r="FBN53" i="28"/>
  <c r="FBR53" i="28"/>
  <c r="FBV53" i="28"/>
  <c r="FBZ53" i="28"/>
  <c r="FCD53" i="28"/>
  <c r="FCH53" i="28"/>
  <c r="FCL53" i="28"/>
  <c r="FCP53" i="28"/>
  <c r="FCT53" i="28"/>
  <c r="FCX53" i="28"/>
  <c r="FDB53" i="28"/>
  <c r="FDF53" i="28"/>
  <c r="FDJ53" i="28"/>
  <c r="FDN53" i="28"/>
  <c r="FDR53" i="28"/>
  <c r="FDV53" i="28"/>
  <c r="FDZ53" i="28"/>
  <c r="FED53" i="28"/>
  <c r="FEH53" i="28"/>
  <c r="FEL53" i="28"/>
  <c r="FEP53" i="28"/>
  <c r="FET53" i="28"/>
  <c r="FEX53" i="28"/>
  <c r="FFB53" i="28"/>
  <c r="FFF53" i="28"/>
  <c r="FFJ53" i="28"/>
  <c r="FFN53" i="28"/>
  <c r="FFR53" i="28"/>
  <c r="FFV53" i="28"/>
  <c r="FFZ53" i="28"/>
  <c r="FGD53" i="28"/>
  <c r="FGH53" i="28"/>
  <c r="FGL53" i="28"/>
  <c r="FGP53" i="28"/>
  <c r="FGT53" i="28"/>
  <c r="FGX53" i="28"/>
  <c r="FHB53" i="28"/>
  <c r="FHF53" i="28"/>
  <c r="FHJ53" i="28"/>
  <c r="FHN53" i="28"/>
  <c r="FHR53" i="28"/>
  <c r="FHV53" i="28"/>
  <c r="FHZ53" i="28"/>
  <c r="FID53" i="28"/>
  <c r="FIH53" i="28"/>
  <c r="FIL53" i="28"/>
  <c r="FIP53" i="28"/>
  <c r="FIT53" i="28"/>
  <c r="FIX53" i="28"/>
  <c r="FJB53" i="28"/>
  <c r="FJF53" i="28"/>
  <c r="FJJ53" i="28"/>
  <c r="FJN53" i="28"/>
  <c r="FJR53" i="28"/>
  <c r="FJV53" i="28"/>
  <c r="FJZ53" i="28"/>
  <c r="FKD53" i="28"/>
  <c r="FKH53" i="28"/>
  <c r="FKL53" i="28"/>
  <c r="FKP53" i="28"/>
  <c r="FKT53" i="28"/>
  <c r="FKX53" i="28"/>
  <c r="FLB53" i="28"/>
  <c r="FLF53" i="28"/>
  <c r="FLJ53" i="28"/>
  <c r="FLN53" i="28"/>
  <c r="FLR53" i="28"/>
  <c r="FLV53" i="28"/>
  <c r="FLZ53" i="28"/>
  <c r="FMD53" i="28"/>
  <c r="FMH53" i="28"/>
  <c r="FML53" i="28"/>
  <c r="FMP53" i="28"/>
  <c r="FMT53" i="28"/>
  <c r="FMX53" i="28"/>
  <c r="FNB53" i="28"/>
  <c r="FNF53" i="28"/>
  <c r="FNJ53" i="28"/>
  <c r="FNN53" i="28"/>
  <c r="FNR53" i="28"/>
  <c r="FNV53" i="28"/>
  <c r="FNZ53" i="28"/>
  <c r="FOD53" i="28"/>
  <c r="FOH53" i="28"/>
  <c r="FOL53" i="28"/>
  <c r="FOP53" i="28"/>
  <c r="FOT53" i="28"/>
  <c r="FOX53" i="28"/>
  <c r="FPB53" i="28"/>
  <c r="FPF53" i="28"/>
  <c r="FPJ53" i="28"/>
  <c r="FPN53" i="28"/>
  <c r="FPR53" i="28"/>
  <c r="FPV53" i="28"/>
  <c r="FPZ53" i="28"/>
  <c r="FQD53" i="28"/>
  <c r="FQH53" i="28"/>
  <c r="FQL53" i="28"/>
  <c r="FQP53" i="28"/>
  <c r="FQT53" i="28"/>
  <c r="FQX53" i="28"/>
  <c r="FRB53" i="28"/>
  <c r="FRF53" i="28"/>
  <c r="FRJ53" i="28"/>
  <c r="FRN53" i="28"/>
  <c r="FRR53" i="28"/>
  <c r="FRV53" i="28"/>
  <c r="FRZ53" i="28"/>
  <c r="FSD53" i="28"/>
  <c r="FSH53" i="28"/>
  <c r="FSL53" i="28"/>
  <c r="FSP53" i="28"/>
  <c r="FST53" i="28"/>
  <c r="FSX53" i="28"/>
  <c r="FTB53" i="28"/>
  <c r="FTF53" i="28"/>
  <c r="FTJ53" i="28"/>
  <c r="FTN53" i="28"/>
  <c r="FTR53" i="28"/>
  <c r="FTV53" i="28"/>
  <c r="FTZ53" i="28"/>
  <c r="FUD53" i="28"/>
  <c r="FUH53" i="28"/>
  <c r="FUL53" i="28"/>
  <c r="FUP53" i="28"/>
  <c r="FUT53" i="28"/>
  <c r="FUX53" i="28"/>
  <c r="FVB53" i="28"/>
  <c r="FVF53" i="28"/>
  <c r="FVJ53" i="28"/>
  <c r="FVN53" i="28"/>
  <c r="FVR53" i="28"/>
  <c r="FVV53" i="28"/>
  <c r="FVZ53" i="28"/>
  <c r="FWD53" i="28"/>
  <c r="FWH53" i="28"/>
  <c r="FWL53" i="28"/>
  <c r="FWP53" i="28"/>
  <c r="FWT53" i="28"/>
  <c r="FWX53" i="28"/>
  <c r="FXB53" i="28"/>
  <c r="FXF53" i="28"/>
  <c r="FXJ53" i="28"/>
  <c r="FXN53" i="28"/>
  <c r="FXR53" i="28"/>
  <c r="FXV53" i="28"/>
  <c r="FXZ53" i="28"/>
  <c r="FYD53" i="28"/>
  <c r="FYH53" i="28"/>
  <c r="FYL53" i="28"/>
  <c r="FYP53" i="28"/>
  <c r="FYT53" i="28"/>
  <c r="FYX53" i="28"/>
  <c r="FZB53" i="28"/>
  <c r="FZF53" i="28"/>
  <c r="FZJ53" i="28"/>
  <c r="FZN53" i="28"/>
  <c r="FZR53" i="28"/>
  <c r="FZV53" i="28"/>
  <c r="FZZ53" i="28"/>
  <c r="GAD53" i="28"/>
  <c r="GAH53" i="28"/>
  <c r="GAL53" i="28"/>
  <c r="GAP53" i="28"/>
  <c r="GAT53" i="28"/>
  <c r="GAX53" i="28"/>
  <c r="GBB53" i="28"/>
  <c r="GBF53" i="28"/>
  <c r="GBJ53" i="28"/>
  <c r="GBN53" i="28"/>
  <c r="GBR53" i="28"/>
  <c r="GBV53" i="28"/>
  <c r="GBZ53" i="28"/>
  <c r="GCD53" i="28"/>
  <c r="GCH53" i="28"/>
  <c r="GCL53" i="28"/>
  <c r="GCP53" i="28"/>
  <c r="GCT53" i="28"/>
  <c r="GCX53" i="28"/>
  <c r="GDB53" i="28"/>
  <c r="GDF53" i="28"/>
  <c r="GDJ53" i="28"/>
  <c r="GDN53" i="28"/>
  <c r="GDR53" i="28"/>
  <c r="GDV53" i="28"/>
  <c r="GDZ53" i="28"/>
  <c r="GED53" i="28"/>
  <c r="GEH53" i="28"/>
  <c r="GEL53" i="28"/>
  <c r="GEP53" i="28"/>
  <c r="GET53" i="28"/>
  <c r="GEX53" i="28"/>
  <c r="GFB53" i="28"/>
  <c r="GFF53" i="28"/>
  <c r="GFJ53" i="28"/>
  <c r="GFN53" i="28"/>
  <c r="GFR53" i="28"/>
  <c r="GFV53" i="28"/>
  <c r="GFZ53" i="28"/>
  <c r="GGD53" i="28"/>
  <c r="GGH53" i="28"/>
  <c r="GGL53" i="28"/>
  <c r="GGP53" i="28"/>
  <c r="GGT53" i="28"/>
  <c r="GGX53" i="28"/>
  <c r="GHB53" i="28"/>
  <c r="GHF53" i="28"/>
  <c r="GHJ53" i="28"/>
  <c r="GHN53" i="28"/>
  <c r="GHR53" i="28"/>
  <c r="GHV53" i="28"/>
  <c r="GHZ53" i="28"/>
  <c r="GID53" i="28"/>
  <c r="GIH53" i="28"/>
  <c r="GIL53" i="28"/>
  <c r="GIP53" i="28"/>
  <c r="GIT53" i="28"/>
  <c r="GIX53" i="28"/>
  <c r="GJB53" i="28"/>
  <c r="GJF53" i="28"/>
  <c r="GJJ53" i="28"/>
  <c r="GJN53" i="28"/>
  <c r="GJR53" i="28"/>
  <c r="GJV53" i="28"/>
  <c r="GJZ53" i="28"/>
  <c r="GKD53" i="28"/>
  <c r="GKH53" i="28"/>
  <c r="GG53" i="28"/>
  <c r="VP53" i="28"/>
  <c r="ABE53" i="28"/>
  <c r="AGC53" i="28"/>
  <c r="ALA53" i="28"/>
  <c r="APK53" i="28"/>
  <c r="ASB53" i="28"/>
  <c r="AUN53" i="28"/>
  <c r="AWZ53" i="28"/>
  <c r="AZL53" i="28"/>
  <c r="BBX53" i="28"/>
  <c r="BDW53" i="28"/>
  <c r="BFH53" i="28"/>
  <c r="BGN53" i="28"/>
  <c r="BHT53" i="28"/>
  <c r="BIZ53" i="28"/>
  <c r="BKF53" i="28"/>
  <c r="BLL53" i="28"/>
  <c r="BMR53" i="28"/>
  <c r="BNX53" i="28"/>
  <c r="BPD53" i="28"/>
  <c r="BQJ53" i="28"/>
  <c r="BRP53" i="28"/>
  <c r="BSV53" i="28"/>
  <c r="BUB53" i="28"/>
  <c r="BVH53" i="28"/>
  <c r="BWN53" i="28"/>
  <c r="BXT53" i="28"/>
  <c r="BYZ53" i="28"/>
  <c r="CAF53" i="28"/>
  <c r="CBL53" i="28"/>
  <c r="CCR53" i="28"/>
  <c r="CDX53" i="28"/>
  <c r="CFD53" i="28"/>
  <c r="CGJ53" i="28"/>
  <c r="CHP53" i="28"/>
  <c r="CIV53" i="28"/>
  <c r="CJW53" i="28"/>
  <c r="CKR53" i="28"/>
  <c r="CLN53" i="28"/>
  <c r="CMI53" i="28"/>
  <c r="CND53" i="28"/>
  <c r="CNZ53" i="28"/>
  <c r="COU53" i="28"/>
  <c r="CPP53" i="28"/>
  <c r="CQL53" i="28"/>
  <c r="CRC53" i="28"/>
  <c r="CRS53" i="28"/>
  <c r="CSI53" i="28"/>
  <c r="CSY53" i="28"/>
  <c r="CTO53" i="28"/>
  <c r="CUE53" i="28"/>
  <c r="CUU53" i="28"/>
  <c r="CVK53" i="28"/>
  <c r="CWA53" i="28"/>
  <c r="CWQ53" i="28"/>
  <c r="CXG53" i="28"/>
  <c r="CXW53" i="28"/>
  <c r="CYM53" i="28"/>
  <c r="CZC53" i="28"/>
  <c r="CZS53" i="28"/>
  <c r="DAI53" i="28"/>
  <c r="DAY53" i="28"/>
  <c r="DBO53" i="28"/>
  <c r="DCE53" i="28"/>
  <c r="DCU53" i="28"/>
  <c r="DDK53" i="28"/>
  <c r="DEA53" i="28"/>
  <c r="DEQ53" i="28"/>
  <c r="DFG53" i="28"/>
  <c r="DFW53" i="28"/>
  <c r="DGM53" i="28"/>
  <c r="DHC53" i="28"/>
  <c r="DHS53" i="28"/>
  <c r="DII53" i="28"/>
  <c r="DIY53" i="28"/>
  <c r="DJO53" i="28"/>
  <c r="DKE53" i="28"/>
  <c r="DKU53" i="28"/>
  <c r="DLK53" i="28"/>
  <c r="DMA53" i="28"/>
  <c r="DMQ53" i="28"/>
  <c r="DNG53" i="28"/>
  <c r="DNW53" i="28"/>
  <c r="DOM53" i="28"/>
  <c r="DPC53" i="28"/>
  <c r="DPN53" i="28"/>
  <c r="DPY53" i="28"/>
  <c r="DQI53" i="28"/>
  <c r="DQT53" i="28"/>
  <c r="DRE53" i="28"/>
  <c r="DRO53" i="28"/>
  <c r="DRY53" i="28"/>
  <c r="DSG53" i="28"/>
  <c r="DSO53" i="28"/>
  <c r="DSW53" i="28"/>
  <c r="DTE53" i="28"/>
  <c r="DTM53" i="28"/>
  <c r="DTU53" i="28"/>
  <c r="DUC53" i="28"/>
  <c r="DUK53" i="28"/>
  <c r="DUS53" i="28"/>
  <c r="DVA53" i="28"/>
  <c r="DVI53" i="28"/>
  <c r="DVQ53" i="28"/>
  <c r="DVY53" i="28"/>
  <c r="DWG53" i="28"/>
  <c r="DWO53" i="28"/>
  <c r="DWW53" i="28"/>
  <c r="DXE53" i="28"/>
  <c r="DXM53" i="28"/>
  <c r="DXU53" i="28"/>
  <c r="DYC53" i="28"/>
  <c r="DYK53" i="28"/>
  <c r="DYS53" i="28"/>
  <c r="DZA53" i="28"/>
  <c r="DZI53" i="28"/>
  <c r="DZQ53" i="28"/>
  <c r="DZY53" i="28"/>
  <c r="EAG53" i="28"/>
  <c r="EAO53" i="28"/>
  <c r="EAW53" i="28"/>
  <c r="EBE53" i="28"/>
  <c r="EBM53" i="28"/>
  <c r="EBU53" i="28"/>
  <c r="ECC53" i="28"/>
  <c r="ECK53" i="28"/>
  <c r="ECS53" i="28"/>
  <c r="EDA53" i="28"/>
  <c r="EDI53" i="28"/>
  <c r="EDQ53" i="28"/>
  <c r="EDY53" i="28"/>
  <c r="EEG53" i="28"/>
  <c r="EEO53" i="28"/>
  <c r="EEW53" i="28"/>
  <c r="EFE53" i="28"/>
  <c r="EFM53" i="28"/>
  <c r="EFU53" i="28"/>
  <c r="EGC53" i="28"/>
  <c r="EGK53" i="28"/>
  <c r="EGS53" i="28"/>
  <c r="EHA53" i="28"/>
  <c r="EHI53" i="28"/>
  <c r="EHQ53" i="28"/>
  <c r="EHY53" i="28"/>
  <c r="EIG53" i="28"/>
  <c r="EIO53" i="28"/>
  <c r="EIW53" i="28"/>
  <c r="EJE53" i="28"/>
  <c r="EJM53" i="28"/>
  <c r="EJU53" i="28"/>
  <c r="EKC53" i="28"/>
  <c r="EKK53" i="28"/>
  <c r="EKS53" i="28"/>
  <c r="ELA53" i="28"/>
  <c r="ELI53" i="28"/>
  <c r="ELQ53" i="28"/>
  <c r="ELY53" i="28"/>
  <c r="EMG53" i="28"/>
  <c r="EMO53" i="28"/>
  <c r="EMW53" i="28"/>
  <c r="ENE53" i="28"/>
  <c r="ENM53" i="28"/>
  <c r="ENU53" i="28"/>
  <c r="EOC53" i="28"/>
  <c r="EOK53" i="28"/>
  <c r="EOS53" i="28"/>
  <c r="EPA53" i="28"/>
  <c r="EPI53" i="28"/>
  <c r="EPQ53" i="28"/>
  <c r="EPY53" i="28"/>
  <c r="EQG53" i="28"/>
  <c r="EQO53" i="28"/>
  <c r="EQW53" i="28"/>
  <c r="ERE53" i="28"/>
  <c r="ERM53" i="28"/>
  <c r="ERU53" i="28"/>
  <c r="ESC53" i="28"/>
  <c r="ESK53" i="28"/>
  <c r="ESS53" i="28"/>
  <c r="ETA53" i="28"/>
  <c r="ETI53" i="28"/>
  <c r="ETQ53" i="28"/>
  <c r="ETY53" i="28"/>
  <c r="EUG53" i="28"/>
  <c r="EUO53" i="28"/>
  <c r="EUW53" i="28"/>
  <c r="EVE53" i="28"/>
  <c r="EVM53" i="28"/>
  <c r="EVU53" i="28"/>
  <c r="EWC53" i="28"/>
  <c r="EWK53" i="28"/>
  <c r="EWS53" i="28"/>
  <c r="EXA53" i="28"/>
  <c r="EXI53" i="28"/>
  <c r="EXQ53" i="28"/>
  <c r="EXY53" i="28"/>
  <c r="EYG53" i="28"/>
  <c r="EYO53" i="28"/>
  <c r="EYW53" i="28"/>
  <c r="EZE53" i="28"/>
  <c r="EZM53" i="28"/>
  <c r="EZU53" i="28"/>
  <c r="FAC53" i="28"/>
  <c r="FAK53" i="28"/>
  <c r="FAS53" i="28"/>
  <c r="FBA53" i="28"/>
  <c r="FBI53" i="28"/>
  <c r="FBQ53" i="28"/>
  <c r="FBY53" i="28"/>
  <c r="FCG53" i="28"/>
  <c r="FCO53" i="28"/>
  <c r="FCW53" i="28"/>
  <c r="FDE53" i="28"/>
  <c r="FDM53" i="28"/>
  <c r="FDU53" i="28"/>
  <c r="FEC53" i="28"/>
  <c r="FEK53" i="28"/>
  <c r="FES53" i="28"/>
  <c r="FFA53" i="28"/>
  <c r="FFI53" i="28"/>
  <c r="FFQ53" i="28"/>
  <c r="FFY53" i="28"/>
  <c r="FGG53" i="28"/>
  <c r="FGO53" i="28"/>
  <c r="FGW53" i="28"/>
  <c r="FHE53" i="28"/>
  <c r="FHM53" i="28"/>
  <c r="FHU53" i="28"/>
  <c r="FIC53" i="28"/>
  <c r="FIK53" i="28"/>
  <c r="FIS53" i="28"/>
  <c r="FJA53" i="28"/>
  <c r="FJI53" i="28"/>
  <c r="FJQ53" i="28"/>
  <c r="FJY53" i="28"/>
  <c r="FKG53" i="28"/>
  <c r="FKO53" i="28"/>
  <c r="FKW53" i="28"/>
  <c r="FLE53" i="28"/>
  <c r="FLM53" i="28"/>
  <c r="FLU53" i="28"/>
  <c r="FMC53" i="28"/>
  <c r="FMK53" i="28"/>
  <c r="FMS53" i="28"/>
  <c r="FNA53" i="28"/>
  <c r="FNI53" i="28"/>
  <c r="FNQ53" i="28"/>
  <c r="FNY53" i="28"/>
  <c r="FOG53" i="28"/>
  <c r="FOO53" i="28"/>
  <c r="FOW53" i="28"/>
  <c r="FPE53" i="28"/>
  <c r="FPM53" i="28"/>
  <c r="FPU53" i="28"/>
  <c r="FQC53" i="28"/>
  <c r="FQK53" i="28"/>
  <c r="FQS53" i="28"/>
  <c r="FRA53" i="28"/>
  <c r="FRI53" i="28"/>
  <c r="FRQ53" i="28"/>
  <c r="FRY53" i="28"/>
  <c r="FSG53" i="28"/>
  <c r="FSO53" i="28"/>
  <c r="FSW53" i="28"/>
  <c r="FTE53" i="28"/>
  <c r="FTM53" i="28"/>
  <c r="FTU53" i="28"/>
  <c r="FUC53" i="28"/>
  <c r="FUK53" i="28"/>
  <c r="FUS53" i="28"/>
  <c r="FVA53" i="28"/>
  <c r="FVI53" i="28"/>
  <c r="FVQ53" i="28"/>
  <c r="FVY53" i="28"/>
  <c r="FWG53" i="28"/>
  <c r="FWO53" i="28"/>
  <c r="FWW53" i="28"/>
  <c r="FXE53" i="28"/>
  <c r="FXM53" i="28"/>
  <c r="FXU53" i="28"/>
  <c r="FYC53" i="28"/>
  <c r="FYK53" i="28"/>
  <c r="FYS53" i="28"/>
  <c r="FZA53" i="28"/>
  <c r="FZI53" i="28"/>
  <c r="FZQ53" i="28"/>
  <c r="FZY53" i="28"/>
  <c r="GAG53" i="28"/>
  <c r="GAO53" i="28"/>
  <c r="GAW53" i="28"/>
  <c r="GBE53" i="28"/>
  <c r="GBM53" i="28"/>
  <c r="GBU53" i="28"/>
  <c r="GCC53" i="28"/>
  <c r="GCK53" i="28"/>
  <c r="GCS53" i="28"/>
  <c r="GDA53" i="28"/>
  <c r="GDI53" i="28"/>
  <c r="GDQ53" i="28"/>
  <c r="GDY53" i="28"/>
  <c r="GEG53" i="28"/>
  <c r="GEO53" i="28"/>
  <c r="GEW53" i="28"/>
  <c r="GFE53" i="28"/>
  <c r="GFM53" i="28"/>
  <c r="GFU53" i="28"/>
  <c r="GGC53" i="28"/>
  <c r="GGK53" i="28"/>
  <c r="GGS53" i="28"/>
  <c r="GHA53" i="28"/>
  <c r="GHI53" i="28"/>
  <c r="GHQ53" i="28"/>
  <c r="GHY53" i="28"/>
  <c r="GIG53" i="28"/>
  <c r="GIO53" i="28"/>
  <c r="GIW53" i="28"/>
  <c r="GJE53" i="28"/>
  <c r="GJM53" i="28"/>
  <c r="GJU53" i="28"/>
  <c r="GKC53" i="28"/>
  <c r="GKK53" i="28"/>
  <c r="GKP53" i="28"/>
  <c r="GKU53" i="28"/>
  <c r="GLA53" i="28"/>
  <c r="GLF53" i="28"/>
  <c r="GLK53" i="28"/>
  <c r="GLQ53" i="28"/>
  <c r="GLV53" i="28"/>
  <c r="GMA53" i="28"/>
  <c r="GMG53" i="28"/>
  <c r="GML53" i="28"/>
  <c r="GMQ53" i="28"/>
  <c r="GMW53" i="28"/>
  <c r="GNB53" i="28"/>
  <c r="GNG53" i="28"/>
  <c r="GNM53" i="28"/>
  <c r="GNR53" i="28"/>
  <c r="GNW53" i="28"/>
  <c r="GOC53" i="28"/>
  <c r="GOH53" i="28"/>
  <c r="GOM53" i="28"/>
  <c r="GOS53" i="28"/>
  <c r="GOX53" i="28"/>
  <c r="GPC53" i="28"/>
  <c r="GPI53" i="28"/>
  <c r="GPN53" i="28"/>
  <c r="GPS53" i="28"/>
  <c r="GPY53" i="28"/>
  <c r="GQD53" i="28"/>
  <c r="GQI53" i="28"/>
  <c r="GQN53" i="28"/>
  <c r="GQR53" i="28"/>
  <c r="GQV53" i="28"/>
  <c r="GQZ53" i="28"/>
  <c r="GRD53" i="28"/>
  <c r="GRH53" i="28"/>
  <c r="GRL53" i="28"/>
  <c r="GRP53" i="28"/>
  <c r="GRT53" i="28"/>
  <c r="GRX53" i="28"/>
  <c r="GSB53" i="28"/>
  <c r="GSF53" i="28"/>
  <c r="GSJ53" i="28"/>
  <c r="GSN53" i="28"/>
  <c r="GSR53" i="28"/>
  <c r="GSV53" i="28"/>
  <c r="GSZ53" i="28"/>
  <c r="GTD53" i="28"/>
  <c r="GTH53" i="28"/>
  <c r="GTL53" i="28"/>
  <c r="GTP53" i="28"/>
  <c r="GTT53" i="28"/>
  <c r="GTX53" i="28"/>
  <c r="GUB53" i="28"/>
  <c r="GUF53" i="28"/>
  <c r="GUJ53" i="28"/>
  <c r="GUN53" i="28"/>
  <c r="GUR53" i="28"/>
  <c r="GUV53" i="28"/>
  <c r="GUZ53" i="28"/>
  <c r="GVD53" i="28"/>
  <c r="GVH53" i="28"/>
  <c r="GVL53" i="28"/>
  <c r="GVP53" i="28"/>
  <c r="GVT53" i="28"/>
  <c r="GVX53" i="28"/>
  <c r="GWB53" i="28"/>
  <c r="GWF53" i="28"/>
  <c r="GWJ53" i="28"/>
  <c r="GWN53" i="28"/>
  <c r="GWR53" i="28"/>
  <c r="GWV53" i="28"/>
  <c r="GWZ53" i="28"/>
  <c r="GXD53" i="28"/>
  <c r="GXH53" i="28"/>
  <c r="GXL53" i="28"/>
  <c r="GXP53" i="28"/>
  <c r="GXT53" i="28"/>
  <c r="GXX53" i="28"/>
  <c r="GYB53" i="28"/>
  <c r="GYF53" i="28"/>
  <c r="GYJ53" i="28"/>
  <c r="GYN53" i="28"/>
  <c r="GYR53" i="28"/>
  <c r="GYV53" i="28"/>
  <c r="GYZ53" i="28"/>
  <c r="GZD53" i="28"/>
  <c r="GZH53" i="28"/>
  <c r="GZL53" i="28"/>
  <c r="GZP53" i="28"/>
  <c r="GZT53" i="28"/>
  <c r="GZX53" i="28"/>
  <c r="HAB53" i="28"/>
  <c r="HAF53" i="28"/>
  <c r="HAJ53" i="28"/>
  <c r="HAN53" i="28"/>
  <c r="HAR53" i="28"/>
  <c r="HAV53" i="28"/>
  <c r="HAZ53" i="28"/>
  <c r="HBD53" i="28"/>
  <c r="HBH53" i="28"/>
  <c r="HBL53" i="28"/>
  <c r="HBP53" i="28"/>
  <c r="HBT53" i="28"/>
  <c r="HBX53" i="28"/>
  <c r="HCB53" i="28"/>
  <c r="HCF53" i="28"/>
  <c r="HCJ53" i="28"/>
  <c r="HCN53" i="28"/>
  <c r="HCR53" i="28"/>
  <c r="HCV53" i="28"/>
  <c r="HCZ53" i="28"/>
  <c r="HDD53" i="28"/>
  <c r="HDH53" i="28"/>
  <c r="HDL53" i="28"/>
  <c r="HDP53" i="28"/>
  <c r="HDT53" i="28"/>
  <c r="HDX53" i="28"/>
  <c r="HEB53" i="28"/>
  <c r="HEF53" i="28"/>
  <c r="HEJ53" i="28"/>
  <c r="HEN53" i="28"/>
  <c r="HER53" i="28"/>
  <c r="HEV53" i="28"/>
  <c r="HEZ53" i="28"/>
  <c r="HFD53" i="28"/>
  <c r="HFH53" i="28"/>
  <c r="HFL53" i="28"/>
  <c r="HFP53" i="28"/>
  <c r="HFT53" i="28"/>
  <c r="HFX53" i="28"/>
  <c r="HGB53" i="28"/>
  <c r="HGF53" i="28"/>
  <c r="HGJ53" i="28"/>
  <c r="HGN53" i="28"/>
  <c r="HGR53" i="28"/>
  <c r="HGV53" i="28"/>
  <c r="HGZ53" i="28"/>
  <c r="HHD53" i="28"/>
  <c r="HHH53" i="28"/>
  <c r="HHL53" i="28"/>
  <c r="HHP53" i="28"/>
  <c r="HHT53" i="28"/>
  <c r="HHX53" i="28"/>
  <c r="HIB53" i="28"/>
  <c r="HIF53" i="28"/>
  <c r="HIJ53" i="28"/>
  <c r="HIN53" i="28"/>
  <c r="HIR53" i="28"/>
  <c r="HIV53" i="28"/>
  <c r="HIZ53" i="28"/>
  <c r="HJD53" i="28"/>
  <c r="HJH53" i="28"/>
  <c r="HJL53" i="28"/>
  <c r="HJP53" i="28"/>
  <c r="HJT53" i="28"/>
  <c r="HJX53" i="28"/>
  <c r="HKB53" i="28"/>
  <c r="HKF53" i="28"/>
  <c r="HKJ53" i="28"/>
  <c r="HKN53" i="28"/>
  <c r="HKR53" i="28"/>
  <c r="HKV53" i="28"/>
  <c r="HKZ53" i="28"/>
  <c r="HLD53" i="28"/>
  <c r="HLH53" i="28"/>
  <c r="HLL53" i="28"/>
  <c r="HLP53" i="28"/>
  <c r="HLT53" i="28"/>
  <c r="HLX53" i="28"/>
  <c r="HMB53" i="28"/>
  <c r="HMF53" i="28"/>
  <c r="HMJ53" i="28"/>
  <c r="HMN53" i="28"/>
  <c r="HMR53" i="28"/>
  <c r="HMV53" i="28"/>
  <c r="HMZ53" i="28"/>
  <c r="HND53" i="28"/>
  <c r="HNH53" i="28"/>
  <c r="HNL53" i="28"/>
  <c r="HNP53" i="28"/>
  <c r="HNT53" i="28"/>
  <c r="HNX53" i="28"/>
  <c r="HOB53" i="28"/>
  <c r="HOF53" i="28"/>
  <c r="HOJ53" i="28"/>
  <c r="HON53" i="28"/>
  <c r="HOR53" i="28"/>
  <c r="HOV53" i="28"/>
  <c r="HOZ53" i="28"/>
  <c r="HPD53" i="28"/>
  <c r="HPH53" i="28"/>
  <c r="HPL53" i="28"/>
  <c r="HPP53" i="28"/>
  <c r="HPT53" i="28"/>
  <c r="HPX53" i="28"/>
  <c r="HQB53" i="28"/>
  <c r="HQF53" i="28"/>
  <c r="HQJ53" i="28"/>
  <c r="HQN53" i="28"/>
  <c r="HQR53" i="28"/>
  <c r="HQV53" i="28"/>
  <c r="HQZ53" i="28"/>
  <c r="HRD53" i="28"/>
  <c r="HRH53" i="28"/>
  <c r="HRL53" i="28"/>
  <c r="HRP53" i="28"/>
  <c r="HRT53" i="28"/>
  <c r="HRX53" i="28"/>
  <c r="HSB53" i="28"/>
  <c r="HSF53" i="28"/>
  <c r="HSJ53" i="28"/>
  <c r="HSN53" i="28"/>
  <c r="HSR53" i="28"/>
  <c r="HSV53" i="28"/>
  <c r="HSZ53" i="28"/>
  <c r="HTD53" i="28"/>
  <c r="HTH53" i="28"/>
  <c r="HTL53" i="28"/>
  <c r="HTP53" i="28"/>
  <c r="HTT53" i="28"/>
  <c r="HTX53" i="28"/>
  <c r="HUB53" i="28"/>
  <c r="HUF53" i="28"/>
  <c r="HUJ53" i="28"/>
  <c r="HUN53" i="28"/>
  <c r="HUR53" i="28"/>
  <c r="HUV53" i="28"/>
  <c r="HUZ53" i="28"/>
  <c r="HVD53" i="28"/>
  <c r="HVH53" i="28"/>
  <c r="HVL53" i="28"/>
  <c r="HVP53" i="28"/>
  <c r="HVT53" i="28"/>
  <c r="HVX53" i="28"/>
  <c r="HWB53" i="28"/>
  <c r="HWF53" i="28"/>
  <c r="HWJ53" i="28"/>
  <c r="HWN53" i="28"/>
  <c r="HWR53" i="28"/>
  <c r="HWV53" i="28"/>
  <c r="HWZ53" i="28"/>
  <c r="HXD53" i="28"/>
  <c r="HXH53" i="28"/>
  <c r="HXL53" i="28"/>
  <c r="HXP53" i="28"/>
  <c r="HXT53" i="28"/>
  <c r="HXX53" i="28"/>
  <c r="HYB53" i="28"/>
  <c r="HYF53" i="28"/>
  <c r="HYJ53" i="28"/>
  <c r="HYN53" i="28"/>
  <c r="HYR53" i="28"/>
  <c r="HYV53" i="28"/>
  <c r="HYZ53" i="28"/>
  <c r="HZD53" i="28"/>
  <c r="HZH53" i="28"/>
  <c r="HZL53" i="28"/>
  <c r="HZP53" i="28"/>
  <c r="HZT53" i="28"/>
  <c r="HZX53" i="28"/>
  <c r="IAB53" i="28"/>
  <c r="IAF53" i="28"/>
  <c r="IAJ53" i="28"/>
  <c r="IAN53" i="28"/>
  <c r="IAR53" i="28"/>
  <c r="IAV53" i="28"/>
  <c r="IAZ53" i="28"/>
  <c r="IBD53" i="28"/>
  <c r="IBH53" i="28"/>
  <c r="IBL53" i="28"/>
  <c r="IBP53" i="28"/>
  <c r="IBT53" i="28"/>
  <c r="IBX53" i="28"/>
  <c r="ICB53" i="28"/>
  <c r="ICF53" i="28"/>
  <c r="ICJ53" i="28"/>
  <c r="ICN53" i="28"/>
  <c r="ICR53" i="28"/>
  <c r="ICV53" i="28"/>
  <c r="ICZ53" i="28"/>
  <c r="IDD53" i="28"/>
  <c r="IDH53" i="28"/>
  <c r="IDL53" i="28"/>
  <c r="IDP53" i="28"/>
  <c r="IDT53" i="28"/>
  <c r="IDX53" i="28"/>
  <c r="IEB53" i="28"/>
  <c r="IEF53" i="28"/>
  <c r="IEJ53" i="28"/>
  <c r="IEN53" i="28"/>
  <c r="IER53" i="28"/>
  <c r="IEV53" i="28"/>
  <c r="IEZ53" i="28"/>
  <c r="IFD53" i="28"/>
  <c r="IFH53" i="28"/>
  <c r="IFL53" i="28"/>
  <c r="IFP53" i="28"/>
  <c r="IFT53" i="28"/>
  <c r="IFX53" i="28"/>
  <c r="IGB53" i="28"/>
  <c r="IGF53" i="28"/>
  <c r="IGJ53" i="28"/>
  <c r="IGN53" i="28"/>
  <c r="IGR53" i="28"/>
  <c r="IGV53" i="28"/>
  <c r="IGZ53" i="28"/>
  <c r="IHD53" i="28"/>
  <c r="IHH53" i="28"/>
  <c r="IHL53" i="28"/>
  <c r="IHP53" i="28"/>
  <c r="IHT53" i="28"/>
  <c r="IHX53" i="28"/>
  <c r="IIB53" i="28"/>
  <c r="IIF53" i="28"/>
  <c r="IIJ53" i="28"/>
  <c r="IIN53" i="28"/>
  <c r="IIR53" i="28"/>
  <c r="IIV53" i="28"/>
  <c r="IIZ53" i="28"/>
  <c r="IJD53" i="28"/>
  <c r="IJH53" i="28"/>
  <c r="IJL53" i="28"/>
  <c r="IJP53" i="28"/>
  <c r="IJT53" i="28"/>
  <c r="IJX53" i="28"/>
  <c r="IKB53" i="28"/>
  <c r="IKF53" i="28"/>
  <c r="IKJ53" i="28"/>
  <c r="IKN53" i="28"/>
  <c r="IKR53" i="28"/>
  <c r="IKV53" i="28"/>
  <c r="IKZ53" i="28"/>
  <c r="ILD53" i="28"/>
  <c r="ILH53" i="28"/>
  <c r="ILL53" i="28"/>
  <c r="ILP53" i="28"/>
  <c r="ILT53" i="28"/>
  <c r="ILX53" i="28"/>
  <c r="IMB53" i="28"/>
  <c r="IMF53" i="28"/>
  <c r="IMJ53" i="28"/>
  <c r="IMN53" i="28"/>
  <c r="IMR53" i="28"/>
  <c r="IMV53" i="28"/>
  <c r="IMZ53" i="28"/>
  <c r="IND53" i="28"/>
  <c r="INH53" i="28"/>
  <c r="INL53" i="28"/>
  <c r="INP53" i="28"/>
  <c r="INT53" i="28"/>
  <c r="INX53" i="28"/>
  <c r="IOB53" i="28"/>
  <c r="IOF53" i="28"/>
  <c r="IOJ53" i="28"/>
  <c r="ION53" i="28"/>
  <c r="IOR53" i="28"/>
  <c r="IOV53" i="28"/>
  <c r="IOZ53" i="28"/>
  <c r="IPD53" i="28"/>
  <c r="IPH53" i="28"/>
  <c r="IPL53" i="28"/>
  <c r="IPP53" i="28"/>
  <c r="IPT53" i="28"/>
  <c r="IPX53" i="28"/>
  <c r="IQB53" i="28"/>
  <c r="IQF53" i="28"/>
  <c r="IQJ53" i="28"/>
  <c r="IQN53" i="28"/>
  <c r="IQR53" i="28"/>
  <c r="IQV53" i="28"/>
  <c r="IQZ53" i="28"/>
  <c r="IRD53" i="28"/>
  <c r="IRH53" i="28"/>
  <c r="IRL53" i="28"/>
  <c r="IRP53" i="28"/>
  <c r="IRT53" i="28"/>
  <c r="IRX53" i="28"/>
  <c r="ISB53" i="28"/>
  <c r="ISF53" i="28"/>
  <c r="ISJ53" i="28"/>
  <c r="ISN53" i="28"/>
  <c r="ISR53" i="28"/>
  <c r="ISV53" i="28"/>
  <c r="QR53" i="28"/>
  <c r="YS53" i="28"/>
  <c r="ADQ53" i="28"/>
  <c r="AIO53" i="28"/>
  <c r="ANM53" i="28"/>
  <c r="AQV53" i="28"/>
  <c r="ATH53" i="28"/>
  <c r="AVT53" i="28"/>
  <c r="AYF53" i="28"/>
  <c r="BAR53" i="28"/>
  <c r="BDB53" i="28"/>
  <c r="BER53" i="28"/>
  <c r="BFX53" i="28"/>
  <c r="BHD53" i="28"/>
  <c r="BIJ53" i="28"/>
  <c r="BJP53" i="28"/>
  <c r="BKV53" i="28"/>
  <c r="BMB53" i="28"/>
  <c r="BNH53" i="28"/>
  <c r="BON53" i="28"/>
  <c r="BPT53" i="28"/>
  <c r="BQZ53" i="28"/>
  <c r="BSF53" i="28"/>
  <c r="BTL53" i="28"/>
  <c r="BUR53" i="28"/>
  <c r="BVX53" i="28"/>
  <c r="BXD53" i="28"/>
  <c r="BYJ53" i="28"/>
  <c r="BZP53" i="28"/>
  <c r="CAV53" i="28"/>
  <c r="CCB53" i="28"/>
  <c r="CDH53" i="28"/>
  <c r="CEN53" i="28"/>
  <c r="CFT53" i="28"/>
  <c r="CGZ53" i="28"/>
  <c r="CIF53" i="28"/>
  <c r="CJL53" i="28"/>
  <c r="CKH53" i="28"/>
  <c r="CLC53" i="28"/>
  <c r="CLX53" i="28"/>
  <c r="CMT53" i="28"/>
  <c r="CNO53" i="28"/>
  <c r="COJ53" i="28"/>
  <c r="CPF53" i="28"/>
  <c r="CQA53" i="28"/>
  <c r="CQU53" i="28"/>
  <c r="CRK53" i="28"/>
  <c r="CSA53" i="28"/>
  <c r="CSQ53" i="28"/>
  <c r="CTG53" i="28"/>
  <c r="CTW53" i="28"/>
  <c r="CUM53" i="28"/>
  <c r="CVC53" i="28"/>
  <c r="CVS53" i="28"/>
  <c r="CWI53" i="28"/>
  <c r="CWY53" i="28"/>
  <c r="CXO53" i="28"/>
  <c r="CYE53" i="28"/>
  <c r="CYU53" i="28"/>
  <c r="CZK53" i="28"/>
  <c r="DAA53" i="28"/>
  <c r="DAQ53" i="28"/>
  <c r="DBG53" i="28"/>
  <c r="DBW53" i="28"/>
  <c r="DCM53" i="28"/>
  <c r="DDC53" i="28"/>
  <c r="DDS53" i="28"/>
  <c r="DEI53" i="28"/>
  <c r="DEY53" i="28"/>
  <c r="DFO53" i="28"/>
  <c r="DGE53" i="28"/>
  <c r="DGU53" i="28"/>
  <c r="DHK53" i="28"/>
  <c r="DIA53" i="28"/>
  <c r="DIQ53" i="28"/>
  <c r="DJG53" i="28"/>
  <c r="DJW53" i="28"/>
  <c r="DKM53" i="28"/>
  <c r="DLC53" i="28"/>
  <c r="DLS53" i="28"/>
  <c r="DMI53" i="28"/>
  <c r="DMY53" i="28"/>
  <c r="DNO53" i="28"/>
  <c r="DOE53" i="28"/>
  <c r="DOU53" i="28"/>
  <c r="DPI53" i="28"/>
  <c r="DPS53" i="28"/>
  <c r="DQD53" i="28"/>
  <c r="DQO53" i="28"/>
  <c r="DQY53" i="28"/>
  <c r="DRJ53" i="28"/>
  <c r="DRU53" i="28"/>
  <c r="DSC53" i="28"/>
  <c r="DSK53" i="28"/>
  <c r="DSS53" i="28"/>
  <c r="DTA53" i="28"/>
  <c r="DTI53" i="28"/>
  <c r="DTQ53" i="28"/>
  <c r="DTY53" i="28"/>
  <c r="DUG53" i="28"/>
  <c r="DUO53" i="28"/>
  <c r="DUW53" i="28"/>
  <c r="DVE53" i="28"/>
  <c r="DVM53" i="28"/>
  <c r="DVU53" i="28"/>
  <c r="DWC53" i="28"/>
  <c r="DWK53" i="28"/>
  <c r="DWS53" i="28"/>
  <c r="DXA53" i="28"/>
  <c r="DXI53" i="28"/>
  <c r="DXQ53" i="28"/>
  <c r="DXY53" i="28"/>
  <c r="DYG53" i="28"/>
  <c r="DYO53" i="28"/>
  <c r="DYW53" i="28"/>
  <c r="DZE53" i="28"/>
  <c r="DZM53" i="28"/>
  <c r="DZU53" i="28"/>
  <c r="EAC53" i="28"/>
  <c r="EAK53" i="28"/>
  <c r="EAS53" i="28"/>
  <c r="EBA53" i="28"/>
  <c r="EBI53" i="28"/>
  <c r="EBQ53" i="28"/>
  <c r="EBY53" i="28"/>
  <c r="ECG53" i="28"/>
  <c r="ECO53" i="28"/>
  <c r="ECW53" i="28"/>
  <c r="EDE53" i="28"/>
  <c r="EDM53" i="28"/>
  <c r="EDU53" i="28"/>
  <c r="EEC53" i="28"/>
  <c r="EEK53" i="28"/>
  <c r="EES53" i="28"/>
  <c r="EFA53" i="28"/>
  <c r="EFI53" i="28"/>
  <c r="EFQ53" i="28"/>
  <c r="EFY53" i="28"/>
  <c r="EGG53" i="28"/>
  <c r="EGO53" i="28"/>
  <c r="EGW53" i="28"/>
  <c r="EHE53" i="28"/>
  <c r="EHM53" i="28"/>
  <c r="EHU53" i="28"/>
  <c r="EIC53" i="28"/>
  <c r="EIK53" i="28"/>
  <c r="EIS53" i="28"/>
  <c r="EJA53" i="28"/>
  <c r="EJI53" i="28"/>
  <c r="EJQ53" i="28"/>
  <c r="EJY53" i="28"/>
  <c r="EKG53" i="28"/>
  <c r="EKO53" i="28"/>
  <c r="EKW53" i="28"/>
  <c r="ELE53" i="28"/>
  <c r="ELM53" i="28"/>
  <c r="ELU53" i="28"/>
  <c r="EMC53" i="28"/>
  <c r="EMK53" i="28"/>
  <c r="EMS53" i="28"/>
  <c r="ENA53" i="28"/>
  <c r="ENI53" i="28"/>
  <c r="ENQ53" i="28"/>
  <c r="ENY53" i="28"/>
  <c r="EOG53" i="28"/>
  <c r="EOO53" i="28"/>
  <c r="EOW53" i="28"/>
  <c r="EPE53" i="28"/>
  <c r="EPM53" i="28"/>
  <c r="EPU53" i="28"/>
  <c r="EQC53" i="28"/>
  <c r="EQK53" i="28"/>
  <c r="EQS53" i="28"/>
  <c r="ERA53" i="28"/>
  <c r="ERI53" i="28"/>
  <c r="ERQ53" i="28"/>
  <c r="ERY53" i="28"/>
  <c r="ESG53" i="28"/>
  <c r="ESO53" i="28"/>
  <c r="ESW53" i="28"/>
  <c r="ETE53" i="28"/>
  <c r="ETM53" i="28"/>
  <c r="ETU53" i="28"/>
  <c r="EUC53" i="28"/>
  <c r="EUK53" i="28"/>
  <c r="EUS53" i="28"/>
  <c r="EVA53" i="28"/>
  <c r="EVI53" i="28"/>
  <c r="EVQ53" i="28"/>
  <c r="EVY53" i="28"/>
  <c r="EWG53" i="28"/>
  <c r="EWO53" i="28"/>
  <c r="EWW53" i="28"/>
  <c r="EXE53" i="28"/>
  <c r="EXM53" i="28"/>
  <c r="EXU53" i="28"/>
  <c r="EYC53" i="28"/>
  <c r="EYK53" i="28"/>
  <c r="EYS53" i="28"/>
  <c r="EZA53" i="28"/>
  <c r="EZI53" i="28"/>
  <c r="EZQ53" i="28"/>
  <c r="EZY53" i="28"/>
  <c r="FAG53" i="28"/>
  <c r="FAO53" i="28"/>
  <c r="FAW53" i="28"/>
  <c r="FBE53" i="28"/>
  <c r="FBM53" i="28"/>
  <c r="FBU53" i="28"/>
  <c r="FCC53" i="28"/>
  <c r="FCK53" i="28"/>
  <c r="FCS53" i="28"/>
  <c r="FDA53" i="28"/>
  <c r="FDI53" i="28"/>
  <c r="FDQ53" i="28"/>
  <c r="FDY53" i="28"/>
  <c r="FEG53" i="28"/>
  <c r="FEO53" i="28"/>
  <c r="FEW53" i="28"/>
  <c r="FFE53" i="28"/>
  <c r="FFM53" i="28"/>
  <c r="FFU53" i="28"/>
  <c r="FGC53" i="28"/>
  <c r="FGK53" i="28"/>
  <c r="FGS53" i="28"/>
  <c r="FHA53" i="28"/>
  <c r="FHI53" i="28"/>
  <c r="FHQ53" i="28"/>
  <c r="FHY53" i="28"/>
  <c r="FIG53" i="28"/>
  <c r="FIO53" i="28"/>
  <c r="FIW53" i="28"/>
  <c r="FJE53" i="28"/>
  <c r="FJM53" i="28"/>
  <c r="FJU53" i="28"/>
  <c r="FKC53" i="28"/>
  <c r="FKK53" i="28"/>
  <c r="FKS53" i="28"/>
  <c r="FLA53" i="28"/>
  <c r="FLI53" i="28"/>
  <c r="FLQ53" i="28"/>
  <c r="FLY53" i="28"/>
  <c r="FMG53" i="28"/>
  <c r="FMO53" i="28"/>
  <c r="FMW53" i="28"/>
  <c r="FNE53" i="28"/>
  <c r="FNM53" i="28"/>
  <c r="FNU53" i="28"/>
  <c r="FOC53" i="28"/>
  <c r="FOK53" i="28"/>
  <c r="FOS53" i="28"/>
  <c r="FPA53" i="28"/>
  <c r="FPI53" i="28"/>
  <c r="FPQ53" i="28"/>
  <c r="FPY53" i="28"/>
  <c r="FQG53" i="28"/>
  <c r="FQO53" i="28"/>
  <c r="FQW53" i="28"/>
  <c r="FRE53" i="28"/>
  <c r="FRM53" i="28"/>
  <c r="FRU53" i="28"/>
  <c r="FSC53" i="28"/>
  <c r="FSK53" i="28"/>
  <c r="FSS53" i="28"/>
  <c r="FTA53" i="28"/>
  <c r="FTI53" i="28"/>
  <c r="FTQ53" i="28"/>
  <c r="FTY53" i="28"/>
  <c r="FUG53" i="28"/>
  <c r="FUO53" i="28"/>
  <c r="FUW53" i="28"/>
  <c r="FVE53" i="28"/>
  <c r="FVM53" i="28"/>
  <c r="FVU53" i="28"/>
  <c r="FWC53" i="28"/>
  <c r="FWK53" i="28"/>
  <c r="FWS53" i="28"/>
  <c r="FXA53" i="28"/>
  <c r="FXI53" i="28"/>
  <c r="FXQ53" i="28"/>
  <c r="FXY53" i="28"/>
  <c r="FYG53" i="28"/>
  <c r="FYO53" i="28"/>
  <c r="FYW53" i="28"/>
  <c r="FZE53" i="28"/>
  <c r="FZM53" i="28"/>
  <c r="FZU53" i="28"/>
  <c r="GAC53" i="28"/>
  <c r="GAK53" i="28"/>
  <c r="GAS53" i="28"/>
  <c r="GBA53" i="28"/>
  <c r="GBI53" i="28"/>
  <c r="GBQ53" i="28"/>
  <c r="GBY53" i="28"/>
  <c r="GCG53" i="28"/>
  <c r="GCO53" i="28"/>
  <c r="GCW53" i="28"/>
  <c r="GDE53" i="28"/>
  <c r="GDM53" i="28"/>
  <c r="GDU53" i="28"/>
  <c r="GEC53" i="28"/>
  <c r="GEK53" i="28"/>
  <c r="GES53" i="28"/>
  <c r="GFA53" i="28"/>
  <c r="GFI53" i="28"/>
  <c r="GFQ53" i="28"/>
  <c r="GFY53" i="28"/>
  <c r="GGG53" i="28"/>
  <c r="GGO53" i="28"/>
  <c r="GGW53" i="28"/>
  <c r="GHE53" i="28"/>
  <c r="GHM53" i="28"/>
  <c r="GHU53" i="28"/>
  <c r="GIC53" i="28"/>
  <c r="GIK53" i="28"/>
  <c r="GIS53" i="28"/>
  <c r="GJA53" i="28"/>
  <c r="GJI53" i="28"/>
  <c r="GJQ53" i="28"/>
  <c r="GJY53" i="28"/>
  <c r="GKG53" i="28"/>
  <c r="GKM53" i="28"/>
  <c r="GKS53" i="28"/>
  <c r="GKX53" i="28"/>
  <c r="GLC53" i="28"/>
  <c r="GLI53" i="28"/>
  <c r="GLN53" i="28"/>
  <c r="GLS53" i="28"/>
  <c r="GLY53" i="28"/>
  <c r="GMD53" i="28"/>
  <c r="GMI53" i="28"/>
  <c r="GMO53" i="28"/>
  <c r="GMT53" i="28"/>
  <c r="GMY53" i="28"/>
  <c r="GNE53" i="28"/>
  <c r="GNJ53" i="28"/>
  <c r="GNO53" i="28"/>
  <c r="GNU53" i="28"/>
  <c r="GNZ53" i="28"/>
  <c r="GOE53" i="28"/>
  <c r="GOK53" i="28"/>
  <c r="GOP53" i="28"/>
  <c r="GOU53" i="28"/>
  <c r="GPA53" i="28"/>
  <c r="GPF53" i="28"/>
  <c r="GPK53" i="28"/>
  <c r="GPQ53" i="28"/>
  <c r="GPV53" i="28"/>
  <c r="GQA53" i="28"/>
  <c r="GQG53" i="28"/>
  <c r="GQL53" i="28"/>
  <c r="GQP53" i="28"/>
  <c r="GQT53" i="28"/>
  <c r="GQX53" i="28"/>
  <c r="GRB53" i="28"/>
  <c r="GRF53" i="28"/>
  <c r="GRJ53" i="28"/>
  <c r="GRN53" i="28"/>
  <c r="GRR53" i="28"/>
  <c r="GRV53" i="28"/>
  <c r="GRZ53" i="28"/>
  <c r="GSD53" i="28"/>
  <c r="GSH53" i="28"/>
  <c r="GSL53" i="28"/>
  <c r="GSP53" i="28"/>
  <c r="GST53" i="28"/>
  <c r="GSX53" i="28"/>
  <c r="GTB53" i="28"/>
  <c r="GTF53" i="28"/>
  <c r="GTJ53" i="28"/>
  <c r="GTN53" i="28"/>
  <c r="GTR53" i="28"/>
  <c r="GTV53" i="28"/>
  <c r="GTZ53" i="28"/>
  <c r="GUD53" i="28"/>
  <c r="GUH53" i="28"/>
  <c r="GUL53" i="28"/>
  <c r="GUP53" i="28"/>
  <c r="GUT53" i="28"/>
  <c r="GUX53" i="28"/>
  <c r="GVB53" i="28"/>
  <c r="GVF53" i="28"/>
  <c r="GVJ53" i="28"/>
  <c r="GVN53" i="28"/>
  <c r="GVR53" i="28"/>
  <c r="GVV53" i="28"/>
  <c r="GVZ53" i="28"/>
  <c r="GWD53" i="28"/>
  <c r="GWH53" i="28"/>
  <c r="GWL53" i="28"/>
  <c r="GWP53" i="28"/>
  <c r="GWT53" i="28"/>
  <c r="GWX53" i="28"/>
  <c r="GXB53" i="28"/>
  <c r="GXF53" i="28"/>
  <c r="GXJ53" i="28"/>
  <c r="GXN53" i="28"/>
  <c r="GXR53" i="28"/>
  <c r="GXV53" i="28"/>
  <c r="GXZ53" i="28"/>
  <c r="GYD53" i="28"/>
  <c r="GYH53" i="28"/>
  <c r="GYL53" i="28"/>
  <c r="GYP53" i="28"/>
  <c r="GYT53" i="28"/>
  <c r="GYX53" i="28"/>
  <c r="GZB53" i="28"/>
  <c r="GZF53" i="28"/>
  <c r="GZJ53" i="28"/>
  <c r="GZN53" i="28"/>
  <c r="GZR53" i="28"/>
  <c r="GZV53" i="28"/>
  <c r="GZZ53" i="28"/>
  <c r="HAD53" i="28"/>
  <c r="HAH53" i="28"/>
  <c r="HAL53" i="28"/>
  <c r="HAP53" i="28"/>
  <c r="HAT53" i="28"/>
  <c r="HAX53" i="28"/>
  <c r="HBB53" i="28"/>
  <c r="HBF53" i="28"/>
  <c r="HBJ53" i="28"/>
  <c r="HBN53" i="28"/>
  <c r="HBR53" i="28"/>
  <c r="HBV53" i="28"/>
  <c r="HBZ53" i="28"/>
  <c r="HCD53" i="28"/>
  <c r="HCH53" i="28"/>
  <c r="HCL53" i="28"/>
  <c r="HCP53" i="28"/>
  <c r="HCT53" i="28"/>
  <c r="HCX53" i="28"/>
  <c r="HDB53" i="28"/>
  <c r="HDF53" i="28"/>
  <c r="HDJ53" i="28"/>
  <c r="HDN53" i="28"/>
  <c r="HDR53" i="28"/>
  <c r="HDV53" i="28"/>
  <c r="HDZ53" i="28"/>
  <c r="HED53" i="28"/>
  <c r="HEH53" i="28"/>
  <c r="HEL53" i="28"/>
  <c r="HEP53" i="28"/>
  <c r="HET53" i="28"/>
  <c r="HEX53" i="28"/>
  <c r="HFB53" i="28"/>
  <c r="HFF53" i="28"/>
  <c r="HFJ53" i="28"/>
  <c r="HFN53" i="28"/>
  <c r="HFR53" i="28"/>
  <c r="HFV53" i="28"/>
  <c r="HFZ53" i="28"/>
  <c r="HGD53" i="28"/>
  <c r="HGH53" i="28"/>
  <c r="HGL53" i="28"/>
  <c r="HGP53" i="28"/>
  <c r="HGT53" i="28"/>
  <c r="HGX53" i="28"/>
  <c r="HHB53" i="28"/>
  <c r="HHF53" i="28"/>
  <c r="HHJ53" i="28"/>
  <c r="HHN53" i="28"/>
  <c r="HHR53" i="28"/>
  <c r="HHV53" i="28"/>
  <c r="HHZ53" i="28"/>
  <c r="HID53" i="28"/>
  <c r="HIH53" i="28"/>
  <c r="HIL53" i="28"/>
  <c r="HIP53" i="28"/>
  <c r="HIT53" i="28"/>
  <c r="HIX53" i="28"/>
  <c r="HJB53" i="28"/>
  <c r="HJF53" i="28"/>
  <c r="HJJ53" i="28"/>
  <c r="HJN53" i="28"/>
  <c r="HJR53" i="28"/>
  <c r="HJV53" i="28"/>
  <c r="HJZ53" i="28"/>
  <c r="HKD53" i="28"/>
  <c r="HKH53" i="28"/>
  <c r="HKL53" i="28"/>
  <c r="HKP53" i="28"/>
  <c r="HKT53" i="28"/>
  <c r="HKX53" i="28"/>
  <c r="HLB53" i="28"/>
  <c r="HLF53" i="28"/>
  <c r="HLJ53" i="28"/>
  <c r="HLN53" i="28"/>
  <c r="HLR53" i="28"/>
  <c r="HLV53" i="28"/>
  <c r="HLZ53" i="28"/>
  <c r="HMD53" i="28"/>
  <c r="HMH53" i="28"/>
  <c r="HML53" i="28"/>
  <c r="HMP53" i="28"/>
  <c r="HMT53" i="28"/>
  <c r="HMX53" i="28"/>
  <c r="HNB53" i="28"/>
  <c r="HNF53" i="28"/>
  <c r="HNJ53" i="28"/>
  <c r="HNN53" i="28"/>
  <c r="HNR53" i="28"/>
  <c r="HNV53" i="28"/>
  <c r="HNZ53" i="28"/>
  <c r="HOD53" i="28"/>
  <c r="HOH53" i="28"/>
  <c r="HOL53" i="28"/>
  <c r="HOP53" i="28"/>
  <c r="HOT53" i="28"/>
  <c r="HOX53" i="28"/>
  <c r="HPB53" i="28"/>
  <c r="HPF53" i="28"/>
  <c r="HPJ53" i="28"/>
  <c r="HPN53" i="28"/>
  <c r="HPR53" i="28"/>
  <c r="HPV53" i="28"/>
  <c r="HPZ53" i="28"/>
  <c r="HQD53" i="28"/>
  <c r="HQH53" i="28"/>
  <c r="HQL53" i="28"/>
  <c r="HQP53" i="28"/>
  <c r="HQT53" i="28"/>
  <c r="HQX53" i="28"/>
  <c r="HRB53" i="28"/>
  <c r="HRF53" i="28"/>
  <c r="HRJ53" i="28"/>
  <c r="HRN53" i="28"/>
  <c r="HRR53" i="28"/>
  <c r="HRV53" i="28"/>
  <c r="HRZ53" i="28"/>
  <c r="HSD53" i="28"/>
  <c r="HSH53" i="28"/>
  <c r="HSL53" i="28"/>
  <c r="HSP53" i="28"/>
  <c r="HST53" i="28"/>
  <c r="HSX53" i="28"/>
  <c r="HTB53" i="28"/>
  <c r="HTF53" i="28"/>
  <c r="HTJ53" i="28"/>
  <c r="HTN53" i="28"/>
  <c r="HTR53" i="28"/>
  <c r="HTV53" i="28"/>
  <c r="HTZ53" i="28"/>
  <c r="HUD53" i="28"/>
  <c r="HUH53" i="28"/>
  <c r="HUL53" i="28"/>
  <c r="HUP53" i="28"/>
  <c r="HUT53" i="28"/>
  <c r="HUX53" i="28"/>
  <c r="HVB53" i="28"/>
  <c r="HVF53" i="28"/>
  <c r="HVJ53" i="28"/>
  <c r="HVN53" i="28"/>
  <c r="HVR53" i="28"/>
  <c r="HVV53" i="28"/>
  <c r="HVZ53" i="28"/>
  <c r="HWD53" i="28"/>
  <c r="HWH53" i="28"/>
  <c r="HWL53" i="28"/>
  <c r="HWP53" i="28"/>
  <c r="HWT53" i="28"/>
  <c r="HWX53" i="28"/>
  <c r="HXB53" i="28"/>
  <c r="HXF53" i="28"/>
  <c r="HXJ53" i="28"/>
  <c r="HXN53" i="28"/>
  <c r="HXR53" i="28"/>
  <c r="HXV53" i="28"/>
  <c r="HXZ53" i="28"/>
  <c r="HYD53" i="28"/>
  <c r="HYH53" i="28"/>
  <c r="HYL53" i="28"/>
  <c r="HYP53" i="28"/>
  <c r="HYT53" i="28"/>
  <c r="HYX53" i="28"/>
  <c r="HZB53" i="28"/>
  <c r="HZF53" i="28"/>
  <c r="HZJ53" i="28"/>
  <c r="HZN53" i="28"/>
  <c r="HZR53" i="28"/>
  <c r="HZV53" i="28"/>
  <c r="HZZ53" i="28"/>
  <c r="IAD53" i="28"/>
  <c r="IAH53" i="28"/>
  <c r="IAL53" i="28"/>
  <c r="IAP53" i="28"/>
  <c r="IAT53" i="28"/>
  <c r="IAX53" i="28"/>
  <c r="IBB53" i="28"/>
  <c r="IBF53" i="28"/>
  <c r="IBJ53" i="28"/>
  <c r="IBN53" i="28"/>
  <c r="IBR53" i="28"/>
  <c r="IBV53" i="28"/>
  <c r="IBZ53" i="28"/>
  <c r="ICD53" i="28"/>
  <c r="ICH53" i="28"/>
  <c r="ICL53" i="28"/>
  <c r="ICP53" i="28"/>
  <c r="ICT53" i="28"/>
  <c r="ICX53" i="28"/>
  <c r="IDB53" i="28"/>
  <c r="IDF53" i="28"/>
  <c r="IDJ53" i="28"/>
  <c r="IDN53" i="28"/>
  <c r="IDR53" i="28"/>
  <c r="IDV53" i="28"/>
  <c r="IDZ53" i="28"/>
  <c r="IED53" i="28"/>
  <c r="IEH53" i="28"/>
  <c r="IEL53" i="28"/>
  <c r="IEP53" i="28"/>
  <c r="IET53" i="28"/>
  <c r="IEX53" i="28"/>
  <c r="IFB53" i="28"/>
  <c r="IFF53" i="28"/>
  <c r="IFJ53" i="28"/>
  <c r="IFN53" i="28"/>
  <c r="IFR53" i="28"/>
  <c r="IFV53" i="28"/>
  <c r="IFZ53" i="28"/>
  <c r="IGD53" i="28"/>
  <c r="IGH53" i="28"/>
  <c r="IGL53" i="28"/>
  <c r="IGP53" i="28"/>
  <c r="IGT53" i="28"/>
  <c r="IGX53" i="28"/>
  <c r="IHB53" i="28"/>
  <c r="IHF53" i="28"/>
  <c r="IHJ53" i="28"/>
  <c r="IHN53" i="28"/>
  <c r="IHR53" i="28"/>
  <c r="IHV53" i="28"/>
  <c r="IHZ53" i="28"/>
  <c r="IID53" i="28"/>
  <c r="IIH53" i="28"/>
  <c r="IIL53" i="28"/>
  <c r="IIP53" i="28"/>
  <c r="IIT53" i="28"/>
  <c r="IIX53" i="28"/>
  <c r="IJB53" i="28"/>
  <c r="IJF53" i="28"/>
  <c r="IJJ53" i="28"/>
  <c r="IJN53" i="28"/>
  <c r="IJR53" i="28"/>
  <c r="IJV53" i="28"/>
  <c r="IJZ53" i="28"/>
  <c r="IKD53" i="28"/>
  <c r="IKH53" i="28"/>
  <c r="IKL53" i="28"/>
  <c r="IKP53" i="28"/>
  <c r="IKT53" i="28"/>
  <c r="IKX53" i="28"/>
  <c r="ILB53" i="28"/>
  <c r="ILF53" i="28"/>
  <c r="ILJ53" i="28"/>
  <c r="ILN53" i="28"/>
  <c r="ILR53" i="28"/>
  <c r="ILV53" i="28"/>
  <c r="ILZ53" i="28"/>
  <c r="IMD53" i="28"/>
  <c r="IMH53" i="28"/>
  <c r="IML53" i="28"/>
  <c r="IMP53" i="28"/>
  <c r="IMT53" i="28"/>
  <c r="IMX53" i="28"/>
  <c r="INB53" i="28"/>
  <c r="INF53" i="28"/>
  <c r="INJ53" i="28"/>
  <c r="INN53" i="28"/>
  <c r="INR53" i="28"/>
  <c r="INV53" i="28"/>
  <c r="INZ53" i="28"/>
  <c r="IOD53" i="28"/>
  <c r="IOH53" i="28"/>
  <c r="IOL53" i="28"/>
  <c r="IOP53" i="28"/>
  <c r="IOT53" i="28"/>
  <c r="IOX53" i="28"/>
  <c r="IPB53" i="28"/>
  <c r="IPF53" i="28"/>
  <c r="IPJ53" i="28"/>
  <c r="MU53" i="28"/>
  <c r="ACK53" i="28"/>
  <c r="AMG53" i="28"/>
  <c r="ASR53" i="28"/>
  <c r="AXP53" i="28"/>
  <c r="BCN53" i="28"/>
  <c r="BFP53" i="28"/>
  <c r="BIB53" i="28"/>
  <c r="BKN53" i="28"/>
  <c r="BMZ53" i="28"/>
  <c r="BPL53" i="28"/>
  <c r="BRX53" i="28"/>
  <c r="BUJ53" i="28"/>
  <c r="BWV53" i="28"/>
  <c r="BZH53" i="28"/>
  <c r="CBT53" i="28"/>
  <c r="CEF53" i="28"/>
  <c r="CGR53" i="28"/>
  <c r="CJD53" i="28"/>
  <c r="CKX53" i="28"/>
  <c r="CMN53" i="28"/>
  <c r="COE53" i="28"/>
  <c r="CPV53" i="28"/>
  <c r="CRG53" i="28"/>
  <c r="CSM53" i="28"/>
  <c r="CTS53" i="28"/>
  <c r="CUY53" i="28"/>
  <c r="CWE53" i="28"/>
  <c r="CXK53" i="28"/>
  <c r="CYQ53" i="28"/>
  <c r="CZW53" i="28"/>
  <c r="DBC53" i="28"/>
  <c r="DCI53" i="28"/>
  <c r="DDO53" i="28"/>
  <c r="DEU53" i="28"/>
  <c r="DGA53" i="28"/>
  <c r="DHG53" i="28"/>
  <c r="DIM53" i="28"/>
  <c r="DJS53" i="28"/>
  <c r="DKY53" i="28"/>
  <c r="DME53" i="28"/>
  <c r="DNK53" i="28"/>
  <c r="DOQ53" i="28"/>
  <c r="DPQ53" i="28"/>
  <c r="DQL53" i="28"/>
  <c r="DRG53" i="28"/>
  <c r="DSA53" i="28"/>
  <c r="DSQ53" i="28"/>
  <c r="DTG53" i="28"/>
  <c r="DTW53" i="28"/>
  <c r="DUM53" i="28"/>
  <c r="DVC53" i="28"/>
  <c r="DVS53" i="28"/>
  <c r="DWI53" i="28"/>
  <c r="DWY53" i="28"/>
  <c r="DXO53" i="28"/>
  <c r="DYE53" i="28"/>
  <c r="DYU53" i="28"/>
  <c r="DZK53" i="28"/>
  <c r="EAA53" i="28"/>
  <c r="EAQ53" i="28"/>
  <c r="EBG53" i="28"/>
  <c r="EBW53" i="28"/>
  <c r="ECM53" i="28"/>
  <c r="EDC53" i="28"/>
  <c r="EDS53" i="28"/>
  <c r="EEI53" i="28"/>
  <c r="EEY53" i="28"/>
  <c r="EFO53" i="28"/>
  <c r="EGE53" i="28"/>
  <c r="EGU53" i="28"/>
  <c r="EHK53" i="28"/>
  <c r="EIA53" i="28"/>
  <c r="EIQ53" i="28"/>
  <c r="EJG53" i="28"/>
  <c r="EJW53" i="28"/>
  <c r="EKM53" i="28"/>
  <c r="ELC53" i="28"/>
  <c r="ELS53" i="28"/>
  <c r="EMI53" i="28"/>
  <c r="EMY53" i="28"/>
  <c r="ENO53" i="28"/>
  <c r="EOE53" i="28"/>
  <c r="EOU53" i="28"/>
  <c r="EPK53" i="28"/>
  <c r="EQA53" i="28"/>
  <c r="EQQ53" i="28"/>
  <c r="ERG53" i="28"/>
  <c r="ERW53" i="28"/>
  <c r="ESM53" i="28"/>
  <c r="ETC53" i="28"/>
  <c r="ETS53" i="28"/>
  <c r="EUI53" i="28"/>
  <c r="EUY53" i="28"/>
  <c r="EVO53" i="28"/>
  <c r="EWE53" i="28"/>
  <c r="EWU53" i="28"/>
  <c r="EXK53" i="28"/>
  <c r="EYA53" i="28"/>
  <c r="EYQ53" i="28"/>
  <c r="EZG53" i="28"/>
  <c r="EZW53" i="28"/>
  <c r="FAM53" i="28"/>
  <c r="FBC53" i="28"/>
  <c r="FBS53" i="28"/>
  <c r="FCI53" i="28"/>
  <c r="FCY53" i="28"/>
  <c r="FDO53" i="28"/>
  <c r="FEE53" i="28"/>
  <c r="FEU53" i="28"/>
  <c r="FFK53" i="28"/>
  <c r="FGA53" i="28"/>
  <c r="FGQ53" i="28"/>
  <c r="FHG53" i="28"/>
  <c r="FHW53" i="28"/>
  <c r="FIM53" i="28"/>
  <c r="FJC53" i="28"/>
  <c r="FJS53" i="28"/>
  <c r="FKI53" i="28"/>
  <c r="FKY53" i="28"/>
  <c r="FLO53" i="28"/>
  <c r="FME53" i="28"/>
  <c r="FMU53" i="28"/>
  <c r="FNK53" i="28"/>
  <c r="FOA53" i="28"/>
  <c r="FOQ53" i="28"/>
  <c r="FPG53" i="28"/>
  <c r="FPW53" i="28"/>
  <c r="FQM53" i="28"/>
  <c r="FRC53" i="28"/>
  <c r="FRS53" i="28"/>
  <c r="FSI53" i="28"/>
  <c r="FSY53" i="28"/>
  <c r="FTO53" i="28"/>
  <c r="FUE53" i="28"/>
  <c r="FUU53" i="28"/>
  <c r="FVK53" i="28"/>
  <c r="FWA53" i="28"/>
  <c r="FWQ53" i="28"/>
  <c r="FXG53" i="28"/>
  <c r="FXW53" i="28"/>
  <c r="FYM53" i="28"/>
  <c r="FZC53" i="28"/>
  <c r="FZS53" i="28"/>
  <c r="GAI53" i="28"/>
  <c r="GAY53" i="28"/>
  <c r="GBO53" i="28"/>
  <c r="GCE53" i="28"/>
  <c r="GCU53" i="28"/>
  <c r="GDK53" i="28"/>
  <c r="GEA53" i="28"/>
  <c r="GEQ53" i="28"/>
  <c r="GFG53" i="28"/>
  <c r="GFW53" i="28"/>
  <c r="GGM53" i="28"/>
  <c r="GHC53" i="28"/>
  <c r="GHS53" i="28"/>
  <c r="GII53" i="28"/>
  <c r="GIY53" i="28"/>
  <c r="GJO53" i="28"/>
  <c r="GKE53" i="28"/>
  <c r="GKQ53" i="28"/>
  <c r="GLB53" i="28"/>
  <c r="GLM53" i="28"/>
  <c r="GLW53" i="28"/>
  <c r="GMH53" i="28"/>
  <c r="GMS53" i="28"/>
  <c r="GNC53" i="28"/>
  <c r="GNN53" i="28"/>
  <c r="GNY53" i="28"/>
  <c r="GOI53" i="28"/>
  <c r="GOT53" i="28"/>
  <c r="GPE53" i="28"/>
  <c r="GPO53" i="28"/>
  <c r="GPZ53" i="28"/>
  <c r="GQK53" i="28"/>
  <c r="GQS53" i="28"/>
  <c r="GRA53" i="28"/>
  <c r="GRI53" i="28"/>
  <c r="GRQ53" i="28"/>
  <c r="GRY53" i="28"/>
  <c r="GSG53" i="28"/>
  <c r="GSO53" i="28"/>
  <c r="GSW53" i="28"/>
  <c r="GTE53" i="28"/>
  <c r="GTM53" i="28"/>
  <c r="GTU53" i="28"/>
  <c r="GUC53" i="28"/>
  <c r="GUK53" i="28"/>
  <c r="GUS53" i="28"/>
  <c r="GVA53" i="28"/>
  <c r="GVI53" i="28"/>
  <c r="GVQ53" i="28"/>
  <c r="GVY53" i="28"/>
  <c r="GWG53" i="28"/>
  <c r="GWO53" i="28"/>
  <c r="GWW53" i="28"/>
  <c r="GXE53" i="28"/>
  <c r="GXM53" i="28"/>
  <c r="GXU53" i="28"/>
  <c r="GYC53" i="28"/>
  <c r="GYK53" i="28"/>
  <c r="GYS53" i="28"/>
  <c r="GZA53" i="28"/>
  <c r="GZI53" i="28"/>
  <c r="GZQ53" i="28"/>
  <c r="GZY53" i="28"/>
  <c r="HAG53" i="28"/>
  <c r="HAO53" i="28"/>
  <c r="HAW53" i="28"/>
  <c r="HBE53" i="28"/>
  <c r="HBM53" i="28"/>
  <c r="HBU53" i="28"/>
  <c r="HCC53" i="28"/>
  <c r="HCK53" i="28"/>
  <c r="HCS53" i="28"/>
  <c r="HDA53" i="28"/>
  <c r="HDI53" i="28"/>
  <c r="HDQ53" i="28"/>
  <c r="HDY53" i="28"/>
  <c r="HEG53" i="28"/>
  <c r="HEO53" i="28"/>
  <c r="HEW53" i="28"/>
  <c r="HFE53" i="28"/>
  <c r="HFM53" i="28"/>
  <c r="HFU53" i="28"/>
  <c r="HGC53" i="28"/>
  <c r="HGK53" i="28"/>
  <c r="HGS53" i="28"/>
  <c r="HHA53" i="28"/>
  <c r="HHI53" i="28"/>
  <c r="HHQ53" i="28"/>
  <c r="HHY53" i="28"/>
  <c r="HIG53" i="28"/>
  <c r="HIO53" i="28"/>
  <c r="HIW53" i="28"/>
  <c r="HJE53" i="28"/>
  <c r="HJM53" i="28"/>
  <c r="HJU53" i="28"/>
  <c r="HKC53" i="28"/>
  <c r="HKK53" i="28"/>
  <c r="HKS53" i="28"/>
  <c r="HLA53" i="28"/>
  <c r="HLI53" i="28"/>
  <c r="HLQ53" i="28"/>
  <c r="HLY53" i="28"/>
  <c r="HMG53" i="28"/>
  <c r="HMO53" i="28"/>
  <c r="HMW53" i="28"/>
  <c r="HNE53" i="28"/>
  <c r="HNM53" i="28"/>
  <c r="HNU53" i="28"/>
  <c r="HOC53" i="28"/>
  <c r="HOK53" i="28"/>
  <c r="HOS53" i="28"/>
  <c r="HPA53" i="28"/>
  <c r="HPI53" i="28"/>
  <c r="HPQ53" i="28"/>
  <c r="HPY53" i="28"/>
  <c r="HQG53" i="28"/>
  <c r="HQO53" i="28"/>
  <c r="HQW53" i="28"/>
  <c r="HRE53" i="28"/>
  <c r="HRM53" i="28"/>
  <c r="HRU53" i="28"/>
  <c r="HSC53" i="28"/>
  <c r="HSK53" i="28"/>
  <c r="HSS53" i="28"/>
  <c r="HTA53" i="28"/>
  <c r="HTI53" i="28"/>
  <c r="HTQ53" i="28"/>
  <c r="HTY53" i="28"/>
  <c r="HUG53" i="28"/>
  <c r="HUO53" i="28"/>
  <c r="HUW53" i="28"/>
  <c r="HVE53" i="28"/>
  <c r="HVM53" i="28"/>
  <c r="HVU53" i="28"/>
  <c r="HWC53" i="28"/>
  <c r="HWK53" i="28"/>
  <c r="HWS53" i="28"/>
  <c r="HXA53" i="28"/>
  <c r="HXI53" i="28"/>
  <c r="HXQ53" i="28"/>
  <c r="HXY53" i="28"/>
  <c r="HYG53" i="28"/>
  <c r="HYO53" i="28"/>
  <c r="HYW53" i="28"/>
  <c r="HZE53" i="28"/>
  <c r="HZM53" i="28"/>
  <c r="HZU53" i="28"/>
  <c r="IAC53" i="28"/>
  <c r="IAK53" i="28"/>
  <c r="IAS53" i="28"/>
  <c r="IBA53" i="28"/>
  <c r="IBI53" i="28"/>
  <c r="IBQ53" i="28"/>
  <c r="IBY53" i="28"/>
  <c r="ICG53" i="28"/>
  <c r="ICO53" i="28"/>
  <c r="ICW53" i="28"/>
  <c r="IDE53" i="28"/>
  <c r="IDM53" i="28"/>
  <c r="IDU53" i="28"/>
  <c r="IEC53" i="28"/>
  <c r="IEK53" i="28"/>
  <c r="IES53" i="28"/>
  <c r="IFA53" i="28"/>
  <c r="IFI53" i="28"/>
  <c r="IFQ53" i="28"/>
  <c r="IFY53" i="28"/>
  <c r="IGG53" i="28"/>
  <c r="IGO53" i="28"/>
  <c r="IGW53" i="28"/>
  <c r="IHE53" i="28"/>
  <c r="IHM53" i="28"/>
  <c r="IHU53" i="28"/>
  <c r="IIC53" i="28"/>
  <c r="IIK53" i="28"/>
  <c r="IIS53" i="28"/>
  <c r="IJA53" i="28"/>
  <c r="IJI53" i="28"/>
  <c r="IJQ53" i="28"/>
  <c r="IJY53" i="28"/>
  <c r="IKG53" i="28"/>
  <c r="IKO53" i="28"/>
  <c r="IKW53" i="28"/>
  <c r="ILE53" i="28"/>
  <c r="ILM53" i="28"/>
  <c r="ILU53" i="28"/>
  <c r="IMC53" i="28"/>
  <c r="IMK53" i="28"/>
  <c r="IMS53" i="28"/>
  <c r="INA53" i="28"/>
  <c r="INI53" i="28"/>
  <c r="INQ53" i="28"/>
  <c r="INY53" i="28"/>
  <c r="IOG53" i="28"/>
  <c r="IOO53" i="28"/>
  <c r="IOW53" i="28"/>
  <c r="IPE53" i="28"/>
  <c r="IPM53" i="28"/>
  <c r="IPR53" i="28"/>
  <c r="IPW53" i="28"/>
  <c r="IQC53" i="28"/>
  <c r="IQH53" i="28"/>
  <c r="IQM53" i="28"/>
  <c r="IQS53" i="28"/>
  <c r="IQX53" i="28"/>
  <c r="IRC53" i="28"/>
  <c r="IRI53" i="28"/>
  <c r="IRN53" i="28"/>
  <c r="IRS53" i="28"/>
  <c r="IRY53" i="28"/>
  <c r="ISD53" i="28"/>
  <c r="ISI53" i="28"/>
  <c r="ISO53" i="28"/>
  <c r="IST53" i="28"/>
  <c r="ISY53" i="28"/>
  <c r="ITC53" i="28"/>
  <c r="ITG53" i="28"/>
  <c r="ITK53" i="28"/>
  <c r="ITO53" i="28"/>
  <c r="ITS53" i="28"/>
  <c r="ITW53" i="28"/>
  <c r="IUA53" i="28"/>
  <c r="IUE53" i="28"/>
  <c r="IUI53" i="28"/>
  <c r="IUM53" i="28"/>
  <c r="IUQ53" i="28"/>
  <c r="IUU53" i="28"/>
  <c r="IUY53" i="28"/>
  <c r="IVC53" i="28"/>
  <c r="IVG53" i="28"/>
  <c r="IVK53" i="28"/>
  <c r="IVO53" i="28"/>
  <c r="IVS53" i="28"/>
  <c r="IVW53" i="28"/>
  <c r="IWA53" i="28"/>
  <c r="IWE53" i="28"/>
  <c r="IWI53" i="28"/>
  <c r="IWM53" i="28"/>
  <c r="IWQ53" i="28"/>
  <c r="IWU53" i="28"/>
  <c r="IWY53" i="28"/>
  <c r="IXC53" i="28"/>
  <c r="IXG53" i="28"/>
  <c r="IXK53" i="28"/>
  <c r="IXO53" i="28"/>
  <c r="IXS53" i="28"/>
  <c r="IXW53" i="28"/>
  <c r="IYA53" i="28"/>
  <c r="IYE53" i="28"/>
  <c r="IYI53" i="28"/>
  <c r="IYM53" i="28"/>
  <c r="IYQ53" i="28"/>
  <c r="IYU53" i="28"/>
  <c r="IYY53" i="28"/>
  <c r="IZC53" i="28"/>
  <c r="IZG53" i="28"/>
  <c r="IZK53" i="28"/>
  <c r="IZO53" i="28"/>
  <c r="IZS53" i="28"/>
  <c r="IZW53" i="28"/>
  <c r="JAA53" i="28"/>
  <c r="JAE53" i="28"/>
  <c r="JAI53" i="28"/>
  <c r="JAM53" i="28"/>
  <c r="JAQ53" i="28"/>
  <c r="JAU53" i="28"/>
  <c r="JAY53" i="28"/>
  <c r="JBC53" i="28"/>
  <c r="JBG53" i="28"/>
  <c r="JBK53" i="28"/>
  <c r="JBO53" i="28"/>
  <c r="JBS53" i="28"/>
  <c r="JBW53" i="28"/>
  <c r="JCA53" i="28"/>
  <c r="JCE53" i="28"/>
  <c r="JCI53" i="28"/>
  <c r="JCM53" i="28"/>
  <c r="JCQ53" i="28"/>
  <c r="JCU53" i="28"/>
  <c r="JCY53" i="28"/>
  <c r="JDC53" i="28"/>
  <c r="JDG53" i="28"/>
  <c r="JDK53" i="28"/>
  <c r="JDO53" i="28"/>
  <c r="JDS53" i="28"/>
  <c r="JDW53" i="28"/>
  <c r="JEA53" i="28"/>
  <c r="JEE53" i="28"/>
  <c r="JEI53" i="28"/>
  <c r="JEM53" i="28"/>
  <c r="JEQ53" i="28"/>
  <c r="JEU53" i="28"/>
  <c r="JEY53" i="28"/>
  <c r="JFC53" i="28"/>
  <c r="JFG53" i="28"/>
  <c r="JFK53" i="28"/>
  <c r="JFO53" i="28"/>
  <c r="JFS53" i="28"/>
  <c r="JFW53" i="28"/>
  <c r="JGA53" i="28"/>
  <c r="JGE53" i="28"/>
  <c r="JGI53" i="28"/>
  <c r="JGM53" i="28"/>
  <c r="JGQ53" i="28"/>
  <c r="JGU53" i="28"/>
  <c r="JGY53" i="28"/>
  <c r="JHC53" i="28"/>
  <c r="JHG53" i="28"/>
  <c r="JHK53" i="28"/>
  <c r="JHO53" i="28"/>
  <c r="JHS53" i="28"/>
  <c r="JHW53" i="28"/>
  <c r="JIA53" i="28"/>
  <c r="JIE53" i="28"/>
  <c r="JII53" i="28"/>
  <c r="JIM53" i="28"/>
  <c r="JIQ53" i="28"/>
  <c r="JIU53" i="28"/>
  <c r="JIY53" i="28"/>
  <c r="JJC53" i="28"/>
  <c r="JJG53" i="28"/>
  <c r="JJK53" i="28"/>
  <c r="JJO53" i="28"/>
  <c r="JJS53" i="28"/>
  <c r="JJW53" i="28"/>
  <c r="JKA53" i="28"/>
  <c r="JKE53" i="28"/>
  <c r="JKI53" i="28"/>
  <c r="JKM53" i="28"/>
  <c r="JKQ53" i="28"/>
  <c r="JKU53" i="28"/>
  <c r="JKY53" i="28"/>
  <c r="JLC53" i="28"/>
  <c r="JLG53" i="28"/>
  <c r="JLK53" i="28"/>
  <c r="JLO53" i="28"/>
  <c r="JLS53" i="28"/>
  <c r="JLW53" i="28"/>
  <c r="JMA53" i="28"/>
  <c r="JME53" i="28"/>
  <c r="JMI53" i="28"/>
  <c r="JMM53" i="28"/>
  <c r="JMQ53" i="28"/>
  <c r="JMU53" i="28"/>
  <c r="JMY53" i="28"/>
  <c r="JNC53" i="28"/>
  <c r="JNG53" i="28"/>
  <c r="JNK53" i="28"/>
  <c r="JNO53" i="28"/>
  <c r="JNS53" i="28"/>
  <c r="JNW53" i="28"/>
  <c r="JOA53" i="28"/>
  <c r="JOE53" i="28"/>
  <c r="JOI53" i="28"/>
  <c r="JOM53" i="28"/>
  <c r="JOQ53" i="28"/>
  <c r="JOU53" i="28"/>
  <c r="JOY53" i="28"/>
  <c r="JPC53" i="28"/>
  <c r="JPG53" i="28"/>
  <c r="JPK53" i="28"/>
  <c r="JPO53" i="28"/>
  <c r="JPS53" i="28"/>
  <c r="JPW53" i="28"/>
  <c r="JQA53" i="28"/>
  <c r="JQE53" i="28"/>
  <c r="JQI53" i="28"/>
  <c r="JQM53" i="28"/>
  <c r="JQQ53" i="28"/>
  <c r="JQU53" i="28"/>
  <c r="JQY53" i="28"/>
  <c r="JRC53" i="28"/>
  <c r="JRG53" i="28"/>
  <c r="JRK53" i="28"/>
  <c r="JRO53" i="28"/>
  <c r="JRS53" i="28"/>
  <c r="JRW53" i="28"/>
  <c r="JSA53" i="28"/>
  <c r="JSE53" i="28"/>
  <c r="JSI53" i="28"/>
  <c r="JSM53" i="28"/>
  <c r="JSQ53" i="28"/>
  <c r="JSU53" i="28"/>
  <c r="JSY53" i="28"/>
  <c r="JTC53" i="28"/>
  <c r="JTG53" i="28"/>
  <c r="JTK53" i="28"/>
  <c r="JTO53" i="28"/>
  <c r="JTS53" i="28"/>
  <c r="JTW53" i="28"/>
  <c r="JUA53" i="28"/>
  <c r="JUE53" i="28"/>
  <c r="JUI53" i="28"/>
  <c r="JUM53" i="28"/>
  <c r="JUQ53" i="28"/>
  <c r="JUU53" i="28"/>
  <c r="JUY53" i="28"/>
  <c r="JVC53" i="28"/>
  <c r="JVG53" i="28"/>
  <c r="JVK53" i="28"/>
  <c r="JVO53" i="28"/>
  <c r="JVS53" i="28"/>
  <c r="JVW53" i="28"/>
  <c r="JWA53" i="28"/>
  <c r="JWE53" i="28"/>
  <c r="JWI53" i="28"/>
  <c r="JWM53" i="28"/>
  <c r="JWQ53" i="28"/>
  <c r="JWU53" i="28"/>
  <c r="JWY53" i="28"/>
  <c r="JXC53" i="28"/>
  <c r="JXG53" i="28"/>
  <c r="JXK53" i="28"/>
  <c r="JXO53" i="28"/>
  <c r="JXS53" i="28"/>
  <c r="JXW53" i="28"/>
  <c r="JYA53" i="28"/>
  <c r="JYE53" i="28"/>
  <c r="JYI53" i="28"/>
  <c r="JYM53" i="28"/>
  <c r="JYQ53" i="28"/>
  <c r="JYU53" i="28"/>
  <c r="JYY53" i="28"/>
  <c r="JZC53" i="28"/>
  <c r="JZG53" i="28"/>
  <c r="JZK53" i="28"/>
  <c r="JZO53" i="28"/>
  <c r="JZS53" i="28"/>
  <c r="JZW53" i="28"/>
  <c r="KAA53" i="28"/>
  <c r="KAE53" i="28"/>
  <c r="KAI53" i="28"/>
  <c r="KAM53" i="28"/>
  <c r="KAQ53" i="28"/>
  <c r="KAU53" i="28"/>
  <c r="KAY53" i="28"/>
  <c r="KBC53" i="28"/>
  <c r="KBG53" i="28"/>
  <c r="KBK53" i="28"/>
  <c r="KBO53" i="28"/>
  <c r="KBS53" i="28"/>
  <c r="KBW53" i="28"/>
  <c r="KCA53" i="28"/>
  <c r="KCE53" i="28"/>
  <c r="KCI53" i="28"/>
  <c r="KCM53" i="28"/>
  <c r="KCQ53" i="28"/>
  <c r="KCU53" i="28"/>
  <c r="KCY53" i="28"/>
  <c r="KDC53" i="28"/>
  <c r="KDG53" i="28"/>
  <c r="KDK53" i="28"/>
  <c r="KDO53" i="28"/>
  <c r="KDS53" i="28"/>
  <c r="KDW53" i="28"/>
  <c r="KEA53" i="28"/>
  <c r="KEE53" i="28"/>
  <c r="KEI53" i="28"/>
  <c r="KEM53" i="28"/>
  <c r="KEQ53" i="28"/>
  <c r="KEU53" i="28"/>
  <c r="KEY53" i="28"/>
  <c r="KFC53" i="28"/>
  <c r="KFG53" i="28"/>
  <c r="KFK53" i="28"/>
  <c r="KFO53" i="28"/>
  <c r="KFS53" i="28"/>
  <c r="KFW53" i="28"/>
  <c r="KGA53" i="28"/>
  <c r="KGE53" i="28"/>
  <c r="KGI53" i="28"/>
  <c r="KGM53" i="28"/>
  <c r="KGQ53" i="28"/>
  <c r="KGU53" i="28"/>
  <c r="KGY53" i="28"/>
  <c r="KHC53" i="28"/>
  <c r="KHG53" i="28"/>
  <c r="KHK53" i="28"/>
  <c r="KHO53" i="28"/>
  <c r="KHS53" i="28"/>
  <c r="KHW53" i="28"/>
  <c r="KIA53" i="28"/>
  <c r="KIE53" i="28"/>
  <c r="KII53" i="28"/>
  <c r="KIM53" i="28"/>
  <c r="KIQ53" i="28"/>
  <c r="KIU53" i="28"/>
  <c r="KIY53" i="28"/>
  <c r="KJC53" i="28"/>
  <c r="KJG53" i="28"/>
  <c r="KJK53" i="28"/>
  <c r="KJO53" i="28"/>
  <c r="KJS53" i="28"/>
  <c r="KJW53" i="28"/>
  <c r="KKA53" i="28"/>
  <c r="KKE53" i="28"/>
  <c r="KKI53" i="28"/>
  <c r="KKM53" i="28"/>
  <c r="KKQ53" i="28"/>
  <c r="KKU53" i="28"/>
  <c r="KKY53" i="28"/>
  <c r="KLC53" i="28"/>
  <c r="KLG53" i="28"/>
  <c r="KLK53" i="28"/>
  <c r="KLO53" i="28"/>
  <c r="KLS53" i="28"/>
  <c r="KLW53" i="28"/>
  <c r="KMA53" i="28"/>
  <c r="KME53" i="28"/>
  <c r="KMI53" i="28"/>
  <c r="KMM53" i="28"/>
  <c r="KMQ53" i="28"/>
  <c r="KMU53" i="28"/>
  <c r="KMY53" i="28"/>
  <c r="KNC53" i="28"/>
  <c r="KNG53" i="28"/>
  <c r="KNK53" i="28"/>
  <c r="KNO53" i="28"/>
  <c r="KNS53" i="28"/>
  <c r="KNW53" i="28"/>
  <c r="KOA53" i="28"/>
  <c r="KOE53" i="28"/>
  <c r="KOI53" i="28"/>
  <c r="KOM53" i="28"/>
  <c r="KOQ53" i="28"/>
  <c r="KOU53" i="28"/>
  <c r="KOY53" i="28"/>
  <c r="KPC53" i="28"/>
  <c r="KPG53" i="28"/>
  <c r="KPK53" i="28"/>
  <c r="KPO53" i="28"/>
  <c r="KPS53" i="28"/>
  <c r="KPW53" i="28"/>
  <c r="KQA53" i="28"/>
  <c r="KQE53" i="28"/>
  <c r="KQI53" i="28"/>
  <c r="KQM53" i="28"/>
  <c r="KQQ53" i="28"/>
  <c r="KQU53" i="28"/>
  <c r="KQY53" i="28"/>
  <c r="KRC53" i="28"/>
  <c r="KRG53" i="28"/>
  <c r="KRK53" i="28"/>
  <c r="KRO53" i="28"/>
  <c r="KRS53" i="28"/>
  <c r="KRW53" i="28"/>
  <c r="KSA53" i="28"/>
  <c r="KSE53" i="28"/>
  <c r="KSI53" i="28"/>
  <c r="KSM53" i="28"/>
  <c r="KSQ53" i="28"/>
  <c r="KSU53" i="28"/>
  <c r="KSY53" i="28"/>
  <c r="KTC53" i="28"/>
  <c r="KTG53" i="28"/>
  <c r="KTK53" i="28"/>
  <c r="KTO53" i="28"/>
  <c r="KTS53" i="28"/>
  <c r="KTW53" i="28"/>
  <c r="KUA53" i="28"/>
  <c r="KUE53" i="28"/>
  <c r="KUI53" i="28"/>
  <c r="KUM53" i="28"/>
  <c r="KUQ53" i="28"/>
  <c r="KUU53" i="28"/>
  <c r="KUY53" i="28"/>
  <c r="KVC53" i="28"/>
  <c r="KVG53" i="28"/>
  <c r="KVK53" i="28"/>
  <c r="KVO53" i="28"/>
  <c r="KVS53" i="28"/>
  <c r="KVW53" i="28"/>
  <c r="KWA53" i="28"/>
  <c r="KWE53" i="28"/>
  <c r="KWI53" i="28"/>
  <c r="KWM53" i="28"/>
  <c r="KWQ53" i="28"/>
  <c r="KWU53" i="28"/>
  <c r="KWY53" i="28"/>
  <c r="KXC53" i="28"/>
  <c r="KXG53" i="28"/>
  <c r="KXK53" i="28"/>
  <c r="KXO53" i="28"/>
  <c r="KXS53" i="28"/>
  <c r="KXW53" i="28"/>
  <c r="KYA53" i="28"/>
  <c r="KYE53" i="28"/>
  <c r="KYI53" i="28"/>
  <c r="KYM53" i="28"/>
  <c r="KYQ53" i="28"/>
  <c r="KYU53" i="28"/>
  <c r="KYY53" i="28"/>
  <c r="KZC53" i="28"/>
  <c r="KZG53" i="28"/>
  <c r="KZK53" i="28"/>
  <c r="KZO53" i="28"/>
  <c r="KZS53" i="28"/>
  <c r="KZW53" i="28"/>
  <c r="LAA53" i="28"/>
  <c r="LAE53" i="28"/>
  <c r="LAI53" i="28"/>
  <c r="LAM53" i="28"/>
  <c r="LAQ53" i="28"/>
  <c r="LAU53" i="28"/>
  <c r="LAY53" i="28"/>
  <c r="LBC53" i="28"/>
  <c r="LBG53" i="28"/>
  <c r="LBK53" i="28"/>
  <c r="LBO53" i="28"/>
  <c r="LBS53" i="28"/>
  <c r="LBW53" i="28"/>
  <c r="LCA53" i="28"/>
  <c r="LCE53" i="28"/>
  <c r="LCI53" i="28"/>
  <c r="LCM53" i="28"/>
  <c r="LCQ53" i="28"/>
  <c r="LCU53" i="28"/>
  <c r="LCY53" i="28"/>
  <c r="LDC53" i="28"/>
  <c r="LDG53" i="28"/>
  <c r="LDK53" i="28"/>
  <c r="LDO53" i="28"/>
  <c r="LDS53" i="28"/>
  <c r="LDW53" i="28"/>
  <c r="LEA53" i="28"/>
  <c r="LEE53" i="28"/>
  <c r="LEI53" i="28"/>
  <c r="LEM53" i="28"/>
  <c r="LEQ53" i="28"/>
  <c r="LEU53" i="28"/>
  <c r="LEY53" i="28"/>
  <c r="LFC53" i="28"/>
  <c r="LFG53" i="28"/>
  <c r="LFK53" i="28"/>
  <c r="LFO53" i="28"/>
  <c r="LFS53" i="28"/>
  <c r="LFW53" i="28"/>
  <c r="LGA53" i="28"/>
  <c r="LGE53" i="28"/>
  <c r="LGI53" i="28"/>
  <c r="LGM53" i="28"/>
  <c r="LGQ53" i="28"/>
  <c r="LGU53" i="28"/>
  <c r="LGY53" i="28"/>
  <c r="LHC53" i="28"/>
  <c r="LHG53" i="28"/>
  <c r="LHK53" i="28"/>
  <c r="LHO53" i="28"/>
  <c r="LHS53" i="28"/>
  <c r="LHW53" i="28"/>
  <c r="LIA53" i="28"/>
  <c r="LIE53" i="28"/>
  <c r="LII53" i="28"/>
  <c r="LIM53" i="28"/>
  <c r="LIQ53" i="28"/>
  <c r="LIU53" i="28"/>
  <c r="LIY53" i="28"/>
  <c r="LJC53" i="28"/>
  <c r="LJG53" i="28"/>
  <c r="LJK53" i="28"/>
  <c r="LJO53" i="28"/>
  <c r="LJS53" i="28"/>
  <c r="LJW53" i="28"/>
  <c r="LKA53" i="28"/>
  <c r="LKE53" i="28"/>
  <c r="LKI53" i="28"/>
  <c r="LKM53" i="28"/>
  <c r="LKQ53" i="28"/>
  <c r="LKU53" i="28"/>
  <c r="LKY53" i="28"/>
  <c r="LLC53" i="28"/>
  <c r="LLG53" i="28"/>
  <c r="LLK53" i="28"/>
  <c r="LLO53" i="28"/>
  <c r="LLS53" i="28"/>
  <c r="LLW53" i="28"/>
  <c r="LMA53" i="28"/>
  <c r="LME53" i="28"/>
  <c r="LMI53" i="28"/>
  <c r="LMM53" i="28"/>
  <c r="LMQ53" i="28"/>
  <c r="LMU53" i="28"/>
  <c r="LMY53" i="28"/>
  <c r="LNC53" i="28"/>
  <c r="LNG53" i="28"/>
  <c r="LNK53" i="28"/>
  <c r="LNO53" i="28"/>
  <c r="LNS53" i="28"/>
  <c r="LNW53" i="28"/>
  <c r="LOA53" i="28"/>
  <c r="LOE53" i="28"/>
  <c r="LOI53" i="28"/>
  <c r="LOM53" i="28"/>
  <c r="LOQ53" i="28"/>
  <c r="LOU53" i="28"/>
  <c r="LOY53" i="28"/>
  <c r="LPC53" i="28"/>
  <c r="LPG53" i="28"/>
  <c r="LPK53" i="28"/>
  <c r="LPO53" i="28"/>
  <c r="LPS53" i="28"/>
  <c r="LPW53" i="28"/>
  <c r="LQA53" i="28"/>
  <c r="LQE53" i="28"/>
  <c r="LQI53" i="28"/>
  <c r="LQM53" i="28"/>
  <c r="LQQ53" i="28"/>
  <c r="LQU53" i="28"/>
  <c r="LQY53" i="28"/>
  <c r="LRC53" i="28"/>
  <c r="LRG53" i="28"/>
  <c r="LRK53" i="28"/>
  <c r="LRO53" i="28"/>
  <c r="LRS53" i="28"/>
  <c r="LRW53" i="28"/>
  <c r="LSA53" i="28"/>
  <c r="LSE53" i="28"/>
  <c r="LSI53" i="28"/>
  <c r="LSM53" i="28"/>
  <c r="LSQ53" i="28"/>
  <c r="LSU53" i="28"/>
  <c r="LSY53" i="28"/>
  <c r="LTC53" i="28"/>
  <c r="LTG53" i="28"/>
  <c r="LTK53" i="28"/>
  <c r="LTO53" i="28"/>
  <c r="LTS53" i="28"/>
  <c r="LTW53" i="28"/>
  <c r="LUA53" i="28"/>
  <c r="LUE53" i="28"/>
  <c r="LUI53" i="28"/>
  <c r="LUM53" i="28"/>
  <c r="LUQ53" i="28"/>
  <c r="LUU53" i="28"/>
  <c r="LUY53" i="28"/>
  <c r="LVC53" i="28"/>
  <c r="LVG53" i="28"/>
  <c r="LVK53" i="28"/>
  <c r="LVO53" i="28"/>
  <c r="LVS53" i="28"/>
  <c r="LVW53" i="28"/>
  <c r="LWA53" i="28"/>
  <c r="LWE53" i="28"/>
  <c r="LWI53" i="28"/>
  <c r="LWM53" i="28"/>
  <c r="LWQ53" i="28"/>
  <c r="LWU53" i="28"/>
  <c r="LWY53" i="28"/>
  <c r="LXC53" i="28"/>
  <c r="LXG53" i="28"/>
  <c r="LXK53" i="28"/>
  <c r="LXO53" i="28"/>
  <c r="LXS53" i="28"/>
  <c r="LXW53" i="28"/>
  <c r="LYA53" i="28"/>
  <c r="LYE53" i="28"/>
  <c r="LYI53" i="28"/>
  <c r="LYM53" i="28"/>
  <c r="LYQ53" i="28"/>
  <c r="LYU53" i="28"/>
  <c r="LYY53" i="28"/>
  <c r="LZC53" i="28"/>
  <c r="LZG53" i="28"/>
  <c r="LZK53" i="28"/>
  <c r="LZO53" i="28"/>
  <c r="LZS53" i="28"/>
  <c r="LZW53" i="28"/>
  <c r="MAA53" i="28"/>
  <c r="MAE53" i="28"/>
  <c r="MAI53" i="28"/>
  <c r="MAM53" i="28"/>
  <c r="MAQ53" i="28"/>
  <c r="MAU53" i="28"/>
  <c r="MAY53" i="28"/>
  <c r="MBC53" i="28"/>
  <c r="MBG53" i="28"/>
  <c r="MBK53" i="28"/>
  <c r="MBO53" i="28"/>
  <c r="MBS53" i="28"/>
  <c r="MBW53" i="28"/>
  <c r="MCA53" i="28"/>
  <c r="MCE53" i="28"/>
  <c r="MCI53" i="28"/>
  <c r="MCM53" i="28"/>
  <c r="MCQ53" i="28"/>
  <c r="MCU53" i="28"/>
  <c r="MCY53" i="28"/>
  <c r="MDC53" i="28"/>
  <c r="MDG53" i="28"/>
  <c r="MDK53" i="28"/>
  <c r="MDO53" i="28"/>
  <c r="MDS53" i="28"/>
  <c r="MDW53" i="28"/>
  <c r="MEA53" i="28"/>
  <c r="MEE53" i="28"/>
  <c r="MEI53" i="28"/>
  <c r="MEM53" i="28"/>
  <c r="MEQ53" i="28"/>
  <c r="MEU53" i="28"/>
  <c r="MEY53" i="28"/>
  <c r="MFC53" i="28"/>
  <c r="MFG53" i="28"/>
  <c r="MFK53" i="28"/>
  <c r="MFO53" i="28"/>
  <c r="MFS53" i="28"/>
  <c r="MFW53" i="28"/>
  <c r="MGA53" i="28"/>
  <c r="MGE53" i="28"/>
  <c r="MGI53" i="28"/>
  <c r="MGM53" i="28"/>
  <c r="MGQ53" i="28"/>
  <c r="MGU53" i="28"/>
  <c r="MGY53" i="28"/>
  <c r="MHC53" i="28"/>
  <c r="MHG53" i="28"/>
  <c r="MHK53" i="28"/>
  <c r="MHO53" i="28"/>
  <c r="MHS53" i="28"/>
  <c r="MHW53" i="28"/>
  <c r="MIA53" i="28"/>
  <c r="MIE53" i="28"/>
  <c r="MII53" i="28"/>
  <c r="MIM53" i="28"/>
  <c r="MIQ53" i="28"/>
  <c r="MIU53" i="28"/>
  <c r="MIY53" i="28"/>
  <c r="MJC53" i="28"/>
  <c r="MJG53" i="28"/>
  <c r="MJK53" i="28"/>
  <c r="MJO53" i="28"/>
  <c r="MJS53" i="28"/>
  <c r="MJW53" i="28"/>
  <c r="MKA53" i="28"/>
  <c r="MKE53" i="28"/>
  <c r="MKI53" i="28"/>
  <c r="MKM53" i="28"/>
  <c r="MKQ53" i="28"/>
  <c r="MKU53" i="28"/>
  <c r="MKY53" i="28"/>
  <c r="MLC53" i="28"/>
  <c r="MLG53" i="28"/>
  <c r="MLK53" i="28"/>
  <c r="MLO53" i="28"/>
  <c r="MLS53" i="28"/>
  <c r="MLW53" i="28"/>
  <c r="MMA53" i="28"/>
  <c r="MME53" i="28"/>
  <c r="MMI53" i="28"/>
  <c r="MMM53" i="28"/>
  <c r="MMQ53" i="28"/>
  <c r="MMU53" i="28"/>
  <c r="MMY53" i="28"/>
  <c r="MNC53" i="28"/>
  <c r="MNG53" i="28"/>
  <c r="MNK53" i="28"/>
  <c r="MNO53" i="28"/>
  <c r="MNS53" i="28"/>
  <c r="MNW53" i="28"/>
  <c r="MOA53" i="28"/>
  <c r="MOE53" i="28"/>
  <c r="MOI53" i="28"/>
  <c r="MOM53" i="28"/>
  <c r="MOQ53" i="28"/>
  <c r="MOU53" i="28"/>
  <c r="MOY53" i="28"/>
  <c r="MPC53" i="28"/>
  <c r="MPG53" i="28"/>
  <c r="MPK53" i="28"/>
  <c r="MPO53" i="28"/>
  <c r="MPS53" i="28"/>
  <c r="MPW53" i="28"/>
  <c r="MQA53" i="28"/>
  <c r="MQE53" i="28"/>
  <c r="MQI53" i="28"/>
  <c r="MQM53" i="28"/>
  <c r="MQQ53" i="28"/>
  <c r="MQU53" i="28"/>
  <c r="MQY53" i="28"/>
  <c r="MRC53" i="28"/>
  <c r="MRG53" i="28"/>
  <c r="MRK53" i="28"/>
  <c r="MRO53" i="28"/>
  <c r="MRS53" i="28"/>
  <c r="MRW53" i="28"/>
  <c r="MSA53" i="28"/>
  <c r="MSE53" i="28"/>
  <c r="MSI53" i="28"/>
  <c r="MSM53" i="28"/>
  <c r="MSQ53" i="28"/>
  <c r="MSU53" i="28"/>
  <c r="MSY53" i="28"/>
  <c r="MTC53" i="28"/>
  <c r="MTG53" i="28"/>
  <c r="MTK53" i="28"/>
  <c r="MTO53" i="28"/>
  <c r="MTS53" i="28"/>
  <c r="MTW53" i="28"/>
  <c r="MUA53" i="28"/>
  <c r="MUE53" i="28"/>
  <c r="MUI53" i="28"/>
  <c r="MUM53" i="28"/>
  <c r="MUQ53" i="28"/>
  <c r="MUU53" i="28"/>
  <c r="MUY53" i="28"/>
  <c r="MVC53" i="28"/>
  <c r="MVG53" i="28"/>
  <c r="MVK53" i="28"/>
  <c r="MVO53" i="28"/>
  <c r="MVS53" i="28"/>
  <c r="MVW53" i="28"/>
  <c r="MWA53" i="28"/>
  <c r="MWE53" i="28"/>
  <c r="MWI53" i="28"/>
  <c r="MWM53" i="28"/>
  <c r="MWQ53" i="28"/>
  <c r="MWU53" i="28"/>
  <c r="MWY53" i="28"/>
  <c r="MXC53" i="28"/>
  <c r="MXG53" i="28"/>
  <c r="MXK53" i="28"/>
  <c r="MXO53" i="28"/>
  <c r="MXS53" i="28"/>
  <c r="MXW53" i="28"/>
  <c r="MYA53" i="28"/>
  <c r="MYE53" i="28"/>
  <c r="MYI53" i="28"/>
  <c r="MYM53" i="28"/>
  <c r="MYQ53" i="28"/>
  <c r="MYU53" i="28"/>
  <c r="MYY53" i="28"/>
  <c r="MZC53" i="28"/>
  <c r="MZG53" i="28"/>
  <c r="MZK53" i="28"/>
  <c r="MZO53" i="28"/>
  <c r="MZS53" i="28"/>
  <c r="MZW53" i="28"/>
  <c r="NAA53" i="28"/>
  <c r="NAE53" i="28"/>
  <c r="NAI53" i="28"/>
  <c r="NAM53" i="28"/>
  <c r="NAQ53" i="28"/>
  <c r="NAU53" i="28"/>
  <c r="NAY53" i="28"/>
  <c r="NBC53" i="28"/>
  <c r="NBG53" i="28"/>
  <c r="NBK53" i="28"/>
  <c r="NBO53" i="28"/>
  <c r="NBS53" i="28"/>
  <c r="NBW53" i="28"/>
  <c r="NCA53" i="28"/>
  <c r="NCE53" i="28"/>
  <c r="NCI53" i="28"/>
  <c r="NCM53" i="28"/>
  <c r="NCQ53" i="28"/>
  <c r="NCU53" i="28"/>
  <c r="NCY53" i="28"/>
  <c r="NDC53" i="28"/>
  <c r="NDG53" i="28"/>
  <c r="NDK53" i="28"/>
  <c r="NDO53" i="28"/>
  <c r="NDS53" i="28"/>
  <c r="NDW53" i="28"/>
  <c r="NEA53" i="28"/>
  <c r="NEE53" i="28"/>
  <c r="NEI53" i="28"/>
  <c r="NEM53" i="28"/>
  <c r="NEQ53" i="28"/>
  <c r="NEU53" i="28"/>
  <c r="NEY53" i="28"/>
  <c r="NFC53" i="28"/>
  <c r="NFG53" i="28"/>
  <c r="NFK53" i="28"/>
  <c r="NFO53" i="28"/>
  <c r="NFS53" i="28"/>
  <c r="NFW53" i="28"/>
  <c r="NGA53" i="28"/>
  <c r="NGE53" i="28"/>
  <c r="NGI53" i="28"/>
  <c r="NGM53" i="28"/>
  <c r="NGQ53" i="28"/>
  <c r="NGU53" i="28"/>
  <c r="NGY53" i="28"/>
  <c r="NHC53" i="28"/>
  <c r="NHG53" i="28"/>
  <c r="NHK53" i="28"/>
  <c r="NHO53" i="28"/>
  <c r="NHS53" i="28"/>
  <c r="NHW53" i="28"/>
  <c r="NIA53" i="28"/>
  <c r="NIE53" i="28"/>
  <c r="NII53" i="28"/>
  <c r="NIM53" i="28"/>
  <c r="NIQ53" i="28"/>
  <c r="NIU53" i="28"/>
  <c r="NIY53" i="28"/>
  <c r="NJC53" i="28"/>
  <c r="NJG53" i="28"/>
  <c r="NJK53" i="28"/>
  <c r="NJO53" i="28"/>
  <c r="NJS53" i="28"/>
  <c r="NJW53" i="28"/>
  <c r="NKA53" i="28"/>
  <c r="NKE53" i="28"/>
  <c r="NKI53" i="28"/>
  <c r="NKM53" i="28"/>
  <c r="NKQ53" i="28"/>
  <c r="NKU53" i="28"/>
  <c r="NKY53" i="28"/>
  <c r="NLC53" i="28"/>
  <c r="NLG53" i="28"/>
  <c r="NLK53" i="28"/>
  <c r="NLO53" i="28"/>
  <c r="NLS53" i="28"/>
  <c r="NLW53" i="28"/>
  <c r="NMA53" i="28"/>
  <c r="NME53" i="28"/>
  <c r="NMI53" i="28"/>
  <c r="NMM53" i="28"/>
  <c r="NMQ53" i="28"/>
  <c r="NMU53" i="28"/>
  <c r="NMY53" i="28"/>
  <c r="NNC53" i="28"/>
  <c r="NNG53" i="28"/>
  <c r="NNK53" i="28"/>
  <c r="NNO53" i="28"/>
  <c r="NNS53" i="28"/>
  <c r="NNW53" i="28"/>
  <c r="NOA53" i="28"/>
  <c r="NOE53" i="28"/>
  <c r="NOI53" i="28"/>
  <c r="NOM53" i="28"/>
  <c r="NOQ53" i="28"/>
  <c r="NOU53" i="28"/>
  <c r="NOY53" i="28"/>
  <c r="NPC53" i="28"/>
  <c r="NPG53" i="28"/>
  <c r="NPK53" i="28"/>
  <c r="NPO53" i="28"/>
  <c r="NPS53" i="28"/>
  <c r="NPW53" i="28"/>
  <c r="NQA53" i="28"/>
  <c r="NQE53" i="28"/>
  <c r="NQI53" i="28"/>
  <c r="NQM53" i="28"/>
  <c r="NQQ53" i="28"/>
  <c r="NQU53" i="28"/>
  <c r="NQY53" i="28"/>
  <c r="NRC53" i="28"/>
  <c r="NRG53" i="28"/>
  <c r="NRK53" i="28"/>
  <c r="NRO53" i="28"/>
  <c r="NRS53" i="28"/>
  <c r="NRW53" i="28"/>
  <c r="NSA53" i="28"/>
  <c r="NSE53" i="28"/>
  <c r="NSI53" i="28"/>
  <c r="NSM53" i="28"/>
  <c r="NSQ53" i="28"/>
  <c r="NSU53" i="28"/>
  <c r="NSY53" i="28"/>
  <c r="NTC53" i="28"/>
  <c r="NTG53" i="28"/>
  <c r="NTK53" i="28"/>
  <c r="NTO53" i="28"/>
  <c r="NTS53" i="28"/>
  <c r="NTW53" i="28"/>
  <c r="NUA53" i="28"/>
  <c r="NUE53" i="28"/>
  <c r="NUI53" i="28"/>
  <c r="NUM53" i="28"/>
  <c r="NUQ53" i="28"/>
  <c r="NUU53" i="28"/>
  <c r="NUY53" i="28"/>
  <c r="NVC53" i="28"/>
  <c r="NVG53" i="28"/>
  <c r="NVK53" i="28"/>
  <c r="NVO53" i="28"/>
  <c r="NVS53" i="28"/>
  <c r="NVW53" i="28"/>
  <c r="NWA53" i="28"/>
  <c r="NWE53" i="28"/>
  <c r="NWI53" i="28"/>
  <c r="NWM53" i="28"/>
  <c r="NWQ53" i="28"/>
  <c r="NWU53" i="28"/>
  <c r="NWY53" i="28"/>
  <c r="NXC53" i="28"/>
  <c r="NXG53" i="28"/>
  <c r="NXK53" i="28"/>
  <c r="NXO53" i="28"/>
  <c r="NXS53" i="28"/>
  <c r="NXW53" i="28"/>
  <c r="NYA53" i="28"/>
  <c r="NYE53" i="28"/>
  <c r="NYI53" i="28"/>
  <c r="NYM53" i="28"/>
  <c r="NYQ53" i="28"/>
  <c r="NYU53" i="28"/>
  <c r="NYY53" i="28"/>
  <c r="NZC53" i="28"/>
  <c r="NZG53" i="28"/>
  <c r="NZK53" i="28"/>
  <c r="NZO53" i="28"/>
  <c r="NZS53" i="28"/>
  <c r="NZW53" i="28"/>
  <c r="OAA53" i="28"/>
  <c r="OAE53" i="28"/>
  <c r="OAI53" i="28"/>
  <c r="OAM53" i="28"/>
  <c r="OAQ53" i="28"/>
  <c r="OAU53" i="28"/>
  <c r="OAY53" i="28"/>
  <c r="OBC53" i="28"/>
  <c r="OBG53" i="28"/>
  <c r="OBK53" i="28"/>
  <c r="OBO53" i="28"/>
  <c r="OBS53" i="28"/>
  <c r="OBW53" i="28"/>
  <c r="OCA53" i="28"/>
  <c r="OCE53" i="28"/>
  <c r="OCI53" i="28"/>
  <c r="OCM53" i="28"/>
  <c r="OCQ53" i="28"/>
  <c r="OCU53" i="28"/>
  <c r="OCY53" i="28"/>
  <c r="ODC53" i="28"/>
  <c r="ODG53" i="28"/>
  <c r="ODK53" i="28"/>
  <c r="ODO53" i="28"/>
  <c r="ODS53" i="28"/>
  <c r="ODW53" i="28"/>
  <c r="OEA53" i="28"/>
  <c r="OEE53" i="28"/>
  <c r="OEI53" i="28"/>
  <c r="OEM53" i="28"/>
  <c r="OEQ53" i="28"/>
  <c r="OEU53" i="28"/>
  <c r="OEY53" i="28"/>
  <c r="OFC53" i="28"/>
  <c r="OFG53" i="28"/>
  <c r="OFK53" i="28"/>
  <c r="OFO53" i="28"/>
  <c r="OFS53" i="28"/>
  <c r="OFW53" i="28"/>
  <c r="OGA53" i="28"/>
  <c r="OGE53" i="28"/>
  <c r="OGI53" i="28"/>
  <c r="OGM53" i="28"/>
  <c r="OGQ53" i="28"/>
  <c r="OGU53" i="28"/>
  <c r="OGY53" i="28"/>
  <c r="OHC53" i="28"/>
  <c r="OHG53" i="28"/>
  <c r="OHK53" i="28"/>
  <c r="OHO53" i="28"/>
  <c r="OHS53" i="28"/>
  <c r="OHW53" i="28"/>
  <c r="OIA53" i="28"/>
  <c r="OIE53" i="28"/>
  <c r="OII53" i="28"/>
  <c r="OIM53" i="28"/>
  <c r="OIQ53" i="28"/>
  <c r="OIU53" i="28"/>
  <c r="OIY53" i="28"/>
  <c r="OJC53" i="28"/>
  <c r="OJG53" i="28"/>
  <c r="OJK53" i="28"/>
  <c r="OJO53" i="28"/>
  <c r="OJS53" i="28"/>
  <c r="OJW53" i="28"/>
  <c r="OKA53" i="28"/>
  <c r="OKE53" i="28"/>
  <c r="OKI53" i="28"/>
  <c r="OKM53" i="28"/>
  <c r="OKQ53" i="28"/>
  <c r="OKU53" i="28"/>
  <c r="OKY53" i="28"/>
  <c r="OLC53" i="28"/>
  <c r="OLG53" i="28"/>
  <c r="OLK53" i="28"/>
  <c r="OLO53" i="28"/>
  <c r="OLS53" i="28"/>
  <c r="OLW53" i="28"/>
  <c r="OMA53" i="28"/>
  <c r="OME53" i="28"/>
  <c r="OMI53" i="28"/>
  <c r="OMM53" i="28"/>
  <c r="OMQ53" i="28"/>
  <c r="OMU53" i="28"/>
  <c r="OMY53" i="28"/>
  <c r="ONC53" i="28"/>
  <c r="ONG53" i="28"/>
  <c r="ONK53" i="28"/>
  <c r="ONO53" i="28"/>
  <c r="ONS53" i="28"/>
  <c r="ONW53" i="28"/>
  <c r="OOA53" i="28"/>
  <c r="OOE53" i="28"/>
  <c r="OOI53" i="28"/>
  <c r="OOM53" i="28"/>
  <c r="OOQ53" i="28"/>
  <c r="OOU53" i="28"/>
  <c r="OOY53" i="28"/>
  <c r="OPC53" i="28"/>
  <c r="OPG53" i="28"/>
  <c r="OPK53" i="28"/>
  <c r="OPO53" i="28"/>
  <c r="OPS53" i="28"/>
  <c r="OPW53" i="28"/>
  <c r="OQA53" i="28"/>
  <c r="OQE53" i="28"/>
  <c r="OQI53" i="28"/>
  <c r="OQM53" i="28"/>
  <c r="OQQ53" i="28"/>
  <c r="OQU53" i="28"/>
  <c r="OQY53" i="28"/>
  <c r="ORC53" i="28"/>
  <c r="ORG53" i="28"/>
  <c r="ORK53" i="28"/>
  <c r="ORO53" i="28"/>
  <c r="ORS53" i="28"/>
  <c r="XM53" i="28"/>
  <c r="AHI53" i="28"/>
  <c r="AQF53" i="28"/>
  <c r="AVD53" i="28"/>
  <c r="BAB53" i="28"/>
  <c r="BEH53" i="28"/>
  <c r="BGV53" i="28"/>
  <c r="BJH53" i="28"/>
  <c r="BLT53" i="28"/>
  <c r="BOF53" i="28"/>
  <c r="BQR53" i="28"/>
  <c r="BTD53" i="28"/>
  <c r="BVP53" i="28"/>
  <c r="BYB53" i="28"/>
  <c r="CAN53" i="28"/>
  <c r="CCZ53" i="28"/>
  <c r="CFL53" i="28"/>
  <c r="CHX53" i="28"/>
  <c r="CKB53" i="28"/>
  <c r="CLS53" i="28"/>
  <c r="CNJ53" i="28"/>
  <c r="COZ53" i="28"/>
  <c r="CQQ53" i="28"/>
  <c r="CRW53" i="28"/>
  <c r="CTC53" i="28"/>
  <c r="CUI53" i="28"/>
  <c r="CVO53" i="28"/>
  <c r="CWU53" i="28"/>
  <c r="CYA53" i="28"/>
  <c r="CZG53" i="28"/>
  <c r="DAM53" i="28"/>
  <c r="DBS53" i="28"/>
  <c r="DCY53" i="28"/>
  <c r="DEE53" i="28"/>
  <c r="DFK53" i="28"/>
  <c r="DGQ53" i="28"/>
  <c r="DHW53" i="28"/>
  <c r="DJC53" i="28"/>
  <c r="DKI53" i="28"/>
  <c r="DLO53" i="28"/>
  <c r="DMU53" i="28"/>
  <c r="DOA53" i="28"/>
  <c r="DPF53" i="28"/>
  <c r="DQA53" i="28"/>
  <c r="DQW53" i="28"/>
  <c r="DRR53" i="28"/>
  <c r="DSI53" i="28"/>
  <c r="DSY53" i="28"/>
  <c r="DTO53" i="28"/>
  <c r="DUE53" i="28"/>
  <c r="DUU53" i="28"/>
  <c r="DVK53" i="28"/>
  <c r="DWA53" i="28"/>
  <c r="DWQ53" i="28"/>
  <c r="DXG53" i="28"/>
  <c r="DXW53" i="28"/>
  <c r="DYM53" i="28"/>
  <c r="DZC53" i="28"/>
  <c r="DZS53" i="28"/>
  <c r="EAI53" i="28"/>
  <c r="EAY53" i="28"/>
  <c r="EBO53" i="28"/>
  <c r="ECE53" i="28"/>
  <c r="ECU53" i="28"/>
  <c r="EDK53" i="28"/>
  <c r="EEA53" i="28"/>
  <c r="EEQ53" i="28"/>
  <c r="EFG53" i="28"/>
  <c r="EFW53" i="28"/>
  <c r="EGM53" i="28"/>
  <c r="EHC53" i="28"/>
  <c r="EHS53" i="28"/>
  <c r="EII53" i="28"/>
  <c r="EIY53" i="28"/>
  <c r="EJO53" i="28"/>
  <c r="EKE53" i="28"/>
  <c r="EKU53" i="28"/>
  <c r="ELK53" i="28"/>
  <c r="EMA53" i="28"/>
  <c r="EMQ53" i="28"/>
  <c r="ENG53" i="28"/>
  <c r="ENW53" i="28"/>
  <c r="EOM53" i="28"/>
  <c r="EPC53" i="28"/>
  <c r="EPS53" i="28"/>
  <c r="EQI53" i="28"/>
  <c r="EQY53" i="28"/>
  <c r="ERO53" i="28"/>
  <c r="ESE53" i="28"/>
  <c r="ESU53" i="28"/>
  <c r="ETK53" i="28"/>
  <c r="EUA53" i="28"/>
  <c r="EUQ53" i="28"/>
  <c r="EVG53" i="28"/>
  <c r="EVW53" i="28"/>
  <c r="EWM53" i="28"/>
  <c r="EXC53" i="28"/>
  <c r="EXS53" i="28"/>
  <c r="EYI53" i="28"/>
  <c r="EYY53" i="28"/>
  <c r="EZO53" i="28"/>
  <c r="FAE53" i="28"/>
  <c r="FAU53" i="28"/>
  <c r="FBK53" i="28"/>
  <c r="FCA53" i="28"/>
  <c r="FCQ53" i="28"/>
  <c r="FDG53" i="28"/>
  <c r="FDW53" i="28"/>
  <c r="FEM53" i="28"/>
  <c r="FFC53" i="28"/>
  <c r="FFS53" i="28"/>
  <c r="FGI53" i="28"/>
  <c r="FGY53" i="28"/>
  <c r="FHO53" i="28"/>
  <c r="FIE53" i="28"/>
  <c r="FIU53" i="28"/>
  <c r="FJK53" i="28"/>
  <c r="FKA53" i="28"/>
  <c r="FKQ53" i="28"/>
  <c r="FLG53" i="28"/>
  <c r="FLW53" i="28"/>
  <c r="FMM53" i="28"/>
  <c r="FNC53" i="28"/>
  <c r="FNS53" i="28"/>
  <c r="FOI53" i="28"/>
  <c r="FOY53" i="28"/>
  <c r="FPO53" i="28"/>
  <c r="FQE53" i="28"/>
  <c r="FQU53" i="28"/>
  <c r="FRK53" i="28"/>
  <c r="FSA53" i="28"/>
  <c r="FSQ53" i="28"/>
  <c r="FTG53" i="28"/>
  <c r="FTW53" i="28"/>
  <c r="FUM53" i="28"/>
  <c r="FVC53" i="28"/>
  <c r="FVS53" i="28"/>
  <c r="FWI53" i="28"/>
  <c r="FWY53" i="28"/>
  <c r="FXO53" i="28"/>
  <c r="FYE53" i="28"/>
  <c r="FYU53" i="28"/>
  <c r="FZK53" i="28"/>
  <c r="GAA53" i="28"/>
  <c r="GAQ53" i="28"/>
  <c r="GBG53" i="28"/>
  <c r="GBW53" i="28"/>
  <c r="GCM53" i="28"/>
  <c r="GDC53" i="28"/>
  <c r="GDS53" i="28"/>
  <c r="GEI53" i="28"/>
  <c r="GEY53" i="28"/>
  <c r="GFO53" i="28"/>
  <c r="GGE53" i="28"/>
  <c r="GGU53" i="28"/>
  <c r="GHK53" i="28"/>
  <c r="GIA53" i="28"/>
  <c r="GIQ53" i="28"/>
  <c r="GJG53" i="28"/>
  <c r="GJW53" i="28"/>
  <c r="GKL53" i="28"/>
  <c r="GKW53" i="28"/>
  <c r="GLG53" i="28"/>
  <c r="GLR53" i="28"/>
  <c r="GMC53" i="28"/>
  <c r="GMM53" i="28"/>
  <c r="GMX53" i="28"/>
  <c r="GNI53" i="28"/>
  <c r="GNS53" i="28"/>
  <c r="GOD53" i="28"/>
  <c r="GOO53" i="28"/>
  <c r="GOY53" i="28"/>
  <c r="GPJ53" i="28"/>
  <c r="GPU53" i="28"/>
  <c r="GQE53" i="28"/>
  <c r="GQO53" i="28"/>
  <c r="GQW53" i="28"/>
  <c r="GRE53" i="28"/>
  <c r="GRM53" i="28"/>
  <c r="GRU53" i="28"/>
  <c r="GSC53" i="28"/>
  <c r="GSK53" i="28"/>
  <c r="GSS53" i="28"/>
  <c r="GTA53" i="28"/>
  <c r="GTI53" i="28"/>
  <c r="GTQ53" i="28"/>
  <c r="GTY53" i="28"/>
  <c r="GUG53" i="28"/>
  <c r="GUO53" i="28"/>
  <c r="GUW53" i="28"/>
  <c r="GVE53" i="28"/>
  <c r="GVM53" i="28"/>
  <c r="GVU53" i="28"/>
  <c r="GWC53" i="28"/>
  <c r="GWK53" i="28"/>
  <c r="GWS53" i="28"/>
  <c r="GXA53" i="28"/>
  <c r="GXI53" i="28"/>
  <c r="GXQ53" i="28"/>
  <c r="GXY53" i="28"/>
  <c r="GYG53" i="28"/>
  <c r="GYO53" i="28"/>
  <c r="GYW53" i="28"/>
  <c r="GZE53" i="28"/>
  <c r="GZM53" i="28"/>
  <c r="GZU53" i="28"/>
  <c r="HAC53" i="28"/>
  <c r="HAK53" i="28"/>
  <c r="HAS53" i="28"/>
  <c r="HBA53" i="28"/>
  <c r="HBI53" i="28"/>
  <c r="HBQ53" i="28"/>
  <c r="HBY53" i="28"/>
  <c r="HCG53" i="28"/>
  <c r="HCO53" i="28"/>
  <c r="HCW53" i="28"/>
  <c r="HDE53" i="28"/>
  <c r="HDM53" i="28"/>
  <c r="HDU53" i="28"/>
  <c r="HEC53" i="28"/>
  <c r="HEK53" i="28"/>
  <c r="HES53" i="28"/>
  <c r="HFA53" i="28"/>
  <c r="HFI53" i="28"/>
  <c r="HFQ53" i="28"/>
  <c r="HFY53" i="28"/>
  <c r="HGG53" i="28"/>
  <c r="HGO53" i="28"/>
  <c r="HGW53" i="28"/>
  <c r="HHE53" i="28"/>
  <c r="HHM53" i="28"/>
  <c r="HHU53" i="28"/>
  <c r="HIC53" i="28"/>
  <c r="HIK53" i="28"/>
  <c r="HIS53" i="28"/>
  <c r="HJA53" i="28"/>
  <c r="HJI53" i="28"/>
  <c r="HJQ53" i="28"/>
  <c r="HJY53" i="28"/>
  <c r="HKG53" i="28"/>
  <c r="HKO53" i="28"/>
  <c r="HKW53" i="28"/>
  <c r="HLE53" i="28"/>
  <c r="HLM53" i="28"/>
  <c r="HLU53" i="28"/>
  <c r="HMC53" i="28"/>
  <c r="HMK53" i="28"/>
  <c r="HMS53" i="28"/>
  <c r="HNA53" i="28"/>
  <c r="HNI53" i="28"/>
  <c r="HNQ53" i="28"/>
  <c r="HNY53" i="28"/>
  <c r="HOG53" i="28"/>
  <c r="HOO53" i="28"/>
  <c r="HOW53" i="28"/>
  <c r="HPE53" i="28"/>
  <c r="HPM53" i="28"/>
  <c r="HPU53" i="28"/>
  <c r="HQC53" i="28"/>
  <c r="HQK53" i="28"/>
  <c r="HQS53" i="28"/>
  <c r="HRA53" i="28"/>
  <c r="HRI53" i="28"/>
  <c r="HRQ53" i="28"/>
  <c r="HRY53" i="28"/>
  <c r="HSG53" i="28"/>
  <c r="HSO53" i="28"/>
  <c r="HSW53" i="28"/>
  <c r="HTE53" i="28"/>
  <c r="HTM53" i="28"/>
  <c r="HTU53" i="28"/>
  <c r="HUC53" i="28"/>
  <c r="HUK53" i="28"/>
  <c r="HUS53" i="28"/>
  <c r="HVA53" i="28"/>
  <c r="HVI53" i="28"/>
  <c r="HVQ53" i="28"/>
  <c r="HVY53" i="28"/>
  <c r="HWG53" i="28"/>
  <c r="HWO53" i="28"/>
  <c r="HWW53" i="28"/>
  <c r="HXE53" i="28"/>
  <c r="HXM53" i="28"/>
  <c r="HXU53" i="28"/>
  <c r="HYC53" i="28"/>
  <c r="HYK53" i="28"/>
  <c r="HYS53" i="28"/>
  <c r="HZA53" i="28"/>
  <c r="HZI53" i="28"/>
  <c r="HZQ53" i="28"/>
  <c r="HZY53" i="28"/>
  <c r="IAG53" i="28"/>
  <c r="IAO53" i="28"/>
  <c r="IAW53" i="28"/>
  <c r="IBE53" i="28"/>
  <c r="IBM53" i="28"/>
  <c r="IBU53" i="28"/>
  <c r="ICC53" i="28"/>
  <c r="ICK53" i="28"/>
  <c r="ICS53" i="28"/>
  <c r="IDA53" i="28"/>
  <c r="IDI53" i="28"/>
  <c r="IDQ53" i="28"/>
  <c r="IDY53" i="28"/>
  <c r="IEG53" i="28"/>
  <c r="IEO53" i="28"/>
  <c r="IEW53" i="28"/>
  <c r="IFE53" i="28"/>
  <c r="IFM53" i="28"/>
  <c r="IFU53" i="28"/>
  <c r="IGC53" i="28"/>
  <c r="IGK53" i="28"/>
  <c r="IGS53" i="28"/>
  <c r="IHA53" i="28"/>
  <c r="IHI53" i="28"/>
  <c r="IHQ53" i="28"/>
  <c r="IHY53" i="28"/>
  <c r="IIG53" i="28"/>
  <c r="IIO53" i="28"/>
  <c r="IIW53" i="28"/>
  <c r="IJE53" i="28"/>
  <c r="IJM53" i="28"/>
  <c r="IJU53" i="28"/>
  <c r="IKC53" i="28"/>
  <c r="IKK53" i="28"/>
  <c r="IKS53" i="28"/>
  <c r="ILA53" i="28"/>
  <c r="ILI53" i="28"/>
  <c r="ILQ53" i="28"/>
  <c r="ILY53" i="28"/>
  <c r="IMG53" i="28"/>
  <c r="IMO53" i="28"/>
  <c r="IMW53" i="28"/>
  <c r="INE53" i="28"/>
  <c r="INM53" i="28"/>
  <c r="INU53" i="28"/>
  <c r="IOC53" i="28"/>
  <c r="IOK53" i="28"/>
  <c r="IOS53" i="28"/>
  <c r="IPA53" i="28"/>
  <c r="IPI53" i="28"/>
  <c r="IPO53" i="28"/>
  <c r="IPU53" i="28"/>
  <c r="IPZ53" i="28"/>
  <c r="IQE53" i="28"/>
  <c r="IQK53" i="28"/>
  <c r="IQP53" i="28"/>
  <c r="IQU53" i="28"/>
  <c r="IRA53" i="28"/>
  <c r="IRF53" i="28"/>
  <c r="IRK53" i="28"/>
  <c r="IRQ53" i="28"/>
  <c r="IRV53" i="28"/>
  <c r="ISA53" i="28"/>
  <c r="ISG53" i="28"/>
  <c r="ISL53" i="28"/>
  <c r="ISQ53" i="28"/>
  <c r="ISW53" i="28"/>
  <c r="ITA53" i="28"/>
  <c r="ITE53" i="28"/>
  <c r="ITI53" i="28"/>
  <c r="ITM53" i="28"/>
  <c r="ITQ53" i="28"/>
  <c r="ITU53" i="28"/>
  <c r="ITY53" i="28"/>
  <c r="IUC53" i="28"/>
  <c r="IUG53" i="28"/>
  <c r="IUK53" i="28"/>
  <c r="IUO53" i="28"/>
  <c r="IUS53" i="28"/>
  <c r="IUW53" i="28"/>
  <c r="IVA53" i="28"/>
  <c r="IVE53" i="28"/>
  <c r="IVI53" i="28"/>
  <c r="IVM53" i="28"/>
  <c r="IVQ53" i="28"/>
  <c r="IVU53" i="28"/>
  <c r="IVY53" i="28"/>
  <c r="IWC53" i="28"/>
  <c r="IWG53" i="28"/>
  <c r="IWK53" i="28"/>
  <c r="IWO53" i="28"/>
  <c r="IWS53" i="28"/>
  <c r="IWW53" i="28"/>
  <c r="IXA53" i="28"/>
  <c r="IXE53" i="28"/>
  <c r="IXI53" i="28"/>
  <c r="IXM53" i="28"/>
  <c r="IXQ53" i="28"/>
  <c r="IXU53" i="28"/>
  <c r="IXY53" i="28"/>
  <c r="IYC53" i="28"/>
  <c r="IYG53" i="28"/>
  <c r="IYK53" i="28"/>
  <c r="IYO53" i="28"/>
  <c r="IYS53" i="28"/>
  <c r="IYW53" i="28"/>
  <c r="IZA53" i="28"/>
  <c r="IZE53" i="28"/>
  <c r="IZI53" i="28"/>
  <c r="IZM53" i="28"/>
  <c r="IZQ53" i="28"/>
  <c r="IZU53" i="28"/>
  <c r="IZY53" i="28"/>
  <c r="JAC53" i="28"/>
  <c r="JAG53" i="28"/>
  <c r="JAK53" i="28"/>
  <c r="JAO53" i="28"/>
  <c r="JAS53" i="28"/>
  <c r="JAW53" i="28"/>
  <c r="JBA53" i="28"/>
  <c r="JBE53" i="28"/>
  <c r="JBI53" i="28"/>
  <c r="JBM53" i="28"/>
  <c r="JBQ53" i="28"/>
  <c r="JBU53" i="28"/>
  <c r="JBY53" i="28"/>
  <c r="JCC53" i="28"/>
  <c r="JCG53" i="28"/>
  <c r="JCK53" i="28"/>
  <c r="JCO53" i="28"/>
  <c r="JCS53" i="28"/>
  <c r="JCW53" i="28"/>
  <c r="JDA53" i="28"/>
  <c r="JDE53" i="28"/>
  <c r="JDI53" i="28"/>
  <c r="JDM53" i="28"/>
  <c r="JDQ53" i="28"/>
  <c r="JDU53" i="28"/>
  <c r="JDY53" i="28"/>
  <c r="JEC53" i="28"/>
  <c r="JEG53" i="28"/>
  <c r="JEK53" i="28"/>
  <c r="JEO53" i="28"/>
  <c r="JES53" i="28"/>
  <c r="JEW53" i="28"/>
  <c r="JFA53" i="28"/>
  <c r="JFE53" i="28"/>
  <c r="JFI53" i="28"/>
  <c r="JFM53" i="28"/>
  <c r="JFQ53" i="28"/>
  <c r="JFU53" i="28"/>
  <c r="JFY53" i="28"/>
  <c r="JGC53" i="28"/>
  <c r="JGG53" i="28"/>
  <c r="JGK53" i="28"/>
  <c r="JGO53" i="28"/>
  <c r="JGS53" i="28"/>
  <c r="JGW53" i="28"/>
  <c r="JHA53" i="28"/>
  <c r="JHE53" i="28"/>
  <c r="JHI53" i="28"/>
  <c r="JHM53" i="28"/>
  <c r="JHQ53" i="28"/>
  <c r="JHU53" i="28"/>
  <c r="JHY53" i="28"/>
  <c r="JIC53" i="28"/>
  <c r="JIG53" i="28"/>
  <c r="JIK53" i="28"/>
  <c r="JIO53" i="28"/>
  <c r="JIS53" i="28"/>
  <c r="JIW53" i="28"/>
  <c r="JJA53" i="28"/>
  <c r="JJE53" i="28"/>
  <c r="JJI53" i="28"/>
  <c r="JJM53" i="28"/>
  <c r="JJQ53" i="28"/>
  <c r="JJU53" i="28"/>
  <c r="JJY53" i="28"/>
  <c r="JKC53" i="28"/>
  <c r="JKG53" i="28"/>
  <c r="JKK53" i="28"/>
  <c r="JKO53" i="28"/>
  <c r="JKS53" i="28"/>
  <c r="JKW53" i="28"/>
  <c r="JLA53" i="28"/>
  <c r="JLE53" i="28"/>
  <c r="JLI53" i="28"/>
  <c r="JLM53" i="28"/>
  <c r="JLQ53" i="28"/>
  <c r="JLU53" i="28"/>
  <c r="JLY53" i="28"/>
  <c r="JMC53" i="28"/>
  <c r="JMG53" i="28"/>
  <c r="JMK53" i="28"/>
  <c r="JMO53" i="28"/>
  <c r="JMS53" i="28"/>
  <c r="JMW53" i="28"/>
  <c r="JNA53" i="28"/>
  <c r="JNE53" i="28"/>
  <c r="JNI53" i="28"/>
  <c r="JNM53" i="28"/>
  <c r="JNQ53" i="28"/>
  <c r="JNU53" i="28"/>
  <c r="JNY53" i="28"/>
  <c r="JOC53" i="28"/>
  <c r="JOG53" i="28"/>
  <c r="JOK53" i="28"/>
  <c r="JOO53" i="28"/>
  <c r="JOS53" i="28"/>
  <c r="JOW53" i="28"/>
  <c r="JPA53" i="28"/>
  <c r="JPE53" i="28"/>
  <c r="JPI53" i="28"/>
  <c r="JPM53" i="28"/>
  <c r="JPQ53" i="28"/>
  <c r="JPU53" i="28"/>
  <c r="JPY53" i="28"/>
  <c r="JQC53" i="28"/>
  <c r="JQG53" i="28"/>
  <c r="JQK53" i="28"/>
  <c r="JQO53" i="28"/>
  <c r="JQS53" i="28"/>
  <c r="JQW53" i="28"/>
  <c r="JRA53" i="28"/>
  <c r="JRE53" i="28"/>
  <c r="JRI53" i="28"/>
  <c r="JRM53" i="28"/>
  <c r="JRQ53" i="28"/>
  <c r="JRU53" i="28"/>
  <c r="JRY53" i="28"/>
  <c r="JSC53" i="28"/>
  <c r="JSG53" i="28"/>
  <c r="JSK53" i="28"/>
  <c r="JSO53" i="28"/>
  <c r="JSS53" i="28"/>
  <c r="JSW53" i="28"/>
  <c r="JTA53" i="28"/>
  <c r="JTE53" i="28"/>
  <c r="JTI53" i="28"/>
  <c r="JTM53" i="28"/>
  <c r="JTQ53" i="28"/>
  <c r="JTU53" i="28"/>
  <c r="JTY53" i="28"/>
  <c r="JUC53" i="28"/>
  <c r="JUG53" i="28"/>
  <c r="JUK53" i="28"/>
  <c r="JUO53" i="28"/>
  <c r="JUS53" i="28"/>
  <c r="JUW53" i="28"/>
  <c r="JVA53" i="28"/>
  <c r="JVE53" i="28"/>
  <c r="JVI53" i="28"/>
  <c r="JVM53" i="28"/>
  <c r="JVQ53" i="28"/>
  <c r="JVU53" i="28"/>
  <c r="JVY53" i="28"/>
  <c r="JWC53" i="28"/>
  <c r="JWG53" i="28"/>
  <c r="JWK53" i="28"/>
  <c r="JWO53" i="28"/>
  <c r="JWS53" i="28"/>
  <c r="JWW53" i="28"/>
  <c r="JXA53" i="28"/>
  <c r="JXE53" i="28"/>
  <c r="JXI53" i="28"/>
  <c r="JXM53" i="28"/>
  <c r="JXQ53" i="28"/>
  <c r="JXU53" i="28"/>
  <c r="JXY53" i="28"/>
  <c r="JYC53" i="28"/>
  <c r="JYG53" i="28"/>
  <c r="JYK53" i="28"/>
  <c r="JYO53" i="28"/>
  <c r="JYS53" i="28"/>
  <c r="JYW53" i="28"/>
  <c r="JZA53" i="28"/>
  <c r="JZE53" i="28"/>
  <c r="JZI53" i="28"/>
  <c r="JZM53" i="28"/>
  <c r="JZQ53" i="28"/>
  <c r="JZU53" i="28"/>
  <c r="JZY53" i="28"/>
  <c r="KAC53" i="28"/>
  <c r="KAG53" i="28"/>
  <c r="KAK53" i="28"/>
  <c r="KAO53" i="28"/>
  <c r="KAS53" i="28"/>
  <c r="KAW53" i="28"/>
  <c r="KBA53" i="28"/>
  <c r="KBE53" i="28"/>
  <c r="KBI53" i="28"/>
  <c r="KBM53" i="28"/>
  <c r="KBQ53" i="28"/>
  <c r="KBU53" i="28"/>
  <c r="KBY53" i="28"/>
  <c r="KCC53" i="28"/>
  <c r="KCG53" i="28"/>
  <c r="KCK53" i="28"/>
  <c r="KCO53" i="28"/>
  <c r="KCS53" i="28"/>
  <c r="KCW53" i="28"/>
  <c r="KDA53" i="28"/>
  <c r="KDE53" i="28"/>
  <c r="KDI53" i="28"/>
  <c r="KDM53" i="28"/>
  <c r="KDQ53" i="28"/>
  <c r="KDU53" i="28"/>
  <c r="KDY53" i="28"/>
  <c r="KEC53" i="28"/>
  <c r="KEG53" i="28"/>
  <c r="KEK53" i="28"/>
  <c r="KEO53" i="28"/>
  <c r="KES53" i="28"/>
  <c r="KEW53" i="28"/>
  <c r="KFA53" i="28"/>
  <c r="KFE53" i="28"/>
  <c r="KFI53" i="28"/>
  <c r="KFM53" i="28"/>
  <c r="KFQ53" i="28"/>
  <c r="KFU53" i="28"/>
  <c r="KFY53" i="28"/>
  <c r="KGC53" i="28"/>
  <c r="KGG53" i="28"/>
  <c r="KGK53" i="28"/>
  <c r="KGO53" i="28"/>
  <c r="KGS53" i="28"/>
  <c r="KGW53" i="28"/>
  <c r="KHA53" i="28"/>
  <c r="KHE53" i="28"/>
  <c r="KHI53" i="28"/>
  <c r="KHM53" i="28"/>
  <c r="KHQ53" i="28"/>
  <c r="KHU53" i="28"/>
  <c r="KHY53" i="28"/>
  <c r="KIC53" i="28"/>
  <c r="KIG53" i="28"/>
  <c r="KIK53" i="28"/>
  <c r="KIO53" i="28"/>
  <c r="KIS53" i="28"/>
  <c r="KIW53" i="28"/>
  <c r="KJA53" i="28"/>
  <c r="KJE53" i="28"/>
  <c r="KJI53" i="28"/>
  <c r="KJM53" i="28"/>
  <c r="KJQ53" i="28"/>
  <c r="KJU53" i="28"/>
  <c r="KJY53" i="28"/>
  <c r="KKC53" i="28"/>
  <c r="KKG53" i="28"/>
  <c r="KKK53" i="28"/>
  <c r="KKO53" i="28"/>
  <c r="KKS53" i="28"/>
  <c r="KKW53" i="28"/>
  <c r="KLA53" i="28"/>
  <c r="KLE53" i="28"/>
  <c r="KLI53" i="28"/>
  <c r="KLM53" i="28"/>
  <c r="KLQ53" i="28"/>
  <c r="KLU53" i="28"/>
  <c r="KLY53" i="28"/>
  <c r="KMC53" i="28"/>
  <c r="KMG53" i="28"/>
  <c r="KMK53" i="28"/>
  <c r="KMO53" i="28"/>
  <c r="KMS53" i="28"/>
  <c r="KMW53" i="28"/>
  <c r="KNA53" i="28"/>
  <c r="KNE53" i="28"/>
  <c r="KNI53" i="28"/>
  <c r="KNM53" i="28"/>
  <c r="KNQ53" i="28"/>
  <c r="KNU53" i="28"/>
  <c r="KNY53" i="28"/>
  <c r="KOC53" i="28"/>
  <c r="KOG53" i="28"/>
  <c r="KOK53" i="28"/>
  <c r="KOO53" i="28"/>
  <c r="KOS53" i="28"/>
  <c r="KOW53" i="28"/>
  <c r="KPA53" i="28"/>
  <c r="KPE53" i="28"/>
  <c r="KPI53" i="28"/>
  <c r="KPM53" i="28"/>
  <c r="KPQ53" i="28"/>
  <c r="KPU53" i="28"/>
  <c r="KPY53" i="28"/>
  <c r="KQC53" i="28"/>
  <c r="KQG53" i="28"/>
  <c r="KQK53" i="28"/>
  <c r="KQO53" i="28"/>
  <c r="KQS53" i="28"/>
  <c r="KQW53" i="28"/>
  <c r="KRA53" i="28"/>
  <c r="KRE53" i="28"/>
  <c r="KRI53" i="28"/>
  <c r="KRM53" i="28"/>
  <c r="KRQ53" i="28"/>
  <c r="KRU53" i="28"/>
  <c r="KRY53" i="28"/>
  <c r="KSC53" i="28"/>
  <c r="KSG53" i="28"/>
  <c r="KSK53" i="28"/>
  <c r="KSO53" i="28"/>
  <c r="KSS53" i="28"/>
  <c r="KSW53" i="28"/>
  <c r="KTA53" i="28"/>
  <c r="KTE53" i="28"/>
  <c r="KTI53" i="28"/>
  <c r="KTM53" i="28"/>
  <c r="KTQ53" i="28"/>
  <c r="KTU53" i="28"/>
  <c r="KTY53" i="28"/>
  <c r="KUC53" i="28"/>
  <c r="KUG53" i="28"/>
  <c r="KUK53" i="28"/>
  <c r="KUO53" i="28"/>
  <c r="KUS53" i="28"/>
  <c r="KUW53" i="28"/>
  <c r="KVA53" i="28"/>
  <c r="KVE53" i="28"/>
  <c r="KVI53" i="28"/>
  <c r="KVM53" i="28"/>
  <c r="KVQ53" i="28"/>
  <c r="KVU53" i="28"/>
  <c r="KVY53" i="28"/>
  <c r="KWC53" i="28"/>
  <c r="KWG53" i="28"/>
  <c r="KWK53" i="28"/>
  <c r="KWO53" i="28"/>
  <c r="KWS53" i="28"/>
  <c r="KWW53" i="28"/>
  <c r="KXA53" i="28"/>
  <c r="KXE53" i="28"/>
  <c r="KXI53" i="28"/>
  <c r="KXM53" i="28"/>
  <c r="KXQ53" i="28"/>
  <c r="KXU53" i="28"/>
  <c r="KXY53" i="28"/>
  <c r="KYC53" i="28"/>
  <c r="KYG53" i="28"/>
  <c r="KYK53" i="28"/>
  <c r="KYO53" i="28"/>
  <c r="KYS53" i="28"/>
  <c r="KYW53" i="28"/>
  <c r="KZA53" i="28"/>
  <c r="KZE53" i="28"/>
  <c r="KZI53" i="28"/>
  <c r="KZM53" i="28"/>
  <c r="KZQ53" i="28"/>
  <c r="KZU53" i="28"/>
  <c r="KZY53" i="28"/>
  <c r="LAC53" i="28"/>
  <c r="LAG53" i="28"/>
  <c r="LAK53" i="28"/>
  <c r="LAO53" i="28"/>
  <c r="LAS53" i="28"/>
  <c r="LAW53" i="28"/>
  <c r="LBA53" i="28"/>
  <c r="LBE53" i="28"/>
  <c r="LBI53" i="28"/>
  <c r="LBM53" i="28"/>
  <c r="LBQ53" i="28"/>
  <c r="LBU53" i="28"/>
  <c r="LBY53" i="28"/>
  <c r="LCC53" i="28"/>
  <c r="LCG53" i="28"/>
  <c r="LCK53" i="28"/>
  <c r="LCO53" i="28"/>
  <c r="LCS53" i="28"/>
  <c r="LCW53" i="28"/>
  <c r="LDA53" i="28"/>
  <c r="LDE53" i="28"/>
  <c r="LDI53" i="28"/>
  <c r="LDM53" i="28"/>
  <c r="LDQ53" i="28"/>
  <c r="LDU53" i="28"/>
  <c r="LDY53" i="28"/>
  <c r="LEC53" i="28"/>
  <c r="LEG53" i="28"/>
  <c r="LEK53" i="28"/>
  <c r="LEO53" i="28"/>
  <c r="LES53" i="28"/>
  <c r="LEW53" i="28"/>
  <c r="LFA53" i="28"/>
  <c r="LFE53" i="28"/>
  <c r="LFI53" i="28"/>
  <c r="LFM53" i="28"/>
  <c r="LFQ53" i="28"/>
  <c r="LFU53" i="28"/>
  <c r="LFY53" i="28"/>
  <c r="LGC53" i="28"/>
  <c r="LGG53" i="28"/>
  <c r="LGK53" i="28"/>
  <c r="LGO53" i="28"/>
  <c r="LGS53" i="28"/>
  <c r="LGW53" i="28"/>
  <c r="LHA53" i="28"/>
  <c r="LHE53" i="28"/>
  <c r="LHI53" i="28"/>
  <c r="LHM53" i="28"/>
  <c r="LHQ53" i="28"/>
  <c r="LHU53" i="28"/>
  <c r="LHY53" i="28"/>
  <c r="LIC53" i="28"/>
  <c r="LIG53" i="28"/>
  <c r="LIK53" i="28"/>
  <c r="LIO53" i="28"/>
  <c r="LIS53" i="28"/>
  <c r="LIW53" i="28"/>
  <c r="LJA53" i="28"/>
  <c r="LJE53" i="28"/>
  <c r="LJI53" i="28"/>
  <c r="LJM53" i="28"/>
  <c r="LJQ53" i="28"/>
  <c r="LJU53" i="28"/>
  <c r="LJY53" i="28"/>
  <c r="LKC53" i="28"/>
  <c r="LKG53" i="28"/>
  <c r="LKK53" i="28"/>
  <c r="LKO53" i="28"/>
  <c r="LKS53" i="28"/>
  <c r="LKW53" i="28"/>
  <c r="LLA53" i="28"/>
  <c r="LLE53" i="28"/>
  <c r="LLI53" i="28"/>
  <c r="LLM53" i="28"/>
  <c r="LLQ53" i="28"/>
  <c r="LLU53" i="28"/>
  <c r="LLY53" i="28"/>
  <c r="LMC53" i="28"/>
  <c r="LMG53" i="28"/>
  <c r="LMK53" i="28"/>
  <c r="LMO53" i="28"/>
  <c r="LMS53" i="28"/>
  <c r="LMW53" i="28"/>
  <c r="LNA53" i="28"/>
  <c r="LNE53" i="28"/>
  <c r="LNI53" i="28"/>
  <c r="LNM53" i="28"/>
  <c r="LNQ53" i="28"/>
  <c r="LNU53" i="28"/>
  <c r="LNY53" i="28"/>
  <c r="LOC53" i="28"/>
  <c r="LOG53" i="28"/>
  <c r="LOK53" i="28"/>
  <c r="LOO53" i="28"/>
  <c r="LOS53" i="28"/>
  <c r="LOW53" i="28"/>
  <c r="LPA53" i="28"/>
  <c r="LPE53" i="28"/>
  <c r="LPI53" i="28"/>
  <c r="LPM53" i="28"/>
  <c r="LPQ53" i="28"/>
  <c r="LPU53" i="28"/>
  <c r="LPY53" i="28"/>
  <c r="LQC53" i="28"/>
  <c r="LQG53" i="28"/>
  <c r="LQK53" i="28"/>
  <c r="LQO53" i="28"/>
  <c r="LQS53" i="28"/>
  <c r="LQW53" i="28"/>
  <c r="LRA53" i="28"/>
  <c r="LRE53" i="28"/>
  <c r="LRI53" i="28"/>
  <c r="LRM53" i="28"/>
  <c r="LRQ53" i="28"/>
  <c r="LRU53" i="28"/>
  <c r="LRY53" i="28"/>
  <c r="LSC53" i="28"/>
  <c r="LSG53" i="28"/>
  <c r="LSK53" i="28"/>
  <c r="LSO53" i="28"/>
  <c r="LSS53" i="28"/>
  <c r="LSW53" i="28"/>
  <c r="LTA53" i="28"/>
  <c r="LTE53" i="28"/>
  <c r="LTI53" i="28"/>
  <c r="LTM53" i="28"/>
  <c r="LTQ53" i="28"/>
  <c r="LTU53" i="28"/>
  <c r="LTY53" i="28"/>
  <c r="LUC53" i="28"/>
  <c r="LUG53" i="28"/>
  <c r="LUK53" i="28"/>
  <c r="LUO53" i="28"/>
  <c r="LUS53" i="28"/>
  <c r="LUW53" i="28"/>
  <c r="LVA53" i="28"/>
  <c r="LVE53" i="28"/>
  <c r="LVI53" i="28"/>
  <c r="LVM53" i="28"/>
  <c r="LVQ53" i="28"/>
  <c r="LVU53" i="28"/>
  <c r="LVY53" i="28"/>
  <c r="LWC53" i="28"/>
  <c r="LWG53" i="28"/>
  <c r="LWK53" i="28"/>
  <c r="LWO53" i="28"/>
  <c r="LWS53" i="28"/>
  <c r="LWW53" i="28"/>
  <c r="LXA53" i="28"/>
  <c r="LXE53" i="28"/>
  <c r="LXI53" i="28"/>
  <c r="LXM53" i="28"/>
  <c r="LXQ53" i="28"/>
  <c r="LXU53" i="28"/>
  <c r="LXY53" i="28"/>
  <c r="LYC53" i="28"/>
  <c r="LYG53" i="28"/>
  <c r="LYK53" i="28"/>
  <c r="LYO53" i="28"/>
  <c r="LYS53" i="28"/>
  <c r="LYW53" i="28"/>
  <c r="LZA53" i="28"/>
  <c r="LZE53" i="28"/>
  <c r="LZI53" i="28"/>
  <c r="LZM53" i="28"/>
  <c r="LZQ53" i="28"/>
  <c r="LZU53" i="28"/>
  <c r="LZY53" i="28"/>
  <c r="MAC53" i="28"/>
  <c r="MAG53" i="28"/>
  <c r="MAK53" i="28"/>
  <c r="MAO53" i="28"/>
  <c r="MAS53" i="28"/>
  <c r="MAW53" i="28"/>
  <c r="MBA53" i="28"/>
  <c r="MBE53" i="28"/>
  <c r="MBI53" i="28"/>
  <c r="MBM53" i="28"/>
  <c r="MBQ53" i="28"/>
  <c r="MBU53" i="28"/>
  <c r="MBY53" i="28"/>
  <c r="MCC53" i="28"/>
  <c r="MCG53" i="28"/>
  <c r="MCK53" i="28"/>
  <c r="MCO53" i="28"/>
  <c r="MCS53" i="28"/>
  <c r="MCW53" i="28"/>
  <c r="MDA53" i="28"/>
  <c r="MDE53" i="28"/>
  <c r="MDI53" i="28"/>
  <c r="MDM53" i="28"/>
  <c r="MDQ53" i="28"/>
  <c r="MDU53" i="28"/>
  <c r="MDY53" i="28"/>
  <c r="MEC53" i="28"/>
  <c r="MEG53" i="28"/>
  <c r="MEK53" i="28"/>
  <c r="MEO53" i="28"/>
  <c r="MES53" i="28"/>
  <c r="MEW53" i="28"/>
  <c r="MFA53" i="28"/>
  <c r="MFE53" i="28"/>
  <c r="MFI53" i="28"/>
  <c r="MFM53" i="28"/>
  <c r="MFQ53" i="28"/>
  <c r="MFU53" i="28"/>
  <c r="MFY53" i="28"/>
  <c r="MGC53" i="28"/>
  <c r="MGG53" i="28"/>
  <c r="MGK53" i="28"/>
  <c r="MGO53" i="28"/>
  <c r="MGS53" i="28"/>
  <c r="MGW53" i="28"/>
  <c r="MHA53" i="28"/>
  <c r="MHE53" i="28"/>
  <c r="MHI53" i="28"/>
  <c r="MHM53" i="28"/>
  <c r="MHQ53" i="28"/>
  <c r="MHU53" i="28"/>
  <c r="MHY53" i="28"/>
  <c r="MIC53" i="28"/>
  <c r="MIG53" i="28"/>
  <c r="MIK53" i="28"/>
  <c r="MIO53" i="28"/>
  <c r="MIS53" i="28"/>
  <c r="MIW53" i="28"/>
  <c r="MJA53" i="28"/>
  <c r="MJE53" i="28"/>
  <c r="MJI53" i="28"/>
  <c r="MJM53" i="28"/>
  <c r="MJQ53" i="28"/>
  <c r="MJU53" i="28"/>
  <c r="MJY53" i="28"/>
  <c r="MKC53" i="28"/>
  <c r="MKG53" i="28"/>
  <c r="MKK53" i="28"/>
  <c r="MKO53" i="28"/>
  <c r="MKS53" i="28"/>
  <c r="MKW53" i="28"/>
  <c r="MLA53" i="28"/>
  <c r="MLE53" i="28"/>
  <c r="MLI53" i="28"/>
  <c r="MLM53" i="28"/>
  <c r="MLQ53" i="28"/>
  <c r="MLU53" i="28"/>
  <c r="MLY53" i="28"/>
  <c r="MMC53" i="28"/>
  <c r="MMG53" i="28"/>
  <c r="MMK53" i="28"/>
  <c r="MMO53" i="28"/>
  <c r="MMS53" i="28"/>
  <c r="MMW53" i="28"/>
  <c r="MNA53" i="28"/>
  <c r="MNE53" i="28"/>
  <c r="MNI53" i="28"/>
  <c r="MNM53" i="28"/>
  <c r="MNQ53" i="28"/>
  <c r="MNU53" i="28"/>
  <c r="MNY53" i="28"/>
  <c r="MOC53" i="28"/>
  <c r="MOG53" i="28"/>
  <c r="MOK53" i="28"/>
  <c r="MOO53" i="28"/>
  <c r="MOS53" i="28"/>
  <c r="MOW53" i="28"/>
  <c r="MPA53" i="28"/>
  <c r="MPE53" i="28"/>
  <c r="MPI53" i="28"/>
  <c r="MPM53" i="28"/>
  <c r="MPQ53" i="28"/>
  <c r="MPU53" i="28"/>
  <c r="MPY53" i="28"/>
  <c r="MQC53" i="28"/>
  <c r="MQG53" i="28"/>
  <c r="MQK53" i="28"/>
  <c r="MQO53" i="28"/>
  <c r="MQS53" i="28"/>
  <c r="MQW53" i="28"/>
  <c r="MRA53" i="28"/>
  <c r="MRE53" i="28"/>
  <c r="MRI53" i="28"/>
  <c r="MRM53" i="28"/>
  <c r="MRQ53" i="28"/>
  <c r="MRU53" i="28"/>
  <c r="MRY53" i="28"/>
  <c r="MSC53" i="28"/>
  <c r="MSG53" i="28"/>
  <c r="MSK53" i="28"/>
  <c r="MSO53" i="28"/>
  <c r="MSS53" i="28"/>
  <c r="MSW53" i="28"/>
  <c r="MTA53" i="28"/>
  <c r="MTE53" i="28"/>
  <c r="MTI53" i="28"/>
  <c r="MTM53" i="28"/>
  <c r="MTQ53" i="28"/>
  <c r="MTU53" i="28"/>
  <c r="MTY53" i="28"/>
  <c r="MUC53" i="28"/>
  <c r="MUG53" i="28"/>
  <c r="MUK53" i="28"/>
  <c r="MUO53" i="28"/>
  <c r="MUS53" i="28"/>
  <c r="MUW53" i="28"/>
  <c r="MVA53" i="28"/>
  <c r="MVE53" i="28"/>
  <c r="MVI53" i="28"/>
  <c r="MVM53" i="28"/>
  <c r="MVQ53" i="28"/>
  <c r="MVU53" i="28"/>
  <c r="MVY53" i="28"/>
  <c r="MWC53" i="28"/>
  <c r="MWG53" i="28"/>
  <c r="MWK53" i="28"/>
  <c r="MWO53" i="28"/>
  <c r="MWS53" i="28"/>
  <c r="MWW53" i="28"/>
  <c r="MXA53" i="28"/>
  <c r="MXE53" i="28"/>
  <c r="MXI53" i="28"/>
  <c r="MXM53" i="28"/>
  <c r="MXQ53" i="28"/>
  <c r="MXU53" i="28"/>
  <c r="MXY53" i="28"/>
  <c r="MYC53" i="28"/>
  <c r="MYG53" i="28"/>
  <c r="MYK53" i="28"/>
  <c r="MYO53" i="28"/>
  <c r="MYS53" i="28"/>
  <c r="MYW53" i="28"/>
  <c r="MZA53" i="28"/>
  <c r="MZE53" i="28"/>
  <c r="MZI53" i="28"/>
  <c r="MZM53" i="28"/>
  <c r="MZQ53" i="28"/>
  <c r="MZU53" i="28"/>
  <c r="MZY53" i="28"/>
  <c r="NAC53" i="28"/>
  <c r="NAG53" i="28"/>
  <c r="NAK53" i="28"/>
  <c r="NAO53" i="28"/>
  <c r="NAS53" i="28"/>
  <c r="NAW53" i="28"/>
  <c r="NBA53" i="28"/>
  <c r="NBE53" i="28"/>
  <c r="NBI53" i="28"/>
  <c r="NBM53" i="28"/>
  <c r="NBQ53" i="28"/>
  <c r="NBU53" i="28"/>
  <c r="NBY53" i="28"/>
  <c r="NCC53" i="28"/>
  <c r="NCG53" i="28"/>
  <c r="NCK53" i="28"/>
  <c r="NCO53" i="28"/>
  <c r="NCS53" i="28"/>
  <c r="NCW53" i="28"/>
  <c r="NDA53" i="28"/>
  <c r="NDE53" i="28"/>
  <c r="NDI53" i="28"/>
  <c r="NDM53" i="28"/>
  <c r="NDQ53" i="28"/>
  <c r="NDU53" i="28"/>
  <c r="NDY53" i="28"/>
  <c r="NEC53" i="28"/>
  <c r="NEG53" i="28"/>
  <c r="NEK53" i="28"/>
  <c r="NEO53" i="28"/>
  <c r="NES53" i="28"/>
  <c r="NEW53" i="28"/>
  <c r="NFA53" i="28"/>
  <c r="NFE53" i="28"/>
  <c r="NFI53" i="28"/>
  <c r="NFM53" i="28"/>
  <c r="NFQ53" i="28"/>
  <c r="NFU53" i="28"/>
  <c r="NFY53" i="28"/>
  <c r="NGC53" i="28"/>
  <c r="NGG53" i="28"/>
  <c r="NGK53" i="28"/>
  <c r="NGO53" i="28"/>
  <c r="NGS53" i="28"/>
  <c r="NGW53" i="28"/>
  <c r="NHA53" i="28"/>
  <c r="NHE53" i="28"/>
  <c r="NHI53" i="28"/>
  <c r="NHM53" i="28"/>
  <c r="NHQ53" i="28"/>
  <c r="NHU53" i="28"/>
  <c r="NHY53" i="28"/>
  <c r="NIC53" i="28"/>
  <c r="NIG53" i="28"/>
  <c r="NIK53" i="28"/>
  <c r="NIO53" i="28"/>
  <c r="NIS53" i="28"/>
  <c r="NIW53" i="28"/>
  <c r="NJA53" i="28"/>
  <c r="NJE53" i="28"/>
  <c r="NJI53" i="28"/>
  <c r="NJM53" i="28"/>
  <c r="NJQ53" i="28"/>
  <c r="NJU53" i="28"/>
  <c r="NJY53" i="28"/>
  <c r="NKC53" i="28"/>
  <c r="NKG53" i="28"/>
  <c r="NKK53" i="28"/>
  <c r="NKO53" i="28"/>
  <c r="NKS53" i="28"/>
  <c r="NKW53" i="28"/>
  <c r="NLA53" i="28"/>
  <c r="NLE53" i="28"/>
  <c r="TD53" i="28"/>
  <c r="AOO53" i="28"/>
  <c r="AYV53" i="28"/>
  <c r="BGF53" i="28"/>
  <c r="BLD53" i="28"/>
  <c r="BQB53" i="28"/>
  <c r="BUZ53" i="28"/>
  <c r="BZX53" i="28"/>
  <c r="CEV53" i="28"/>
  <c r="CJR53" i="28"/>
  <c r="CMY53" i="28"/>
  <c r="CQF53" i="28"/>
  <c r="CSU53" i="28"/>
  <c r="CVG53" i="28"/>
  <c r="CXS53" i="28"/>
  <c r="DAE53" i="28"/>
  <c r="DCQ53" i="28"/>
  <c r="DFC53" i="28"/>
  <c r="DHO53" i="28"/>
  <c r="DKA53" i="28"/>
  <c r="DMM53" i="28"/>
  <c r="DOY53" i="28"/>
  <c r="DQQ53" i="28"/>
  <c r="DSE53" i="28"/>
  <c r="DTK53" i="28"/>
  <c r="DUQ53" i="28"/>
  <c r="DVW53" i="28"/>
  <c r="DXC53" i="28"/>
  <c r="DYI53" i="28"/>
  <c r="DZO53" i="28"/>
  <c r="EAU53" i="28"/>
  <c r="ECA53" i="28"/>
  <c r="EDG53" i="28"/>
  <c r="EEM53" i="28"/>
  <c r="EFS53" i="28"/>
  <c r="EGY53" i="28"/>
  <c r="EIE53" i="28"/>
  <c r="EJK53" i="28"/>
  <c r="EKQ53" i="28"/>
  <c r="ELW53" i="28"/>
  <c r="ENC53" i="28"/>
  <c r="EOI53" i="28"/>
  <c r="EPO53" i="28"/>
  <c r="EQU53" i="28"/>
  <c r="ESA53" i="28"/>
  <c r="ETG53" i="28"/>
  <c r="EUM53" i="28"/>
  <c r="EVS53" i="28"/>
  <c r="EWY53" i="28"/>
  <c r="EYE53" i="28"/>
  <c r="EZK53" i="28"/>
  <c r="FAQ53" i="28"/>
  <c r="FBW53" i="28"/>
  <c r="FDC53" i="28"/>
  <c r="FEI53" i="28"/>
  <c r="FFO53" i="28"/>
  <c r="FGU53" i="28"/>
  <c r="FIA53" i="28"/>
  <c r="FJG53" i="28"/>
  <c r="FKM53" i="28"/>
  <c r="FLS53" i="28"/>
  <c r="FMY53" i="28"/>
  <c r="FOE53" i="28"/>
  <c r="FPK53" i="28"/>
  <c r="FQQ53" i="28"/>
  <c r="FRW53" i="28"/>
  <c r="FTC53" i="28"/>
  <c r="FUI53" i="28"/>
  <c r="FVO53" i="28"/>
  <c r="FWU53" i="28"/>
  <c r="FYA53" i="28"/>
  <c r="FZG53" i="28"/>
  <c r="GAM53" i="28"/>
  <c r="GBS53" i="28"/>
  <c r="GCY53" i="28"/>
  <c r="GEE53" i="28"/>
  <c r="GFK53" i="28"/>
  <c r="GGQ53" i="28"/>
  <c r="GHW53" i="28"/>
  <c r="GJC53" i="28"/>
  <c r="GKI53" i="28"/>
  <c r="GLE53" i="28"/>
  <c r="GLZ53" i="28"/>
  <c r="GMU53" i="28"/>
  <c r="GNQ53" i="28"/>
  <c r="GOL53" i="28"/>
  <c r="GPG53" i="28"/>
  <c r="GQC53" i="28"/>
  <c r="GQU53" i="28"/>
  <c r="GRK53" i="28"/>
  <c r="GSA53" i="28"/>
  <c r="GSQ53" i="28"/>
  <c r="GTG53" i="28"/>
  <c r="GTW53" i="28"/>
  <c r="GUM53" i="28"/>
  <c r="GVC53" i="28"/>
  <c r="GVS53" i="28"/>
  <c r="GWI53" i="28"/>
  <c r="GWY53" i="28"/>
  <c r="GXO53" i="28"/>
  <c r="GYE53" i="28"/>
  <c r="GYU53" i="28"/>
  <c r="GZK53" i="28"/>
  <c r="HAA53" i="28"/>
  <c r="HAQ53" i="28"/>
  <c r="HBG53" i="28"/>
  <c r="HBW53" i="28"/>
  <c r="HCM53" i="28"/>
  <c r="HDC53" i="28"/>
  <c r="HDS53" i="28"/>
  <c r="HEI53" i="28"/>
  <c r="HEY53" i="28"/>
  <c r="HFO53" i="28"/>
  <c r="HGE53" i="28"/>
  <c r="HGU53" i="28"/>
  <c r="HHK53" i="28"/>
  <c r="HIA53" i="28"/>
  <c r="HIQ53" i="28"/>
  <c r="HJG53" i="28"/>
  <c r="HJW53" i="28"/>
  <c r="HKM53" i="28"/>
  <c r="HLC53" i="28"/>
  <c r="HLS53" i="28"/>
  <c r="HMI53" i="28"/>
  <c r="HMY53" i="28"/>
  <c r="HNO53" i="28"/>
  <c r="HOE53" i="28"/>
  <c r="HOU53" i="28"/>
  <c r="HPK53" i="28"/>
  <c r="HQA53" i="28"/>
  <c r="HQQ53" i="28"/>
  <c r="HRG53" i="28"/>
  <c r="HRW53" i="28"/>
  <c r="HSM53" i="28"/>
  <c r="HTC53" i="28"/>
  <c r="HTS53" i="28"/>
  <c r="HUI53" i="28"/>
  <c r="HUY53" i="28"/>
  <c r="HVO53" i="28"/>
  <c r="HWE53" i="28"/>
  <c r="HWU53" i="28"/>
  <c r="HXK53" i="28"/>
  <c r="HYA53" i="28"/>
  <c r="HYQ53" i="28"/>
  <c r="HZG53" i="28"/>
  <c r="HZW53" i="28"/>
  <c r="IAM53" i="28"/>
  <c r="IBC53" i="28"/>
  <c r="IBS53" i="28"/>
  <c r="ICI53" i="28"/>
  <c r="ICY53" i="28"/>
  <c r="IDO53" i="28"/>
  <c r="IEE53" i="28"/>
  <c r="IEU53" i="28"/>
  <c r="IFK53" i="28"/>
  <c r="IGA53" i="28"/>
  <c r="IGQ53" i="28"/>
  <c r="IHG53" i="28"/>
  <c r="IHW53" i="28"/>
  <c r="IIM53" i="28"/>
  <c r="IJC53" i="28"/>
  <c r="IJS53" i="28"/>
  <c r="IKI53" i="28"/>
  <c r="IKY53" i="28"/>
  <c r="ILO53" i="28"/>
  <c r="IME53" i="28"/>
  <c r="IMU53" i="28"/>
  <c r="INK53" i="28"/>
  <c r="IOA53" i="28"/>
  <c r="IOQ53" i="28"/>
  <c r="IPG53" i="28"/>
  <c r="IPS53" i="28"/>
  <c r="IQD53" i="28"/>
  <c r="IQO53" i="28"/>
  <c r="IQY53" i="28"/>
  <c r="IRJ53" i="28"/>
  <c r="IRU53" i="28"/>
  <c r="ISE53" i="28"/>
  <c r="ISP53" i="28"/>
  <c r="ISZ53" i="28"/>
  <c r="ITH53" i="28"/>
  <c r="ITP53" i="28"/>
  <c r="ITX53" i="28"/>
  <c r="IUF53" i="28"/>
  <c r="IUN53" i="28"/>
  <c r="IUV53" i="28"/>
  <c r="IVD53" i="28"/>
  <c r="IVL53" i="28"/>
  <c r="IVT53" i="28"/>
  <c r="IWB53" i="28"/>
  <c r="IWJ53" i="28"/>
  <c r="IWR53" i="28"/>
  <c r="IWZ53" i="28"/>
  <c r="IXH53" i="28"/>
  <c r="IXP53" i="28"/>
  <c r="IXX53" i="28"/>
  <c r="IYF53" i="28"/>
  <c r="IYN53" i="28"/>
  <c r="IYV53" i="28"/>
  <c r="IZD53" i="28"/>
  <c r="IZL53" i="28"/>
  <c r="IZT53" i="28"/>
  <c r="JAB53" i="28"/>
  <c r="JAJ53" i="28"/>
  <c r="JAR53" i="28"/>
  <c r="JAZ53" i="28"/>
  <c r="JBH53" i="28"/>
  <c r="JBP53" i="28"/>
  <c r="JBX53" i="28"/>
  <c r="JCF53" i="28"/>
  <c r="JCN53" i="28"/>
  <c r="JCV53" i="28"/>
  <c r="JDD53" i="28"/>
  <c r="JDL53" i="28"/>
  <c r="JDT53" i="28"/>
  <c r="JEB53" i="28"/>
  <c r="JEJ53" i="28"/>
  <c r="JER53" i="28"/>
  <c r="JEZ53" i="28"/>
  <c r="JFH53" i="28"/>
  <c r="JFP53" i="28"/>
  <c r="JFX53" i="28"/>
  <c r="JGF53" i="28"/>
  <c r="JGN53" i="28"/>
  <c r="JGV53" i="28"/>
  <c r="JHD53" i="28"/>
  <c r="JHL53" i="28"/>
  <c r="JHT53" i="28"/>
  <c r="JIB53" i="28"/>
  <c r="JIJ53" i="28"/>
  <c r="JIR53" i="28"/>
  <c r="JIZ53" i="28"/>
  <c r="JJH53" i="28"/>
  <c r="JJP53" i="28"/>
  <c r="JJX53" i="28"/>
  <c r="JKF53" i="28"/>
  <c r="JKN53" i="28"/>
  <c r="JKV53" i="28"/>
  <c r="JLD53" i="28"/>
  <c r="JLL53" i="28"/>
  <c r="JLT53" i="28"/>
  <c r="JMB53" i="28"/>
  <c r="JMJ53" i="28"/>
  <c r="JMR53" i="28"/>
  <c r="JMZ53" i="28"/>
  <c r="JNH53" i="28"/>
  <c r="JNP53" i="28"/>
  <c r="JNX53" i="28"/>
  <c r="JOF53" i="28"/>
  <c r="JON53" i="28"/>
  <c r="JOV53" i="28"/>
  <c r="JPD53" i="28"/>
  <c r="JPL53" i="28"/>
  <c r="JPT53" i="28"/>
  <c r="JQB53" i="28"/>
  <c r="JQJ53" i="28"/>
  <c r="JQR53" i="28"/>
  <c r="JQZ53" i="28"/>
  <c r="JRH53" i="28"/>
  <c r="JRP53" i="28"/>
  <c r="JRX53" i="28"/>
  <c r="JSF53" i="28"/>
  <c r="JSN53" i="28"/>
  <c r="JSV53" i="28"/>
  <c r="JTD53" i="28"/>
  <c r="JTL53" i="28"/>
  <c r="JTT53" i="28"/>
  <c r="JUB53" i="28"/>
  <c r="JUJ53" i="28"/>
  <c r="JUR53" i="28"/>
  <c r="JUZ53" i="28"/>
  <c r="JVH53" i="28"/>
  <c r="JVP53" i="28"/>
  <c r="JVX53" i="28"/>
  <c r="JWF53" i="28"/>
  <c r="JWN53" i="28"/>
  <c r="JWV53" i="28"/>
  <c r="JXD53" i="28"/>
  <c r="JXL53" i="28"/>
  <c r="JXT53" i="28"/>
  <c r="JYB53" i="28"/>
  <c r="JYJ53" i="28"/>
  <c r="JYR53" i="28"/>
  <c r="JYZ53" i="28"/>
  <c r="JZH53" i="28"/>
  <c r="JZP53" i="28"/>
  <c r="JZX53" i="28"/>
  <c r="KAF53" i="28"/>
  <c r="KAN53" i="28"/>
  <c r="KAV53" i="28"/>
  <c r="KBD53" i="28"/>
  <c r="KBL53" i="28"/>
  <c r="KBT53" i="28"/>
  <c r="KCB53" i="28"/>
  <c r="KCJ53" i="28"/>
  <c r="KCR53" i="28"/>
  <c r="KCZ53" i="28"/>
  <c r="KDH53" i="28"/>
  <c r="KDP53" i="28"/>
  <c r="KDX53" i="28"/>
  <c r="KEF53" i="28"/>
  <c r="KEN53" i="28"/>
  <c r="KEV53" i="28"/>
  <c r="KFD53" i="28"/>
  <c r="KFL53" i="28"/>
  <c r="KFT53" i="28"/>
  <c r="KGB53" i="28"/>
  <c r="KGJ53" i="28"/>
  <c r="KGR53" i="28"/>
  <c r="KGZ53" i="28"/>
  <c r="KHH53" i="28"/>
  <c r="KHP53" i="28"/>
  <c r="KHX53" i="28"/>
  <c r="KIF53" i="28"/>
  <c r="KIN53" i="28"/>
  <c r="KIV53" i="28"/>
  <c r="KJD53" i="28"/>
  <c r="KJL53" i="28"/>
  <c r="KJT53" i="28"/>
  <c r="KKB53" i="28"/>
  <c r="KKJ53" i="28"/>
  <c r="KKR53" i="28"/>
  <c r="KKZ53" i="28"/>
  <c r="KLH53" i="28"/>
  <c r="KLP53" i="28"/>
  <c r="KLX53" i="28"/>
  <c r="KMF53" i="28"/>
  <c r="KMN53" i="28"/>
  <c r="KMV53" i="28"/>
  <c r="KND53" i="28"/>
  <c r="KNL53" i="28"/>
  <c r="KNT53" i="28"/>
  <c r="KOB53" i="28"/>
  <c r="KOJ53" i="28"/>
  <c r="KOR53" i="28"/>
  <c r="KOZ53" i="28"/>
  <c r="KPH53" i="28"/>
  <c r="KPP53" i="28"/>
  <c r="KPX53" i="28"/>
  <c r="KQF53" i="28"/>
  <c r="KQN53" i="28"/>
  <c r="KQV53" i="28"/>
  <c r="KRD53" i="28"/>
  <c r="KRL53" i="28"/>
  <c r="KRT53" i="28"/>
  <c r="KSB53" i="28"/>
  <c r="KSJ53" i="28"/>
  <c r="KSR53" i="28"/>
  <c r="KSZ53" i="28"/>
  <c r="KTH53" i="28"/>
  <c r="KTP53" i="28"/>
  <c r="KTX53" i="28"/>
  <c r="KUF53" i="28"/>
  <c r="KUN53" i="28"/>
  <c r="KUV53" i="28"/>
  <c r="KVD53" i="28"/>
  <c r="KVL53" i="28"/>
  <c r="KVT53" i="28"/>
  <c r="KWB53" i="28"/>
  <c r="KWJ53" i="28"/>
  <c r="KWR53" i="28"/>
  <c r="KWZ53" i="28"/>
  <c r="KXH53" i="28"/>
  <c r="KXP53" i="28"/>
  <c r="KXX53" i="28"/>
  <c r="KYF53" i="28"/>
  <c r="KYN53" i="28"/>
  <c r="KYV53" i="28"/>
  <c r="KZD53" i="28"/>
  <c r="KZL53" i="28"/>
  <c r="KZT53" i="28"/>
  <c r="LAB53" i="28"/>
  <c r="LAJ53" i="28"/>
  <c r="LAR53" i="28"/>
  <c r="LAZ53" i="28"/>
  <c r="LBH53" i="28"/>
  <c r="LBP53" i="28"/>
  <c r="LBX53" i="28"/>
  <c r="LCF53" i="28"/>
  <c r="LCN53" i="28"/>
  <c r="LCV53" i="28"/>
  <c r="LDD53" i="28"/>
  <c r="LDL53" i="28"/>
  <c r="LDT53" i="28"/>
  <c r="LEB53" i="28"/>
  <c r="LEJ53" i="28"/>
  <c r="LER53" i="28"/>
  <c r="LEZ53" i="28"/>
  <c r="LFH53" i="28"/>
  <c r="LFP53" i="28"/>
  <c r="LFX53" i="28"/>
  <c r="LGF53" i="28"/>
  <c r="LGN53" i="28"/>
  <c r="LGV53" i="28"/>
  <c r="LHD53" i="28"/>
  <c r="LHL53" i="28"/>
  <c r="LHT53" i="28"/>
  <c r="LIB53" i="28"/>
  <c r="LIJ53" i="28"/>
  <c r="LIR53" i="28"/>
  <c r="LIZ53" i="28"/>
  <c r="LJH53" i="28"/>
  <c r="LJP53" i="28"/>
  <c r="LJX53" i="28"/>
  <c r="LKF53" i="28"/>
  <c r="LKN53" i="28"/>
  <c r="LKV53" i="28"/>
  <c r="LLD53" i="28"/>
  <c r="LLL53" i="28"/>
  <c r="LLT53" i="28"/>
  <c r="LMB53" i="28"/>
  <c r="LMJ53" i="28"/>
  <c r="LMR53" i="28"/>
  <c r="LMZ53" i="28"/>
  <c r="LNH53" i="28"/>
  <c r="LNP53" i="28"/>
  <c r="LNX53" i="28"/>
  <c r="LOF53" i="28"/>
  <c r="LON53" i="28"/>
  <c r="LOV53" i="28"/>
  <c r="LPD53" i="28"/>
  <c r="LPL53" i="28"/>
  <c r="LPT53" i="28"/>
  <c r="LQB53" i="28"/>
  <c r="LQJ53" i="28"/>
  <c r="LQR53" i="28"/>
  <c r="LQZ53" i="28"/>
  <c r="LRH53" i="28"/>
  <c r="LRP53" i="28"/>
  <c r="LRX53" i="28"/>
  <c r="LSF53" i="28"/>
  <c r="LSN53" i="28"/>
  <c r="LSV53" i="28"/>
  <c r="LTD53" i="28"/>
  <c r="LTL53" i="28"/>
  <c r="LTT53" i="28"/>
  <c r="LUB53" i="28"/>
  <c r="LUJ53" i="28"/>
  <c r="LUR53" i="28"/>
  <c r="LUZ53" i="28"/>
  <c r="LVH53" i="28"/>
  <c r="LVP53" i="28"/>
  <c r="LVX53" i="28"/>
  <c r="LWF53" i="28"/>
  <c r="LWN53" i="28"/>
  <c r="LWV53" i="28"/>
  <c r="LXD53" i="28"/>
  <c r="LXL53" i="28"/>
  <c r="LXT53" i="28"/>
  <c r="LYB53" i="28"/>
  <c r="LYJ53" i="28"/>
  <c r="LYR53" i="28"/>
  <c r="LYZ53" i="28"/>
  <c r="LZH53" i="28"/>
  <c r="LZP53" i="28"/>
  <c r="LZX53" i="28"/>
  <c r="MAF53" i="28"/>
  <c r="MAN53" i="28"/>
  <c r="MAV53" i="28"/>
  <c r="MBD53" i="28"/>
  <c r="MBL53" i="28"/>
  <c r="MBT53" i="28"/>
  <c r="MCB53" i="28"/>
  <c r="MCJ53" i="28"/>
  <c r="MCR53" i="28"/>
  <c r="MCZ53" i="28"/>
  <c r="MDH53" i="28"/>
  <c r="MDP53" i="28"/>
  <c r="MDX53" i="28"/>
  <c r="MEF53" i="28"/>
  <c r="MEN53" i="28"/>
  <c r="MEV53" i="28"/>
  <c r="MFD53" i="28"/>
  <c r="MFL53" i="28"/>
  <c r="MFT53" i="28"/>
  <c r="MGB53" i="28"/>
  <c r="MGJ53" i="28"/>
  <c r="MGR53" i="28"/>
  <c r="MGZ53" i="28"/>
  <c r="MHH53" i="28"/>
  <c r="MHP53" i="28"/>
  <c r="MHX53" i="28"/>
  <c r="MIF53" i="28"/>
  <c r="MIN53" i="28"/>
  <c r="MIV53" i="28"/>
  <c r="MJD53" i="28"/>
  <c r="MJL53" i="28"/>
  <c r="MJT53" i="28"/>
  <c r="MKB53" i="28"/>
  <c r="MKJ53" i="28"/>
  <c r="MKR53" i="28"/>
  <c r="MKZ53" i="28"/>
  <c r="MLH53" i="28"/>
  <c r="MLP53" i="28"/>
  <c r="MLX53" i="28"/>
  <c r="MMF53" i="28"/>
  <c r="MMN53" i="28"/>
  <c r="MMV53" i="28"/>
  <c r="MND53" i="28"/>
  <c r="MNL53" i="28"/>
  <c r="MNT53" i="28"/>
  <c r="MOB53" i="28"/>
  <c r="MOJ53" i="28"/>
  <c r="MOR53" i="28"/>
  <c r="MOZ53" i="28"/>
  <c r="MPH53" i="28"/>
  <c r="MPP53" i="28"/>
  <c r="MPX53" i="28"/>
  <c r="MQF53" i="28"/>
  <c r="MQN53" i="28"/>
  <c r="MQV53" i="28"/>
  <c r="MRD53" i="28"/>
  <c r="MRL53" i="28"/>
  <c r="MRT53" i="28"/>
  <c r="MSB53" i="28"/>
  <c r="MSJ53" i="28"/>
  <c r="MSR53" i="28"/>
  <c r="MSZ53" i="28"/>
  <c r="MTH53" i="28"/>
  <c r="MTP53" i="28"/>
  <c r="MTX53" i="28"/>
  <c r="MUF53" i="28"/>
  <c r="MUN53" i="28"/>
  <c r="MUV53" i="28"/>
  <c r="MVD53" i="28"/>
  <c r="MVL53" i="28"/>
  <c r="MVT53" i="28"/>
  <c r="MWB53" i="28"/>
  <c r="MWJ53" i="28"/>
  <c r="MWR53" i="28"/>
  <c r="MWZ53" i="28"/>
  <c r="MXH53" i="28"/>
  <c r="MXP53" i="28"/>
  <c r="MXX53" i="28"/>
  <c r="MYF53" i="28"/>
  <c r="MYN53" i="28"/>
  <c r="MYV53" i="28"/>
  <c r="MZD53" i="28"/>
  <c r="MZL53" i="28"/>
  <c r="MZT53" i="28"/>
  <c r="NAB53" i="28"/>
  <c r="NAJ53" i="28"/>
  <c r="NAR53" i="28"/>
  <c r="NAZ53" i="28"/>
  <c r="NBH53" i="28"/>
  <c r="NBP53" i="28"/>
  <c r="NBX53" i="28"/>
  <c r="NCF53" i="28"/>
  <c r="NCN53" i="28"/>
  <c r="NCV53" i="28"/>
  <c r="NDD53" i="28"/>
  <c r="NDL53" i="28"/>
  <c r="NDT53" i="28"/>
  <c r="NEB53" i="28"/>
  <c r="NEJ53" i="28"/>
  <c r="NER53" i="28"/>
  <c r="NEZ53" i="28"/>
  <c r="NFH53" i="28"/>
  <c r="NFP53" i="28"/>
  <c r="NFX53" i="28"/>
  <c r="NGF53" i="28"/>
  <c r="NGN53" i="28"/>
  <c r="NGV53" i="28"/>
  <c r="NHD53" i="28"/>
  <c r="NHL53" i="28"/>
  <c r="NHT53" i="28"/>
  <c r="NIB53" i="28"/>
  <c r="NIJ53" i="28"/>
  <c r="NIR53" i="28"/>
  <c r="NIZ53" i="28"/>
  <c r="NJH53" i="28"/>
  <c r="NJP53" i="28"/>
  <c r="NJX53" i="28"/>
  <c r="NKF53" i="28"/>
  <c r="NKN53" i="28"/>
  <c r="NKV53" i="28"/>
  <c r="NLD53" i="28"/>
  <c r="NLJ53" i="28"/>
  <c r="NLP53" i="28"/>
  <c r="NLU53" i="28"/>
  <c r="NLZ53" i="28"/>
  <c r="NMF53" i="28"/>
  <c r="NMK53" i="28"/>
  <c r="NMP53" i="28"/>
  <c r="NMV53" i="28"/>
  <c r="NNA53" i="28"/>
  <c r="NNF53" i="28"/>
  <c r="NNL53" i="28"/>
  <c r="NNQ53" i="28"/>
  <c r="NNV53" i="28"/>
  <c r="NOB53" i="28"/>
  <c r="NOG53" i="28"/>
  <c r="NOL53" i="28"/>
  <c r="NOR53" i="28"/>
  <c r="NOW53" i="28"/>
  <c r="NPB53" i="28"/>
  <c r="NPH53" i="28"/>
  <c r="NPM53" i="28"/>
  <c r="NPR53" i="28"/>
  <c r="NPX53" i="28"/>
  <c r="NQC53" i="28"/>
  <c r="NQH53" i="28"/>
  <c r="NQN53" i="28"/>
  <c r="NQS53" i="28"/>
  <c r="NQX53" i="28"/>
  <c r="NRD53" i="28"/>
  <c r="NRI53" i="28"/>
  <c r="NRN53" i="28"/>
  <c r="NRT53" i="28"/>
  <c r="NRY53" i="28"/>
  <c r="NSD53" i="28"/>
  <c r="NSJ53" i="28"/>
  <c r="NSO53" i="28"/>
  <c r="NST53" i="28"/>
  <c r="NSZ53" i="28"/>
  <c r="NTE53" i="28"/>
  <c r="NTJ53" i="28"/>
  <c r="NTP53" i="28"/>
  <c r="NTU53" i="28"/>
  <c r="NTZ53" i="28"/>
  <c r="NUF53" i="28"/>
  <c r="NUK53" i="28"/>
  <c r="NUP53" i="28"/>
  <c r="NUV53" i="28"/>
  <c r="NVA53" i="28"/>
  <c r="NVF53" i="28"/>
  <c r="NVL53" i="28"/>
  <c r="NVQ53" i="28"/>
  <c r="NVV53" i="28"/>
  <c r="NWB53" i="28"/>
  <c r="NWG53" i="28"/>
  <c r="NWL53" i="28"/>
  <c r="NWR53" i="28"/>
  <c r="NWW53" i="28"/>
  <c r="NXB53" i="28"/>
  <c r="NXH53" i="28"/>
  <c r="NXM53" i="28"/>
  <c r="NXR53" i="28"/>
  <c r="NXX53" i="28"/>
  <c r="NYC53" i="28"/>
  <c r="NYH53" i="28"/>
  <c r="NYN53" i="28"/>
  <c r="NYS53" i="28"/>
  <c r="NYX53" i="28"/>
  <c r="NZD53" i="28"/>
  <c r="NZI53" i="28"/>
  <c r="NZN53" i="28"/>
  <c r="NZT53" i="28"/>
  <c r="NZY53" i="28"/>
  <c r="OAD53" i="28"/>
  <c r="OAJ53" i="28"/>
  <c r="OAO53" i="28"/>
  <c r="OAT53" i="28"/>
  <c r="OAZ53" i="28"/>
  <c r="OBE53" i="28"/>
  <c r="OBJ53" i="28"/>
  <c r="OBP53" i="28"/>
  <c r="OBU53" i="28"/>
  <c r="OBZ53" i="28"/>
  <c r="OCF53" i="28"/>
  <c r="OCK53" i="28"/>
  <c r="OCP53" i="28"/>
  <c r="OCV53" i="28"/>
  <c r="ODA53" i="28"/>
  <c r="ODF53" i="28"/>
  <c r="ODL53" i="28"/>
  <c r="ODQ53" i="28"/>
  <c r="ODV53" i="28"/>
  <c r="OEB53" i="28"/>
  <c r="OEG53" i="28"/>
  <c r="OEL53" i="28"/>
  <c r="OER53" i="28"/>
  <c r="OEW53" i="28"/>
  <c r="OFB53" i="28"/>
  <c r="OFH53" i="28"/>
  <c r="OFM53" i="28"/>
  <c r="OFR53" i="28"/>
  <c r="OFX53" i="28"/>
  <c r="OGC53" i="28"/>
  <c r="OGH53" i="28"/>
  <c r="OGN53" i="28"/>
  <c r="OGS53" i="28"/>
  <c r="OGX53" i="28"/>
  <c r="OHD53" i="28"/>
  <c r="OHI53" i="28"/>
  <c r="OHN53" i="28"/>
  <c r="OHT53" i="28"/>
  <c r="OHY53" i="28"/>
  <c r="OID53" i="28"/>
  <c r="OIJ53" i="28"/>
  <c r="OIO53" i="28"/>
  <c r="OIT53" i="28"/>
  <c r="OIZ53" i="28"/>
  <c r="OJE53" i="28"/>
  <c r="OJJ53" i="28"/>
  <c r="OJP53" i="28"/>
  <c r="OJU53" i="28"/>
  <c r="OJZ53" i="28"/>
  <c r="OKF53" i="28"/>
  <c r="OKK53" i="28"/>
  <c r="OKP53" i="28"/>
  <c r="OKV53" i="28"/>
  <c r="OLA53" i="28"/>
  <c r="OLF53" i="28"/>
  <c r="OLL53" i="28"/>
  <c r="OLQ53" i="28"/>
  <c r="OLV53" i="28"/>
  <c r="OMB53" i="28"/>
  <c r="OMG53" i="28"/>
  <c r="OML53" i="28"/>
  <c r="OMR53" i="28"/>
  <c r="OMW53" i="28"/>
  <c r="ONB53" i="28"/>
  <c r="ONH53" i="28"/>
  <c r="ONM53" i="28"/>
  <c r="ONR53" i="28"/>
  <c r="ONX53" i="28"/>
  <c r="OOC53" i="28"/>
  <c r="OOH53" i="28"/>
  <c r="OON53" i="28"/>
  <c r="OOS53" i="28"/>
  <c r="OOX53" i="28"/>
  <c r="OPD53" i="28"/>
  <c r="OPI53" i="28"/>
  <c r="OPN53" i="28"/>
  <c r="OPT53" i="28"/>
  <c r="OPY53" i="28"/>
  <c r="OQD53" i="28"/>
  <c r="OQJ53" i="28"/>
  <c r="OQO53" i="28"/>
  <c r="OQT53" i="28"/>
  <c r="OQZ53" i="28"/>
  <c r="ORE53" i="28"/>
  <c r="ORJ53" i="28"/>
  <c r="ORP53" i="28"/>
  <c r="ORU53" i="28"/>
  <c r="ORY53" i="28"/>
  <c r="OSC53" i="28"/>
  <c r="OSG53" i="28"/>
  <c r="OSK53" i="28"/>
  <c r="OSO53" i="28"/>
  <c r="OSS53" i="28"/>
  <c r="OSW53" i="28"/>
  <c r="OTA53" i="28"/>
  <c r="OTE53" i="28"/>
  <c r="OTI53" i="28"/>
  <c r="OTM53" i="28"/>
  <c r="OTQ53" i="28"/>
  <c r="OTU53" i="28"/>
  <c r="OTY53" i="28"/>
  <c r="OUC53" i="28"/>
  <c r="OUG53" i="28"/>
  <c r="OUK53" i="28"/>
  <c r="OUO53" i="28"/>
  <c r="OUS53" i="28"/>
  <c r="OUW53" i="28"/>
  <c r="OVA53" i="28"/>
  <c r="OVE53" i="28"/>
  <c r="OVI53" i="28"/>
  <c r="OVM53" i="28"/>
  <c r="OVQ53" i="28"/>
  <c r="OVU53" i="28"/>
  <c r="OVY53" i="28"/>
  <c r="OWC53" i="28"/>
  <c r="OWG53" i="28"/>
  <c r="OWK53" i="28"/>
  <c r="OWO53" i="28"/>
  <c r="OWS53" i="28"/>
  <c r="OWW53" i="28"/>
  <c r="OXA53" i="28"/>
  <c r="OXE53" i="28"/>
  <c r="OXI53" i="28"/>
  <c r="OXM53" i="28"/>
  <c r="OXQ53" i="28"/>
  <c r="OXU53" i="28"/>
  <c r="OXY53" i="28"/>
  <c r="OYC53" i="28"/>
  <c r="OYG53" i="28"/>
  <c r="OYK53" i="28"/>
  <c r="OYO53" i="28"/>
  <c r="OYS53" i="28"/>
  <c r="OYW53" i="28"/>
  <c r="OZA53" i="28"/>
  <c r="OZE53" i="28"/>
  <c r="OZI53" i="28"/>
  <c r="OZM53" i="28"/>
  <c r="OZQ53" i="28"/>
  <c r="OZU53" i="28"/>
  <c r="OZY53" i="28"/>
  <c r="PAC53" i="28"/>
  <c r="PAG53" i="28"/>
  <c r="PAK53" i="28"/>
  <c r="PAO53" i="28"/>
  <c r="PAS53" i="28"/>
  <c r="PAW53" i="28"/>
  <c r="PBA53" i="28"/>
  <c r="PBE53" i="28"/>
  <c r="PBI53" i="28"/>
  <c r="PBM53" i="28"/>
  <c r="PBQ53" i="28"/>
  <c r="PBU53" i="28"/>
  <c r="PBY53" i="28"/>
  <c r="PCC53" i="28"/>
  <c r="PCG53" i="28"/>
  <c r="PCK53" i="28"/>
  <c r="PCO53" i="28"/>
  <c r="PCS53" i="28"/>
  <c r="PCW53" i="28"/>
  <c r="PDA53" i="28"/>
  <c r="PDE53" i="28"/>
  <c r="PDI53" i="28"/>
  <c r="PDM53" i="28"/>
  <c r="PDQ53" i="28"/>
  <c r="PDU53" i="28"/>
  <c r="PDY53" i="28"/>
  <c r="PEC53" i="28"/>
  <c r="PEG53" i="28"/>
  <c r="PEK53" i="28"/>
  <c r="PEO53" i="28"/>
  <c r="PES53" i="28"/>
  <c r="PEW53" i="28"/>
  <c r="PFA53" i="28"/>
  <c r="PFE53" i="28"/>
  <c r="PFI53" i="28"/>
  <c r="PFM53" i="28"/>
  <c r="PFQ53" i="28"/>
  <c r="PFU53" i="28"/>
  <c r="PFY53" i="28"/>
  <c r="PGC53" i="28"/>
  <c r="PGG53" i="28"/>
  <c r="PGK53" i="28"/>
  <c r="PGO53" i="28"/>
  <c r="PGS53" i="28"/>
  <c r="PGW53" i="28"/>
  <c r="PHA53" i="28"/>
  <c r="PHE53" i="28"/>
  <c r="PHI53" i="28"/>
  <c r="PHM53" i="28"/>
  <c r="PHQ53" i="28"/>
  <c r="PHU53" i="28"/>
  <c r="PHY53" i="28"/>
  <c r="PIC53" i="28"/>
  <c r="PIG53" i="28"/>
  <c r="PIK53" i="28"/>
  <c r="PIO53" i="28"/>
  <c r="PIS53" i="28"/>
  <c r="PIW53" i="28"/>
  <c r="ZY53" i="28"/>
  <c r="ARL53" i="28"/>
  <c r="BBH53" i="28"/>
  <c r="BHL53" i="28"/>
  <c r="BMJ53" i="28"/>
  <c r="BRH53" i="28"/>
  <c r="BWF53" i="28"/>
  <c r="CBD53" i="28"/>
  <c r="CGB53" i="28"/>
  <c r="CKM53" i="28"/>
  <c r="CNT53" i="28"/>
  <c r="CQY53" i="28"/>
  <c r="CTK53" i="28"/>
  <c r="CVW53" i="28"/>
  <c r="CYI53" i="28"/>
  <c r="DAU53" i="28"/>
  <c r="DDG53" i="28"/>
  <c r="DFS53" i="28"/>
  <c r="DIE53" i="28"/>
  <c r="DKQ53" i="28"/>
  <c r="DNC53" i="28"/>
  <c r="DPK53" i="28"/>
  <c r="DRB53" i="28"/>
  <c r="DSM53" i="28"/>
  <c r="DTS53" i="28"/>
  <c r="DUY53" i="28"/>
  <c r="DWE53" i="28"/>
  <c r="DXK53" i="28"/>
  <c r="DYQ53" i="28"/>
  <c r="DZW53" i="28"/>
  <c r="EBC53" i="28"/>
  <c r="ECI53" i="28"/>
  <c r="EDO53" i="28"/>
  <c r="EEU53" i="28"/>
  <c r="EGA53" i="28"/>
  <c r="EHG53" i="28"/>
  <c r="EIM53" i="28"/>
  <c r="EJS53" i="28"/>
  <c r="EKY53" i="28"/>
  <c r="EME53" i="28"/>
  <c r="ENK53" i="28"/>
  <c r="EOQ53" i="28"/>
  <c r="EPW53" i="28"/>
  <c r="ERC53" i="28"/>
  <c r="ESI53" i="28"/>
  <c r="ETO53" i="28"/>
  <c r="EUU53" i="28"/>
  <c r="EWA53" i="28"/>
  <c r="EXG53" i="28"/>
  <c r="EYM53" i="28"/>
  <c r="EZS53" i="28"/>
  <c r="FAY53" i="28"/>
  <c r="FCE53" i="28"/>
  <c r="FDK53" i="28"/>
  <c r="FEQ53" i="28"/>
  <c r="FFW53" i="28"/>
  <c r="FHC53" i="28"/>
  <c r="FII53" i="28"/>
  <c r="FJO53" i="28"/>
  <c r="FKU53" i="28"/>
  <c r="FMA53" i="28"/>
  <c r="FNG53" i="28"/>
  <c r="FOM53" i="28"/>
  <c r="FPS53" i="28"/>
  <c r="FQY53" i="28"/>
  <c r="FSE53" i="28"/>
  <c r="FTK53" i="28"/>
  <c r="FUQ53" i="28"/>
  <c r="FVW53" i="28"/>
  <c r="FXC53" i="28"/>
  <c r="FYI53" i="28"/>
  <c r="FZO53" i="28"/>
  <c r="GAU53" i="28"/>
  <c r="GCA53" i="28"/>
  <c r="GDG53" i="28"/>
  <c r="GEM53" i="28"/>
  <c r="GFS53" i="28"/>
  <c r="GGY53" i="28"/>
  <c r="GIE53" i="28"/>
  <c r="GJK53" i="28"/>
  <c r="GKO53" i="28"/>
  <c r="GLJ53" i="28"/>
  <c r="GME53" i="28"/>
  <c r="GNA53" i="28"/>
  <c r="GNV53" i="28"/>
  <c r="GOQ53" i="28"/>
  <c r="GPM53" i="28"/>
  <c r="GQH53" i="28"/>
  <c r="GQY53" i="28"/>
  <c r="GRO53" i="28"/>
  <c r="GSE53" i="28"/>
  <c r="GSU53" i="28"/>
  <c r="GTK53" i="28"/>
  <c r="GUA53" i="28"/>
  <c r="GUQ53" i="28"/>
  <c r="GVG53" i="28"/>
  <c r="GVW53" i="28"/>
  <c r="GWM53" i="28"/>
  <c r="GXC53" i="28"/>
  <c r="GXS53" i="28"/>
  <c r="GYI53" i="28"/>
  <c r="GYY53" i="28"/>
  <c r="GZO53" i="28"/>
  <c r="HAE53" i="28"/>
  <c r="HAU53" i="28"/>
  <c r="HBK53" i="28"/>
  <c r="HCA53" i="28"/>
  <c r="HCQ53" i="28"/>
  <c r="HDG53" i="28"/>
  <c r="HDW53" i="28"/>
  <c r="HEM53" i="28"/>
  <c r="HFC53" i="28"/>
  <c r="HFS53" i="28"/>
  <c r="HGI53" i="28"/>
  <c r="HGY53" i="28"/>
  <c r="HHO53" i="28"/>
  <c r="HIE53" i="28"/>
  <c r="HIU53" i="28"/>
  <c r="HJK53" i="28"/>
  <c r="HKA53" i="28"/>
  <c r="HKQ53" i="28"/>
  <c r="HLG53" i="28"/>
  <c r="HLW53" i="28"/>
  <c r="HMM53" i="28"/>
  <c r="HNC53" i="28"/>
  <c r="HNS53" i="28"/>
  <c r="HOI53" i="28"/>
  <c r="HOY53" i="28"/>
  <c r="HPO53" i="28"/>
  <c r="HQE53" i="28"/>
  <c r="HQU53" i="28"/>
  <c r="HRK53" i="28"/>
  <c r="HSA53" i="28"/>
  <c r="HSQ53" i="28"/>
  <c r="HTG53" i="28"/>
  <c r="HTW53" i="28"/>
  <c r="HUM53" i="28"/>
  <c r="HVC53" i="28"/>
  <c r="HVS53" i="28"/>
  <c r="HWI53" i="28"/>
  <c r="HWY53" i="28"/>
  <c r="HXO53" i="28"/>
  <c r="HYE53" i="28"/>
  <c r="HYU53" i="28"/>
  <c r="HZK53" i="28"/>
  <c r="IAA53" i="28"/>
  <c r="IAQ53" i="28"/>
  <c r="IBG53" i="28"/>
  <c r="IBW53" i="28"/>
  <c r="ICM53" i="28"/>
  <c r="IDC53" i="28"/>
  <c r="IDS53" i="28"/>
  <c r="IEI53" i="28"/>
  <c r="IEY53" i="28"/>
  <c r="IFO53" i="28"/>
  <c r="IGE53" i="28"/>
  <c r="IGU53" i="28"/>
  <c r="IHK53" i="28"/>
  <c r="IIA53" i="28"/>
  <c r="IIQ53" i="28"/>
  <c r="IJG53" i="28"/>
  <c r="IJW53" i="28"/>
  <c r="IKM53" i="28"/>
  <c r="ILC53" i="28"/>
  <c r="ILS53" i="28"/>
  <c r="IMI53" i="28"/>
  <c r="IMY53" i="28"/>
  <c r="INO53" i="28"/>
  <c r="IOE53" i="28"/>
  <c r="IOU53" i="28"/>
  <c r="AEW53" i="28"/>
  <c r="BDL53" i="28"/>
  <c r="BNP53" i="28"/>
  <c r="BXL53" i="28"/>
  <c r="CHH53" i="28"/>
  <c r="COP53" i="28"/>
  <c r="CUA53" i="28"/>
  <c r="CYY53" i="28"/>
  <c r="DDW53" i="28"/>
  <c r="DIU53" i="28"/>
  <c r="DNS53" i="28"/>
  <c r="DRM53" i="28"/>
  <c r="DUA53" i="28"/>
  <c r="DWM53" i="28"/>
  <c r="DYY53" i="28"/>
  <c r="EBK53" i="28"/>
  <c r="EDW53" i="28"/>
  <c r="EGI53" i="28"/>
  <c r="EIU53" i="28"/>
  <c r="ELG53" i="28"/>
  <c r="ENS53" i="28"/>
  <c r="EQE53" i="28"/>
  <c r="ESQ53" i="28"/>
  <c r="EVC53" i="28"/>
  <c r="EXO53" i="28"/>
  <c r="FAA53" i="28"/>
  <c r="FCM53" i="28"/>
  <c r="FEY53" i="28"/>
  <c r="FHK53" i="28"/>
  <c r="FJW53" i="28"/>
  <c r="FMI53" i="28"/>
  <c r="FOU53" i="28"/>
  <c r="FRG53" i="28"/>
  <c r="FTS53" i="28"/>
  <c r="FWE53" i="28"/>
  <c r="FYQ53" i="28"/>
  <c r="GBC53" i="28"/>
  <c r="GDO53" i="28"/>
  <c r="GGA53" i="28"/>
  <c r="GIM53" i="28"/>
  <c r="GKT53" i="28"/>
  <c r="GMK53" i="28"/>
  <c r="GOA53" i="28"/>
  <c r="GPR53" i="28"/>
  <c r="GRC53" i="28"/>
  <c r="GSI53" i="28"/>
  <c r="GTO53" i="28"/>
  <c r="GUU53" i="28"/>
  <c r="GWA53" i="28"/>
  <c r="GXG53" i="28"/>
  <c r="GYM53" i="28"/>
  <c r="GZS53" i="28"/>
  <c r="HAY53" i="28"/>
  <c r="HCE53" i="28"/>
  <c r="HDK53" i="28"/>
  <c r="HEQ53" i="28"/>
  <c r="HFW53" i="28"/>
  <c r="HHC53" i="28"/>
  <c r="HII53" i="28"/>
  <c r="HJO53" i="28"/>
  <c r="HKU53" i="28"/>
  <c r="HMA53" i="28"/>
  <c r="HNG53" i="28"/>
  <c r="HOM53" i="28"/>
  <c r="HPS53" i="28"/>
  <c r="HQY53" i="28"/>
  <c r="HSE53" i="28"/>
  <c r="HTK53" i="28"/>
  <c r="HUQ53" i="28"/>
  <c r="HVW53" i="28"/>
  <c r="HXC53" i="28"/>
  <c r="HYI53" i="28"/>
  <c r="HZO53" i="28"/>
  <c r="IAU53" i="28"/>
  <c r="ICA53" i="28"/>
  <c r="IDG53" i="28"/>
  <c r="IEM53" i="28"/>
  <c r="IFS53" i="28"/>
  <c r="IGY53" i="28"/>
  <c r="IIE53" i="28"/>
  <c r="IJK53" i="28"/>
  <c r="IKQ53" i="28"/>
  <c r="ILW53" i="28"/>
  <c r="INC53" i="28"/>
  <c r="IOI53" i="28"/>
  <c r="IPK53" i="28"/>
  <c r="IPY53" i="28"/>
  <c r="IQL53" i="28"/>
  <c r="IRB53" i="28"/>
  <c r="IRO53" i="28"/>
  <c r="ISC53" i="28"/>
  <c r="ISS53" i="28"/>
  <c r="ITD53" i="28"/>
  <c r="ITN53" i="28"/>
  <c r="ITZ53" i="28"/>
  <c r="IUJ53" i="28"/>
  <c r="IUT53" i="28"/>
  <c r="IVF53" i="28"/>
  <c r="IVP53" i="28"/>
  <c r="IVZ53" i="28"/>
  <c r="IWL53" i="28"/>
  <c r="IWV53" i="28"/>
  <c r="IXF53" i="28"/>
  <c r="IXR53" i="28"/>
  <c r="IYB53" i="28"/>
  <c r="IYL53" i="28"/>
  <c r="IYX53" i="28"/>
  <c r="IZH53" i="28"/>
  <c r="IZR53" i="28"/>
  <c r="JAD53" i="28"/>
  <c r="JAN53" i="28"/>
  <c r="JAX53" i="28"/>
  <c r="JBJ53" i="28"/>
  <c r="JBT53" i="28"/>
  <c r="JCD53" i="28"/>
  <c r="JCP53" i="28"/>
  <c r="JCZ53" i="28"/>
  <c r="JDJ53" i="28"/>
  <c r="JDV53" i="28"/>
  <c r="JEF53" i="28"/>
  <c r="JEP53" i="28"/>
  <c r="JFB53" i="28"/>
  <c r="JFL53" i="28"/>
  <c r="JFV53" i="28"/>
  <c r="JGH53" i="28"/>
  <c r="JGR53" i="28"/>
  <c r="JHB53" i="28"/>
  <c r="JHN53" i="28"/>
  <c r="JHX53" i="28"/>
  <c r="JIH53" i="28"/>
  <c r="JIT53" i="28"/>
  <c r="JJD53" i="28"/>
  <c r="JJN53" i="28"/>
  <c r="JJZ53" i="28"/>
  <c r="JKJ53" i="28"/>
  <c r="JKT53" i="28"/>
  <c r="JLF53" i="28"/>
  <c r="JLP53" i="28"/>
  <c r="JLZ53" i="28"/>
  <c r="JML53" i="28"/>
  <c r="JMV53" i="28"/>
  <c r="JNF53" i="28"/>
  <c r="JNR53" i="28"/>
  <c r="JOB53" i="28"/>
  <c r="JOL53" i="28"/>
  <c r="JOX53" i="28"/>
  <c r="JPH53" i="28"/>
  <c r="JPR53" i="28"/>
  <c r="JQD53" i="28"/>
  <c r="JQN53" i="28"/>
  <c r="JQX53" i="28"/>
  <c r="JRJ53" i="28"/>
  <c r="JRT53" i="28"/>
  <c r="JSD53" i="28"/>
  <c r="JSP53" i="28"/>
  <c r="JSZ53" i="28"/>
  <c r="JTJ53" i="28"/>
  <c r="JTV53" i="28"/>
  <c r="JUF53" i="28"/>
  <c r="JUP53" i="28"/>
  <c r="JVB53" i="28"/>
  <c r="JVL53" i="28"/>
  <c r="JVV53" i="28"/>
  <c r="JWH53" i="28"/>
  <c r="JWR53" i="28"/>
  <c r="JXB53" i="28"/>
  <c r="JXN53" i="28"/>
  <c r="JXX53" i="28"/>
  <c r="JYH53" i="28"/>
  <c r="JYT53" i="28"/>
  <c r="JZD53" i="28"/>
  <c r="JZN53" i="28"/>
  <c r="JZZ53" i="28"/>
  <c r="KAJ53" i="28"/>
  <c r="KAT53" i="28"/>
  <c r="KBF53" i="28"/>
  <c r="KBP53" i="28"/>
  <c r="KBZ53" i="28"/>
  <c r="KCL53" i="28"/>
  <c r="KCV53" i="28"/>
  <c r="KDF53" i="28"/>
  <c r="KDR53" i="28"/>
  <c r="KEB53" i="28"/>
  <c r="KEL53" i="28"/>
  <c r="KEX53" i="28"/>
  <c r="KFH53" i="28"/>
  <c r="KFR53" i="28"/>
  <c r="KGD53" i="28"/>
  <c r="KGN53" i="28"/>
  <c r="KGX53" i="28"/>
  <c r="KHJ53" i="28"/>
  <c r="KHT53" i="28"/>
  <c r="KID53" i="28"/>
  <c r="KIP53" i="28"/>
  <c r="KIZ53" i="28"/>
  <c r="KJJ53" i="28"/>
  <c r="KJV53" i="28"/>
  <c r="KKF53" i="28"/>
  <c r="KKP53" i="28"/>
  <c r="KLB53" i="28"/>
  <c r="KLL53" i="28"/>
  <c r="KLV53" i="28"/>
  <c r="KMH53" i="28"/>
  <c r="KMR53" i="28"/>
  <c r="KNB53" i="28"/>
  <c r="KNN53" i="28"/>
  <c r="AJU53" i="28"/>
  <c r="BEZ53" i="28"/>
  <c r="BOV53" i="28"/>
  <c r="BYR53" i="28"/>
  <c r="CIN53" i="28"/>
  <c r="CPK53" i="28"/>
  <c r="CUQ53" i="28"/>
  <c r="CZO53" i="28"/>
  <c r="DEM53" i="28"/>
  <c r="DJK53" i="28"/>
  <c r="DOI53" i="28"/>
  <c r="DRW53" i="28"/>
  <c r="DUI53" i="28"/>
  <c r="DWU53" i="28"/>
  <c r="DZG53" i="28"/>
  <c r="EBS53" i="28"/>
  <c r="EEE53" i="28"/>
  <c r="EGQ53" i="28"/>
  <c r="EJC53" i="28"/>
  <c r="ELO53" i="28"/>
  <c r="EOA53" i="28"/>
  <c r="EQM53" i="28"/>
  <c r="ESY53" i="28"/>
  <c r="EVK53" i="28"/>
  <c r="EXW53" i="28"/>
  <c r="FAI53" i="28"/>
  <c r="FCU53" i="28"/>
  <c r="FFG53" i="28"/>
  <c r="FHS53" i="28"/>
  <c r="FKE53" i="28"/>
  <c r="FMQ53" i="28"/>
  <c r="FPC53" i="28"/>
  <c r="FRO53" i="28"/>
  <c r="FUA53" i="28"/>
  <c r="FWM53" i="28"/>
  <c r="FYY53" i="28"/>
  <c r="GBK53" i="28"/>
  <c r="GDW53" i="28"/>
  <c r="GGI53" i="28"/>
  <c r="GIU53" i="28"/>
  <c r="GKY53" i="28"/>
  <c r="GMP53" i="28"/>
  <c r="GOG53" i="28"/>
  <c r="GPW53" i="28"/>
  <c r="GRG53" i="28"/>
  <c r="GSM53" i="28"/>
  <c r="GTS53" i="28"/>
  <c r="GUY53" i="28"/>
  <c r="GWE53" i="28"/>
  <c r="GXK53" i="28"/>
  <c r="GYQ53" i="28"/>
  <c r="GZW53" i="28"/>
  <c r="HBC53" i="28"/>
  <c r="HCI53" i="28"/>
  <c r="HDO53" i="28"/>
  <c r="HEU53" i="28"/>
  <c r="HGA53" i="28"/>
  <c r="HHG53" i="28"/>
  <c r="HIM53" i="28"/>
  <c r="HJS53" i="28"/>
  <c r="HKY53" i="28"/>
  <c r="HME53" i="28"/>
  <c r="HNK53" i="28"/>
  <c r="HOQ53" i="28"/>
  <c r="HPW53" i="28"/>
  <c r="HRC53" i="28"/>
  <c r="HSI53" i="28"/>
  <c r="HTO53" i="28"/>
  <c r="HUU53" i="28"/>
  <c r="HWA53" i="28"/>
  <c r="HXG53" i="28"/>
  <c r="HYM53" i="28"/>
  <c r="HZS53" i="28"/>
  <c r="IAY53" i="28"/>
  <c r="ICE53" i="28"/>
  <c r="IDK53" i="28"/>
  <c r="IEQ53" i="28"/>
  <c r="IFW53" i="28"/>
  <c r="IHC53" i="28"/>
  <c r="III53" i="28"/>
  <c r="IJO53" i="28"/>
  <c r="IKU53" i="28"/>
  <c r="IMA53" i="28"/>
  <c r="ING53" i="28"/>
  <c r="IOM53" i="28"/>
  <c r="IPN53" i="28"/>
  <c r="IQA53" i="28"/>
  <c r="IQQ53" i="28"/>
  <c r="IRE53" i="28"/>
  <c r="IRR53" i="28"/>
  <c r="ISH53" i="28"/>
  <c r="ISU53" i="28"/>
  <c r="ITF53" i="28"/>
  <c r="ITR53" i="28"/>
  <c r="IUB53" i="28"/>
  <c r="IUL53" i="28"/>
  <c r="IUX53" i="28"/>
  <c r="IVH53" i="28"/>
  <c r="IVR53" i="28"/>
  <c r="IWD53" i="28"/>
  <c r="IWN53" i="28"/>
  <c r="IWX53" i="28"/>
  <c r="IXJ53" i="28"/>
  <c r="IXT53" i="28"/>
  <c r="IYD53" i="28"/>
  <c r="IYP53" i="28"/>
  <c r="IYZ53" i="28"/>
  <c r="IZJ53" i="28"/>
  <c r="IZV53" i="28"/>
  <c r="JAF53" i="28"/>
  <c r="JAP53" i="28"/>
  <c r="JBB53" i="28"/>
  <c r="JBL53" i="28"/>
  <c r="JBV53" i="28"/>
  <c r="JCH53" i="28"/>
  <c r="JCR53" i="28"/>
  <c r="JDB53" i="28"/>
  <c r="JDN53" i="28"/>
  <c r="JDX53" i="28"/>
  <c r="JEH53" i="28"/>
  <c r="JET53" i="28"/>
  <c r="JFD53" i="28"/>
  <c r="JFN53" i="28"/>
  <c r="JFZ53" i="28"/>
  <c r="JGJ53" i="28"/>
  <c r="JGT53" i="28"/>
  <c r="JHF53" i="28"/>
  <c r="JHP53" i="28"/>
  <c r="JHZ53" i="28"/>
  <c r="JIL53" i="28"/>
  <c r="JIV53" i="28"/>
  <c r="JJF53" i="28"/>
  <c r="JJR53" i="28"/>
  <c r="JKB53" i="28"/>
  <c r="JKL53" i="28"/>
  <c r="JKX53" i="28"/>
  <c r="JLH53" i="28"/>
  <c r="JLR53" i="28"/>
  <c r="JMD53" i="28"/>
  <c r="JMN53" i="28"/>
  <c r="JMX53" i="28"/>
  <c r="JNJ53" i="28"/>
  <c r="JNT53" i="28"/>
  <c r="JOD53" i="28"/>
  <c r="JOP53" i="28"/>
  <c r="JOZ53" i="28"/>
  <c r="JPJ53" i="28"/>
  <c r="JPV53" i="28"/>
  <c r="JQF53" i="28"/>
  <c r="JQP53" i="28"/>
  <c r="JRB53" i="28"/>
  <c r="JRL53" i="28"/>
  <c r="JRV53" i="28"/>
  <c r="JSH53" i="28"/>
  <c r="JSR53" i="28"/>
  <c r="JTB53" i="28"/>
  <c r="JTN53" i="28"/>
  <c r="JTX53" i="28"/>
  <c r="JUH53" i="28"/>
  <c r="JUT53" i="28"/>
  <c r="JVD53" i="28"/>
  <c r="JVN53" i="28"/>
  <c r="JVZ53" i="28"/>
  <c r="JWJ53" i="28"/>
  <c r="JWT53" i="28"/>
  <c r="JXF53" i="28"/>
  <c r="JXP53" i="28"/>
  <c r="JXZ53" i="28"/>
  <c r="JYL53" i="28"/>
  <c r="JYV53" i="28"/>
  <c r="JZF53" i="28"/>
  <c r="JZR53" i="28"/>
  <c r="KAB53" i="28"/>
  <c r="KAL53" i="28"/>
  <c r="KAX53" i="28"/>
  <c r="KBH53" i="28"/>
  <c r="KBR53" i="28"/>
  <c r="KCD53" i="28"/>
  <c r="KCN53" i="28"/>
  <c r="KCX53" i="28"/>
  <c r="KDJ53" i="28"/>
  <c r="KDT53" i="28"/>
  <c r="KED53" i="28"/>
  <c r="KEP53" i="28"/>
  <c r="KEZ53" i="28"/>
  <c r="KFJ53" i="28"/>
  <c r="KFV53" i="28"/>
  <c r="KGF53" i="28"/>
  <c r="KGP53" i="28"/>
  <c r="KHB53" i="28"/>
  <c r="KHL53" i="28"/>
  <c r="KHV53" i="28"/>
  <c r="KIH53" i="28"/>
  <c r="KIR53" i="28"/>
  <c r="KJB53" i="28"/>
  <c r="KJN53" i="28"/>
  <c r="KJX53" i="28"/>
  <c r="KKH53" i="28"/>
  <c r="KKT53" i="28"/>
  <c r="KLD53" i="28"/>
  <c r="KLN53" i="28"/>
  <c r="KLZ53" i="28"/>
  <c r="KMJ53" i="28"/>
  <c r="KMT53" i="28"/>
  <c r="KNF53" i="28"/>
  <c r="KNP53" i="28"/>
  <c r="KNZ53" i="28"/>
  <c r="KOL53" i="28"/>
  <c r="KOV53" i="28"/>
  <c r="KPF53" i="28"/>
  <c r="KPR53" i="28"/>
  <c r="KQB53" i="28"/>
  <c r="KQL53" i="28"/>
  <c r="KQX53" i="28"/>
  <c r="KRH53" i="28"/>
  <c r="KRR53" i="28"/>
  <c r="KSD53" i="28"/>
  <c r="KSN53" i="28"/>
  <c r="KSX53" i="28"/>
  <c r="KTJ53" i="28"/>
  <c r="KTT53" i="28"/>
  <c r="KUD53" i="28"/>
  <c r="KUP53" i="28"/>
  <c r="KUZ53" i="28"/>
  <c r="KVJ53" i="28"/>
  <c r="KVV53" i="28"/>
  <c r="KWF53" i="28"/>
  <c r="KWP53" i="28"/>
  <c r="KXB53" i="28"/>
  <c r="KXL53" i="28"/>
  <c r="KXV53" i="28"/>
  <c r="KYH53" i="28"/>
  <c r="KYR53" i="28"/>
  <c r="KZB53" i="28"/>
  <c r="KZN53" i="28"/>
  <c r="KZX53" i="28"/>
  <c r="LAH53" i="28"/>
  <c r="LAT53" i="28"/>
  <c r="LBD53" i="28"/>
  <c r="LBN53" i="28"/>
  <c r="LBZ53" i="28"/>
  <c r="LCJ53" i="28"/>
  <c r="LCT53" i="28"/>
  <c r="LDF53" i="28"/>
  <c r="LDP53" i="28"/>
  <c r="LDZ53" i="28"/>
  <c r="LEL53" i="28"/>
  <c r="LEV53" i="28"/>
  <c r="LFF53" i="28"/>
  <c r="LFR53" i="28"/>
  <c r="LGB53" i="28"/>
  <c r="LGL53" i="28"/>
  <c r="LGX53" i="28"/>
  <c r="LHH53" i="28"/>
  <c r="LHR53" i="28"/>
  <c r="LID53" i="28"/>
  <c r="LIN53" i="28"/>
  <c r="LIX53" i="28"/>
  <c r="LJJ53" i="28"/>
  <c r="LJT53" i="28"/>
  <c r="LKD53" i="28"/>
  <c r="LKP53" i="28"/>
  <c r="LKZ53" i="28"/>
  <c r="LLJ53" i="28"/>
  <c r="LLV53" i="28"/>
  <c r="LMF53" i="28"/>
  <c r="LMP53" i="28"/>
  <c r="LNB53" i="28"/>
  <c r="LNL53" i="28"/>
  <c r="LNV53" i="28"/>
  <c r="LOH53" i="28"/>
  <c r="LOR53" i="28"/>
  <c r="LPB53" i="28"/>
  <c r="LPN53" i="28"/>
  <c r="LPX53" i="28"/>
  <c r="LQH53" i="28"/>
  <c r="LQT53" i="28"/>
  <c r="LRD53" i="28"/>
  <c r="LRN53" i="28"/>
  <c r="LRZ53" i="28"/>
  <c r="LSJ53" i="28"/>
  <c r="LST53" i="28"/>
  <c r="LTF53" i="28"/>
  <c r="LTP53" i="28"/>
  <c r="LTZ53" i="28"/>
  <c r="LUL53" i="28"/>
  <c r="LUV53" i="28"/>
  <c r="LVF53" i="28"/>
  <c r="LVR53" i="28"/>
  <c r="LWB53" i="28"/>
  <c r="LWL53" i="28"/>
  <c r="LWX53" i="28"/>
  <c r="LXH53" i="28"/>
  <c r="LXR53" i="28"/>
  <c r="LYD53" i="28"/>
  <c r="LYN53" i="28"/>
  <c r="LYX53" i="28"/>
  <c r="LZJ53" i="28"/>
  <c r="LZT53" i="28"/>
  <c r="MAD53" i="28"/>
  <c r="MAP53" i="28"/>
  <c r="MAZ53" i="28"/>
  <c r="MBJ53" i="28"/>
  <c r="MBV53" i="28"/>
  <c r="MCF53" i="28"/>
  <c r="MCP53" i="28"/>
  <c r="MDB53" i="28"/>
  <c r="MDL53" i="28"/>
  <c r="MDV53" i="28"/>
  <c r="MEH53" i="28"/>
  <c r="MER53" i="28"/>
  <c r="MFB53" i="28"/>
  <c r="MFN53" i="28"/>
  <c r="MFX53" i="28"/>
  <c r="MGH53" i="28"/>
  <c r="MGT53" i="28"/>
  <c r="MHD53" i="28"/>
  <c r="MHN53" i="28"/>
  <c r="MHZ53" i="28"/>
  <c r="MIJ53" i="28"/>
  <c r="MIT53" i="28"/>
  <c r="MJF53" i="28"/>
  <c r="MJP53" i="28"/>
  <c r="MJZ53" i="28"/>
  <c r="MKL53" i="28"/>
  <c r="MKV53" i="28"/>
  <c r="MLF53" i="28"/>
  <c r="MLR53" i="28"/>
  <c r="MMB53" i="28"/>
  <c r="MML53" i="28"/>
  <c r="MMX53" i="28"/>
  <c r="MNH53" i="28"/>
  <c r="MNR53" i="28"/>
  <c r="MOD53" i="28"/>
  <c r="MON53" i="28"/>
  <c r="MOX53" i="28"/>
  <c r="MPJ53" i="28"/>
  <c r="MPT53" i="28"/>
  <c r="MQD53" i="28"/>
  <c r="MQP53" i="28"/>
  <c r="MQZ53" i="28"/>
  <c r="ATX53" i="28"/>
  <c r="BSN53" i="28"/>
  <c r="CLH53" i="28"/>
  <c r="CWM53" i="28"/>
  <c r="DGI53" i="28"/>
  <c r="DPV53" i="28"/>
  <c r="DVG53" i="28"/>
  <c r="EAE53" i="28"/>
  <c r="EFC53" i="28"/>
  <c r="EKA53" i="28"/>
  <c r="EOY53" i="28"/>
  <c r="ETW53" i="28"/>
  <c r="EYU53" i="28"/>
  <c r="FDS53" i="28"/>
  <c r="FIQ53" i="28"/>
  <c r="FNO53" i="28"/>
  <c r="FSM53" i="28"/>
  <c r="FXK53" i="28"/>
  <c r="GCI53" i="28"/>
  <c r="GHG53" i="28"/>
  <c r="GLO53" i="28"/>
  <c r="GOW53" i="28"/>
  <c r="GRS53" i="28"/>
  <c r="GUE53" i="28"/>
  <c r="GWQ53" i="28"/>
  <c r="GZC53" i="28"/>
  <c r="HBO53" i="28"/>
  <c r="HEA53" i="28"/>
  <c r="HGM53" i="28"/>
  <c r="HIY53" i="28"/>
  <c r="HLK53" i="28"/>
  <c r="HNW53" i="28"/>
  <c r="HQI53" i="28"/>
  <c r="HSU53" i="28"/>
  <c r="HVG53" i="28"/>
  <c r="HXS53" i="28"/>
  <c r="IAE53" i="28"/>
  <c r="ICQ53" i="28"/>
  <c r="IFC53" i="28"/>
  <c r="IHO53" i="28"/>
  <c r="IKA53" i="28"/>
  <c r="IMM53" i="28"/>
  <c r="IOY53" i="28"/>
  <c r="IQG53" i="28"/>
  <c r="IRG53" i="28"/>
  <c r="ISK53" i="28"/>
  <c r="ITJ53" i="28"/>
  <c r="IUD53" i="28"/>
  <c r="IUZ53" i="28"/>
  <c r="IVV53" i="28"/>
  <c r="IWP53" i="28"/>
  <c r="IXL53" i="28"/>
  <c r="IYH53" i="28"/>
  <c r="IZB53" i="28"/>
  <c r="IZX53" i="28"/>
  <c r="JAT53" i="28"/>
  <c r="JBN53" i="28"/>
  <c r="JCJ53" i="28"/>
  <c r="JDF53" i="28"/>
  <c r="JDZ53" i="28"/>
  <c r="JEV53" i="28"/>
  <c r="JFR53" i="28"/>
  <c r="JGL53" i="28"/>
  <c r="JHH53" i="28"/>
  <c r="JID53" i="28"/>
  <c r="JIX53" i="28"/>
  <c r="JJT53" i="28"/>
  <c r="JKP53" i="28"/>
  <c r="JLJ53" i="28"/>
  <c r="JMF53" i="28"/>
  <c r="JNB53" i="28"/>
  <c r="JNV53" i="28"/>
  <c r="JOR53" i="28"/>
  <c r="JPN53" i="28"/>
  <c r="JQH53" i="28"/>
  <c r="JRD53" i="28"/>
  <c r="JRZ53" i="28"/>
  <c r="JST53" i="28"/>
  <c r="JTP53" i="28"/>
  <c r="JUL53" i="28"/>
  <c r="JVF53" i="28"/>
  <c r="JWB53" i="28"/>
  <c r="JWX53" i="28"/>
  <c r="JXR53" i="28"/>
  <c r="JYN53" i="28"/>
  <c r="JZJ53" i="28"/>
  <c r="KAD53" i="28"/>
  <c r="KAZ53" i="28"/>
  <c r="KBV53" i="28"/>
  <c r="KCP53" i="28"/>
  <c r="KDL53" i="28"/>
  <c r="KEH53" i="28"/>
  <c r="KFB53" i="28"/>
  <c r="KFX53" i="28"/>
  <c r="KGT53" i="28"/>
  <c r="KHN53" i="28"/>
  <c r="KIJ53" i="28"/>
  <c r="KJF53" i="28"/>
  <c r="KJZ53" i="28"/>
  <c r="KKV53" i="28"/>
  <c r="KLR53" i="28"/>
  <c r="KML53" i="28"/>
  <c r="KNH53" i="28"/>
  <c r="KNX53" i="28"/>
  <c r="KON53" i="28"/>
  <c r="KPB53" i="28"/>
  <c r="KPN53" i="28"/>
  <c r="KQD53" i="28"/>
  <c r="KQR53" i="28"/>
  <c r="KRF53" i="28"/>
  <c r="KRV53" i="28"/>
  <c r="KSH53" i="28"/>
  <c r="KSV53" i="28"/>
  <c r="KTL53" i="28"/>
  <c r="KTZ53" i="28"/>
  <c r="KUL53" i="28"/>
  <c r="KVB53" i="28"/>
  <c r="KVP53" i="28"/>
  <c r="KWD53" i="28"/>
  <c r="KWT53" i="28"/>
  <c r="KXF53" i="28"/>
  <c r="KXT53" i="28"/>
  <c r="KYJ53" i="28"/>
  <c r="KYX53" i="28"/>
  <c r="KZJ53" i="28"/>
  <c r="KZZ53" i="28"/>
  <c r="LAN53" i="28"/>
  <c r="LBB53" i="28"/>
  <c r="LBR53" i="28"/>
  <c r="LCD53" i="28"/>
  <c r="LCR53" i="28"/>
  <c r="LDH53" i="28"/>
  <c r="LDV53" i="28"/>
  <c r="LEH53" i="28"/>
  <c r="LEX53" i="28"/>
  <c r="LFL53" i="28"/>
  <c r="LFZ53" i="28"/>
  <c r="LGP53" i="28"/>
  <c r="LHB53" i="28"/>
  <c r="LHP53" i="28"/>
  <c r="LIF53" i="28"/>
  <c r="LIT53" i="28"/>
  <c r="LJF53" i="28"/>
  <c r="LJV53" i="28"/>
  <c r="LKJ53" i="28"/>
  <c r="LKX53" i="28"/>
  <c r="LLN53" i="28"/>
  <c r="LLZ53" i="28"/>
  <c r="LMN53" i="28"/>
  <c r="LND53" i="28"/>
  <c r="LNR53" i="28"/>
  <c r="LOD53" i="28"/>
  <c r="LOT53" i="28"/>
  <c r="LPH53" i="28"/>
  <c r="LPV53" i="28"/>
  <c r="LQL53" i="28"/>
  <c r="LQX53" i="28"/>
  <c r="LRL53" i="28"/>
  <c r="LSB53" i="28"/>
  <c r="LSP53" i="28"/>
  <c r="LTB53" i="28"/>
  <c r="LTR53" i="28"/>
  <c r="LUF53" i="28"/>
  <c r="LUT53" i="28"/>
  <c r="LVJ53" i="28"/>
  <c r="LVV53" i="28"/>
  <c r="LWJ53" i="28"/>
  <c r="LWZ53" i="28"/>
  <c r="LXN53" i="28"/>
  <c r="LXZ53" i="28"/>
  <c r="LYP53" i="28"/>
  <c r="LZD53" i="28"/>
  <c r="LZR53" i="28"/>
  <c r="MAH53" i="28"/>
  <c r="MAT53" i="28"/>
  <c r="MBH53" i="28"/>
  <c r="MBX53" i="28"/>
  <c r="MCL53" i="28"/>
  <c r="MCX53" i="28"/>
  <c r="MDN53" i="28"/>
  <c r="MEB53" i="28"/>
  <c r="MEP53" i="28"/>
  <c r="MFF53" i="28"/>
  <c r="MFR53" i="28"/>
  <c r="MGF53" i="28"/>
  <c r="MGV53" i="28"/>
  <c r="MHJ53" i="28"/>
  <c r="MHV53" i="28"/>
  <c r="MIL53" i="28"/>
  <c r="MIZ53" i="28"/>
  <c r="MJN53" i="28"/>
  <c r="MKD53" i="28"/>
  <c r="MKP53" i="28"/>
  <c r="MLD53" i="28"/>
  <c r="MLT53" i="28"/>
  <c r="MMH53" i="28"/>
  <c r="MMT53" i="28"/>
  <c r="MNJ53" i="28"/>
  <c r="MNX53" i="28"/>
  <c r="MOL53" i="28"/>
  <c r="MPB53" i="28"/>
  <c r="MPN53" i="28"/>
  <c r="MQB53" i="28"/>
  <c r="MQR53" i="28"/>
  <c r="MRF53" i="28"/>
  <c r="MRP53" i="28"/>
  <c r="MRZ53" i="28"/>
  <c r="MSL53" i="28"/>
  <c r="MSV53" i="28"/>
  <c r="MTF53" i="28"/>
  <c r="MTR53" i="28"/>
  <c r="MUB53" i="28"/>
  <c r="MUL53" i="28"/>
  <c r="MUX53" i="28"/>
  <c r="MVH53" i="28"/>
  <c r="MVR53" i="28"/>
  <c r="MWD53" i="28"/>
  <c r="MWN53" i="28"/>
  <c r="MWX53" i="28"/>
  <c r="MXJ53" i="28"/>
  <c r="MXT53" i="28"/>
  <c r="MYD53" i="28"/>
  <c r="MYP53" i="28"/>
  <c r="MYZ53" i="28"/>
  <c r="MZJ53" i="28"/>
  <c r="MZV53" i="28"/>
  <c r="NAF53" i="28"/>
  <c r="NAP53" i="28"/>
  <c r="NBB53" i="28"/>
  <c r="NBL53" i="28"/>
  <c r="NBV53" i="28"/>
  <c r="NCH53" i="28"/>
  <c r="NCR53" i="28"/>
  <c r="NDB53" i="28"/>
  <c r="NDN53" i="28"/>
  <c r="NDX53" i="28"/>
  <c r="NEH53" i="28"/>
  <c r="NET53" i="28"/>
  <c r="NFD53" i="28"/>
  <c r="NFN53" i="28"/>
  <c r="NFZ53" i="28"/>
  <c r="NGJ53" i="28"/>
  <c r="NGT53" i="28"/>
  <c r="NHF53" i="28"/>
  <c r="NHP53" i="28"/>
  <c r="NHZ53" i="28"/>
  <c r="NIL53" i="28"/>
  <c r="NIV53" i="28"/>
  <c r="NJF53" i="28"/>
  <c r="NJR53" i="28"/>
  <c r="NKB53" i="28"/>
  <c r="NKL53" i="28"/>
  <c r="NKX53" i="28"/>
  <c r="NLH53" i="28"/>
  <c r="NLN53" i="28"/>
  <c r="NLV53" i="28"/>
  <c r="NMC53" i="28"/>
  <c r="NMJ53" i="28"/>
  <c r="NMR53" i="28"/>
  <c r="NMX53" i="28"/>
  <c r="NNE53" i="28"/>
  <c r="NNM53" i="28"/>
  <c r="NNT53" i="28"/>
  <c r="NNZ53" i="28"/>
  <c r="NOH53" i="28"/>
  <c r="NOO53" i="28"/>
  <c r="NOV53" i="28"/>
  <c r="NPD53" i="28"/>
  <c r="NPJ53" i="28"/>
  <c r="NPQ53" i="28"/>
  <c r="NPY53" i="28"/>
  <c r="NQF53" i="28"/>
  <c r="NQL53" i="28"/>
  <c r="NQT53" i="28"/>
  <c r="NRA53" i="28"/>
  <c r="NRH53" i="28"/>
  <c r="NRP53" i="28"/>
  <c r="NRV53" i="28"/>
  <c r="NSC53" i="28"/>
  <c r="NSK53" i="28"/>
  <c r="NSR53" i="28"/>
  <c r="NSX53" i="28"/>
  <c r="NTF53" i="28"/>
  <c r="NTM53" i="28"/>
  <c r="NTT53" i="28"/>
  <c r="NUB53" i="28"/>
  <c r="NUH53" i="28"/>
  <c r="NUO53" i="28"/>
  <c r="NUW53" i="28"/>
  <c r="NVD53" i="28"/>
  <c r="NVJ53" i="28"/>
  <c r="NVR53" i="28"/>
  <c r="NVY53" i="28"/>
  <c r="NWF53" i="28"/>
  <c r="NWN53" i="28"/>
  <c r="NWT53" i="28"/>
  <c r="NXA53" i="28"/>
  <c r="NXI53" i="28"/>
  <c r="NXP53" i="28"/>
  <c r="NXV53" i="28"/>
  <c r="NYD53" i="28"/>
  <c r="NYK53" i="28"/>
  <c r="NYR53" i="28"/>
  <c r="NYZ53" i="28"/>
  <c r="NZF53" i="28"/>
  <c r="NZM53" i="28"/>
  <c r="NZU53" i="28"/>
  <c r="OAB53" i="28"/>
  <c r="OAH53" i="28"/>
  <c r="OAP53" i="28"/>
  <c r="OAW53" i="28"/>
  <c r="OBD53" i="28"/>
  <c r="OBL53" i="28"/>
  <c r="OBR53" i="28"/>
  <c r="OBY53" i="28"/>
  <c r="OCG53" i="28"/>
  <c r="OCN53" i="28"/>
  <c r="OCT53" i="28"/>
  <c r="ODB53" i="28"/>
  <c r="ODI53" i="28"/>
  <c r="ODP53" i="28"/>
  <c r="ODX53" i="28"/>
  <c r="OED53" i="28"/>
  <c r="OEK53" i="28"/>
  <c r="OES53" i="28"/>
  <c r="OEZ53" i="28"/>
  <c r="OFF53" i="28"/>
  <c r="OFN53" i="28"/>
  <c r="OFU53" i="28"/>
  <c r="OGB53" i="28"/>
  <c r="OGJ53" i="28"/>
  <c r="OGP53" i="28"/>
  <c r="OGW53" i="28"/>
  <c r="OHE53" i="28"/>
  <c r="OHL53" i="28"/>
  <c r="OHR53" i="28"/>
  <c r="OHZ53" i="28"/>
  <c r="OIG53" i="28"/>
  <c r="OIN53" i="28"/>
  <c r="OIV53" i="28"/>
  <c r="OJB53" i="28"/>
  <c r="OJI53" i="28"/>
  <c r="OJQ53" i="28"/>
  <c r="OJX53" i="28"/>
  <c r="OKD53" i="28"/>
  <c r="OKL53" i="28"/>
  <c r="OKS53" i="28"/>
  <c r="OKZ53" i="28"/>
  <c r="OLH53" i="28"/>
  <c r="OLN53" i="28"/>
  <c r="OLU53" i="28"/>
  <c r="OMC53" i="28"/>
  <c r="OMJ53" i="28"/>
  <c r="OMP53" i="28"/>
  <c r="OMX53" i="28"/>
  <c r="ONE53" i="28"/>
  <c r="ONL53" i="28"/>
  <c r="ONT53" i="28"/>
  <c r="ONZ53" i="28"/>
  <c r="OOG53" i="28"/>
  <c r="OOO53" i="28"/>
  <c r="OOV53" i="28"/>
  <c r="OPB53" i="28"/>
  <c r="OPJ53" i="28"/>
  <c r="OPQ53" i="28"/>
  <c r="OPX53" i="28"/>
  <c r="OQF53" i="28"/>
  <c r="OQL53" i="28"/>
  <c r="OQS53" i="28"/>
  <c r="ORA53" i="28"/>
  <c r="ORH53" i="28"/>
  <c r="ORN53" i="28"/>
  <c r="ORV53" i="28"/>
  <c r="OSA53" i="28"/>
  <c r="OSF53" i="28"/>
  <c r="OSL53" i="28"/>
  <c r="OSQ53" i="28"/>
  <c r="OSV53" i="28"/>
  <c r="OTB53" i="28"/>
  <c r="OTG53" i="28"/>
  <c r="OTL53" i="28"/>
  <c r="OTR53" i="28"/>
  <c r="OTW53" i="28"/>
  <c r="OUB53" i="28"/>
  <c r="OUH53" i="28"/>
  <c r="OUM53" i="28"/>
  <c r="OUR53" i="28"/>
  <c r="OUX53" i="28"/>
  <c r="OVC53" i="28"/>
  <c r="OVH53" i="28"/>
  <c r="OVN53" i="28"/>
  <c r="OVS53" i="28"/>
  <c r="OVX53" i="28"/>
  <c r="OWD53" i="28"/>
  <c r="OWI53" i="28"/>
  <c r="OWN53" i="28"/>
  <c r="OWT53" i="28"/>
  <c r="OWY53" i="28"/>
  <c r="OXD53" i="28"/>
  <c r="OXJ53" i="28"/>
  <c r="OXO53" i="28"/>
  <c r="OXT53" i="28"/>
  <c r="OXZ53" i="28"/>
  <c r="OYE53" i="28"/>
  <c r="OYJ53" i="28"/>
  <c r="OYP53" i="28"/>
  <c r="OYU53" i="28"/>
  <c r="OYZ53" i="28"/>
  <c r="OZF53" i="28"/>
  <c r="OZK53" i="28"/>
  <c r="OZP53" i="28"/>
  <c r="OZV53" i="28"/>
  <c r="PAA53" i="28"/>
  <c r="PAF53" i="28"/>
  <c r="PAL53" i="28"/>
  <c r="PAQ53" i="28"/>
  <c r="PAV53" i="28"/>
  <c r="PBB53" i="28"/>
  <c r="PBG53" i="28"/>
  <c r="PBL53" i="28"/>
  <c r="PBR53" i="28"/>
  <c r="PBW53" i="28"/>
  <c r="PCB53" i="28"/>
  <c r="PCH53" i="28"/>
  <c r="PCM53" i="28"/>
  <c r="PCR53" i="28"/>
  <c r="PCX53" i="28"/>
  <c r="PDC53" i="28"/>
  <c r="PDH53" i="28"/>
  <c r="PDN53" i="28"/>
  <c r="PDS53" i="28"/>
  <c r="PDX53" i="28"/>
  <c r="PED53" i="28"/>
  <c r="PEI53" i="28"/>
  <c r="PEN53" i="28"/>
  <c r="PET53" i="28"/>
  <c r="PEY53" i="28"/>
  <c r="PFD53" i="28"/>
  <c r="PFJ53" i="28"/>
  <c r="PFO53" i="28"/>
  <c r="PFT53" i="28"/>
  <c r="PFZ53" i="28"/>
  <c r="PGE53" i="28"/>
  <c r="PGJ53" i="28"/>
  <c r="PGP53" i="28"/>
  <c r="PGU53" i="28"/>
  <c r="PGZ53" i="28"/>
  <c r="PHF53" i="28"/>
  <c r="PHK53" i="28"/>
  <c r="PHP53" i="28"/>
  <c r="PHV53" i="28"/>
  <c r="PIA53" i="28"/>
  <c r="PIF53" i="28"/>
  <c r="PIL53" i="28"/>
  <c r="PIQ53" i="28"/>
  <c r="PIV53" i="28"/>
  <c r="PJA53" i="28"/>
  <c r="PJE53" i="28"/>
  <c r="PJI53" i="28"/>
  <c r="PJM53" i="28"/>
  <c r="PJQ53" i="28"/>
  <c r="PJU53" i="28"/>
  <c r="PJY53" i="28"/>
  <c r="PKC53" i="28"/>
  <c r="PKG53" i="28"/>
  <c r="PKK53" i="28"/>
  <c r="PKO53" i="28"/>
  <c r="AWJ53" i="28"/>
  <c r="BTT53" i="28"/>
  <c r="CMD53" i="28"/>
  <c r="CXC53" i="28"/>
  <c r="DGY53" i="28"/>
  <c r="DQG53" i="28"/>
  <c r="DVO53" i="28"/>
  <c r="EAM53" i="28"/>
  <c r="EFK53" i="28"/>
  <c r="EKI53" i="28"/>
  <c r="EPG53" i="28"/>
  <c r="EUE53" i="28"/>
  <c r="EZC53" i="28"/>
  <c r="FEA53" i="28"/>
  <c r="FIY53" i="28"/>
  <c r="FNW53" i="28"/>
  <c r="FSU53" i="28"/>
  <c r="FXS53" i="28"/>
  <c r="GCQ53" i="28"/>
  <c r="GHO53" i="28"/>
  <c r="GLU53" i="28"/>
  <c r="GPB53" i="28"/>
  <c r="GRW53" i="28"/>
  <c r="GUI53" i="28"/>
  <c r="GWU53" i="28"/>
  <c r="GZG53" i="28"/>
  <c r="HBS53" i="28"/>
  <c r="HEE53" i="28"/>
  <c r="HGQ53" i="28"/>
  <c r="HJC53" i="28"/>
  <c r="HLO53" i="28"/>
  <c r="HOA53" i="28"/>
  <c r="HQM53" i="28"/>
  <c r="HSY53" i="28"/>
  <c r="HVK53" i="28"/>
  <c r="HXW53" i="28"/>
  <c r="IAI53" i="28"/>
  <c r="ICU53" i="28"/>
  <c r="IFG53" i="28"/>
  <c r="IHS53" i="28"/>
  <c r="IKE53" i="28"/>
  <c r="IMQ53" i="28"/>
  <c r="IPC53" i="28"/>
  <c r="IQI53" i="28"/>
  <c r="IRM53" i="28"/>
  <c r="ISM53" i="28"/>
  <c r="ITL53" i="28"/>
  <c r="IUH53" i="28"/>
  <c r="IVB53" i="28"/>
  <c r="IVX53" i="28"/>
  <c r="IWT53" i="28"/>
  <c r="IXN53" i="28"/>
  <c r="IYJ53" i="28"/>
  <c r="IZF53" i="28"/>
  <c r="IZZ53" i="28"/>
  <c r="JAV53" i="28"/>
  <c r="JBR53" i="28"/>
  <c r="JCL53" i="28"/>
  <c r="JDH53" i="28"/>
  <c r="JED53" i="28"/>
  <c r="JEX53" i="28"/>
  <c r="JFT53" i="28"/>
  <c r="JGP53" i="28"/>
  <c r="JHJ53" i="28"/>
  <c r="JIF53" i="28"/>
  <c r="JJB53" i="28"/>
  <c r="JJV53" i="28"/>
  <c r="JKR53" i="28"/>
  <c r="JLN53" i="28"/>
  <c r="JMH53" i="28"/>
  <c r="JND53" i="28"/>
  <c r="JNZ53" i="28"/>
  <c r="JOT53" i="28"/>
  <c r="JPP53" i="28"/>
  <c r="JQL53" i="28"/>
  <c r="JRF53" i="28"/>
  <c r="JSB53" i="28"/>
  <c r="JSX53" i="28"/>
  <c r="JTR53" i="28"/>
  <c r="JUN53" i="28"/>
  <c r="JVJ53" i="28"/>
  <c r="JWD53" i="28"/>
  <c r="JWZ53" i="28"/>
  <c r="JXV53" i="28"/>
  <c r="JYP53" i="28"/>
  <c r="JZL53" i="28"/>
  <c r="KAH53" i="28"/>
  <c r="KBB53" i="28"/>
  <c r="KBX53" i="28"/>
  <c r="KCT53" i="28"/>
  <c r="KDN53" i="28"/>
  <c r="KEJ53" i="28"/>
  <c r="KFF53" i="28"/>
  <c r="KFZ53" i="28"/>
  <c r="KGV53" i="28"/>
  <c r="KHR53" i="28"/>
  <c r="KIL53" i="28"/>
  <c r="KJH53" i="28"/>
  <c r="KKD53" i="28"/>
  <c r="KKX53" i="28"/>
  <c r="KLT53" i="28"/>
  <c r="KMP53" i="28"/>
  <c r="KNJ53" i="28"/>
  <c r="KOD53" i="28"/>
  <c r="KOP53" i="28"/>
  <c r="KPD53" i="28"/>
  <c r="KPT53" i="28"/>
  <c r="KQH53" i="28"/>
  <c r="KQT53" i="28"/>
  <c r="KRJ53" i="28"/>
  <c r="KRX53" i="28"/>
  <c r="KSL53" i="28"/>
  <c r="KTB53" i="28"/>
  <c r="KTN53" i="28"/>
  <c r="KUB53" i="28"/>
  <c r="KUR53" i="28"/>
  <c r="KVF53" i="28"/>
  <c r="KVR53" i="28"/>
  <c r="KWH53" i="28"/>
  <c r="KWV53" i="28"/>
  <c r="KXJ53" i="28"/>
  <c r="KXZ53" i="28"/>
  <c r="KYL53" i="28"/>
  <c r="KYZ53" i="28"/>
  <c r="KZP53" i="28"/>
  <c r="LAD53" i="28"/>
  <c r="LAP53" i="28"/>
  <c r="LBF53" i="28"/>
  <c r="LBT53" i="28"/>
  <c r="LCH53" i="28"/>
  <c r="LCX53" i="28"/>
  <c r="LDJ53" i="28"/>
  <c r="LDX53" i="28"/>
  <c r="LEN53" i="28"/>
  <c r="LFB53" i="28"/>
  <c r="LFN53" i="28"/>
  <c r="LGD53" i="28"/>
  <c r="LGR53" i="28"/>
  <c r="LHF53" i="28"/>
  <c r="LHV53" i="28"/>
  <c r="LIH53" i="28"/>
  <c r="LIV53" i="28"/>
  <c r="LJL53" i="28"/>
  <c r="LJZ53" i="28"/>
  <c r="LKL53" i="28"/>
  <c r="LLB53" i="28"/>
  <c r="LLP53" i="28"/>
  <c r="LMD53" i="28"/>
  <c r="LMT53" i="28"/>
  <c r="LNF53" i="28"/>
  <c r="LNT53" i="28"/>
  <c r="LOJ53" i="28"/>
  <c r="LOX53" i="28"/>
  <c r="LPJ53" i="28"/>
  <c r="LPZ53" i="28"/>
  <c r="LQN53" i="28"/>
  <c r="LRB53" i="28"/>
  <c r="LRR53" i="28"/>
  <c r="LSD53" i="28"/>
  <c r="LSR53" i="28"/>
  <c r="LTH53" i="28"/>
  <c r="LTV53" i="28"/>
  <c r="LUH53" i="28"/>
  <c r="LUX53" i="28"/>
  <c r="LVL53" i="28"/>
  <c r="LVZ53" i="28"/>
  <c r="LWP53" i="28"/>
  <c r="LXB53" i="28"/>
  <c r="LXP53" i="28"/>
  <c r="LYF53" i="28"/>
  <c r="LYT53" i="28"/>
  <c r="LZF53" i="28"/>
  <c r="LZV53" i="28"/>
  <c r="MAJ53" i="28"/>
  <c r="MAX53" i="28"/>
  <c r="MBN53" i="28"/>
  <c r="MBZ53" i="28"/>
  <c r="MCN53" i="28"/>
  <c r="MDD53" i="28"/>
  <c r="MDR53" i="28"/>
  <c r="MED53" i="28"/>
  <c r="MET53" i="28"/>
  <c r="MFH53" i="28"/>
  <c r="MFV53" i="28"/>
  <c r="MGL53" i="28"/>
  <c r="MGX53" i="28"/>
  <c r="MHL53" i="28"/>
  <c r="MIB53" i="28"/>
  <c r="MIP53" i="28"/>
  <c r="MJB53" i="28"/>
  <c r="MJR53" i="28"/>
  <c r="MKF53" i="28"/>
  <c r="MKT53" i="28"/>
  <c r="MLJ53" i="28"/>
  <c r="MLV53" i="28"/>
  <c r="MMJ53" i="28"/>
  <c r="MMZ53" i="28"/>
  <c r="MNN53" i="28"/>
  <c r="MNZ53" i="28"/>
  <c r="MOP53" i="28"/>
  <c r="MPD53" i="28"/>
  <c r="MPR53" i="28"/>
  <c r="MQH53" i="28"/>
  <c r="MQT53" i="28"/>
  <c r="MRH53" i="28"/>
  <c r="MRR53" i="28"/>
  <c r="MSD53" i="28"/>
  <c r="MSN53" i="28"/>
  <c r="MSX53" i="28"/>
  <c r="MTJ53" i="28"/>
  <c r="MTT53" i="28"/>
  <c r="MUD53" i="28"/>
  <c r="MUP53" i="28"/>
  <c r="MUZ53" i="28"/>
  <c r="MVJ53" i="28"/>
  <c r="MVV53" i="28"/>
  <c r="MWF53" i="28"/>
  <c r="MWP53" i="28"/>
  <c r="MXB53" i="28"/>
  <c r="MXL53" i="28"/>
  <c r="MXV53" i="28"/>
  <c r="MYH53" i="28"/>
  <c r="MYR53" i="28"/>
  <c r="MZB53" i="28"/>
  <c r="MZN53" i="28"/>
  <c r="MZX53" i="28"/>
  <c r="NAH53" i="28"/>
  <c r="NAT53" i="28"/>
  <c r="NBD53" i="28"/>
  <c r="NBN53" i="28"/>
  <c r="NBZ53" i="28"/>
  <c r="NCJ53" i="28"/>
  <c r="NCT53" i="28"/>
  <c r="NDF53" i="28"/>
  <c r="NDP53" i="28"/>
  <c r="NDZ53" i="28"/>
  <c r="NEL53" i="28"/>
  <c r="NEV53" i="28"/>
  <c r="NFF53" i="28"/>
  <c r="NFR53" i="28"/>
  <c r="NGB53" i="28"/>
  <c r="NGL53" i="28"/>
  <c r="NGX53" i="28"/>
  <c r="NHH53" i="28"/>
  <c r="NHR53" i="28"/>
  <c r="NID53" i="28"/>
  <c r="NIN53" i="28"/>
  <c r="NIX53" i="28"/>
  <c r="NJJ53" i="28"/>
  <c r="NJT53" i="28"/>
  <c r="NKD53" i="28"/>
  <c r="NKP53" i="28"/>
  <c r="NKZ53" i="28"/>
  <c r="NLI53" i="28"/>
  <c r="NLQ53" i="28"/>
  <c r="NLX53" i="28"/>
  <c r="NMD53" i="28"/>
  <c r="NML53" i="28"/>
  <c r="NMS53" i="28"/>
  <c r="NMZ53" i="28"/>
  <c r="NNH53" i="28"/>
  <c r="NNN53" i="28"/>
  <c r="NNU53" i="28"/>
  <c r="NOC53" i="28"/>
  <c r="NOJ53" i="28"/>
  <c r="NOP53" i="28"/>
  <c r="NOX53" i="28"/>
  <c r="NPE53" i="28"/>
  <c r="NPL53" i="28"/>
  <c r="NPT53" i="28"/>
  <c r="NPZ53" i="28"/>
  <c r="NQG53" i="28"/>
  <c r="NQO53" i="28"/>
  <c r="NQV53" i="28"/>
  <c r="NRB53" i="28"/>
  <c r="NRJ53" i="28"/>
  <c r="NRQ53" i="28"/>
  <c r="NRX53" i="28"/>
  <c r="NSF53" i="28"/>
  <c r="NSL53" i="28"/>
  <c r="NSS53" i="28"/>
  <c r="NTA53" i="28"/>
  <c r="NTH53" i="28"/>
  <c r="NTN53" i="28"/>
  <c r="NTV53" i="28"/>
  <c r="NUC53" i="28"/>
  <c r="NUJ53" i="28"/>
  <c r="NUR53" i="28"/>
  <c r="NUX53" i="28"/>
  <c r="NVE53" i="28"/>
  <c r="NVM53" i="28"/>
  <c r="NVT53" i="28"/>
  <c r="NVZ53" i="28"/>
  <c r="NWH53" i="28"/>
  <c r="NWO53" i="28"/>
  <c r="NWV53" i="28"/>
  <c r="NXD53" i="28"/>
  <c r="NXJ53" i="28"/>
  <c r="NXQ53" i="28"/>
  <c r="NXY53" i="28"/>
  <c r="NYF53" i="28"/>
  <c r="NYL53" i="28"/>
  <c r="NYT53" i="28"/>
  <c r="NZA53" i="28"/>
  <c r="NZH53" i="28"/>
  <c r="NZP53" i="28"/>
  <c r="NZV53" i="28"/>
  <c r="OAC53" i="28"/>
  <c r="OAK53" i="28"/>
  <c r="OAR53" i="28"/>
  <c r="OAX53" i="28"/>
  <c r="OBF53" i="28"/>
  <c r="OBM53" i="28"/>
  <c r="OBT53" i="28"/>
  <c r="OCB53" i="28"/>
  <c r="OCH53" i="28"/>
  <c r="OCO53" i="28"/>
  <c r="OCW53" i="28"/>
  <c r="ODD53" i="28"/>
  <c r="ODJ53" i="28"/>
  <c r="ODR53" i="28"/>
  <c r="ODY53" i="28"/>
  <c r="OEF53" i="28"/>
  <c r="OEN53" i="28"/>
  <c r="OET53" i="28"/>
  <c r="OFA53" i="28"/>
  <c r="OFI53" i="28"/>
  <c r="OFP53" i="28"/>
  <c r="OFV53" i="28"/>
  <c r="OGD53" i="28"/>
  <c r="OGK53" i="28"/>
  <c r="OGR53" i="28"/>
  <c r="OGZ53" i="28"/>
  <c r="OHF53" i="28"/>
  <c r="OHM53" i="28"/>
  <c r="OHU53" i="28"/>
  <c r="OIB53" i="28"/>
  <c r="OIH53" i="28"/>
  <c r="OIP53" i="28"/>
  <c r="OIW53" i="28"/>
  <c r="OJD53" i="28"/>
  <c r="OJL53" i="28"/>
  <c r="OJR53" i="28"/>
  <c r="OJY53" i="28"/>
  <c r="OKG53" i="28"/>
  <c r="OKN53" i="28"/>
  <c r="OKT53" i="28"/>
  <c r="OLB53" i="28"/>
  <c r="OLI53" i="28"/>
  <c r="OLP53" i="28"/>
  <c r="OLX53" i="28"/>
  <c r="OMD53" i="28"/>
  <c r="OMK53" i="28"/>
  <c r="OMS53" i="28"/>
  <c r="OMZ53" i="28"/>
  <c r="ONF53" i="28"/>
  <c r="ONN53" i="28"/>
  <c r="ONU53" i="28"/>
  <c r="OOB53" i="28"/>
  <c r="OOJ53" i="28"/>
  <c r="OOP53" i="28"/>
  <c r="OOW53" i="28"/>
  <c r="OPE53" i="28"/>
  <c r="OPL53" i="28"/>
  <c r="OPR53" i="28"/>
  <c r="OPZ53" i="28"/>
  <c r="OQG53" i="28"/>
  <c r="OQN53" i="28"/>
  <c r="OQV53" i="28"/>
  <c r="ORB53" i="28"/>
  <c r="ORI53" i="28"/>
  <c r="ORQ53" i="28"/>
  <c r="ORW53" i="28"/>
  <c r="OSB53" i="28"/>
  <c r="OSH53" i="28"/>
  <c r="OSM53" i="28"/>
  <c r="OSR53" i="28"/>
  <c r="OSX53" i="28"/>
  <c r="OTC53" i="28"/>
  <c r="OTH53" i="28"/>
  <c r="OTN53" i="28"/>
  <c r="OTS53" i="28"/>
  <c r="OTX53" i="28"/>
  <c r="OUD53" i="28"/>
  <c r="OUI53" i="28"/>
  <c r="OUN53" i="28"/>
  <c r="OUT53" i="28"/>
  <c r="OUY53" i="28"/>
  <c r="OVD53" i="28"/>
  <c r="OVJ53" i="28"/>
  <c r="OVO53" i="28"/>
  <c r="OVT53" i="28"/>
  <c r="OVZ53" i="28"/>
  <c r="OWE53" i="28"/>
  <c r="OWJ53" i="28"/>
  <c r="OWP53" i="28"/>
  <c r="OWU53" i="28"/>
  <c r="OWZ53" i="28"/>
  <c r="OXF53" i="28"/>
  <c r="OXK53" i="28"/>
  <c r="OXP53" i="28"/>
  <c r="OXV53" i="28"/>
  <c r="OYA53" i="28"/>
  <c r="OYF53" i="28"/>
  <c r="OYL53" i="28"/>
  <c r="OYQ53" i="28"/>
  <c r="OYV53" i="28"/>
  <c r="OZB53" i="28"/>
  <c r="OZG53" i="28"/>
  <c r="OZL53" i="28"/>
  <c r="OZR53" i="28"/>
  <c r="OZW53" i="28"/>
  <c r="PAB53" i="28"/>
  <c r="PAH53" i="28"/>
  <c r="PAM53" i="28"/>
  <c r="PAR53" i="28"/>
  <c r="PAX53" i="28"/>
  <c r="PBC53" i="28"/>
  <c r="PBH53" i="28"/>
  <c r="PBN53" i="28"/>
  <c r="PBS53" i="28"/>
  <c r="PBX53" i="28"/>
  <c r="PCD53" i="28"/>
  <c r="PCI53" i="28"/>
  <c r="PCN53" i="28"/>
  <c r="PCT53" i="28"/>
  <c r="PCY53" i="28"/>
  <c r="PDD53" i="28"/>
  <c r="PDJ53" i="28"/>
  <c r="PDO53" i="28"/>
  <c r="PDT53" i="28"/>
  <c r="PDZ53" i="28"/>
  <c r="PEE53" i="28"/>
  <c r="PEJ53" i="28"/>
  <c r="PEP53" i="28"/>
  <c r="PEU53" i="28"/>
  <c r="PEZ53" i="28"/>
  <c r="PFF53" i="28"/>
  <c r="PFK53" i="28"/>
  <c r="PFP53" i="28"/>
  <c r="PFV53" i="28"/>
  <c r="PGA53" i="28"/>
  <c r="PGF53" i="28"/>
  <c r="PGL53" i="28"/>
  <c r="PGQ53" i="28"/>
  <c r="PGV53" i="28"/>
  <c r="PHB53" i="28"/>
  <c r="PHG53" i="28"/>
  <c r="PHL53" i="28"/>
  <c r="PHR53" i="28"/>
  <c r="PHW53" i="28"/>
  <c r="PIB53" i="28"/>
  <c r="PIH53" i="28"/>
  <c r="PIM53" i="28"/>
  <c r="PIR53" i="28"/>
  <c r="PIX53" i="28"/>
  <c r="PJB53" i="28"/>
  <c r="PJF53" i="28"/>
  <c r="PJJ53" i="28"/>
  <c r="PJN53" i="28"/>
  <c r="PJR53" i="28"/>
  <c r="PJV53" i="28"/>
  <c r="PJZ53" i="28"/>
  <c r="PKD53" i="28"/>
  <c r="PKH53" i="28"/>
  <c r="PKL53" i="28"/>
  <c r="PKP53" i="28"/>
  <c r="PKT53" i="28"/>
  <c r="PKX53" i="28"/>
  <c r="PLB53" i="28"/>
  <c r="PLF53" i="28"/>
  <c r="PLJ53" i="28"/>
  <c r="PLN53" i="28"/>
  <c r="PLR53" i="28"/>
  <c r="PLV53" i="28"/>
  <c r="PLZ53" i="28"/>
  <c r="PMD53" i="28"/>
  <c r="PMH53" i="28"/>
  <c r="PML53" i="28"/>
  <c r="PMP53" i="28"/>
  <c r="PMT53" i="28"/>
  <c r="PMX53" i="28"/>
  <c r="PNB53" i="28"/>
  <c r="PNF53" i="28"/>
  <c r="PNJ53" i="28"/>
  <c r="PNN53" i="28"/>
  <c r="PNR53" i="28"/>
  <c r="PNV53" i="28"/>
  <c r="PNZ53" i="28"/>
  <c r="POD53" i="28"/>
  <c r="POH53" i="28"/>
  <c r="POL53" i="28"/>
  <c r="POP53" i="28"/>
  <c r="POT53" i="28"/>
  <c r="POX53" i="28"/>
  <c r="PPB53" i="28"/>
  <c r="PPF53" i="28"/>
  <c r="PPJ53" i="28"/>
  <c r="PPN53" i="28"/>
  <c r="PPR53" i="28"/>
  <c r="PPV53" i="28"/>
  <c r="PPZ53" i="28"/>
  <c r="PQD53" i="28"/>
  <c r="PQH53" i="28"/>
  <c r="PQL53" i="28"/>
  <c r="PQP53" i="28"/>
  <c r="PQT53" i="28"/>
  <c r="PQX53" i="28"/>
  <c r="PRB53" i="28"/>
  <c r="PRF53" i="28"/>
  <c r="PRJ53" i="28"/>
  <c r="PRN53" i="28"/>
  <c r="PRR53" i="28"/>
  <c r="PRV53" i="28"/>
  <c r="PRZ53" i="28"/>
  <c r="PSD53" i="28"/>
  <c r="PSH53" i="28"/>
  <c r="PSL53" i="28"/>
  <c r="PSP53" i="28"/>
  <c r="PST53" i="28"/>
  <c r="PSX53" i="28"/>
  <c r="PTB53" i="28"/>
  <c r="PTF53" i="28"/>
  <c r="PTJ53" i="28"/>
  <c r="PTN53" i="28"/>
  <c r="PTR53" i="28"/>
  <c r="PTV53" i="28"/>
  <c r="PTZ53" i="28"/>
  <c r="PUD53" i="28"/>
  <c r="PUH53" i="28"/>
  <c r="PUL53" i="28"/>
  <c r="PUP53" i="28"/>
  <c r="PUT53" i="28"/>
  <c r="PUX53" i="28"/>
  <c r="PVB53" i="28"/>
  <c r="PVF53" i="28"/>
  <c r="PVJ53" i="28"/>
  <c r="PVN53" i="28"/>
  <c r="PVR53" i="28"/>
  <c r="PVV53" i="28"/>
  <c r="PVZ53" i="28"/>
  <c r="PWD53" i="28"/>
  <c r="PWH53" i="28"/>
  <c r="PWL53" i="28"/>
  <c r="PWP53" i="28"/>
  <c r="PWT53" i="28"/>
  <c r="PWX53" i="28"/>
  <c r="PXB53" i="28"/>
  <c r="PXF53" i="28"/>
  <c r="PXJ53" i="28"/>
  <c r="PXN53" i="28"/>
  <c r="PXR53" i="28"/>
  <c r="PXV53" i="28"/>
  <c r="PXZ53" i="28"/>
  <c r="PYD53" i="28"/>
  <c r="PYH53" i="28"/>
  <c r="PYL53" i="28"/>
  <c r="PYP53" i="28"/>
  <c r="PYT53" i="28"/>
  <c r="PYX53" i="28"/>
  <c r="PZB53" i="28"/>
  <c r="PZF53" i="28"/>
  <c r="PZJ53" i="28"/>
  <c r="PZN53" i="28"/>
  <c r="PZR53" i="28"/>
  <c r="PZV53" i="28"/>
  <c r="PZZ53" i="28"/>
  <c r="QAD53" i="28"/>
  <c r="QAH53" i="28"/>
  <c r="QAL53" i="28"/>
  <c r="QAP53" i="28"/>
  <c r="QAT53" i="28"/>
  <c r="QAX53" i="28"/>
  <c r="QBB53" i="28"/>
  <c r="QBF53" i="28"/>
  <c r="QBJ53" i="28"/>
  <c r="QBN53" i="28"/>
  <c r="QBR53" i="28"/>
  <c r="QBV53" i="28"/>
  <c r="QBZ53" i="28"/>
  <c r="QCD53" i="28"/>
  <c r="QCH53" i="28"/>
  <c r="QCL53" i="28"/>
  <c r="QCP53" i="28"/>
  <c r="QCT53" i="28"/>
  <c r="QCX53" i="28"/>
  <c r="QDB53" i="28"/>
  <c r="QDF53" i="28"/>
  <c r="QDJ53" i="28"/>
  <c r="QDN53" i="28"/>
  <c r="QDR53" i="28"/>
  <c r="QDV53" i="28"/>
  <c r="QDZ53" i="28"/>
  <c r="QED53" i="28"/>
  <c r="QEH53" i="28"/>
  <c r="QEL53" i="28"/>
  <c r="QEP53" i="28"/>
  <c r="QET53" i="28"/>
  <c r="QEX53" i="28"/>
  <c r="QFB53" i="28"/>
  <c r="QFF53" i="28"/>
  <c r="QFJ53" i="28"/>
  <c r="QFN53" i="28"/>
  <c r="QFR53" i="28"/>
  <c r="QFV53" i="28"/>
  <c r="QFZ53" i="28"/>
  <c r="QGD53" i="28"/>
  <c r="QGH53" i="28"/>
  <c r="QGL53" i="28"/>
  <c r="QGP53" i="28"/>
  <c r="QGT53" i="28"/>
  <c r="QGX53" i="28"/>
  <c r="QHB53" i="28"/>
  <c r="QHF53" i="28"/>
  <c r="QHJ53" i="28"/>
  <c r="QHN53" i="28"/>
  <c r="QHR53" i="28"/>
  <c r="QHV53" i="28"/>
  <c r="QHZ53" i="28"/>
  <c r="QID53" i="28"/>
  <c r="QIH53" i="28"/>
  <c r="QIL53" i="28"/>
  <c r="QIP53" i="28"/>
  <c r="QIT53" i="28"/>
  <c r="QIX53" i="28"/>
  <c r="QJB53" i="28"/>
  <c r="QJF53" i="28"/>
  <c r="QJJ53" i="28"/>
  <c r="QJN53" i="28"/>
  <c r="QJR53" i="28"/>
  <c r="QJV53" i="28"/>
  <c r="QJZ53" i="28"/>
  <c r="QKD53" i="28"/>
  <c r="QKH53" i="28"/>
  <c r="QKL53" i="28"/>
  <c r="QKP53" i="28"/>
  <c r="QKT53" i="28"/>
  <c r="QKX53" i="28"/>
  <c r="QLB53" i="28"/>
  <c r="QLF53" i="28"/>
  <c r="QLJ53" i="28"/>
  <c r="QLN53" i="28"/>
  <c r="QLR53" i="28"/>
  <c r="QLV53" i="28"/>
  <c r="QLZ53" i="28"/>
  <c r="QMD53" i="28"/>
  <c r="QMH53" i="28"/>
  <c r="QML53" i="28"/>
  <c r="QMP53" i="28"/>
  <c r="QMT53" i="28"/>
  <c r="QMX53" i="28"/>
  <c r="QNB53" i="28"/>
  <c r="QNF53" i="28"/>
  <c r="QNJ53" i="28"/>
  <c r="QNN53" i="28"/>
  <c r="QNR53" i="28"/>
  <c r="QNV53" i="28"/>
  <c r="QNZ53" i="28"/>
  <c r="QOD53" i="28"/>
  <c r="QOH53" i="28"/>
  <c r="QOL53" i="28"/>
  <c r="QOP53" i="28"/>
  <c r="QOT53" i="28"/>
  <c r="QOX53" i="28"/>
  <c r="QPB53" i="28"/>
  <c r="QPF53" i="28"/>
  <c r="QPJ53" i="28"/>
  <c r="QPN53" i="28"/>
  <c r="QPR53" i="28"/>
  <c r="QPV53" i="28"/>
  <c r="QPZ53" i="28"/>
  <c r="QQD53" i="28"/>
  <c r="QQH53" i="28"/>
  <c r="QQL53" i="28"/>
  <c r="QQP53" i="28"/>
  <c r="QQT53" i="28"/>
  <c r="QQX53" i="28"/>
  <c r="QRB53" i="28"/>
  <c r="QRF53" i="28"/>
  <c r="QRJ53" i="28"/>
  <c r="QRN53" i="28"/>
  <c r="QRR53" i="28"/>
  <c r="BIR53" i="28"/>
  <c r="CRO53" i="28"/>
  <c r="DLG53" i="28"/>
  <c r="DXS53" i="28"/>
  <c r="EHO53" i="28"/>
  <c r="ERK53" i="28"/>
  <c r="FBG53" i="28"/>
  <c r="FLC53" i="28"/>
  <c r="FUY53" i="28"/>
  <c r="GEU53" i="28"/>
  <c r="GNF53" i="28"/>
  <c r="GSY53" i="28"/>
  <c r="GXW53" i="28"/>
  <c r="HCU53" i="28"/>
  <c r="HHS53" i="28"/>
  <c r="HMQ53" i="28"/>
  <c r="HRO53" i="28"/>
  <c r="HWM53" i="28"/>
  <c r="IBK53" i="28"/>
  <c r="IGI53" i="28"/>
  <c r="ILG53" i="28"/>
  <c r="IPQ53" i="28"/>
  <c r="IRW53" i="28"/>
  <c r="ITT53" i="28"/>
  <c r="IVJ53" i="28"/>
  <c r="IXB53" i="28"/>
  <c r="IYR53" i="28"/>
  <c r="JAH53" i="28"/>
  <c r="JBZ53" i="28"/>
  <c r="JDP53" i="28"/>
  <c r="JFF53" i="28"/>
  <c r="JGX53" i="28"/>
  <c r="JIN53" i="28"/>
  <c r="JKD53" i="28"/>
  <c r="JLV53" i="28"/>
  <c r="JNL53" i="28"/>
  <c r="JPB53" i="28"/>
  <c r="JQT53" i="28"/>
  <c r="JSJ53" i="28"/>
  <c r="JTZ53" i="28"/>
  <c r="JVR53" i="28"/>
  <c r="JXH53" i="28"/>
  <c r="JYX53" i="28"/>
  <c r="KAP53" i="28"/>
  <c r="KCF53" i="28"/>
  <c r="KDV53" i="28"/>
  <c r="KFN53" i="28"/>
  <c r="KHD53" i="28"/>
  <c r="KIT53" i="28"/>
  <c r="KKL53" i="28"/>
  <c r="KMB53" i="28"/>
  <c r="KNR53" i="28"/>
  <c r="KOT53" i="28"/>
  <c r="KPV53" i="28"/>
  <c r="KQZ53" i="28"/>
  <c r="KRZ53" i="28"/>
  <c r="KTD53" i="28"/>
  <c r="KUH53" i="28"/>
  <c r="KVH53" i="28"/>
  <c r="KWL53" i="28"/>
  <c r="KXN53" i="28"/>
  <c r="KYP53" i="28"/>
  <c r="KZR53" i="28"/>
  <c r="LAV53" i="28"/>
  <c r="LBV53" i="28"/>
  <c r="LCZ53" i="28"/>
  <c r="LED53" i="28"/>
  <c r="LFD53" i="28"/>
  <c r="LGH53" i="28"/>
  <c r="LHJ53" i="28"/>
  <c r="LIL53" i="28"/>
  <c r="LJN53" i="28"/>
  <c r="LKR53" i="28"/>
  <c r="LLR53" i="28"/>
  <c r="LMV53" i="28"/>
  <c r="LNZ53" i="28"/>
  <c r="LOZ53" i="28"/>
  <c r="LQD53" i="28"/>
  <c r="LRF53" i="28"/>
  <c r="LSH53" i="28"/>
  <c r="LTJ53" i="28"/>
  <c r="LUN53" i="28"/>
  <c r="LVN53" i="28"/>
  <c r="LWR53" i="28"/>
  <c r="LXV53" i="28"/>
  <c r="LYV53" i="28"/>
  <c r="LZZ53" i="28"/>
  <c r="MBB53" i="28"/>
  <c r="MCD53" i="28"/>
  <c r="MDF53" i="28"/>
  <c r="MEJ53" i="28"/>
  <c r="MFJ53" i="28"/>
  <c r="MGN53" i="28"/>
  <c r="MHR53" i="28"/>
  <c r="MIR53" i="28"/>
  <c r="MJV53" i="28"/>
  <c r="MKX53" i="28"/>
  <c r="MLZ53" i="28"/>
  <c r="MNB53" i="28"/>
  <c r="MOF53" i="28"/>
  <c r="MPF53" i="28"/>
  <c r="MQJ53" i="28"/>
  <c r="MRJ53" i="28"/>
  <c r="MSF53" i="28"/>
  <c r="MTB53" i="28"/>
  <c r="MTV53" i="28"/>
  <c r="MUR53" i="28"/>
  <c r="MVN53" i="28"/>
  <c r="MWH53" i="28"/>
  <c r="MXD53" i="28"/>
  <c r="MXZ53" i="28"/>
  <c r="MYT53" i="28"/>
  <c r="MZP53" i="28"/>
  <c r="NAL53" i="28"/>
  <c r="NBF53" i="28"/>
  <c r="NCB53" i="28"/>
  <c r="NCX53" i="28"/>
  <c r="NDR53" i="28"/>
  <c r="NEN53" i="28"/>
  <c r="NFJ53" i="28"/>
  <c r="NGD53" i="28"/>
  <c r="NGZ53" i="28"/>
  <c r="NHV53" i="28"/>
  <c r="NIP53" i="28"/>
  <c r="NJL53" i="28"/>
  <c r="NKH53" i="28"/>
  <c r="NLB53" i="28"/>
  <c r="NLR53" i="28"/>
  <c r="NMG53" i="28"/>
  <c r="NMT53" i="28"/>
  <c r="NNI53" i="28"/>
  <c r="NNX53" i="28"/>
  <c r="NOK53" i="28"/>
  <c r="NOZ53" i="28"/>
  <c r="NPN53" i="28"/>
  <c r="NQB53" i="28"/>
  <c r="NQP53" i="28"/>
  <c r="NRE53" i="28"/>
  <c r="NRR53" i="28"/>
  <c r="NSG53" i="28"/>
  <c r="NSV53" i="28"/>
  <c r="NTI53" i="28"/>
  <c r="NTX53" i="28"/>
  <c r="NUL53" i="28"/>
  <c r="NUZ53" i="28"/>
  <c r="NVN53" i="28"/>
  <c r="NWC53" i="28"/>
  <c r="NWP53" i="28"/>
  <c r="NXE53" i="28"/>
  <c r="NXT53" i="28"/>
  <c r="NYG53" i="28"/>
  <c r="NYV53" i="28"/>
  <c r="NZJ53" i="28"/>
  <c r="NZX53" i="28"/>
  <c r="OAL53" i="28"/>
  <c r="OBA53" i="28"/>
  <c r="OBN53" i="28"/>
  <c r="OCC53" i="28"/>
  <c r="OCR53" i="28"/>
  <c r="ODE53" i="28"/>
  <c r="ODT53" i="28"/>
  <c r="OEH53" i="28"/>
  <c r="OEV53" i="28"/>
  <c r="OFJ53" i="28"/>
  <c r="OFY53" i="28"/>
  <c r="OGL53" i="28"/>
  <c r="OHA53" i="28"/>
  <c r="OHP53" i="28"/>
  <c r="OIC53" i="28"/>
  <c r="OIR53" i="28"/>
  <c r="OJF53" i="28"/>
  <c r="OJT53" i="28"/>
  <c r="OKH53" i="28"/>
  <c r="OKW53" i="28"/>
  <c r="OLJ53" i="28"/>
  <c r="OLY53" i="28"/>
  <c r="OMN53" i="28"/>
  <c r="ONA53" i="28"/>
  <c r="ONP53" i="28"/>
  <c r="OOD53" i="28"/>
  <c r="OOR53" i="28"/>
  <c r="OPF53" i="28"/>
  <c r="OPU53" i="28"/>
  <c r="OQH53" i="28"/>
  <c r="OQW53" i="28"/>
  <c r="ORL53" i="28"/>
  <c r="ORX53" i="28"/>
  <c r="OSI53" i="28"/>
  <c r="OST53" i="28"/>
  <c r="OTD53" i="28"/>
  <c r="OTO53" i="28"/>
  <c r="OTZ53" i="28"/>
  <c r="OUJ53" i="28"/>
  <c r="OUU53" i="28"/>
  <c r="OVF53" i="28"/>
  <c r="OVP53" i="28"/>
  <c r="OWA53" i="28"/>
  <c r="OWL53" i="28"/>
  <c r="OWV53" i="28"/>
  <c r="OXG53" i="28"/>
  <c r="OXR53" i="28"/>
  <c r="OYB53" i="28"/>
  <c r="OYM53" i="28"/>
  <c r="OYX53" i="28"/>
  <c r="OZH53" i="28"/>
  <c r="OZS53" i="28"/>
  <c r="PAD53" i="28"/>
  <c r="PAN53" i="28"/>
  <c r="PAY53" i="28"/>
  <c r="PBJ53" i="28"/>
  <c r="PBT53" i="28"/>
  <c r="PCE53" i="28"/>
  <c r="PCP53" i="28"/>
  <c r="PCZ53" i="28"/>
  <c r="PDK53" i="28"/>
  <c r="PDV53" i="28"/>
  <c r="PEF53" i="28"/>
  <c r="PEQ53" i="28"/>
  <c r="PFB53" i="28"/>
  <c r="PFL53" i="28"/>
  <c r="PFW53" i="28"/>
  <c r="PGH53" i="28"/>
  <c r="PGR53" i="28"/>
  <c r="PHC53" i="28"/>
  <c r="PHN53" i="28"/>
  <c r="PHX53" i="28"/>
  <c r="PII53" i="28"/>
  <c r="PIT53" i="28"/>
  <c r="PJC53" i="28"/>
  <c r="PJK53" i="28"/>
  <c r="PJS53" i="28"/>
  <c r="PKA53" i="28"/>
  <c r="PKI53" i="28"/>
  <c r="PKQ53" i="28"/>
  <c r="PKV53" i="28"/>
  <c r="PLA53" i="28"/>
  <c r="PLG53" i="28"/>
  <c r="PLL53" i="28"/>
  <c r="PLQ53" i="28"/>
  <c r="PLW53" i="28"/>
  <c r="PMB53" i="28"/>
  <c r="PMG53" i="28"/>
  <c r="PMM53" i="28"/>
  <c r="PMR53" i="28"/>
  <c r="PMW53" i="28"/>
  <c r="PNC53" i="28"/>
  <c r="PNH53" i="28"/>
  <c r="PNM53" i="28"/>
  <c r="PNS53" i="28"/>
  <c r="PNX53" i="28"/>
  <c r="POC53" i="28"/>
  <c r="POI53" i="28"/>
  <c r="PON53" i="28"/>
  <c r="POS53" i="28"/>
  <c r="POY53" i="28"/>
  <c r="PPD53" i="28"/>
  <c r="PPI53" i="28"/>
  <c r="PPO53" i="28"/>
  <c r="PPT53" i="28"/>
  <c r="PPY53" i="28"/>
  <c r="PQE53" i="28"/>
  <c r="PQJ53" i="28"/>
  <c r="PQO53" i="28"/>
  <c r="PQU53" i="28"/>
  <c r="PQZ53" i="28"/>
  <c r="PRE53" i="28"/>
  <c r="PRK53" i="28"/>
  <c r="PRP53" i="28"/>
  <c r="PRU53" i="28"/>
  <c r="PSA53" i="28"/>
  <c r="PSF53" i="28"/>
  <c r="PSK53" i="28"/>
  <c r="PSQ53" i="28"/>
  <c r="PSV53" i="28"/>
  <c r="PTA53" i="28"/>
  <c r="PTG53" i="28"/>
  <c r="PTL53" i="28"/>
  <c r="PTQ53" i="28"/>
  <c r="PTW53" i="28"/>
  <c r="PUB53" i="28"/>
  <c r="PUG53" i="28"/>
  <c r="PUM53" i="28"/>
  <c r="PUR53" i="28"/>
  <c r="PUW53" i="28"/>
  <c r="PVC53" i="28"/>
  <c r="PVH53" i="28"/>
  <c r="PVM53" i="28"/>
  <c r="PVS53" i="28"/>
  <c r="PVX53" i="28"/>
  <c r="PWC53" i="28"/>
  <c r="PWI53" i="28"/>
  <c r="PWN53" i="28"/>
  <c r="PWS53" i="28"/>
  <c r="PWY53" i="28"/>
  <c r="PXD53" i="28"/>
  <c r="PXI53" i="28"/>
  <c r="PXO53" i="28"/>
  <c r="PXT53" i="28"/>
  <c r="PXY53" i="28"/>
  <c r="PYE53" i="28"/>
  <c r="PYJ53" i="28"/>
  <c r="PYO53" i="28"/>
  <c r="PYU53" i="28"/>
  <c r="PYZ53" i="28"/>
  <c r="PZE53" i="28"/>
  <c r="PZK53" i="28"/>
  <c r="PZP53" i="28"/>
  <c r="PZU53" i="28"/>
  <c r="QAA53" i="28"/>
  <c r="QAF53" i="28"/>
  <c r="QAK53" i="28"/>
  <c r="QAQ53" i="28"/>
  <c r="QAV53" i="28"/>
  <c r="QBA53" i="28"/>
  <c r="QBG53" i="28"/>
  <c r="QBL53" i="28"/>
  <c r="QBQ53" i="28"/>
  <c r="QBW53" i="28"/>
  <c r="QCB53" i="28"/>
  <c r="QCG53" i="28"/>
  <c r="QCM53" i="28"/>
  <c r="QCR53" i="28"/>
  <c r="QCW53" i="28"/>
  <c r="QDC53" i="28"/>
  <c r="QDH53" i="28"/>
  <c r="QDM53" i="28"/>
  <c r="QDS53" i="28"/>
  <c r="QDX53" i="28"/>
  <c r="QEC53" i="28"/>
  <c r="QEI53" i="28"/>
  <c r="QEN53" i="28"/>
  <c r="QES53" i="28"/>
  <c r="QEY53" i="28"/>
  <c r="QFD53" i="28"/>
  <c r="QFI53" i="28"/>
  <c r="QFO53" i="28"/>
  <c r="QFT53" i="28"/>
  <c r="QFY53" i="28"/>
  <c r="QGE53" i="28"/>
  <c r="QGJ53" i="28"/>
  <c r="QGO53" i="28"/>
  <c r="QGU53" i="28"/>
  <c r="QGZ53" i="28"/>
  <c r="QHE53" i="28"/>
  <c r="QHK53" i="28"/>
  <c r="QHP53" i="28"/>
  <c r="QHU53" i="28"/>
  <c r="QIA53" i="28"/>
  <c r="QIF53" i="28"/>
  <c r="QIK53" i="28"/>
  <c r="QIQ53" i="28"/>
  <c r="QIV53" i="28"/>
  <c r="QJA53" i="28"/>
  <c r="QJG53" i="28"/>
  <c r="QJL53" i="28"/>
  <c r="QJQ53" i="28"/>
  <c r="QJW53" i="28"/>
  <c r="QKB53" i="28"/>
  <c r="QKG53" i="28"/>
  <c r="QKM53" i="28"/>
  <c r="QKR53" i="28"/>
  <c r="QKW53" i="28"/>
  <c r="QLC53" i="28"/>
  <c r="QLH53" i="28"/>
  <c r="QLM53" i="28"/>
  <c r="QLS53" i="28"/>
  <c r="QLX53" i="28"/>
  <c r="QMC53" i="28"/>
  <c r="QMI53" i="28"/>
  <c r="QMN53" i="28"/>
  <c r="QMS53" i="28"/>
  <c r="QMY53" i="28"/>
  <c r="QND53" i="28"/>
  <c r="QNI53" i="28"/>
  <c r="QNO53" i="28"/>
  <c r="QNT53" i="28"/>
  <c r="QNY53" i="28"/>
  <c r="QOE53" i="28"/>
  <c r="QOJ53" i="28"/>
  <c r="QOO53" i="28"/>
  <c r="QOU53" i="28"/>
  <c r="QOZ53" i="28"/>
  <c r="QPE53" i="28"/>
  <c r="QPK53" i="28"/>
  <c r="QPP53" i="28"/>
  <c r="QPU53" i="28"/>
  <c r="QQA53" i="28"/>
  <c r="QQF53" i="28"/>
  <c r="QQK53" i="28"/>
  <c r="QQQ53" i="28"/>
  <c r="QQV53" i="28"/>
  <c r="QRA53" i="28"/>
  <c r="QRG53" i="28"/>
  <c r="QRL53" i="28"/>
  <c r="QRQ53" i="28"/>
  <c r="QRV53" i="28"/>
  <c r="QRZ53" i="28"/>
  <c r="QSD53" i="28"/>
  <c r="QSH53" i="28"/>
  <c r="QSL53" i="28"/>
  <c r="QSP53" i="28"/>
  <c r="QST53" i="28"/>
  <c r="QSX53" i="28"/>
  <c r="QTB53" i="28"/>
  <c r="QTF53" i="28"/>
  <c r="QTJ53" i="28"/>
  <c r="QTN53" i="28"/>
  <c r="QTR53" i="28"/>
  <c r="QTV53" i="28"/>
  <c r="QTZ53" i="28"/>
  <c r="QUD53" i="28"/>
  <c r="QUH53" i="28"/>
  <c r="QUL53" i="28"/>
  <c r="QUP53" i="28"/>
  <c r="QUT53" i="28"/>
  <c r="QUX53" i="28"/>
  <c r="QVB53" i="28"/>
  <c r="QVF53" i="28"/>
  <c r="QVJ53" i="28"/>
  <c r="QVN53" i="28"/>
  <c r="QVR53" i="28"/>
  <c r="QVV53" i="28"/>
  <c r="QVZ53" i="28"/>
  <c r="QWD53" i="28"/>
  <c r="QWH53" i="28"/>
  <c r="QWL53" i="28"/>
  <c r="QWP53" i="28"/>
  <c r="QWT53" i="28"/>
  <c r="QWX53" i="28"/>
  <c r="QXB53" i="28"/>
  <c r="QXF53" i="28"/>
  <c r="QXJ53" i="28"/>
  <c r="QXN53" i="28"/>
  <c r="QXR53" i="28"/>
  <c r="QXV53" i="28"/>
  <c r="QXZ53" i="28"/>
  <c r="QYD53" i="28"/>
  <c r="QYH53" i="28"/>
  <c r="QYL53" i="28"/>
  <c r="QYP53" i="28"/>
  <c r="QYT53" i="28"/>
  <c r="QYX53" i="28"/>
  <c r="QZB53" i="28"/>
  <c r="QZF53" i="28"/>
  <c r="QZJ53" i="28"/>
  <c r="QZN53" i="28"/>
  <c r="QZR53" i="28"/>
  <c r="QZV53" i="28"/>
  <c r="QZZ53" i="28"/>
  <c r="RAD53" i="28"/>
  <c r="RAH53" i="28"/>
  <c r="RAL53" i="28"/>
  <c r="RAP53" i="28"/>
  <c r="RAT53" i="28"/>
  <c r="RAX53" i="28"/>
  <c r="RBB53" i="28"/>
  <c r="RBF53" i="28"/>
  <c r="RBJ53" i="28"/>
  <c r="RBN53" i="28"/>
  <c r="RBR53" i="28"/>
  <c r="RBV53" i="28"/>
  <c r="RBZ53" i="28"/>
  <c r="RCD53" i="28"/>
  <c r="RCH53" i="28"/>
  <c r="RCL53" i="28"/>
  <c r="RCP53" i="28"/>
  <c r="RCT53" i="28"/>
  <c r="RCX53" i="28"/>
  <c r="RDB53" i="28"/>
  <c r="RDF53" i="28"/>
  <c r="RDJ53" i="28"/>
  <c r="RDN53" i="28"/>
  <c r="RDR53" i="28"/>
  <c r="RDV53" i="28"/>
  <c r="RDZ53" i="28"/>
  <c r="RED53" i="28"/>
  <c r="REH53" i="28"/>
  <c r="REL53" i="28"/>
  <c r="REP53" i="28"/>
  <c r="RET53" i="28"/>
  <c r="REX53" i="28"/>
  <c r="RFB53" i="28"/>
  <c r="RFF53" i="28"/>
  <c r="RFJ53" i="28"/>
  <c r="RFN53" i="28"/>
  <c r="RFR53" i="28"/>
  <c r="RFV53" i="28"/>
  <c r="RFZ53" i="28"/>
  <c r="RGD53" i="28"/>
  <c r="RGH53" i="28"/>
  <c r="RGL53" i="28"/>
  <c r="RGP53" i="28"/>
  <c r="RGT53" i="28"/>
  <c r="RGX53" i="28"/>
  <c r="RHB53" i="28"/>
  <c r="RHF53" i="28"/>
  <c r="RHJ53" i="28"/>
  <c r="RHN53" i="28"/>
  <c r="RHR53" i="28"/>
  <c r="RHV53" i="28"/>
  <c r="RHZ53" i="28"/>
  <c r="RID53" i="28"/>
  <c r="RIH53" i="28"/>
  <c r="RIL53" i="28"/>
  <c r="RIP53" i="28"/>
  <c r="RIT53" i="28"/>
  <c r="RIX53" i="28"/>
  <c r="RJB53" i="28"/>
  <c r="RJF53" i="28"/>
  <c r="RJJ53" i="28"/>
  <c r="RJN53" i="28"/>
  <c r="RJR53" i="28"/>
  <c r="RJV53" i="28"/>
  <c r="RJZ53" i="28"/>
  <c r="RKD53" i="28"/>
  <c r="RKH53" i="28"/>
  <c r="RKL53" i="28"/>
  <c r="RKP53" i="28"/>
  <c r="RKT53" i="28"/>
  <c r="RKX53" i="28"/>
  <c r="RLB53" i="28"/>
  <c r="RLF53" i="28"/>
  <c r="RLJ53" i="28"/>
  <c r="RLN53" i="28"/>
  <c r="RLR53" i="28"/>
  <c r="RLV53" i="28"/>
  <c r="RLZ53" i="28"/>
  <c r="RMD53" i="28"/>
  <c r="RMH53" i="28"/>
  <c r="RML53" i="28"/>
  <c r="RMP53" i="28"/>
  <c r="RMT53" i="28"/>
  <c r="RMX53" i="28"/>
  <c r="RNB53" i="28"/>
  <c r="RNF53" i="28"/>
  <c r="RNJ53" i="28"/>
  <c r="RNN53" i="28"/>
  <c r="RNR53" i="28"/>
  <c r="RNV53" i="28"/>
  <c r="RNZ53" i="28"/>
  <c r="ROD53" i="28"/>
  <c r="ROH53" i="28"/>
  <c r="ROL53" i="28"/>
  <c r="ROP53" i="28"/>
  <c r="ROT53" i="28"/>
  <c r="ROX53" i="28"/>
  <c r="RPB53" i="28"/>
  <c r="RPF53" i="28"/>
  <c r="RPJ53" i="28"/>
  <c r="RPN53" i="28"/>
  <c r="RPR53" i="28"/>
  <c r="RPV53" i="28"/>
  <c r="RPZ53" i="28"/>
  <c r="RQD53" i="28"/>
  <c r="RQH53" i="28"/>
  <c r="RQL53" i="28"/>
  <c r="RQP53" i="28"/>
  <c r="RQT53" i="28"/>
  <c r="RQX53" i="28"/>
  <c r="RRB53" i="28"/>
  <c r="RRF53" i="28"/>
  <c r="RRJ53" i="28"/>
  <c r="RRN53" i="28"/>
  <c r="RRR53" i="28"/>
  <c r="RRV53" i="28"/>
  <c r="RRZ53" i="28"/>
  <c r="RSD53" i="28"/>
  <c r="RSH53" i="28"/>
  <c r="RSL53" i="28"/>
  <c r="RSP53" i="28"/>
  <c r="RST53" i="28"/>
  <c r="RSX53" i="28"/>
  <c r="RTB53" i="28"/>
  <c r="RTF53" i="28"/>
  <c r="RTJ53" i="28"/>
  <c r="RTN53" i="28"/>
  <c r="RTR53" i="28"/>
  <c r="RTV53" i="28"/>
  <c r="RTZ53" i="28"/>
  <c r="RUD53" i="28"/>
  <c r="RUH53" i="28"/>
  <c r="RUL53" i="28"/>
  <c r="RUP53" i="28"/>
  <c r="RUT53" i="28"/>
  <c r="RUX53" i="28"/>
  <c r="RVB53" i="28"/>
  <c r="RVF53" i="28"/>
  <c r="RVJ53" i="28"/>
  <c r="RVN53" i="28"/>
  <c r="RVR53" i="28"/>
  <c r="RVV53" i="28"/>
  <c r="RVZ53" i="28"/>
  <c r="RWD53" i="28"/>
  <c r="RWH53" i="28"/>
  <c r="RWL53" i="28"/>
  <c r="RWP53" i="28"/>
  <c r="RWT53" i="28"/>
  <c r="RWX53" i="28"/>
  <c r="RXB53" i="28"/>
  <c r="RXF53" i="28"/>
  <c r="RXJ53" i="28"/>
  <c r="RXN53" i="28"/>
  <c r="RXR53" i="28"/>
  <c r="RXV53" i="28"/>
  <c r="RXZ53" i="28"/>
  <c r="RYD53" i="28"/>
  <c r="RYH53" i="28"/>
  <c r="RYL53" i="28"/>
  <c r="RYP53" i="28"/>
  <c r="RYT53" i="28"/>
  <c r="RYX53" i="28"/>
  <c r="RZB53" i="28"/>
  <c r="RZF53" i="28"/>
  <c r="RZJ53" i="28"/>
  <c r="RZN53" i="28"/>
  <c r="RZR53" i="28"/>
  <c r="RZV53" i="28"/>
  <c r="RZZ53" i="28"/>
  <c r="SAD53" i="28"/>
  <c r="SAH53" i="28"/>
  <c r="SAL53" i="28"/>
  <c r="SAP53" i="28"/>
  <c r="SAT53" i="28"/>
  <c r="SAX53" i="28"/>
  <c r="SBB53" i="28"/>
  <c r="SBF53" i="28"/>
  <c r="SBJ53" i="28"/>
  <c r="SBN53" i="28"/>
  <c r="SBR53" i="28"/>
  <c r="SBV53" i="28"/>
  <c r="SBZ53" i="28"/>
  <c r="SCD53" i="28"/>
  <c r="SCH53" i="28"/>
  <c r="SCL53" i="28"/>
  <c r="SCP53" i="28"/>
  <c r="SCT53" i="28"/>
  <c r="SCX53" i="28"/>
  <c r="SDB53" i="28"/>
  <c r="SDF53" i="28"/>
  <c r="SDJ53" i="28"/>
  <c r="SDN53" i="28"/>
  <c r="SDR53" i="28"/>
  <c r="SDV53" i="28"/>
  <c r="SDZ53" i="28"/>
  <c r="SED53" i="28"/>
  <c r="SEH53" i="28"/>
  <c r="SEL53" i="28"/>
  <c r="SEP53" i="28"/>
  <c r="SET53" i="28"/>
  <c r="SEX53" i="28"/>
  <c r="SFB53" i="28"/>
  <c r="SFF53" i="28"/>
  <c r="SFJ53" i="28"/>
  <c r="SFN53" i="28"/>
  <c r="SFR53" i="28"/>
  <c r="SFV53" i="28"/>
  <c r="SFZ53" i="28"/>
  <c r="SGD53" i="28"/>
  <c r="SGH53" i="28"/>
  <c r="SGL53" i="28"/>
  <c r="SGP53" i="28"/>
  <c r="SGT53" i="28"/>
  <c r="SGX53" i="28"/>
  <c r="SHB53" i="28"/>
  <c r="SHF53" i="28"/>
  <c r="SHJ53" i="28"/>
  <c r="SHN53" i="28"/>
  <c r="SHR53" i="28"/>
  <c r="SHV53" i="28"/>
  <c r="SHZ53" i="28"/>
  <c r="SID53" i="28"/>
  <c r="SIH53" i="28"/>
  <c r="SIL53" i="28"/>
  <c r="SIP53" i="28"/>
  <c r="SIT53" i="28"/>
  <c r="SIX53" i="28"/>
  <c r="SJB53" i="28"/>
  <c r="SJF53" i="28"/>
  <c r="SJJ53" i="28"/>
  <c r="SJN53" i="28"/>
  <c r="SJR53" i="28"/>
  <c r="SJV53" i="28"/>
  <c r="SJZ53" i="28"/>
  <c r="SKD53" i="28"/>
  <c r="SKH53" i="28"/>
  <c r="SKL53" i="28"/>
  <c r="SKP53" i="28"/>
  <c r="SKT53" i="28"/>
  <c r="SKX53" i="28"/>
  <c r="SLB53" i="28"/>
  <c r="SLF53" i="28"/>
  <c r="SLJ53" i="28"/>
  <c r="SLN53" i="28"/>
  <c r="SLR53" i="28"/>
  <c r="SLV53" i="28"/>
  <c r="SLZ53" i="28"/>
  <c r="SMD53" i="28"/>
  <c r="SMH53" i="28"/>
  <c r="SML53" i="28"/>
  <c r="SMP53" i="28"/>
  <c r="SMT53" i="28"/>
  <c r="SMX53" i="28"/>
  <c r="SNB53" i="28"/>
  <c r="SNF53" i="28"/>
  <c r="SNJ53" i="28"/>
  <c r="SNN53" i="28"/>
  <c r="SNR53" i="28"/>
  <c r="SNV53" i="28"/>
  <c r="SNZ53" i="28"/>
  <c r="SOD53" i="28"/>
  <c r="SOH53" i="28"/>
  <c r="SOL53" i="28"/>
  <c r="SOP53" i="28"/>
  <c r="SOT53" i="28"/>
  <c r="SOX53" i="28"/>
  <c r="SPB53" i="28"/>
  <c r="SPF53" i="28"/>
  <c r="SPJ53" i="28"/>
  <c r="SPN53" i="28"/>
  <c r="SPR53" i="28"/>
  <c r="SPV53" i="28"/>
  <c r="SPZ53" i="28"/>
  <c r="SQD53" i="28"/>
  <c r="SQH53" i="28"/>
  <c r="SQL53" i="28"/>
  <c r="SQP53" i="28"/>
  <c r="SQT53" i="28"/>
  <c r="SQX53" i="28"/>
  <c r="SRB53" i="28"/>
  <c r="SRF53" i="28"/>
  <c r="SRJ53" i="28"/>
  <c r="SRN53" i="28"/>
  <c r="SRR53" i="28"/>
  <c r="SRV53" i="28"/>
  <c r="SRZ53" i="28"/>
  <c r="SSD53" i="28"/>
  <c r="SSH53" i="28"/>
  <c r="SSL53" i="28"/>
  <c r="SSP53" i="28"/>
  <c r="SST53" i="28"/>
  <c r="SSX53" i="28"/>
  <c r="STB53" i="28"/>
  <c r="STF53" i="28"/>
  <c r="STJ53" i="28"/>
  <c r="STN53" i="28"/>
  <c r="STR53" i="28"/>
  <c r="STV53" i="28"/>
  <c r="STZ53" i="28"/>
  <c r="SUD53" i="28"/>
  <c r="SUH53" i="28"/>
  <c r="SUL53" i="28"/>
  <c r="SUP53" i="28"/>
  <c r="SUT53" i="28"/>
  <c r="SUX53" i="28"/>
  <c r="SVB53" i="28"/>
  <c r="SVF53" i="28"/>
  <c r="SVJ53" i="28"/>
  <c r="SVN53" i="28"/>
  <c r="SVR53" i="28"/>
  <c r="SVV53" i="28"/>
  <c r="SVZ53" i="28"/>
  <c r="SWD53" i="28"/>
  <c r="SWH53" i="28"/>
  <c r="SWL53" i="28"/>
  <c r="SWP53" i="28"/>
  <c r="SWT53" i="28"/>
  <c r="SWX53" i="28"/>
  <c r="SXB53" i="28"/>
  <c r="SXF53" i="28"/>
  <c r="SXJ53" i="28"/>
  <c r="SXN53" i="28"/>
  <c r="SXR53" i="28"/>
  <c r="SXV53" i="28"/>
  <c r="SXZ53" i="28"/>
  <c r="SYD53" i="28"/>
  <c r="SYH53" i="28"/>
  <c r="SYL53" i="28"/>
  <c r="SYP53" i="28"/>
  <c r="SYT53" i="28"/>
  <c r="SYX53" i="28"/>
  <c r="SZB53" i="28"/>
  <c r="SZF53" i="28"/>
  <c r="SZJ53" i="28"/>
  <c r="SZN53" i="28"/>
  <c r="SZR53" i="28"/>
  <c r="SZV53" i="28"/>
  <c r="SZZ53" i="28"/>
  <c r="TAD53" i="28"/>
  <c r="TAH53" i="28"/>
  <c r="TAL53" i="28"/>
  <c r="TAP53" i="28"/>
  <c r="TAT53" i="28"/>
  <c r="TAX53" i="28"/>
  <c r="TBB53" i="28"/>
  <c r="TBF53" i="28"/>
  <c r="TBJ53" i="28"/>
  <c r="TBN53" i="28"/>
  <c r="TBR53" i="28"/>
  <c r="TBV53" i="28"/>
  <c r="TBZ53" i="28"/>
  <c r="TCD53" i="28"/>
  <c r="TCH53" i="28"/>
  <c r="TCL53" i="28"/>
  <c r="TCP53" i="28"/>
  <c r="TCT53" i="28"/>
  <c r="TCX53" i="28"/>
  <c r="TDB53" i="28"/>
  <c r="TDF53" i="28"/>
  <c r="TDJ53" i="28"/>
  <c r="TDN53" i="28"/>
  <c r="TDR53" i="28"/>
  <c r="TDV53" i="28"/>
  <c r="TDZ53" i="28"/>
  <c r="TED53" i="28"/>
  <c r="TEH53" i="28"/>
  <c r="TEL53" i="28"/>
  <c r="TEP53" i="28"/>
  <c r="TET53" i="28"/>
  <c r="TEX53" i="28"/>
  <c r="TFB53" i="28"/>
  <c r="TFF53" i="28"/>
  <c r="TFJ53" i="28"/>
  <c r="TFN53" i="28"/>
  <c r="TFR53" i="28"/>
  <c r="TFV53" i="28"/>
  <c r="TFZ53" i="28"/>
  <c r="TGD53" i="28"/>
  <c r="TGH53" i="28"/>
  <c r="TGL53" i="28"/>
  <c r="TGP53" i="28"/>
  <c r="TGT53" i="28"/>
  <c r="TGX53" i="28"/>
  <c r="THB53" i="28"/>
  <c r="THF53" i="28"/>
  <c r="THJ53" i="28"/>
  <c r="THN53" i="28"/>
  <c r="THR53" i="28"/>
  <c r="THV53" i="28"/>
  <c r="THZ53" i="28"/>
  <c r="TID53" i="28"/>
  <c r="TIH53" i="28"/>
  <c r="TIL53" i="28"/>
  <c r="TIP53" i="28"/>
  <c r="TIT53" i="28"/>
  <c r="TIX53" i="28"/>
  <c r="TJB53" i="28"/>
  <c r="TJF53" i="28"/>
  <c r="TJJ53" i="28"/>
  <c r="TJN53" i="28"/>
  <c r="TJR53" i="28"/>
  <c r="TJV53" i="28"/>
  <c r="TJZ53" i="28"/>
  <c r="TKD53" i="28"/>
  <c r="TKH53" i="28"/>
  <c r="TKL53" i="28"/>
  <c r="TKP53" i="28"/>
  <c r="TKT53" i="28"/>
  <c r="TKX53" i="28"/>
  <c r="TLB53" i="28"/>
  <c r="TLF53" i="28"/>
  <c r="TLJ53" i="28"/>
  <c r="TLN53" i="28"/>
  <c r="TLR53" i="28"/>
  <c r="TLV53" i="28"/>
  <c r="TLZ53" i="28"/>
  <c r="TMD53" i="28"/>
  <c r="TMH53" i="28"/>
  <c r="TML53" i="28"/>
  <c r="TMP53" i="28"/>
  <c r="TMT53" i="28"/>
  <c r="TMX53" i="28"/>
  <c r="TNB53" i="28"/>
  <c r="TNF53" i="28"/>
  <c r="TNJ53" i="28"/>
  <c r="TNN53" i="28"/>
  <c r="TNR53" i="28"/>
  <c r="TNV53" i="28"/>
  <c r="TNZ53" i="28"/>
  <c r="TOD53" i="28"/>
  <c r="TOH53" i="28"/>
  <c r="TOL53" i="28"/>
  <c r="TOP53" i="28"/>
  <c r="TOT53" i="28"/>
  <c r="TOX53" i="28"/>
  <c r="TPB53" i="28"/>
  <c r="TPF53" i="28"/>
  <c r="TPJ53" i="28"/>
  <c r="TPN53" i="28"/>
  <c r="TPR53" i="28"/>
  <c r="TPV53" i="28"/>
  <c r="TPZ53" i="28"/>
  <c r="TQD53" i="28"/>
  <c r="TQH53" i="28"/>
  <c r="TQL53" i="28"/>
  <c r="TQP53" i="28"/>
  <c r="TQT53" i="28"/>
  <c r="TQX53" i="28"/>
  <c r="TRB53" i="28"/>
  <c r="TRF53" i="28"/>
  <c r="TRJ53" i="28"/>
  <c r="TRN53" i="28"/>
  <c r="TRR53" i="28"/>
  <c r="TRV53" i="28"/>
  <c r="TRZ53" i="28"/>
  <c r="TSD53" i="28"/>
  <c r="TSH53" i="28"/>
  <c r="TSL53" i="28"/>
  <c r="TSP53" i="28"/>
  <c r="TST53" i="28"/>
  <c r="TSX53" i="28"/>
  <c r="TTB53" i="28"/>
  <c r="TTF53" i="28"/>
  <c r="TTJ53" i="28"/>
  <c r="TTN53" i="28"/>
  <c r="TTR53" i="28"/>
  <c r="TTV53" i="28"/>
  <c r="TTZ53" i="28"/>
  <c r="TUD53" i="28"/>
  <c r="TUH53" i="28"/>
  <c r="TUL53" i="28"/>
  <c r="TUP53" i="28"/>
  <c r="TUT53" i="28"/>
  <c r="TUX53" i="28"/>
  <c r="TVB53" i="28"/>
  <c r="TVF53" i="28"/>
  <c r="TVJ53" i="28"/>
  <c r="TVN53" i="28"/>
  <c r="TVR53" i="28"/>
  <c r="TVV53" i="28"/>
  <c r="TVZ53" i="28"/>
  <c r="TWD53" i="28"/>
  <c r="TWH53" i="28"/>
  <c r="TWL53" i="28"/>
  <c r="TWP53" i="28"/>
  <c r="TWT53" i="28"/>
  <c r="TWX53" i="28"/>
  <c r="TXB53" i="28"/>
  <c r="TXF53" i="28"/>
  <c r="TXJ53" i="28"/>
  <c r="TXN53" i="28"/>
  <c r="TXR53" i="28"/>
  <c r="TXV53" i="28"/>
  <c r="TXZ53" i="28"/>
  <c r="TYD53" i="28"/>
  <c r="TYH53" i="28"/>
  <c r="TYL53" i="28"/>
  <c r="TYP53" i="28"/>
  <c r="TYT53" i="28"/>
  <c r="TYX53" i="28"/>
  <c r="TZB53" i="28"/>
  <c r="TZF53" i="28"/>
  <c r="TZJ53" i="28"/>
  <c r="TZN53" i="28"/>
  <c r="TZR53" i="28"/>
  <c r="TZV53" i="28"/>
  <c r="TZZ53" i="28"/>
  <c r="UAD53" i="28"/>
  <c r="UAH53" i="28"/>
  <c r="UAL53" i="28"/>
  <c r="UAP53" i="28"/>
  <c r="UAT53" i="28"/>
  <c r="UAX53" i="28"/>
  <c r="UBB53" i="28"/>
  <c r="UBF53" i="28"/>
  <c r="UBJ53" i="28"/>
  <c r="UBN53" i="28"/>
  <c r="UBR53" i="28"/>
  <c r="UBV53" i="28"/>
  <c r="UBZ53" i="28"/>
  <c r="UCD53" i="28"/>
  <c r="UCH53" i="28"/>
  <c r="UCL53" i="28"/>
  <c r="UCP53" i="28"/>
  <c r="UCT53" i="28"/>
  <c r="UCX53" i="28"/>
  <c r="UDB53" i="28"/>
  <c r="UDF53" i="28"/>
  <c r="UDJ53" i="28"/>
  <c r="UDN53" i="28"/>
  <c r="UDR53" i="28"/>
  <c r="UDV53" i="28"/>
  <c r="UDZ53" i="28"/>
  <c r="UED53" i="28"/>
  <c r="UEH53" i="28"/>
  <c r="UEL53" i="28"/>
  <c r="UEP53" i="28"/>
  <c r="UET53" i="28"/>
  <c r="UEX53" i="28"/>
  <c r="UFB53" i="28"/>
  <c r="UFF53" i="28"/>
  <c r="UFJ53" i="28"/>
  <c r="UFN53" i="28"/>
  <c r="UFR53" i="28"/>
  <c r="UFV53" i="28"/>
  <c r="UFZ53" i="28"/>
  <c r="UGD53" i="28"/>
  <c r="UGH53" i="28"/>
  <c r="UGL53" i="28"/>
  <c r="UGP53" i="28"/>
  <c r="UGT53" i="28"/>
  <c r="UGX53" i="28"/>
  <c r="UHB53" i="28"/>
  <c r="UHF53" i="28"/>
  <c r="UHJ53" i="28"/>
  <c r="UHN53" i="28"/>
  <c r="UHR53" i="28"/>
  <c r="UHV53" i="28"/>
  <c r="UHZ53" i="28"/>
  <c r="UID53" i="28"/>
  <c r="UIH53" i="28"/>
  <c r="UIL53" i="28"/>
  <c r="UIP53" i="28"/>
  <c r="UIT53" i="28"/>
  <c r="UIX53" i="28"/>
  <c r="UJB53" i="28"/>
  <c r="UJF53" i="28"/>
  <c r="UJJ53" i="28"/>
  <c r="UJN53" i="28"/>
  <c r="UJR53" i="28"/>
  <c r="UJV53" i="28"/>
  <c r="UJZ53" i="28"/>
  <c r="UKD53" i="28"/>
  <c r="UKH53" i="28"/>
  <c r="UKL53" i="28"/>
  <c r="UKP53" i="28"/>
  <c r="UKT53" i="28"/>
  <c r="UKX53" i="28"/>
  <c r="ULB53" i="28"/>
  <c r="ULF53" i="28"/>
  <c r="ULJ53" i="28"/>
  <c r="ULN53" i="28"/>
  <c r="ULR53" i="28"/>
  <c r="ULV53" i="28"/>
  <c r="ULZ53" i="28"/>
  <c r="UMD53" i="28"/>
  <c r="UMH53" i="28"/>
  <c r="UML53" i="28"/>
  <c r="UMP53" i="28"/>
  <c r="UMT53" i="28"/>
  <c r="UMX53" i="28"/>
  <c r="UNB53" i="28"/>
  <c r="UNF53" i="28"/>
  <c r="UNJ53" i="28"/>
  <c r="UNN53" i="28"/>
  <c r="UNR53" i="28"/>
  <c r="UNV53" i="28"/>
  <c r="UNZ53" i="28"/>
  <c r="UOD53" i="28"/>
  <c r="UOH53" i="28"/>
  <c r="UOL53" i="28"/>
  <c r="UOP53" i="28"/>
  <c r="UOT53" i="28"/>
  <c r="UOX53" i="28"/>
  <c r="UPB53" i="28"/>
  <c r="UPF53" i="28"/>
  <c r="UPJ53" i="28"/>
  <c r="UPN53" i="28"/>
  <c r="UPR53" i="28"/>
  <c r="UPV53" i="28"/>
  <c r="UPZ53" i="28"/>
  <c r="UQD53" i="28"/>
  <c r="UQH53" i="28"/>
  <c r="UQL53" i="28"/>
  <c r="UQP53" i="28"/>
  <c r="UQT53" i="28"/>
  <c r="UQX53" i="28"/>
  <c r="URB53" i="28"/>
  <c r="URF53" i="28"/>
  <c r="URJ53" i="28"/>
  <c r="URN53" i="28"/>
  <c r="URR53" i="28"/>
  <c r="URV53" i="28"/>
  <c r="URZ53" i="28"/>
  <c r="USD53" i="28"/>
  <c r="USH53" i="28"/>
  <c r="USL53" i="28"/>
  <c r="USP53" i="28"/>
  <c r="UST53" i="28"/>
  <c r="USX53" i="28"/>
  <c r="UTB53" i="28"/>
  <c r="UTF53" i="28"/>
  <c r="UTJ53" i="28"/>
  <c r="UTN53" i="28"/>
  <c r="UTR53" i="28"/>
  <c r="UTV53" i="28"/>
  <c r="UTZ53" i="28"/>
  <c r="UUD53" i="28"/>
  <c r="UUH53" i="28"/>
  <c r="UUL53" i="28"/>
  <c r="UUP53" i="28"/>
  <c r="UUT53" i="28"/>
  <c r="UUX53" i="28"/>
  <c r="UVB53" i="28"/>
  <c r="UVF53" i="28"/>
  <c r="UVJ53" i="28"/>
  <c r="UVN53" i="28"/>
  <c r="UVR53" i="28"/>
  <c r="UVV53" i="28"/>
  <c r="UVZ53" i="28"/>
  <c r="UWD53" i="28"/>
  <c r="UWH53" i="28"/>
  <c r="UWL53" i="28"/>
  <c r="UWP53" i="28"/>
  <c r="UWT53" i="28"/>
  <c r="UWX53" i="28"/>
  <c r="UXB53" i="28"/>
  <c r="UXF53" i="28"/>
  <c r="UXJ53" i="28"/>
  <c r="UXN53" i="28"/>
  <c r="UXR53" i="28"/>
  <c r="UXV53" i="28"/>
  <c r="UXZ53" i="28"/>
  <c r="UYD53" i="28"/>
  <c r="UYH53" i="28"/>
  <c r="UYL53" i="28"/>
  <c r="UYP53" i="28"/>
  <c r="UYT53" i="28"/>
  <c r="UYX53" i="28"/>
  <c r="UZB53" i="28"/>
  <c r="UZF53" i="28"/>
  <c r="UZJ53" i="28"/>
  <c r="UZN53" i="28"/>
  <c r="UZR53" i="28"/>
  <c r="UZV53" i="28"/>
  <c r="UZZ53" i="28"/>
  <c r="VAD53" i="28"/>
  <c r="VAH53" i="28"/>
  <c r="VAL53" i="28"/>
  <c r="VAP53" i="28"/>
  <c r="VAT53" i="28"/>
  <c r="VAX53" i="28"/>
  <c r="VBB53" i="28"/>
  <c r="VBF53" i="28"/>
  <c r="VBJ53" i="28"/>
  <c r="VBN53" i="28"/>
  <c r="VBR53" i="28"/>
  <c r="VBV53" i="28"/>
  <c r="VBZ53" i="28"/>
  <c r="VCD53" i="28"/>
  <c r="VCH53" i="28"/>
  <c r="VCL53" i="28"/>
  <c r="VCP53" i="28"/>
  <c r="VCT53" i="28"/>
  <c r="VCX53" i="28"/>
  <c r="VDB53" i="28"/>
  <c r="VDF53" i="28"/>
  <c r="VDJ53" i="28"/>
  <c r="VDN53" i="28"/>
  <c r="VDR53" i="28"/>
  <c r="VDV53" i="28"/>
  <c r="VDZ53" i="28"/>
  <c r="VED53" i="28"/>
  <c r="VEH53" i="28"/>
  <c r="VEL53" i="28"/>
  <c r="VEP53" i="28"/>
  <c r="VET53" i="28"/>
  <c r="VEX53" i="28"/>
  <c r="VFB53" i="28"/>
  <c r="VFF53" i="28"/>
  <c r="VFJ53" i="28"/>
  <c r="VFN53" i="28"/>
  <c r="VFR53" i="28"/>
  <c r="VFV53" i="28"/>
  <c r="VFZ53" i="28"/>
  <c r="BJX53" i="28"/>
  <c r="CSE53" i="28"/>
  <c r="DLW53" i="28"/>
  <c r="DYA53" i="28"/>
  <c r="EHW53" i="28"/>
  <c r="ERS53" i="28"/>
  <c r="FBO53" i="28"/>
  <c r="FLK53" i="28"/>
  <c r="FVG53" i="28"/>
  <c r="GFC53" i="28"/>
  <c r="GNK53" i="28"/>
  <c r="GTC53" i="28"/>
  <c r="GYA53" i="28"/>
  <c r="HCY53" i="28"/>
  <c r="HHW53" i="28"/>
  <c r="HMU53" i="28"/>
  <c r="HRS53" i="28"/>
  <c r="HWQ53" i="28"/>
  <c r="IBO53" i="28"/>
  <c r="IGM53" i="28"/>
  <c r="ILK53" i="28"/>
  <c r="IPV53" i="28"/>
  <c r="IRZ53" i="28"/>
  <c r="ITV53" i="28"/>
  <c r="IVN53" i="28"/>
  <c r="IXD53" i="28"/>
  <c r="IYT53" i="28"/>
  <c r="JAL53" i="28"/>
  <c r="JCB53" i="28"/>
  <c r="JDR53" i="28"/>
  <c r="JFJ53" i="28"/>
  <c r="JGZ53" i="28"/>
  <c r="JIP53" i="28"/>
  <c r="JKH53" i="28"/>
  <c r="JLX53" i="28"/>
  <c r="JNN53" i="28"/>
  <c r="JPF53" i="28"/>
  <c r="JQV53" i="28"/>
  <c r="JSL53" i="28"/>
  <c r="JUD53" i="28"/>
  <c r="JVT53" i="28"/>
  <c r="JXJ53" i="28"/>
  <c r="JZB53" i="28"/>
  <c r="KAR53" i="28"/>
  <c r="KCH53" i="28"/>
  <c r="KDZ53" i="28"/>
  <c r="KFP53" i="28"/>
  <c r="KHF53" i="28"/>
  <c r="KIX53" i="28"/>
  <c r="KKN53" i="28"/>
  <c r="KMD53" i="28"/>
  <c r="KNV53" i="28"/>
  <c r="KOX53" i="28"/>
  <c r="KPZ53" i="28"/>
  <c r="KRB53" i="28"/>
  <c r="KSF53" i="28"/>
  <c r="KTF53" i="28"/>
  <c r="KUJ53" i="28"/>
  <c r="KVN53" i="28"/>
  <c r="KWN53" i="28"/>
  <c r="KXR53" i="28"/>
  <c r="KYT53" i="28"/>
  <c r="KZV53" i="28"/>
  <c r="LAX53" i="28"/>
  <c r="LCB53" i="28"/>
  <c r="LDB53" i="28"/>
  <c r="LEF53" i="28"/>
  <c r="LFJ53" i="28"/>
  <c r="LGJ53" i="28"/>
  <c r="LHN53" i="28"/>
  <c r="LIP53" i="28"/>
  <c r="LJR53" i="28"/>
  <c r="LKT53" i="28"/>
  <c r="LLX53" i="28"/>
  <c r="LMX53" i="28"/>
  <c r="LOB53" i="28"/>
  <c r="LPF53" i="28"/>
  <c r="LQF53" i="28"/>
  <c r="LRJ53" i="28"/>
  <c r="LSL53" i="28"/>
  <c r="LTN53" i="28"/>
  <c r="LUP53" i="28"/>
  <c r="LVT53" i="28"/>
  <c r="LWT53" i="28"/>
  <c r="LXX53" i="28"/>
  <c r="LZB53" i="28"/>
  <c r="MAB53" i="28"/>
  <c r="MBF53" i="28"/>
  <c r="MCH53" i="28"/>
  <c r="MDJ53" i="28"/>
  <c r="MEL53" i="28"/>
  <c r="MFP53" i="28"/>
  <c r="MGP53" i="28"/>
  <c r="MHT53" i="28"/>
  <c r="MIX53" i="28"/>
  <c r="MJX53" i="28"/>
  <c r="MLB53" i="28"/>
  <c r="MMD53" i="28"/>
  <c r="MNF53" i="28"/>
  <c r="MOH53" i="28"/>
  <c r="MPL53" i="28"/>
  <c r="MQL53" i="28"/>
  <c r="MRN53" i="28"/>
  <c r="MSH53" i="28"/>
  <c r="MTD53" i="28"/>
  <c r="MTZ53" i="28"/>
  <c r="MUT53" i="28"/>
  <c r="MVP53" i="28"/>
  <c r="MWL53" i="28"/>
  <c r="MXF53" i="28"/>
  <c r="MYB53" i="28"/>
  <c r="MYX53" i="28"/>
  <c r="MZR53" i="28"/>
  <c r="NAN53" i="28"/>
  <c r="NBJ53" i="28"/>
  <c r="NCD53" i="28"/>
  <c r="NCZ53" i="28"/>
  <c r="NDV53" i="28"/>
  <c r="NEP53" i="28"/>
  <c r="NFL53" i="28"/>
  <c r="NGH53" i="28"/>
  <c r="NHB53" i="28"/>
  <c r="NHX53" i="28"/>
  <c r="NIT53" i="28"/>
  <c r="NJN53" i="28"/>
  <c r="NKJ53" i="28"/>
  <c r="NLF53" i="28"/>
  <c r="NLT53" i="28"/>
  <c r="NMH53" i="28"/>
  <c r="NMW53" i="28"/>
  <c r="NNJ53" i="28"/>
  <c r="NNY53" i="28"/>
  <c r="NON53" i="28"/>
  <c r="NPA53" i="28"/>
  <c r="NPP53" i="28"/>
  <c r="NQD53" i="28"/>
  <c r="NQR53" i="28"/>
  <c r="NRF53" i="28"/>
  <c r="NRU53" i="28"/>
  <c r="NSH53" i="28"/>
  <c r="NSW53" i="28"/>
  <c r="NTL53" i="28"/>
  <c r="NTY53" i="28"/>
  <c r="NUN53" i="28"/>
  <c r="NVB53" i="28"/>
  <c r="NVP53" i="28"/>
  <c r="NWD53" i="28"/>
  <c r="NWS53" i="28"/>
  <c r="NXF53" i="28"/>
  <c r="NXU53" i="28"/>
  <c r="NYJ53" i="28"/>
  <c r="NYW53" i="28"/>
  <c r="NZL53" i="28"/>
  <c r="NZZ53" i="28"/>
  <c r="OAN53" i="28"/>
  <c r="OBB53" i="28"/>
  <c r="OBQ53" i="28"/>
  <c r="OCD53" i="28"/>
  <c r="OCS53" i="28"/>
  <c r="ODH53" i="28"/>
  <c r="ODU53" i="28"/>
  <c r="OEJ53" i="28"/>
  <c r="OEX53" i="28"/>
  <c r="OFL53" i="28"/>
  <c r="OFZ53" i="28"/>
  <c r="OGO53" i="28"/>
  <c r="OHB53" i="28"/>
  <c r="OHQ53" i="28"/>
  <c r="OIF53" i="28"/>
  <c r="OIS53" i="28"/>
  <c r="OJH53" i="28"/>
  <c r="OJV53" i="28"/>
  <c r="OKJ53" i="28"/>
  <c r="OKX53" i="28"/>
  <c r="OLM53" i="28"/>
  <c r="OLZ53" i="28"/>
  <c r="OMO53" i="28"/>
  <c r="OND53" i="28"/>
  <c r="ONQ53" i="28"/>
  <c r="OOF53" i="28"/>
  <c r="OOT53" i="28"/>
  <c r="OPH53" i="28"/>
  <c r="OPV53" i="28"/>
  <c r="OQK53" i="28"/>
  <c r="OQX53" i="28"/>
  <c r="ORM53" i="28"/>
  <c r="ORZ53" i="28"/>
  <c r="OSJ53" i="28"/>
  <c r="OSU53" i="28"/>
  <c r="OTF53" i="28"/>
  <c r="OTP53" i="28"/>
  <c r="OUA53" i="28"/>
  <c r="OUL53" i="28"/>
  <c r="OUV53" i="28"/>
  <c r="OVG53" i="28"/>
  <c r="OVR53" i="28"/>
  <c r="OWB53" i="28"/>
  <c r="OWM53" i="28"/>
  <c r="OWX53" i="28"/>
  <c r="OXH53" i="28"/>
  <c r="OXS53" i="28"/>
  <c r="OYD53" i="28"/>
  <c r="OYN53" i="28"/>
  <c r="OYY53" i="28"/>
  <c r="OZJ53" i="28"/>
  <c r="OZT53" i="28"/>
  <c r="PAE53" i="28"/>
  <c r="PAP53" i="28"/>
  <c r="PAZ53" i="28"/>
  <c r="PBK53" i="28"/>
  <c r="PBV53" i="28"/>
  <c r="PCF53" i="28"/>
  <c r="PCQ53" i="28"/>
  <c r="PDB53" i="28"/>
  <c r="PDL53" i="28"/>
  <c r="PDW53" i="28"/>
  <c r="PEH53" i="28"/>
  <c r="PER53" i="28"/>
  <c r="PFC53" i="28"/>
  <c r="PFN53" i="28"/>
  <c r="PFX53" i="28"/>
  <c r="PGI53" i="28"/>
  <c r="PGT53" i="28"/>
  <c r="PHD53" i="28"/>
  <c r="PHO53" i="28"/>
  <c r="PHZ53" i="28"/>
  <c r="PIJ53" i="28"/>
  <c r="PIU53" i="28"/>
  <c r="PJD53" i="28"/>
  <c r="PJL53" i="28"/>
  <c r="PJT53" i="28"/>
  <c r="PKB53" i="28"/>
  <c r="PKJ53" i="28"/>
  <c r="PKR53" i="28"/>
  <c r="PKW53" i="28"/>
  <c r="PLC53" i="28"/>
  <c r="PLH53" i="28"/>
  <c r="PLM53" i="28"/>
  <c r="PLS53" i="28"/>
  <c r="PLX53" i="28"/>
  <c r="PMC53" i="28"/>
  <c r="PMI53" i="28"/>
  <c r="PMN53" i="28"/>
  <c r="PMS53" i="28"/>
  <c r="PMY53" i="28"/>
  <c r="PND53" i="28"/>
  <c r="PNI53" i="28"/>
  <c r="PNO53" i="28"/>
  <c r="PNT53" i="28"/>
  <c r="PNY53" i="28"/>
  <c r="POE53" i="28"/>
  <c r="POJ53" i="28"/>
  <c r="POO53" i="28"/>
  <c r="POU53" i="28"/>
  <c r="POZ53" i="28"/>
  <c r="PPE53" i="28"/>
  <c r="PPK53" i="28"/>
  <c r="PPP53" i="28"/>
  <c r="PPU53" i="28"/>
  <c r="PQA53" i="28"/>
  <c r="PQF53" i="28"/>
  <c r="PQK53" i="28"/>
  <c r="PQQ53" i="28"/>
  <c r="PQV53" i="28"/>
  <c r="PRA53" i="28"/>
  <c r="PRG53" i="28"/>
  <c r="PRL53" i="28"/>
  <c r="PRQ53" i="28"/>
  <c r="PRW53" i="28"/>
  <c r="PSB53" i="28"/>
  <c r="PSG53" i="28"/>
  <c r="PSM53" i="28"/>
  <c r="PSR53" i="28"/>
  <c r="PSW53" i="28"/>
  <c r="PTC53" i="28"/>
  <c r="PTH53" i="28"/>
  <c r="PTM53" i="28"/>
  <c r="PTS53" i="28"/>
  <c r="PTX53" i="28"/>
  <c r="PUC53" i="28"/>
  <c r="PUI53" i="28"/>
  <c r="PUN53" i="28"/>
  <c r="PUS53" i="28"/>
  <c r="PUY53" i="28"/>
  <c r="PVD53" i="28"/>
  <c r="PVI53" i="28"/>
  <c r="PVO53" i="28"/>
  <c r="PVT53" i="28"/>
  <c r="PVY53" i="28"/>
  <c r="PWE53" i="28"/>
  <c r="PWJ53" i="28"/>
  <c r="PWO53" i="28"/>
  <c r="PWU53" i="28"/>
  <c r="PWZ53" i="28"/>
  <c r="PXE53" i="28"/>
  <c r="PXK53" i="28"/>
  <c r="PXP53" i="28"/>
  <c r="PXU53" i="28"/>
  <c r="PYA53" i="28"/>
  <c r="PYF53" i="28"/>
  <c r="PYK53" i="28"/>
  <c r="PYQ53" i="28"/>
  <c r="PYV53" i="28"/>
  <c r="PZA53" i="28"/>
  <c r="PZG53" i="28"/>
  <c r="PZL53" i="28"/>
  <c r="PZQ53" i="28"/>
  <c r="PZW53" i="28"/>
  <c r="QAB53" i="28"/>
  <c r="QAG53" i="28"/>
  <c r="QAM53" i="28"/>
  <c r="QAR53" i="28"/>
  <c r="QAW53" i="28"/>
  <c r="QBC53" i="28"/>
  <c r="QBH53" i="28"/>
  <c r="QBM53" i="28"/>
  <c r="QBS53" i="28"/>
  <c r="QBX53" i="28"/>
  <c r="QCC53" i="28"/>
  <c r="QCI53" i="28"/>
  <c r="QCN53" i="28"/>
  <c r="QCS53" i="28"/>
  <c r="QCY53" i="28"/>
  <c r="QDD53" i="28"/>
  <c r="QDI53" i="28"/>
  <c r="QDO53" i="28"/>
  <c r="QDT53" i="28"/>
  <c r="QDY53" i="28"/>
  <c r="QEE53" i="28"/>
  <c r="QEJ53" i="28"/>
  <c r="QEO53" i="28"/>
  <c r="QEU53" i="28"/>
  <c r="QEZ53" i="28"/>
  <c r="QFE53" i="28"/>
  <c r="QFK53" i="28"/>
  <c r="QFP53" i="28"/>
  <c r="QFU53" i="28"/>
  <c r="QGA53" i="28"/>
  <c r="QGF53" i="28"/>
  <c r="QGK53" i="28"/>
  <c r="QGQ53" i="28"/>
  <c r="QGV53" i="28"/>
  <c r="QHA53" i="28"/>
  <c r="QHG53" i="28"/>
  <c r="QHL53" i="28"/>
  <c r="QHQ53" i="28"/>
  <c r="QHW53" i="28"/>
  <c r="QIB53" i="28"/>
  <c r="QIG53" i="28"/>
  <c r="QIM53" i="28"/>
  <c r="QIR53" i="28"/>
  <c r="QIW53" i="28"/>
  <c r="QJC53" i="28"/>
  <c r="QJH53" i="28"/>
  <c r="QJM53" i="28"/>
  <c r="QJS53" i="28"/>
  <c r="QJX53" i="28"/>
  <c r="QKC53" i="28"/>
  <c r="QKI53" i="28"/>
  <c r="QKN53" i="28"/>
  <c r="QKS53" i="28"/>
  <c r="QKY53" i="28"/>
  <c r="QLD53" i="28"/>
  <c r="QLI53" i="28"/>
  <c r="QLO53" i="28"/>
  <c r="QLT53" i="28"/>
  <c r="QLY53" i="28"/>
  <c r="QME53" i="28"/>
  <c r="QMJ53" i="28"/>
  <c r="QMO53" i="28"/>
  <c r="QMU53" i="28"/>
  <c r="QMZ53" i="28"/>
  <c r="QNE53" i="28"/>
  <c r="QNK53" i="28"/>
  <c r="QNP53" i="28"/>
  <c r="QNU53" i="28"/>
  <c r="QOA53" i="28"/>
  <c r="QOF53" i="28"/>
  <c r="QOK53" i="28"/>
  <c r="QOQ53" i="28"/>
  <c r="QOV53" i="28"/>
  <c r="QPA53" i="28"/>
  <c r="QPG53" i="28"/>
  <c r="QPL53" i="28"/>
  <c r="QPQ53" i="28"/>
  <c r="QPW53" i="28"/>
  <c r="QQB53" i="28"/>
  <c r="QQG53" i="28"/>
  <c r="QQM53" i="28"/>
  <c r="QQR53" i="28"/>
  <c r="QQW53" i="28"/>
  <c r="QRC53" i="28"/>
  <c r="QRH53" i="28"/>
  <c r="QRM53" i="28"/>
  <c r="QRS53" i="28"/>
  <c r="QRW53" i="28"/>
  <c r="QSA53" i="28"/>
  <c r="QSE53" i="28"/>
  <c r="QSI53" i="28"/>
  <c r="QSM53" i="28"/>
  <c r="QSQ53" i="28"/>
  <c r="QSU53" i="28"/>
  <c r="QSY53" i="28"/>
  <c r="QTC53" i="28"/>
  <c r="QTG53" i="28"/>
  <c r="QTK53" i="28"/>
  <c r="QTO53" i="28"/>
  <c r="QTS53" i="28"/>
  <c r="QTW53" i="28"/>
  <c r="QUA53" i="28"/>
  <c r="QUE53" i="28"/>
  <c r="QUI53" i="28"/>
  <c r="QUM53" i="28"/>
  <c r="QUQ53" i="28"/>
  <c r="QUU53" i="28"/>
  <c r="QUY53" i="28"/>
  <c r="QVC53" i="28"/>
  <c r="QVG53" i="28"/>
  <c r="QVK53" i="28"/>
  <c r="QVO53" i="28"/>
  <c r="QVS53" i="28"/>
  <c r="QVW53" i="28"/>
  <c r="QWA53" i="28"/>
  <c r="QWE53" i="28"/>
  <c r="QWI53" i="28"/>
  <c r="QWM53" i="28"/>
  <c r="QWQ53" i="28"/>
  <c r="QWU53" i="28"/>
  <c r="QWY53" i="28"/>
  <c r="QXC53" i="28"/>
  <c r="QXG53" i="28"/>
  <c r="QXK53" i="28"/>
  <c r="QXO53" i="28"/>
  <c r="QXS53" i="28"/>
  <c r="QXW53" i="28"/>
  <c r="QYA53" i="28"/>
  <c r="QYE53" i="28"/>
  <c r="QYI53" i="28"/>
  <c r="QYM53" i="28"/>
  <c r="QYQ53" i="28"/>
  <c r="QYU53" i="28"/>
  <c r="QYY53" i="28"/>
  <c r="QZC53" i="28"/>
  <c r="QZG53" i="28"/>
  <c r="QZK53" i="28"/>
  <c r="QZO53" i="28"/>
  <c r="QZS53" i="28"/>
  <c r="QZW53" i="28"/>
  <c r="RAA53" i="28"/>
  <c r="RAE53" i="28"/>
  <c r="RAI53" i="28"/>
  <c r="RAM53" i="28"/>
  <c r="RAQ53" i="28"/>
  <c r="RAU53" i="28"/>
  <c r="RAY53" i="28"/>
  <c r="RBC53" i="28"/>
  <c r="RBG53" i="28"/>
  <c r="RBK53" i="28"/>
  <c r="RBO53" i="28"/>
  <c r="RBS53" i="28"/>
  <c r="RBW53" i="28"/>
  <c r="RCA53" i="28"/>
  <c r="RCE53" i="28"/>
  <c r="RCI53" i="28"/>
  <c r="RCM53" i="28"/>
  <c r="RCQ53" i="28"/>
  <c r="RCU53" i="28"/>
  <c r="RCY53" i="28"/>
  <c r="RDC53" i="28"/>
  <c r="RDG53" i="28"/>
  <c r="RDK53" i="28"/>
  <c r="RDO53" i="28"/>
  <c r="RDS53" i="28"/>
  <c r="RDW53" i="28"/>
  <c r="REA53" i="28"/>
  <c r="REE53" i="28"/>
  <c r="REI53" i="28"/>
  <c r="REM53" i="28"/>
  <c r="REQ53" i="28"/>
  <c r="REU53" i="28"/>
  <c r="REY53" i="28"/>
  <c r="RFC53" i="28"/>
  <c r="RFG53" i="28"/>
  <c r="RFK53" i="28"/>
  <c r="RFO53" i="28"/>
  <c r="RFS53" i="28"/>
  <c r="RFW53" i="28"/>
  <c r="RGA53" i="28"/>
  <c r="RGE53" i="28"/>
  <c r="RGI53" i="28"/>
  <c r="RGM53" i="28"/>
  <c r="RGQ53" i="28"/>
  <c r="RGU53" i="28"/>
  <c r="RGY53" i="28"/>
  <c r="RHC53" i="28"/>
  <c r="RHG53" i="28"/>
  <c r="RHK53" i="28"/>
  <c r="RHO53" i="28"/>
  <c r="RHS53" i="28"/>
  <c r="RHW53" i="28"/>
  <c r="RIA53" i="28"/>
  <c r="RIE53" i="28"/>
  <c r="RII53" i="28"/>
  <c r="RIM53" i="28"/>
  <c r="RIQ53" i="28"/>
  <c r="RIU53" i="28"/>
  <c r="RIY53" i="28"/>
  <c r="RJC53" i="28"/>
  <c r="RJG53" i="28"/>
  <c r="RJK53" i="28"/>
  <c r="RJO53" i="28"/>
  <c r="RJS53" i="28"/>
  <c r="RJW53" i="28"/>
  <c r="RKA53" i="28"/>
  <c r="RKE53" i="28"/>
  <c r="RKI53" i="28"/>
  <c r="RKM53" i="28"/>
  <c r="RKQ53" i="28"/>
  <c r="RKU53" i="28"/>
  <c r="RKY53" i="28"/>
  <c r="RLC53" i="28"/>
  <c r="RLG53" i="28"/>
  <c r="RLK53" i="28"/>
  <c r="RLO53" i="28"/>
  <c r="RLS53" i="28"/>
  <c r="RLW53" i="28"/>
  <c r="RMA53" i="28"/>
  <c r="RME53" i="28"/>
  <c r="RMI53" i="28"/>
  <c r="RMM53" i="28"/>
  <c r="RMQ53" i="28"/>
  <c r="RMU53" i="28"/>
  <c r="RMY53" i="28"/>
  <c r="RNC53" i="28"/>
  <c r="RNG53" i="28"/>
  <c r="RNK53" i="28"/>
  <c r="RNO53" i="28"/>
  <c r="RNS53" i="28"/>
  <c r="RNW53" i="28"/>
  <c r="ROA53" i="28"/>
  <c r="ROE53" i="28"/>
  <c r="ROI53" i="28"/>
  <c r="ROM53" i="28"/>
  <c r="ROQ53" i="28"/>
  <c r="ROU53" i="28"/>
  <c r="ROY53" i="28"/>
  <c r="RPC53" i="28"/>
  <c r="RPG53" i="28"/>
  <c r="RPK53" i="28"/>
  <c r="RPO53" i="28"/>
  <c r="RPS53" i="28"/>
  <c r="RPW53" i="28"/>
  <c r="RQA53" i="28"/>
  <c r="RQE53" i="28"/>
  <c r="RQI53" i="28"/>
  <c r="RQM53" i="28"/>
  <c r="RQQ53" i="28"/>
  <c r="RQU53" i="28"/>
  <c r="RQY53" i="28"/>
  <c r="RRC53" i="28"/>
  <c r="RRG53" i="28"/>
  <c r="RRK53" i="28"/>
  <c r="RRO53" i="28"/>
  <c r="RRS53" i="28"/>
  <c r="RRW53" i="28"/>
  <c r="RSA53" i="28"/>
  <c r="RSE53" i="28"/>
  <c r="RSI53" i="28"/>
  <c r="RSM53" i="28"/>
  <c r="RSQ53" i="28"/>
  <c r="RSU53" i="28"/>
  <c r="RSY53" i="28"/>
  <c r="RTC53" i="28"/>
  <c r="RTG53" i="28"/>
  <c r="RTK53" i="28"/>
  <c r="RTO53" i="28"/>
  <c r="RTS53" i="28"/>
  <c r="RTW53" i="28"/>
  <c r="RUA53" i="28"/>
  <c r="RUE53" i="28"/>
  <c r="RUI53" i="28"/>
  <c r="RUM53" i="28"/>
  <c r="RUQ53" i="28"/>
  <c r="RUU53" i="28"/>
  <c r="RUY53" i="28"/>
  <c r="RVC53" i="28"/>
  <c r="RVG53" i="28"/>
  <c r="RVK53" i="28"/>
  <c r="RVO53" i="28"/>
  <c r="RVS53" i="28"/>
  <c r="RVW53" i="28"/>
  <c r="RWA53" i="28"/>
  <c r="RWE53" i="28"/>
  <c r="RWI53" i="28"/>
  <c r="RWM53" i="28"/>
  <c r="RWQ53" i="28"/>
  <c r="RWU53" i="28"/>
  <c r="RWY53" i="28"/>
  <c r="RXC53" i="28"/>
  <c r="RXG53" i="28"/>
  <c r="RXK53" i="28"/>
  <c r="RXO53" i="28"/>
  <c r="RXS53" i="28"/>
  <c r="RXW53" i="28"/>
  <c r="RYA53" i="28"/>
  <c r="RYE53" i="28"/>
  <c r="RYI53" i="28"/>
  <c r="RYM53" i="28"/>
  <c r="RYQ53" i="28"/>
  <c r="RYU53" i="28"/>
  <c r="RYY53" i="28"/>
  <c r="RZC53" i="28"/>
  <c r="RZG53" i="28"/>
  <c r="RZK53" i="28"/>
  <c r="RZO53" i="28"/>
  <c r="RZS53" i="28"/>
  <c r="RZW53" i="28"/>
  <c r="SAA53" i="28"/>
  <c r="SAE53" i="28"/>
  <c r="SAI53" i="28"/>
  <c r="SAM53" i="28"/>
  <c r="SAQ53" i="28"/>
  <c r="SAU53" i="28"/>
  <c r="SAY53" i="28"/>
  <c r="SBC53" i="28"/>
  <c r="SBG53" i="28"/>
  <c r="SBK53" i="28"/>
  <c r="SBO53" i="28"/>
  <c r="SBS53" i="28"/>
  <c r="SBW53" i="28"/>
  <c r="SCA53" i="28"/>
  <c r="SCE53" i="28"/>
  <c r="SCI53" i="28"/>
  <c r="SCM53" i="28"/>
  <c r="SCQ53" i="28"/>
  <c r="SCU53" i="28"/>
  <c r="SCY53" i="28"/>
  <c r="SDC53" i="28"/>
  <c r="SDG53" i="28"/>
  <c r="SDK53" i="28"/>
  <c r="SDO53" i="28"/>
  <c r="SDS53" i="28"/>
  <c r="SDW53" i="28"/>
  <c r="SEA53" i="28"/>
  <c r="SEE53" i="28"/>
  <c r="SEI53" i="28"/>
  <c r="SEM53" i="28"/>
  <c r="SEQ53" i="28"/>
  <c r="SEU53" i="28"/>
  <c r="SEY53" i="28"/>
  <c r="SFC53" i="28"/>
  <c r="SFG53" i="28"/>
  <c r="SFK53" i="28"/>
  <c r="SFO53" i="28"/>
  <c r="SFS53" i="28"/>
  <c r="SFW53" i="28"/>
  <c r="SGA53" i="28"/>
  <c r="SGE53" i="28"/>
  <c r="SGI53" i="28"/>
  <c r="SGM53" i="28"/>
  <c r="SGQ53" i="28"/>
  <c r="SGU53" i="28"/>
  <c r="SGY53" i="28"/>
  <c r="SHC53" i="28"/>
  <c r="SHG53" i="28"/>
  <c r="SHK53" i="28"/>
  <c r="SHO53" i="28"/>
  <c r="SHS53" i="28"/>
  <c r="SHW53" i="28"/>
  <c r="SIA53" i="28"/>
  <c r="SIE53" i="28"/>
  <c r="SII53" i="28"/>
  <c r="SIM53" i="28"/>
  <c r="SIQ53" i="28"/>
  <c r="SIU53" i="28"/>
  <c r="SIY53" i="28"/>
  <c r="SJC53" i="28"/>
  <c r="SJG53" i="28"/>
  <c r="SJK53" i="28"/>
  <c r="SJO53" i="28"/>
  <c r="SJS53" i="28"/>
  <c r="SJW53" i="28"/>
  <c r="SKA53" i="28"/>
  <c r="SKE53" i="28"/>
  <c r="SKI53" i="28"/>
  <c r="SKM53" i="28"/>
  <c r="SKQ53" i="28"/>
  <c r="SKU53" i="28"/>
  <c r="SKY53" i="28"/>
  <c r="SLC53" i="28"/>
  <c r="SLG53" i="28"/>
  <c r="SLK53" i="28"/>
  <c r="SLO53" i="28"/>
  <c r="SLS53" i="28"/>
  <c r="SLW53" i="28"/>
  <c r="SMA53" i="28"/>
  <c r="SME53" i="28"/>
  <c r="SMI53" i="28"/>
  <c r="SMM53" i="28"/>
  <c r="SMQ53" i="28"/>
  <c r="SMU53" i="28"/>
  <c r="SMY53" i="28"/>
  <c r="SNC53" i="28"/>
  <c r="SNG53" i="28"/>
  <c r="SNK53" i="28"/>
  <c r="SNO53" i="28"/>
  <c r="SNS53" i="28"/>
  <c r="SNW53" i="28"/>
  <c r="SOA53" i="28"/>
  <c r="SOE53" i="28"/>
  <c r="SOI53" i="28"/>
  <c r="SOM53" i="28"/>
  <c r="SOQ53" i="28"/>
  <c r="SOU53" i="28"/>
  <c r="SOY53" i="28"/>
  <c r="SPC53" i="28"/>
  <c r="SPG53" i="28"/>
  <c r="SPK53" i="28"/>
  <c r="SPO53" i="28"/>
  <c r="SPS53" i="28"/>
  <c r="SPW53" i="28"/>
  <c r="SQA53" i="28"/>
  <c r="SQE53" i="28"/>
  <c r="SQI53" i="28"/>
  <c r="SQM53" i="28"/>
  <c r="SQQ53" i="28"/>
  <c r="SQU53" i="28"/>
  <c r="SQY53" i="28"/>
  <c r="SRC53" i="28"/>
  <c r="SRG53" i="28"/>
  <c r="SRK53" i="28"/>
  <c r="SRO53" i="28"/>
  <c r="SRS53" i="28"/>
  <c r="SRW53" i="28"/>
  <c r="SSA53" i="28"/>
  <c r="SSE53" i="28"/>
  <c r="SSI53" i="28"/>
  <c r="SSM53" i="28"/>
  <c r="SSQ53" i="28"/>
  <c r="SSU53" i="28"/>
  <c r="SSY53" i="28"/>
  <c r="STC53" i="28"/>
  <c r="STG53" i="28"/>
  <c r="STK53" i="28"/>
  <c r="STO53" i="28"/>
  <c r="STS53" i="28"/>
  <c r="STW53" i="28"/>
  <c r="SUA53" i="28"/>
  <c r="SUE53" i="28"/>
  <c r="SUI53" i="28"/>
  <c r="SUM53" i="28"/>
  <c r="SUQ53" i="28"/>
  <c r="SUU53" i="28"/>
  <c r="SUY53" i="28"/>
  <c r="SVC53" i="28"/>
  <c r="SVG53" i="28"/>
  <c r="SVK53" i="28"/>
  <c r="SVO53" i="28"/>
  <c r="SVS53" i="28"/>
  <c r="SVW53" i="28"/>
  <c r="SWA53" i="28"/>
  <c r="SWE53" i="28"/>
  <c r="SWI53" i="28"/>
  <c r="SWM53" i="28"/>
  <c r="SWQ53" i="28"/>
  <c r="SWU53" i="28"/>
  <c r="SWY53" i="28"/>
  <c r="SXC53" i="28"/>
  <c r="SXG53" i="28"/>
  <c r="SXK53" i="28"/>
  <c r="SXO53" i="28"/>
  <c r="SXS53" i="28"/>
  <c r="SXW53" i="28"/>
  <c r="SYA53" i="28"/>
  <c r="SYE53" i="28"/>
  <c r="SYI53" i="28"/>
  <c r="SYM53" i="28"/>
  <c r="SYQ53" i="28"/>
  <c r="SYU53" i="28"/>
  <c r="SYY53" i="28"/>
  <c r="SZC53" i="28"/>
  <c r="SZG53" i="28"/>
  <c r="SZK53" i="28"/>
  <c r="SZO53" i="28"/>
  <c r="SZS53" i="28"/>
  <c r="SZW53" i="28"/>
  <c r="TAA53" i="28"/>
  <c r="TAE53" i="28"/>
  <c r="TAI53" i="28"/>
  <c r="TAM53" i="28"/>
  <c r="TAQ53" i="28"/>
  <c r="TAU53" i="28"/>
  <c r="TAY53" i="28"/>
  <c r="TBC53" i="28"/>
  <c r="TBG53" i="28"/>
  <c r="TBK53" i="28"/>
  <c r="TBO53" i="28"/>
  <c r="TBS53" i="28"/>
  <c r="TBW53" i="28"/>
  <c r="TCA53" i="28"/>
  <c r="TCE53" i="28"/>
  <c r="TCI53" i="28"/>
  <c r="TCM53" i="28"/>
  <c r="TCQ53" i="28"/>
  <c r="TCU53" i="28"/>
  <c r="TCY53" i="28"/>
  <c r="TDC53" i="28"/>
  <c r="TDG53" i="28"/>
  <c r="TDK53" i="28"/>
  <c r="TDO53" i="28"/>
  <c r="TDS53" i="28"/>
  <c r="TDW53" i="28"/>
  <c r="TEA53" i="28"/>
  <c r="TEE53" i="28"/>
  <c r="TEI53" i="28"/>
  <c r="TEM53" i="28"/>
  <c r="TEQ53" i="28"/>
  <c r="TEU53" i="28"/>
  <c r="TEY53" i="28"/>
  <c r="TFC53" i="28"/>
  <c r="TFG53" i="28"/>
  <c r="TFK53" i="28"/>
  <c r="TFO53" i="28"/>
  <c r="TFS53" i="28"/>
  <c r="TFW53" i="28"/>
  <c r="TGA53" i="28"/>
  <c r="TGE53" i="28"/>
  <c r="TGI53" i="28"/>
  <c r="TGM53" i="28"/>
  <c r="TGQ53" i="28"/>
  <c r="TGU53" i="28"/>
  <c r="TGY53" i="28"/>
  <c r="THC53" i="28"/>
  <c r="THG53" i="28"/>
  <c r="THK53" i="28"/>
  <c r="THO53" i="28"/>
  <c r="THS53" i="28"/>
  <c r="THW53" i="28"/>
  <c r="TIA53" i="28"/>
  <c r="TIE53" i="28"/>
  <c r="TII53" i="28"/>
  <c r="TIM53" i="28"/>
  <c r="TIQ53" i="28"/>
  <c r="TIU53" i="28"/>
  <c r="TIY53" i="28"/>
  <c r="TJC53" i="28"/>
  <c r="TJG53" i="28"/>
  <c r="TJK53" i="28"/>
  <c r="TJO53" i="28"/>
  <c r="TJS53" i="28"/>
  <c r="TJW53" i="28"/>
  <c r="TKA53" i="28"/>
  <c r="TKE53" i="28"/>
  <c r="TKI53" i="28"/>
  <c r="TKM53" i="28"/>
  <c r="TKQ53" i="28"/>
  <c r="TKU53" i="28"/>
  <c r="TKY53" i="28"/>
  <c r="TLC53" i="28"/>
  <c r="TLG53" i="28"/>
  <c r="TLK53" i="28"/>
  <c r="TLO53" i="28"/>
  <c r="TLS53" i="28"/>
  <c r="TLW53" i="28"/>
  <c r="TMA53" i="28"/>
  <c r="TME53" i="28"/>
  <c r="TMI53" i="28"/>
  <c r="TMM53" i="28"/>
  <c r="TMQ53" i="28"/>
  <c r="TMU53" i="28"/>
  <c r="TMY53" i="28"/>
  <c r="TNC53" i="28"/>
  <c r="TNG53" i="28"/>
  <c r="TNK53" i="28"/>
  <c r="TNO53" i="28"/>
  <c r="TNS53" i="28"/>
  <c r="TNW53" i="28"/>
  <c r="TOA53" i="28"/>
  <c r="TOE53" i="28"/>
  <c r="TOI53" i="28"/>
  <c r="TOM53" i="28"/>
  <c r="TOQ53" i="28"/>
  <c r="TOU53" i="28"/>
  <c r="TOY53" i="28"/>
  <c r="TPC53" i="28"/>
  <c r="TPG53" i="28"/>
  <c r="TPK53" i="28"/>
  <c r="TPO53" i="28"/>
  <c r="TPS53" i="28"/>
  <c r="TPW53" i="28"/>
  <c r="TQA53" i="28"/>
  <c r="TQE53" i="28"/>
  <c r="TQI53" i="28"/>
  <c r="TQM53" i="28"/>
  <c r="TQQ53" i="28"/>
  <c r="TQU53" i="28"/>
  <c r="TQY53" i="28"/>
  <c r="TRC53" i="28"/>
  <c r="TRG53" i="28"/>
  <c r="TRK53" i="28"/>
  <c r="TRO53" i="28"/>
  <c r="TRS53" i="28"/>
  <c r="TRW53" i="28"/>
  <c r="TSA53" i="28"/>
  <c r="TSE53" i="28"/>
  <c r="TSI53" i="28"/>
  <c r="TSM53" i="28"/>
  <c r="TSQ53" i="28"/>
  <c r="TSU53" i="28"/>
  <c r="TSY53" i="28"/>
  <c r="TTC53" i="28"/>
  <c r="TTG53" i="28"/>
  <c r="TTK53" i="28"/>
  <c r="TTO53" i="28"/>
  <c r="TTS53" i="28"/>
  <c r="TTW53" i="28"/>
  <c r="TUA53" i="28"/>
  <c r="TUE53" i="28"/>
  <c r="TUI53" i="28"/>
  <c r="TUM53" i="28"/>
  <c r="TUQ53" i="28"/>
  <c r="TUU53" i="28"/>
  <c r="TUY53" i="28"/>
  <c r="TVC53" i="28"/>
  <c r="TVG53" i="28"/>
  <c r="TVK53" i="28"/>
  <c r="TVO53" i="28"/>
  <c r="TVS53" i="28"/>
  <c r="TVW53" i="28"/>
  <c r="TWA53" i="28"/>
  <c r="TWE53" i="28"/>
  <c r="TWI53" i="28"/>
  <c r="TWM53" i="28"/>
  <c r="TWQ53" i="28"/>
  <c r="TWU53" i="28"/>
  <c r="TWY53" i="28"/>
  <c r="TXC53" i="28"/>
  <c r="TXG53" i="28"/>
  <c r="TXK53" i="28"/>
  <c r="TXO53" i="28"/>
  <c r="TXS53" i="28"/>
  <c r="TXW53" i="28"/>
  <c r="TYA53" i="28"/>
  <c r="TYE53" i="28"/>
  <c r="TYI53" i="28"/>
  <c r="TYM53" i="28"/>
  <c r="TYQ53" i="28"/>
  <c r="TYU53" i="28"/>
  <c r="TYY53" i="28"/>
  <c r="TZC53" i="28"/>
  <c r="TZG53" i="28"/>
  <c r="TZK53" i="28"/>
  <c r="TZO53" i="28"/>
  <c r="TZS53" i="28"/>
  <c r="TZW53" i="28"/>
  <c r="UAA53" i="28"/>
  <c r="UAE53" i="28"/>
  <c r="UAI53" i="28"/>
  <c r="UAM53" i="28"/>
  <c r="UAQ53" i="28"/>
  <c r="UAU53" i="28"/>
  <c r="UAY53" i="28"/>
  <c r="UBC53" i="28"/>
  <c r="UBG53" i="28"/>
  <c r="UBK53" i="28"/>
  <c r="UBO53" i="28"/>
  <c r="UBS53" i="28"/>
  <c r="UBW53" i="28"/>
  <c r="UCA53" i="28"/>
  <c r="UCE53" i="28"/>
  <c r="UCI53" i="28"/>
  <c r="UCM53" i="28"/>
  <c r="UCQ53" i="28"/>
  <c r="UCU53" i="28"/>
  <c r="UCY53" i="28"/>
  <c r="UDC53" i="28"/>
  <c r="UDG53" i="28"/>
  <c r="UDK53" i="28"/>
  <c r="UDO53" i="28"/>
  <c r="UDS53" i="28"/>
  <c r="UDW53" i="28"/>
  <c r="UEA53" i="28"/>
  <c r="UEE53" i="28"/>
  <c r="UEI53" i="28"/>
  <c r="UEM53" i="28"/>
  <c r="UEQ53" i="28"/>
  <c r="UEU53" i="28"/>
  <c r="UEY53" i="28"/>
  <c r="UFC53" i="28"/>
  <c r="UFG53" i="28"/>
  <c r="UFK53" i="28"/>
  <c r="UFO53" i="28"/>
  <c r="UFS53" i="28"/>
  <c r="UFW53" i="28"/>
  <c r="UGA53" i="28"/>
  <c r="UGE53" i="28"/>
  <c r="UGI53" i="28"/>
  <c r="UGM53" i="28"/>
  <c r="UGQ53" i="28"/>
  <c r="UGU53" i="28"/>
  <c r="UGY53" i="28"/>
  <c r="UHC53" i="28"/>
  <c r="UHG53" i="28"/>
  <c r="UHK53" i="28"/>
  <c r="UHO53" i="28"/>
  <c r="UHS53" i="28"/>
  <c r="UHW53" i="28"/>
  <c r="UIA53" i="28"/>
  <c r="UIE53" i="28"/>
  <c r="UII53" i="28"/>
  <c r="UIM53" i="28"/>
  <c r="UIQ53" i="28"/>
  <c r="UIU53" i="28"/>
  <c r="UIY53" i="28"/>
  <c r="UJC53" i="28"/>
  <c r="UJG53" i="28"/>
  <c r="UJK53" i="28"/>
  <c r="UJO53" i="28"/>
  <c r="UJS53" i="28"/>
  <c r="UJW53" i="28"/>
  <c r="UKA53" i="28"/>
  <c r="UKE53" i="28"/>
  <c r="UKI53" i="28"/>
  <c r="UKM53" i="28"/>
  <c r="UKQ53" i="28"/>
  <c r="UKU53" i="28"/>
  <c r="UKY53" i="28"/>
  <c r="ULC53" i="28"/>
  <c r="ULG53" i="28"/>
  <c r="ULK53" i="28"/>
  <c r="ULO53" i="28"/>
  <c r="ULS53" i="28"/>
  <c r="ULW53" i="28"/>
  <c r="UMA53" i="28"/>
  <c r="UME53" i="28"/>
  <c r="UMI53" i="28"/>
  <c r="UMM53" i="28"/>
  <c r="UMQ53" i="28"/>
  <c r="UMU53" i="28"/>
  <c r="UMY53" i="28"/>
  <c r="UNC53" i="28"/>
  <c r="UNG53" i="28"/>
  <c r="UNK53" i="28"/>
  <c r="UNO53" i="28"/>
  <c r="UNS53" i="28"/>
  <c r="UNW53" i="28"/>
  <c r="UOA53" i="28"/>
  <c r="UOE53" i="28"/>
  <c r="UOI53" i="28"/>
  <c r="UOM53" i="28"/>
  <c r="UOQ53" i="28"/>
  <c r="UOU53" i="28"/>
  <c r="UOY53" i="28"/>
  <c r="UPC53" i="28"/>
  <c r="UPG53" i="28"/>
  <c r="UPK53" i="28"/>
  <c r="UPO53" i="28"/>
  <c r="UPS53" i="28"/>
  <c r="UPW53" i="28"/>
  <c r="UQA53" i="28"/>
  <c r="UQE53" i="28"/>
  <c r="UQI53" i="28"/>
  <c r="UQM53" i="28"/>
  <c r="UQQ53" i="28"/>
  <c r="UQU53" i="28"/>
  <c r="UQY53" i="28"/>
  <c r="URC53" i="28"/>
  <c r="URG53" i="28"/>
  <c r="URK53" i="28"/>
  <c r="URO53" i="28"/>
  <c r="URS53" i="28"/>
  <c r="URW53" i="28"/>
  <c r="USA53" i="28"/>
  <c r="USE53" i="28"/>
  <c r="USI53" i="28"/>
  <c r="USM53" i="28"/>
  <c r="USQ53" i="28"/>
  <c r="USU53" i="28"/>
  <c r="USY53" i="28"/>
  <c r="UTC53" i="28"/>
  <c r="UTG53" i="28"/>
  <c r="UTK53" i="28"/>
  <c r="UTO53" i="28"/>
  <c r="UTS53" i="28"/>
  <c r="UTW53" i="28"/>
  <c r="UUA53" i="28"/>
  <c r="UUE53" i="28"/>
  <c r="UUI53" i="28"/>
  <c r="UUM53" i="28"/>
  <c r="UUQ53" i="28"/>
  <c r="UUU53" i="28"/>
  <c r="UUY53" i="28"/>
  <c r="UVC53" i="28"/>
  <c r="UVG53" i="28"/>
  <c r="UVK53" i="28"/>
  <c r="UVO53" i="28"/>
  <c r="UVS53" i="28"/>
  <c r="UVW53" i="28"/>
  <c r="UWA53" i="28"/>
  <c r="UWE53" i="28"/>
  <c r="UWI53" i="28"/>
  <c r="UWM53" i="28"/>
  <c r="UWQ53" i="28"/>
  <c r="UWU53" i="28"/>
  <c r="UWY53" i="28"/>
  <c r="UXC53" i="28"/>
  <c r="UXG53" i="28"/>
  <c r="UXK53" i="28"/>
  <c r="UXO53" i="28"/>
  <c r="UXS53" i="28"/>
  <c r="UXW53" i="28"/>
  <c r="UYA53" i="28"/>
  <c r="UYE53" i="28"/>
  <c r="UYI53" i="28"/>
  <c r="UYM53" i="28"/>
  <c r="UYQ53" i="28"/>
  <c r="UYU53" i="28"/>
  <c r="UYY53" i="28"/>
  <c r="UZC53" i="28"/>
  <c r="UZG53" i="28"/>
  <c r="UZK53" i="28"/>
  <c r="UZO53" i="28"/>
  <c r="UZS53" i="28"/>
  <c r="UZW53" i="28"/>
  <c r="VAA53" i="28"/>
  <c r="VAE53" i="28"/>
  <c r="VAI53" i="28"/>
  <c r="VAM53" i="28"/>
  <c r="VAQ53" i="28"/>
  <c r="VAU53" i="28"/>
  <c r="VAY53" i="28"/>
  <c r="VBC53" i="28"/>
  <c r="VBG53" i="28"/>
  <c r="VBK53" i="28"/>
  <c r="VBO53" i="28"/>
  <c r="VBS53" i="28"/>
  <c r="VBW53" i="28"/>
  <c r="VCA53" i="28"/>
  <c r="VCE53" i="28"/>
  <c r="VCI53" i="28"/>
  <c r="VCM53" i="28"/>
  <c r="VCQ53" i="28"/>
  <c r="VCU53" i="28"/>
  <c r="VCY53" i="28"/>
  <c r="VDC53" i="28"/>
  <c r="VDG53" i="28"/>
  <c r="VDK53" i="28"/>
  <c r="VDO53" i="28"/>
  <c r="VDS53" i="28"/>
  <c r="VDW53" i="28"/>
  <c r="VEA53" i="28"/>
  <c r="VEE53" i="28"/>
  <c r="VEI53" i="28"/>
  <c r="VEM53" i="28"/>
  <c r="VEQ53" i="28"/>
  <c r="VEU53" i="28"/>
  <c r="VEY53" i="28"/>
  <c r="VFC53" i="28"/>
  <c r="VFG53" i="28"/>
  <c r="VFK53" i="28"/>
  <c r="VFO53" i="28"/>
  <c r="VFS53" i="28"/>
  <c r="VFW53" i="28"/>
  <c r="VGA53" i="28"/>
  <c r="VGE53" i="28"/>
  <c r="VGI53" i="28"/>
  <c r="VGM53" i="28"/>
  <c r="VGQ53" i="28"/>
  <c r="VGU53" i="28"/>
  <c r="VGY53" i="28"/>
  <c r="VHC53" i="28"/>
  <c r="VHG53" i="28"/>
  <c r="VHK53" i="28"/>
  <c r="VHO53" i="28"/>
  <c r="VHS53" i="28"/>
  <c r="VHW53" i="28"/>
  <c r="VIA53" i="28"/>
  <c r="VIE53" i="28"/>
  <c r="VII53" i="28"/>
  <c r="VIM53" i="28"/>
  <c r="VIQ53" i="28"/>
  <c r="VIU53" i="28"/>
  <c r="VIY53" i="28"/>
  <c r="VJC53" i="28"/>
  <c r="VJG53" i="28"/>
  <c r="VJK53" i="28"/>
  <c r="VJO53" i="28"/>
  <c r="VJS53" i="28"/>
  <c r="VJW53" i="28"/>
  <c r="VKA53" i="28"/>
  <c r="VKE53" i="28"/>
  <c r="VKI53" i="28"/>
  <c r="VKM53" i="28"/>
  <c r="VKQ53" i="28"/>
  <c r="VKU53" i="28"/>
  <c r="VKY53" i="28"/>
  <c r="VLC53" i="28"/>
  <c r="VLG53" i="28"/>
  <c r="VLK53" i="28"/>
  <c r="VLO53" i="28"/>
  <c r="VLS53" i="28"/>
  <c r="VLW53" i="28"/>
  <c r="VMA53" i="28"/>
  <c r="VME53" i="28"/>
  <c r="VMI53" i="28"/>
  <c r="VMM53" i="28"/>
  <c r="VMQ53" i="28"/>
  <c r="VMU53" i="28"/>
  <c r="VMY53" i="28"/>
  <c r="VNC53" i="28"/>
  <c r="VNG53" i="28"/>
  <c r="VNK53" i="28"/>
  <c r="VNO53" i="28"/>
  <c r="VNS53" i="28"/>
  <c r="VNW53" i="28"/>
  <c r="VOA53" i="28"/>
  <c r="VOE53" i="28"/>
  <c r="VOI53" i="28"/>
  <c r="VOM53" i="28"/>
  <c r="VOQ53" i="28"/>
  <c r="VOU53" i="28"/>
  <c r="VOY53" i="28"/>
  <c r="VPC53" i="28"/>
  <c r="VPG53" i="28"/>
  <c r="VPK53" i="28"/>
  <c r="VPO53" i="28"/>
  <c r="VPS53" i="28"/>
  <c r="VPW53" i="28"/>
  <c r="VQA53" i="28"/>
  <c r="VQE53" i="28"/>
  <c r="VQI53" i="28"/>
  <c r="VQM53" i="28"/>
  <c r="VQQ53" i="28"/>
  <c r="VQU53" i="28"/>
  <c r="VQY53" i="28"/>
  <c r="VRC53" i="28"/>
  <c r="VRG53" i="28"/>
  <c r="VRK53" i="28"/>
  <c r="VRO53" i="28"/>
  <c r="VRS53" i="28"/>
  <c r="VRW53" i="28"/>
  <c r="VSA53" i="28"/>
  <c r="VSE53" i="28"/>
  <c r="VSI53" i="28"/>
  <c r="VSM53" i="28"/>
  <c r="VSQ53" i="28"/>
  <c r="VSU53" i="28"/>
  <c r="VSY53" i="28"/>
  <c r="VTC53" i="28"/>
  <c r="VTG53" i="28"/>
  <c r="VTK53" i="28"/>
  <c r="VTO53" i="28"/>
  <c r="VTS53" i="28"/>
  <c r="VTW53" i="28"/>
  <c r="VUA53" i="28"/>
  <c r="VUE53" i="28"/>
  <c r="VUI53" i="28"/>
  <c r="VUM53" i="28"/>
  <c r="VUQ53" i="28"/>
  <c r="VUU53" i="28"/>
  <c r="VUY53" i="28"/>
  <c r="VVC53" i="28"/>
  <c r="VVG53" i="28"/>
  <c r="VVK53" i="28"/>
  <c r="VVO53" i="28"/>
  <c r="VVS53" i="28"/>
  <c r="VVW53" i="28"/>
  <c r="VWA53" i="28"/>
  <c r="VWE53" i="28"/>
  <c r="VWI53" i="28"/>
  <c r="VWM53" i="28"/>
  <c r="VWQ53" i="28"/>
  <c r="VWU53" i="28"/>
  <c r="VWY53" i="28"/>
  <c r="VXC53" i="28"/>
  <c r="VXG53" i="28"/>
  <c r="VXK53" i="28"/>
  <c r="VXO53" i="28"/>
  <c r="VXS53" i="28"/>
  <c r="VXW53" i="28"/>
  <c r="VYA53" i="28"/>
  <c r="VYE53" i="28"/>
  <c r="VYI53" i="28"/>
  <c r="VYM53" i="28"/>
  <c r="VYQ53" i="28"/>
  <c r="VYU53" i="28"/>
  <c r="VYY53" i="28"/>
  <c r="VZC53" i="28"/>
  <c r="VZG53" i="28"/>
  <c r="VZK53" i="28"/>
  <c r="VZO53" i="28"/>
  <c r="VZS53" i="28"/>
  <c r="VZW53" i="28"/>
  <c r="WAA53" i="28"/>
  <c r="WAE53" i="28"/>
  <c r="WAI53" i="28"/>
  <c r="WAM53" i="28"/>
  <c r="WAQ53" i="28"/>
  <c r="WAU53" i="28"/>
  <c r="WAY53" i="28"/>
  <c r="WBC53" i="28"/>
  <c r="WBG53" i="28"/>
  <c r="WBK53" i="28"/>
  <c r="WBO53" i="28"/>
  <c r="WBS53" i="28"/>
  <c r="WBW53" i="28"/>
  <c r="WCA53" i="28"/>
  <c r="WCE53" i="28"/>
  <c r="WCI53" i="28"/>
  <c r="WCM53" i="28"/>
  <c r="WCQ53" i="28"/>
  <c r="WCU53" i="28"/>
  <c r="WCY53" i="28"/>
  <c r="WDC53" i="28"/>
  <c r="WDG53" i="28"/>
  <c r="WDK53" i="28"/>
  <c r="WDO53" i="28"/>
  <c r="WDS53" i="28"/>
  <c r="WDW53" i="28"/>
  <c r="WEA53" i="28"/>
  <c r="WEE53" i="28"/>
  <c r="WEI53" i="28"/>
  <c r="WEM53" i="28"/>
  <c r="WEQ53" i="28"/>
  <c r="WEU53" i="28"/>
  <c r="WEY53" i="28"/>
  <c r="WFC53" i="28"/>
  <c r="WFG53" i="28"/>
  <c r="WFK53" i="28"/>
  <c r="WFO53" i="28"/>
  <c r="WFS53" i="28"/>
  <c r="WFW53" i="28"/>
  <c r="WGA53" i="28"/>
  <c r="WGE53" i="28"/>
  <c r="WGI53" i="28"/>
  <c r="WGM53" i="28"/>
  <c r="WGQ53" i="28"/>
  <c r="WGU53" i="28"/>
  <c r="WGY53" i="28"/>
  <c r="WHC53" i="28"/>
  <c r="WHG53" i="28"/>
  <c r="WHK53" i="28"/>
  <c r="WHO53" i="28"/>
  <c r="WHS53" i="28"/>
  <c r="WHW53" i="28"/>
  <c r="WIA53" i="28"/>
  <c r="WIE53" i="28"/>
  <c r="WII53" i="28"/>
  <c r="WIM53" i="28"/>
  <c r="WIQ53" i="28"/>
  <c r="WIU53" i="28"/>
  <c r="WIY53" i="28"/>
  <c r="WJC53" i="28"/>
  <c r="WJG53" i="28"/>
  <c r="WJK53" i="28"/>
  <c r="WJO53" i="28"/>
  <c r="WJS53" i="28"/>
  <c r="WJW53" i="28"/>
  <c r="WKA53" i="28"/>
  <c r="WKE53" i="28"/>
  <c r="WKI53" i="28"/>
  <c r="WKM53" i="28"/>
  <c r="WKQ53" i="28"/>
  <c r="WKU53" i="28"/>
  <c r="WKY53" i="28"/>
  <c r="CCJ53" i="28"/>
  <c r="DSU53" i="28"/>
  <c r="EMM53" i="28"/>
  <c r="FGE53" i="28"/>
  <c r="FZW53" i="28"/>
  <c r="GQM53" i="28"/>
  <c r="HAI53" i="28"/>
  <c r="HKE53" i="28"/>
  <c r="HUA53" i="28"/>
  <c r="IDW53" i="28"/>
  <c r="INS53" i="28"/>
  <c r="ISX53" i="28"/>
  <c r="IWF53" i="28"/>
  <c r="IZN53" i="28"/>
  <c r="JCT53" i="28"/>
  <c r="JGB53" i="28"/>
  <c r="JJJ53" i="28"/>
  <c r="JMP53" i="28"/>
  <c r="JPX53" i="28"/>
  <c r="JTF53" i="28"/>
  <c r="JWL53" i="28"/>
  <c r="JZT53" i="28"/>
  <c r="KDB53" i="28"/>
  <c r="KGH53" i="28"/>
  <c r="KJP53" i="28"/>
  <c r="KMX53" i="28"/>
  <c r="KPJ53" i="28"/>
  <c r="KRN53" i="28"/>
  <c r="KTR53" i="28"/>
  <c r="KVX53" i="28"/>
  <c r="KYB53" i="28"/>
  <c r="LAF53" i="28"/>
  <c r="LCL53" i="28"/>
  <c r="LEP53" i="28"/>
  <c r="LGT53" i="28"/>
  <c r="LJB53" i="28"/>
  <c r="LLF53" i="28"/>
  <c r="LNJ53" i="28"/>
  <c r="LPP53" i="28"/>
  <c r="LRT53" i="28"/>
  <c r="LTX53" i="28"/>
  <c r="LWD53" i="28"/>
  <c r="LYH53" i="28"/>
  <c r="MAL53" i="28"/>
  <c r="MCT53" i="28"/>
  <c r="MEX53" i="28"/>
  <c r="MHB53" i="28"/>
  <c r="MJH53" i="28"/>
  <c r="MLL53" i="28"/>
  <c r="MNP53" i="28"/>
  <c r="MPV53" i="28"/>
  <c r="MRV53" i="28"/>
  <c r="MTL53" i="28"/>
  <c r="MVB53" i="28"/>
  <c r="MWT53" i="28"/>
  <c r="MYJ53" i="28"/>
  <c r="MZZ53" i="28"/>
  <c r="NBR53" i="28"/>
  <c r="NDH53" i="28"/>
  <c r="NEX53" i="28"/>
  <c r="NGP53" i="28"/>
  <c r="NIF53" i="28"/>
  <c r="NJV53" i="28"/>
  <c r="NLL53" i="28"/>
  <c r="NMN53" i="28"/>
  <c r="NNP53" i="28"/>
  <c r="NOS53" i="28"/>
  <c r="NPU53" i="28"/>
  <c r="NQW53" i="28"/>
  <c r="NRZ53" i="28"/>
  <c r="NTB53" i="28"/>
  <c r="NUD53" i="28"/>
  <c r="NVH53" i="28"/>
  <c r="NWJ53" i="28"/>
  <c r="NXL53" i="28"/>
  <c r="NYO53" i="28"/>
  <c r="NZQ53" i="28"/>
  <c r="OAS53" i="28"/>
  <c r="OBV53" i="28"/>
  <c r="OCX53" i="28"/>
  <c r="ODZ53" i="28"/>
  <c r="OFD53" i="28"/>
  <c r="OGF53" i="28"/>
  <c r="OHH53" i="28"/>
  <c r="OIK53" i="28"/>
  <c r="OJM53" i="28"/>
  <c r="OKO53" i="28"/>
  <c r="OLR53" i="28"/>
  <c r="OMT53" i="28"/>
  <c r="ONV53" i="28"/>
  <c r="OOZ53" i="28"/>
  <c r="OQB53" i="28"/>
  <c r="ORD53" i="28"/>
  <c r="OSD53" i="28"/>
  <c r="OSY53" i="28"/>
  <c r="OTT53" i="28"/>
  <c r="OUP53" i="28"/>
  <c r="OVK53" i="28"/>
  <c r="OWF53" i="28"/>
  <c r="OXB53" i="28"/>
  <c r="OXW53" i="28"/>
  <c r="OYR53" i="28"/>
  <c r="OZN53" i="28"/>
  <c r="PAI53" i="28"/>
  <c r="PBD53" i="28"/>
  <c r="PBZ53" i="28"/>
  <c r="PCU53" i="28"/>
  <c r="PDP53" i="28"/>
  <c r="PEL53" i="28"/>
  <c r="PFG53" i="28"/>
  <c r="PGB53" i="28"/>
  <c r="PGX53" i="28"/>
  <c r="PHS53" i="28"/>
  <c r="PIN53" i="28"/>
  <c r="PJG53" i="28"/>
  <c r="PJW53" i="28"/>
  <c r="PKM53" i="28"/>
  <c r="PKY53" i="28"/>
  <c r="PLI53" i="28"/>
  <c r="PLT53" i="28"/>
  <c r="PME53" i="28"/>
  <c r="PMO53" i="28"/>
  <c r="PMZ53" i="28"/>
  <c r="PNK53" i="28"/>
  <c r="PNU53" i="28"/>
  <c r="POF53" i="28"/>
  <c r="POQ53" i="28"/>
  <c r="PPA53" i="28"/>
  <c r="PPL53" i="28"/>
  <c r="PPW53" i="28"/>
  <c r="PQG53" i="28"/>
  <c r="PQR53" i="28"/>
  <c r="PRC53" i="28"/>
  <c r="PRM53" i="28"/>
  <c r="PRX53" i="28"/>
  <c r="PSI53" i="28"/>
  <c r="PSS53" i="28"/>
  <c r="PTD53" i="28"/>
  <c r="PTO53" i="28"/>
  <c r="PTY53" i="28"/>
  <c r="PUJ53" i="28"/>
  <c r="PUU53" i="28"/>
  <c r="PVE53" i="28"/>
  <c r="PVP53" i="28"/>
  <c r="PWA53" i="28"/>
  <c r="PWK53" i="28"/>
  <c r="PWV53" i="28"/>
  <c r="PXG53" i="28"/>
  <c r="PXQ53" i="28"/>
  <c r="PYB53" i="28"/>
  <c r="PYM53" i="28"/>
  <c r="PYW53" i="28"/>
  <c r="PZH53" i="28"/>
  <c r="PZS53" i="28"/>
  <c r="QAC53" i="28"/>
  <c r="QAN53" i="28"/>
  <c r="QAY53" i="28"/>
  <c r="QBI53" i="28"/>
  <c r="QBT53" i="28"/>
  <c r="QCE53" i="28"/>
  <c r="QCO53" i="28"/>
  <c r="QCZ53" i="28"/>
  <c r="QDK53" i="28"/>
  <c r="QDU53" i="28"/>
  <c r="QEF53" i="28"/>
  <c r="QEQ53" i="28"/>
  <c r="QFA53" i="28"/>
  <c r="QFL53" i="28"/>
  <c r="QFW53" i="28"/>
  <c r="QGG53" i="28"/>
  <c r="QGR53" i="28"/>
  <c r="QHC53" i="28"/>
  <c r="QHM53" i="28"/>
  <c r="QHX53" i="28"/>
  <c r="QII53" i="28"/>
  <c r="QIS53" i="28"/>
  <c r="QJD53" i="28"/>
  <c r="QJO53" i="28"/>
  <c r="QJY53" i="28"/>
  <c r="QKJ53" i="28"/>
  <c r="QKU53" i="28"/>
  <c r="QLE53" i="28"/>
  <c r="QLP53" i="28"/>
  <c r="QMA53" i="28"/>
  <c r="QMK53" i="28"/>
  <c r="QMV53" i="28"/>
  <c r="QNG53" i="28"/>
  <c r="QNQ53" i="28"/>
  <c r="QOB53" i="28"/>
  <c r="QOM53" i="28"/>
  <c r="QOW53" i="28"/>
  <c r="QPH53" i="28"/>
  <c r="QPS53" i="28"/>
  <c r="QQC53" i="28"/>
  <c r="QQN53" i="28"/>
  <c r="QQY53" i="28"/>
  <c r="QRI53" i="28"/>
  <c r="QRT53" i="28"/>
  <c r="QSB53" i="28"/>
  <c r="QSJ53" i="28"/>
  <c r="QSR53" i="28"/>
  <c r="QSZ53" i="28"/>
  <c r="QTH53" i="28"/>
  <c r="QTP53" i="28"/>
  <c r="QTX53" i="28"/>
  <c r="QUF53" i="28"/>
  <c r="QUN53" i="28"/>
  <c r="QUV53" i="28"/>
  <c r="QVD53" i="28"/>
  <c r="QVL53" i="28"/>
  <c r="QVT53" i="28"/>
  <c r="QWB53" i="28"/>
  <c r="QWJ53" i="28"/>
  <c r="QWR53" i="28"/>
  <c r="QWZ53" i="28"/>
  <c r="QXH53" i="28"/>
  <c r="QXP53" i="28"/>
  <c r="QXX53" i="28"/>
  <c r="QYF53" i="28"/>
  <c r="QYN53" i="28"/>
  <c r="QYV53" i="28"/>
  <c r="QZD53" i="28"/>
  <c r="QZL53" i="28"/>
  <c r="QZT53" i="28"/>
  <c r="RAB53" i="28"/>
  <c r="RAJ53" i="28"/>
  <c r="RAR53" i="28"/>
  <c r="RAZ53" i="28"/>
  <c r="RBH53" i="28"/>
  <c r="RBP53" i="28"/>
  <c r="RBX53" i="28"/>
  <c r="RCF53" i="28"/>
  <c r="RCN53" i="28"/>
  <c r="RCV53" i="28"/>
  <c r="RDD53" i="28"/>
  <c r="RDL53" i="28"/>
  <c r="RDT53" i="28"/>
  <c r="REB53" i="28"/>
  <c r="REJ53" i="28"/>
  <c r="RER53" i="28"/>
  <c r="REZ53" i="28"/>
  <c r="RFH53" i="28"/>
  <c r="RFP53" i="28"/>
  <c r="RFX53" i="28"/>
  <c r="RGF53" i="28"/>
  <c r="RGN53" i="28"/>
  <c r="RGV53" i="28"/>
  <c r="RHD53" i="28"/>
  <c r="RHL53" i="28"/>
  <c r="RHT53" i="28"/>
  <c r="RIB53" i="28"/>
  <c r="RIJ53" i="28"/>
  <c r="RIR53" i="28"/>
  <c r="RIZ53" i="28"/>
  <c r="RJH53" i="28"/>
  <c r="RJP53" i="28"/>
  <c r="RJX53" i="28"/>
  <c r="RKF53" i="28"/>
  <c r="RKN53" i="28"/>
  <c r="RKV53" i="28"/>
  <c r="RLD53" i="28"/>
  <c r="RLL53" i="28"/>
  <c r="RLT53" i="28"/>
  <c r="RMB53" i="28"/>
  <c r="RMJ53" i="28"/>
  <c r="RMR53" i="28"/>
  <c r="RMZ53" i="28"/>
  <c r="RNH53" i="28"/>
  <c r="RNP53" i="28"/>
  <c r="RNX53" i="28"/>
  <c r="ROF53" i="28"/>
  <c r="RON53" i="28"/>
  <c r="ROV53" i="28"/>
  <c r="RPD53" i="28"/>
  <c r="RPL53" i="28"/>
  <c r="RPT53" i="28"/>
  <c r="RQB53" i="28"/>
  <c r="RQJ53" i="28"/>
  <c r="RQR53" i="28"/>
  <c r="RQZ53" i="28"/>
  <c r="RRH53" i="28"/>
  <c r="RRP53" i="28"/>
  <c r="RRX53" i="28"/>
  <c r="RSF53" i="28"/>
  <c r="RSN53" i="28"/>
  <c r="RSV53" i="28"/>
  <c r="RTD53" i="28"/>
  <c r="RTL53" i="28"/>
  <c r="RTT53" i="28"/>
  <c r="RUB53" i="28"/>
  <c r="RUJ53" i="28"/>
  <c r="RUR53" i="28"/>
  <c r="RUZ53" i="28"/>
  <c r="RVH53" i="28"/>
  <c r="RVP53" i="28"/>
  <c r="RVX53" i="28"/>
  <c r="RWF53" i="28"/>
  <c r="RWN53" i="28"/>
  <c r="RWV53" i="28"/>
  <c r="RXD53" i="28"/>
  <c r="RXL53" i="28"/>
  <c r="RXT53" i="28"/>
  <c r="RYB53" i="28"/>
  <c r="RYJ53" i="28"/>
  <c r="RYR53" i="28"/>
  <c r="RYZ53" i="28"/>
  <c r="RZH53" i="28"/>
  <c r="RZP53" i="28"/>
  <c r="RZX53" i="28"/>
  <c r="SAF53" i="28"/>
  <c r="SAN53" i="28"/>
  <c r="SAV53" i="28"/>
  <c r="SBD53" i="28"/>
  <c r="SBL53" i="28"/>
  <c r="SBT53" i="28"/>
  <c r="SCB53" i="28"/>
  <c r="SCJ53" i="28"/>
  <c r="SCR53" i="28"/>
  <c r="SCZ53" i="28"/>
  <c r="SDH53" i="28"/>
  <c r="SDP53" i="28"/>
  <c r="SDX53" i="28"/>
  <c r="SEF53" i="28"/>
  <c r="SEN53" i="28"/>
  <c r="SEV53" i="28"/>
  <c r="SFD53" i="28"/>
  <c r="SFL53" i="28"/>
  <c r="SFT53" i="28"/>
  <c r="SGB53" i="28"/>
  <c r="SGJ53" i="28"/>
  <c r="SGR53" i="28"/>
  <c r="SGZ53" i="28"/>
  <c r="SHH53" i="28"/>
  <c r="SHP53" i="28"/>
  <c r="SHX53" i="28"/>
  <c r="SIF53" i="28"/>
  <c r="SIN53" i="28"/>
  <c r="SIV53" i="28"/>
  <c r="SJD53" i="28"/>
  <c r="SJL53" i="28"/>
  <c r="SJT53" i="28"/>
  <c r="SKB53" i="28"/>
  <c r="SKJ53" i="28"/>
  <c r="SKR53" i="28"/>
  <c r="SKZ53" i="28"/>
  <c r="SLH53" i="28"/>
  <c r="SLP53" i="28"/>
  <c r="SLX53" i="28"/>
  <c r="SMF53" i="28"/>
  <c r="SMN53" i="28"/>
  <c r="SMV53" i="28"/>
  <c r="SND53" i="28"/>
  <c r="SNL53" i="28"/>
  <c r="SNT53" i="28"/>
  <c r="SOB53" i="28"/>
  <c r="SOJ53" i="28"/>
  <c r="SOR53" i="28"/>
  <c r="SOZ53" i="28"/>
  <c r="SPH53" i="28"/>
  <c r="SPP53" i="28"/>
  <c r="SPX53" i="28"/>
  <c r="SQF53" i="28"/>
  <c r="SQN53" i="28"/>
  <c r="SQV53" i="28"/>
  <c r="SRD53" i="28"/>
  <c r="SRL53" i="28"/>
  <c r="SRT53" i="28"/>
  <c r="SSB53" i="28"/>
  <c r="SSJ53" i="28"/>
  <c r="SSR53" i="28"/>
  <c r="SSZ53" i="28"/>
  <c r="STH53" i="28"/>
  <c r="STP53" i="28"/>
  <c r="STX53" i="28"/>
  <c r="SUF53" i="28"/>
  <c r="SUN53" i="28"/>
  <c r="SUV53" i="28"/>
  <c r="SVD53" i="28"/>
  <c r="SVL53" i="28"/>
  <c r="SVT53" i="28"/>
  <c r="SWB53" i="28"/>
  <c r="SWJ53" i="28"/>
  <c r="SWR53" i="28"/>
  <c r="SWZ53" i="28"/>
  <c r="SXH53" i="28"/>
  <c r="SXP53" i="28"/>
  <c r="SXX53" i="28"/>
  <c r="SYF53" i="28"/>
  <c r="SYN53" i="28"/>
  <c r="SYV53" i="28"/>
  <c r="SZD53" i="28"/>
  <c r="SZL53" i="28"/>
  <c r="SZT53" i="28"/>
  <c r="TAB53" i="28"/>
  <c r="TAJ53" i="28"/>
  <c r="TAR53" i="28"/>
  <c r="TAZ53" i="28"/>
  <c r="TBH53" i="28"/>
  <c r="TBP53" i="28"/>
  <c r="TBX53" i="28"/>
  <c r="TCF53" i="28"/>
  <c r="TCN53" i="28"/>
  <c r="TCV53" i="28"/>
  <c r="TDD53" i="28"/>
  <c r="TDL53" i="28"/>
  <c r="TDT53" i="28"/>
  <c r="TEB53" i="28"/>
  <c r="TEJ53" i="28"/>
  <c r="TER53" i="28"/>
  <c r="TEZ53" i="28"/>
  <c r="TFH53" i="28"/>
  <c r="TFP53" i="28"/>
  <c r="TFX53" i="28"/>
  <c r="TGF53" i="28"/>
  <c r="TGN53" i="28"/>
  <c r="TGV53" i="28"/>
  <c r="THD53" i="28"/>
  <c r="THL53" i="28"/>
  <c r="THT53" i="28"/>
  <c r="TIB53" i="28"/>
  <c r="TIJ53" i="28"/>
  <c r="TIR53" i="28"/>
  <c r="TIZ53" i="28"/>
  <c r="TJH53" i="28"/>
  <c r="TJP53" i="28"/>
  <c r="TJX53" i="28"/>
  <c r="TKF53" i="28"/>
  <c r="TKN53" i="28"/>
  <c r="TKV53" i="28"/>
  <c r="TLD53" i="28"/>
  <c r="TLL53" i="28"/>
  <c r="TLT53" i="28"/>
  <c r="TMB53" i="28"/>
  <c r="TMJ53" i="28"/>
  <c r="TMR53" i="28"/>
  <c r="TMZ53" i="28"/>
  <c r="TNH53" i="28"/>
  <c r="TNP53" i="28"/>
  <c r="TNX53" i="28"/>
  <c r="TOF53" i="28"/>
  <c r="TON53" i="28"/>
  <c r="TOV53" i="28"/>
  <c r="TPD53" i="28"/>
  <c r="TPL53" i="28"/>
  <c r="TPT53" i="28"/>
  <c r="TQB53" i="28"/>
  <c r="TQJ53" i="28"/>
  <c r="TQR53" i="28"/>
  <c r="TQZ53" i="28"/>
  <c r="TRH53" i="28"/>
  <c r="TRP53" i="28"/>
  <c r="TRX53" i="28"/>
  <c r="TSF53" i="28"/>
  <c r="TSN53" i="28"/>
  <c r="TSV53" i="28"/>
  <c r="TTD53" i="28"/>
  <c r="TTL53" i="28"/>
  <c r="TTT53" i="28"/>
  <c r="TUB53" i="28"/>
  <c r="TUJ53" i="28"/>
  <c r="TUR53" i="28"/>
  <c r="TUZ53" i="28"/>
  <c r="TVH53" i="28"/>
  <c r="TVP53" i="28"/>
  <c r="TVX53" i="28"/>
  <c r="TWF53" i="28"/>
  <c r="TWN53" i="28"/>
  <c r="TWV53" i="28"/>
  <c r="TXD53" i="28"/>
  <c r="TXL53" i="28"/>
  <c r="TXT53" i="28"/>
  <c r="TYB53" i="28"/>
  <c r="TYJ53" i="28"/>
  <c r="TYR53" i="28"/>
  <c r="TYZ53" i="28"/>
  <c r="TZH53" i="28"/>
  <c r="TZP53" i="28"/>
  <c r="TZX53" i="28"/>
  <c r="UAF53" i="28"/>
  <c r="UAN53" i="28"/>
  <c r="UAV53" i="28"/>
  <c r="UBD53" i="28"/>
  <c r="UBL53" i="28"/>
  <c r="UBT53" i="28"/>
  <c r="UCB53" i="28"/>
  <c r="UCJ53" i="28"/>
  <c r="UCR53" i="28"/>
  <c r="UCZ53" i="28"/>
  <c r="UDH53" i="28"/>
  <c r="UDP53" i="28"/>
  <c r="UDX53" i="28"/>
  <c r="UEF53" i="28"/>
  <c r="UEN53" i="28"/>
  <c r="UEV53" i="28"/>
  <c r="UFD53" i="28"/>
  <c r="UFL53" i="28"/>
  <c r="UFT53" i="28"/>
  <c r="UGB53" i="28"/>
  <c r="UGJ53" i="28"/>
  <c r="UGR53" i="28"/>
  <c r="UGZ53" i="28"/>
  <c r="UHH53" i="28"/>
  <c r="UHP53" i="28"/>
  <c r="UHX53" i="28"/>
  <c r="UIF53" i="28"/>
  <c r="UIN53" i="28"/>
  <c r="UIV53" i="28"/>
  <c r="UJD53" i="28"/>
  <c r="UJL53" i="28"/>
  <c r="UJT53" i="28"/>
  <c r="UKB53" i="28"/>
  <c r="UKJ53" i="28"/>
  <c r="UKR53" i="28"/>
  <c r="UKZ53" i="28"/>
  <c r="ULH53" i="28"/>
  <c r="ULP53" i="28"/>
  <c r="ULX53" i="28"/>
  <c r="UMF53" i="28"/>
  <c r="UMN53" i="28"/>
  <c r="UMV53" i="28"/>
  <c r="UND53" i="28"/>
  <c r="UNL53" i="28"/>
  <c r="UNT53" i="28"/>
  <c r="UOB53" i="28"/>
  <c r="UOJ53" i="28"/>
  <c r="UOR53" i="28"/>
  <c r="UOZ53" i="28"/>
  <c r="UPH53" i="28"/>
  <c r="UPP53" i="28"/>
  <c r="UPX53" i="28"/>
  <c r="UQF53" i="28"/>
  <c r="UQN53" i="28"/>
  <c r="UQV53" i="28"/>
  <c r="URD53" i="28"/>
  <c r="URL53" i="28"/>
  <c r="URT53" i="28"/>
  <c r="USB53" i="28"/>
  <c r="USJ53" i="28"/>
  <c r="USR53" i="28"/>
  <c r="USZ53" i="28"/>
  <c r="UTH53" i="28"/>
  <c r="UTP53" i="28"/>
  <c r="UTX53" i="28"/>
  <c r="UUF53" i="28"/>
  <c r="UUN53" i="28"/>
  <c r="UUV53" i="28"/>
  <c r="UVD53" i="28"/>
  <c r="UVL53" i="28"/>
  <c r="UVT53" i="28"/>
  <c r="UWB53" i="28"/>
  <c r="UWJ53" i="28"/>
  <c r="UWR53" i="28"/>
  <c r="UWZ53" i="28"/>
  <c r="UXH53" i="28"/>
  <c r="UXP53" i="28"/>
  <c r="UXX53" i="28"/>
  <c r="UYF53" i="28"/>
  <c r="UYN53" i="28"/>
  <c r="UYV53" i="28"/>
  <c r="UZD53" i="28"/>
  <c r="UZL53" i="28"/>
  <c r="UZT53" i="28"/>
  <c r="VAB53" i="28"/>
  <c r="VAJ53" i="28"/>
  <c r="VAR53" i="28"/>
  <c r="VAZ53" i="28"/>
  <c r="VBH53" i="28"/>
  <c r="VBP53" i="28"/>
  <c r="VBX53" i="28"/>
  <c r="VCF53" i="28"/>
  <c r="VCN53" i="28"/>
  <c r="VCV53" i="28"/>
  <c r="VDD53" i="28"/>
  <c r="VDL53" i="28"/>
  <c r="VDT53" i="28"/>
  <c r="VEB53" i="28"/>
  <c r="VEJ53" i="28"/>
  <c r="VER53" i="28"/>
  <c r="VEZ53" i="28"/>
  <c r="VFH53" i="28"/>
  <c r="VFP53" i="28"/>
  <c r="VFX53" i="28"/>
  <c r="VGD53" i="28"/>
  <c r="VGJ53" i="28"/>
  <c r="VGO53" i="28"/>
  <c r="VGT53" i="28"/>
  <c r="VGZ53" i="28"/>
  <c r="VHE53" i="28"/>
  <c r="VHJ53" i="28"/>
  <c r="VHP53" i="28"/>
  <c r="VHU53" i="28"/>
  <c r="VHZ53" i="28"/>
  <c r="VIF53" i="28"/>
  <c r="VIK53" i="28"/>
  <c r="VIP53" i="28"/>
  <c r="VIV53" i="28"/>
  <c r="VJA53" i="28"/>
  <c r="VJF53" i="28"/>
  <c r="VJL53" i="28"/>
  <c r="VJQ53" i="28"/>
  <c r="VJV53" i="28"/>
  <c r="VKB53" i="28"/>
  <c r="VKG53" i="28"/>
  <c r="VKL53" i="28"/>
  <c r="VKR53" i="28"/>
  <c r="VKW53" i="28"/>
  <c r="VLB53" i="28"/>
  <c r="VLH53" i="28"/>
  <c r="VLM53" i="28"/>
  <c r="VLR53" i="28"/>
  <c r="VLX53" i="28"/>
  <c r="VMC53" i="28"/>
  <c r="VMH53" i="28"/>
  <c r="VMN53" i="28"/>
  <c r="VMS53" i="28"/>
  <c r="VMX53" i="28"/>
  <c r="VND53" i="28"/>
  <c r="VNI53" i="28"/>
  <c r="VNN53" i="28"/>
  <c r="VNT53" i="28"/>
  <c r="VNY53" i="28"/>
  <c r="VOD53" i="28"/>
  <c r="VOJ53" i="28"/>
  <c r="VOO53" i="28"/>
  <c r="VOT53" i="28"/>
  <c r="VOZ53" i="28"/>
  <c r="VPE53" i="28"/>
  <c r="VPJ53" i="28"/>
  <c r="VPP53" i="28"/>
  <c r="VPU53" i="28"/>
  <c r="VPZ53" i="28"/>
  <c r="VQF53" i="28"/>
  <c r="VQK53" i="28"/>
  <c r="VQP53" i="28"/>
  <c r="VQV53" i="28"/>
  <c r="VRA53" i="28"/>
  <c r="VRF53" i="28"/>
  <c r="VRL53" i="28"/>
  <c r="VRQ53" i="28"/>
  <c r="VRV53" i="28"/>
  <c r="VSB53" i="28"/>
  <c r="VSG53" i="28"/>
  <c r="VSL53" i="28"/>
  <c r="VSR53" i="28"/>
  <c r="VSW53" i="28"/>
  <c r="VTB53" i="28"/>
  <c r="VTH53" i="28"/>
  <c r="VTM53" i="28"/>
  <c r="VTR53" i="28"/>
  <c r="VTX53" i="28"/>
  <c r="VUC53" i="28"/>
  <c r="VUH53" i="28"/>
  <c r="VUN53" i="28"/>
  <c r="VUS53" i="28"/>
  <c r="VUX53" i="28"/>
  <c r="VVD53" i="28"/>
  <c r="VVI53" i="28"/>
  <c r="VVN53" i="28"/>
  <c r="VVT53" i="28"/>
  <c r="VVY53" i="28"/>
  <c r="VWD53" i="28"/>
  <c r="VWJ53" i="28"/>
  <c r="VWO53" i="28"/>
  <c r="VWT53" i="28"/>
  <c r="VWZ53" i="28"/>
  <c r="VXE53" i="28"/>
  <c r="VXJ53" i="28"/>
  <c r="VXP53" i="28"/>
  <c r="VXU53" i="28"/>
  <c r="VXZ53" i="28"/>
  <c r="VYF53" i="28"/>
  <c r="VYK53" i="28"/>
  <c r="VYP53" i="28"/>
  <c r="VYV53" i="28"/>
  <c r="VZA53" i="28"/>
  <c r="VZF53" i="28"/>
  <c r="VZL53" i="28"/>
  <c r="VZQ53" i="28"/>
  <c r="VZV53" i="28"/>
  <c r="WAB53" i="28"/>
  <c r="WAG53" i="28"/>
  <c r="WAL53" i="28"/>
  <c r="WAR53" i="28"/>
  <c r="WAW53" i="28"/>
  <c r="WBB53" i="28"/>
  <c r="WBH53" i="28"/>
  <c r="WBM53" i="28"/>
  <c r="WBR53" i="28"/>
  <c r="WBX53" i="28"/>
  <c r="WCC53" i="28"/>
  <c r="WCH53" i="28"/>
  <c r="WCN53" i="28"/>
  <c r="WCS53" i="28"/>
  <c r="WCX53" i="28"/>
  <c r="WDD53" i="28"/>
  <c r="WDI53" i="28"/>
  <c r="WDN53" i="28"/>
  <c r="WDT53" i="28"/>
  <c r="WDY53" i="28"/>
  <c r="WED53" i="28"/>
  <c r="WEJ53" i="28"/>
  <c r="WEO53" i="28"/>
  <c r="WET53" i="28"/>
  <c r="WEZ53" i="28"/>
  <c r="WFE53" i="28"/>
  <c r="WFJ53" i="28"/>
  <c r="WFP53" i="28"/>
  <c r="WFU53" i="28"/>
  <c r="WFZ53" i="28"/>
  <c r="WGF53" i="28"/>
  <c r="WGK53" i="28"/>
  <c r="WGP53" i="28"/>
  <c r="WGV53" i="28"/>
  <c r="WHA53" i="28"/>
  <c r="WHF53" i="28"/>
  <c r="WHL53" i="28"/>
  <c r="WHQ53" i="28"/>
  <c r="WHV53" i="28"/>
  <c r="WIB53" i="28"/>
  <c r="WIG53" i="28"/>
  <c r="WIL53" i="28"/>
  <c r="WIR53" i="28"/>
  <c r="WIW53" i="28"/>
  <c r="WJB53" i="28"/>
  <c r="WJH53" i="28"/>
  <c r="WJM53" i="28"/>
  <c r="WJR53" i="28"/>
  <c r="WJX53" i="28"/>
  <c r="WKC53" i="28"/>
  <c r="WKH53" i="28"/>
  <c r="WKN53" i="28"/>
  <c r="WKS53" i="28"/>
  <c r="WKX53" i="28"/>
  <c r="WLC53" i="28"/>
  <c r="WLG53" i="28"/>
  <c r="WLK53" i="28"/>
  <c r="WLO53" i="28"/>
  <c r="WLS53" i="28"/>
  <c r="WLW53" i="28"/>
  <c r="WMA53" i="28"/>
  <c r="WME53" i="28"/>
  <c r="WMI53" i="28"/>
  <c r="WMM53" i="28"/>
  <c r="WMQ53" i="28"/>
  <c r="WMU53" i="28"/>
  <c r="WMY53" i="28"/>
  <c r="WNC53" i="28"/>
  <c r="WNG53" i="28"/>
  <c r="WNK53" i="28"/>
  <c r="WNO53" i="28"/>
  <c r="WNS53" i="28"/>
  <c r="WNW53" i="28"/>
  <c r="WOA53" i="28"/>
  <c r="WOE53" i="28"/>
  <c r="WOI53" i="28"/>
  <c r="WOM53" i="28"/>
  <c r="WOQ53" i="28"/>
  <c r="WOU53" i="28"/>
  <c r="WOY53" i="28"/>
  <c r="WPC53" i="28"/>
  <c r="WPG53" i="28"/>
  <c r="WPK53" i="28"/>
  <c r="WPO53" i="28"/>
  <c r="WPS53" i="28"/>
  <c r="WPW53" i="28"/>
  <c r="WQA53" i="28"/>
  <c r="WQE53" i="28"/>
  <c r="WQI53" i="28"/>
  <c r="WQM53" i="28"/>
  <c r="WQQ53" i="28"/>
  <c r="WQU53" i="28"/>
  <c r="WQY53" i="28"/>
  <c r="WRC53" i="28"/>
  <c r="WRG53" i="28"/>
  <c r="WRK53" i="28"/>
  <c r="WRO53" i="28"/>
  <c r="WRS53" i="28"/>
  <c r="WRW53" i="28"/>
  <c r="WSA53" i="28"/>
  <c r="WSE53" i="28"/>
  <c r="WSI53" i="28"/>
  <c r="WSM53" i="28"/>
  <c r="WSQ53" i="28"/>
  <c r="WSU53" i="28"/>
  <c r="WSY53" i="28"/>
  <c r="WTC53" i="28"/>
  <c r="WTG53" i="28"/>
  <c r="WTK53" i="28"/>
  <c r="WTO53" i="28"/>
  <c r="WTS53" i="28"/>
  <c r="WTW53" i="28"/>
  <c r="WUA53" i="28"/>
  <c r="WUE53" i="28"/>
  <c r="WUI53" i="28"/>
  <c r="WUM53" i="28"/>
  <c r="WUQ53" i="28"/>
  <c r="WUU53" i="28"/>
  <c r="WUY53" i="28"/>
  <c r="WVC53" i="28"/>
  <c r="WVG53" i="28"/>
  <c r="WVK53" i="28"/>
  <c r="WVO53" i="28"/>
  <c r="WVS53" i="28"/>
  <c r="WVW53" i="28"/>
  <c r="WWA53" i="28"/>
  <c r="WWE53" i="28"/>
  <c r="WWI53" i="28"/>
  <c r="WWM53" i="28"/>
  <c r="WWQ53" i="28"/>
  <c r="WWU53" i="28"/>
  <c r="WWY53" i="28"/>
  <c r="WXC53" i="28"/>
  <c r="WXG53" i="28"/>
  <c r="WXK53" i="28"/>
  <c r="WXO53" i="28"/>
  <c r="WXS53" i="28"/>
  <c r="WXW53" i="28"/>
  <c r="WYA53" i="28"/>
  <c r="WYE53" i="28"/>
  <c r="WYI53" i="28"/>
  <c r="WYM53" i="28"/>
  <c r="WYQ53" i="28"/>
  <c r="WYU53" i="28"/>
  <c r="WYY53" i="28"/>
  <c r="WZC53" i="28"/>
  <c r="WZG53" i="28"/>
  <c r="WZK53" i="28"/>
  <c r="WZO53" i="28"/>
  <c r="WZS53" i="28"/>
  <c r="WZW53" i="28"/>
  <c r="XAA53" i="28"/>
  <c r="XAE53" i="28"/>
  <c r="XAI53" i="28"/>
  <c r="XAM53" i="28"/>
  <c r="XAQ53" i="28"/>
  <c r="XAU53" i="28"/>
  <c r="XAY53" i="28"/>
  <c r="XBC53" i="28"/>
  <c r="XBG53" i="28"/>
  <c r="XBK53" i="28"/>
  <c r="XBO53" i="28"/>
  <c r="XBS53" i="28"/>
  <c r="XBW53" i="28"/>
  <c r="XCA53" i="28"/>
  <c r="XCE53" i="28"/>
  <c r="XCI53" i="28"/>
  <c r="XCM53" i="28"/>
  <c r="XCQ53" i="28"/>
  <c r="XCU53" i="28"/>
  <c r="XCY53" i="28"/>
  <c r="XDC53" i="28"/>
  <c r="XDG53" i="28"/>
  <c r="XDK53" i="28"/>
  <c r="XDO53" i="28"/>
  <c r="XDS53" i="28"/>
  <c r="XDW53" i="28"/>
  <c r="XEA53" i="28"/>
  <c r="XEE53" i="28"/>
  <c r="XEI53" i="28"/>
  <c r="XEM53" i="28"/>
  <c r="XEQ53" i="28"/>
  <c r="XEU53" i="28"/>
  <c r="XEY53" i="28"/>
  <c r="XFC53" i="28"/>
  <c r="ECQ53" i="28"/>
  <c r="PLO53" i="28"/>
  <c r="PQW53" i="28"/>
  <c r="PSN53" i="28"/>
  <c r="PTI53" i="28"/>
  <c r="PUE53" i="28"/>
  <c r="PUZ53" i="28"/>
  <c r="PVU53" i="28"/>
  <c r="PWQ53" i="28"/>
  <c r="PXL53" i="28"/>
  <c r="PYG53" i="28"/>
  <c r="PYR53" i="28"/>
  <c r="PZM53" i="28"/>
  <c r="QAI53" i="28"/>
  <c r="QBD53" i="28"/>
  <c r="QCJ53" i="28"/>
  <c r="QDE53" i="28"/>
  <c r="QDP53" i="28"/>
  <c r="QEK53" i="28"/>
  <c r="QFG53" i="28"/>
  <c r="QGM53" i="28"/>
  <c r="QHH53" i="28"/>
  <c r="QIC53" i="28"/>
  <c r="QIY53" i="28"/>
  <c r="QJT53" i="28"/>
  <c r="QKO53" i="28"/>
  <c r="QLK53" i="28"/>
  <c r="QMF53" i="28"/>
  <c r="QNA53" i="28"/>
  <c r="QNL53" i="28"/>
  <c r="QNW53" i="28"/>
  <c r="QOG53" i="28"/>
  <c r="QOR53" i="28"/>
  <c r="QPC53" i="28"/>
  <c r="QPM53" i="28"/>
  <c r="QPX53" i="28"/>
  <c r="QQI53" i="28"/>
  <c r="QQS53" i="28"/>
  <c r="QRD53" i="28"/>
  <c r="QRO53" i="28"/>
  <c r="QRX53" i="28"/>
  <c r="QSF53" i="28"/>
  <c r="QSN53" i="28"/>
  <c r="QSV53" i="28"/>
  <c r="QTL53" i="28"/>
  <c r="QTT53" i="28"/>
  <c r="QUB53" i="28"/>
  <c r="QUJ53" i="28"/>
  <c r="QUZ53" i="28"/>
  <c r="QVH53" i="28"/>
  <c r="QVX53" i="28"/>
  <c r="QWN53" i="28"/>
  <c r="QXD53" i="28"/>
  <c r="QXT53" i="28"/>
  <c r="QYJ53" i="28"/>
  <c r="QZH53" i="28"/>
  <c r="QZX53" i="28"/>
  <c r="RAN53" i="28"/>
  <c r="RBD53" i="28"/>
  <c r="RBT53" i="28"/>
  <c r="RCJ53" i="28"/>
  <c r="RCZ53" i="28"/>
  <c r="RDX53" i="28"/>
  <c r="REN53" i="28"/>
  <c r="RFD53" i="28"/>
  <c r="RFT53" i="28"/>
  <c r="RGJ53" i="28"/>
  <c r="RGZ53" i="28"/>
  <c r="RHP53" i="28"/>
  <c r="RIF53" i="28"/>
  <c r="RIV53" i="28"/>
  <c r="RJL53" i="28"/>
  <c r="RKB53" i="28"/>
  <c r="RKR53" i="28"/>
  <c r="RLP53" i="28"/>
  <c r="RMF53" i="28"/>
  <c r="RMV53" i="28"/>
  <c r="RNL53" i="28"/>
  <c r="ROB53" i="28"/>
  <c r="ROR53" i="28"/>
  <c r="RPP53" i="28"/>
  <c r="RQF53" i="28"/>
  <c r="RQV53" i="28"/>
  <c r="RRL53" i="28"/>
  <c r="RSB53" i="28"/>
  <c r="RSR53" i="28"/>
  <c r="RTH53" i="28"/>
  <c r="RTX53" i="28"/>
  <c r="RUN53" i="28"/>
  <c r="RVL53" i="28"/>
  <c r="RWB53" i="28"/>
  <c r="RWR53" i="28"/>
  <c r="RXH53" i="28"/>
  <c r="RXX53" i="28"/>
  <c r="RYN53" i="28"/>
  <c r="RZD53" i="28"/>
  <c r="RZT53" i="28"/>
  <c r="SAJ53" i="28"/>
  <c r="SAZ53" i="28"/>
  <c r="SBP53" i="28"/>
  <c r="SCF53" i="28"/>
  <c r="SCV53" i="28"/>
  <c r="SDL53" i="28"/>
  <c r="SEB53" i="28"/>
  <c r="SER53" i="28"/>
  <c r="SFH53" i="28"/>
  <c r="SFX53" i="28"/>
  <c r="SGN53" i="28"/>
  <c r="SHD53" i="28"/>
  <c r="SHT53" i="28"/>
  <c r="SIJ53" i="28"/>
  <c r="SIZ53" i="28"/>
  <c r="SJP53" i="28"/>
  <c r="SKF53" i="28"/>
  <c r="SKV53" i="28"/>
  <c r="SLL53" i="28"/>
  <c r="SMB53" i="28"/>
  <c r="SMR53" i="28"/>
  <c r="SNH53" i="28"/>
  <c r="SOF53" i="28"/>
  <c r="SOV53" i="28"/>
  <c r="SPL53" i="28"/>
  <c r="SPT53" i="28"/>
  <c r="SQJ53" i="28"/>
  <c r="SRH53" i="28"/>
  <c r="SRX53" i="28"/>
  <c r="SSN53" i="28"/>
  <c r="STD53" i="28"/>
  <c r="STT53" i="28"/>
  <c r="SUJ53" i="28"/>
  <c r="SUZ53" i="28"/>
  <c r="SVP53" i="28"/>
  <c r="SWF53" i="28"/>
  <c r="SWV53" i="28"/>
  <c r="SXL53" i="28"/>
  <c r="SYB53" i="28"/>
  <c r="SYR53" i="28"/>
  <c r="SZH53" i="28"/>
  <c r="SZX53" i="28"/>
  <c r="TAN53" i="28"/>
  <c r="TBD53" i="28"/>
  <c r="TBT53" i="28"/>
  <c r="TCJ53" i="28"/>
  <c r="TCZ53" i="28"/>
  <c r="TDP53" i="28"/>
  <c r="TEN53" i="28"/>
  <c r="TFD53" i="28"/>
  <c r="TFT53" i="28"/>
  <c r="TGJ53" i="28"/>
  <c r="THH53" i="28"/>
  <c r="THX53" i="28"/>
  <c r="TIN53" i="28"/>
  <c r="TJD53" i="28"/>
  <c r="TJT53" i="28"/>
  <c r="TKJ53" i="28"/>
  <c r="TKZ53" i="28"/>
  <c r="TLX53" i="28"/>
  <c r="TMN53" i="28"/>
  <c r="TND53" i="28"/>
  <c r="TNT53" i="28"/>
  <c r="TOJ53" i="28"/>
  <c r="TOZ53" i="28"/>
  <c r="TPP53" i="28"/>
  <c r="TPX53" i="28"/>
  <c r="TQN53" i="28"/>
  <c r="TRD53" i="28"/>
  <c r="TRT53" i="28"/>
  <c r="TSJ53" i="28"/>
  <c r="TSZ53" i="28"/>
  <c r="TTP53" i="28"/>
  <c r="TUF53" i="28"/>
  <c r="TUV53" i="28"/>
  <c r="TVL53" i="28"/>
  <c r="TWB53" i="28"/>
  <c r="TWR53" i="28"/>
  <c r="TXH53" i="28"/>
  <c r="TXX53" i="28"/>
  <c r="TYN53" i="28"/>
  <c r="TZD53" i="28"/>
  <c r="TZT53" i="28"/>
  <c r="UAR53" i="28"/>
  <c r="UBH53" i="28"/>
  <c r="UBX53" i="28"/>
  <c r="UCN53" i="28"/>
  <c r="UDL53" i="28"/>
  <c r="UEB53" i="28"/>
  <c r="UER53" i="28"/>
  <c r="UFH53" i="28"/>
  <c r="UFX53" i="28"/>
  <c r="UGN53" i="28"/>
  <c r="UHD53" i="28"/>
  <c r="UIB53" i="28"/>
  <c r="UIR53" i="28"/>
  <c r="UJH53" i="28"/>
  <c r="UJX53" i="28"/>
  <c r="UKV53" i="28"/>
  <c r="ULL53" i="28"/>
  <c r="UMB53" i="28"/>
  <c r="UMR53" i="28"/>
  <c r="UNH53" i="28"/>
  <c r="UNX53" i="28"/>
  <c r="UON53" i="28"/>
  <c r="UPD53" i="28"/>
  <c r="UPT53" i="28"/>
  <c r="UQJ53" i="28"/>
  <c r="URH53" i="28"/>
  <c r="URX53" i="28"/>
  <c r="USN53" i="28"/>
  <c r="UTD53" i="28"/>
  <c r="UTT53" i="28"/>
  <c r="UUJ53" i="28"/>
  <c r="UUZ53" i="28"/>
  <c r="UVP53" i="28"/>
  <c r="UWF53" i="28"/>
  <c r="UXD53" i="28"/>
  <c r="UXT53" i="28"/>
  <c r="UYJ53" i="28"/>
  <c r="UYZ53" i="28"/>
  <c r="UZP53" i="28"/>
  <c r="VAF53" i="28"/>
  <c r="VAV53" i="28"/>
  <c r="VBL53" i="28"/>
  <c r="VCJ53" i="28"/>
  <c r="VCZ53" i="28"/>
  <c r="VDP53" i="28"/>
  <c r="VEF53" i="28"/>
  <c r="VEV53" i="28"/>
  <c r="VFL53" i="28"/>
  <c r="VGB53" i="28"/>
  <c r="VGR53" i="28"/>
  <c r="VHB53" i="28"/>
  <c r="VHM53" i="28"/>
  <c r="VHX53" i="28"/>
  <c r="VIH53" i="28"/>
  <c r="VIS53" i="28"/>
  <c r="VJI53" i="28"/>
  <c r="VJT53" i="28"/>
  <c r="VKJ53" i="28"/>
  <c r="VKT53" i="28"/>
  <c r="VLE53" i="28"/>
  <c r="VLP53" i="28"/>
  <c r="VLZ53" i="28"/>
  <c r="VMK53" i="28"/>
  <c r="VNA53" i="28"/>
  <c r="VNL53" i="28"/>
  <c r="VNV53" i="28"/>
  <c r="VOG53" i="28"/>
  <c r="VOR53" i="28"/>
  <c r="VPB53" i="28"/>
  <c r="VPM53" i="28"/>
  <c r="VPX53" i="28"/>
  <c r="VQH53" i="28"/>
  <c r="VQX53" i="28"/>
  <c r="VRI53" i="28"/>
  <c r="VRT53" i="28"/>
  <c r="VSD53" i="28"/>
  <c r="VSO53" i="28"/>
  <c r="VTE53" i="28"/>
  <c r="VTP53" i="28"/>
  <c r="VTZ53" i="28"/>
  <c r="VUK53" i="28"/>
  <c r="VUV53" i="28"/>
  <c r="VVL53" i="28"/>
  <c r="VVV53" i="28"/>
  <c r="VWG53" i="28"/>
  <c r="VWR53" i="28"/>
  <c r="VXB53" i="28"/>
  <c r="VXM53" i="28"/>
  <c r="VYC53" i="28"/>
  <c r="VYN53" i="28"/>
  <c r="VYX53" i="28"/>
  <c r="VZI53" i="28"/>
  <c r="VZY53" i="28"/>
  <c r="WAJ53" i="28"/>
  <c r="WAT53" i="28"/>
  <c r="WBE53" i="28"/>
  <c r="WBP53" i="28"/>
  <c r="WBZ53" i="28"/>
  <c r="WCK53" i="28"/>
  <c r="WDA53" i="28"/>
  <c r="WDL53" i="28"/>
  <c r="WDV53" i="28"/>
  <c r="WEG53" i="28"/>
  <c r="WEW53" i="28"/>
  <c r="WFH53" i="28"/>
  <c r="WFR53" i="28"/>
  <c r="WGC53" i="28"/>
  <c r="WGN53" i="28"/>
  <c r="WGX53" i="28"/>
  <c r="WHN53" i="28"/>
  <c r="WHY53" i="28"/>
  <c r="WIJ53" i="28"/>
  <c r="WIZ53" i="28"/>
  <c r="WJJ53" i="28"/>
  <c r="WJU53" i="28"/>
  <c r="WKF53" i="28"/>
  <c r="WKP53" i="28"/>
  <c r="WLA53" i="28"/>
  <c r="WLI53" i="28"/>
  <c r="WLQ53" i="28"/>
  <c r="WLY53" i="28"/>
  <c r="WMG53" i="28"/>
  <c r="WMO53" i="28"/>
  <c r="WMW53" i="28"/>
  <c r="WNE53" i="28"/>
  <c r="WNM53" i="28"/>
  <c r="WNU53" i="28"/>
  <c r="WOC53" i="28"/>
  <c r="WOK53" i="28"/>
  <c r="WOS53" i="28"/>
  <c r="WPA53" i="28"/>
  <c r="WPM53" i="28"/>
  <c r="WPU53" i="28"/>
  <c r="WQC53" i="28"/>
  <c r="WQK53" i="28"/>
  <c r="WQS53" i="28"/>
  <c r="WRA53" i="28"/>
  <c r="WRI53" i="28"/>
  <c r="WRQ53" i="28"/>
  <c r="WRY53" i="28"/>
  <c r="WSG53" i="28"/>
  <c r="WSS53" i="28"/>
  <c r="WTA53" i="28"/>
  <c r="WTI53" i="28"/>
  <c r="WTQ53" i="28"/>
  <c r="WTY53" i="28"/>
  <c r="WUG53" i="28"/>
  <c r="WUS53" i="28"/>
  <c r="WUW53" i="28"/>
  <c r="WVE53" i="28"/>
  <c r="WVM53" i="28"/>
  <c r="WVU53" i="28"/>
  <c r="WWC53" i="28"/>
  <c r="WWK53" i="28"/>
  <c r="WWW53" i="28"/>
  <c r="WXE53" i="28"/>
  <c r="WXM53" i="28"/>
  <c r="WXU53" i="28"/>
  <c r="WYC53" i="28"/>
  <c r="WYK53" i="28"/>
  <c r="WYS53" i="28"/>
  <c r="WZA53" i="28"/>
  <c r="WZI53" i="28"/>
  <c r="WZQ53" i="28"/>
  <c r="XAC53" i="28"/>
  <c r="XAK53" i="28"/>
  <c r="XAS53" i="28"/>
  <c r="XBA53" i="28"/>
  <c r="XBI53" i="28"/>
  <c r="XBU53" i="28"/>
  <c r="XCC53" i="28"/>
  <c r="XCK53" i="28"/>
  <c r="XCS53" i="28"/>
  <c r="XDA53" i="28"/>
  <c r="XDI53" i="28"/>
  <c r="XDQ53" i="28"/>
  <c r="XDU53" i="28"/>
  <c r="XDY53" i="28"/>
  <c r="XEC53" i="28"/>
  <c r="XEG53" i="28"/>
  <c r="XEK53" i="28"/>
  <c r="XEO53" i="28"/>
  <c r="XES53" i="28"/>
  <c r="XEW53" i="28"/>
  <c r="DCA53" i="28"/>
  <c r="EWQ53" i="28"/>
  <c r="FQI53" i="28"/>
  <c r="GKA53" i="28"/>
  <c r="GVO53" i="28"/>
  <c r="HFK53" i="28"/>
  <c r="HPG53" i="28"/>
  <c r="HZC53" i="28"/>
  <c r="IIY53" i="28"/>
  <c r="IQW53" i="28"/>
  <c r="IUR53" i="28"/>
  <c r="JBF53" i="28"/>
  <c r="JHV53" i="28"/>
  <c r="JOJ53" i="28"/>
  <c r="JUX53" i="28"/>
  <c r="KBN53" i="28"/>
  <c r="KIB53" i="28"/>
  <c r="KOH53" i="28"/>
  <c r="KST53" i="28"/>
  <c r="KXD53" i="28"/>
  <c r="LBL53" i="28"/>
  <c r="LFV53" i="28"/>
  <c r="LML53" i="28"/>
  <c r="LQV53" i="28"/>
  <c r="LVD53" i="28"/>
  <c r="LZN53" i="28"/>
  <c r="MDZ53" i="28"/>
  <c r="MIH53" i="28"/>
  <c r="MMR53" i="28"/>
  <c r="MRB53" i="28"/>
  <c r="MUJ53" i="28"/>
  <c r="MXR53" i="28"/>
  <c r="NAX53" i="28"/>
  <c r="NEF53" i="28"/>
  <c r="NHN53" i="28"/>
  <c r="NKT53" i="28"/>
  <c r="NND53" i="28"/>
  <c r="NPI53" i="28"/>
  <c r="NRM53" i="28"/>
  <c r="NTR53" i="28"/>
  <c r="NVX53" i="28"/>
  <c r="NZE53" i="28"/>
  <c r="OBI53" i="28"/>
  <c r="ODN53" i="28"/>
  <c r="OFT53" i="28"/>
  <c r="OHX53" i="28"/>
  <c r="OKC53" i="28"/>
  <c r="OMH53" i="28"/>
  <c r="OOL53" i="28"/>
  <c r="OQR53" i="28"/>
  <c r="OSP53" i="28"/>
  <c r="OUF53" i="28"/>
  <c r="OVW53" i="28"/>
  <c r="OYI53" i="28"/>
  <c r="OZZ53" i="28"/>
  <c r="PBP53" i="28"/>
  <c r="PDG53" i="28"/>
  <c r="PEX53" i="28"/>
  <c r="PGN53" i="28"/>
  <c r="PHJ53" i="28"/>
  <c r="PIZ53" i="28"/>
  <c r="PKU53" i="28"/>
  <c r="PLP53" i="28"/>
  <c r="PMK53" i="28"/>
  <c r="PNG53" i="28"/>
  <c r="POB53" i="28"/>
  <c r="POW53" i="28"/>
  <c r="PPH53" i="28"/>
  <c r="PQC53" i="28"/>
  <c r="PRI53" i="28"/>
  <c r="PSE53" i="28"/>
  <c r="PSZ53" i="28"/>
  <c r="PTU53" i="28"/>
  <c r="PUQ53" i="28"/>
  <c r="PVL53" i="28"/>
  <c r="PWG53" i="28"/>
  <c r="PXC53" i="28"/>
  <c r="PXX53" i="28"/>
  <c r="PYS53" i="28"/>
  <c r="PZO53" i="28"/>
  <c r="QAJ53" i="28"/>
  <c r="QBE53" i="28"/>
  <c r="QCA53" i="28"/>
  <c r="QCV53" i="28"/>
  <c r="QDQ53" i="28"/>
  <c r="QEM53" i="28"/>
  <c r="QFH53" i="28"/>
  <c r="QGN53" i="28"/>
  <c r="QHI53" i="28"/>
  <c r="QHT53" i="28"/>
  <c r="QIO53" i="28"/>
  <c r="QJK53" i="28"/>
  <c r="QKF53" i="28"/>
  <c r="QLA53" i="28"/>
  <c r="QLW53" i="28"/>
  <c r="QMR53" i="28"/>
  <c r="QNM53" i="28"/>
  <c r="QOI53" i="28"/>
  <c r="QPD53" i="28"/>
  <c r="QPY53" i="28"/>
  <c r="QQU53" i="28"/>
  <c r="QRP53" i="28"/>
  <c r="QSG53" i="28"/>
  <c r="QSW53" i="28"/>
  <c r="QTM53" i="28"/>
  <c r="QUC53" i="28"/>
  <c r="QUS53" i="28"/>
  <c r="QVI53" i="28"/>
  <c r="QVY53" i="28"/>
  <c r="QWO53" i="28"/>
  <c r="QXE53" i="28"/>
  <c r="QXU53" i="28"/>
  <c r="QYK53" i="28"/>
  <c r="QZA53" i="28"/>
  <c r="QZQ53" i="28"/>
  <c r="RAG53" i="28"/>
  <c r="RAW53" i="28"/>
  <c r="RBU53" i="28"/>
  <c r="RCK53" i="28"/>
  <c r="RDA53" i="28"/>
  <c r="RDQ53" i="28"/>
  <c r="REG53" i="28"/>
  <c r="REW53" i="28"/>
  <c r="RFM53" i="28"/>
  <c r="RGC53" i="28"/>
  <c r="RGS53" i="28"/>
  <c r="RHI53" i="28"/>
  <c r="RHY53" i="28"/>
  <c r="RIO53" i="28"/>
  <c r="RJE53" i="28"/>
  <c r="RJU53" i="28"/>
  <c r="RKK53" i="28"/>
  <c r="RLA53" i="28"/>
  <c r="RLQ53" i="28"/>
  <c r="RMG53" i="28"/>
  <c r="RMW53" i="28"/>
  <c r="RNM53" i="28"/>
  <c r="ROC53" i="28"/>
  <c r="ROS53" i="28"/>
  <c r="RPI53" i="28"/>
  <c r="RPY53" i="28"/>
  <c r="RQO53" i="28"/>
  <c r="RRE53" i="28"/>
  <c r="RRU53" i="28"/>
  <c r="RSK53" i="28"/>
  <c r="RTA53" i="28"/>
  <c r="RTQ53" i="28"/>
  <c r="RUG53" i="28"/>
  <c r="RUW53" i="28"/>
  <c r="RVM53" i="28"/>
  <c r="RWC53" i="28"/>
  <c r="RWS53" i="28"/>
  <c r="RXI53" i="28"/>
  <c r="RXY53" i="28"/>
  <c r="RYO53" i="28"/>
  <c r="RZE53" i="28"/>
  <c r="RZU53" i="28"/>
  <c r="SAK53" i="28"/>
  <c r="SBA53" i="28"/>
  <c r="SBQ53" i="28"/>
  <c r="SCG53" i="28"/>
  <c r="SCW53" i="28"/>
  <c r="SDM53" i="28"/>
  <c r="SEC53" i="28"/>
  <c r="SES53" i="28"/>
  <c r="SFQ53" i="28"/>
  <c r="SFY53" i="28"/>
  <c r="SGO53" i="28"/>
  <c r="SHE53" i="28"/>
  <c r="SHU53" i="28"/>
  <c r="SIK53" i="28"/>
  <c r="SJA53" i="28"/>
  <c r="SJQ53" i="28"/>
  <c r="SKG53" i="28"/>
  <c r="SKW53" i="28"/>
  <c r="SLM53" i="28"/>
  <c r="SMC53" i="28"/>
  <c r="SMS53" i="28"/>
  <c r="SNI53" i="28"/>
  <c r="SNY53" i="28"/>
  <c r="SOO53" i="28"/>
  <c r="SPE53" i="28"/>
  <c r="SPU53" i="28"/>
  <c r="SQK53" i="28"/>
  <c r="SRA53" i="28"/>
  <c r="SRQ53" i="28"/>
  <c r="SSG53" i="28"/>
  <c r="SSW53" i="28"/>
  <c r="STM53" i="28"/>
  <c r="SUC53" i="28"/>
  <c r="SUS53" i="28"/>
  <c r="SVI53" i="28"/>
  <c r="SVY53" i="28"/>
  <c r="SWO53" i="28"/>
  <c r="SXE53" i="28"/>
  <c r="SXU53" i="28"/>
  <c r="SYK53" i="28"/>
  <c r="SZA53" i="28"/>
  <c r="SZQ53" i="28"/>
  <c r="TAG53" i="28"/>
  <c r="TAW53" i="28"/>
  <c r="TBM53" i="28"/>
  <c r="TCC53" i="28"/>
  <c r="TCS53" i="28"/>
  <c r="TDI53" i="28"/>
  <c r="TDY53" i="28"/>
  <c r="TEO53" i="28"/>
  <c r="TFM53" i="28"/>
  <c r="TGC53" i="28"/>
  <c r="TGS53" i="28"/>
  <c r="THI53" i="28"/>
  <c r="THY53" i="28"/>
  <c r="TIO53" i="28"/>
  <c r="TJE53" i="28"/>
  <c r="TJU53" i="28"/>
  <c r="TKK53" i="28"/>
  <c r="TLA53" i="28"/>
  <c r="TLQ53" i="28"/>
  <c r="TMG53" i="28"/>
  <c r="TMW53" i="28"/>
  <c r="TNM53" i="28"/>
  <c r="TOC53" i="28"/>
  <c r="TOS53" i="28"/>
  <c r="TPI53" i="28"/>
  <c r="TQG53" i="28"/>
  <c r="TQW53" i="28"/>
  <c r="TRM53" i="28"/>
  <c r="TSC53" i="28"/>
  <c r="TSS53" i="28"/>
  <c r="TTI53" i="28"/>
  <c r="TTY53" i="28"/>
  <c r="TUO53" i="28"/>
  <c r="TVE53" i="28"/>
  <c r="TVU53" i="28"/>
  <c r="TWS53" i="28"/>
  <c r="TXI53" i="28"/>
  <c r="TXY53" i="28"/>
  <c r="TYO53" i="28"/>
  <c r="TZE53" i="28"/>
  <c r="TZU53" i="28"/>
  <c r="UAK53" i="28"/>
  <c r="UBA53" i="28"/>
  <c r="UBQ53" i="28"/>
  <c r="UCG53" i="28"/>
  <c r="UCW53" i="28"/>
  <c r="UDM53" i="28"/>
  <c r="UEC53" i="28"/>
  <c r="UES53" i="28"/>
  <c r="UFI53" i="28"/>
  <c r="UFY53" i="28"/>
  <c r="UGO53" i="28"/>
  <c r="UHE53" i="28"/>
  <c r="UHU53" i="28"/>
  <c r="UIK53" i="28"/>
  <c r="UJA53" i="28"/>
  <c r="UJQ53" i="28"/>
  <c r="UKG53" i="28"/>
  <c r="UKW53" i="28"/>
  <c r="ULM53" i="28"/>
  <c r="UMC53" i="28"/>
  <c r="UMS53" i="28"/>
  <c r="UNI53" i="28"/>
  <c r="UNY53" i="28"/>
  <c r="UOO53" i="28"/>
  <c r="UPE53" i="28"/>
  <c r="UPU53" i="28"/>
  <c r="UQK53" i="28"/>
  <c r="URA53" i="28"/>
  <c r="URQ53" i="28"/>
  <c r="USG53" i="28"/>
  <c r="USW53" i="28"/>
  <c r="UTM53" i="28"/>
  <c r="UUC53" i="28"/>
  <c r="UUS53" i="28"/>
  <c r="UVI53" i="28"/>
  <c r="UVY53" i="28"/>
  <c r="UWO53" i="28"/>
  <c r="UXE53" i="28"/>
  <c r="UYC53" i="28"/>
  <c r="UYS53" i="28"/>
  <c r="UZI53" i="28"/>
  <c r="UZY53" i="28"/>
  <c r="VAO53" i="28"/>
  <c r="VBE53" i="28"/>
  <c r="VBU53" i="28"/>
  <c r="VCK53" i="28"/>
  <c r="VDA53" i="28"/>
  <c r="VDY53" i="28"/>
  <c r="VEO53" i="28"/>
  <c r="VFE53" i="28"/>
  <c r="VFU53" i="28"/>
  <c r="VGH53" i="28"/>
  <c r="VGS53" i="28"/>
  <c r="VHD53" i="28"/>
  <c r="VHN53" i="28"/>
  <c r="VHY53" i="28"/>
  <c r="VIJ53" i="28"/>
  <c r="VIT53" i="28"/>
  <c r="VJE53" i="28"/>
  <c r="VJU53" i="28"/>
  <c r="VKF53" i="28"/>
  <c r="VKP53" i="28"/>
  <c r="VLA53" i="28"/>
  <c r="VLL53" i="28"/>
  <c r="VLV53" i="28"/>
  <c r="VMG53" i="28"/>
  <c r="VMR53" i="28"/>
  <c r="VNB53" i="28"/>
  <c r="VNM53" i="28"/>
  <c r="VNX53" i="28"/>
  <c r="VOH53" i="28"/>
  <c r="VOS53" i="28"/>
  <c r="VPD53" i="28"/>
  <c r="VPT53" i="28"/>
  <c r="VQD53" i="28"/>
  <c r="VQO53" i="28"/>
  <c r="VQZ53" i="28"/>
  <c r="VRJ53" i="28"/>
  <c r="VRU53" i="28"/>
  <c r="VSF53" i="28"/>
  <c r="VSV53" i="28"/>
  <c r="VTF53" i="28"/>
  <c r="VTQ53" i="28"/>
  <c r="VUG53" i="28"/>
  <c r="VUR53" i="28"/>
  <c r="VVB53" i="28"/>
  <c r="VVM53" i="28"/>
  <c r="VVX53" i="28"/>
  <c r="VWN53" i="28"/>
  <c r="VWX53" i="28"/>
  <c r="VXI53" i="28"/>
  <c r="VXY53" i="28"/>
  <c r="VYJ53" i="28"/>
  <c r="VYO53" i="28"/>
  <c r="VYT53" i="28"/>
  <c r="VYZ53" i="28"/>
  <c r="VZE53" i="28"/>
  <c r="VZJ53" i="28"/>
  <c r="VZP53" i="28"/>
  <c r="VZU53" i="28"/>
  <c r="VZZ53" i="28"/>
  <c r="WAF53" i="28"/>
  <c r="WAK53" i="28"/>
  <c r="WAV53" i="28"/>
  <c r="WBA53" i="28"/>
  <c r="WBF53" i="28"/>
  <c r="WBQ53" i="28"/>
  <c r="WCB53" i="28"/>
  <c r="WCL53" i="28"/>
  <c r="WCW53" i="28"/>
  <c r="WDH53" i="28"/>
  <c r="WDR53" i="28"/>
  <c r="WEH53" i="28"/>
  <c r="WES53" i="28"/>
  <c r="WFD53" i="28"/>
  <c r="WFN53" i="28"/>
  <c r="WFY53" i="28"/>
  <c r="WGJ53" i="28"/>
  <c r="WGT53" i="28"/>
  <c r="WHE53" i="28"/>
  <c r="WHP53" i="28"/>
  <c r="WHZ53" i="28"/>
  <c r="WIK53" i="28"/>
  <c r="WIV53" i="28"/>
  <c r="WJF53" i="28"/>
  <c r="WJQ53" i="28"/>
  <c r="WKB53" i="28"/>
  <c r="WKL53" i="28"/>
  <c r="WKW53" i="28"/>
  <c r="WLF53" i="28"/>
  <c r="WLN53" i="28"/>
  <c r="WLV53" i="28"/>
  <c r="WMD53" i="28"/>
  <c r="WML53" i="28"/>
  <c r="WMT53" i="28"/>
  <c r="WNB53" i="28"/>
  <c r="WNJ53" i="28"/>
  <c r="WNR53" i="28"/>
  <c r="WNZ53" i="28"/>
  <c r="WOD53" i="28"/>
  <c r="WOL53" i="28"/>
  <c r="WOT53" i="28"/>
  <c r="WPB53" i="28"/>
  <c r="WPJ53" i="28"/>
  <c r="WPR53" i="28"/>
  <c r="WPZ53" i="28"/>
  <c r="WQH53" i="28"/>
  <c r="WQP53" i="28"/>
  <c r="WQX53" i="28"/>
  <c r="WRF53" i="28"/>
  <c r="WRN53" i="28"/>
  <c r="WRV53" i="28"/>
  <c r="WSD53" i="28"/>
  <c r="WSL53" i="28"/>
  <c r="WST53" i="28"/>
  <c r="WTB53" i="28"/>
  <c r="WTJ53" i="28"/>
  <c r="WTR53" i="28"/>
  <c r="WTZ53" i="28"/>
  <c r="WUH53" i="28"/>
  <c r="WUP53" i="28"/>
  <c r="WUX53" i="28"/>
  <c r="WVF53" i="28"/>
  <c r="WVN53" i="28"/>
  <c r="WVV53" i="28"/>
  <c r="WWD53" i="28"/>
  <c r="WWL53" i="28"/>
  <c r="WWT53" i="28"/>
  <c r="WXB53" i="28"/>
  <c r="WXJ53" i="28"/>
  <c r="WXR53" i="28"/>
  <c r="WXZ53" i="28"/>
  <c r="WYH53" i="28"/>
  <c r="WYP53" i="28"/>
  <c r="WYX53" i="28"/>
  <c r="WZF53" i="28"/>
  <c r="WZN53" i="28"/>
  <c r="WZV53" i="28"/>
  <c r="XAD53" i="28"/>
  <c r="XAL53" i="28"/>
  <c r="XAX53" i="28"/>
  <c r="XBB53" i="28"/>
  <c r="XBJ53" i="28"/>
  <c r="XBV53" i="28"/>
  <c r="XCD53" i="28"/>
  <c r="XCH53" i="28"/>
  <c r="XCP53" i="28"/>
  <c r="XDB53" i="28"/>
  <c r="XDJ53" i="28"/>
  <c r="XDR53" i="28"/>
  <c r="XDZ53" i="28"/>
  <c r="XEL53" i="28"/>
  <c r="XET53" i="28"/>
  <c r="XFB53" i="28"/>
  <c r="CDP53" i="28"/>
  <c r="DTC53" i="28"/>
  <c r="EMU53" i="28"/>
  <c r="FGM53" i="28"/>
  <c r="GAE53" i="28"/>
  <c r="GQQ53" i="28"/>
  <c r="HAM53" i="28"/>
  <c r="HKI53" i="28"/>
  <c r="HUE53" i="28"/>
  <c r="IEA53" i="28"/>
  <c r="INW53" i="28"/>
  <c r="ITB53" i="28"/>
  <c r="IWH53" i="28"/>
  <c r="IZP53" i="28"/>
  <c r="JCX53" i="28"/>
  <c r="JGD53" i="28"/>
  <c r="JJL53" i="28"/>
  <c r="JMT53" i="28"/>
  <c r="JPZ53" i="28"/>
  <c r="JTH53" i="28"/>
  <c r="JWP53" i="28"/>
  <c r="JZV53" i="28"/>
  <c r="KDD53" i="28"/>
  <c r="KGL53" i="28"/>
  <c r="KJR53" i="28"/>
  <c r="KMZ53" i="28"/>
  <c r="KPL53" i="28"/>
  <c r="KRP53" i="28"/>
  <c r="KTV53" i="28"/>
  <c r="KVZ53" i="28"/>
  <c r="KYD53" i="28"/>
  <c r="LAL53" i="28"/>
  <c r="LCP53" i="28"/>
  <c r="LET53" i="28"/>
  <c r="LGZ53" i="28"/>
  <c r="LJD53" i="28"/>
  <c r="LLH53" i="28"/>
  <c r="LNN53" i="28"/>
  <c r="LPR53" i="28"/>
  <c r="LRV53" i="28"/>
  <c r="LUD53" i="28"/>
  <c r="LWH53" i="28"/>
  <c r="LYL53" i="28"/>
  <c r="MAR53" i="28"/>
  <c r="MCV53" i="28"/>
  <c r="MEZ53" i="28"/>
  <c r="MHF53" i="28"/>
  <c r="MJJ53" i="28"/>
  <c r="MLN53" i="28"/>
  <c r="MNV53" i="28"/>
  <c r="MPZ53" i="28"/>
  <c r="MRX53" i="28"/>
  <c r="MTN53" i="28"/>
  <c r="MVF53" i="28"/>
  <c r="MWV53" i="28"/>
  <c r="MYL53" i="28"/>
  <c r="NAD53" i="28"/>
  <c r="NBT53" i="28"/>
  <c r="NDJ53" i="28"/>
  <c r="NFB53" i="28"/>
  <c r="NGR53" i="28"/>
  <c r="NIH53" i="28"/>
  <c r="NJZ53" i="28"/>
  <c r="NLM53" i="28"/>
  <c r="NMO53" i="28"/>
  <c r="NNR53" i="28"/>
  <c r="NOT53" i="28"/>
  <c r="NPV53" i="28"/>
  <c r="NQZ53" i="28"/>
  <c r="NSB53" i="28"/>
  <c r="NTD53" i="28"/>
  <c r="NUG53" i="28"/>
  <c r="NVI53" i="28"/>
  <c r="NWK53" i="28"/>
  <c r="NXN53" i="28"/>
  <c r="NYP53" i="28"/>
  <c r="NZR53" i="28"/>
  <c r="OAV53" i="28"/>
  <c r="OBX53" i="28"/>
  <c r="OCZ53" i="28"/>
  <c r="OEC53" i="28"/>
  <c r="OFE53" i="28"/>
  <c r="OGG53" i="28"/>
  <c r="OHJ53" i="28"/>
  <c r="OIL53" i="28"/>
  <c r="OJN53" i="28"/>
  <c r="OKR53" i="28"/>
  <c r="OLT53" i="28"/>
  <c r="OMV53" i="28"/>
  <c r="ONY53" i="28"/>
  <c r="OPA53" i="28"/>
  <c r="OQC53" i="28"/>
  <c r="ORF53" i="28"/>
  <c r="OSE53" i="28"/>
  <c r="OSZ53" i="28"/>
  <c r="OTV53" i="28"/>
  <c r="OUQ53" i="28"/>
  <c r="OVL53" i="28"/>
  <c r="OWH53" i="28"/>
  <c r="OXC53" i="28"/>
  <c r="OXX53" i="28"/>
  <c r="OYT53" i="28"/>
  <c r="OZO53" i="28"/>
  <c r="PAJ53" i="28"/>
  <c r="PBF53" i="28"/>
  <c r="PCA53" i="28"/>
  <c r="PCV53" i="28"/>
  <c r="PDR53" i="28"/>
  <c r="PEM53" i="28"/>
  <c r="PFH53" i="28"/>
  <c r="PGD53" i="28"/>
  <c r="PGY53" i="28"/>
  <c r="PHT53" i="28"/>
  <c r="PIP53" i="28"/>
  <c r="PJH53" i="28"/>
  <c r="PJX53" i="28"/>
  <c r="PKN53" i="28"/>
  <c r="PKZ53" i="28"/>
  <c r="PLK53" i="28"/>
  <c r="PLU53" i="28"/>
  <c r="PMF53" i="28"/>
  <c r="PMQ53" i="28"/>
  <c r="PNA53" i="28"/>
  <c r="PNL53" i="28"/>
  <c r="PNW53" i="28"/>
  <c r="POG53" i="28"/>
  <c r="POR53" i="28"/>
  <c r="PPC53" i="28"/>
  <c r="PPM53" i="28"/>
  <c r="PPX53" i="28"/>
  <c r="PQI53" i="28"/>
  <c r="PQS53" i="28"/>
  <c r="PRD53" i="28"/>
  <c r="PRO53" i="28"/>
  <c r="PRY53" i="28"/>
  <c r="PSJ53" i="28"/>
  <c r="PSU53" i="28"/>
  <c r="PTE53" i="28"/>
  <c r="PTP53" i="28"/>
  <c r="PUA53" i="28"/>
  <c r="PUK53" i="28"/>
  <c r="PUV53" i="28"/>
  <c r="PVG53" i="28"/>
  <c r="PVQ53" i="28"/>
  <c r="PWB53" i="28"/>
  <c r="PWM53" i="28"/>
  <c r="PWW53" i="28"/>
  <c r="PXH53" i="28"/>
  <c r="PXS53" i="28"/>
  <c r="PYC53" i="28"/>
  <c r="PYN53" i="28"/>
  <c r="PYY53" i="28"/>
  <c r="PZI53" i="28"/>
  <c r="PZT53" i="28"/>
  <c r="QAE53" i="28"/>
  <c r="QAO53" i="28"/>
  <c r="QAZ53" i="28"/>
  <c r="QBK53" i="28"/>
  <c r="QBU53" i="28"/>
  <c r="QCF53" i="28"/>
  <c r="QCQ53" i="28"/>
  <c r="QDA53" i="28"/>
  <c r="QDL53" i="28"/>
  <c r="QDW53" i="28"/>
  <c r="QEG53" i="28"/>
  <c r="QER53" i="28"/>
  <c r="QFC53" i="28"/>
  <c r="QFM53" i="28"/>
  <c r="QFX53" i="28"/>
  <c r="QGI53" i="28"/>
  <c r="QGS53" i="28"/>
  <c r="QHD53" i="28"/>
  <c r="QHO53" i="28"/>
  <c r="QHY53" i="28"/>
  <c r="QIJ53" i="28"/>
  <c r="QIU53" i="28"/>
  <c r="QJE53" i="28"/>
  <c r="QJP53" i="28"/>
  <c r="QKA53" i="28"/>
  <c r="QKK53" i="28"/>
  <c r="QKV53" i="28"/>
  <c r="QLG53" i="28"/>
  <c r="QLQ53" i="28"/>
  <c r="QMB53" i="28"/>
  <c r="QMM53" i="28"/>
  <c r="QMW53" i="28"/>
  <c r="QNH53" i="28"/>
  <c r="QNS53" i="28"/>
  <c r="QOC53" i="28"/>
  <c r="QON53" i="28"/>
  <c r="QOY53" i="28"/>
  <c r="QPI53" i="28"/>
  <c r="QPT53" i="28"/>
  <c r="QQE53" i="28"/>
  <c r="QQO53" i="28"/>
  <c r="QQZ53" i="28"/>
  <c r="QRK53" i="28"/>
  <c r="QRU53" i="28"/>
  <c r="QSC53" i="28"/>
  <c r="QSK53" i="28"/>
  <c r="QSS53" i="28"/>
  <c r="QTA53" i="28"/>
  <c r="QTI53" i="28"/>
  <c r="QTQ53" i="28"/>
  <c r="QTY53" i="28"/>
  <c r="QUG53" i="28"/>
  <c r="QUO53" i="28"/>
  <c r="QUW53" i="28"/>
  <c r="QVE53" i="28"/>
  <c r="QVM53" i="28"/>
  <c r="QVU53" i="28"/>
  <c r="QWC53" i="28"/>
  <c r="QWK53" i="28"/>
  <c r="QWS53" i="28"/>
  <c r="QXA53" i="28"/>
  <c r="QXI53" i="28"/>
  <c r="QXQ53" i="28"/>
  <c r="QXY53" i="28"/>
  <c r="QYG53" i="28"/>
  <c r="QYO53" i="28"/>
  <c r="QYW53" i="28"/>
  <c r="QZE53" i="28"/>
  <c r="QZM53" i="28"/>
  <c r="QZU53" i="28"/>
  <c r="RAC53" i="28"/>
  <c r="RAK53" i="28"/>
  <c r="RAS53" i="28"/>
  <c r="RBA53" i="28"/>
  <c r="RBI53" i="28"/>
  <c r="RBQ53" i="28"/>
  <c r="RBY53" i="28"/>
  <c r="RCG53" i="28"/>
  <c r="RCO53" i="28"/>
  <c r="RCW53" i="28"/>
  <c r="RDE53" i="28"/>
  <c r="RDM53" i="28"/>
  <c r="RDU53" i="28"/>
  <c r="REC53" i="28"/>
  <c r="REK53" i="28"/>
  <c r="RES53" i="28"/>
  <c r="RFA53" i="28"/>
  <c r="RFI53" i="28"/>
  <c r="RFQ53" i="28"/>
  <c r="RFY53" i="28"/>
  <c r="RGG53" i="28"/>
  <c r="RGO53" i="28"/>
  <c r="RGW53" i="28"/>
  <c r="RHE53" i="28"/>
  <c r="RHM53" i="28"/>
  <c r="RHU53" i="28"/>
  <c r="RIC53" i="28"/>
  <c r="RIK53" i="28"/>
  <c r="RIS53" i="28"/>
  <c r="RJA53" i="28"/>
  <c r="RJI53" i="28"/>
  <c r="RJQ53" i="28"/>
  <c r="RJY53" i="28"/>
  <c r="RKG53" i="28"/>
  <c r="RKO53" i="28"/>
  <c r="RKW53" i="28"/>
  <c r="RLE53" i="28"/>
  <c r="RLM53" i="28"/>
  <c r="RLU53" i="28"/>
  <c r="RMC53" i="28"/>
  <c r="RMK53" i="28"/>
  <c r="RMS53" i="28"/>
  <c r="RNA53" i="28"/>
  <c r="RNI53" i="28"/>
  <c r="RNQ53" i="28"/>
  <c r="RNY53" i="28"/>
  <c r="ROG53" i="28"/>
  <c r="ROO53" i="28"/>
  <c r="ROW53" i="28"/>
  <c r="RPE53" i="28"/>
  <c r="RPM53" i="28"/>
  <c r="RPU53" i="28"/>
  <c r="RQC53" i="28"/>
  <c r="RQK53" i="28"/>
  <c r="RQS53" i="28"/>
  <c r="RRA53" i="28"/>
  <c r="RRI53" i="28"/>
  <c r="RRQ53" i="28"/>
  <c r="RRY53" i="28"/>
  <c r="RSG53" i="28"/>
  <c r="RSO53" i="28"/>
  <c r="RSW53" i="28"/>
  <c r="RTE53" i="28"/>
  <c r="RTM53" i="28"/>
  <c r="RTU53" i="28"/>
  <c r="RUC53" i="28"/>
  <c r="RUK53" i="28"/>
  <c r="RUS53" i="28"/>
  <c r="RVA53" i="28"/>
  <c r="RVI53" i="28"/>
  <c r="RVQ53" i="28"/>
  <c r="RVY53" i="28"/>
  <c r="RWG53" i="28"/>
  <c r="RWO53" i="28"/>
  <c r="RWW53" i="28"/>
  <c r="RXE53" i="28"/>
  <c r="RXM53" i="28"/>
  <c r="RXU53" i="28"/>
  <c r="RYC53" i="28"/>
  <c r="RYK53" i="28"/>
  <c r="RYS53" i="28"/>
  <c r="RZA53" i="28"/>
  <c r="RZI53" i="28"/>
  <c r="RZQ53" i="28"/>
  <c r="RZY53" i="28"/>
  <c r="SAG53" i="28"/>
  <c r="SAO53" i="28"/>
  <c r="SAW53" i="28"/>
  <c r="SBE53" i="28"/>
  <c r="SBM53" i="28"/>
  <c r="SBU53" i="28"/>
  <c r="SCC53" i="28"/>
  <c r="SCK53" i="28"/>
  <c r="SCS53" i="28"/>
  <c r="SDA53" i="28"/>
  <c r="SDI53" i="28"/>
  <c r="SDQ53" i="28"/>
  <c r="SDY53" i="28"/>
  <c r="SEG53" i="28"/>
  <c r="SEO53" i="28"/>
  <c r="SEW53" i="28"/>
  <c r="SFE53" i="28"/>
  <c r="SFM53" i="28"/>
  <c r="SFU53" i="28"/>
  <c r="SGC53" i="28"/>
  <c r="SGK53" i="28"/>
  <c r="SGS53" i="28"/>
  <c r="SHA53" i="28"/>
  <c r="SHI53" i="28"/>
  <c r="SHQ53" i="28"/>
  <c r="SHY53" i="28"/>
  <c r="SIG53" i="28"/>
  <c r="SIO53" i="28"/>
  <c r="SIW53" i="28"/>
  <c r="SJE53" i="28"/>
  <c r="SJM53" i="28"/>
  <c r="SJU53" i="28"/>
  <c r="SKC53" i="28"/>
  <c r="SKK53" i="28"/>
  <c r="SKS53" i="28"/>
  <c r="SLA53" i="28"/>
  <c r="SLI53" i="28"/>
  <c r="SLQ53" i="28"/>
  <c r="SLY53" i="28"/>
  <c r="SMG53" i="28"/>
  <c r="SMO53" i="28"/>
  <c r="SMW53" i="28"/>
  <c r="SNE53" i="28"/>
  <c r="SNM53" i="28"/>
  <c r="SNU53" i="28"/>
  <c r="SOC53" i="28"/>
  <c r="SOK53" i="28"/>
  <c r="SOS53" i="28"/>
  <c r="SPA53" i="28"/>
  <c r="SPI53" i="28"/>
  <c r="SPQ53" i="28"/>
  <c r="SPY53" i="28"/>
  <c r="SQG53" i="28"/>
  <c r="SQO53" i="28"/>
  <c r="SQW53" i="28"/>
  <c r="SRE53" i="28"/>
  <c r="SRM53" i="28"/>
  <c r="SRU53" i="28"/>
  <c r="SSC53" i="28"/>
  <c r="SSK53" i="28"/>
  <c r="SSS53" i="28"/>
  <c r="STA53" i="28"/>
  <c r="STI53" i="28"/>
  <c r="STQ53" i="28"/>
  <c r="STY53" i="28"/>
  <c r="SUG53" i="28"/>
  <c r="SUO53" i="28"/>
  <c r="SUW53" i="28"/>
  <c r="SVE53" i="28"/>
  <c r="SVM53" i="28"/>
  <c r="SVU53" i="28"/>
  <c r="SWC53" i="28"/>
  <c r="SWK53" i="28"/>
  <c r="SWS53" i="28"/>
  <c r="SXA53" i="28"/>
  <c r="SXI53" i="28"/>
  <c r="SXQ53" i="28"/>
  <c r="SXY53" i="28"/>
  <c r="SYG53" i="28"/>
  <c r="SYO53" i="28"/>
  <c r="SYW53" i="28"/>
  <c r="SZE53" i="28"/>
  <c r="SZM53" i="28"/>
  <c r="SZU53" i="28"/>
  <c r="TAC53" i="28"/>
  <c r="TAK53" i="28"/>
  <c r="TAS53" i="28"/>
  <c r="TBA53" i="28"/>
  <c r="TBI53" i="28"/>
  <c r="TBQ53" i="28"/>
  <c r="TBY53" i="28"/>
  <c r="TCG53" i="28"/>
  <c r="TCO53" i="28"/>
  <c r="TCW53" i="28"/>
  <c r="TDE53" i="28"/>
  <c r="TDM53" i="28"/>
  <c r="TDU53" i="28"/>
  <c r="TEC53" i="28"/>
  <c r="TEK53" i="28"/>
  <c r="TES53" i="28"/>
  <c r="TFA53" i="28"/>
  <c r="TFI53" i="28"/>
  <c r="TFQ53" i="28"/>
  <c r="TFY53" i="28"/>
  <c r="TGG53" i="28"/>
  <c r="TGO53" i="28"/>
  <c r="TGW53" i="28"/>
  <c r="THE53" i="28"/>
  <c r="THM53" i="28"/>
  <c r="THU53" i="28"/>
  <c r="TIC53" i="28"/>
  <c r="TIK53" i="28"/>
  <c r="TIS53" i="28"/>
  <c r="TJA53" i="28"/>
  <c r="TJI53" i="28"/>
  <c r="TJQ53" i="28"/>
  <c r="TJY53" i="28"/>
  <c r="TKG53" i="28"/>
  <c r="TKO53" i="28"/>
  <c r="TKW53" i="28"/>
  <c r="TLE53" i="28"/>
  <c r="TLM53" i="28"/>
  <c r="TLU53" i="28"/>
  <c r="TMC53" i="28"/>
  <c r="TMK53" i="28"/>
  <c r="TMS53" i="28"/>
  <c r="TNA53" i="28"/>
  <c r="TNI53" i="28"/>
  <c r="TNQ53" i="28"/>
  <c r="TNY53" i="28"/>
  <c r="TOG53" i="28"/>
  <c r="TOO53" i="28"/>
  <c r="TOW53" i="28"/>
  <c r="TPE53" i="28"/>
  <c r="TPM53" i="28"/>
  <c r="TPU53" i="28"/>
  <c r="TQC53" i="28"/>
  <c r="TQK53" i="28"/>
  <c r="TQS53" i="28"/>
  <c r="TRA53" i="28"/>
  <c r="TRI53" i="28"/>
  <c r="TRQ53" i="28"/>
  <c r="TRY53" i="28"/>
  <c r="TSG53" i="28"/>
  <c r="TSO53" i="28"/>
  <c r="TSW53" i="28"/>
  <c r="TTE53" i="28"/>
  <c r="TTM53" i="28"/>
  <c r="TTU53" i="28"/>
  <c r="TUC53" i="28"/>
  <c r="TUK53" i="28"/>
  <c r="TUS53" i="28"/>
  <c r="TVA53" i="28"/>
  <c r="TVI53" i="28"/>
  <c r="TVQ53" i="28"/>
  <c r="TVY53" i="28"/>
  <c r="TWG53" i="28"/>
  <c r="TWO53" i="28"/>
  <c r="TWW53" i="28"/>
  <c r="TXE53" i="28"/>
  <c r="TXM53" i="28"/>
  <c r="TXU53" i="28"/>
  <c r="TYC53" i="28"/>
  <c r="TYK53" i="28"/>
  <c r="TYS53" i="28"/>
  <c r="TZA53" i="28"/>
  <c r="TZI53" i="28"/>
  <c r="TZQ53" i="28"/>
  <c r="TZY53" i="28"/>
  <c r="UAG53" i="28"/>
  <c r="UAO53" i="28"/>
  <c r="UAW53" i="28"/>
  <c r="UBE53" i="28"/>
  <c r="UBM53" i="28"/>
  <c r="UBU53" i="28"/>
  <c r="UCC53" i="28"/>
  <c r="UCK53" i="28"/>
  <c r="UCS53" i="28"/>
  <c r="UDA53" i="28"/>
  <c r="UDI53" i="28"/>
  <c r="UDQ53" i="28"/>
  <c r="UDY53" i="28"/>
  <c r="UEG53" i="28"/>
  <c r="UEO53" i="28"/>
  <c r="UEW53" i="28"/>
  <c r="UFE53" i="28"/>
  <c r="UFM53" i="28"/>
  <c r="UFU53" i="28"/>
  <c r="UGC53" i="28"/>
  <c r="UGK53" i="28"/>
  <c r="UGS53" i="28"/>
  <c r="UHA53" i="28"/>
  <c r="UHI53" i="28"/>
  <c r="UHQ53" i="28"/>
  <c r="UHY53" i="28"/>
  <c r="UIG53" i="28"/>
  <c r="UIO53" i="28"/>
  <c r="UIW53" i="28"/>
  <c r="UJE53" i="28"/>
  <c r="UJM53" i="28"/>
  <c r="UJU53" i="28"/>
  <c r="UKC53" i="28"/>
  <c r="UKK53" i="28"/>
  <c r="UKS53" i="28"/>
  <c r="ULA53" i="28"/>
  <c r="ULI53" i="28"/>
  <c r="ULQ53" i="28"/>
  <c r="ULY53" i="28"/>
  <c r="UMG53" i="28"/>
  <c r="UMO53" i="28"/>
  <c r="UMW53" i="28"/>
  <c r="UNE53" i="28"/>
  <c r="UNM53" i="28"/>
  <c r="UNU53" i="28"/>
  <c r="UOC53" i="28"/>
  <c r="UOK53" i="28"/>
  <c r="UOS53" i="28"/>
  <c r="UPA53" i="28"/>
  <c r="UPI53" i="28"/>
  <c r="UPQ53" i="28"/>
  <c r="UPY53" i="28"/>
  <c r="UQG53" i="28"/>
  <c r="UQO53" i="28"/>
  <c r="UQW53" i="28"/>
  <c r="URE53" i="28"/>
  <c r="URM53" i="28"/>
  <c r="URU53" i="28"/>
  <c r="USC53" i="28"/>
  <c r="USK53" i="28"/>
  <c r="USS53" i="28"/>
  <c r="UTA53" i="28"/>
  <c r="UTI53" i="28"/>
  <c r="UTQ53" i="28"/>
  <c r="UTY53" i="28"/>
  <c r="UUG53" i="28"/>
  <c r="UUO53" i="28"/>
  <c r="UUW53" i="28"/>
  <c r="UVE53" i="28"/>
  <c r="UVM53" i="28"/>
  <c r="UVU53" i="28"/>
  <c r="UWC53" i="28"/>
  <c r="UWK53" i="28"/>
  <c r="UWS53" i="28"/>
  <c r="UXA53" i="28"/>
  <c r="UXI53" i="28"/>
  <c r="UXQ53" i="28"/>
  <c r="UXY53" i="28"/>
  <c r="UYG53" i="28"/>
  <c r="UYO53" i="28"/>
  <c r="UYW53" i="28"/>
  <c r="UZE53" i="28"/>
  <c r="UZM53" i="28"/>
  <c r="UZU53" i="28"/>
  <c r="VAC53" i="28"/>
  <c r="VAK53" i="28"/>
  <c r="VAS53" i="28"/>
  <c r="VBA53" i="28"/>
  <c r="VBI53" i="28"/>
  <c r="VBQ53" i="28"/>
  <c r="VBY53" i="28"/>
  <c r="VCG53" i="28"/>
  <c r="VCO53" i="28"/>
  <c r="VCW53" i="28"/>
  <c r="VDE53" i="28"/>
  <c r="VDM53" i="28"/>
  <c r="VDU53" i="28"/>
  <c r="VEC53" i="28"/>
  <c r="VEK53" i="28"/>
  <c r="VES53" i="28"/>
  <c r="VFA53" i="28"/>
  <c r="VFI53" i="28"/>
  <c r="VFQ53" i="28"/>
  <c r="VFY53" i="28"/>
  <c r="VGF53" i="28"/>
  <c r="VGK53" i="28"/>
  <c r="VGP53" i="28"/>
  <c r="VGV53" i="28"/>
  <c r="VHA53" i="28"/>
  <c r="VHF53" i="28"/>
  <c r="VHL53" i="28"/>
  <c r="VHQ53" i="28"/>
  <c r="VHV53" i="28"/>
  <c r="VIB53" i="28"/>
  <c r="VIG53" i="28"/>
  <c r="VIL53" i="28"/>
  <c r="VIR53" i="28"/>
  <c r="VIW53" i="28"/>
  <c r="VJB53" i="28"/>
  <c r="VJH53" i="28"/>
  <c r="VJM53" i="28"/>
  <c r="VJR53" i="28"/>
  <c r="VJX53" i="28"/>
  <c r="VKC53" i="28"/>
  <c r="VKH53" i="28"/>
  <c r="VKN53" i="28"/>
  <c r="VKS53" i="28"/>
  <c r="VKX53" i="28"/>
  <c r="VLD53" i="28"/>
  <c r="VLI53" i="28"/>
  <c r="VLN53" i="28"/>
  <c r="VLT53" i="28"/>
  <c r="VLY53" i="28"/>
  <c r="VMD53" i="28"/>
  <c r="VMJ53" i="28"/>
  <c r="VMO53" i="28"/>
  <c r="VMT53" i="28"/>
  <c r="VMZ53" i="28"/>
  <c r="VNE53" i="28"/>
  <c r="VNJ53" i="28"/>
  <c r="VNP53" i="28"/>
  <c r="VNU53" i="28"/>
  <c r="VNZ53" i="28"/>
  <c r="VOF53" i="28"/>
  <c r="VOK53" i="28"/>
  <c r="VOP53" i="28"/>
  <c r="VOV53" i="28"/>
  <c r="VPA53" i="28"/>
  <c r="VPF53" i="28"/>
  <c r="VPL53" i="28"/>
  <c r="VPQ53" i="28"/>
  <c r="VPV53" i="28"/>
  <c r="VQB53" i="28"/>
  <c r="VQG53" i="28"/>
  <c r="VQL53" i="28"/>
  <c r="VQR53" i="28"/>
  <c r="VQW53" i="28"/>
  <c r="VRB53" i="28"/>
  <c r="VRH53" i="28"/>
  <c r="VRM53" i="28"/>
  <c r="VRR53" i="28"/>
  <c r="VRX53" i="28"/>
  <c r="VSC53" i="28"/>
  <c r="VSH53" i="28"/>
  <c r="VSN53" i="28"/>
  <c r="VSS53" i="28"/>
  <c r="VSX53" i="28"/>
  <c r="VTD53" i="28"/>
  <c r="VTI53" i="28"/>
  <c r="VTN53" i="28"/>
  <c r="VTT53" i="28"/>
  <c r="VTY53" i="28"/>
  <c r="VUD53" i="28"/>
  <c r="VUJ53" i="28"/>
  <c r="VUO53" i="28"/>
  <c r="VUT53" i="28"/>
  <c r="VUZ53" i="28"/>
  <c r="VVE53" i="28"/>
  <c r="VVJ53" i="28"/>
  <c r="VVP53" i="28"/>
  <c r="VVU53" i="28"/>
  <c r="VVZ53" i="28"/>
  <c r="VWF53" i="28"/>
  <c r="VWK53" i="28"/>
  <c r="VWP53" i="28"/>
  <c r="VWV53" i="28"/>
  <c r="VXA53" i="28"/>
  <c r="VXF53" i="28"/>
  <c r="VXL53" i="28"/>
  <c r="VXQ53" i="28"/>
  <c r="VXV53" i="28"/>
  <c r="VYB53" i="28"/>
  <c r="VYG53" i="28"/>
  <c r="VYL53" i="28"/>
  <c r="VYR53" i="28"/>
  <c r="VYW53" i="28"/>
  <c r="VZB53" i="28"/>
  <c r="VZH53" i="28"/>
  <c r="VZM53" i="28"/>
  <c r="VZR53" i="28"/>
  <c r="VZX53" i="28"/>
  <c r="WAC53" i="28"/>
  <c r="WAH53" i="28"/>
  <c r="WAN53" i="28"/>
  <c r="WAS53" i="28"/>
  <c r="WAX53" i="28"/>
  <c r="WBD53" i="28"/>
  <c r="WBI53" i="28"/>
  <c r="WBN53" i="28"/>
  <c r="WBT53" i="28"/>
  <c r="WBY53" i="28"/>
  <c r="WCD53" i="28"/>
  <c r="WCJ53" i="28"/>
  <c r="WCO53" i="28"/>
  <c r="WCT53" i="28"/>
  <c r="WCZ53" i="28"/>
  <c r="WDE53" i="28"/>
  <c r="WDJ53" i="28"/>
  <c r="WDP53" i="28"/>
  <c r="WDU53" i="28"/>
  <c r="WDZ53" i="28"/>
  <c r="WEF53" i="28"/>
  <c r="WEK53" i="28"/>
  <c r="WEP53" i="28"/>
  <c r="WEV53" i="28"/>
  <c r="WFA53" i="28"/>
  <c r="WFF53" i="28"/>
  <c r="WFL53" i="28"/>
  <c r="WFQ53" i="28"/>
  <c r="WFV53" i="28"/>
  <c r="WGB53" i="28"/>
  <c r="WGG53" i="28"/>
  <c r="WGL53" i="28"/>
  <c r="WGR53" i="28"/>
  <c r="WGW53" i="28"/>
  <c r="WHB53" i="28"/>
  <c r="WHH53" i="28"/>
  <c r="WHM53" i="28"/>
  <c r="WHR53" i="28"/>
  <c r="WHX53" i="28"/>
  <c r="WIC53" i="28"/>
  <c r="WIH53" i="28"/>
  <c r="WIN53" i="28"/>
  <c r="WIS53" i="28"/>
  <c r="WIX53" i="28"/>
  <c r="WJD53" i="28"/>
  <c r="WJI53" i="28"/>
  <c r="WJN53" i="28"/>
  <c r="WJT53" i="28"/>
  <c r="WJY53" i="28"/>
  <c r="WKD53" i="28"/>
  <c r="WKJ53" i="28"/>
  <c r="WKO53" i="28"/>
  <c r="WKT53" i="28"/>
  <c r="WKZ53" i="28"/>
  <c r="WLD53" i="28"/>
  <c r="WLH53" i="28"/>
  <c r="WLL53" i="28"/>
  <c r="WLP53" i="28"/>
  <c r="WLT53" i="28"/>
  <c r="WLX53" i="28"/>
  <c r="WMB53" i="28"/>
  <c r="WMF53" i="28"/>
  <c r="WMJ53" i="28"/>
  <c r="WMN53" i="28"/>
  <c r="WMR53" i="28"/>
  <c r="WMV53" i="28"/>
  <c r="WMZ53" i="28"/>
  <c r="WND53" i="28"/>
  <c r="WNH53" i="28"/>
  <c r="WNL53" i="28"/>
  <c r="WNP53" i="28"/>
  <c r="WNT53" i="28"/>
  <c r="WNX53" i="28"/>
  <c r="WOB53" i="28"/>
  <c r="WOF53" i="28"/>
  <c r="WOJ53" i="28"/>
  <c r="WON53" i="28"/>
  <c r="WOR53" i="28"/>
  <c r="WOV53" i="28"/>
  <c r="WOZ53" i="28"/>
  <c r="WPD53" i="28"/>
  <c r="WPH53" i="28"/>
  <c r="WPL53" i="28"/>
  <c r="WPP53" i="28"/>
  <c r="WPT53" i="28"/>
  <c r="WPX53" i="28"/>
  <c r="WQB53" i="28"/>
  <c r="WQF53" i="28"/>
  <c r="WQJ53" i="28"/>
  <c r="WQN53" i="28"/>
  <c r="WQR53" i="28"/>
  <c r="WQV53" i="28"/>
  <c r="WQZ53" i="28"/>
  <c r="WRD53" i="28"/>
  <c r="WRH53" i="28"/>
  <c r="WRL53" i="28"/>
  <c r="WRP53" i="28"/>
  <c r="WRT53" i="28"/>
  <c r="WRX53" i="28"/>
  <c r="WSB53" i="28"/>
  <c r="WSF53" i="28"/>
  <c r="WSJ53" i="28"/>
  <c r="WSN53" i="28"/>
  <c r="WSR53" i="28"/>
  <c r="WSV53" i="28"/>
  <c r="WSZ53" i="28"/>
  <c r="WTD53" i="28"/>
  <c r="WTH53" i="28"/>
  <c r="WTL53" i="28"/>
  <c r="WTP53" i="28"/>
  <c r="WTT53" i="28"/>
  <c r="WTX53" i="28"/>
  <c r="WUB53" i="28"/>
  <c r="WUF53" i="28"/>
  <c r="WUJ53" i="28"/>
  <c r="WUN53" i="28"/>
  <c r="WUR53" i="28"/>
  <c r="WUV53" i="28"/>
  <c r="WUZ53" i="28"/>
  <c r="WVD53" i="28"/>
  <c r="WVH53" i="28"/>
  <c r="WVL53" i="28"/>
  <c r="WVP53" i="28"/>
  <c r="WVT53" i="28"/>
  <c r="WVX53" i="28"/>
  <c r="WWB53" i="28"/>
  <c r="WWF53" i="28"/>
  <c r="WWJ53" i="28"/>
  <c r="WWN53" i="28"/>
  <c r="WWR53" i="28"/>
  <c r="WWV53" i="28"/>
  <c r="WWZ53" i="28"/>
  <c r="WXD53" i="28"/>
  <c r="WXH53" i="28"/>
  <c r="WXL53" i="28"/>
  <c r="WXP53" i="28"/>
  <c r="WXT53" i="28"/>
  <c r="WXX53" i="28"/>
  <c r="WYB53" i="28"/>
  <c r="WYF53" i="28"/>
  <c r="WYJ53" i="28"/>
  <c r="WYN53" i="28"/>
  <c r="WYR53" i="28"/>
  <c r="WYV53" i="28"/>
  <c r="WYZ53" i="28"/>
  <c r="WZD53" i="28"/>
  <c r="WZH53" i="28"/>
  <c r="WZL53" i="28"/>
  <c r="WZP53" i="28"/>
  <c r="WZT53" i="28"/>
  <c r="WZX53" i="28"/>
  <c r="XAB53" i="28"/>
  <c r="XAF53" i="28"/>
  <c r="XAJ53" i="28"/>
  <c r="XAN53" i="28"/>
  <c r="XAR53" i="28"/>
  <c r="XAV53" i="28"/>
  <c r="XAZ53" i="28"/>
  <c r="XBD53" i="28"/>
  <c r="XBH53" i="28"/>
  <c r="XBL53" i="28"/>
  <c r="XBP53" i="28"/>
  <c r="XBT53" i="28"/>
  <c r="XBX53" i="28"/>
  <c r="XCB53" i="28"/>
  <c r="XCF53" i="28"/>
  <c r="XCJ53" i="28"/>
  <c r="XCN53" i="28"/>
  <c r="XCR53" i="28"/>
  <c r="XCV53" i="28"/>
  <c r="XCZ53" i="28"/>
  <c r="XDD53" i="28"/>
  <c r="XDH53" i="28"/>
  <c r="XDL53" i="28"/>
  <c r="XDP53" i="28"/>
  <c r="XDT53" i="28"/>
  <c r="XDX53" i="28"/>
  <c r="XEB53" i="28"/>
  <c r="XEF53" i="28"/>
  <c r="XEJ53" i="28"/>
  <c r="XEN53" i="28"/>
  <c r="XER53" i="28"/>
  <c r="XEV53" i="28"/>
  <c r="XEZ53" i="28"/>
  <c r="XFD53" i="28"/>
  <c r="DBK53" i="28"/>
  <c r="EWI53" i="28"/>
  <c r="FQA53" i="28"/>
  <c r="GJS53" i="28"/>
  <c r="GVK53" i="28"/>
  <c r="HFG53" i="28"/>
  <c r="HPC53" i="28"/>
  <c r="HYY53" i="28"/>
  <c r="IIU53" i="28"/>
  <c r="IQT53" i="28"/>
  <c r="IUP53" i="28"/>
  <c r="IXV53" i="28"/>
  <c r="JBD53" i="28"/>
  <c r="JEL53" i="28"/>
  <c r="JHR53" i="28"/>
  <c r="JKZ53" i="28"/>
  <c r="JOH53" i="28"/>
  <c r="JRN53" i="28"/>
  <c r="JUV53" i="28"/>
  <c r="JYD53" i="28"/>
  <c r="KBJ53" i="28"/>
  <c r="KER53" i="28"/>
  <c r="KHZ53" i="28"/>
  <c r="KLF53" i="28"/>
  <c r="KOF53" i="28"/>
  <c r="KQJ53" i="28"/>
  <c r="KSP53" i="28"/>
  <c r="KUT53" i="28"/>
  <c r="KWX53" i="28"/>
  <c r="KZF53" i="28"/>
  <c r="LBJ53" i="28"/>
  <c r="LDN53" i="28"/>
  <c r="LFT53" i="28"/>
  <c r="LHX53" i="28"/>
  <c r="LKB53" i="28"/>
  <c r="LMH53" i="28"/>
  <c r="LOL53" i="28"/>
  <c r="LQP53" i="28"/>
  <c r="LSX53" i="28"/>
  <c r="LVB53" i="28"/>
  <c r="LXF53" i="28"/>
  <c r="LZL53" i="28"/>
  <c r="MBP53" i="28"/>
  <c r="MDT53" i="28"/>
  <c r="MFZ53" i="28"/>
  <c r="MID53" i="28"/>
  <c r="MKH53" i="28"/>
  <c r="MMP53" i="28"/>
  <c r="MOT53" i="28"/>
  <c r="MQX53" i="28"/>
  <c r="MSP53" i="28"/>
  <c r="MUH53" i="28"/>
  <c r="MVX53" i="28"/>
  <c r="MXN53" i="28"/>
  <c r="MZF53" i="28"/>
  <c r="NAV53" i="28"/>
  <c r="NCL53" i="28"/>
  <c r="NED53" i="28"/>
  <c r="NFT53" i="28"/>
  <c r="NHJ53" i="28"/>
  <c r="NJB53" i="28"/>
  <c r="NKR53" i="28"/>
  <c r="NLY53" i="28"/>
  <c r="NNB53" i="28"/>
  <c r="NOD53" i="28"/>
  <c r="NPF53" i="28"/>
  <c r="NQJ53" i="28"/>
  <c r="NRL53" i="28"/>
  <c r="NSN53" i="28"/>
  <c r="NTQ53" i="28"/>
  <c r="NUS53" i="28"/>
  <c r="NVU53" i="28"/>
  <c r="NWX53" i="28"/>
  <c r="NXZ53" i="28"/>
  <c r="NZB53" i="28"/>
  <c r="OAF53" i="28"/>
  <c r="OBH53" i="28"/>
  <c r="OCJ53" i="28"/>
  <c r="ODM53" i="28"/>
  <c r="OEO53" i="28"/>
  <c r="OFQ53" i="28"/>
  <c r="OGT53" i="28"/>
  <c r="OHV53" i="28"/>
  <c r="OIX53" i="28"/>
  <c r="OKB53" i="28"/>
  <c r="OLD53" i="28"/>
  <c r="OMF53" i="28"/>
  <c r="ONI53" i="28"/>
  <c r="OOK53" i="28"/>
  <c r="OPM53" i="28"/>
  <c r="OQP53" i="28"/>
  <c r="ORR53" i="28"/>
  <c r="OSN53" i="28"/>
  <c r="OTJ53" i="28"/>
  <c r="OUE53" i="28"/>
  <c r="OUZ53" i="28"/>
  <c r="OVV53" i="28"/>
  <c r="OWQ53" i="28"/>
  <c r="OXL53" i="28"/>
  <c r="OYH53" i="28"/>
  <c r="OZC53" i="28"/>
  <c r="OZX53" i="28"/>
  <c r="PAT53" i="28"/>
  <c r="PBO53" i="28"/>
  <c r="PCJ53" i="28"/>
  <c r="PDF53" i="28"/>
  <c r="PEA53" i="28"/>
  <c r="PEV53" i="28"/>
  <c r="PFR53" i="28"/>
  <c r="PGM53" i="28"/>
  <c r="PHH53" i="28"/>
  <c r="PID53" i="28"/>
  <c r="PIY53" i="28"/>
  <c r="PJO53" i="28"/>
  <c r="PKE53" i="28"/>
  <c r="PKS53" i="28"/>
  <c r="PLD53" i="28"/>
  <c r="PLY53" i="28"/>
  <c r="PMJ53" i="28"/>
  <c r="PMU53" i="28"/>
  <c r="PNE53" i="28"/>
  <c r="PNP53" i="28"/>
  <c r="POA53" i="28"/>
  <c r="POK53" i="28"/>
  <c r="POV53" i="28"/>
  <c r="PPG53" i="28"/>
  <c r="PPQ53" i="28"/>
  <c r="PQB53" i="28"/>
  <c r="PQM53" i="28"/>
  <c r="PRH53" i="28"/>
  <c r="PRS53" i="28"/>
  <c r="PSC53" i="28"/>
  <c r="PSY53" i="28"/>
  <c r="PTT53" i="28"/>
  <c r="PUO53" i="28"/>
  <c r="PVK53" i="28"/>
  <c r="PWF53" i="28"/>
  <c r="PXA53" i="28"/>
  <c r="PXW53" i="28"/>
  <c r="PZC53" i="28"/>
  <c r="PZX53" i="28"/>
  <c r="QAS53" i="28"/>
  <c r="QBO53" i="28"/>
  <c r="QBY53" i="28"/>
  <c r="QCU53" i="28"/>
  <c r="QEA53" i="28"/>
  <c r="QEV53" i="28"/>
  <c r="QFQ53" i="28"/>
  <c r="QGB53" i="28"/>
  <c r="QGW53" i="28"/>
  <c r="QHS53" i="28"/>
  <c r="QIN53" i="28"/>
  <c r="QJI53" i="28"/>
  <c r="QKE53" i="28"/>
  <c r="QKZ53" i="28"/>
  <c r="QLU53" i="28"/>
  <c r="QMQ53" i="28"/>
  <c r="QTD53" i="28"/>
  <c r="QUR53" i="28"/>
  <c r="QVP53" i="28"/>
  <c r="QWF53" i="28"/>
  <c r="QWV53" i="28"/>
  <c r="QXL53" i="28"/>
  <c r="QYB53" i="28"/>
  <c r="QYR53" i="28"/>
  <c r="QYZ53" i="28"/>
  <c r="QZP53" i="28"/>
  <c r="RAF53" i="28"/>
  <c r="RAV53" i="28"/>
  <c r="RBL53" i="28"/>
  <c r="RCB53" i="28"/>
  <c r="RCR53" i="28"/>
  <c r="RDH53" i="28"/>
  <c r="RDP53" i="28"/>
  <c r="REF53" i="28"/>
  <c r="REV53" i="28"/>
  <c r="RFL53" i="28"/>
  <c r="RGB53" i="28"/>
  <c r="RGR53" i="28"/>
  <c r="RHH53" i="28"/>
  <c r="RHX53" i="28"/>
  <c r="RIN53" i="28"/>
  <c r="RJD53" i="28"/>
  <c r="RJT53" i="28"/>
  <c r="RKJ53" i="28"/>
  <c r="RKZ53" i="28"/>
  <c r="RLH53" i="28"/>
  <c r="RLX53" i="28"/>
  <c r="RMN53" i="28"/>
  <c r="RND53" i="28"/>
  <c r="RNT53" i="28"/>
  <c r="ROJ53" i="28"/>
  <c r="ROZ53" i="28"/>
  <c r="RPH53" i="28"/>
  <c r="RPX53" i="28"/>
  <c r="RQN53" i="28"/>
  <c r="RRD53" i="28"/>
  <c r="RRT53" i="28"/>
  <c r="RSJ53" i="28"/>
  <c r="RSZ53" i="28"/>
  <c r="RTP53" i="28"/>
  <c r="RUF53" i="28"/>
  <c r="RUV53" i="28"/>
  <c r="RVD53" i="28"/>
  <c r="RVT53" i="28"/>
  <c r="RWJ53" i="28"/>
  <c r="RWZ53" i="28"/>
  <c r="RXP53" i="28"/>
  <c r="RYF53" i="28"/>
  <c r="RYV53" i="28"/>
  <c r="RZL53" i="28"/>
  <c r="SAB53" i="28"/>
  <c r="SAR53" i="28"/>
  <c r="SBH53" i="28"/>
  <c r="SBX53" i="28"/>
  <c r="SCN53" i="28"/>
  <c r="SDD53" i="28"/>
  <c r="SDT53" i="28"/>
  <c r="SEJ53" i="28"/>
  <c r="SEZ53" i="28"/>
  <c r="SFP53" i="28"/>
  <c r="SGF53" i="28"/>
  <c r="SGV53" i="28"/>
  <c r="SHL53" i="28"/>
  <c r="SIB53" i="28"/>
  <c r="SIR53" i="28"/>
  <c r="SJH53" i="28"/>
  <c r="SJX53" i="28"/>
  <c r="SKN53" i="28"/>
  <c r="SLD53" i="28"/>
  <c r="SLT53" i="28"/>
  <c r="SMJ53" i="28"/>
  <c r="SMZ53" i="28"/>
  <c r="SNP53" i="28"/>
  <c r="SNX53" i="28"/>
  <c r="SON53" i="28"/>
  <c r="SPD53" i="28"/>
  <c r="SQB53" i="28"/>
  <c r="SQR53" i="28"/>
  <c r="SQZ53" i="28"/>
  <c r="SRP53" i="28"/>
  <c r="SSF53" i="28"/>
  <c r="SSV53" i="28"/>
  <c r="STL53" i="28"/>
  <c r="SUB53" i="28"/>
  <c r="SUR53" i="28"/>
  <c r="SVH53" i="28"/>
  <c r="SVX53" i="28"/>
  <c r="SWN53" i="28"/>
  <c r="SXD53" i="28"/>
  <c r="SXT53" i="28"/>
  <c r="SYJ53" i="28"/>
  <c r="SYZ53" i="28"/>
  <c r="SZP53" i="28"/>
  <c r="TAF53" i="28"/>
  <c r="TAV53" i="28"/>
  <c r="TBL53" i="28"/>
  <c r="TCB53" i="28"/>
  <c r="TCR53" i="28"/>
  <c r="TDH53" i="28"/>
  <c r="TDX53" i="28"/>
  <c r="TEF53" i="28"/>
  <c r="TEV53" i="28"/>
  <c r="TFL53" i="28"/>
  <c r="TGB53" i="28"/>
  <c r="TGR53" i="28"/>
  <c r="TGZ53" i="28"/>
  <c r="THP53" i="28"/>
  <c r="TIF53" i="28"/>
  <c r="TIV53" i="28"/>
  <c r="TJL53" i="28"/>
  <c r="TKB53" i="28"/>
  <c r="TKR53" i="28"/>
  <c r="TLH53" i="28"/>
  <c r="TLP53" i="28"/>
  <c r="TMF53" i="28"/>
  <c r="TMV53" i="28"/>
  <c r="TNL53" i="28"/>
  <c r="TOB53" i="28"/>
  <c r="TOR53" i="28"/>
  <c r="TPH53" i="28"/>
  <c r="TQF53" i="28"/>
  <c r="TQV53" i="28"/>
  <c r="TRL53" i="28"/>
  <c r="TSB53" i="28"/>
  <c r="TSR53" i="28"/>
  <c r="TTH53" i="28"/>
  <c r="TTX53" i="28"/>
  <c r="TUN53" i="28"/>
  <c r="TVD53" i="28"/>
  <c r="TVT53" i="28"/>
  <c r="TWJ53" i="28"/>
  <c r="TWZ53" i="28"/>
  <c r="TXP53" i="28"/>
  <c r="TYF53" i="28"/>
  <c r="TYV53" i="28"/>
  <c r="TZL53" i="28"/>
  <c r="UAB53" i="28"/>
  <c r="UAJ53" i="28"/>
  <c r="UAZ53" i="28"/>
  <c r="UBP53" i="28"/>
  <c r="UCF53" i="28"/>
  <c r="UCV53" i="28"/>
  <c r="UDD53" i="28"/>
  <c r="UDT53" i="28"/>
  <c r="UEJ53" i="28"/>
  <c r="UEZ53" i="28"/>
  <c r="UFP53" i="28"/>
  <c r="UGF53" i="28"/>
  <c r="UGV53" i="28"/>
  <c r="UHL53" i="28"/>
  <c r="UHT53" i="28"/>
  <c r="UIJ53" i="28"/>
  <c r="UIZ53" i="28"/>
  <c r="UJP53" i="28"/>
  <c r="UKF53" i="28"/>
  <c r="UKN53" i="28"/>
  <c r="ULD53" i="28"/>
  <c r="ULT53" i="28"/>
  <c r="UMJ53" i="28"/>
  <c r="UMZ53" i="28"/>
  <c r="UNP53" i="28"/>
  <c r="UOF53" i="28"/>
  <c r="UOV53" i="28"/>
  <c r="UPL53" i="28"/>
  <c r="UQB53" i="28"/>
  <c r="UQR53" i="28"/>
  <c r="UQZ53" i="28"/>
  <c r="URP53" i="28"/>
  <c r="USF53" i="28"/>
  <c r="USV53" i="28"/>
  <c r="UTL53" i="28"/>
  <c r="UUB53" i="28"/>
  <c r="UUR53" i="28"/>
  <c r="UVH53" i="28"/>
  <c r="UVX53" i="28"/>
  <c r="UWN53" i="28"/>
  <c r="UWV53" i="28"/>
  <c r="UXL53" i="28"/>
  <c r="UYB53" i="28"/>
  <c r="UYR53" i="28"/>
  <c r="UZH53" i="28"/>
  <c r="UZX53" i="28"/>
  <c r="VAN53" i="28"/>
  <c r="VBD53" i="28"/>
  <c r="VBT53" i="28"/>
  <c r="VCB53" i="28"/>
  <c r="VCR53" i="28"/>
  <c r="VDH53" i="28"/>
  <c r="VDX53" i="28"/>
  <c r="VEN53" i="28"/>
  <c r="VFD53" i="28"/>
  <c r="VFT53" i="28"/>
  <c r="VGG53" i="28"/>
  <c r="VGL53" i="28"/>
  <c r="VGW53" i="28"/>
  <c r="VHH53" i="28"/>
  <c r="VHR53" i="28"/>
  <c r="VIC53" i="28"/>
  <c r="VIN53" i="28"/>
  <c r="VIX53" i="28"/>
  <c r="VJD53" i="28"/>
  <c r="VJN53" i="28"/>
  <c r="VJY53" i="28"/>
  <c r="VKD53" i="28"/>
  <c r="VKO53" i="28"/>
  <c r="VKZ53" i="28"/>
  <c r="VLJ53" i="28"/>
  <c r="VLU53" i="28"/>
  <c r="VMF53" i="28"/>
  <c r="VMP53" i="28"/>
  <c r="VMV53" i="28"/>
  <c r="VNF53" i="28"/>
  <c r="VNQ53" i="28"/>
  <c r="VOB53" i="28"/>
  <c r="VOL53" i="28"/>
  <c r="VOW53" i="28"/>
  <c r="VPH53" i="28"/>
  <c r="VPR53" i="28"/>
  <c r="VQC53" i="28"/>
  <c r="VQN53" i="28"/>
  <c r="VQS53" i="28"/>
  <c r="VRD53" i="28"/>
  <c r="VRN53" i="28"/>
  <c r="VRY53" i="28"/>
  <c r="VSJ53" i="28"/>
  <c r="VST53" i="28"/>
  <c r="VSZ53" i="28"/>
  <c r="VTJ53" i="28"/>
  <c r="VTU53" i="28"/>
  <c r="VUF53" i="28"/>
  <c r="VUP53" i="28"/>
  <c r="VVA53" i="28"/>
  <c r="VVF53" i="28"/>
  <c r="VVQ53" i="28"/>
  <c r="VWB53" i="28"/>
  <c r="VWL53" i="28"/>
  <c r="VWW53" i="28"/>
  <c r="VXH53" i="28"/>
  <c r="VXR53" i="28"/>
  <c r="VXX53" i="28"/>
  <c r="VYH53" i="28"/>
  <c r="VYS53" i="28"/>
  <c r="VZD53" i="28"/>
  <c r="VZN53" i="28"/>
  <c r="VZT53" i="28"/>
  <c r="WAD53" i="28"/>
  <c r="WAO53" i="28"/>
  <c r="WAZ53" i="28"/>
  <c r="WBJ53" i="28"/>
  <c r="WBU53" i="28"/>
  <c r="WCF53" i="28"/>
  <c r="WCP53" i="28"/>
  <c r="WCV53" i="28"/>
  <c r="WDF53" i="28"/>
  <c r="WDQ53" i="28"/>
  <c r="WEB53" i="28"/>
  <c r="WEL53" i="28"/>
  <c r="WER53" i="28"/>
  <c r="WFB53" i="28"/>
  <c r="WFM53" i="28"/>
  <c r="WFX53" i="28"/>
  <c r="WGH53" i="28"/>
  <c r="WGS53" i="28"/>
  <c r="WHD53" i="28"/>
  <c r="WHI53" i="28"/>
  <c r="WHT53" i="28"/>
  <c r="WID53" i="28"/>
  <c r="WIO53" i="28"/>
  <c r="WIT53" i="28"/>
  <c r="WJE53" i="28"/>
  <c r="WJP53" i="28"/>
  <c r="WJZ53" i="28"/>
  <c r="WKK53" i="28"/>
  <c r="WKV53" i="28"/>
  <c r="WLE53" i="28"/>
  <c r="WLM53" i="28"/>
  <c r="WLU53" i="28"/>
  <c r="WMC53" i="28"/>
  <c r="WMK53" i="28"/>
  <c r="WMS53" i="28"/>
  <c r="WNA53" i="28"/>
  <c r="WNI53" i="28"/>
  <c r="WNQ53" i="28"/>
  <c r="WNY53" i="28"/>
  <c r="WOG53" i="28"/>
  <c r="WOO53" i="28"/>
  <c r="WOW53" i="28"/>
  <c r="WPE53" i="28"/>
  <c r="WPI53" i="28"/>
  <c r="WPQ53" i="28"/>
  <c r="WPY53" i="28"/>
  <c r="WQG53" i="28"/>
  <c r="WQO53" i="28"/>
  <c r="WQW53" i="28"/>
  <c r="WRE53" i="28"/>
  <c r="WRM53" i="28"/>
  <c r="WRU53" i="28"/>
  <c r="WSC53" i="28"/>
  <c r="WSK53" i="28"/>
  <c r="WSO53" i="28"/>
  <c r="WSW53" i="28"/>
  <c r="WTE53" i="28"/>
  <c r="WTM53" i="28"/>
  <c r="WTU53" i="28"/>
  <c r="WUC53" i="28"/>
  <c r="WUK53" i="28"/>
  <c r="WUO53" i="28"/>
  <c r="WVA53" i="28"/>
  <c r="WVI53" i="28"/>
  <c r="WVQ53" i="28"/>
  <c r="WVY53" i="28"/>
  <c r="WWG53" i="28"/>
  <c r="WWO53" i="28"/>
  <c r="WWS53" i="28"/>
  <c r="WXA53" i="28"/>
  <c r="WXI53" i="28"/>
  <c r="WXQ53" i="28"/>
  <c r="WXY53" i="28"/>
  <c r="WYG53" i="28"/>
  <c r="WYO53" i="28"/>
  <c r="WYW53" i="28"/>
  <c r="WZE53" i="28"/>
  <c r="WZM53" i="28"/>
  <c r="WZU53" i="28"/>
  <c r="WZY53" i="28"/>
  <c r="XAG53" i="28"/>
  <c r="XAO53" i="28"/>
  <c r="XAW53" i="28"/>
  <c r="XBE53" i="28"/>
  <c r="XBM53" i="28"/>
  <c r="XBQ53" i="28"/>
  <c r="XBY53" i="28"/>
  <c r="XCG53" i="28"/>
  <c r="XCO53" i="28"/>
  <c r="XCW53" i="28"/>
  <c r="XDE53" i="28"/>
  <c r="XDM53" i="28"/>
  <c r="XFA53" i="28"/>
  <c r="ECY53" i="28"/>
  <c r="IXZ53" i="28"/>
  <c r="JEN53" i="28"/>
  <c r="JLB53" i="28"/>
  <c r="JRR53" i="28"/>
  <c r="JYF53" i="28"/>
  <c r="KET53" i="28"/>
  <c r="KLJ53" i="28"/>
  <c r="KQP53" i="28"/>
  <c r="KUX53" i="28"/>
  <c r="KZH53" i="28"/>
  <c r="LDR53" i="28"/>
  <c r="LHZ53" i="28"/>
  <c r="LKH53" i="28"/>
  <c r="LOP53" i="28"/>
  <c r="LSZ53" i="28"/>
  <c r="LXJ53" i="28"/>
  <c r="MBR53" i="28"/>
  <c r="MGD53" i="28"/>
  <c r="MKN53" i="28"/>
  <c r="MOV53" i="28"/>
  <c r="MST53" i="28"/>
  <c r="MVZ53" i="28"/>
  <c r="MZH53" i="28"/>
  <c r="NCP53" i="28"/>
  <c r="NFV53" i="28"/>
  <c r="NJD53" i="28"/>
  <c r="NMB53" i="28"/>
  <c r="NOF53" i="28"/>
  <c r="NQK53" i="28"/>
  <c r="NSP53" i="28"/>
  <c r="NUT53" i="28"/>
  <c r="NWZ53" i="28"/>
  <c r="NYB53" i="28"/>
  <c r="OAG53" i="28"/>
  <c r="OCL53" i="28"/>
  <c r="OEP53" i="28"/>
  <c r="OGV53" i="28"/>
  <c r="OJA53" i="28"/>
  <c r="OLE53" i="28"/>
  <c r="ONJ53" i="28"/>
  <c r="OPP53" i="28"/>
  <c r="ORT53" i="28"/>
  <c r="OTK53" i="28"/>
  <c r="OVB53" i="28"/>
  <c r="OWR53" i="28"/>
  <c r="OXN53" i="28"/>
  <c r="OZD53" i="28"/>
  <c r="PAU53" i="28"/>
  <c r="PCL53" i="28"/>
  <c r="PEB53" i="28"/>
  <c r="PFS53" i="28"/>
  <c r="PIE53" i="28"/>
  <c r="PJP53" i="28"/>
  <c r="PKF53" i="28"/>
  <c r="PLE53" i="28"/>
  <c r="PMA53" i="28"/>
  <c r="PMV53" i="28"/>
  <c r="PNQ53" i="28"/>
  <c r="POM53" i="28"/>
  <c r="PPS53" i="28"/>
  <c r="PQN53" i="28"/>
  <c r="PQY53" i="28"/>
  <c r="PRT53" i="28"/>
  <c r="PSO53" i="28"/>
  <c r="PTK53" i="28"/>
  <c r="PUF53" i="28"/>
  <c r="PVA53" i="28"/>
  <c r="PVW53" i="28"/>
  <c r="PWR53" i="28"/>
  <c r="PXM53" i="28"/>
  <c r="PYI53" i="28"/>
  <c r="PZD53" i="28"/>
  <c r="PZY53" i="28"/>
  <c r="QAU53" i="28"/>
  <c r="QBP53" i="28"/>
  <c r="QCK53" i="28"/>
  <c r="QDG53" i="28"/>
  <c r="QEB53" i="28"/>
  <c r="QEW53" i="28"/>
  <c r="QFS53" i="28"/>
  <c r="QGC53" i="28"/>
  <c r="QGY53" i="28"/>
  <c r="QIE53" i="28"/>
  <c r="QIZ53" i="28"/>
  <c r="QJU53" i="28"/>
  <c r="QKQ53" i="28"/>
  <c r="QLL53" i="28"/>
  <c r="QMG53" i="28"/>
  <c r="QNC53" i="28"/>
  <c r="QNX53" i="28"/>
  <c r="QOS53" i="28"/>
  <c r="QPO53" i="28"/>
  <c r="QQJ53" i="28"/>
  <c r="QRE53" i="28"/>
  <c r="QRY53" i="28"/>
  <c r="QSO53" i="28"/>
  <c r="QTE53" i="28"/>
  <c r="QTU53" i="28"/>
  <c r="QUK53" i="28"/>
  <c r="QVA53" i="28"/>
  <c r="QVQ53" i="28"/>
  <c r="QWG53" i="28"/>
  <c r="QWW53" i="28"/>
  <c r="QXM53" i="28"/>
  <c r="QYC53" i="28"/>
  <c r="QYS53" i="28"/>
  <c r="QZI53" i="28"/>
  <c r="QZY53" i="28"/>
  <c r="RAO53" i="28"/>
  <c r="RBE53" i="28"/>
  <c r="RBM53" i="28"/>
  <c r="RCC53" i="28"/>
  <c r="RCS53" i="28"/>
  <c r="RDI53" i="28"/>
  <c r="RDY53" i="28"/>
  <c r="REO53" i="28"/>
  <c r="RFE53" i="28"/>
  <c r="RFU53" i="28"/>
  <c r="RGK53" i="28"/>
  <c r="RHA53" i="28"/>
  <c r="RHQ53" i="28"/>
  <c r="RIG53" i="28"/>
  <c r="RIW53" i="28"/>
  <c r="RJM53" i="28"/>
  <c r="RKC53" i="28"/>
  <c r="RKS53" i="28"/>
  <c r="RLI53" i="28"/>
  <c r="RLY53" i="28"/>
  <c r="RMO53" i="28"/>
  <c r="RNE53" i="28"/>
  <c r="RNU53" i="28"/>
  <c r="ROK53" i="28"/>
  <c r="RPA53" i="28"/>
  <c r="RPQ53" i="28"/>
  <c r="RQG53" i="28"/>
  <c r="RQW53" i="28"/>
  <c r="RRM53" i="28"/>
  <c r="RSC53" i="28"/>
  <c r="RSS53" i="28"/>
  <c r="RTI53" i="28"/>
  <c r="RTY53" i="28"/>
  <c r="RUO53" i="28"/>
  <c r="RVE53" i="28"/>
  <c r="RVU53" i="28"/>
  <c r="RWK53" i="28"/>
  <c r="RXA53" i="28"/>
  <c r="RXQ53" i="28"/>
  <c r="RYG53" i="28"/>
  <c r="RYW53" i="28"/>
  <c r="RZM53" i="28"/>
  <c r="SAC53" i="28"/>
  <c r="SAS53" i="28"/>
  <c r="SBI53" i="28"/>
  <c r="SBY53" i="28"/>
  <c r="SCO53" i="28"/>
  <c r="SDE53" i="28"/>
  <c r="SDU53" i="28"/>
  <c r="SEK53" i="28"/>
  <c r="SFA53" i="28"/>
  <c r="SFI53" i="28"/>
  <c r="SGG53" i="28"/>
  <c r="SGW53" i="28"/>
  <c r="SHM53" i="28"/>
  <c r="SIC53" i="28"/>
  <c r="SIS53" i="28"/>
  <c r="SJI53" i="28"/>
  <c r="SJY53" i="28"/>
  <c r="SKO53" i="28"/>
  <c r="SLE53" i="28"/>
  <c r="SLU53" i="28"/>
  <c r="SMK53" i="28"/>
  <c r="SNA53" i="28"/>
  <c r="SNQ53" i="28"/>
  <c r="SOG53" i="28"/>
  <c r="SOW53" i="28"/>
  <c r="SPM53" i="28"/>
  <c r="SQC53" i="28"/>
  <c r="SQS53" i="28"/>
  <c r="SRI53" i="28"/>
  <c r="SRY53" i="28"/>
  <c r="SSO53" i="28"/>
  <c r="STE53" i="28"/>
  <c r="STU53" i="28"/>
  <c r="SUK53" i="28"/>
  <c r="SVA53" i="28"/>
  <c r="SVQ53" i="28"/>
  <c r="SWG53" i="28"/>
  <c r="SWW53" i="28"/>
  <c r="SXM53" i="28"/>
  <c r="SYC53" i="28"/>
  <c r="SYS53" i="28"/>
  <c r="SZI53" i="28"/>
  <c r="SZY53" i="28"/>
  <c r="TAO53" i="28"/>
  <c r="TBE53" i="28"/>
  <c r="TBU53" i="28"/>
  <c r="TCK53" i="28"/>
  <c r="TDA53" i="28"/>
  <c r="TDQ53" i="28"/>
  <c r="TEG53" i="28"/>
  <c r="TEW53" i="28"/>
  <c r="TFE53" i="28"/>
  <c r="TFU53" i="28"/>
  <c r="TGK53" i="28"/>
  <c r="THA53" i="28"/>
  <c r="THQ53" i="28"/>
  <c r="TIG53" i="28"/>
  <c r="TIW53" i="28"/>
  <c r="TJM53" i="28"/>
  <c r="TKC53" i="28"/>
  <c r="TKS53" i="28"/>
  <c r="TLI53" i="28"/>
  <c r="TLY53" i="28"/>
  <c r="TMO53" i="28"/>
  <c r="TNE53" i="28"/>
  <c r="TNU53" i="28"/>
  <c r="TOK53" i="28"/>
  <c r="TPA53" i="28"/>
  <c r="TPQ53" i="28"/>
  <c r="TPY53" i="28"/>
  <c r="TQO53" i="28"/>
  <c r="TRE53" i="28"/>
  <c r="TRU53" i="28"/>
  <c r="TSK53" i="28"/>
  <c r="TTA53" i="28"/>
  <c r="TTQ53" i="28"/>
  <c r="TUG53" i="28"/>
  <c r="TUW53" i="28"/>
  <c r="TVM53" i="28"/>
  <c r="TWC53" i="28"/>
  <c r="TWK53" i="28"/>
  <c r="TXA53" i="28"/>
  <c r="TXQ53" i="28"/>
  <c r="TYG53" i="28"/>
  <c r="TYW53" i="28"/>
  <c r="TZM53" i="28"/>
  <c r="UAC53" i="28"/>
  <c r="UAS53" i="28"/>
  <c r="UBI53" i="28"/>
  <c r="UBY53" i="28"/>
  <c r="UCO53" i="28"/>
  <c r="UDE53" i="28"/>
  <c r="UDU53" i="28"/>
  <c r="UEK53" i="28"/>
  <c r="UFA53" i="28"/>
  <c r="UFQ53" i="28"/>
  <c r="UGG53" i="28"/>
  <c r="UGW53" i="28"/>
  <c r="UHM53" i="28"/>
  <c r="UIC53" i="28"/>
  <c r="UIS53" i="28"/>
  <c r="UJI53" i="28"/>
  <c r="UJY53" i="28"/>
  <c r="UKO53" i="28"/>
  <c r="ULE53" i="28"/>
  <c r="ULU53" i="28"/>
  <c r="UMK53" i="28"/>
  <c r="UNA53" i="28"/>
  <c r="UNQ53" i="28"/>
  <c r="UOG53" i="28"/>
  <c r="UOW53" i="28"/>
  <c r="UPM53" i="28"/>
  <c r="UQC53" i="28"/>
  <c r="UQS53" i="28"/>
  <c r="URI53" i="28"/>
  <c r="URY53" i="28"/>
  <c r="USO53" i="28"/>
  <c r="UTE53" i="28"/>
  <c r="UTU53" i="28"/>
  <c r="UUK53" i="28"/>
  <c r="UVA53" i="28"/>
  <c r="UVQ53" i="28"/>
  <c r="UWG53" i="28"/>
  <c r="UWW53" i="28"/>
  <c r="UXM53" i="28"/>
  <c r="UXU53" i="28"/>
  <c r="UYK53" i="28"/>
  <c r="UZA53" i="28"/>
  <c r="UZQ53" i="28"/>
  <c r="VAG53" i="28"/>
  <c r="VAW53" i="28"/>
  <c r="VBM53" i="28"/>
  <c r="VCC53" i="28"/>
  <c r="VCS53" i="28"/>
  <c r="VDI53" i="28"/>
  <c r="VDQ53" i="28"/>
  <c r="VEG53" i="28"/>
  <c r="VEW53" i="28"/>
  <c r="VFM53" i="28"/>
  <c r="VGC53" i="28"/>
  <c r="VGN53" i="28"/>
  <c r="VGX53" i="28"/>
  <c r="VHI53" i="28"/>
  <c r="VHT53" i="28"/>
  <c r="VID53" i="28"/>
  <c r="VIO53" i="28"/>
  <c r="VIZ53" i="28"/>
  <c r="VJJ53" i="28"/>
  <c r="VJP53" i="28"/>
  <c r="VJZ53" i="28"/>
  <c r="VKK53" i="28"/>
  <c r="VKV53" i="28"/>
  <c r="VLF53" i="28"/>
  <c r="VLQ53" i="28"/>
  <c r="VMB53" i="28"/>
  <c r="VML53" i="28"/>
  <c r="VMW53" i="28"/>
  <c r="VNH53" i="28"/>
  <c r="VNR53" i="28"/>
  <c r="VOC53" i="28"/>
  <c r="VON53" i="28"/>
  <c r="VOX53" i="28"/>
  <c r="VPI53" i="28"/>
  <c r="VPN53" i="28"/>
  <c r="VPY53" i="28"/>
  <c r="VQJ53" i="28"/>
  <c r="VQT53" i="28"/>
  <c r="VRE53" i="28"/>
  <c r="VRP53" i="28"/>
  <c r="VRZ53" i="28"/>
  <c r="VSK53" i="28"/>
  <c r="VSP53" i="28"/>
  <c r="VTA53" i="28"/>
  <c r="VTL53" i="28"/>
  <c r="VTV53" i="28"/>
  <c r="VUB53" i="28"/>
  <c r="VUL53" i="28"/>
  <c r="VUW53" i="28"/>
  <c r="VVH53" i="28"/>
  <c r="VVR53" i="28"/>
  <c r="VWC53" i="28"/>
  <c r="VWH53" i="28"/>
  <c r="VWS53" i="28"/>
  <c r="VXD53" i="28"/>
  <c r="VXN53" i="28"/>
  <c r="VXT53" i="28"/>
  <c r="VYD53" i="28"/>
  <c r="WAP53" i="28"/>
  <c r="WBL53" i="28"/>
  <c r="WBV53" i="28"/>
  <c r="WCG53" i="28"/>
  <c r="WCR53" i="28"/>
  <c r="WDB53" i="28"/>
  <c r="WDM53" i="28"/>
  <c r="WDX53" i="28"/>
  <c r="WEC53" i="28"/>
  <c r="WEN53" i="28"/>
  <c r="WEX53" i="28"/>
  <c r="WFI53" i="28"/>
  <c r="WFT53" i="28"/>
  <c r="WGD53" i="28"/>
  <c r="WGO53" i="28"/>
  <c r="WGZ53" i="28"/>
  <c r="WHJ53" i="28"/>
  <c r="WHU53" i="28"/>
  <c r="WIF53" i="28"/>
  <c r="WIP53" i="28"/>
  <c r="WJA53" i="28"/>
  <c r="WJL53" i="28"/>
  <c r="WJV53" i="28"/>
  <c r="WKG53" i="28"/>
  <c r="WKR53" i="28"/>
  <c r="WLB53" i="28"/>
  <c r="WLJ53" i="28"/>
  <c r="WLR53" i="28"/>
  <c r="WLZ53" i="28"/>
  <c r="WMH53" i="28"/>
  <c r="WMP53" i="28"/>
  <c r="WMX53" i="28"/>
  <c r="WNF53" i="28"/>
  <c r="WNN53" i="28"/>
  <c r="WNV53" i="28"/>
  <c r="WOH53" i="28"/>
  <c r="WOP53" i="28"/>
  <c r="WOX53" i="28"/>
  <c r="WPF53" i="28"/>
  <c r="WPN53" i="28"/>
  <c r="WPV53" i="28"/>
  <c r="WQD53" i="28"/>
  <c r="WQL53" i="28"/>
  <c r="WQT53" i="28"/>
  <c r="WRB53" i="28"/>
  <c r="WRJ53" i="28"/>
  <c r="WRR53" i="28"/>
  <c r="WRZ53" i="28"/>
  <c r="WSH53" i="28"/>
  <c r="WSP53" i="28"/>
  <c r="WSX53" i="28"/>
  <c r="WTF53" i="28"/>
  <c r="WTN53" i="28"/>
  <c r="WTV53" i="28"/>
  <c r="WUD53" i="28"/>
  <c r="WUL53" i="28"/>
  <c r="WUT53" i="28"/>
  <c r="WVB53" i="28"/>
  <c r="WVJ53" i="28"/>
  <c r="WVR53" i="28"/>
  <c r="WVZ53" i="28"/>
  <c r="WWH53" i="28"/>
  <c r="WWP53" i="28"/>
  <c r="WWX53" i="28"/>
  <c r="WXF53" i="28"/>
  <c r="WXN53" i="28"/>
  <c r="WXV53" i="28"/>
  <c r="WYD53" i="28"/>
  <c r="WYL53" i="28"/>
  <c r="WYT53" i="28"/>
  <c r="WZB53" i="28"/>
  <c r="WZJ53" i="28"/>
  <c r="WZR53" i="28"/>
  <c r="WZZ53" i="28"/>
  <c r="XAH53" i="28"/>
  <c r="XAP53" i="28"/>
  <c r="XAT53" i="28"/>
  <c r="XBF53" i="28"/>
  <c r="XBN53" i="28"/>
  <c r="XBR53" i="28"/>
  <c r="XBZ53" i="28"/>
  <c r="XCL53" i="28"/>
  <c r="XCT53" i="28"/>
  <c r="XCX53" i="28"/>
  <c r="XDF53" i="28"/>
  <c r="XDN53" i="28"/>
  <c r="XDV53" i="28"/>
  <c r="XED53" i="28"/>
  <c r="XEH53" i="28"/>
  <c r="XEP53" i="28"/>
  <c r="XEX53" i="28"/>
  <c r="F165" i="22"/>
  <c r="F166" i="22"/>
  <c r="G165" i="22"/>
  <c r="G166" i="22"/>
  <c r="AL21" i="28"/>
  <c r="AP21" i="28"/>
  <c r="AT21" i="28"/>
  <c r="AX21" i="28"/>
  <c r="BB21" i="28"/>
  <c r="BF21" i="28"/>
  <c r="BJ21" i="28"/>
  <c r="BN21" i="28"/>
  <c r="BR21" i="28"/>
  <c r="BV21" i="28"/>
  <c r="BZ21" i="28"/>
  <c r="CD21" i="28"/>
  <c r="CH21" i="28"/>
  <c r="CL21" i="28"/>
  <c r="CP21" i="28"/>
  <c r="CT21" i="28"/>
  <c r="CX21" i="28"/>
  <c r="DB21" i="28"/>
  <c r="DF21" i="28"/>
  <c r="DJ21" i="28"/>
  <c r="DN21" i="28"/>
  <c r="DR21" i="28"/>
  <c r="DV21" i="28"/>
  <c r="DZ21" i="28"/>
  <c r="ED21" i="28"/>
  <c r="EH21" i="28"/>
  <c r="EL21" i="28"/>
  <c r="EP21" i="28"/>
  <c r="ET21" i="28"/>
  <c r="EX21" i="28"/>
  <c r="FB21" i="28"/>
  <c r="FF21" i="28"/>
  <c r="FJ21" i="28"/>
  <c r="FN21" i="28"/>
  <c r="FR21" i="28"/>
  <c r="FV21" i="28"/>
  <c r="FZ21" i="28"/>
  <c r="GD21" i="28"/>
  <c r="GH21" i="28"/>
  <c r="GL21" i="28"/>
  <c r="GP21" i="28"/>
  <c r="GT21" i="28"/>
  <c r="GX21" i="28"/>
  <c r="HB21" i="28"/>
  <c r="HF21" i="28"/>
  <c r="HJ21" i="28"/>
  <c r="HN21" i="28"/>
  <c r="HR21" i="28"/>
  <c r="HV21" i="28"/>
  <c r="HZ21" i="28"/>
  <c r="ID21" i="28"/>
  <c r="IH21" i="28"/>
  <c r="IL21" i="28"/>
  <c r="IP21" i="28"/>
  <c r="IT21" i="28"/>
  <c r="IX21" i="28"/>
  <c r="JB21" i="28"/>
  <c r="JF21" i="28"/>
  <c r="JJ21" i="28"/>
  <c r="JN21" i="28"/>
  <c r="JR21" i="28"/>
  <c r="JV21" i="28"/>
  <c r="JZ21" i="28"/>
  <c r="KD21" i="28"/>
  <c r="KH21" i="28"/>
  <c r="KL21" i="28"/>
  <c r="KP21" i="28"/>
  <c r="KT21" i="28"/>
  <c r="KX21" i="28"/>
  <c r="LB21" i="28"/>
  <c r="LF21" i="28"/>
  <c r="LJ21" i="28"/>
  <c r="LN21" i="28"/>
  <c r="LR21" i="28"/>
  <c r="LV21" i="28"/>
  <c r="AM21" i="28"/>
  <c r="AR21" i="28"/>
  <c r="AW21" i="28"/>
  <c r="BC21" i="28"/>
  <c r="BH21" i="28"/>
  <c r="BM21" i="28"/>
  <c r="BS21" i="28"/>
  <c r="BX21" i="28"/>
  <c r="AN21" i="28"/>
  <c r="AS21" i="28"/>
  <c r="AY21" i="28"/>
  <c r="BD21" i="28"/>
  <c r="BI21" i="28"/>
  <c r="BO21" i="28"/>
  <c r="BT21" i="28"/>
  <c r="BY21" i="28"/>
  <c r="CE21" i="28"/>
  <c r="CJ21" i="28"/>
  <c r="CO21" i="28"/>
  <c r="CU21" i="28"/>
  <c r="CZ21" i="28"/>
  <c r="DE21" i="28"/>
  <c r="DK21" i="28"/>
  <c r="DP21" i="28"/>
  <c r="DU21" i="28"/>
  <c r="EA21" i="28"/>
  <c r="EF21" i="28"/>
  <c r="EK21" i="28"/>
  <c r="EQ21" i="28"/>
  <c r="EV21" i="28"/>
  <c r="FA21" i="28"/>
  <c r="FG21" i="28"/>
  <c r="FL21" i="28"/>
  <c r="FQ21" i="28"/>
  <c r="FW21" i="28"/>
  <c r="GB21" i="28"/>
  <c r="GG21" i="28"/>
  <c r="GM21" i="28"/>
  <c r="GR21" i="28"/>
  <c r="GW21" i="28"/>
  <c r="HC21" i="28"/>
  <c r="HH21" i="28"/>
  <c r="HM21" i="28"/>
  <c r="HS21" i="28"/>
  <c r="HX21" i="28"/>
  <c r="IC21" i="28"/>
  <c r="II21" i="28"/>
  <c r="IN21" i="28"/>
  <c r="IS21" i="28"/>
  <c r="IY21" i="28"/>
  <c r="JD21" i="28"/>
  <c r="JI21" i="28"/>
  <c r="JO21" i="28"/>
  <c r="JT21" i="28"/>
  <c r="JY21" i="28"/>
  <c r="KE21" i="28"/>
  <c r="KJ21" i="28"/>
  <c r="KO21" i="28"/>
  <c r="KU21" i="28"/>
  <c r="KZ21" i="28"/>
  <c r="LE21" i="28"/>
  <c r="LK21" i="28"/>
  <c r="LP21" i="28"/>
  <c r="LU21" i="28"/>
  <c r="LZ21" i="28"/>
  <c r="MD21" i="28"/>
  <c r="MH21" i="28"/>
  <c r="ML21" i="28"/>
  <c r="MP21" i="28"/>
  <c r="MT21" i="28"/>
  <c r="MX21" i="28"/>
  <c r="NB21" i="28"/>
  <c r="NF21" i="28"/>
  <c r="NJ21" i="28"/>
  <c r="NN21" i="28"/>
  <c r="NR21" i="28"/>
  <c r="NV21" i="28"/>
  <c r="NZ21" i="28"/>
  <c r="OD21" i="28"/>
  <c r="OH21" i="28"/>
  <c r="OL21" i="28"/>
  <c r="OP21" i="28"/>
  <c r="OT21" i="28"/>
  <c r="OX21" i="28"/>
  <c r="PB21" i="28"/>
  <c r="PF21" i="28"/>
  <c r="PJ21" i="28"/>
  <c r="AO21" i="28"/>
  <c r="AZ21" i="28"/>
  <c r="BK21" i="28"/>
  <c r="BU21" i="28"/>
  <c r="CC21" i="28"/>
  <c r="CK21" i="28"/>
  <c r="CR21" i="28"/>
  <c r="CY21" i="28"/>
  <c r="DG21" i="28"/>
  <c r="DM21" i="28"/>
  <c r="DT21" i="28"/>
  <c r="EB21" i="28"/>
  <c r="EI21" i="28"/>
  <c r="EO21" i="28"/>
  <c r="EW21" i="28"/>
  <c r="FD21" i="28"/>
  <c r="FK21" i="28"/>
  <c r="FS21" i="28"/>
  <c r="FY21" i="28"/>
  <c r="GF21" i="28"/>
  <c r="GN21" i="28"/>
  <c r="GU21" i="28"/>
  <c r="HA21" i="28"/>
  <c r="HI21" i="28"/>
  <c r="HP21" i="28"/>
  <c r="HW21" i="28"/>
  <c r="IE21" i="28"/>
  <c r="IK21" i="28"/>
  <c r="IR21" i="28"/>
  <c r="IZ21" i="28"/>
  <c r="JG21" i="28"/>
  <c r="JM21" i="28"/>
  <c r="JU21" i="28"/>
  <c r="KB21" i="28"/>
  <c r="KI21" i="28"/>
  <c r="KQ21" i="28"/>
  <c r="KW21" i="28"/>
  <c r="LD21" i="28"/>
  <c r="LL21" i="28"/>
  <c r="LS21" i="28"/>
  <c r="LY21" i="28"/>
  <c r="ME21" i="28"/>
  <c r="MJ21" i="28"/>
  <c r="MO21" i="28"/>
  <c r="MU21" i="28"/>
  <c r="MZ21" i="28"/>
  <c r="NE21" i="28"/>
  <c r="NK21" i="28"/>
  <c r="NP21" i="28"/>
  <c r="NU21" i="28"/>
  <c r="OA21" i="28"/>
  <c r="OF21" i="28"/>
  <c r="OK21" i="28"/>
  <c r="OQ21" i="28"/>
  <c r="OV21" i="28"/>
  <c r="PA21" i="28"/>
  <c r="PG21" i="28"/>
  <c r="PL21" i="28"/>
  <c r="PP21" i="28"/>
  <c r="PT21" i="28"/>
  <c r="PX21" i="28"/>
  <c r="QB21" i="28"/>
  <c r="QF21" i="28"/>
  <c r="QJ21" i="28"/>
  <c r="QN21" i="28"/>
  <c r="QR21" i="28"/>
  <c r="QV21" i="28"/>
  <c r="QZ21" i="28"/>
  <c r="RD21" i="28"/>
  <c r="RH21" i="28"/>
  <c r="RL21" i="28"/>
  <c r="RP21" i="28"/>
  <c r="RT21" i="28"/>
  <c r="RX21" i="28"/>
  <c r="SB21" i="28"/>
  <c r="SF21" i="28"/>
  <c r="SJ21" i="28"/>
  <c r="SN21" i="28"/>
  <c r="SR21" i="28"/>
  <c r="SV21" i="28"/>
  <c r="SZ21" i="28"/>
  <c r="TD21" i="28"/>
  <c r="TH21" i="28"/>
  <c r="TL21" i="28"/>
  <c r="TP21" i="28"/>
  <c r="TT21" i="28"/>
  <c r="TX21" i="28"/>
  <c r="UB21" i="28"/>
  <c r="UF21" i="28"/>
  <c r="UJ21" i="28"/>
  <c r="UN21" i="28"/>
  <c r="UR21" i="28"/>
  <c r="UV21" i="28"/>
  <c r="UZ21" i="28"/>
  <c r="VD21" i="28"/>
  <c r="VH21" i="28"/>
  <c r="VL21" i="28"/>
  <c r="VP21" i="28"/>
  <c r="VT21" i="28"/>
  <c r="VX21" i="28"/>
  <c r="WB21" i="28"/>
  <c r="WF21" i="28"/>
  <c r="WJ21" i="28"/>
  <c r="WN21" i="28"/>
  <c r="WR21" i="28"/>
  <c r="WV21" i="28"/>
  <c r="WZ21" i="28"/>
  <c r="XD21" i="28"/>
  <c r="XH21" i="28"/>
  <c r="XL21" i="28"/>
  <c r="XP21" i="28"/>
  <c r="XT21" i="28"/>
  <c r="XX21" i="28"/>
  <c r="YB21" i="28"/>
  <c r="YF21" i="28"/>
  <c r="YJ21" i="28"/>
  <c r="YN21" i="28"/>
  <c r="YR21" i="28"/>
  <c r="YV21" i="28"/>
  <c r="YZ21" i="28"/>
  <c r="ZD21" i="28"/>
  <c r="ZH21" i="28"/>
  <c r="ZL21" i="28"/>
  <c r="ZP21" i="28"/>
  <c r="ZT21" i="28"/>
  <c r="ZX21" i="28"/>
  <c r="AAB21" i="28"/>
  <c r="AAF21" i="28"/>
  <c r="AAJ21" i="28"/>
  <c r="AAN21" i="28"/>
  <c r="AAR21" i="28"/>
  <c r="AAV21" i="28"/>
  <c r="AAZ21" i="28"/>
  <c r="ABD21" i="28"/>
  <c r="ABH21" i="28"/>
  <c r="ABL21" i="28"/>
  <c r="ABP21" i="28"/>
  <c r="ABT21" i="28"/>
  <c r="ABX21" i="28"/>
  <c r="ACB21" i="28"/>
  <c r="ACF21" i="28"/>
  <c r="ACJ21" i="28"/>
  <c r="ACN21" i="28"/>
  <c r="ACR21" i="28"/>
  <c r="ACV21" i="28"/>
  <c r="ACZ21" i="28"/>
  <c r="ADD21" i="28"/>
  <c r="ADH21" i="28"/>
  <c r="ADL21" i="28"/>
  <c r="ADP21" i="28"/>
  <c r="ADT21" i="28"/>
  <c r="ADX21" i="28"/>
  <c r="AEB21" i="28"/>
  <c r="AEF21" i="28"/>
  <c r="AEJ21" i="28"/>
  <c r="AEN21" i="28"/>
  <c r="AER21" i="28"/>
  <c r="AEV21" i="28"/>
  <c r="AEZ21" i="28"/>
  <c r="AFD21" i="28"/>
  <c r="AQ21" i="28"/>
  <c r="BA21" i="28"/>
  <c r="BL21" i="28"/>
  <c r="BW21" i="28"/>
  <c r="CF21" i="28"/>
  <c r="CM21" i="28"/>
  <c r="CS21" i="28"/>
  <c r="DA21" i="28"/>
  <c r="DH21" i="28"/>
  <c r="DO21" i="28"/>
  <c r="DW21" i="28"/>
  <c r="EC21" i="28"/>
  <c r="EJ21" i="28"/>
  <c r="ER21" i="28"/>
  <c r="EY21" i="28"/>
  <c r="FE21" i="28"/>
  <c r="FM21" i="28"/>
  <c r="FT21" i="28"/>
  <c r="GA21" i="28"/>
  <c r="GI21" i="28"/>
  <c r="GO21" i="28"/>
  <c r="GV21" i="28"/>
  <c r="HD21" i="28"/>
  <c r="HK21" i="28"/>
  <c r="HQ21" i="28"/>
  <c r="HY21" i="28"/>
  <c r="IF21" i="28"/>
  <c r="IM21" i="28"/>
  <c r="IU21" i="28"/>
  <c r="JA21" i="28"/>
  <c r="JH21" i="28"/>
  <c r="JP21" i="28"/>
  <c r="JW21" i="28"/>
  <c r="KC21" i="28"/>
  <c r="KK21" i="28"/>
  <c r="KR21" i="28"/>
  <c r="KY21" i="28"/>
  <c r="LG21" i="28"/>
  <c r="LM21" i="28"/>
  <c r="LT21" i="28"/>
  <c r="MA21" i="28"/>
  <c r="MF21" i="28"/>
  <c r="MK21" i="28"/>
  <c r="MQ21" i="28"/>
  <c r="MV21" i="28"/>
  <c r="NA21" i="28"/>
  <c r="NG21" i="28"/>
  <c r="NL21" i="28"/>
  <c r="NQ21" i="28"/>
  <c r="NW21" i="28"/>
  <c r="OB21" i="28"/>
  <c r="OG21" i="28"/>
  <c r="OM21" i="28"/>
  <c r="OR21" i="28"/>
  <c r="OW21" i="28"/>
  <c r="PC21" i="28"/>
  <c r="PH21" i="28"/>
  <c r="PM21" i="28"/>
  <c r="PQ21" i="28"/>
  <c r="PU21" i="28"/>
  <c r="PY21" i="28"/>
  <c r="QC21" i="28"/>
  <c r="QG21" i="28"/>
  <c r="QK21" i="28"/>
  <c r="QO21" i="28"/>
  <c r="QS21" i="28"/>
  <c r="QW21" i="28"/>
  <c r="RA21" i="28"/>
  <c r="RE21" i="28"/>
  <c r="RI21" i="28"/>
  <c r="RM21" i="28"/>
  <c r="RQ21" i="28"/>
  <c r="RU21" i="28"/>
  <c r="RY21" i="28"/>
  <c r="SC21" i="28"/>
  <c r="SG21" i="28"/>
  <c r="SK21" i="28"/>
  <c r="SO21" i="28"/>
  <c r="SS21" i="28"/>
  <c r="SW21" i="28"/>
  <c r="TA21" i="28"/>
  <c r="TE21" i="28"/>
  <c r="TI21" i="28"/>
  <c r="TM21" i="28"/>
  <c r="TQ21" i="28"/>
  <c r="TU21" i="28"/>
  <c r="TY21" i="28"/>
  <c r="UC21" i="28"/>
  <c r="UG21" i="28"/>
  <c r="UK21" i="28"/>
  <c r="UO21" i="28"/>
  <c r="US21" i="28"/>
  <c r="UW21" i="28"/>
  <c r="VA21" i="28"/>
  <c r="VE21" i="28"/>
  <c r="VI21" i="28"/>
  <c r="VM21" i="28"/>
  <c r="VQ21" i="28"/>
  <c r="VU21" i="28"/>
  <c r="VY21" i="28"/>
  <c r="WC21" i="28"/>
  <c r="WG21" i="28"/>
  <c r="WK21" i="28"/>
  <c r="WO21" i="28"/>
  <c r="WS21" i="28"/>
  <c r="WW21" i="28"/>
  <c r="XA21" i="28"/>
  <c r="XE21" i="28"/>
  <c r="XI21" i="28"/>
  <c r="XM21" i="28"/>
  <c r="XQ21" i="28"/>
  <c r="XU21" i="28"/>
  <c r="XY21" i="28"/>
  <c r="YC21" i="28"/>
  <c r="YG21" i="28"/>
  <c r="YK21" i="28"/>
  <c r="YO21" i="28"/>
  <c r="YS21" i="28"/>
  <c r="YW21" i="28"/>
  <c r="ZA21" i="28"/>
  <c r="ZE21" i="28"/>
  <c r="ZI21" i="28"/>
  <c r="ZM21" i="28"/>
  <c r="ZQ21" i="28"/>
  <c r="ZU21" i="28"/>
  <c r="ZY21" i="28"/>
  <c r="AAC21" i="28"/>
  <c r="AAG21" i="28"/>
  <c r="AAK21" i="28"/>
  <c r="AAO21" i="28"/>
  <c r="AAS21" i="28"/>
  <c r="AAW21" i="28"/>
  <c r="ABA21" i="28"/>
  <c r="ABE21" i="28"/>
  <c r="ABI21" i="28"/>
  <c r="ABM21" i="28"/>
  <c r="ABQ21" i="28"/>
  <c r="ABU21" i="28"/>
  <c r="ABY21" i="28"/>
  <c r="ACC21" i="28"/>
  <c r="ACG21" i="28"/>
  <c r="ACK21" i="28"/>
  <c r="ACO21" i="28"/>
  <c r="ACS21" i="28"/>
  <c r="ACW21" i="28"/>
  <c r="ADA21" i="28"/>
  <c r="ADE21" i="28"/>
  <c r="ADI21" i="28"/>
  <c r="ADM21" i="28"/>
  <c r="ADQ21" i="28"/>
  <c r="ADU21" i="28"/>
  <c r="ADY21" i="28"/>
  <c r="AEC21" i="28"/>
  <c r="AEG21" i="28"/>
  <c r="AEK21" i="28"/>
  <c r="AEO21" i="28"/>
  <c r="AES21" i="28"/>
  <c r="AEW21" i="28"/>
  <c r="AFA21" i="28"/>
  <c r="AFE21" i="28"/>
  <c r="AFI21" i="28"/>
  <c r="AFM21" i="28"/>
  <c r="AFQ21" i="28"/>
  <c r="AFU21" i="28"/>
  <c r="AFY21" i="28"/>
  <c r="AGC21" i="28"/>
  <c r="AGG21" i="28"/>
  <c r="BE21" i="28"/>
  <c r="CA21" i="28"/>
  <c r="CN21" i="28"/>
  <c r="DC21" i="28"/>
  <c r="DQ21" i="28"/>
  <c r="EE21" i="28"/>
  <c r="ES21" i="28"/>
  <c r="FH21" i="28"/>
  <c r="FU21" i="28"/>
  <c r="GJ21" i="28"/>
  <c r="GY21" i="28"/>
  <c r="HL21" i="28"/>
  <c r="IA21" i="28"/>
  <c r="IO21" i="28"/>
  <c r="JC21" i="28"/>
  <c r="JQ21" i="28"/>
  <c r="KF21" i="28"/>
  <c r="KS21" i="28"/>
  <c r="LH21" i="28"/>
  <c r="LW21" i="28"/>
  <c r="MG21" i="28"/>
  <c r="MR21" i="28"/>
  <c r="NC21" i="28"/>
  <c r="NM21" i="28"/>
  <c r="NX21" i="28"/>
  <c r="OI21" i="28"/>
  <c r="OS21" i="28"/>
  <c r="PD21" i="28"/>
  <c r="PN21" i="28"/>
  <c r="PV21" i="28"/>
  <c r="QD21" i="28"/>
  <c r="QL21" i="28"/>
  <c r="QT21" i="28"/>
  <c r="RB21" i="28"/>
  <c r="RJ21" i="28"/>
  <c r="RR21" i="28"/>
  <c r="RZ21" i="28"/>
  <c r="SH21" i="28"/>
  <c r="SP21" i="28"/>
  <c r="SX21" i="28"/>
  <c r="TF21" i="28"/>
  <c r="TN21" i="28"/>
  <c r="TV21" i="28"/>
  <c r="UD21" i="28"/>
  <c r="UL21" i="28"/>
  <c r="UT21" i="28"/>
  <c r="VB21" i="28"/>
  <c r="VJ21" i="28"/>
  <c r="VR21" i="28"/>
  <c r="VZ21" i="28"/>
  <c r="WH21" i="28"/>
  <c r="WP21" i="28"/>
  <c r="WX21" i="28"/>
  <c r="XF21" i="28"/>
  <c r="XN21" i="28"/>
  <c r="XV21" i="28"/>
  <c r="YD21" i="28"/>
  <c r="YL21" i="28"/>
  <c r="YT21" i="28"/>
  <c r="ZB21" i="28"/>
  <c r="ZJ21" i="28"/>
  <c r="ZR21" i="28"/>
  <c r="ZZ21" i="28"/>
  <c r="AAH21" i="28"/>
  <c r="AAP21" i="28"/>
  <c r="AAX21" i="28"/>
  <c r="ABF21" i="28"/>
  <c r="ABN21" i="28"/>
  <c r="ABV21" i="28"/>
  <c r="ACD21" i="28"/>
  <c r="ACL21" i="28"/>
  <c r="ACT21" i="28"/>
  <c r="ADB21" i="28"/>
  <c r="ADJ21" i="28"/>
  <c r="ADR21" i="28"/>
  <c r="ADZ21" i="28"/>
  <c r="AEH21" i="28"/>
  <c r="AEP21" i="28"/>
  <c r="AEX21" i="28"/>
  <c r="AFF21" i="28"/>
  <c r="AFK21" i="28"/>
  <c r="AFP21" i="28"/>
  <c r="AFV21" i="28"/>
  <c r="AGA21" i="28"/>
  <c r="AGF21" i="28"/>
  <c r="AGK21" i="28"/>
  <c r="AGO21" i="28"/>
  <c r="AGS21" i="28"/>
  <c r="AGW21" i="28"/>
  <c r="AHA21" i="28"/>
  <c r="AHE21" i="28"/>
  <c r="AHI21" i="28"/>
  <c r="AHM21" i="28"/>
  <c r="AHQ21" i="28"/>
  <c r="AHU21" i="28"/>
  <c r="AHY21" i="28"/>
  <c r="AIC21" i="28"/>
  <c r="AIG21" i="28"/>
  <c r="AIK21" i="28"/>
  <c r="AIO21" i="28"/>
  <c r="AIS21" i="28"/>
  <c r="AIW21" i="28"/>
  <c r="AJA21" i="28"/>
  <c r="AJE21" i="28"/>
  <c r="AJI21" i="28"/>
  <c r="AJM21" i="28"/>
  <c r="AJQ21" i="28"/>
  <c r="AJU21" i="28"/>
  <c r="AJY21" i="28"/>
  <c r="AKC21" i="28"/>
  <c r="AKG21" i="28"/>
  <c r="AKK21" i="28"/>
  <c r="AKO21" i="28"/>
  <c r="AKS21" i="28"/>
  <c r="AKW21" i="28"/>
  <c r="ALA21" i="28"/>
  <c r="ALE21" i="28"/>
  <c r="ALI21" i="28"/>
  <c r="ALM21" i="28"/>
  <c r="ALQ21" i="28"/>
  <c r="ALU21" i="28"/>
  <c r="ALY21" i="28"/>
  <c r="AMC21" i="28"/>
  <c r="AMG21" i="28"/>
  <c r="AMK21" i="28"/>
  <c r="AMO21" i="28"/>
  <c r="AMS21" i="28"/>
  <c r="AMW21" i="28"/>
  <c r="ANA21" i="28"/>
  <c r="ANE21" i="28"/>
  <c r="ANI21" i="28"/>
  <c r="ANM21" i="28"/>
  <c r="ANQ21" i="28"/>
  <c r="ANU21" i="28"/>
  <c r="ANY21" i="28"/>
  <c r="AOC21" i="28"/>
  <c r="AOG21" i="28"/>
  <c r="AOK21" i="28"/>
  <c r="AOO21" i="28"/>
  <c r="AOS21" i="28"/>
  <c r="AOW21" i="28"/>
  <c r="APA21" i="28"/>
  <c r="APE21" i="28"/>
  <c r="API21" i="28"/>
  <c r="APM21" i="28"/>
  <c r="APQ21" i="28"/>
  <c r="APU21" i="28"/>
  <c r="APY21" i="28"/>
  <c r="AQC21" i="28"/>
  <c r="AQG21" i="28"/>
  <c r="AQK21" i="28"/>
  <c r="AQO21" i="28"/>
  <c r="AQS21" i="28"/>
  <c r="AQW21" i="28"/>
  <c r="ARA21" i="28"/>
  <c r="ARE21" i="28"/>
  <c r="ARI21" i="28"/>
  <c r="ARM21" i="28"/>
  <c r="ARQ21" i="28"/>
  <c r="ARU21" i="28"/>
  <c r="ARY21" i="28"/>
  <c r="ASC21" i="28"/>
  <c r="ASG21" i="28"/>
  <c r="ASK21" i="28"/>
  <c r="ASO21" i="28"/>
  <c r="ASS21" i="28"/>
  <c r="ASW21" i="28"/>
  <c r="ATA21" i="28"/>
  <c r="AK21" i="28"/>
  <c r="BG21" i="28"/>
  <c r="CB21" i="28"/>
  <c r="CQ21" i="28"/>
  <c r="DD21" i="28"/>
  <c r="DS21" i="28"/>
  <c r="EG21" i="28"/>
  <c r="EU21" i="28"/>
  <c r="FI21" i="28"/>
  <c r="FX21" i="28"/>
  <c r="GK21" i="28"/>
  <c r="GZ21" i="28"/>
  <c r="HO21" i="28"/>
  <c r="IB21" i="28"/>
  <c r="IQ21" i="28"/>
  <c r="JE21" i="28"/>
  <c r="JS21" i="28"/>
  <c r="KG21" i="28"/>
  <c r="KV21" i="28"/>
  <c r="LI21" i="28"/>
  <c r="LX21" i="28"/>
  <c r="MI21" i="28"/>
  <c r="MS21" i="28"/>
  <c r="ND21" i="28"/>
  <c r="NO21" i="28"/>
  <c r="NY21" i="28"/>
  <c r="OJ21" i="28"/>
  <c r="OU21" i="28"/>
  <c r="PE21" i="28"/>
  <c r="PO21" i="28"/>
  <c r="PW21" i="28"/>
  <c r="QE21" i="28"/>
  <c r="QM21" i="28"/>
  <c r="QU21" i="28"/>
  <c r="RC21" i="28"/>
  <c r="RK21" i="28"/>
  <c r="RS21" i="28"/>
  <c r="SA21" i="28"/>
  <c r="SI21" i="28"/>
  <c r="SQ21" i="28"/>
  <c r="SY21" i="28"/>
  <c r="TG21" i="28"/>
  <c r="TO21" i="28"/>
  <c r="TW21" i="28"/>
  <c r="UE21" i="28"/>
  <c r="UM21" i="28"/>
  <c r="UU21" i="28"/>
  <c r="VC21" i="28"/>
  <c r="VK21" i="28"/>
  <c r="VS21" i="28"/>
  <c r="WA21" i="28"/>
  <c r="WI21" i="28"/>
  <c r="WQ21" i="28"/>
  <c r="WY21" i="28"/>
  <c r="XG21" i="28"/>
  <c r="XO21" i="28"/>
  <c r="XW21" i="28"/>
  <c r="YE21" i="28"/>
  <c r="YM21" i="28"/>
  <c r="YU21" i="28"/>
  <c r="ZC21" i="28"/>
  <c r="ZK21" i="28"/>
  <c r="ZS21" i="28"/>
  <c r="AAA21" i="28"/>
  <c r="AAI21" i="28"/>
  <c r="AAQ21" i="28"/>
  <c r="AAY21" i="28"/>
  <c r="ABG21" i="28"/>
  <c r="ABO21" i="28"/>
  <c r="ABW21" i="28"/>
  <c r="ACE21" i="28"/>
  <c r="ACM21" i="28"/>
  <c r="ACU21" i="28"/>
  <c r="ADC21" i="28"/>
  <c r="ADK21" i="28"/>
  <c r="ADS21" i="28"/>
  <c r="AEA21" i="28"/>
  <c r="AEI21" i="28"/>
  <c r="AEQ21" i="28"/>
  <c r="AEY21" i="28"/>
  <c r="AFG21" i="28"/>
  <c r="AFL21" i="28"/>
  <c r="AFR21" i="28"/>
  <c r="AFW21" i="28"/>
  <c r="AGB21" i="28"/>
  <c r="AGH21" i="28"/>
  <c r="AGL21" i="28"/>
  <c r="AGP21" i="28"/>
  <c r="AGT21" i="28"/>
  <c r="AGX21" i="28"/>
  <c r="AHB21" i="28"/>
  <c r="AHF21" i="28"/>
  <c r="AHJ21" i="28"/>
  <c r="AHN21" i="28"/>
  <c r="AHR21" i="28"/>
  <c r="AHV21" i="28"/>
  <c r="AHZ21" i="28"/>
  <c r="AID21" i="28"/>
  <c r="AIH21" i="28"/>
  <c r="AIL21" i="28"/>
  <c r="AIP21" i="28"/>
  <c r="AIT21" i="28"/>
  <c r="AIX21" i="28"/>
  <c r="AJB21" i="28"/>
  <c r="AJF21" i="28"/>
  <c r="AJJ21" i="28"/>
  <c r="AJN21" i="28"/>
  <c r="AJR21" i="28"/>
  <c r="AJV21" i="28"/>
  <c r="AJZ21" i="28"/>
  <c r="AKD21" i="28"/>
  <c r="AKH21" i="28"/>
  <c r="AKL21" i="28"/>
  <c r="AKP21" i="28"/>
  <c r="AKT21" i="28"/>
  <c r="AKX21" i="28"/>
  <c r="ALB21" i="28"/>
  <c r="ALF21" i="28"/>
  <c r="ALJ21" i="28"/>
  <c r="ALN21" i="28"/>
  <c r="ALR21" i="28"/>
  <c r="ALV21" i="28"/>
  <c r="ALZ21" i="28"/>
  <c r="AMD21" i="28"/>
  <c r="AMH21" i="28"/>
  <c r="AML21" i="28"/>
  <c r="AMP21" i="28"/>
  <c r="AMT21" i="28"/>
  <c r="AMX21" i="28"/>
  <c r="ANB21" i="28"/>
  <c r="ANF21" i="28"/>
  <c r="ANJ21" i="28"/>
  <c r="ANN21" i="28"/>
  <c r="ANR21" i="28"/>
  <c r="ANV21" i="28"/>
  <c r="ANZ21" i="28"/>
  <c r="AOD21" i="28"/>
  <c r="AOH21" i="28"/>
  <c r="AOL21" i="28"/>
  <c r="AOP21" i="28"/>
  <c r="AOT21" i="28"/>
  <c r="AOX21" i="28"/>
  <c r="APB21" i="28"/>
  <c r="APF21" i="28"/>
  <c r="APJ21" i="28"/>
  <c r="APN21" i="28"/>
  <c r="APR21" i="28"/>
  <c r="APV21" i="28"/>
  <c r="APZ21" i="28"/>
  <c r="AQD21" i="28"/>
  <c r="AQH21" i="28"/>
  <c r="AQL21" i="28"/>
  <c r="AQP21" i="28"/>
  <c r="AQT21" i="28"/>
  <c r="AQX21" i="28"/>
  <c r="ARB21" i="28"/>
  <c r="ARF21" i="28"/>
  <c r="ARJ21" i="28"/>
  <c r="ARN21" i="28"/>
  <c r="ARR21" i="28"/>
  <c r="ARV21" i="28"/>
  <c r="ARZ21" i="28"/>
  <c r="ASD21" i="28"/>
  <c r="ASH21" i="28"/>
  <c r="ASL21" i="28"/>
  <c r="ASP21" i="28"/>
  <c r="AST21" i="28"/>
  <c r="ASX21" i="28"/>
  <c r="ATB21" i="28"/>
  <c r="ATF21" i="28"/>
  <c r="ATJ21" i="28"/>
  <c r="ATN21" i="28"/>
  <c r="ATR21" i="28"/>
  <c r="ATV21" i="28"/>
  <c r="ATZ21" i="28"/>
  <c r="AUD21" i="28"/>
  <c r="AUH21" i="28"/>
  <c r="AUL21" i="28"/>
  <c r="AUP21" i="28"/>
  <c r="AUT21" i="28"/>
  <c r="AUX21" i="28"/>
  <c r="AVB21" i="28"/>
  <c r="AVF21" i="28"/>
  <c r="AVJ21" i="28"/>
  <c r="AVN21" i="28"/>
  <c r="AVR21" i="28"/>
  <c r="AVV21" i="28"/>
  <c r="AVZ21" i="28"/>
  <c r="AWD21" i="28"/>
  <c r="AWH21" i="28"/>
  <c r="AWL21" i="28"/>
  <c r="AWP21" i="28"/>
  <c r="AWT21" i="28"/>
  <c r="AWX21" i="28"/>
  <c r="AXB21" i="28"/>
  <c r="AXF21" i="28"/>
  <c r="AXJ21" i="28"/>
  <c r="AXN21" i="28"/>
  <c r="AXR21" i="28"/>
  <c r="AXV21" i="28"/>
  <c r="AXZ21" i="28"/>
  <c r="AYD21" i="28"/>
  <c r="AYH21" i="28"/>
  <c r="AYL21" i="28"/>
  <c r="AYP21" i="28"/>
  <c r="AYT21" i="28"/>
  <c r="AYX21" i="28"/>
  <c r="AZB21" i="28"/>
  <c r="AZF21" i="28"/>
  <c r="AZJ21" i="28"/>
  <c r="AZN21" i="28"/>
  <c r="AZR21" i="28"/>
  <c r="AZV21" i="28"/>
  <c r="AZZ21" i="28"/>
  <c r="BAD21" i="28"/>
  <c r="BAH21" i="28"/>
  <c r="BAL21" i="28"/>
  <c r="BAP21" i="28"/>
  <c r="BAT21" i="28"/>
  <c r="BAX21" i="28"/>
  <c r="BBB21" i="28"/>
  <c r="BBF21" i="28"/>
  <c r="BBJ21" i="28"/>
  <c r="BBN21" i="28"/>
  <c r="BBR21" i="28"/>
  <c r="BBV21" i="28"/>
  <c r="BBZ21" i="28"/>
  <c r="BCD21" i="28"/>
  <c r="BCH21" i="28"/>
  <c r="BCL21" i="28"/>
  <c r="BCP21" i="28"/>
  <c r="BCT21" i="28"/>
  <c r="BCX21" i="28"/>
  <c r="BDB21" i="28"/>
  <c r="BDF21" i="28"/>
  <c r="BDJ21" i="28"/>
  <c r="BDN21" i="28"/>
  <c r="BDR21" i="28"/>
  <c r="BDV21" i="28"/>
  <c r="BDZ21" i="28"/>
  <c r="BED21" i="28"/>
  <c r="BEH21" i="28"/>
  <c r="BEL21" i="28"/>
  <c r="BEP21" i="28"/>
  <c r="BET21" i="28"/>
  <c r="BEX21" i="28"/>
  <c r="BFB21" i="28"/>
  <c r="BFF21" i="28"/>
  <c r="BFJ21" i="28"/>
  <c r="BFN21" i="28"/>
  <c r="BFR21" i="28"/>
  <c r="BFV21" i="28"/>
  <c r="BFZ21" i="28"/>
  <c r="BGD21" i="28"/>
  <c r="BGH21" i="28"/>
  <c r="BGL21" i="28"/>
  <c r="BGP21" i="28"/>
  <c r="BGT21" i="28"/>
  <c r="BGX21" i="28"/>
  <c r="BHB21" i="28"/>
  <c r="BHF21" i="28"/>
  <c r="BHJ21" i="28"/>
  <c r="BHN21" i="28"/>
  <c r="BHR21" i="28"/>
  <c r="BHV21" i="28"/>
  <c r="BHZ21" i="28"/>
  <c r="BID21" i="28"/>
  <c r="BIH21" i="28"/>
  <c r="BIL21" i="28"/>
  <c r="BIP21" i="28"/>
  <c r="BIT21" i="28"/>
  <c r="BIX21" i="28"/>
  <c r="BJB21" i="28"/>
  <c r="BJF21" i="28"/>
  <c r="BJJ21" i="28"/>
  <c r="BJN21" i="28"/>
  <c r="BJR21" i="28"/>
  <c r="BJV21" i="28"/>
  <c r="BJZ21" i="28"/>
  <c r="BKD21" i="28"/>
  <c r="BKH21" i="28"/>
  <c r="BKL21" i="28"/>
  <c r="BKP21" i="28"/>
  <c r="BKT21" i="28"/>
  <c r="BKX21" i="28"/>
  <c r="BLB21" i="28"/>
  <c r="BLF21" i="28"/>
  <c r="BLJ21" i="28"/>
  <c r="BLN21" i="28"/>
  <c r="BLR21" i="28"/>
  <c r="BLV21" i="28"/>
  <c r="BLZ21" i="28"/>
  <c r="BMD21" i="28"/>
  <c r="BMH21" i="28"/>
  <c r="BML21" i="28"/>
  <c r="BMP21" i="28"/>
  <c r="BMT21" i="28"/>
  <c r="BMX21" i="28"/>
  <c r="BNB21" i="28"/>
  <c r="BNF21" i="28"/>
  <c r="BNJ21" i="28"/>
  <c r="BNN21" i="28"/>
  <c r="BNR21" i="28"/>
  <c r="BNV21" i="28"/>
  <c r="BNZ21" i="28"/>
  <c r="BOD21" i="28"/>
  <c r="BOH21" i="28"/>
  <c r="BOL21" i="28"/>
  <c r="BOP21" i="28"/>
  <c r="BOT21" i="28"/>
  <c r="BOX21" i="28"/>
  <c r="BPB21" i="28"/>
  <c r="BPF21" i="28"/>
  <c r="BPJ21" i="28"/>
  <c r="BPN21" i="28"/>
  <c r="BPR21" i="28"/>
  <c r="BPV21" i="28"/>
  <c r="BPZ21" i="28"/>
  <c r="BQD21" i="28"/>
  <c r="BQH21" i="28"/>
  <c r="BQL21" i="28"/>
  <c r="BQP21" i="28"/>
  <c r="BQT21" i="28"/>
  <c r="BQX21" i="28"/>
  <c r="BRB21" i="28"/>
  <c r="BRF21" i="28"/>
  <c r="BRJ21" i="28"/>
  <c r="BRN21" i="28"/>
  <c r="BRR21" i="28"/>
  <c r="BRV21" i="28"/>
  <c r="BRZ21" i="28"/>
  <c r="BSD21" i="28"/>
  <c r="BSH21" i="28"/>
  <c r="BSL21" i="28"/>
  <c r="BSP21" i="28"/>
  <c r="BST21" i="28"/>
  <c r="BSX21" i="28"/>
  <c r="BP21" i="28"/>
  <c r="CV21" i="28"/>
  <c r="DX21" i="28"/>
  <c r="EZ21" i="28"/>
  <c r="GC21" i="28"/>
  <c r="HE21" i="28"/>
  <c r="IG21" i="28"/>
  <c r="JK21" i="28"/>
  <c r="KM21" i="28"/>
  <c r="LO21" i="28"/>
  <c r="MM21" i="28"/>
  <c r="NH21" i="28"/>
  <c r="OC21" i="28"/>
  <c r="OY21" i="28"/>
  <c r="PR21" i="28"/>
  <c r="QH21" i="28"/>
  <c r="QX21" i="28"/>
  <c r="RN21" i="28"/>
  <c r="SD21" i="28"/>
  <c r="ST21" i="28"/>
  <c r="TJ21" i="28"/>
  <c r="TZ21" i="28"/>
  <c r="UP21" i="28"/>
  <c r="VF21" i="28"/>
  <c r="VV21" i="28"/>
  <c r="WL21" i="28"/>
  <c r="XB21" i="28"/>
  <c r="XR21" i="28"/>
  <c r="YH21" i="28"/>
  <c r="YX21" i="28"/>
  <c r="ZN21" i="28"/>
  <c r="AAD21" i="28"/>
  <c r="AAT21" i="28"/>
  <c r="ABJ21" i="28"/>
  <c r="ABZ21" i="28"/>
  <c r="ACP21" i="28"/>
  <c r="ADF21" i="28"/>
  <c r="ADV21" i="28"/>
  <c r="AEL21" i="28"/>
  <c r="AFB21" i="28"/>
  <c r="AFN21" i="28"/>
  <c r="AFX21" i="28"/>
  <c r="AGI21" i="28"/>
  <c r="AGQ21" i="28"/>
  <c r="AGY21" i="28"/>
  <c r="AHG21" i="28"/>
  <c r="AHO21" i="28"/>
  <c r="AHW21" i="28"/>
  <c r="AIE21" i="28"/>
  <c r="AIM21" i="28"/>
  <c r="AIU21" i="28"/>
  <c r="AJC21" i="28"/>
  <c r="AJK21" i="28"/>
  <c r="AJS21" i="28"/>
  <c r="AKA21" i="28"/>
  <c r="AKI21" i="28"/>
  <c r="AKQ21" i="28"/>
  <c r="AKY21" i="28"/>
  <c r="ALG21" i="28"/>
  <c r="ALO21" i="28"/>
  <c r="ALW21" i="28"/>
  <c r="AME21" i="28"/>
  <c r="AMM21" i="28"/>
  <c r="AMU21" i="28"/>
  <c r="ANC21" i="28"/>
  <c r="ANK21" i="28"/>
  <c r="ANS21" i="28"/>
  <c r="AOA21" i="28"/>
  <c r="AOI21" i="28"/>
  <c r="AOQ21" i="28"/>
  <c r="AOY21" i="28"/>
  <c r="APG21" i="28"/>
  <c r="APO21" i="28"/>
  <c r="APW21" i="28"/>
  <c r="AQE21" i="28"/>
  <c r="AQM21" i="28"/>
  <c r="AQU21" i="28"/>
  <c r="ARC21" i="28"/>
  <c r="ARK21" i="28"/>
  <c r="ARS21" i="28"/>
  <c r="ASA21" i="28"/>
  <c r="ASI21" i="28"/>
  <c r="ASQ21" i="28"/>
  <c r="ASY21" i="28"/>
  <c r="ATE21" i="28"/>
  <c r="ATK21" i="28"/>
  <c r="ATP21" i="28"/>
  <c r="ATU21" i="28"/>
  <c r="AUA21" i="28"/>
  <c r="AUF21" i="28"/>
  <c r="AUK21" i="28"/>
  <c r="AUQ21" i="28"/>
  <c r="AUV21" i="28"/>
  <c r="AVA21" i="28"/>
  <c r="AVG21" i="28"/>
  <c r="AVL21" i="28"/>
  <c r="AVQ21" i="28"/>
  <c r="AVW21" i="28"/>
  <c r="AWB21" i="28"/>
  <c r="AWG21" i="28"/>
  <c r="AWM21" i="28"/>
  <c r="AWR21" i="28"/>
  <c r="AWW21" i="28"/>
  <c r="AXC21" i="28"/>
  <c r="AXH21" i="28"/>
  <c r="AXM21" i="28"/>
  <c r="AXS21" i="28"/>
  <c r="AXX21" i="28"/>
  <c r="AYC21" i="28"/>
  <c r="AYI21" i="28"/>
  <c r="AYN21" i="28"/>
  <c r="AYS21" i="28"/>
  <c r="AYY21" i="28"/>
  <c r="AZD21" i="28"/>
  <c r="AZI21" i="28"/>
  <c r="AZO21" i="28"/>
  <c r="AZT21" i="28"/>
  <c r="AZY21" i="28"/>
  <c r="BAE21" i="28"/>
  <c r="BAJ21" i="28"/>
  <c r="BAO21" i="28"/>
  <c r="BAU21" i="28"/>
  <c r="BAZ21" i="28"/>
  <c r="BBE21" i="28"/>
  <c r="BBK21" i="28"/>
  <c r="BBP21" i="28"/>
  <c r="BBU21" i="28"/>
  <c r="BCA21" i="28"/>
  <c r="BCF21" i="28"/>
  <c r="BCK21" i="28"/>
  <c r="BCQ21" i="28"/>
  <c r="BCV21" i="28"/>
  <c r="BDA21" i="28"/>
  <c r="BDG21" i="28"/>
  <c r="BDL21" i="28"/>
  <c r="BDQ21" i="28"/>
  <c r="BDW21" i="28"/>
  <c r="BEB21" i="28"/>
  <c r="BEG21" i="28"/>
  <c r="BEM21" i="28"/>
  <c r="BER21" i="28"/>
  <c r="BEW21" i="28"/>
  <c r="BFC21" i="28"/>
  <c r="BFH21" i="28"/>
  <c r="BFM21" i="28"/>
  <c r="BFS21" i="28"/>
  <c r="BFX21" i="28"/>
  <c r="BGC21" i="28"/>
  <c r="BGI21" i="28"/>
  <c r="BGN21" i="28"/>
  <c r="BGS21" i="28"/>
  <c r="BGY21" i="28"/>
  <c r="BHD21" i="28"/>
  <c r="BHI21" i="28"/>
  <c r="BHO21" i="28"/>
  <c r="BHT21" i="28"/>
  <c r="BHY21" i="28"/>
  <c r="BIE21" i="28"/>
  <c r="BIJ21" i="28"/>
  <c r="BIO21" i="28"/>
  <c r="BIU21" i="28"/>
  <c r="BIZ21" i="28"/>
  <c r="BJE21" i="28"/>
  <c r="BJK21" i="28"/>
  <c r="BJP21" i="28"/>
  <c r="BJU21" i="28"/>
  <c r="BKA21" i="28"/>
  <c r="BKF21" i="28"/>
  <c r="BKK21" i="28"/>
  <c r="BKQ21" i="28"/>
  <c r="BKV21" i="28"/>
  <c r="BLA21" i="28"/>
  <c r="BLG21" i="28"/>
  <c r="BLL21" i="28"/>
  <c r="BLQ21" i="28"/>
  <c r="BLW21" i="28"/>
  <c r="BMB21" i="28"/>
  <c r="BMG21" i="28"/>
  <c r="BMM21" i="28"/>
  <c r="BMR21" i="28"/>
  <c r="BMW21" i="28"/>
  <c r="BNC21" i="28"/>
  <c r="BNH21" i="28"/>
  <c r="BNM21" i="28"/>
  <c r="BNS21" i="28"/>
  <c r="BNX21" i="28"/>
  <c r="BOC21" i="28"/>
  <c r="BOI21" i="28"/>
  <c r="BON21" i="28"/>
  <c r="BOS21" i="28"/>
  <c r="BOY21" i="28"/>
  <c r="BPD21" i="28"/>
  <c r="BPI21" i="28"/>
  <c r="BPO21" i="28"/>
  <c r="BPT21" i="28"/>
  <c r="BPY21" i="28"/>
  <c r="BQE21" i="28"/>
  <c r="BQJ21" i="28"/>
  <c r="BQO21" i="28"/>
  <c r="BQU21" i="28"/>
  <c r="BQZ21" i="28"/>
  <c r="BRE21" i="28"/>
  <c r="BRK21" i="28"/>
  <c r="BRP21" i="28"/>
  <c r="BRU21" i="28"/>
  <c r="BSA21" i="28"/>
  <c r="BSF21" i="28"/>
  <c r="BSK21" i="28"/>
  <c r="BSQ21" i="28"/>
  <c r="BSV21" i="28"/>
  <c r="BQ21" i="28"/>
  <c r="CW21" i="28"/>
  <c r="DY21" i="28"/>
  <c r="FC21" i="28"/>
  <c r="GE21" i="28"/>
  <c r="HG21" i="28"/>
  <c r="IJ21" i="28"/>
  <c r="JL21" i="28"/>
  <c r="KN21" i="28"/>
  <c r="LQ21" i="28"/>
  <c r="MN21" i="28"/>
  <c r="NI21" i="28"/>
  <c r="OE21" i="28"/>
  <c r="OZ21" i="28"/>
  <c r="PS21" i="28"/>
  <c r="QI21" i="28"/>
  <c r="QY21" i="28"/>
  <c r="RO21" i="28"/>
  <c r="SE21" i="28"/>
  <c r="SU21" i="28"/>
  <c r="TK21" i="28"/>
  <c r="UA21" i="28"/>
  <c r="UQ21" i="28"/>
  <c r="VG21" i="28"/>
  <c r="VW21" i="28"/>
  <c r="WM21" i="28"/>
  <c r="XC21" i="28"/>
  <c r="XS21" i="28"/>
  <c r="YI21" i="28"/>
  <c r="YY21" i="28"/>
  <c r="ZO21" i="28"/>
  <c r="AAE21" i="28"/>
  <c r="AAU21" i="28"/>
  <c r="ABK21" i="28"/>
  <c r="ACA21" i="28"/>
  <c r="ACQ21" i="28"/>
  <c r="ADG21" i="28"/>
  <c r="ADW21" i="28"/>
  <c r="AEM21" i="28"/>
  <c r="AFC21" i="28"/>
  <c r="AFO21" i="28"/>
  <c r="AFZ21" i="28"/>
  <c r="AGJ21" i="28"/>
  <c r="AGR21" i="28"/>
  <c r="AGZ21" i="28"/>
  <c r="AHH21" i="28"/>
  <c r="AHP21" i="28"/>
  <c r="AHX21" i="28"/>
  <c r="AIF21" i="28"/>
  <c r="AIN21" i="28"/>
  <c r="AIV21" i="28"/>
  <c r="AJD21" i="28"/>
  <c r="AJL21" i="28"/>
  <c r="AJT21" i="28"/>
  <c r="AKB21" i="28"/>
  <c r="AKJ21" i="28"/>
  <c r="AKR21" i="28"/>
  <c r="AKZ21" i="28"/>
  <c r="ALH21" i="28"/>
  <c r="ALP21" i="28"/>
  <c r="ALX21" i="28"/>
  <c r="AMF21" i="28"/>
  <c r="AMN21" i="28"/>
  <c r="AMV21" i="28"/>
  <c r="AND21" i="28"/>
  <c r="ANL21" i="28"/>
  <c r="ANT21" i="28"/>
  <c r="AOB21" i="28"/>
  <c r="AOJ21" i="28"/>
  <c r="AOR21" i="28"/>
  <c r="AOZ21" i="28"/>
  <c r="APH21" i="28"/>
  <c r="APP21" i="28"/>
  <c r="APX21" i="28"/>
  <c r="AQF21" i="28"/>
  <c r="AQN21" i="28"/>
  <c r="AQV21" i="28"/>
  <c r="ARD21" i="28"/>
  <c r="ARL21" i="28"/>
  <c r="ART21" i="28"/>
  <c r="ASB21" i="28"/>
  <c r="ASJ21" i="28"/>
  <c r="ASR21" i="28"/>
  <c r="ASZ21" i="28"/>
  <c r="ATG21" i="28"/>
  <c r="ATL21" i="28"/>
  <c r="ATQ21" i="28"/>
  <c r="ATW21" i="28"/>
  <c r="AUB21" i="28"/>
  <c r="AUG21" i="28"/>
  <c r="AUM21" i="28"/>
  <c r="AUR21" i="28"/>
  <c r="AUW21" i="28"/>
  <c r="AVC21" i="28"/>
  <c r="AVH21" i="28"/>
  <c r="AVM21" i="28"/>
  <c r="AVS21" i="28"/>
  <c r="AVX21" i="28"/>
  <c r="AWC21" i="28"/>
  <c r="AWI21" i="28"/>
  <c r="AWN21" i="28"/>
  <c r="AWS21" i="28"/>
  <c r="AWY21" i="28"/>
  <c r="AXD21" i="28"/>
  <c r="AXI21" i="28"/>
  <c r="AXO21" i="28"/>
  <c r="AXT21" i="28"/>
  <c r="AXY21" i="28"/>
  <c r="AYE21" i="28"/>
  <c r="AYJ21" i="28"/>
  <c r="AYO21" i="28"/>
  <c r="AYU21" i="28"/>
  <c r="AYZ21" i="28"/>
  <c r="AZE21" i="28"/>
  <c r="AZK21" i="28"/>
  <c r="AZP21" i="28"/>
  <c r="AZU21" i="28"/>
  <c r="BAA21" i="28"/>
  <c r="BAF21" i="28"/>
  <c r="BAK21" i="28"/>
  <c r="BAQ21" i="28"/>
  <c r="BAV21" i="28"/>
  <c r="BBA21" i="28"/>
  <c r="BBG21" i="28"/>
  <c r="BBL21" i="28"/>
  <c r="BBQ21" i="28"/>
  <c r="BBW21" i="28"/>
  <c r="BCB21" i="28"/>
  <c r="BCG21" i="28"/>
  <c r="BCM21" i="28"/>
  <c r="BCR21" i="28"/>
  <c r="BCW21" i="28"/>
  <c r="BDC21" i="28"/>
  <c r="BDH21" i="28"/>
  <c r="BDM21" i="28"/>
  <c r="BDS21" i="28"/>
  <c r="BDX21" i="28"/>
  <c r="BEC21" i="28"/>
  <c r="BEI21" i="28"/>
  <c r="BEN21" i="28"/>
  <c r="BES21" i="28"/>
  <c r="BEY21" i="28"/>
  <c r="BFD21" i="28"/>
  <c r="BFI21" i="28"/>
  <c r="BFO21" i="28"/>
  <c r="BFT21" i="28"/>
  <c r="BFY21" i="28"/>
  <c r="BGE21" i="28"/>
  <c r="BGJ21" i="28"/>
  <c r="BGO21" i="28"/>
  <c r="BGU21" i="28"/>
  <c r="BGZ21" i="28"/>
  <c r="BHE21" i="28"/>
  <c r="BHK21" i="28"/>
  <c r="BHP21" i="28"/>
  <c r="BHU21" i="28"/>
  <c r="BIA21" i="28"/>
  <c r="BIF21" i="28"/>
  <c r="BIK21" i="28"/>
  <c r="BIQ21" i="28"/>
  <c r="BIV21" i="28"/>
  <c r="BJA21" i="28"/>
  <c r="BJG21" i="28"/>
  <c r="BJL21" i="28"/>
  <c r="BJQ21" i="28"/>
  <c r="BJW21" i="28"/>
  <c r="BKB21" i="28"/>
  <c r="BKG21" i="28"/>
  <c r="BKM21" i="28"/>
  <c r="BKR21" i="28"/>
  <c r="BKW21" i="28"/>
  <c r="BLC21" i="28"/>
  <c r="BLH21" i="28"/>
  <c r="BLM21" i="28"/>
  <c r="BLS21" i="28"/>
  <c r="BLX21" i="28"/>
  <c r="BMC21" i="28"/>
  <c r="BMI21" i="28"/>
  <c r="BMN21" i="28"/>
  <c r="BMS21" i="28"/>
  <c r="BMY21" i="28"/>
  <c r="BND21" i="28"/>
  <c r="BNI21" i="28"/>
  <c r="BNO21" i="28"/>
  <c r="BNT21" i="28"/>
  <c r="BNY21" i="28"/>
  <c r="BOE21" i="28"/>
  <c r="BOJ21" i="28"/>
  <c r="BOO21" i="28"/>
  <c r="BOU21" i="28"/>
  <c r="BOZ21" i="28"/>
  <c r="BPE21" i="28"/>
  <c r="BPK21" i="28"/>
  <c r="BPP21" i="28"/>
  <c r="BPU21" i="28"/>
  <c r="BQA21" i="28"/>
  <c r="BQF21" i="28"/>
  <c r="BQK21" i="28"/>
  <c r="BQQ21" i="28"/>
  <c r="BQV21" i="28"/>
  <c r="BRA21" i="28"/>
  <c r="BRG21" i="28"/>
  <c r="BRL21" i="28"/>
  <c r="BRQ21" i="28"/>
  <c r="BRW21" i="28"/>
  <c r="BSB21" i="28"/>
  <c r="BSG21" i="28"/>
  <c r="BSM21" i="28"/>
  <c r="BSR21" i="28"/>
  <c r="BSW21" i="28"/>
  <c r="BTB21" i="28"/>
  <c r="BTF21" i="28"/>
  <c r="BTJ21" i="28"/>
  <c r="BTN21" i="28"/>
  <c r="BTR21" i="28"/>
  <c r="BTV21" i="28"/>
  <c r="BTZ21" i="28"/>
  <c r="BUD21" i="28"/>
  <c r="BUH21" i="28"/>
  <c r="BUL21" i="28"/>
  <c r="BUP21" i="28"/>
  <c r="BUT21" i="28"/>
  <c r="BUX21" i="28"/>
  <c r="BVB21" i="28"/>
  <c r="BVF21" i="28"/>
  <c r="BVJ21" i="28"/>
  <c r="BVN21" i="28"/>
  <c r="BVR21" i="28"/>
  <c r="BVV21" i="28"/>
  <c r="BVZ21" i="28"/>
  <c r="BWD21" i="28"/>
  <c r="BWH21" i="28"/>
  <c r="BWL21" i="28"/>
  <c r="BWP21" i="28"/>
  <c r="BWT21" i="28"/>
  <c r="BWX21" i="28"/>
  <c r="BXB21" i="28"/>
  <c r="BXF21" i="28"/>
  <c r="BXJ21" i="28"/>
  <c r="BXN21" i="28"/>
  <c r="BXR21" i="28"/>
  <c r="BXV21" i="28"/>
  <c r="BXZ21" i="28"/>
  <c r="BYD21" i="28"/>
  <c r="BYH21" i="28"/>
  <c r="BYL21" i="28"/>
  <c r="BYP21" i="28"/>
  <c r="BYT21" i="28"/>
  <c r="BYX21" i="28"/>
  <c r="BZB21" i="28"/>
  <c r="BZF21" i="28"/>
  <c r="BZJ21" i="28"/>
  <c r="BZN21" i="28"/>
  <c r="BZR21" i="28"/>
  <c r="BZV21" i="28"/>
  <c r="BZZ21" i="28"/>
  <c r="CAD21" i="28"/>
  <c r="CAH21" i="28"/>
  <c r="CAL21" i="28"/>
  <c r="CAP21" i="28"/>
  <c r="CAT21" i="28"/>
  <c r="CAX21" i="28"/>
  <c r="CBB21" i="28"/>
  <c r="CBF21" i="28"/>
  <c r="CBJ21" i="28"/>
  <c r="CBN21" i="28"/>
  <c r="CBR21" i="28"/>
  <c r="CBV21" i="28"/>
  <c r="CBZ21" i="28"/>
  <c r="CCD21" i="28"/>
  <c r="CCH21" i="28"/>
  <c r="CCL21" i="28"/>
  <c r="CCP21" i="28"/>
  <c r="CCT21" i="28"/>
  <c r="CCX21" i="28"/>
  <c r="CDB21" i="28"/>
  <c r="CDF21" i="28"/>
  <c r="CDJ21" i="28"/>
  <c r="CDN21" i="28"/>
  <c r="CDR21" i="28"/>
  <c r="CDV21" i="28"/>
  <c r="CDZ21" i="28"/>
  <c r="CED21" i="28"/>
  <c r="CEH21" i="28"/>
  <c r="CEL21" i="28"/>
  <c r="CEP21" i="28"/>
  <c r="CET21" i="28"/>
  <c r="CEX21" i="28"/>
  <c r="CFB21" i="28"/>
  <c r="CFF21" i="28"/>
  <c r="CFJ21" i="28"/>
  <c r="CFN21" i="28"/>
  <c r="CFR21" i="28"/>
  <c r="CFV21" i="28"/>
  <c r="CFZ21" i="28"/>
  <c r="CGD21" i="28"/>
  <c r="CGH21" i="28"/>
  <c r="CGL21" i="28"/>
  <c r="CGP21" i="28"/>
  <c r="CGT21" i="28"/>
  <c r="CGX21" i="28"/>
  <c r="CHB21" i="28"/>
  <c r="CHF21" i="28"/>
  <c r="CHJ21" i="28"/>
  <c r="CHN21" i="28"/>
  <c r="CHR21" i="28"/>
  <c r="CHV21" i="28"/>
  <c r="CHZ21" i="28"/>
  <c r="CID21" i="28"/>
  <c r="CIH21" i="28"/>
  <c r="CIL21" i="28"/>
  <c r="CIP21" i="28"/>
  <c r="CIT21" i="28"/>
  <c r="CIX21" i="28"/>
  <c r="CJB21" i="28"/>
  <c r="CJF21" i="28"/>
  <c r="CJJ21" i="28"/>
  <c r="CJN21" i="28"/>
  <c r="CJR21" i="28"/>
  <c r="CJV21" i="28"/>
  <c r="CJZ21" i="28"/>
  <c r="CKD21" i="28"/>
  <c r="CKH21" i="28"/>
  <c r="CKL21" i="28"/>
  <c r="CKP21" i="28"/>
  <c r="CKT21" i="28"/>
  <c r="CKX21" i="28"/>
  <c r="CLB21" i="28"/>
  <c r="CLF21" i="28"/>
  <c r="CLJ21" i="28"/>
  <c r="CLN21" i="28"/>
  <c r="CLR21" i="28"/>
  <c r="CLV21" i="28"/>
  <c r="CLZ21" i="28"/>
  <c r="CMD21" i="28"/>
  <c r="CMH21" i="28"/>
  <c r="CML21" i="28"/>
  <c r="CMP21" i="28"/>
  <c r="CMT21" i="28"/>
  <c r="CMX21" i="28"/>
  <c r="AU21" i="28"/>
  <c r="DI21" i="28"/>
  <c r="FO21" i="28"/>
  <c r="HT21" i="28"/>
  <c r="JX21" i="28"/>
  <c r="MB21" i="28"/>
  <c r="NS21" i="28"/>
  <c r="PI21" i="28"/>
  <c r="QP21" i="28"/>
  <c r="RV21" i="28"/>
  <c r="TB21" i="28"/>
  <c r="UH21" i="28"/>
  <c r="VN21" i="28"/>
  <c r="WT21" i="28"/>
  <c r="XZ21" i="28"/>
  <c r="ZF21" i="28"/>
  <c r="AAL21" i="28"/>
  <c r="ABR21" i="28"/>
  <c r="ACX21" i="28"/>
  <c r="AED21" i="28"/>
  <c r="AFH21" i="28"/>
  <c r="AGD21" i="28"/>
  <c r="AGU21" i="28"/>
  <c r="AHK21" i="28"/>
  <c r="AIA21" i="28"/>
  <c r="AIQ21" i="28"/>
  <c r="AJG21" i="28"/>
  <c r="AJW21" i="28"/>
  <c r="AKM21" i="28"/>
  <c r="ALC21" i="28"/>
  <c r="ALS21" i="28"/>
  <c r="AMI21" i="28"/>
  <c r="AMY21" i="28"/>
  <c r="ANO21" i="28"/>
  <c r="AOE21" i="28"/>
  <c r="AOU21" i="28"/>
  <c r="APK21" i="28"/>
  <c r="AQA21" i="28"/>
  <c r="AQQ21" i="28"/>
  <c r="ARG21" i="28"/>
  <c r="ARW21" i="28"/>
  <c r="ASM21" i="28"/>
  <c r="ATC21" i="28"/>
  <c r="ATM21" i="28"/>
  <c r="ATX21" i="28"/>
  <c r="AUI21" i="28"/>
  <c r="AUS21" i="28"/>
  <c r="AVD21" i="28"/>
  <c r="AVO21" i="28"/>
  <c r="AVY21" i="28"/>
  <c r="AWJ21" i="28"/>
  <c r="AWU21" i="28"/>
  <c r="AXE21" i="28"/>
  <c r="AXP21" i="28"/>
  <c r="AYA21" i="28"/>
  <c r="AYK21" i="28"/>
  <c r="AYV21" i="28"/>
  <c r="AZG21" i="28"/>
  <c r="AZQ21" i="28"/>
  <c r="BAB21" i="28"/>
  <c r="BAM21" i="28"/>
  <c r="BAW21" i="28"/>
  <c r="BBH21" i="28"/>
  <c r="BBS21" i="28"/>
  <c r="BCC21" i="28"/>
  <c r="BCN21" i="28"/>
  <c r="BCY21" i="28"/>
  <c r="BDI21" i="28"/>
  <c r="BDT21" i="28"/>
  <c r="BEE21" i="28"/>
  <c r="BEO21" i="28"/>
  <c r="BEZ21" i="28"/>
  <c r="BFK21" i="28"/>
  <c r="BFU21" i="28"/>
  <c r="BGF21" i="28"/>
  <c r="BGQ21" i="28"/>
  <c r="BHA21" i="28"/>
  <c r="BHL21" i="28"/>
  <c r="BHW21" i="28"/>
  <c r="BIG21" i="28"/>
  <c r="BIR21" i="28"/>
  <c r="BJC21" i="28"/>
  <c r="BJM21" i="28"/>
  <c r="BJX21" i="28"/>
  <c r="BKI21" i="28"/>
  <c r="BKS21" i="28"/>
  <c r="BLD21" i="28"/>
  <c r="BLO21" i="28"/>
  <c r="BLY21" i="28"/>
  <c r="BMJ21" i="28"/>
  <c r="BMU21" i="28"/>
  <c r="BNE21" i="28"/>
  <c r="BNP21" i="28"/>
  <c r="BOA21" i="28"/>
  <c r="BOK21" i="28"/>
  <c r="BOV21" i="28"/>
  <c r="BPG21" i="28"/>
  <c r="BPQ21" i="28"/>
  <c r="BQB21" i="28"/>
  <c r="BQM21" i="28"/>
  <c r="BQW21" i="28"/>
  <c r="BRH21" i="28"/>
  <c r="BRS21" i="28"/>
  <c r="BSC21" i="28"/>
  <c r="BSN21" i="28"/>
  <c r="BSY21" i="28"/>
  <c r="BTD21" i="28"/>
  <c r="BTI21" i="28"/>
  <c r="BTO21" i="28"/>
  <c r="BTT21" i="28"/>
  <c r="BTY21" i="28"/>
  <c r="BUE21" i="28"/>
  <c r="BUJ21" i="28"/>
  <c r="BUO21" i="28"/>
  <c r="BUU21" i="28"/>
  <c r="BUZ21" i="28"/>
  <c r="BVE21" i="28"/>
  <c r="BVK21" i="28"/>
  <c r="BVP21" i="28"/>
  <c r="BVU21" i="28"/>
  <c r="BWA21" i="28"/>
  <c r="BWF21" i="28"/>
  <c r="BWK21" i="28"/>
  <c r="BWQ21" i="28"/>
  <c r="BWV21" i="28"/>
  <c r="BXA21" i="28"/>
  <c r="BXG21" i="28"/>
  <c r="BXL21" i="28"/>
  <c r="BXQ21" i="28"/>
  <c r="BXW21" i="28"/>
  <c r="BYB21" i="28"/>
  <c r="BYG21" i="28"/>
  <c r="BYM21" i="28"/>
  <c r="BYR21" i="28"/>
  <c r="BYW21" i="28"/>
  <c r="BZC21" i="28"/>
  <c r="BZH21" i="28"/>
  <c r="BZM21" i="28"/>
  <c r="BZS21" i="28"/>
  <c r="BZX21" i="28"/>
  <c r="CAC21" i="28"/>
  <c r="CAI21" i="28"/>
  <c r="CAN21" i="28"/>
  <c r="CAS21" i="28"/>
  <c r="CAY21" i="28"/>
  <c r="CBD21" i="28"/>
  <c r="CBI21" i="28"/>
  <c r="CBO21" i="28"/>
  <c r="CBT21" i="28"/>
  <c r="CBY21" i="28"/>
  <c r="CCE21" i="28"/>
  <c r="CCJ21" i="28"/>
  <c r="CCO21" i="28"/>
  <c r="CCU21" i="28"/>
  <c r="CCZ21" i="28"/>
  <c r="CDE21" i="28"/>
  <c r="CDK21" i="28"/>
  <c r="CDP21" i="28"/>
  <c r="CDU21" i="28"/>
  <c r="CEA21" i="28"/>
  <c r="CEF21" i="28"/>
  <c r="CEK21" i="28"/>
  <c r="CEQ21" i="28"/>
  <c r="CEV21" i="28"/>
  <c r="CFA21" i="28"/>
  <c r="CFG21" i="28"/>
  <c r="CFL21" i="28"/>
  <c r="CFQ21" i="28"/>
  <c r="CFW21" i="28"/>
  <c r="CGB21" i="28"/>
  <c r="CGG21" i="28"/>
  <c r="CGM21" i="28"/>
  <c r="CGR21" i="28"/>
  <c r="CGW21" i="28"/>
  <c r="CHC21" i="28"/>
  <c r="CHH21" i="28"/>
  <c r="CHM21" i="28"/>
  <c r="CHS21" i="28"/>
  <c r="CHX21" i="28"/>
  <c r="CIC21" i="28"/>
  <c r="CII21" i="28"/>
  <c r="CIN21" i="28"/>
  <c r="CIS21" i="28"/>
  <c r="CIY21" i="28"/>
  <c r="CJD21" i="28"/>
  <c r="CJI21" i="28"/>
  <c r="CJO21" i="28"/>
  <c r="CJT21" i="28"/>
  <c r="CJY21" i="28"/>
  <c r="CKE21" i="28"/>
  <c r="CKJ21" i="28"/>
  <c r="CKO21" i="28"/>
  <c r="CKU21" i="28"/>
  <c r="CKZ21" i="28"/>
  <c r="CLE21" i="28"/>
  <c r="CLK21" i="28"/>
  <c r="CLP21" i="28"/>
  <c r="CLU21" i="28"/>
  <c r="CMA21" i="28"/>
  <c r="CMF21" i="28"/>
  <c r="CMK21" i="28"/>
  <c r="CMQ21" i="28"/>
  <c r="CMV21" i="28"/>
  <c r="CNA21" i="28"/>
  <c r="CNE21" i="28"/>
  <c r="CNI21" i="28"/>
  <c r="CNM21" i="28"/>
  <c r="CNQ21" i="28"/>
  <c r="CNU21" i="28"/>
  <c r="CNY21" i="28"/>
  <c r="COC21" i="28"/>
  <c r="COG21" i="28"/>
  <c r="COK21" i="28"/>
  <c r="COO21" i="28"/>
  <c r="COS21" i="28"/>
  <c r="COW21" i="28"/>
  <c r="CPA21" i="28"/>
  <c r="CPE21" i="28"/>
  <c r="CPI21" i="28"/>
  <c r="CPM21" i="28"/>
  <c r="CPQ21" i="28"/>
  <c r="CPU21" i="28"/>
  <c r="CPY21" i="28"/>
  <c r="CQC21" i="28"/>
  <c r="CQG21" i="28"/>
  <c r="CQK21" i="28"/>
  <c r="CQO21" i="28"/>
  <c r="CQS21" i="28"/>
  <c r="CQW21" i="28"/>
  <c r="CRA21" i="28"/>
  <c r="CRE21" i="28"/>
  <c r="CRI21" i="28"/>
  <c r="CRM21" i="28"/>
  <c r="CRQ21" i="28"/>
  <c r="CRU21" i="28"/>
  <c r="CRY21" i="28"/>
  <c r="CSC21" i="28"/>
  <c r="CSG21" i="28"/>
  <c r="CSK21" i="28"/>
  <c r="CSO21" i="28"/>
  <c r="CSS21" i="28"/>
  <c r="CSW21" i="28"/>
  <c r="CTA21" i="28"/>
  <c r="CTE21" i="28"/>
  <c r="CTI21" i="28"/>
  <c r="CTM21" i="28"/>
  <c r="CTQ21" i="28"/>
  <c r="CTU21" i="28"/>
  <c r="CTY21" i="28"/>
  <c r="CUC21" i="28"/>
  <c r="CUG21" i="28"/>
  <c r="CUK21" i="28"/>
  <c r="CUO21" i="28"/>
  <c r="CUS21" i="28"/>
  <c r="CUW21" i="28"/>
  <c r="CVA21" i="28"/>
  <c r="CVE21" i="28"/>
  <c r="CVI21" i="28"/>
  <c r="CVM21" i="28"/>
  <c r="CVQ21" i="28"/>
  <c r="CVU21" i="28"/>
  <c r="CVY21" i="28"/>
  <c r="CWC21" i="28"/>
  <c r="CWG21" i="28"/>
  <c r="CWK21" i="28"/>
  <c r="CWO21" i="28"/>
  <c r="CWS21" i="28"/>
  <c r="CWW21" i="28"/>
  <c r="CXA21" i="28"/>
  <c r="CXE21" i="28"/>
  <c r="CXI21" i="28"/>
  <c r="CXM21" i="28"/>
  <c r="CXQ21" i="28"/>
  <c r="CXU21" i="28"/>
  <c r="CXY21" i="28"/>
  <c r="CYC21" i="28"/>
  <c r="CYG21" i="28"/>
  <c r="CYK21" i="28"/>
  <c r="CYO21" i="28"/>
  <c r="CYS21" i="28"/>
  <c r="CYW21" i="28"/>
  <c r="CZA21" i="28"/>
  <c r="CZE21" i="28"/>
  <c r="CZI21" i="28"/>
  <c r="CZM21" i="28"/>
  <c r="CZQ21" i="28"/>
  <c r="CZU21" i="28"/>
  <c r="CZY21" i="28"/>
  <c r="DAC21" i="28"/>
  <c r="DAG21" i="28"/>
  <c r="DAK21" i="28"/>
  <c r="DAO21" i="28"/>
  <c r="DAS21" i="28"/>
  <c r="DAW21" i="28"/>
  <c r="DBA21" i="28"/>
  <c r="DBE21" i="28"/>
  <c r="DBI21" i="28"/>
  <c r="DBM21" i="28"/>
  <c r="DBQ21" i="28"/>
  <c r="DBU21" i="28"/>
  <c r="DBY21" i="28"/>
  <c r="DCC21" i="28"/>
  <c r="DCG21" i="28"/>
  <c r="DCK21" i="28"/>
  <c r="DCO21" i="28"/>
  <c r="DCS21" i="28"/>
  <c r="DCW21" i="28"/>
  <c r="DDA21" i="28"/>
  <c r="DDE21" i="28"/>
  <c r="DDI21" i="28"/>
  <c r="DDM21" i="28"/>
  <c r="DDQ21" i="28"/>
  <c r="DDU21" i="28"/>
  <c r="DDY21" i="28"/>
  <c r="DEC21" i="28"/>
  <c r="DEG21" i="28"/>
  <c r="DEK21" i="28"/>
  <c r="DEO21" i="28"/>
  <c r="DES21" i="28"/>
  <c r="DEW21" i="28"/>
  <c r="DFA21" i="28"/>
  <c r="DFE21" i="28"/>
  <c r="DFI21" i="28"/>
  <c r="DFM21" i="28"/>
  <c r="DFQ21" i="28"/>
  <c r="DFU21" i="28"/>
  <c r="DFY21" i="28"/>
  <c r="DGC21" i="28"/>
  <c r="DGG21" i="28"/>
  <c r="DGK21" i="28"/>
  <c r="DGO21" i="28"/>
  <c r="DGS21" i="28"/>
  <c r="DGW21" i="28"/>
  <c r="DHA21" i="28"/>
  <c r="DHE21" i="28"/>
  <c r="DHI21" i="28"/>
  <c r="DHM21" i="28"/>
  <c r="DHQ21" i="28"/>
  <c r="DHU21" i="28"/>
  <c r="DHY21" i="28"/>
  <c r="DIC21" i="28"/>
  <c r="AV21" i="28"/>
  <c r="DL21" i="28"/>
  <c r="FP21" i="28"/>
  <c r="HU21" i="28"/>
  <c r="KA21" i="28"/>
  <c r="MC21" i="28"/>
  <c r="NT21" i="28"/>
  <c r="PK21" i="28"/>
  <c r="QQ21" i="28"/>
  <c r="RW21" i="28"/>
  <c r="TC21" i="28"/>
  <c r="UI21" i="28"/>
  <c r="VO21" i="28"/>
  <c r="WU21" i="28"/>
  <c r="YA21" i="28"/>
  <c r="ZG21" i="28"/>
  <c r="AAM21" i="28"/>
  <c r="ABS21" i="28"/>
  <c r="ACY21" i="28"/>
  <c r="AEE21" i="28"/>
  <c r="AFJ21" i="28"/>
  <c r="AGE21" i="28"/>
  <c r="AGV21" i="28"/>
  <c r="AHL21" i="28"/>
  <c r="AIB21" i="28"/>
  <c r="AIR21" i="28"/>
  <c r="AJH21" i="28"/>
  <c r="AJX21" i="28"/>
  <c r="AKN21" i="28"/>
  <c r="ALD21" i="28"/>
  <c r="ALT21" i="28"/>
  <c r="AMJ21" i="28"/>
  <c r="AMZ21" i="28"/>
  <c r="ANP21" i="28"/>
  <c r="AOF21" i="28"/>
  <c r="AOV21" i="28"/>
  <c r="APL21" i="28"/>
  <c r="AQB21" i="28"/>
  <c r="AQR21" i="28"/>
  <c r="ARH21" i="28"/>
  <c r="ARX21" i="28"/>
  <c r="ASN21" i="28"/>
  <c r="ATD21" i="28"/>
  <c r="ATO21" i="28"/>
  <c r="ATY21" i="28"/>
  <c r="AUJ21" i="28"/>
  <c r="AUU21" i="28"/>
  <c r="AVE21" i="28"/>
  <c r="AVP21" i="28"/>
  <c r="AWA21" i="28"/>
  <c r="AWK21" i="28"/>
  <c r="AWV21" i="28"/>
  <c r="AXG21" i="28"/>
  <c r="AXQ21" i="28"/>
  <c r="AYB21" i="28"/>
  <c r="AYM21" i="28"/>
  <c r="AYW21" i="28"/>
  <c r="AZH21" i="28"/>
  <c r="AZS21" i="28"/>
  <c r="BAC21" i="28"/>
  <c r="BAN21" i="28"/>
  <c r="BAY21" i="28"/>
  <c r="BBI21" i="28"/>
  <c r="BBT21" i="28"/>
  <c r="BCE21" i="28"/>
  <c r="BCO21" i="28"/>
  <c r="BCZ21" i="28"/>
  <c r="BDK21" i="28"/>
  <c r="BDU21" i="28"/>
  <c r="BEF21" i="28"/>
  <c r="BEQ21" i="28"/>
  <c r="BFA21" i="28"/>
  <c r="BFL21" i="28"/>
  <c r="BFW21" i="28"/>
  <c r="BGG21" i="28"/>
  <c r="BGR21" i="28"/>
  <c r="BHC21" i="28"/>
  <c r="BHM21" i="28"/>
  <c r="BHX21" i="28"/>
  <c r="BII21" i="28"/>
  <c r="BIS21" i="28"/>
  <c r="BJD21" i="28"/>
  <c r="BJO21" i="28"/>
  <c r="BJY21" i="28"/>
  <c r="BKJ21" i="28"/>
  <c r="BKU21" i="28"/>
  <c r="BLE21" i="28"/>
  <c r="BLP21" i="28"/>
  <c r="BMA21" i="28"/>
  <c r="BMK21" i="28"/>
  <c r="BMV21" i="28"/>
  <c r="BNG21" i="28"/>
  <c r="BNQ21" i="28"/>
  <c r="BOB21" i="28"/>
  <c r="BOM21" i="28"/>
  <c r="BOW21" i="28"/>
  <c r="BPH21" i="28"/>
  <c r="BPS21" i="28"/>
  <c r="BQC21" i="28"/>
  <c r="BQN21" i="28"/>
  <c r="BQY21" i="28"/>
  <c r="BRI21" i="28"/>
  <c r="BRT21" i="28"/>
  <c r="BSE21" i="28"/>
  <c r="BSO21" i="28"/>
  <c r="BSZ21" i="28"/>
  <c r="BTE21" i="28"/>
  <c r="BTK21" i="28"/>
  <c r="BTP21" i="28"/>
  <c r="BTU21" i="28"/>
  <c r="BUA21" i="28"/>
  <c r="BUF21" i="28"/>
  <c r="BUK21" i="28"/>
  <c r="BUQ21" i="28"/>
  <c r="BUV21" i="28"/>
  <c r="BVA21" i="28"/>
  <c r="BVG21" i="28"/>
  <c r="BVL21" i="28"/>
  <c r="BVQ21" i="28"/>
  <c r="BVW21" i="28"/>
  <c r="BWB21" i="28"/>
  <c r="BWG21" i="28"/>
  <c r="BWM21" i="28"/>
  <c r="BWR21" i="28"/>
  <c r="BWW21" i="28"/>
  <c r="BXC21" i="28"/>
  <c r="BXH21" i="28"/>
  <c r="BXM21" i="28"/>
  <c r="BXS21" i="28"/>
  <c r="BXX21" i="28"/>
  <c r="BYC21" i="28"/>
  <c r="BYI21" i="28"/>
  <c r="BYN21" i="28"/>
  <c r="BYS21" i="28"/>
  <c r="BYY21" i="28"/>
  <c r="BZD21" i="28"/>
  <c r="BZI21" i="28"/>
  <c r="BZO21" i="28"/>
  <c r="BZT21" i="28"/>
  <c r="BZY21" i="28"/>
  <c r="CAE21" i="28"/>
  <c r="CAJ21" i="28"/>
  <c r="CAO21" i="28"/>
  <c r="CAU21" i="28"/>
  <c r="CAZ21" i="28"/>
  <c r="CBE21" i="28"/>
  <c r="CBK21" i="28"/>
  <c r="CBP21" i="28"/>
  <c r="CBU21" i="28"/>
  <c r="CCA21" i="28"/>
  <c r="CCF21" i="28"/>
  <c r="CCK21" i="28"/>
  <c r="CCQ21" i="28"/>
  <c r="CCV21" i="28"/>
  <c r="CDA21" i="28"/>
  <c r="CDG21" i="28"/>
  <c r="CDL21" i="28"/>
  <c r="CDQ21" i="28"/>
  <c r="CDW21" i="28"/>
  <c r="CEB21" i="28"/>
  <c r="CEG21" i="28"/>
  <c r="CEM21" i="28"/>
  <c r="CER21" i="28"/>
  <c r="CEW21" i="28"/>
  <c r="CFC21" i="28"/>
  <c r="CFH21" i="28"/>
  <c r="CFM21" i="28"/>
  <c r="CFS21" i="28"/>
  <c r="CFX21" i="28"/>
  <c r="CGC21" i="28"/>
  <c r="CGI21" i="28"/>
  <c r="CGN21" i="28"/>
  <c r="CGS21" i="28"/>
  <c r="CGY21" i="28"/>
  <c r="CHD21" i="28"/>
  <c r="CHI21" i="28"/>
  <c r="CHO21" i="28"/>
  <c r="CHT21" i="28"/>
  <c r="CHY21" i="28"/>
  <c r="CIE21" i="28"/>
  <c r="CIJ21" i="28"/>
  <c r="CIO21" i="28"/>
  <c r="CIU21" i="28"/>
  <c r="CIZ21" i="28"/>
  <c r="CJE21" i="28"/>
  <c r="CJK21" i="28"/>
  <c r="CJP21" i="28"/>
  <c r="CJU21" i="28"/>
  <c r="CKA21" i="28"/>
  <c r="CKF21" i="28"/>
  <c r="CKK21" i="28"/>
  <c r="CKQ21" i="28"/>
  <c r="CKV21" i="28"/>
  <c r="CLA21" i="28"/>
  <c r="CLG21" i="28"/>
  <c r="CLL21" i="28"/>
  <c r="CLQ21" i="28"/>
  <c r="CLW21" i="28"/>
  <c r="CMB21" i="28"/>
  <c r="CMG21" i="28"/>
  <c r="CMM21" i="28"/>
  <c r="CMR21" i="28"/>
  <c r="CMW21" i="28"/>
  <c r="CNB21" i="28"/>
  <c r="CNF21" i="28"/>
  <c r="CNJ21" i="28"/>
  <c r="CNN21" i="28"/>
  <c r="CNR21" i="28"/>
  <c r="CNV21" i="28"/>
  <c r="CNZ21" i="28"/>
  <c r="COD21" i="28"/>
  <c r="COH21" i="28"/>
  <c r="COL21" i="28"/>
  <c r="COP21" i="28"/>
  <c r="COT21" i="28"/>
  <c r="COX21" i="28"/>
  <c r="CPB21" i="28"/>
  <c r="CPF21" i="28"/>
  <c r="CPJ21" i="28"/>
  <c r="CPN21" i="28"/>
  <c r="CPR21" i="28"/>
  <c r="CPV21" i="28"/>
  <c r="CPZ21" i="28"/>
  <c r="CQD21" i="28"/>
  <c r="CQH21" i="28"/>
  <c r="CQL21" i="28"/>
  <c r="CQP21" i="28"/>
  <c r="CQT21" i="28"/>
  <c r="CQX21" i="28"/>
  <c r="CRB21" i="28"/>
  <c r="CRF21" i="28"/>
  <c r="CRJ21" i="28"/>
  <c r="CRN21" i="28"/>
  <c r="CRR21" i="28"/>
  <c r="CRV21" i="28"/>
  <c r="CRZ21" i="28"/>
  <c r="CSD21" i="28"/>
  <c r="CSH21" i="28"/>
  <c r="CSL21" i="28"/>
  <c r="CSP21" i="28"/>
  <c r="CST21" i="28"/>
  <c r="CSX21" i="28"/>
  <c r="CTB21" i="28"/>
  <c r="CTF21" i="28"/>
  <c r="CTJ21" i="28"/>
  <c r="CTN21" i="28"/>
  <c r="CTR21" i="28"/>
  <c r="CTV21" i="28"/>
  <c r="CTZ21" i="28"/>
  <c r="CUD21" i="28"/>
  <c r="CUH21" i="28"/>
  <c r="CUL21" i="28"/>
  <c r="CUP21" i="28"/>
  <c r="CUT21" i="28"/>
  <c r="CUX21" i="28"/>
  <c r="CVB21" i="28"/>
  <c r="CVF21" i="28"/>
  <c r="CVJ21" i="28"/>
  <c r="CVN21" i="28"/>
  <c r="CVR21" i="28"/>
  <c r="CVV21" i="28"/>
  <c r="CVZ21" i="28"/>
  <c r="CWD21" i="28"/>
  <c r="CWH21" i="28"/>
  <c r="CWL21" i="28"/>
  <c r="CWP21" i="28"/>
  <c r="CWT21" i="28"/>
  <c r="CWX21" i="28"/>
  <c r="CXB21" i="28"/>
  <c r="CXF21" i="28"/>
  <c r="CXJ21" i="28"/>
  <c r="CXN21" i="28"/>
  <c r="CXR21" i="28"/>
  <c r="CXV21" i="28"/>
  <c r="CXZ21" i="28"/>
  <c r="CYD21" i="28"/>
  <c r="CYH21" i="28"/>
  <c r="CYL21" i="28"/>
  <c r="CYP21" i="28"/>
  <c r="CYT21" i="28"/>
  <c r="CYX21" i="28"/>
  <c r="CZB21" i="28"/>
  <c r="CZF21" i="28"/>
  <c r="CZJ21" i="28"/>
  <c r="CZN21" i="28"/>
  <c r="CZR21" i="28"/>
  <c r="CZV21" i="28"/>
  <c r="CZZ21" i="28"/>
  <c r="DAD21" i="28"/>
  <c r="DAH21" i="28"/>
  <c r="DAL21" i="28"/>
  <c r="DAP21" i="28"/>
  <c r="DAT21" i="28"/>
  <c r="DAX21" i="28"/>
  <c r="DBB21" i="28"/>
  <c r="DBF21" i="28"/>
  <c r="DBJ21" i="28"/>
  <c r="DBN21" i="28"/>
  <c r="DBR21" i="28"/>
  <c r="DBV21" i="28"/>
  <c r="DBZ21" i="28"/>
  <c r="DCD21" i="28"/>
  <c r="DCH21" i="28"/>
  <c r="DCL21" i="28"/>
  <c r="DCP21" i="28"/>
  <c r="DCT21" i="28"/>
  <c r="DCX21" i="28"/>
  <c r="DDB21" i="28"/>
  <c r="DDF21" i="28"/>
  <c r="DDJ21" i="28"/>
  <c r="DDN21" i="28"/>
  <c r="DDR21" i="28"/>
  <c r="DDV21" i="28"/>
  <c r="DDZ21" i="28"/>
  <c r="DED21" i="28"/>
  <c r="DEH21" i="28"/>
  <c r="DEL21" i="28"/>
  <c r="DEP21" i="28"/>
  <c r="DET21" i="28"/>
  <c r="DEX21" i="28"/>
  <c r="DFB21" i="28"/>
  <c r="DFF21" i="28"/>
  <c r="DFJ21" i="28"/>
  <c r="DFN21" i="28"/>
  <c r="DFR21" i="28"/>
  <c r="DFV21" i="28"/>
  <c r="DFZ21" i="28"/>
  <c r="DGD21" i="28"/>
  <c r="DGH21" i="28"/>
  <c r="DGL21" i="28"/>
  <c r="DGP21" i="28"/>
  <c r="DGT21" i="28"/>
  <c r="DGX21" i="28"/>
  <c r="DHB21" i="28"/>
  <c r="DHF21" i="28"/>
  <c r="DHJ21" i="28"/>
  <c r="DHN21" i="28"/>
  <c r="DHR21" i="28"/>
  <c r="DHV21" i="28"/>
  <c r="DHZ21" i="28"/>
  <c r="DID21" i="28"/>
  <c r="DIH21" i="28"/>
  <c r="DIL21" i="28"/>
  <c r="DIP21" i="28"/>
  <c r="DIT21" i="28"/>
  <c r="DIX21" i="28"/>
  <c r="DJB21" i="28"/>
  <c r="DJF21" i="28"/>
  <c r="DJJ21" i="28"/>
  <c r="DJN21" i="28"/>
  <c r="DJR21" i="28"/>
  <c r="DJV21" i="28"/>
  <c r="DJZ21" i="28"/>
  <c r="DKD21" i="28"/>
  <c r="DKH21" i="28"/>
  <c r="DKL21" i="28"/>
  <c r="DKP21" i="28"/>
  <c r="DKT21" i="28"/>
  <c r="DKX21" i="28"/>
  <c r="DLB21" i="28"/>
  <c r="DLF21" i="28"/>
  <c r="DLJ21" i="28"/>
  <c r="DLN21" i="28"/>
  <c r="DLR21" i="28"/>
  <c r="DLV21" i="28"/>
  <c r="DLZ21" i="28"/>
  <c r="DMD21" i="28"/>
  <c r="DMH21" i="28"/>
  <c r="DML21" i="28"/>
  <c r="DMP21" i="28"/>
  <c r="DMT21" i="28"/>
  <c r="DMX21" i="28"/>
  <c r="DNB21" i="28"/>
  <c r="DNF21" i="28"/>
  <c r="DNJ21" i="28"/>
  <c r="DNN21" i="28"/>
  <c r="DNR21" i="28"/>
  <c r="DNV21" i="28"/>
  <c r="DNZ21" i="28"/>
  <c r="DOD21" i="28"/>
  <c r="DOH21" i="28"/>
  <c r="DOL21" i="28"/>
  <c r="DOP21" i="28"/>
  <c r="DOT21" i="28"/>
  <c r="DOX21" i="28"/>
  <c r="DPB21" i="28"/>
  <c r="DPF21" i="28"/>
  <c r="DPJ21" i="28"/>
  <c r="DPN21" i="28"/>
  <c r="DPR21" i="28"/>
  <c r="DPV21" i="28"/>
  <c r="DPZ21" i="28"/>
  <c r="DQD21" i="28"/>
  <c r="DQH21" i="28"/>
  <c r="DQL21" i="28"/>
  <c r="DQP21" i="28"/>
  <c r="DQT21" i="28"/>
  <c r="DQX21" i="28"/>
  <c r="DRB21" i="28"/>
  <c r="DRF21" i="28"/>
  <c r="DRJ21" i="28"/>
  <c r="DRN21" i="28"/>
  <c r="DRR21" i="28"/>
  <c r="DRV21" i="28"/>
  <c r="DRZ21" i="28"/>
  <c r="DSD21" i="28"/>
  <c r="DSH21" i="28"/>
  <c r="DSL21" i="28"/>
  <c r="DSP21" i="28"/>
  <c r="DST21" i="28"/>
  <c r="DSX21" i="28"/>
  <c r="DTB21" i="28"/>
  <c r="DTF21" i="28"/>
  <c r="DTJ21" i="28"/>
  <c r="DTN21" i="28"/>
  <c r="DTR21" i="28"/>
  <c r="DTV21" i="28"/>
  <c r="DTZ21" i="28"/>
  <c r="DUD21" i="28"/>
  <c r="DUH21" i="28"/>
  <c r="DUL21" i="28"/>
  <c r="DUP21" i="28"/>
  <c r="DUT21" i="28"/>
  <c r="DUX21" i="28"/>
  <c r="DVB21" i="28"/>
  <c r="DVF21" i="28"/>
  <c r="DVJ21" i="28"/>
  <c r="DVN21" i="28"/>
  <c r="DVR21" i="28"/>
  <c r="DVV21" i="28"/>
  <c r="DVZ21" i="28"/>
  <c r="DWD21" i="28"/>
  <c r="DWH21" i="28"/>
  <c r="DWL21" i="28"/>
  <c r="CG21" i="28"/>
  <c r="GQ21" i="28"/>
  <c r="LA21" i="28"/>
  <c r="ON21" i="28"/>
  <c r="RF21" i="28"/>
  <c r="TR21" i="28"/>
  <c r="WD21" i="28"/>
  <c r="YP21" i="28"/>
  <c r="ABB21" i="28"/>
  <c r="ADN21" i="28"/>
  <c r="AFS21" i="28"/>
  <c r="AHC21" i="28"/>
  <c r="AII21" i="28"/>
  <c r="AJO21" i="28"/>
  <c r="AKU21" i="28"/>
  <c r="AMA21" i="28"/>
  <c r="ANG21" i="28"/>
  <c r="AOM21" i="28"/>
  <c r="APS21" i="28"/>
  <c r="AQY21" i="28"/>
  <c r="ASE21" i="28"/>
  <c r="ATH21" i="28"/>
  <c r="AUC21" i="28"/>
  <c r="AUY21" i="28"/>
  <c r="AVT21" i="28"/>
  <c r="AWO21" i="28"/>
  <c r="AXK21" i="28"/>
  <c r="AYF21" i="28"/>
  <c r="AZA21" i="28"/>
  <c r="AZW21" i="28"/>
  <c r="BAR21" i="28"/>
  <c r="BBM21" i="28"/>
  <c r="BCI21" i="28"/>
  <c r="BDD21" i="28"/>
  <c r="BDY21" i="28"/>
  <c r="BEU21" i="28"/>
  <c r="BFP21" i="28"/>
  <c r="BGK21" i="28"/>
  <c r="BHG21" i="28"/>
  <c r="BIB21" i="28"/>
  <c r="BIW21" i="28"/>
  <c r="BJS21" i="28"/>
  <c r="BKN21" i="28"/>
  <c r="BLI21" i="28"/>
  <c r="BME21" i="28"/>
  <c r="BMZ21" i="28"/>
  <c r="BNU21" i="28"/>
  <c r="BOQ21" i="28"/>
  <c r="BPL21" i="28"/>
  <c r="BQG21" i="28"/>
  <c r="BRC21" i="28"/>
  <c r="BRX21" i="28"/>
  <c r="BSS21" i="28"/>
  <c r="BTG21" i="28"/>
  <c r="BTQ21" i="28"/>
  <c r="BUB21" i="28"/>
  <c r="BUM21" i="28"/>
  <c r="BUW21" i="28"/>
  <c r="BVH21" i="28"/>
  <c r="BVS21" i="28"/>
  <c r="BWC21" i="28"/>
  <c r="BWN21" i="28"/>
  <c r="BWY21" i="28"/>
  <c r="BXI21" i="28"/>
  <c r="BXT21" i="28"/>
  <c r="BYE21" i="28"/>
  <c r="BYO21" i="28"/>
  <c r="BYZ21" i="28"/>
  <c r="BZK21" i="28"/>
  <c r="BZU21" i="28"/>
  <c r="CAF21" i="28"/>
  <c r="CAQ21" i="28"/>
  <c r="CBA21" i="28"/>
  <c r="CBL21" i="28"/>
  <c r="CBW21" i="28"/>
  <c r="CCG21" i="28"/>
  <c r="CCR21" i="28"/>
  <c r="CDC21" i="28"/>
  <c r="CDM21" i="28"/>
  <c r="CDX21" i="28"/>
  <c r="CEI21" i="28"/>
  <c r="CES21" i="28"/>
  <c r="CFD21" i="28"/>
  <c r="CFO21" i="28"/>
  <c r="CFY21" i="28"/>
  <c r="CGJ21" i="28"/>
  <c r="CGU21" i="28"/>
  <c r="CHE21" i="28"/>
  <c r="CHP21" i="28"/>
  <c r="CIA21" i="28"/>
  <c r="CIK21" i="28"/>
  <c r="CIV21" i="28"/>
  <c r="CJG21" i="28"/>
  <c r="CJQ21" i="28"/>
  <c r="CKB21" i="28"/>
  <c r="CKM21" i="28"/>
  <c r="CKW21" i="28"/>
  <c r="CLH21" i="28"/>
  <c r="CLS21" i="28"/>
  <c r="CMC21" i="28"/>
  <c r="CMN21" i="28"/>
  <c r="CMY21" i="28"/>
  <c r="CNG21" i="28"/>
  <c r="CNO21" i="28"/>
  <c r="CNW21" i="28"/>
  <c r="COE21" i="28"/>
  <c r="COM21" i="28"/>
  <c r="COU21" i="28"/>
  <c r="CPC21" i="28"/>
  <c r="CPK21" i="28"/>
  <c r="CPS21" i="28"/>
  <c r="CQA21" i="28"/>
  <c r="CQI21" i="28"/>
  <c r="CQQ21" i="28"/>
  <c r="CQY21" i="28"/>
  <c r="CRG21" i="28"/>
  <c r="CRO21" i="28"/>
  <c r="CRW21" i="28"/>
  <c r="CSE21" i="28"/>
  <c r="CSM21" i="28"/>
  <c r="CSU21" i="28"/>
  <c r="CTC21" i="28"/>
  <c r="CTK21" i="28"/>
  <c r="CTS21" i="28"/>
  <c r="CUA21" i="28"/>
  <c r="CUI21" i="28"/>
  <c r="CUQ21" i="28"/>
  <c r="CUY21" i="28"/>
  <c r="CVG21" i="28"/>
  <c r="CVO21" i="28"/>
  <c r="CVW21" i="28"/>
  <c r="CWE21" i="28"/>
  <c r="CWM21" i="28"/>
  <c r="CWU21" i="28"/>
  <c r="CXC21" i="28"/>
  <c r="CXK21" i="28"/>
  <c r="CXS21" i="28"/>
  <c r="CYA21" i="28"/>
  <c r="CYI21" i="28"/>
  <c r="CYQ21" i="28"/>
  <c r="CYY21" i="28"/>
  <c r="CZG21" i="28"/>
  <c r="CZO21" i="28"/>
  <c r="CZW21" i="28"/>
  <c r="DAE21" i="28"/>
  <c r="DAM21" i="28"/>
  <c r="DAU21" i="28"/>
  <c r="DBC21" i="28"/>
  <c r="DBK21" i="28"/>
  <c r="DBS21" i="28"/>
  <c r="DCA21" i="28"/>
  <c r="DCI21" i="28"/>
  <c r="DCQ21" i="28"/>
  <c r="DCY21" i="28"/>
  <c r="DDG21" i="28"/>
  <c r="DDO21" i="28"/>
  <c r="DDW21" i="28"/>
  <c r="DEE21" i="28"/>
  <c r="DEM21" i="28"/>
  <c r="DEU21" i="28"/>
  <c r="DFC21" i="28"/>
  <c r="DFK21" i="28"/>
  <c r="DFS21" i="28"/>
  <c r="DGA21" i="28"/>
  <c r="DGI21" i="28"/>
  <c r="DGQ21" i="28"/>
  <c r="DGY21" i="28"/>
  <c r="DHG21" i="28"/>
  <c r="DHO21" i="28"/>
  <c r="DHW21" i="28"/>
  <c r="DIE21" i="28"/>
  <c r="DIJ21" i="28"/>
  <c r="DIO21" i="28"/>
  <c r="DIU21" i="28"/>
  <c r="DIZ21" i="28"/>
  <c r="DJE21" i="28"/>
  <c r="DJK21" i="28"/>
  <c r="DJP21" i="28"/>
  <c r="DJU21" i="28"/>
  <c r="DKA21" i="28"/>
  <c r="DKF21" i="28"/>
  <c r="DKK21" i="28"/>
  <c r="DKQ21" i="28"/>
  <c r="DKV21" i="28"/>
  <c r="DLA21" i="28"/>
  <c r="DLG21" i="28"/>
  <c r="DLL21" i="28"/>
  <c r="DLQ21" i="28"/>
  <c r="DLW21" i="28"/>
  <c r="DMB21" i="28"/>
  <c r="DMG21" i="28"/>
  <c r="DMM21" i="28"/>
  <c r="DMR21" i="28"/>
  <c r="DMW21" i="28"/>
  <c r="DNC21" i="28"/>
  <c r="DNH21" i="28"/>
  <c r="DNM21" i="28"/>
  <c r="DNS21" i="28"/>
  <c r="DNX21" i="28"/>
  <c r="DOC21" i="28"/>
  <c r="DOI21" i="28"/>
  <c r="DON21" i="28"/>
  <c r="DOS21" i="28"/>
  <c r="DOY21" i="28"/>
  <c r="DPD21" i="28"/>
  <c r="DPI21" i="28"/>
  <c r="DPO21" i="28"/>
  <c r="DPT21" i="28"/>
  <c r="DPY21" i="28"/>
  <c r="DQE21" i="28"/>
  <c r="DQJ21" i="28"/>
  <c r="DQO21" i="28"/>
  <c r="DQU21" i="28"/>
  <c r="DQZ21" i="28"/>
  <c r="DRE21" i="28"/>
  <c r="DRK21" i="28"/>
  <c r="DRP21" i="28"/>
  <c r="DRU21" i="28"/>
  <c r="DSA21" i="28"/>
  <c r="DSF21" i="28"/>
  <c r="DSK21" i="28"/>
  <c r="DSQ21" i="28"/>
  <c r="DSV21" i="28"/>
  <c r="DTA21" i="28"/>
  <c r="DTG21" i="28"/>
  <c r="DTL21" i="28"/>
  <c r="DTQ21" i="28"/>
  <c r="DTW21" i="28"/>
  <c r="DUB21" i="28"/>
  <c r="DUG21" i="28"/>
  <c r="DUM21" i="28"/>
  <c r="DUR21" i="28"/>
  <c r="DUW21" i="28"/>
  <c r="DVC21" i="28"/>
  <c r="DVH21" i="28"/>
  <c r="DVM21" i="28"/>
  <c r="DVS21" i="28"/>
  <c r="DVX21" i="28"/>
  <c r="DWC21" i="28"/>
  <c r="DWI21" i="28"/>
  <c r="DWN21" i="28"/>
  <c r="DWR21" i="28"/>
  <c r="DWV21" i="28"/>
  <c r="DWZ21" i="28"/>
  <c r="DXD21" i="28"/>
  <c r="DXH21" i="28"/>
  <c r="DXL21" i="28"/>
  <c r="DXP21" i="28"/>
  <c r="DXT21" i="28"/>
  <c r="DXX21" i="28"/>
  <c r="DYB21" i="28"/>
  <c r="DYF21" i="28"/>
  <c r="DYJ21" i="28"/>
  <c r="DYN21" i="28"/>
  <c r="DYR21" i="28"/>
  <c r="DYV21" i="28"/>
  <c r="DYZ21" i="28"/>
  <c r="DZD21" i="28"/>
  <c r="DZH21" i="28"/>
  <c r="DZL21" i="28"/>
  <c r="DZP21" i="28"/>
  <c r="DZT21" i="28"/>
  <c r="DZX21" i="28"/>
  <c r="EAB21" i="28"/>
  <c r="EAF21" i="28"/>
  <c r="EAJ21" i="28"/>
  <c r="EAN21" i="28"/>
  <c r="EAR21" i="28"/>
  <c r="EAV21" i="28"/>
  <c r="EAZ21" i="28"/>
  <c r="EBD21" i="28"/>
  <c r="EBH21" i="28"/>
  <c r="EBL21" i="28"/>
  <c r="EBP21" i="28"/>
  <c r="EBT21" i="28"/>
  <c r="EBX21" i="28"/>
  <c r="ECB21" i="28"/>
  <c r="ECF21" i="28"/>
  <c r="ECJ21" i="28"/>
  <c r="ECN21" i="28"/>
  <c r="ECR21" i="28"/>
  <c r="ECV21" i="28"/>
  <c r="ECZ21" i="28"/>
  <c r="EDD21" i="28"/>
  <c r="EDH21" i="28"/>
  <c r="EDL21" i="28"/>
  <c r="EDP21" i="28"/>
  <c r="EDT21" i="28"/>
  <c r="EDX21" i="28"/>
  <c r="EEB21" i="28"/>
  <c r="EEF21" i="28"/>
  <c r="EEJ21" i="28"/>
  <c r="EEN21" i="28"/>
  <c r="EER21" i="28"/>
  <c r="EEV21" i="28"/>
  <c r="EEZ21" i="28"/>
  <c r="EFD21" i="28"/>
  <c r="EFH21" i="28"/>
  <c r="EFL21" i="28"/>
  <c r="EFP21" i="28"/>
  <c r="EFT21" i="28"/>
  <c r="EFX21" i="28"/>
  <c r="EGB21" i="28"/>
  <c r="EGF21" i="28"/>
  <c r="EGJ21" i="28"/>
  <c r="EGN21" i="28"/>
  <c r="EGR21" i="28"/>
  <c r="EGV21" i="28"/>
  <c r="EGZ21" i="28"/>
  <c r="EHD21" i="28"/>
  <c r="EHH21" i="28"/>
  <c r="EHL21" i="28"/>
  <c r="EHP21" i="28"/>
  <c r="EHT21" i="28"/>
  <c r="EHX21" i="28"/>
  <c r="EIB21" i="28"/>
  <c r="EIF21" i="28"/>
  <c r="EIJ21" i="28"/>
  <c r="EIN21" i="28"/>
  <c r="EIR21" i="28"/>
  <c r="EIV21" i="28"/>
  <c r="EIZ21" i="28"/>
  <c r="EJD21" i="28"/>
  <c r="EJH21" i="28"/>
  <c r="EJL21" i="28"/>
  <c r="EJP21" i="28"/>
  <c r="EJT21" i="28"/>
  <c r="EJX21" i="28"/>
  <c r="EKB21" i="28"/>
  <c r="EKF21" i="28"/>
  <c r="EKJ21" i="28"/>
  <c r="EKN21" i="28"/>
  <c r="EKR21" i="28"/>
  <c r="EKV21" i="28"/>
  <c r="EKZ21" i="28"/>
  <c r="ELD21" i="28"/>
  <c r="ELH21" i="28"/>
  <c r="ELL21" i="28"/>
  <c r="ELP21" i="28"/>
  <c r="ELT21" i="28"/>
  <c r="ELX21" i="28"/>
  <c r="EMB21" i="28"/>
  <c r="EMF21" i="28"/>
  <c r="EMJ21" i="28"/>
  <c r="EMN21" i="28"/>
  <c r="EMR21" i="28"/>
  <c r="EMV21" i="28"/>
  <c r="EMZ21" i="28"/>
  <c r="END21" i="28"/>
  <c r="ENH21" i="28"/>
  <c r="ENL21" i="28"/>
  <c r="ENP21" i="28"/>
  <c r="ENT21" i="28"/>
  <c r="ENX21" i="28"/>
  <c r="EOB21" i="28"/>
  <c r="EOF21" i="28"/>
  <c r="EOJ21" i="28"/>
  <c r="EON21" i="28"/>
  <c r="EOR21" i="28"/>
  <c r="EOV21" i="28"/>
  <c r="EOZ21" i="28"/>
  <c r="EPD21" i="28"/>
  <c r="EPH21" i="28"/>
  <c r="EPL21" i="28"/>
  <c r="EPP21" i="28"/>
  <c r="EPT21" i="28"/>
  <c r="EPX21" i="28"/>
  <c r="EQB21" i="28"/>
  <c r="EQF21" i="28"/>
  <c r="EQJ21" i="28"/>
  <c r="EQN21" i="28"/>
  <c r="EQR21" i="28"/>
  <c r="EQV21" i="28"/>
  <c r="EQZ21" i="28"/>
  <c r="ERD21" i="28"/>
  <c r="ERH21" i="28"/>
  <c r="ERL21" i="28"/>
  <c r="ERP21" i="28"/>
  <c r="ERT21" i="28"/>
  <c r="ERX21" i="28"/>
  <c r="ESB21" i="28"/>
  <c r="ESF21" i="28"/>
  <c r="ESJ21" i="28"/>
  <c r="ESN21" i="28"/>
  <c r="ESR21" i="28"/>
  <c r="ESV21" i="28"/>
  <c r="ESZ21" i="28"/>
  <c r="ETD21" i="28"/>
  <c r="ETH21" i="28"/>
  <c r="ETL21" i="28"/>
  <c r="ETP21" i="28"/>
  <c r="ETT21" i="28"/>
  <c r="ETX21" i="28"/>
  <c r="EUB21" i="28"/>
  <c r="EUF21" i="28"/>
  <c r="EUJ21" i="28"/>
  <c r="EUN21" i="28"/>
  <c r="EUR21" i="28"/>
  <c r="EUV21" i="28"/>
  <c r="EUZ21" i="28"/>
  <c r="EVD21" i="28"/>
  <c r="EVH21" i="28"/>
  <c r="EVL21" i="28"/>
  <c r="EVP21" i="28"/>
  <c r="EVT21" i="28"/>
  <c r="EVX21" i="28"/>
  <c r="EWB21" i="28"/>
  <c r="EWF21" i="28"/>
  <c r="EWJ21" i="28"/>
  <c r="EWN21" i="28"/>
  <c r="EWR21" i="28"/>
  <c r="EWV21" i="28"/>
  <c r="EWZ21" i="28"/>
  <c r="EXD21" i="28"/>
  <c r="EXH21" i="28"/>
  <c r="EXL21" i="28"/>
  <c r="EXP21" i="28"/>
  <c r="EXT21" i="28"/>
  <c r="EXX21" i="28"/>
  <c r="EYB21" i="28"/>
  <c r="EYF21" i="28"/>
  <c r="EYJ21" i="28"/>
  <c r="EYN21" i="28"/>
  <c r="EYR21" i="28"/>
  <c r="EYV21" i="28"/>
  <c r="EYZ21" i="28"/>
  <c r="EZD21" i="28"/>
  <c r="EZH21" i="28"/>
  <c r="EZL21" i="28"/>
  <c r="EZP21" i="28"/>
  <c r="EZT21" i="28"/>
  <c r="EZX21" i="28"/>
  <c r="FAB21" i="28"/>
  <c r="FAF21" i="28"/>
  <c r="FAJ21" i="28"/>
  <c r="FAN21" i="28"/>
  <c r="FAR21" i="28"/>
  <c r="FAV21" i="28"/>
  <c r="FAZ21" i="28"/>
  <c r="FBD21" i="28"/>
  <c r="FBH21" i="28"/>
  <c r="FBL21" i="28"/>
  <c r="FBP21" i="28"/>
  <c r="FBT21" i="28"/>
  <c r="FBX21" i="28"/>
  <c r="FCB21" i="28"/>
  <c r="FCF21" i="28"/>
  <c r="FCJ21" i="28"/>
  <c r="FCN21" i="28"/>
  <c r="FCR21" i="28"/>
  <c r="FCV21" i="28"/>
  <c r="FCZ21" i="28"/>
  <c r="FDD21" i="28"/>
  <c r="FDH21" i="28"/>
  <c r="FDL21" i="28"/>
  <c r="FDP21" i="28"/>
  <c r="FDT21" i="28"/>
  <c r="FDX21" i="28"/>
  <c r="FEB21" i="28"/>
  <c r="FEF21" i="28"/>
  <c r="FEJ21" i="28"/>
  <c r="FEN21" i="28"/>
  <c r="FER21" i="28"/>
  <c r="FEV21" i="28"/>
  <c r="FEZ21" i="28"/>
  <c r="FFD21" i="28"/>
  <c r="FFH21" i="28"/>
  <c r="FFL21" i="28"/>
  <c r="FFP21" i="28"/>
  <c r="FFT21" i="28"/>
  <c r="FFX21" i="28"/>
  <c r="FGB21" i="28"/>
  <c r="FGF21" i="28"/>
  <c r="FGJ21" i="28"/>
  <c r="FGN21" i="28"/>
  <c r="FGR21" i="28"/>
  <c r="FGV21" i="28"/>
  <c r="FGZ21" i="28"/>
  <c r="FHD21" i="28"/>
  <c r="FHH21" i="28"/>
  <c r="FHL21" i="28"/>
  <c r="FHP21" i="28"/>
  <c r="FHT21" i="28"/>
  <c r="FHX21" i="28"/>
  <c r="FIB21" i="28"/>
  <c r="FIF21" i="28"/>
  <c r="FIJ21" i="28"/>
  <c r="FIN21" i="28"/>
  <c r="FIR21" i="28"/>
  <c r="FIV21" i="28"/>
  <c r="FIZ21" i="28"/>
  <c r="FJD21" i="28"/>
  <c r="FJH21" i="28"/>
  <c r="FJL21" i="28"/>
  <c r="FJP21" i="28"/>
  <c r="FJT21" i="28"/>
  <c r="FJX21" i="28"/>
  <c r="FKB21" i="28"/>
  <c r="FKF21" i="28"/>
  <c r="FKJ21" i="28"/>
  <c r="FKN21" i="28"/>
  <c r="FKR21" i="28"/>
  <c r="FKV21" i="28"/>
  <c r="FKZ21" i="28"/>
  <c r="FLD21" i="28"/>
  <c r="FLH21" i="28"/>
  <c r="FLL21" i="28"/>
  <c r="FLP21" i="28"/>
  <c r="FLT21" i="28"/>
  <c r="FLX21" i="28"/>
  <c r="FMB21" i="28"/>
  <c r="FMF21" i="28"/>
  <c r="FMJ21" i="28"/>
  <c r="FMN21" i="28"/>
  <c r="FMR21" i="28"/>
  <c r="FMV21" i="28"/>
  <c r="FMZ21" i="28"/>
  <c r="FND21" i="28"/>
  <c r="FNH21" i="28"/>
  <c r="FNL21" i="28"/>
  <c r="FNP21" i="28"/>
  <c r="FNT21" i="28"/>
  <c r="FNX21" i="28"/>
  <c r="FOB21" i="28"/>
  <c r="FOF21" i="28"/>
  <c r="FOJ21" i="28"/>
  <c r="FON21" i="28"/>
  <c r="FOR21" i="28"/>
  <c r="FOV21" i="28"/>
  <c r="FOZ21" i="28"/>
  <c r="FPD21" i="28"/>
  <c r="FPH21" i="28"/>
  <c r="FPL21" i="28"/>
  <c r="FPP21" i="28"/>
  <c r="FPT21" i="28"/>
  <c r="FPX21" i="28"/>
  <c r="FQB21" i="28"/>
  <c r="FQF21" i="28"/>
  <c r="FQJ21" i="28"/>
  <c r="FQN21" i="28"/>
  <c r="FQR21" i="28"/>
  <c r="FQV21" i="28"/>
  <c r="FQZ21" i="28"/>
  <c r="FRD21" i="28"/>
  <c r="FRH21" i="28"/>
  <c r="FRL21" i="28"/>
  <c r="FRP21" i="28"/>
  <c r="FRT21" i="28"/>
  <c r="FRX21" i="28"/>
  <c r="FSB21" i="28"/>
  <c r="FSF21" i="28"/>
  <c r="FSJ21" i="28"/>
  <c r="FSN21" i="28"/>
  <c r="FSR21" i="28"/>
  <c r="FSV21" i="28"/>
  <c r="FSZ21" i="28"/>
  <c r="FTD21" i="28"/>
  <c r="FTH21" i="28"/>
  <c r="FTL21" i="28"/>
  <c r="FTP21" i="28"/>
  <c r="FTT21" i="28"/>
  <c r="FTX21" i="28"/>
  <c r="FUB21" i="28"/>
  <c r="FUF21" i="28"/>
  <c r="FUJ21" i="28"/>
  <c r="FUN21" i="28"/>
  <c r="FUR21" i="28"/>
  <c r="FUV21" i="28"/>
  <c r="CI21" i="28"/>
  <c r="GS21" i="28"/>
  <c r="LC21" i="28"/>
  <c r="OO21" i="28"/>
  <c r="RG21" i="28"/>
  <c r="TS21" i="28"/>
  <c r="WE21" i="28"/>
  <c r="YQ21" i="28"/>
  <c r="ABC21" i="28"/>
  <c r="ADO21" i="28"/>
  <c r="AFT21" i="28"/>
  <c r="AHD21" i="28"/>
  <c r="AIJ21" i="28"/>
  <c r="AJP21" i="28"/>
  <c r="AKV21" i="28"/>
  <c r="AMB21" i="28"/>
  <c r="ANH21" i="28"/>
  <c r="AON21" i="28"/>
  <c r="APT21" i="28"/>
  <c r="AQZ21" i="28"/>
  <c r="ASF21" i="28"/>
  <c r="ATI21" i="28"/>
  <c r="AUE21" i="28"/>
  <c r="AUZ21" i="28"/>
  <c r="AVU21" i="28"/>
  <c r="AWQ21" i="28"/>
  <c r="AXL21" i="28"/>
  <c r="AYG21" i="28"/>
  <c r="AZC21" i="28"/>
  <c r="AZX21" i="28"/>
  <c r="BAS21" i="28"/>
  <c r="BBO21" i="28"/>
  <c r="BCJ21" i="28"/>
  <c r="BDE21" i="28"/>
  <c r="BEA21" i="28"/>
  <c r="BEV21" i="28"/>
  <c r="BFQ21" i="28"/>
  <c r="BGM21" i="28"/>
  <c r="BHH21" i="28"/>
  <c r="BIC21" i="28"/>
  <c r="BIY21" i="28"/>
  <c r="BJT21" i="28"/>
  <c r="BKO21" i="28"/>
  <c r="BLK21" i="28"/>
  <c r="BMF21" i="28"/>
  <c r="BNA21" i="28"/>
  <c r="BNW21" i="28"/>
  <c r="BOR21" i="28"/>
  <c r="BPM21" i="28"/>
  <c r="BQI21" i="28"/>
  <c r="BRD21" i="28"/>
  <c r="BRY21" i="28"/>
  <c r="BSU21" i="28"/>
  <c r="BTH21" i="28"/>
  <c r="BTS21" i="28"/>
  <c r="BUC21" i="28"/>
  <c r="BUN21" i="28"/>
  <c r="BUY21" i="28"/>
  <c r="BVI21" i="28"/>
  <c r="BVT21" i="28"/>
  <c r="BWE21" i="28"/>
  <c r="BWO21" i="28"/>
  <c r="BWZ21" i="28"/>
  <c r="BXK21" i="28"/>
  <c r="BXU21" i="28"/>
  <c r="BYF21" i="28"/>
  <c r="BYQ21" i="28"/>
  <c r="BZA21" i="28"/>
  <c r="BZL21" i="28"/>
  <c r="BZW21" i="28"/>
  <c r="CAG21" i="28"/>
  <c r="CAR21" i="28"/>
  <c r="CBC21" i="28"/>
  <c r="CBM21" i="28"/>
  <c r="CBX21" i="28"/>
  <c r="CCI21" i="28"/>
  <c r="CCS21" i="28"/>
  <c r="CDD21" i="28"/>
  <c r="CDO21" i="28"/>
  <c r="CDY21" i="28"/>
  <c r="CEJ21" i="28"/>
  <c r="CEU21" i="28"/>
  <c r="CFE21" i="28"/>
  <c r="CFP21" i="28"/>
  <c r="CGA21" i="28"/>
  <c r="CGK21" i="28"/>
  <c r="CGV21" i="28"/>
  <c r="CHG21" i="28"/>
  <c r="CHQ21" i="28"/>
  <c r="CIB21" i="28"/>
  <c r="CIM21" i="28"/>
  <c r="CIW21" i="28"/>
  <c r="CJH21" i="28"/>
  <c r="CJS21" i="28"/>
  <c r="CKC21" i="28"/>
  <c r="CKN21" i="28"/>
  <c r="CKY21" i="28"/>
  <c r="CLI21" i="28"/>
  <c r="CLT21" i="28"/>
  <c r="CME21" i="28"/>
  <c r="CMO21" i="28"/>
  <c r="CMZ21" i="28"/>
  <c r="CNH21" i="28"/>
  <c r="CNP21" i="28"/>
  <c r="CNX21" i="28"/>
  <c r="COF21" i="28"/>
  <c r="CON21" i="28"/>
  <c r="COV21" i="28"/>
  <c r="CPD21" i="28"/>
  <c r="CPL21" i="28"/>
  <c r="CPT21" i="28"/>
  <c r="CQB21" i="28"/>
  <c r="CQJ21" i="28"/>
  <c r="CQR21" i="28"/>
  <c r="CQZ21" i="28"/>
  <c r="CRH21" i="28"/>
  <c r="CRP21" i="28"/>
  <c r="CRX21" i="28"/>
  <c r="CSF21" i="28"/>
  <c r="CSN21" i="28"/>
  <c r="CSV21" i="28"/>
  <c r="CTD21" i="28"/>
  <c r="CTL21" i="28"/>
  <c r="CTT21" i="28"/>
  <c r="CUB21" i="28"/>
  <c r="CUJ21" i="28"/>
  <c r="CUR21" i="28"/>
  <c r="CUZ21" i="28"/>
  <c r="CVH21" i="28"/>
  <c r="CVP21" i="28"/>
  <c r="CVX21" i="28"/>
  <c r="CWF21" i="28"/>
  <c r="CWN21" i="28"/>
  <c r="CWV21" i="28"/>
  <c r="CXD21" i="28"/>
  <c r="CXL21" i="28"/>
  <c r="CXT21" i="28"/>
  <c r="CYB21" i="28"/>
  <c r="CYJ21" i="28"/>
  <c r="CYR21" i="28"/>
  <c r="CYZ21" i="28"/>
  <c r="CZH21" i="28"/>
  <c r="CZP21" i="28"/>
  <c r="CZX21" i="28"/>
  <c r="DAF21" i="28"/>
  <c r="DAN21" i="28"/>
  <c r="DAV21" i="28"/>
  <c r="DBD21" i="28"/>
  <c r="DBL21" i="28"/>
  <c r="DBT21" i="28"/>
  <c r="DCB21" i="28"/>
  <c r="DCJ21" i="28"/>
  <c r="DCR21" i="28"/>
  <c r="DCZ21" i="28"/>
  <c r="DDH21" i="28"/>
  <c r="DDP21" i="28"/>
  <c r="DDX21" i="28"/>
  <c r="DEF21" i="28"/>
  <c r="DEN21" i="28"/>
  <c r="DEV21" i="28"/>
  <c r="DFD21" i="28"/>
  <c r="DFL21" i="28"/>
  <c r="DFT21" i="28"/>
  <c r="DGB21" i="28"/>
  <c r="DGJ21" i="28"/>
  <c r="DGR21" i="28"/>
  <c r="DGZ21" i="28"/>
  <c r="DHH21" i="28"/>
  <c r="DHP21" i="28"/>
  <c r="DHX21" i="28"/>
  <c r="DIF21" i="28"/>
  <c r="DIK21" i="28"/>
  <c r="DIQ21" i="28"/>
  <c r="DIV21" i="28"/>
  <c r="DJA21" i="28"/>
  <c r="DJG21" i="28"/>
  <c r="DJL21" i="28"/>
  <c r="DJQ21" i="28"/>
  <c r="DJW21" i="28"/>
  <c r="DKB21" i="28"/>
  <c r="DKG21" i="28"/>
  <c r="DKM21" i="28"/>
  <c r="DKR21" i="28"/>
  <c r="DKW21" i="28"/>
  <c r="DLC21" i="28"/>
  <c r="DLH21" i="28"/>
  <c r="DLM21" i="28"/>
  <c r="DLS21" i="28"/>
  <c r="DLX21" i="28"/>
  <c r="DMC21" i="28"/>
  <c r="DMI21" i="28"/>
  <c r="DMN21" i="28"/>
  <c r="DMS21" i="28"/>
  <c r="DMY21" i="28"/>
  <c r="DND21" i="28"/>
  <c r="DNI21" i="28"/>
  <c r="DNO21" i="28"/>
  <c r="DNT21" i="28"/>
  <c r="DNY21" i="28"/>
  <c r="DOE21" i="28"/>
  <c r="DOJ21" i="28"/>
  <c r="DOO21" i="28"/>
  <c r="DOU21" i="28"/>
  <c r="DOZ21" i="28"/>
  <c r="DPE21" i="28"/>
  <c r="DPK21" i="28"/>
  <c r="DPP21" i="28"/>
  <c r="DPU21" i="28"/>
  <c r="DQA21" i="28"/>
  <c r="DQF21" i="28"/>
  <c r="DQK21" i="28"/>
  <c r="DQQ21" i="28"/>
  <c r="DQV21" i="28"/>
  <c r="DRA21" i="28"/>
  <c r="DRG21" i="28"/>
  <c r="DRL21" i="28"/>
  <c r="DRQ21" i="28"/>
  <c r="DRW21" i="28"/>
  <c r="DSB21" i="28"/>
  <c r="DSG21" i="28"/>
  <c r="DSM21" i="28"/>
  <c r="DSR21" i="28"/>
  <c r="DSW21" i="28"/>
  <c r="DTC21" i="28"/>
  <c r="DTH21" i="28"/>
  <c r="DTM21" i="28"/>
  <c r="DTS21" i="28"/>
  <c r="DTX21" i="28"/>
  <c r="DUC21" i="28"/>
  <c r="DUI21" i="28"/>
  <c r="DUN21" i="28"/>
  <c r="DUS21" i="28"/>
  <c r="DUY21" i="28"/>
  <c r="DVD21" i="28"/>
  <c r="DVI21" i="28"/>
  <c r="DVO21" i="28"/>
  <c r="DVT21" i="28"/>
  <c r="DVY21" i="28"/>
  <c r="DWE21" i="28"/>
  <c r="DWJ21" i="28"/>
  <c r="DWO21" i="28"/>
  <c r="DWS21" i="28"/>
  <c r="DWW21" i="28"/>
  <c r="DXA21" i="28"/>
  <c r="DXE21" i="28"/>
  <c r="DXI21" i="28"/>
  <c r="DXM21" i="28"/>
  <c r="DXQ21" i="28"/>
  <c r="DXU21" i="28"/>
  <c r="DXY21" i="28"/>
  <c r="DYC21" i="28"/>
  <c r="DYG21" i="28"/>
  <c r="DYK21" i="28"/>
  <c r="DYO21" i="28"/>
  <c r="DYS21" i="28"/>
  <c r="DYW21" i="28"/>
  <c r="DZA21" i="28"/>
  <c r="DZE21" i="28"/>
  <c r="DZI21" i="28"/>
  <c r="DZM21" i="28"/>
  <c r="DZQ21" i="28"/>
  <c r="DZU21" i="28"/>
  <c r="DZY21" i="28"/>
  <c r="EAC21" i="28"/>
  <c r="EAG21" i="28"/>
  <c r="EAK21" i="28"/>
  <c r="EAO21" i="28"/>
  <c r="EAS21" i="28"/>
  <c r="EAW21" i="28"/>
  <c r="EBA21" i="28"/>
  <c r="EBE21" i="28"/>
  <c r="EBI21" i="28"/>
  <c r="EBM21" i="28"/>
  <c r="EBQ21" i="28"/>
  <c r="EBU21" i="28"/>
  <c r="EBY21" i="28"/>
  <c r="ECC21" i="28"/>
  <c r="ECG21" i="28"/>
  <c r="ECK21" i="28"/>
  <c r="ECO21" i="28"/>
  <c r="ECS21" i="28"/>
  <c r="ECW21" i="28"/>
  <c r="EDA21" i="28"/>
  <c r="EDE21" i="28"/>
  <c r="EDI21" i="28"/>
  <c r="EDM21" i="28"/>
  <c r="EDQ21" i="28"/>
  <c r="EDU21" i="28"/>
  <c r="EDY21" i="28"/>
  <c r="EEC21" i="28"/>
  <c r="EEG21" i="28"/>
  <c r="EEK21" i="28"/>
  <c r="EEO21" i="28"/>
  <c r="EES21" i="28"/>
  <c r="EEW21" i="28"/>
  <c r="EFA21" i="28"/>
  <c r="EFE21" i="28"/>
  <c r="EFI21" i="28"/>
  <c r="EFM21" i="28"/>
  <c r="EFQ21" i="28"/>
  <c r="EFU21" i="28"/>
  <c r="EFY21" i="28"/>
  <c r="EGC21" i="28"/>
  <c r="EGG21" i="28"/>
  <c r="EGK21" i="28"/>
  <c r="EGO21" i="28"/>
  <c r="EGS21" i="28"/>
  <c r="EGW21" i="28"/>
  <c r="EHA21" i="28"/>
  <c r="EHE21" i="28"/>
  <c r="EHI21" i="28"/>
  <c r="EHM21" i="28"/>
  <c r="EHQ21" i="28"/>
  <c r="EHU21" i="28"/>
  <c r="EHY21" i="28"/>
  <c r="EIC21" i="28"/>
  <c r="EIG21" i="28"/>
  <c r="EIK21" i="28"/>
  <c r="EIO21" i="28"/>
  <c r="EIS21" i="28"/>
  <c r="EIW21" i="28"/>
  <c r="EJA21" i="28"/>
  <c r="EJE21" i="28"/>
  <c r="EJI21" i="28"/>
  <c r="EJM21" i="28"/>
  <c r="EJQ21" i="28"/>
  <c r="EJU21" i="28"/>
  <c r="EJY21" i="28"/>
  <c r="EKC21" i="28"/>
  <c r="EKG21" i="28"/>
  <c r="EKK21" i="28"/>
  <c r="EKO21" i="28"/>
  <c r="EKS21" i="28"/>
  <c r="EKW21" i="28"/>
  <c r="ELA21" i="28"/>
  <c r="ELE21" i="28"/>
  <c r="ELI21" i="28"/>
  <c r="ELM21" i="28"/>
  <c r="ELQ21" i="28"/>
  <c r="ELU21" i="28"/>
  <c r="ELY21" i="28"/>
  <c r="EMC21" i="28"/>
  <c r="EMG21" i="28"/>
  <c r="EMK21" i="28"/>
  <c r="EMO21" i="28"/>
  <c r="EMS21" i="28"/>
  <c r="EMW21" i="28"/>
  <c r="ENA21" i="28"/>
  <c r="ENE21" i="28"/>
  <c r="ENI21" i="28"/>
  <c r="ENM21" i="28"/>
  <c r="ENQ21" i="28"/>
  <c r="ENU21" i="28"/>
  <c r="ENY21" i="28"/>
  <c r="EOC21" i="28"/>
  <c r="EOG21" i="28"/>
  <c r="EOK21" i="28"/>
  <c r="EOO21" i="28"/>
  <c r="EOS21" i="28"/>
  <c r="EOW21" i="28"/>
  <c r="EPA21" i="28"/>
  <c r="EPE21" i="28"/>
  <c r="EPI21" i="28"/>
  <c r="EPM21" i="28"/>
  <c r="EPQ21" i="28"/>
  <c r="EPU21" i="28"/>
  <c r="EPY21" i="28"/>
  <c r="EQC21" i="28"/>
  <c r="EQG21" i="28"/>
  <c r="EQK21" i="28"/>
  <c r="EQO21" i="28"/>
  <c r="EQS21" i="28"/>
  <c r="EQW21" i="28"/>
  <c r="ERA21" i="28"/>
  <c r="ERE21" i="28"/>
  <c r="ERI21" i="28"/>
  <c r="ERM21" i="28"/>
  <c r="ERQ21" i="28"/>
  <c r="ERU21" i="28"/>
  <c r="ERY21" i="28"/>
  <c r="ESC21" i="28"/>
  <c r="ESG21" i="28"/>
  <c r="ESK21" i="28"/>
  <c r="ESO21" i="28"/>
  <c r="ESS21" i="28"/>
  <c r="ESW21" i="28"/>
  <c r="ETA21" i="28"/>
  <c r="ETE21" i="28"/>
  <c r="ETI21" i="28"/>
  <c r="ETM21" i="28"/>
  <c r="ETQ21" i="28"/>
  <c r="ETU21" i="28"/>
  <c r="ETY21" i="28"/>
  <c r="EUC21" i="28"/>
  <c r="EUG21" i="28"/>
  <c r="EUK21" i="28"/>
  <c r="EUO21" i="28"/>
  <c r="EUS21" i="28"/>
  <c r="EUW21" i="28"/>
  <c r="EVA21" i="28"/>
  <c r="EVE21" i="28"/>
  <c r="EVI21" i="28"/>
  <c r="EVM21" i="28"/>
  <c r="EVQ21" i="28"/>
  <c r="EVU21" i="28"/>
  <c r="EVY21" i="28"/>
  <c r="EWC21" i="28"/>
  <c r="EWG21" i="28"/>
  <c r="EWK21" i="28"/>
  <c r="EWO21" i="28"/>
  <c r="EWS21" i="28"/>
  <c r="EWW21" i="28"/>
  <c r="EXA21" i="28"/>
  <c r="EXE21" i="28"/>
  <c r="EXI21" i="28"/>
  <c r="EXM21" i="28"/>
  <c r="EXQ21" i="28"/>
  <c r="EXU21" i="28"/>
  <c r="EXY21" i="28"/>
  <c r="EYC21" i="28"/>
  <c r="EYG21" i="28"/>
  <c r="EYK21" i="28"/>
  <c r="EYO21" i="28"/>
  <c r="EYS21" i="28"/>
  <c r="EYW21" i="28"/>
  <c r="EZA21" i="28"/>
  <c r="EZE21" i="28"/>
  <c r="EZI21" i="28"/>
  <c r="EZM21" i="28"/>
  <c r="EZQ21" i="28"/>
  <c r="EZU21" i="28"/>
  <c r="EZY21" i="28"/>
  <c r="FAC21" i="28"/>
  <c r="FAG21" i="28"/>
  <c r="FAK21" i="28"/>
  <c r="FAO21" i="28"/>
  <c r="FAS21" i="28"/>
  <c r="FAW21" i="28"/>
  <c r="FBA21" i="28"/>
  <c r="FBE21" i="28"/>
  <c r="FBI21" i="28"/>
  <c r="FBM21" i="28"/>
  <c r="FBQ21" i="28"/>
  <c r="FBU21" i="28"/>
  <c r="FBY21" i="28"/>
  <c r="FCC21" i="28"/>
  <c r="FCG21" i="28"/>
  <c r="FCK21" i="28"/>
  <c r="FCO21" i="28"/>
  <c r="FCS21" i="28"/>
  <c r="FCW21" i="28"/>
  <c r="FDA21" i="28"/>
  <c r="FDE21" i="28"/>
  <c r="FDI21" i="28"/>
  <c r="FDM21" i="28"/>
  <c r="FDQ21" i="28"/>
  <c r="FDU21" i="28"/>
  <c r="FDY21" i="28"/>
  <c r="FEC21" i="28"/>
  <c r="FEG21" i="28"/>
  <c r="FEK21" i="28"/>
  <c r="FEO21" i="28"/>
  <c r="FES21" i="28"/>
  <c r="FEW21" i="28"/>
  <c r="FFA21" i="28"/>
  <c r="FFE21" i="28"/>
  <c r="FFI21" i="28"/>
  <c r="FFM21" i="28"/>
  <c r="FFQ21" i="28"/>
  <c r="FFU21" i="28"/>
  <c r="FFY21" i="28"/>
  <c r="FGC21" i="28"/>
  <c r="FGG21" i="28"/>
  <c r="FGK21" i="28"/>
  <c r="FGO21" i="28"/>
  <c r="FGS21" i="28"/>
  <c r="FGW21" i="28"/>
  <c r="FHA21" i="28"/>
  <c r="FHE21" i="28"/>
  <c r="FHI21" i="28"/>
  <c r="FHM21" i="28"/>
  <c r="FHQ21" i="28"/>
  <c r="FHU21" i="28"/>
  <c r="FHY21" i="28"/>
  <c r="FIC21" i="28"/>
  <c r="FIG21" i="28"/>
  <c r="FIK21" i="28"/>
  <c r="FIO21" i="28"/>
  <c r="FIS21" i="28"/>
  <c r="FIW21" i="28"/>
  <c r="FJA21" i="28"/>
  <c r="FJE21" i="28"/>
  <c r="FJI21" i="28"/>
  <c r="FJM21" i="28"/>
  <c r="FJQ21" i="28"/>
  <c r="FJU21" i="28"/>
  <c r="FJY21" i="28"/>
  <c r="FKC21" i="28"/>
  <c r="FKG21" i="28"/>
  <c r="FKK21" i="28"/>
  <c r="FKO21" i="28"/>
  <c r="FKS21" i="28"/>
  <c r="FKW21" i="28"/>
  <c r="FLA21" i="28"/>
  <c r="FLE21" i="28"/>
  <c r="FLI21" i="28"/>
  <c r="FLM21" i="28"/>
  <c r="FLQ21" i="28"/>
  <c r="FLU21" i="28"/>
  <c r="FLY21" i="28"/>
  <c r="FMC21" i="28"/>
  <c r="FMG21" i="28"/>
  <c r="FMK21" i="28"/>
  <c r="FMO21" i="28"/>
  <c r="FMS21" i="28"/>
  <c r="FMW21" i="28"/>
  <c r="FNA21" i="28"/>
  <c r="FNE21" i="28"/>
  <c r="FNI21" i="28"/>
  <c r="FNM21" i="28"/>
  <c r="FNQ21" i="28"/>
  <c r="FNU21" i="28"/>
  <c r="FNY21" i="28"/>
  <c r="FOC21" i="28"/>
  <c r="FOG21" i="28"/>
  <c r="FOK21" i="28"/>
  <c r="FOO21" i="28"/>
  <c r="FOS21" i="28"/>
  <c r="FOW21" i="28"/>
  <c r="FPA21" i="28"/>
  <c r="FPE21" i="28"/>
  <c r="FPI21" i="28"/>
  <c r="FPM21" i="28"/>
  <c r="FPQ21" i="28"/>
  <c r="FPU21" i="28"/>
  <c r="FPY21" i="28"/>
  <c r="FQC21" i="28"/>
  <c r="FQG21" i="28"/>
  <c r="FQK21" i="28"/>
  <c r="FQO21" i="28"/>
  <c r="FQS21" i="28"/>
  <c r="FQW21" i="28"/>
  <c r="FRA21" i="28"/>
  <c r="FRE21" i="28"/>
  <c r="FRI21" i="28"/>
  <c r="FRM21" i="28"/>
  <c r="FRQ21" i="28"/>
  <c r="FRU21" i="28"/>
  <c r="FRY21" i="28"/>
  <c r="FSC21" i="28"/>
  <c r="FSG21" i="28"/>
  <c r="FSK21" i="28"/>
  <c r="FSO21" i="28"/>
  <c r="FSS21" i="28"/>
  <c r="FSW21" i="28"/>
  <c r="FTA21" i="28"/>
  <c r="FTE21" i="28"/>
  <c r="FTI21" i="28"/>
  <c r="FTM21" i="28"/>
  <c r="FTQ21" i="28"/>
  <c r="FTU21" i="28"/>
  <c r="FTY21" i="28"/>
  <c r="FUC21" i="28"/>
  <c r="FUG21" i="28"/>
  <c r="FUK21" i="28"/>
  <c r="FUO21" i="28"/>
  <c r="FUS21" i="28"/>
  <c r="FUW21" i="28"/>
  <c r="FVA21" i="28"/>
  <c r="FVE21" i="28"/>
  <c r="FVI21" i="28"/>
  <c r="FVM21" i="28"/>
  <c r="FVQ21" i="28"/>
  <c r="FVU21" i="28"/>
  <c r="FVY21" i="28"/>
  <c r="FWC21" i="28"/>
  <c r="FWG21" i="28"/>
  <c r="FWK21" i="28"/>
  <c r="FWO21" i="28"/>
  <c r="FWS21" i="28"/>
  <c r="FWW21" i="28"/>
  <c r="FXA21" i="28"/>
  <c r="FXE21" i="28"/>
  <c r="FXI21" i="28"/>
  <c r="FXM21" i="28"/>
  <c r="FXQ21" i="28"/>
  <c r="FXU21" i="28"/>
  <c r="FXY21" i="28"/>
  <c r="FYC21" i="28"/>
  <c r="FYG21" i="28"/>
  <c r="FYK21" i="28"/>
  <c r="FYO21" i="28"/>
  <c r="FYS21" i="28"/>
  <c r="FYW21" i="28"/>
  <c r="FZA21" i="28"/>
  <c r="FZE21" i="28"/>
  <c r="FZI21" i="28"/>
  <c r="FZM21" i="28"/>
  <c r="FZQ21" i="28"/>
  <c r="FZU21" i="28"/>
  <c r="FZY21" i="28"/>
  <c r="GAC21" i="28"/>
  <c r="GAG21" i="28"/>
  <c r="GAK21" i="28"/>
  <c r="GAO21" i="28"/>
  <c r="GAS21" i="28"/>
  <c r="GAW21" i="28"/>
  <c r="GBA21" i="28"/>
  <c r="GBE21" i="28"/>
  <c r="GBI21" i="28"/>
  <c r="GBM21" i="28"/>
  <c r="GBQ21" i="28"/>
  <c r="GBU21" i="28"/>
  <c r="GBY21" i="28"/>
  <c r="GCC21" i="28"/>
  <c r="GCG21" i="28"/>
  <c r="GCK21" i="28"/>
  <c r="GCO21" i="28"/>
  <c r="GCS21" i="28"/>
  <c r="GCW21" i="28"/>
  <c r="GDA21" i="28"/>
  <c r="GDE21" i="28"/>
  <c r="GDI21" i="28"/>
  <c r="GDM21" i="28"/>
  <c r="GDQ21" i="28"/>
  <c r="GDU21" i="28"/>
  <c r="GDY21" i="28"/>
  <c r="GEC21" i="28"/>
  <c r="GEG21" i="28"/>
  <c r="GEK21" i="28"/>
  <c r="GEO21" i="28"/>
  <c r="GES21" i="28"/>
  <c r="GEW21" i="28"/>
  <c r="GFA21" i="28"/>
  <c r="GFE21" i="28"/>
  <c r="GFI21" i="28"/>
  <c r="GFM21" i="28"/>
  <c r="GFQ21" i="28"/>
  <c r="GFU21" i="28"/>
  <c r="GFY21" i="28"/>
  <c r="GGC21" i="28"/>
  <c r="GGG21" i="28"/>
  <c r="GGK21" i="28"/>
  <c r="GGO21" i="28"/>
  <c r="GGS21" i="28"/>
  <c r="GGW21" i="28"/>
  <c r="GHA21" i="28"/>
  <c r="GHE21" i="28"/>
  <c r="GHI21" i="28"/>
  <c r="GHM21" i="28"/>
  <c r="GHQ21" i="28"/>
  <c r="GHU21" i="28"/>
  <c r="GHY21" i="28"/>
  <c r="GIC21" i="28"/>
  <c r="GIG21" i="28"/>
  <c r="GIK21" i="28"/>
  <c r="GIO21" i="28"/>
  <c r="GIS21" i="28"/>
  <c r="GIW21" i="28"/>
  <c r="GJA21" i="28"/>
  <c r="GJE21" i="28"/>
  <c r="GJI21" i="28"/>
  <c r="GJM21" i="28"/>
  <c r="GJQ21" i="28"/>
  <c r="GJU21" i="28"/>
  <c r="GJY21" i="28"/>
  <c r="GKC21" i="28"/>
  <c r="GKG21" i="28"/>
  <c r="GKK21" i="28"/>
  <c r="GKO21" i="28"/>
  <c r="GKS21" i="28"/>
  <c r="GKW21" i="28"/>
  <c r="GLA21" i="28"/>
  <c r="GLE21" i="28"/>
  <c r="GLI21" i="28"/>
  <c r="GLM21" i="28"/>
  <c r="GLQ21" i="28"/>
  <c r="GLU21" i="28"/>
  <c r="GLY21" i="28"/>
  <c r="GMC21" i="28"/>
  <c r="GMG21" i="28"/>
  <c r="GMK21" i="28"/>
  <c r="IV21" i="28"/>
  <c r="PZ21" i="28"/>
  <c r="UX21" i="28"/>
  <c r="ZV21" i="28"/>
  <c r="AET21" i="28"/>
  <c r="AHS21" i="28"/>
  <c r="AKE21" i="28"/>
  <c r="AMQ21" i="28"/>
  <c r="APC21" i="28"/>
  <c r="ARO21" i="28"/>
  <c r="ATS21" i="28"/>
  <c r="AVI21" i="28"/>
  <c r="AWZ21" i="28"/>
  <c r="AYQ21" i="28"/>
  <c r="BAG21" i="28"/>
  <c r="BBX21" i="28"/>
  <c r="BDO21" i="28"/>
  <c r="BFE21" i="28"/>
  <c r="BGV21" i="28"/>
  <c r="BIM21" i="28"/>
  <c r="BKC21" i="28"/>
  <c r="BLT21" i="28"/>
  <c r="BNK21" i="28"/>
  <c r="BPA21" i="28"/>
  <c r="BQR21" i="28"/>
  <c r="BSI21" i="28"/>
  <c r="BTL21" i="28"/>
  <c r="BUG21" i="28"/>
  <c r="BVC21" i="28"/>
  <c r="BVX21" i="28"/>
  <c r="BWS21" i="28"/>
  <c r="BXO21" i="28"/>
  <c r="BYJ21" i="28"/>
  <c r="BZE21" i="28"/>
  <c r="CAA21" i="28"/>
  <c r="CAV21" i="28"/>
  <c r="CBQ21" i="28"/>
  <c r="CCM21" i="28"/>
  <c r="CDH21" i="28"/>
  <c r="CEC21" i="28"/>
  <c r="CEY21" i="28"/>
  <c r="CFT21" i="28"/>
  <c r="CGO21" i="28"/>
  <c r="CHK21" i="28"/>
  <c r="CIF21" i="28"/>
  <c r="CJA21" i="28"/>
  <c r="CJW21" i="28"/>
  <c r="CKR21" i="28"/>
  <c r="CLM21" i="28"/>
  <c r="CMI21" i="28"/>
  <c r="CNC21" i="28"/>
  <c r="CNS21" i="28"/>
  <c r="COI21" i="28"/>
  <c r="COY21" i="28"/>
  <c r="CPO21" i="28"/>
  <c r="CQE21" i="28"/>
  <c r="CQU21" i="28"/>
  <c r="CRK21" i="28"/>
  <c r="CSA21" i="28"/>
  <c r="CSQ21" i="28"/>
  <c r="CTG21" i="28"/>
  <c r="CTW21" i="28"/>
  <c r="CUM21" i="28"/>
  <c r="CVC21" i="28"/>
  <c r="CVS21" i="28"/>
  <c r="CWI21" i="28"/>
  <c r="CWY21" i="28"/>
  <c r="CXO21" i="28"/>
  <c r="CYE21" i="28"/>
  <c r="CYU21" i="28"/>
  <c r="CZK21" i="28"/>
  <c r="DAA21" i="28"/>
  <c r="DAQ21" i="28"/>
  <c r="DBG21" i="28"/>
  <c r="DBW21" i="28"/>
  <c r="DCM21" i="28"/>
  <c r="DDC21" i="28"/>
  <c r="DDS21" i="28"/>
  <c r="DEI21" i="28"/>
  <c r="DEY21" i="28"/>
  <c r="DFO21" i="28"/>
  <c r="DGE21" i="28"/>
  <c r="DGU21" i="28"/>
  <c r="DHK21" i="28"/>
  <c r="DIA21" i="28"/>
  <c r="EN21" i="28"/>
  <c r="MY21" i="28"/>
  <c r="SM21" i="28"/>
  <c r="XK21" i="28"/>
  <c r="ACI21" i="28"/>
  <c r="AGN21" i="28"/>
  <c r="AIZ21" i="28"/>
  <c r="ALL21" i="28"/>
  <c r="ANX21" i="28"/>
  <c r="AQJ21" i="28"/>
  <c r="ASV21" i="28"/>
  <c r="AUO21" i="28"/>
  <c r="AWF21" i="28"/>
  <c r="AXW21" i="28"/>
  <c r="AZM21" i="28"/>
  <c r="BBD21" i="28"/>
  <c r="BCU21" i="28"/>
  <c r="BEK21" i="28"/>
  <c r="BGB21" i="28"/>
  <c r="BHS21" i="28"/>
  <c r="BJI21" i="28"/>
  <c r="BKZ21" i="28"/>
  <c r="BMQ21" i="28"/>
  <c r="BOG21" i="28"/>
  <c r="BPX21" i="28"/>
  <c r="BRO21" i="28"/>
  <c r="BTC21" i="28"/>
  <c r="BTX21" i="28"/>
  <c r="BUS21" i="28"/>
  <c r="BVO21" i="28"/>
  <c r="BWJ21" i="28"/>
  <c r="BXE21" i="28"/>
  <c r="BYA21" i="28"/>
  <c r="BYV21" i="28"/>
  <c r="BZQ21" i="28"/>
  <c r="CAM21" i="28"/>
  <c r="CBH21" i="28"/>
  <c r="CCC21" i="28"/>
  <c r="CCY21" i="28"/>
  <c r="CDT21" i="28"/>
  <c r="CEO21" i="28"/>
  <c r="CFK21" i="28"/>
  <c r="CGF21" i="28"/>
  <c r="CHA21" i="28"/>
  <c r="CHW21" i="28"/>
  <c r="CIR21" i="28"/>
  <c r="CJM21" i="28"/>
  <c r="CKI21" i="28"/>
  <c r="CLD21" i="28"/>
  <c r="CLY21" i="28"/>
  <c r="CMU21" i="28"/>
  <c r="CNL21" i="28"/>
  <c r="COB21" i="28"/>
  <c r="COR21" i="28"/>
  <c r="CPH21" i="28"/>
  <c r="CPX21" i="28"/>
  <c r="CQN21" i="28"/>
  <c r="CRD21" i="28"/>
  <c r="CRT21" i="28"/>
  <c r="CSJ21" i="28"/>
  <c r="CSZ21" i="28"/>
  <c r="CTP21" i="28"/>
  <c r="CUF21" i="28"/>
  <c r="CUV21" i="28"/>
  <c r="CVL21" i="28"/>
  <c r="CWB21" i="28"/>
  <c r="CWR21" i="28"/>
  <c r="CXH21" i="28"/>
  <c r="CXX21" i="28"/>
  <c r="CYN21" i="28"/>
  <c r="CZD21" i="28"/>
  <c r="CZT21" i="28"/>
  <c r="DAJ21" i="28"/>
  <c r="DAZ21" i="28"/>
  <c r="DBP21" i="28"/>
  <c r="DCF21" i="28"/>
  <c r="DCV21" i="28"/>
  <c r="DDL21" i="28"/>
  <c r="DEB21" i="28"/>
  <c r="DER21" i="28"/>
  <c r="DFH21" i="28"/>
  <c r="DFX21" i="28"/>
  <c r="DGN21" i="28"/>
  <c r="DHD21" i="28"/>
  <c r="DHT21" i="28"/>
  <c r="DII21" i="28"/>
  <c r="DIS21" i="28"/>
  <c r="DJD21" i="28"/>
  <c r="DJO21" i="28"/>
  <c r="DJY21" i="28"/>
  <c r="DKJ21" i="28"/>
  <c r="DKU21" i="28"/>
  <c r="DLE21" i="28"/>
  <c r="DLP21" i="28"/>
  <c r="DMA21" i="28"/>
  <c r="DMK21" i="28"/>
  <c r="DMV21" i="28"/>
  <c r="DNG21" i="28"/>
  <c r="DNQ21" i="28"/>
  <c r="DOB21" i="28"/>
  <c r="DOM21" i="28"/>
  <c r="DOW21" i="28"/>
  <c r="DPH21" i="28"/>
  <c r="DPS21" i="28"/>
  <c r="DQC21" i="28"/>
  <c r="DQN21" i="28"/>
  <c r="DQY21" i="28"/>
  <c r="DRI21" i="28"/>
  <c r="DRT21" i="28"/>
  <c r="DSE21" i="28"/>
  <c r="DSO21" i="28"/>
  <c r="DSZ21" i="28"/>
  <c r="DTK21" i="28"/>
  <c r="DTU21" i="28"/>
  <c r="DUF21" i="28"/>
  <c r="DUQ21" i="28"/>
  <c r="DVA21" i="28"/>
  <c r="DVL21" i="28"/>
  <c r="DVW21" i="28"/>
  <c r="DWG21" i="28"/>
  <c r="DWQ21" i="28"/>
  <c r="DWY21" i="28"/>
  <c r="DXG21" i="28"/>
  <c r="DXO21" i="28"/>
  <c r="DXW21" i="28"/>
  <c r="DYE21" i="28"/>
  <c r="DYM21" i="28"/>
  <c r="DYU21" i="28"/>
  <c r="DZC21" i="28"/>
  <c r="DZK21" i="28"/>
  <c r="DZS21" i="28"/>
  <c r="EAA21" i="28"/>
  <c r="EAI21" i="28"/>
  <c r="EAQ21" i="28"/>
  <c r="EAY21" i="28"/>
  <c r="EBG21" i="28"/>
  <c r="EBO21" i="28"/>
  <c r="EBW21" i="28"/>
  <c r="ECE21" i="28"/>
  <c r="ECM21" i="28"/>
  <c r="ECU21" i="28"/>
  <c r="EDC21" i="28"/>
  <c r="EDK21" i="28"/>
  <c r="EDS21" i="28"/>
  <c r="EEA21" i="28"/>
  <c r="EEI21" i="28"/>
  <c r="EEQ21" i="28"/>
  <c r="EEY21" i="28"/>
  <c r="EFG21" i="28"/>
  <c r="EFO21" i="28"/>
  <c r="EFW21" i="28"/>
  <c r="EGE21" i="28"/>
  <c r="EGM21" i="28"/>
  <c r="EGU21" i="28"/>
  <c r="EHC21" i="28"/>
  <c r="EHK21" i="28"/>
  <c r="EHS21" i="28"/>
  <c r="EIA21" i="28"/>
  <c r="EII21" i="28"/>
  <c r="EIQ21" i="28"/>
  <c r="EIY21" i="28"/>
  <c r="EJG21" i="28"/>
  <c r="EJO21" i="28"/>
  <c r="EJW21" i="28"/>
  <c r="EKE21" i="28"/>
  <c r="EKM21" i="28"/>
  <c r="EKU21" i="28"/>
  <c r="ELC21" i="28"/>
  <c r="ELK21" i="28"/>
  <c r="ELS21" i="28"/>
  <c r="EMA21" i="28"/>
  <c r="EMI21" i="28"/>
  <c r="EMQ21" i="28"/>
  <c r="EMY21" i="28"/>
  <c r="ENG21" i="28"/>
  <c r="ENO21" i="28"/>
  <c r="ENW21" i="28"/>
  <c r="EOE21" i="28"/>
  <c r="EOM21" i="28"/>
  <c r="EOU21" i="28"/>
  <c r="EPC21" i="28"/>
  <c r="EPK21" i="28"/>
  <c r="EPS21" i="28"/>
  <c r="EQA21" i="28"/>
  <c r="EQI21" i="28"/>
  <c r="EQQ21" i="28"/>
  <c r="EQY21" i="28"/>
  <c r="ERG21" i="28"/>
  <c r="ERO21" i="28"/>
  <c r="ERW21" i="28"/>
  <c r="ESE21" i="28"/>
  <c r="ESM21" i="28"/>
  <c r="ESU21" i="28"/>
  <c r="ETC21" i="28"/>
  <c r="ETK21" i="28"/>
  <c r="ETS21" i="28"/>
  <c r="EUA21" i="28"/>
  <c r="EUI21" i="28"/>
  <c r="EUQ21" i="28"/>
  <c r="EUY21" i="28"/>
  <c r="EVG21" i="28"/>
  <c r="EVO21" i="28"/>
  <c r="EVW21" i="28"/>
  <c r="EWE21" i="28"/>
  <c r="EWM21" i="28"/>
  <c r="EWU21" i="28"/>
  <c r="EXC21" i="28"/>
  <c r="EXK21" i="28"/>
  <c r="EXS21" i="28"/>
  <c r="EYA21" i="28"/>
  <c r="EYI21" i="28"/>
  <c r="EYQ21" i="28"/>
  <c r="EYY21" i="28"/>
  <c r="EZG21" i="28"/>
  <c r="EZO21" i="28"/>
  <c r="EZW21" i="28"/>
  <c r="FAE21" i="28"/>
  <c r="FAM21" i="28"/>
  <c r="FAU21" i="28"/>
  <c r="FBC21" i="28"/>
  <c r="FBK21" i="28"/>
  <c r="FBS21" i="28"/>
  <c r="FCA21" i="28"/>
  <c r="FCI21" i="28"/>
  <c r="FCQ21" i="28"/>
  <c r="FCY21" i="28"/>
  <c r="FDG21" i="28"/>
  <c r="FDO21" i="28"/>
  <c r="FDW21" i="28"/>
  <c r="FEE21" i="28"/>
  <c r="FEM21" i="28"/>
  <c r="FEU21" i="28"/>
  <c r="FFC21" i="28"/>
  <c r="FFK21" i="28"/>
  <c r="FFS21" i="28"/>
  <c r="FGA21" i="28"/>
  <c r="FGI21" i="28"/>
  <c r="FGQ21" i="28"/>
  <c r="FGY21" i="28"/>
  <c r="FHG21" i="28"/>
  <c r="FHO21" i="28"/>
  <c r="FHW21" i="28"/>
  <c r="FIE21" i="28"/>
  <c r="FIM21" i="28"/>
  <c r="FIU21" i="28"/>
  <c r="FJC21" i="28"/>
  <c r="FJK21" i="28"/>
  <c r="FJS21" i="28"/>
  <c r="FKA21" i="28"/>
  <c r="FKI21" i="28"/>
  <c r="FKQ21" i="28"/>
  <c r="FKY21" i="28"/>
  <c r="FLG21" i="28"/>
  <c r="FLO21" i="28"/>
  <c r="FLW21" i="28"/>
  <c r="FME21" i="28"/>
  <c r="FMM21" i="28"/>
  <c r="FMU21" i="28"/>
  <c r="FNC21" i="28"/>
  <c r="FNK21" i="28"/>
  <c r="FNS21" i="28"/>
  <c r="FOA21" i="28"/>
  <c r="FOI21" i="28"/>
  <c r="FOQ21" i="28"/>
  <c r="FOY21" i="28"/>
  <c r="FPG21" i="28"/>
  <c r="FPO21" i="28"/>
  <c r="FPW21" i="28"/>
  <c r="FQE21" i="28"/>
  <c r="FQM21" i="28"/>
  <c r="FQU21" i="28"/>
  <c r="EM21" i="28"/>
  <c r="SL21" i="28"/>
  <c r="ACH21" i="28"/>
  <c r="AIY21" i="28"/>
  <c r="ANW21" i="28"/>
  <c r="ASU21" i="28"/>
  <c r="AWE21" i="28"/>
  <c r="AZL21" i="28"/>
  <c r="BCS21" i="28"/>
  <c r="BGA21" i="28"/>
  <c r="BJH21" i="28"/>
  <c r="BMO21" i="28"/>
  <c r="BPW21" i="28"/>
  <c r="BTA21" i="28"/>
  <c r="BUR21" i="28"/>
  <c r="BWI21" i="28"/>
  <c r="BXY21" i="28"/>
  <c r="BZP21" i="28"/>
  <c r="CBG21" i="28"/>
  <c r="CCW21" i="28"/>
  <c r="CEN21" i="28"/>
  <c r="CGE21" i="28"/>
  <c r="CHU21" i="28"/>
  <c r="CJL21" i="28"/>
  <c r="CLC21" i="28"/>
  <c r="CMS21" i="28"/>
  <c r="COA21" i="28"/>
  <c r="CPG21" i="28"/>
  <c r="CQM21" i="28"/>
  <c r="CRS21" i="28"/>
  <c r="CSY21" i="28"/>
  <c r="CUE21" i="28"/>
  <c r="CVK21" i="28"/>
  <c r="CWQ21" i="28"/>
  <c r="CXW21" i="28"/>
  <c r="CZC21" i="28"/>
  <c r="DAI21" i="28"/>
  <c r="DBO21" i="28"/>
  <c r="DCU21" i="28"/>
  <c r="DEA21" i="28"/>
  <c r="DFG21" i="28"/>
  <c r="DGM21" i="28"/>
  <c r="DHS21" i="28"/>
  <c r="DIN21" i="28"/>
  <c r="DJC21" i="28"/>
  <c r="DJS21" i="28"/>
  <c r="DKE21" i="28"/>
  <c r="DKS21" i="28"/>
  <c r="DLI21" i="28"/>
  <c r="DLU21" i="28"/>
  <c r="DMJ21" i="28"/>
  <c r="DMZ21" i="28"/>
  <c r="DNL21" i="28"/>
  <c r="DOA21" i="28"/>
  <c r="DOQ21" i="28"/>
  <c r="DPC21" i="28"/>
  <c r="DPQ21" i="28"/>
  <c r="DQG21" i="28"/>
  <c r="DQS21" i="28"/>
  <c r="DRH21" i="28"/>
  <c r="DRX21" i="28"/>
  <c r="DSJ21" i="28"/>
  <c r="DSY21" i="28"/>
  <c r="DTO21" i="28"/>
  <c r="DUA21" i="28"/>
  <c r="DUO21" i="28"/>
  <c r="DVE21" i="28"/>
  <c r="DVQ21" i="28"/>
  <c r="DWF21" i="28"/>
  <c r="DWT21" i="28"/>
  <c r="DXC21" i="28"/>
  <c r="DXN21" i="28"/>
  <c r="DXZ21" i="28"/>
  <c r="DYI21" i="28"/>
  <c r="DYT21" i="28"/>
  <c r="DZF21" i="28"/>
  <c r="DZO21" i="28"/>
  <c r="DZZ21" i="28"/>
  <c r="EAL21" i="28"/>
  <c r="EAU21" i="28"/>
  <c r="EBF21" i="28"/>
  <c r="EBR21" i="28"/>
  <c r="ECA21" i="28"/>
  <c r="ECL21" i="28"/>
  <c r="ECX21" i="28"/>
  <c r="EDG21" i="28"/>
  <c r="EDR21" i="28"/>
  <c r="EED21" i="28"/>
  <c r="EEM21" i="28"/>
  <c r="EEX21" i="28"/>
  <c r="EFJ21" i="28"/>
  <c r="EFS21" i="28"/>
  <c r="EGD21" i="28"/>
  <c r="EGP21" i="28"/>
  <c r="EGY21" i="28"/>
  <c r="EHJ21" i="28"/>
  <c r="EHV21" i="28"/>
  <c r="EIE21" i="28"/>
  <c r="EIP21" i="28"/>
  <c r="EJB21" i="28"/>
  <c r="EJK21" i="28"/>
  <c r="EJV21" i="28"/>
  <c r="EKH21" i="28"/>
  <c r="EKQ21" i="28"/>
  <c r="ELB21" i="28"/>
  <c r="ELN21" i="28"/>
  <c r="ELW21" i="28"/>
  <c r="EMH21" i="28"/>
  <c r="EMT21" i="28"/>
  <c r="ENC21" i="28"/>
  <c r="ENN21" i="28"/>
  <c r="ENZ21" i="28"/>
  <c r="EOI21" i="28"/>
  <c r="EOT21" i="28"/>
  <c r="EPF21" i="28"/>
  <c r="EPO21" i="28"/>
  <c r="EPZ21" i="28"/>
  <c r="EQL21" i="28"/>
  <c r="EQU21" i="28"/>
  <c r="ERF21" i="28"/>
  <c r="ERR21" i="28"/>
  <c r="ESA21" i="28"/>
  <c r="ESL21" i="28"/>
  <c r="ESX21" i="28"/>
  <c r="ETG21" i="28"/>
  <c r="ETR21" i="28"/>
  <c r="EUD21" i="28"/>
  <c r="EUM21" i="28"/>
  <c r="EUX21" i="28"/>
  <c r="EVJ21" i="28"/>
  <c r="EVS21" i="28"/>
  <c r="EWD21" i="28"/>
  <c r="EWP21" i="28"/>
  <c r="EWY21" i="28"/>
  <c r="EXJ21" i="28"/>
  <c r="EXV21" i="28"/>
  <c r="EYE21" i="28"/>
  <c r="EYP21" i="28"/>
  <c r="EZB21" i="28"/>
  <c r="EZK21" i="28"/>
  <c r="EZV21" i="28"/>
  <c r="FAH21" i="28"/>
  <c r="FAQ21" i="28"/>
  <c r="FBB21" i="28"/>
  <c r="FBN21" i="28"/>
  <c r="FBW21" i="28"/>
  <c r="FCH21" i="28"/>
  <c r="FCT21" i="28"/>
  <c r="FDC21" i="28"/>
  <c r="FDN21" i="28"/>
  <c r="FDZ21" i="28"/>
  <c r="FEI21" i="28"/>
  <c r="FET21" i="28"/>
  <c r="FFF21" i="28"/>
  <c r="FFO21" i="28"/>
  <c r="FFZ21" i="28"/>
  <c r="FGL21" i="28"/>
  <c r="FGU21" i="28"/>
  <c r="FHF21" i="28"/>
  <c r="FHR21" i="28"/>
  <c r="FIA21" i="28"/>
  <c r="FIL21" i="28"/>
  <c r="FIX21" i="28"/>
  <c r="FJG21" i="28"/>
  <c r="FJR21" i="28"/>
  <c r="FKD21" i="28"/>
  <c r="FKM21" i="28"/>
  <c r="FKX21" i="28"/>
  <c r="FLJ21" i="28"/>
  <c r="FLS21" i="28"/>
  <c r="FMD21" i="28"/>
  <c r="FMP21" i="28"/>
  <c r="FMY21" i="28"/>
  <c r="FNJ21" i="28"/>
  <c r="FNV21" i="28"/>
  <c r="FOE21" i="28"/>
  <c r="FOP21" i="28"/>
  <c r="FPB21" i="28"/>
  <c r="FPK21" i="28"/>
  <c r="FPV21" i="28"/>
  <c r="FQH21" i="28"/>
  <c r="FQQ21" i="28"/>
  <c r="FRB21" i="28"/>
  <c r="FRJ21" i="28"/>
  <c r="FRR21" i="28"/>
  <c r="FRZ21" i="28"/>
  <c r="FSH21" i="28"/>
  <c r="FSP21" i="28"/>
  <c r="FSX21" i="28"/>
  <c r="FTF21" i="28"/>
  <c r="FTN21" i="28"/>
  <c r="FTV21" i="28"/>
  <c r="FUD21" i="28"/>
  <c r="FUL21" i="28"/>
  <c r="FUT21" i="28"/>
  <c r="FUZ21" i="28"/>
  <c r="FVF21" i="28"/>
  <c r="FVK21" i="28"/>
  <c r="FVP21" i="28"/>
  <c r="FVV21" i="28"/>
  <c r="FWA21" i="28"/>
  <c r="FWF21" i="28"/>
  <c r="FWL21" i="28"/>
  <c r="FWQ21" i="28"/>
  <c r="FWV21" i="28"/>
  <c r="FXB21" i="28"/>
  <c r="FXG21" i="28"/>
  <c r="FXL21" i="28"/>
  <c r="FXR21" i="28"/>
  <c r="FXW21" i="28"/>
  <c r="FYB21" i="28"/>
  <c r="FYH21" i="28"/>
  <c r="FYM21" i="28"/>
  <c r="FYR21" i="28"/>
  <c r="FYX21" i="28"/>
  <c r="FZC21" i="28"/>
  <c r="FZH21" i="28"/>
  <c r="FZN21" i="28"/>
  <c r="FZS21" i="28"/>
  <c r="FZX21" i="28"/>
  <c r="GAD21" i="28"/>
  <c r="GAI21" i="28"/>
  <c r="GAN21" i="28"/>
  <c r="GAT21" i="28"/>
  <c r="GAY21" i="28"/>
  <c r="GBD21" i="28"/>
  <c r="GBJ21" i="28"/>
  <c r="GBO21" i="28"/>
  <c r="GBT21" i="28"/>
  <c r="GBZ21" i="28"/>
  <c r="GCE21" i="28"/>
  <c r="GCJ21" i="28"/>
  <c r="GCP21" i="28"/>
  <c r="GCU21" i="28"/>
  <c r="GCZ21" i="28"/>
  <c r="GDF21" i="28"/>
  <c r="GDK21" i="28"/>
  <c r="GDP21" i="28"/>
  <c r="GDV21" i="28"/>
  <c r="GEA21" i="28"/>
  <c r="GEF21" i="28"/>
  <c r="GEL21" i="28"/>
  <c r="GEQ21" i="28"/>
  <c r="GEV21" i="28"/>
  <c r="GFB21" i="28"/>
  <c r="GFG21" i="28"/>
  <c r="GFL21" i="28"/>
  <c r="GFR21" i="28"/>
  <c r="GFW21" i="28"/>
  <c r="GGB21" i="28"/>
  <c r="GGH21" i="28"/>
  <c r="GGM21" i="28"/>
  <c r="GGR21" i="28"/>
  <c r="GGX21" i="28"/>
  <c r="GHC21" i="28"/>
  <c r="GHH21" i="28"/>
  <c r="GHN21" i="28"/>
  <c r="GHS21" i="28"/>
  <c r="GHX21" i="28"/>
  <c r="GID21" i="28"/>
  <c r="GII21" i="28"/>
  <c r="GIN21" i="28"/>
  <c r="GIT21" i="28"/>
  <c r="GIY21" i="28"/>
  <c r="GJD21" i="28"/>
  <c r="GJJ21" i="28"/>
  <c r="GJO21" i="28"/>
  <c r="GJT21" i="28"/>
  <c r="GJZ21" i="28"/>
  <c r="GKE21" i="28"/>
  <c r="GKJ21" i="28"/>
  <c r="GKP21" i="28"/>
  <c r="GKU21" i="28"/>
  <c r="GKZ21" i="28"/>
  <c r="GLF21" i="28"/>
  <c r="GLK21" i="28"/>
  <c r="GLP21" i="28"/>
  <c r="GLV21" i="28"/>
  <c r="GMA21" i="28"/>
  <c r="GMF21" i="28"/>
  <c r="GML21" i="28"/>
  <c r="GMP21" i="28"/>
  <c r="GMT21" i="28"/>
  <c r="GMX21" i="28"/>
  <c r="GNB21" i="28"/>
  <c r="GNF21" i="28"/>
  <c r="GNJ21" i="28"/>
  <c r="GNN21" i="28"/>
  <c r="GNR21" i="28"/>
  <c r="GNV21" i="28"/>
  <c r="GNZ21" i="28"/>
  <c r="GOD21" i="28"/>
  <c r="GOH21" i="28"/>
  <c r="GOL21" i="28"/>
  <c r="GOP21" i="28"/>
  <c r="GOT21" i="28"/>
  <c r="GOX21" i="28"/>
  <c r="GPB21" i="28"/>
  <c r="GPF21" i="28"/>
  <c r="GPJ21" i="28"/>
  <c r="GPN21" i="28"/>
  <c r="GPR21" i="28"/>
  <c r="GPV21" i="28"/>
  <c r="GPZ21" i="28"/>
  <c r="GQD21" i="28"/>
  <c r="GQH21" i="28"/>
  <c r="GQL21" i="28"/>
  <c r="GQP21" i="28"/>
  <c r="GQT21" i="28"/>
  <c r="GQX21" i="28"/>
  <c r="GRB21" i="28"/>
  <c r="GRF21" i="28"/>
  <c r="GRJ21" i="28"/>
  <c r="GRN21" i="28"/>
  <c r="GRR21" i="28"/>
  <c r="GRV21" i="28"/>
  <c r="GRZ21" i="28"/>
  <c r="GSD21" i="28"/>
  <c r="GSH21" i="28"/>
  <c r="GSL21" i="28"/>
  <c r="GSP21" i="28"/>
  <c r="GST21" i="28"/>
  <c r="GSX21" i="28"/>
  <c r="GTB21" i="28"/>
  <c r="GTF21" i="28"/>
  <c r="GTJ21" i="28"/>
  <c r="GTN21" i="28"/>
  <c r="GTR21" i="28"/>
  <c r="GTV21" i="28"/>
  <c r="GTZ21" i="28"/>
  <c r="GUD21" i="28"/>
  <c r="GUH21" i="28"/>
  <c r="GUL21" i="28"/>
  <c r="GUP21" i="28"/>
  <c r="GUT21" i="28"/>
  <c r="GUX21" i="28"/>
  <c r="GVB21" i="28"/>
  <c r="GVF21" i="28"/>
  <c r="GVJ21" i="28"/>
  <c r="GVN21" i="28"/>
  <c r="GVR21" i="28"/>
  <c r="GVV21" i="28"/>
  <c r="GVZ21" i="28"/>
  <c r="GWD21" i="28"/>
  <c r="GWH21" i="28"/>
  <c r="GWL21" i="28"/>
  <c r="GWP21" i="28"/>
  <c r="GWT21" i="28"/>
  <c r="GWX21" i="28"/>
  <c r="GXB21" i="28"/>
  <c r="GXF21" i="28"/>
  <c r="GXJ21" i="28"/>
  <c r="GXN21" i="28"/>
  <c r="GXR21" i="28"/>
  <c r="GXV21" i="28"/>
  <c r="GXZ21" i="28"/>
  <c r="GYD21" i="28"/>
  <c r="GYH21" i="28"/>
  <c r="GYL21" i="28"/>
  <c r="GYP21" i="28"/>
  <c r="GYT21" i="28"/>
  <c r="GYX21" i="28"/>
  <c r="GZB21" i="28"/>
  <c r="GZF21" i="28"/>
  <c r="GZJ21" i="28"/>
  <c r="GZN21" i="28"/>
  <c r="GZR21" i="28"/>
  <c r="GZV21" i="28"/>
  <c r="GZZ21" i="28"/>
  <c r="HAD21" i="28"/>
  <c r="HAH21" i="28"/>
  <c r="HAL21" i="28"/>
  <c r="HAP21" i="28"/>
  <c r="HAT21" i="28"/>
  <c r="HAX21" i="28"/>
  <c r="HBB21" i="28"/>
  <c r="HBF21" i="28"/>
  <c r="HBJ21" i="28"/>
  <c r="HBN21" i="28"/>
  <c r="HBR21" i="28"/>
  <c r="HBV21" i="28"/>
  <c r="HBZ21" i="28"/>
  <c r="HCD21" i="28"/>
  <c r="HCH21" i="28"/>
  <c r="HCL21" i="28"/>
  <c r="HCP21" i="28"/>
  <c r="HCT21" i="28"/>
  <c r="HCX21" i="28"/>
  <c r="HDB21" i="28"/>
  <c r="HDF21" i="28"/>
  <c r="HDJ21" i="28"/>
  <c r="HDN21" i="28"/>
  <c r="HDR21" i="28"/>
  <c r="HDV21" i="28"/>
  <c r="HDZ21" i="28"/>
  <c r="HED21" i="28"/>
  <c r="HEH21" i="28"/>
  <c r="HEL21" i="28"/>
  <c r="HEP21" i="28"/>
  <c r="HET21" i="28"/>
  <c r="HEX21" i="28"/>
  <c r="HFB21" i="28"/>
  <c r="HFF21" i="28"/>
  <c r="HFJ21" i="28"/>
  <c r="HFN21" i="28"/>
  <c r="HFR21" i="28"/>
  <c r="HFV21" i="28"/>
  <c r="HFZ21" i="28"/>
  <c r="HGD21" i="28"/>
  <c r="HGH21" i="28"/>
  <c r="HGL21" i="28"/>
  <c r="HGP21" i="28"/>
  <c r="HGT21" i="28"/>
  <c r="HGX21" i="28"/>
  <c r="HHB21" i="28"/>
  <c r="HHF21" i="28"/>
  <c r="HHJ21" i="28"/>
  <c r="HHN21" i="28"/>
  <c r="HHR21" i="28"/>
  <c r="HHV21" i="28"/>
  <c r="HHZ21" i="28"/>
  <c r="HID21" i="28"/>
  <c r="HIH21" i="28"/>
  <c r="HIL21" i="28"/>
  <c r="HIP21" i="28"/>
  <c r="HIT21" i="28"/>
  <c r="HIX21" i="28"/>
  <c r="HJB21" i="28"/>
  <c r="HJF21" i="28"/>
  <c r="HJJ21" i="28"/>
  <c r="HJN21" i="28"/>
  <c r="HJR21" i="28"/>
  <c r="HJV21" i="28"/>
  <c r="HJZ21" i="28"/>
  <c r="HKD21" i="28"/>
  <c r="HKH21" i="28"/>
  <c r="HKL21" i="28"/>
  <c r="HKP21" i="28"/>
  <c r="HKT21" i="28"/>
  <c r="HKX21" i="28"/>
  <c r="HLB21" i="28"/>
  <c r="HLF21" i="28"/>
  <c r="HLJ21" i="28"/>
  <c r="HLN21" i="28"/>
  <c r="HLR21" i="28"/>
  <c r="HLV21" i="28"/>
  <c r="HLZ21" i="28"/>
  <c r="HMD21" i="28"/>
  <c r="HMH21" i="28"/>
  <c r="HML21" i="28"/>
  <c r="HMP21" i="28"/>
  <c r="HMT21" i="28"/>
  <c r="HMX21" i="28"/>
  <c r="HNB21" i="28"/>
  <c r="HNF21" i="28"/>
  <c r="HNJ21" i="28"/>
  <c r="HNN21" i="28"/>
  <c r="HNR21" i="28"/>
  <c r="HNV21" i="28"/>
  <c r="HNZ21" i="28"/>
  <c r="HOD21" i="28"/>
  <c r="HOH21" i="28"/>
  <c r="HOL21" i="28"/>
  <c r="HOP21" i="28"/>
  <c r="HOT21" i="28"/>
  <c r="HOX21" i="28"/>
  <c r="HPB21" i="28"/>
  <c r="HPF21" i="28"/>
  <c r="HPJ21" i="28"/>
  <c r="HPN21" i="28"/>
  <c r="HPR21" i="28"/>
  <c r="HPV21" i="28"/>
  <c r="HPZ21" i="28"/>
  <c r="HQD21" i="28"/>
  <c r="HQH21" i="28"/>
  <c r="HQL21" i="28"/>
  <c r="HQP21" i="28"/>
  <c r="HQT21" i="28"/>
  <c r="HQX21" i="28"/>
  <c r="HRB21" i="28"/>
  <c r="HRF21" i="28"/>
  <c r="HRJ21" i="28"/>
  <c r="HRN21" i="28"/>
  <c r="HRR21" i="28"/>
  <c r="HRV21" i="28"/>
  <c r="HRZ21" i="28"/>
  <c r="HSD21" i="28"/>
  <c r="HSH21" i="28"/>
  <c r="HSL21" i="28"/>
  <c r="HSP21" i="28"/>
  <c r="HST21" i="28"/>
  <c r="HSX21" i="28"/>
  <c r="HTB21" i="28"/>
  <c r="HTF21" i="28"/>
  <c r="HTJ21" i="28"/>
  <c r="HTN21" i="28"/>
  <c r="HTR21" i="28"/>
  <c r="HTV21" i="28"/>
  <c r="HTZ21" i="28"/>
  <c r="HUD21" i="28"/>
  <c r="HUH21" i="28"/>
  <c r="HUL21" i="28"/>
  <c r="HUP21" i="28"/>
  <c r="HUT21" i="28"/>
  <c r="HUX21" i="28"/>
  <c r="HVB21" i="28"/>
  <c r="HVF21" i="28"/>
  <c r="HVJ21" i="28"/>
  <c r="HVN21" i="28"/>
  <c r="HVR21" i="28"/>
  <c r="HVV21" i="28"/>
  <c r="HVZ21" i="28"/>
  <c r="HWD21" i="28"/>
  <c r="HWH21" i="28"/>
  <c r="HWL21" i="28"/>
  <c r="HWP21" i="28"/>
  <c r="HWT21" i="28"/>
  <c r="HWX21" i="28"/>
  <c r="HXB21" i="28"/>
  <c r="HXF21" i="28"/>
  <c r="HXJ21" i="28"/>
  <c r="HXN21" i="28"/>
  <c r="HXR21" i="28"/>
  <c r="HXV21" i="28"/>
  <c r="HXZ21" i="28"/>
  <c r="HYD21" i="28"/>
  <c r="HYH21" i="28"/>
  <c r="HYL21" i="28"/>
  <c r="HYP21" i="28"/>
  <c r="HYT21" i="28"/>
  <c r="HYX21" i="28"/>
  <c r="HZB21" i="28"/>
  <c r="HZF21" i="28"/>
  <c r="HZJ21" i="28"/>
  <c r="HZN21" i="28"/>
  <c r="HZR21" i="28"/>
  <c r="HZV21" i="28"/>
  <c r="HZZ21" i="28"/>
  <c r="IAD21" i="28"/>
  <c r="IAH21" i="28"/>
  <c r="IAL21" i="28"/>
  <c r="IAP21" i="28"/>
  <c r="IAT21" i="28"/>
  <c r="IAX21" i="28"/>
  <c r="IBB21" i="28"/>
  <c r="IBF21" i="28"/>
  <c r="IBJ21" i="28"/>
  <c r="IBN21" i="28"/>
  <c r="IBR21" i="28"/>
  <c r="IBV21" i="28"/>
  <c r="IBZ21" i="28"/>
  <c r="ICD21" i="28"/>
  <c r="ICH21" i="28"/>
  <c r="ICL21" i="28"/>
  <c r="ICP21" i="28"/>
  <c r="ICT21" i="28"/>
  <c r="ICX21" i="28"/>
  <c r="IDB21" i="28"/>
  <c r="IDF21" i="28"/>
  <c r="IDJ21" i="28"/>
  <c r="IDN21" i="28"/>
  <c r="IDR21" i="28"/>
  <c r="IDV21" i="28"/>
  <c r="IDZ21" i="28"/>
  <c r="IED21" i="28"/>
  <c r="IEH21" i="28"/>
  <c r="IEL21" i="28"/>
  <c r="IEP21" i="28"/>
  <c r="IET21" i="28"/>
  <c r="IEX21" i="28"/>
  <c r="IFB21" i="28"/>
  <c r="IFF21" i="28"/>
  <c r="IFJ21" i="28"/>
  <c r="IFN21" i="28"/>
  <c r="IFR21" i="28"/>
  <c r="IFV21" i="28"/>
  <c r="IFZ21" i="28"/>
  <c r="IGD21" i="28"/>
  <c r="IGH21" i="28"/>
  <c r="IGL21" i="28"/>
  <c r="IGP21" i="28"/>
  <c r="IGT21" i="28"/>
  <c r="IGX21" i="28"/>
  <c r="IHB21" i="28"/>
  <c r="IHF21" i="28"/>
  <c r="IHJ21" i="28"/>
  <c r="IHN21" i="28"/>
  <c r="IHR21" i="28"/>
  <c r="IHV21" i="28"/>
  <c r="IHZ21" i="28"/>
  <c r="IID21" i="28"/>
  <c r="IIH21" i="28"/>
  <c r="IIL21" i="28"/>
  <c r="IIP21" i="28"/>
  <c r="IIT21" i="28"/>
  <c r="IIX21" i="28"/>
  <c r="IJB21" i="28"/>
  <c r="IJF21" i="28"/>
  <c r="IJJ21" i="28"/>
  <c r="IJN21" i="28"/>
  <c r="IJR21" i="28"/>
  <c r="IJV21" i="28"/>
  <c r="IJZ21" i="28"/>
  <c r="IKD21" i="28"/>
  <c r="IKH21" i="28"/>
  <c r="IKL21" i="28"/>
  <c r="IKP21" i="28"/>
  <c r="IKT21" i="28"/>
  <c r="IKX21" i="28"/>
  <c r="ILB21" i="28"/>
  <c r="ILF21" i="28"/>
  <c r="ILJ21" i="28"/>
  <c r="ILN21" i="28"/>
  <c r="ILR21" i="28"/>
  <c r="ILV21" i="28"/>
  <c r="ILZ21" i="28"/>
  <c r="IMD21" i="28"/>
  <c r="IMH21" i="28"/>
  <c r="IML21" i="28"/>
  <c r="IMP21" i="28"/>
  <c r="IMT21" i="28"/>
  <c r="IMX21" i="28"/>
  <c r="INB21" i="28"/>
  <c r="INF21" i="28"/>
  <c r="INJ21" i="28"/>
  <c r="INN21" i="28"/>
  <c r="INR21" i="28"/>
  <c r="INV21" i="28"/>
  <c r="INZ21" i="28"/>
  <c r="IOD21" i="28"/>
  <c r="IOH21" i="28"/>
  <c r="IOL21" i="28"/>
  <c r="IOP21" i="28"/>
  <c r="IOT21" i="28"/>
  <c r="IOX21" i="28"/>
  <c r="IPB21" i="28"/>
  <c r="IPF21" i="28"/>
  <c r="IPJ21" i="28"/>
  <c r="IPN21" i="28"/>
  <c r="IPR21" i="28"/>
  <c r="IPV21" i="28"/>
  <c r="IPZ21" i="28"/>
  <c r="IQD21" i="28"/>
  <c r="IQH21" i="28"/>
  <c r="IQL21" i="28"/>
  <c r="IQP21" i="28"/>
  <c r="IQT21" i="28"/>
  <c r="IQX21" i="28"/>
  <c r="IRB21" i="28"/>
  <c r="IRF21" i="28"/>
  <c r="IRJ21" i="28"/>
  <c r="IRN21" i="28"/>
  <c r="IRR21" i="28"/>
  <c r="IRV21" i="28"/>
  <c r="IRZ21" i="28"/>
  <c r="ISD21" i="28"/>
  <c r="ISH21" i="28"/>
  <c r="ISL21" i="28"/>
  <c r="ISP21" i="28"/>
  <c r="IST21" i="28"/>
  <c r="ISX21" i="28"/>
  <c r="ITB21" i="28"/>
  <c r="ITF21" i="28"/>
  <c r="ITJ21" i="28"/>
  <c r="ITN21" i="28"/>
  <c r="ITR21" i="28"/>
  <c r="ITV21" i="28"/>
  <c r="ITZ21" i="28"/>
  <c r="IUD21" i="28"/>
  <c r="IUH21" i="28"/>
  <c r="IUL21" i="28"/>
  <c r="IUP21" i="28"/>
  <c r="IUT21" i="28"/>
  <c r="IUX21" i="28"/>
  <c r="IVB21" i="28"/>
  <c r="IVF21" i="28"/>
  <c r="IVJ21" i="28"/>
  <c r="IVN21" i="28"/>
  <c r="IVR21" i="28"/>
  <c r="IVV21" i="28"/>
  <c r="IVZ21" i="28"/>
  <c r="IWD21" i="28"/>
  <c r="IW21" i="28"/>
  <c r="UY21" i="28"/>
  <c r="AEU21" i="28"/>
  <c r="AKF21" i="28"/>
  <c r="APD21" i="28"/>
  <c r="ATT21" i="28"/>
  <c r="AXA21" i="28"/>
  <c r="BAI21" i="28"/>
  <c r="BDP21" i="28"/>
  <c r="BGW21" i="28"/>
  <c r="BKE21" i="28"/>
  <c r="BNL21" i="28"/>
  <c r="BQS21" i="28"/>
  <c r="BTM21" i="28"/>
  <c r="BVD21" i="28"/>
  <c r="BWU21" i="28"/>
  <c r="BYK21" i="28"/>
  <c r="CAB21" i="28"/>
  <c r="CBS21" i="28"/>
  <c r="CDI21" i="28"/>
  <c r="CEZ21" i="28"/>
  <c r="CGQ21" i="28"/>
  <c r="CIG21" i="28"/>
  <c r="CJX21" i="28"/>
  <c r="CLO21" i="28"/>
  <c r="CND21" i="28"/>
  <c r="COJ21" i="28"/>
  <c r="CPP21" i="28"/>
  <c r="CQV21" i="28"/>
  <c r="CSB21" i="28"/>
  <c r="CTH21" i="28"/>
  <c r="CUN21" i="28"/>
  <c r="CVT21" i="28"/>
  <c r="CWZ21" i="28"/>
  <c r="CYF21" i="28"/>
  <c r="CZL21" i="28"/>
  <c r="DAR21" i="28"/>
  <c r="DBX21" i="28"/>
  <c r="DDD21" i="28"/>
  <c r="DEJ21" i="28"/>
  <c r="DFP21" i="28"/>
  <c r="DGV21" i="28"/>
  <c r="DIB21" i="28"/>
  <c r="DIR21" i="28"/>
  <c r="DJH21" i="28"/>
  <c r="DJT21" i="28"/>
  <c r="DKI21" i="28"/>
  <c r="DKY21" i="28"/>
  <c r="DLK21" i="28"/>
  <c r="DLY21" i="28"/>
  <c r="DMO21" i="28"/>
  <c r="DNA21" i="28"/>
  <c r="DNP21" i="28"/>
  <c r="DOF21" i="28"/>
  <c r="DOR21" i="28"/>
  <c r="DPG21" i="28"/>
  <c r="DPW21" i="28"/>
  <c r="DQI21" i="28"/>
  <c r="DQW21" i="28"/>
  <c r="DRM21" i="28"/>
  <c r="DRY21" i="28"/>
  <c r="DSN21" i="28"/>
  <c r="DTD21" i="28"/>
  <c r="DTP21" i="28"/>
  <c r="DUE21" i="28"/>
  <c r="DUU21" i="28"/>
  <c r="DVG21" i="28"/>
  <c r="DVU21" i="28"/>
  <c r="DWK21" i="28"/>
  <c r="DWU21" i="28"/>
  <c r="DXF21" i="28"/>
  <c r="DXR21" i="28"/>
  <c r="DYA21" i="28"/>
  <c r="DYL21" i="28"/>
  <c r="DYX21" i="28"/>
  <c r="DZG21" i="28"/>
  <c r="DZR21" i="28"/>
  <c r="EAD21" i="28"/>
  <c r="EAM21" i="28"/>
  <c r="EAX21" i="28"/>
  <c r="EBJ21" i="28"/>
  <c r="EBS21" i="28"/>
  <c r="ECD21" i="28"/>
  <c r="ECP21" i="28"/>
  <c r="ECY21" i="28"/>
  <c r="EDJ21" i="28"/>
  <c r="EDV21" i="28"/>
  <c r="EEE21" i="28"/>
  <c r="EEP21" i="28"/>
  <c r="EFB21" i="28"/>
  <c r="EFK21" i="28"/>
  <c r="EFV21" i="28"/>
  <c r="EGH21" i="28"/>
  <c r="EGQ21" i="28"/>
  <c r="EHB21" i="28"/>
  <c r="EHN21" i="28"/>
  <c r="EHW21" i="28"/>
  <c r="EIH21" i="28"/>
  <c r="EIT21" i="28"/>
  <c r="EJC21" i="28"/>
  <c r="EJN21" i="28"/>
  <c r="EJZ21" i="28"/>
  <c r="EKI21" i="28"/>
  <c r="EKT21" i="28"/>
  <c r="ELF21" i="28"/>
  <c r="ELO21" i="28"/>
  <c r="ELZ21" i="28"/>
  <c r="EML21" i="28"/>
  <c r="EMU21" i="28"/>
  <c r="ENF21" i="28"/>
  <c r="ENR21" i="28"/>
  <c r="EOA21" i="28"/>
  <c r="EOL21" i="28"/>
  <c r="EOX21" i="28"/>
  <c r="EPG21" i="28"/>
  <c r="EPR21" i="28"/>
  <c r="EQD21" i="28"/>
  <c r="EQM21" i="28"/>
  <c r="EQX21" i="28"/>
  <c r="ERJ21" i="28"/>
  <c r="ERS21" i="28"/>
  <c r="ESD21" i="28"/>
  <c r="ESP21" i="28"/>
  <c r="ESY21" i="28"/>
  <c r="ETJ21" i="28"/>
  <c r="ETV21" i="28"/>
  <c r="EUE21" i="28"/>
  <c r="EUP21" i="28"/>
  <c r="EVB21" i="28"/>
  <c r="EVK21" i="28"/>
  <c r="EVV21" i="28"/>
  <c r="EWH21" i="28"/>
  <c r="EWQ21" i="28"/>
  <c r="EXB21" i="28"/>
  <c r="EXN21" i="28"/>
  <c r="EXW21" i="28"/>
  <c r="EYH21" i="28"/>
  <c r="EYT21" i="28"/>
  <c r="EZC21" i="28"/>
  <c r="EZN21" i="28"/>
  <c r="EZZ21" i="28"/>
  <c r="FAI21" i="28"/>
  <c r="FAT21" i="28"/>
  <c r="FBF21" i="28"/>
  <c r="FBO21" i="28"/>
  <c r="FBZ21" i="28"/>
  <c r="FCL21" i="28"/>
  <c r="FCU21" i="28"/>
  <c r="FDF21" i="28"/>
  <c r="FDR21" i="28"/>
  <c r="FEA21" i="28"/>
  <c r="FEL21" i="28"/>
  <c r="FEX21" i="28"/>
  <c r="FFG21" i="28"/>
  <c r="FFR21" i="28"/>
  <c r="FGD21" i="28"/>
  <c r="FGM21" i="28"/>
  <c r="FGX21" i="28"/>
  <c r="FHJ21" i="28"/>
  <c r="FHS21" i="28"/>
  <c r="FID21" i="28"/>
  <c r="FIP21" i="28"/>
  <c r="FIY21" i="28"/>
  <c r="FJJ21" i="28"/>
  <c r="FJV21" i="28"/>
  <c r="FKE21" i="28"/>
  <c r="FKP21" i="28"/>
  <c r="FLB21" i="28"/>
  <c r="FLK21" i="28"/>
  <c r="FLV21" i="28"/>
  <c r="FMH21" i="28"/>
  <c r="FMQ21" i="28"/>
  <c r="FNB21" i="28"/>
  <c r="FNN21" i="28"/>
  <c r="FNW21" i="28"/>
  <c r="FOH21" i="28"/>
  <c r="FOT21" i="28"/>
  <c r="FPC21" i="28"/>
  <c r="FPN21" i="28"/>
  <c r="FPZ21" i="28"/>
  <c r="FQI21" i="28"/>
  <c r="FQT21" i="28"/>
  <c r="FRC21" i="28"/>
  <c r="FRK21" i="28"/>
  <c r="FRS21" i="28"/>
  <c r="FSA21" i="28"/>
  <c r="FSI21" i="28"/>
  <c r="FSQ21" i="28"/>
  <c r="FSY21" i="28"/>
  <c r="FTG21" i="28"/>
  <c r="FTO21" i="28"/>
  <c r="FTW21" i="28"/>
  <c r="FUE21" i="28"/>
  <c r="FUM21" i="28"/>
  <c r="FUU21" i="28"/>
  <c r="FVB21" i="28"/>
  <c r="FVG21" i="28"/>
  <c r="FVL21" i="28"/>
  <c r="FVR21" i="28"/>
  <c r="FVW21" i="28"/>
  <c r="FWB21" i="28"/>
  <c r="FWH21" i="28"/>
  <c r="FWM21" i="28"/>
  <c r="FWR21" i="28"/>
  <c r="FWX21" i="28"/>
  <c r="FXC21" i="28"/>
  <c r="FXH21" i="28"/>
  <c r="FXN21" i="28"/>
  <c r="FXS21" i="28"/>
  <c r="FXX21" i="28"/>
  <c r="FYD21" i="28"/>
  <c r="FYI21" i="28"/>
  <c r="FYN21" i="28"/>
  <c r="FYT21" i="28"/>
  <c r="FYY21" i="28"/>
  <c r="FZD21" i="28"/>
  <c r="FZJ21" i="28"/>
  <c r="FZO21" i="28"/>
  <c r="FZT21" i="28"/>
  <c r="FZZ21" i="28"/>
  <c r="GAE21" i="28"/>
  <c r="GAJ21" i="28"/>
  <c r="GAP21" i="28"/>
  <c r="GAU21" i="28"/>
  <c r="GAZ21" i="28"/>
  <c r="GBF21" i="28"/>
  <c r="GBK21" i="28"/>
  <c r="GBP21" i="28"/>
  <c r="GBV21" i="28"/>
  <c r="GCA21" i="28"/>
  <c r="GCF21" i="28"/>
  <c r="GCL21" i="28"/>
  <c r="GCQ21" i="28"/>
  <c r="GCV21" i="28"/>
  <c r="GDB21" i="28"/>
  <c r="GDG21" i="28"/>
  <c r="GDL21" i="28"/>
  <c r="GDR21" i="28"/>
  <c r="GDW21" i="28"/>
  <c r="GEB21" i="28"/>
  <c r="GEH21" i="28"/>
  <c r="GEM21" i="28"/>
  <c r="GER21" i="28"/>
  <c r="GEX21" i="28"/>
  <c r="GFC21" i="28"/>
  <c r="GFH21" i="28"/>
  <c r="GFN21" i="28"/>
  <c r="GFS21" i="28"/>
  <c r="GFX21" i="28"/>
  <c r="GGD21" i="28"/>
  <c r="GGI21" i="28"/>
  <c r="GGN21" i="28"/>
  <c r="GGT21" i="28"/>
  <c r="GGY21" i="28"/>
  <c r="GHD21" i="28"/>
  <c r="GHJ21" i="28"/>
  <c r="GHO21" i="28"/>
  <c r="GHT21" i="28"/>
  <c r="GHZ21" i="28"/>
  <c r="GIE21" i="28"/>
  <c r="GIJ21" i="28"/>
  <c r="GIP21" i="28"/>
  <c r="GIU21" i="28"/>
  <c r="GIZ21" i="28"/>
  <c r="GJF21" i="28"/>
  <c r="GJK21" i="28"/>
  <c r="GJP21" i="28"/>
  <c r="GJV21" i="28"/>
  <c r="GKA21" i="28"/>
  <c r="GKF21" i="28"/>
  <c r="GKL21" i="28"/>
  <c r="GKQ21" i="28"/>
  <c r="GKV21" i="28"/>
  <c r="GLB21" i="28"/>
  <c r="GLG21" i="28"/>
  <c r="GLL21" i="28"/>
  <c r="GLR21" i="28"/>
  <c r="GLW21" i="28"/>
  <c r="GMB21" i="28"/>
  <c r="GMH21" i="28"/>
  <c r="GMM21" i="28"/>
  <c r="GMQ21" i="28"/>
  <c r="GMU21" i="28"/>
  <c r="GMY21" i="28"/>
  <c r="GNC21" i="28"/>
  <c r="GNG21" i="28"/>
  <c r="GNK21" i="28"/>
  <c r="GNO21" i="28"/>
  <c r="GNS21" i="28"/>
  <c r="GNW21" i="28"/>
  <c r="GOA21" i="28"/>
  <c r="GOE21" i="28"/>
  <c r="GOI21" i="28"/>
  <c r="GOM21" i="28"/>
  <c r="GOQ21" i="28"/>
  <c r="GOU21" i="28"/>
  <c r="GOY21" i="28"/>
  <c r="GPC21" i="28"/>
  <c r="GPG21" i="28"/>
  <c r="GPK21" i="28"/>
  <c r="GPO21" i="28"/>
  <c r="GPS21" i="28"/>
  <c r="GPW21" i="28"/>
  <c r="GQA21" i="28"/>
  <c r="GQE21" i="28"/>
  <c r="GQI21" i="28"/>
  <c r="GQM21" i="28"/>
  <c r="GQQ21" i="28"/>
  <c r="GQU21" i="28"/>
  <c r="GQY21" i="28"/>
  <c r="GRC21" i="28"/>
  <c r="GRG21" i="28"/>
  <c r="GRK21" i="28"/>
  <c r="GRO21" i="28"/>
  <c r="GRS21" i="28"/>
  <c r="GRW21" i="28"/>
  <c r="GSA21" i="28"/>
  <c r="GSE21" i="28"/>
  <c r="GSI21" i="28"/>
  <c r="GSM21" i="28"/>
  <c r="GSQ21" i="28"/>
  <c r="GSU21" i="28"/>
  <c r="GSY21" i="28"/>
  <c r="GTC21" i="28"/>
  <c r="GTG21" i="28"/>
  <c r="GTK21" i="28"/>
  <c r="GTO21" i="28"/>
  <c r="GTS21" i="28"/>
  <c r="GTW21" i="28"/>
  <c r="GUA21" i="28"/>
  <c r="GUE21" i="28"/>
  <c r="GUI21" i="28"/>
  <c r="GUM21" i="28"/>
  <c r="GUQ21" i="28"/>
  <c r="GUU21" i="28"/>
  <c r="GUY21" i="28"/>
  <c r="GVC21" i="28"/>
  <c r="GVG21" i="28"/>
  <c r="GVK21" i="28"/>
  <c r="GVO21" i="28"/>
  <c r="GVS21" i="28"/>
  <c r="GVW21" i="28"/>
  <c r="GWA21" i="28"/>
  <c r="GWE21" i="28"/>
  <c r="GWI21" i="28"/>
  <c r="GWM21" i="28"/>
  <c r="GWQ21" i="28"/>
  <c r="GWU21" i="28"/>
  <c r="GWY21" i="28"/>
  <c r="GXC21" i="28"/>
  <c r="GXG21" i="28"/>
  <c r="GXK21" i="28"/>
  <c r="GXO21" i="28"/>
  <c r="GXS21" i="28"/>
  <c r="GXW21" i="28"/>
  <c r="GYA21" i="28"/>
  <c r="GYE21" i="28"/>
  <c r="GYI21" i="28"/>
  <c r="GYM21" i="28"/>
  <c r="GYQ21" i="28"/>
  <c r="GYU21" i="28"/>
  <c r="GYY21" i="28"/>
  <c r="GZC21" i="28"/>
  <c r="GZG21" i="28"/>
  <c r="GZK21" i="28"/>
  <c r="GZO21" i="28"/>
  <c r="GZS21" i="28"/>
  <c r="GZW21" i="28"/>
  <c r="HAA21" i="28"/>
  <c r="HAE21" i="28"/>
  <c r="HAI21" i="28"/>
  <c r="HAM21" i="28"/>
  <c r="HAQ21" i="28"/>
  <c r="HAU21" i="28"/>
  <c r="HAY21" i="28"/>
  <c r="HBC21" i="28"/>
  <c r="HBG21" i="28"/>
  <c r="HBK21" i="28"/>
  <c r="HBO21" i="28"/>
  <c r="HBS21" i="28"/>
  <c r="HBW21" i="28"/>
  <c r="HCA21" i="28"/>
  <c r="HCE21" i="28"/>
  <c r="HCI21" i="28"/>
  <c r="HCM21" i="28"/>
  <c r="HCQ21" i="28"/>
  <c r="HCU21" i="28"/>
  <c r="HCY21" i="28"/>
  <c r="HDC21" i="28"/>
  <c r="HDG21" i="28"/>
  <c r="HDK21" i="28"/>
  <c r="HDO21" i="28"/>
  <c r="HDS21" i="28"/>
  <c r="HDW21" i="28"/>
  <c r="HEA21" i="28"/>
  <c r="HEE21" i="28"/>
  <c r="HEI21" i="28"/>
  <c r="HEM21" i="28"/>
  <c r="HEQ21" i="28"/>
  <c r="HEU21" i="28"/>
  <c r="HEY21" i="28"/>
  <c r="HFC21" i="28"/>
  <c r="HFG21" i="28"/>
  <c r="HFK21" i="28"/>
  <c r="HFO21" i="28"/>
  <c r="HFS21" i="28"/>
  <c r="HFW21" i="28"/>
  <c r="HGA21" i="28"/>
  <c r="HGE21" i="28"/>
  <c r="HGI21" i="28"/>
  <c r="HGM21" i="28"/>
  <c r="HGQ21" i="28"/>
  <c r="HGU21" i="28"/>
  <c r="HGY21" i="28"/>
  <c r="HHC21" i="28"/>
  <c r="HHG21" i="28"/>
  <c r="HHK21" i="28"/>
  <c r="HHO21" i="28"/>
  <c r="HHS21" i="28"/>
  <c r="HHW21" i="28"/>
  <c r="HIA21" i="28"/>
  <c r="HIE21" i="28"/>
  <c r="HII21" i="28"/>
  <c r="HIM21" i="28"/>
  <c r="HIQ21" i="28"/>
  <c r="HIU21" i="28"/>
  <c r="HIY21" i="28"/>
  <c r="HJC21" i="28"/>
  <c r="HJG21" i="28"/>
  <c r="HJK21" i="28"/>
  <c r="HJO21" i="28"/>
  <c r="HJS21" i="28"/>
  <c r="HJW21" i="28"/>
  <c r="HKA21" i="28"/>
  <c r="HKE21" i="28"/>
  <c r="HKI21" i="28"/>
  <c r="HKM21" i="28"/>
  <c r="HKQ21" i="28"/>
  <c r="HKU21" i="28"/>
  <c r="HKY21" i="28"/>
  <c r="HLC21" i="28"/>
  <c r="HLG21" i="28"/>
  <c r="HLK21" i="28"/>
  <c r="HLO21" i="28"/>
  <c r="HLS21" i="28"/>
  <c r="HLW21" i="28"/>
  <c r="HMA21" i="28"/>
  <c r="HME21" i="28"/>
  <c r="HMI21" i="28"/>
  <c r="HMM21" i="28"/>
  <c r="HMQ21" i="28"/>
  <c r="HMU21" i="28"/>
  <c r="HMY21" i="28"/>
  <c r="HNC21" i="28"/>
  <c r="HNG21" i="28"/>
  <c r="HNK21" i="28"/>
  <c r="HNO21" i="28"/>
  <c r="HNS21" i="28"/>
  <c r="HNW21" i="28"/>
  <c r="HOA21" i="28"/>
  <c r="HOE21" i="28"/>
  <c r="HOI21" i="28"/>
  <c r="HOM21" i="28"/>
  <c r="HOQ21" i="28"/>
  <c r="HOU21" i="28"/>
  <c r="HOY21" i="28"/>
  <c r="HPC21" i="28"/>
  <c r="HPG21" i="28"/>
  <c r="HPK21" i="28"/>
  <c r="HPO21" i="28"/>
  <c r="HPS21" i="28"/>
  <c r="HPW21" i="28"/>
  <c r="HQA21" i="28"/>
  <c r="HQE21" i="28"/>
  <c r="HQI21" i="28"/>
  <c r="HQM21" i="28"/>
  <c r="HQQ21" i="28"/>
  <c r="HQU21" i="28"/>
  <c r="HQY21" i="28"/>
  <c r="HRC21" i="28"/>
  <c r="HRG21" i="28"/>
  <c r="HRK21" i="28"/>
  <c r="HRO21" i="28"/>
  <c r="HRS21" i="28"/>
  <c r="HRW21" i="28"/>
  <c r="HSA21" i="28"/>
  <c r="HSE21" i="28"/>
  <c r="HSI21" i="28"/>
  <c r="HSM21" i="28"/>
  <c r="HSQ21" i="28"/>
  <c r="HSU21" i="28"/>
  <c r="HSY21" i="28"/>
  <c r="HTC21" i="28"/>
  <c r="HTG21" i="28"/>
  <c r="HTK21" i="28"/>
  <c r="HTO21" i="28"/>
  <c r="HTS21" i="28"/>
  <c r="HTW21" i="28"/>
  <c r="HUA21" i="28"/>
  <c r="HUE21" i="28"/>
  <c r="HUI21" i="28"/>
  <c r="HUM21" i="28"/>
  <c r="HUQ21" i="28"/>
  <c r="HUU21" i="28"/>
  <c r="HUY21" i="28"/>
  <c r="HVC21" i="28"/>
  <c r="HVG21" i="28"/>
  <c r="HVK21" i="28"/>
  <c r="HVO21" i="28"/>
  <c r="HVS21" i="28"/>
  <c r="HVW21" i="28"/>
  <c r="HWA21" i="28"/>
  <c r="HWE21" i="28"/>
  <c r="HWI21" i="28"/>
  <c r="HWM21" i="28"/>
  <c r="HWQ21" i="28"/>
  <c r="HWU21" i="28"/>
  <c r="HWY21" i="28"/>
  <c r="HXC21" i="28"/>
  <c r="HXG21" i="28"/>
  <c r="HXK21" i="28"/>
  <c r="HXO21" i="28"/>
  <c r="HXS21" i="28"/>
  <c r="HXW21" i="28"/>
  <c r="HYA21" i="28"/>
  <c r="HYE21" i="28"/>
  <c r="HYI21" i="28"/>
  <c r="HYM21" i="28"/>
  <c r="HYQ21" i="28"/>
  <c r="HYU21" i="28"/>
  <c r="HYY21" i="28"/>
  <c r="HZC21" i="28"/>
  <c r="HZG21" i="28"/>
  <c r="HZK21" i="28"/>
  <c r="HZO21" i="28"/>
  <c r="HZS21" i="28"/>
  <c r="HZW21" i="28"/>
  <c r="IAA21" i="28"/>
  <c r="IAE21" i="28"/>
  <c r="IAI21" i="28"/>
  <c r="IAM21" i="28"/>
  <c r="IAQ21" i="28"/>
  <c r="IAU21" i="28"/>
  <c r="IAY21" i="28"/>
  <c r="IBC21" i="28"/>
  <c r="IBG21" i="28"/>
  <c r="IBK21" i="28"/>
  <c r="IBO21" i="28"/>
  <c r="IBS21" i="28"/>
  <c r="IBW21" i="28"/>
  <c r="ICA21" i="28"/>
  <c r="ICE21" i="28"/>
  <c r="ICI21" i="28"/>
  <c r="ICM21" i="28"/>
  <c r="ICQ21" i="28"/>
  <c r="ICU21" i="28"/>
  <c r="ICY21" i="28"/>
  <c r="IDC21" i="28"/>
  <c r="IDG21" i="28"/>
  <c r="IDK21" i="28"/>
  <c r="IDO21" i="28"/>
  <c r="IDS21" i="28"/>
  <c r="IDW21" i="28"/>
  <c r="IEA21" i="28"/>
  <c r="IEE21" i="28"/>
  <c r="IEI21" i="28"/>
  <c r="IEM21" i="28"/>
  <c r="IEQ21" i="28"/>
  <c r="IEU21" i="28"/>
  <c r="IEY21" i="28"/>
  <c r="IFC21" i="28"/>
  <c r="IFG21" i="28"/>
  <c r="IFK21" i="28"/>
  <c r="IFO21" i="28"/>
  <c r="IFS21" i="28"/>
  <c r="IFW21" i="28"/>
  <c r="IGA21" i="28"/>
  <c r="IGE21" i="28"/>
  <c r="IGI21" i="28"/>
  <c r="IGM21" i="28"/>
  <c r="IGQ21" i="28"/>
  <c r="IGU21" i="28"/>
  <c r="IGY21" i="28"/>
  <c r="IHC21" i="28"/>
  <c r="IHG21" i="28"/>
  <c r="IHK21" i="28"/>
  <c r="IHO21" i="28"/>
  <c r="IHS21" i="28"/>
  <c r="IHW21" i="28"/>
  <c r="IIA21" i="28"/>
  <c r="IIE21" i="28"/>
  <c r="III21" i="28"/>
  <c r="IIM21" i="28"/>
  <c r="IIQ21" i="28"/>
  <c r="IIU21" i="28"/>
  <c r="IIY21" i="28"/>
  <c r="IJC21" i="28"/>
  <c r="IJG21" i="28"/>
  <c r="IJK21" i="28"/>
  <c r="IJO21" i="28"/>
  <c r="IJS21" i="28"/>
  <c r="IJW21" i="28"/>
  <c r="IKA21" i="28"/>
  <c r="IKE21" i="28"/>
  <c r="IKI21" i="28"/>
  <c r="IKM21" i="28"/>
  <c r="IKQ21" i="28"/>
  <c r="IKU21" i="28"/>
  <c r="IKY21" i="28"/>
  <c r="ILC21" i="28"/>
  <c r="ILG21" i="28"/>
  <c r="ILK21" i="28"/>
  <c r="ILO21" i="28"/>
  <c r="ILS21" i="28"/>
  <c r="ILW21" i="28"/>
  <c r="IMA21" i="28"/>
  <c r="IME21" i="28"/>
  <c r="IMI21" i="28"/>
  <c r="IMM21" i="28"/>
  <c r="IMQ21" i="28"/>
  <c r="IMU21" i="28"/>
  <c r="IMY21" i="28"/>
  <c r="INC21" i="28"/>
  <c r="ING21" i="28"/>
  <c r="INK21" i="28"/>
  <c r="INO21" i="28"/>
  <c r="INS21" i="28"/>
  <c r="INW21" i="28"/>
  <c r="IOA21" i="28"/>
  <c r="IOE21" i="28"/>
  <c r="IOI21" i="28"/>
  <c r="IOM21" i="28"/>
  <c r="IOQ21" i="28"/>
  <c r="IOU21" i="28"/>
  <c r="IOY21" i="28"/>
  <c r="IPC21" i="28"/>
  <c r="IPG21" i="28"/>
  <c r="IPK21" i="28"/>
  <c r="IPO21" i="28"/>
  <c r="IPS21" i="28"/>
  <c r="IPW21" i="28"/>
  <c r="IQA21" i="28"/>
  <c r="IQE21" i="28"/>
  <c r="IQI21" i="28"/>
  <c r="IQM21" i="28"/>
  <c r="IQQ21" i="28"/>
  <c r="IQU21" i="28"/>
  <c r="IQY21" i="28"/>
  <c r="IRC21" i="28"/>
  <c r="IRG21" i="28"/>
  <c r="IRK21" i="28"/>
  <c r="IRO21" i="28"/>
  <c r="IRS21" i="28"/>
  <c r="IRW21" i="28"/>
  <c r="ISA21" i="28"/>
  <c r="ISE21" i="28"/>
  <c r="ISI21" i="28"/>
  <c r="ISM21" i="28"/>
  <c r="ISQ21" i="28"/>
  <c r="ISU21" i="28"/>
  <c r="ISY21" i="28"/>
  <c r="ITC21" i="28"/>
  <c r="ITG21" i="28"/>
  <c r="ITK21" i="28"/>
  <c r="ITO21" i="28"/>
  <c r="ITS21" i="28"/>
  <c r="ITW21" i="28"/>
  <c r="IUA21" i="28"/>
  <c r="IUE21" i="28"/>
  <c r="IUI21" i="28"/>
  <c r="IUM21" i="28"/>
  <c r="IUQ21" i="28"/>
  <c r="IUU21" i="28"/>
  <c r="IUY21" i="28"/>
  <c r="IVC21" i="28"/>
  <c r="IVG21" i="28"/>
  <c r="IVK21" i="28"/>
  <c r="IVO21" i="28"/>
  <c r="IVS21" i="28"/>
  <c r="IVW21" i="28"/>
  <c r="IWA21" i="28"/>
  <c r="IWE21" i="28"/>
  <c r="IWI21" i="28"/>
  <c r="IWM21" i="28"/>
  <c r="IWQ21" i="28"/>
  <c r="IWU21" i="28"/>
  <c r="IWY21" i="28"/>
  <c r="IXC21" i="28"/>
  <c r="IXG21" i="28"/>
  <c r="IXK21" i="28"/>
  <c r="IXO21" i="28"/>
  <c r="IXS21" i="28"/>
  <c r="IXW21" i="28"/>
  <c r="IYA21" i="28"/>
  <c r="IYE21" i="28"/>
  <c r="IYI21" i="28"/>
  <c r="IYM21" i="28"/>
  <c r="IYQ21" i="28"/>
  <c r="IYU21" i="28"/>
  <c r="IYY21" i="28"/>
  <c r="IZC21" i="28"/>
  <c r="IZG21" i="28"/>
  <c r="IZK21" i="28"/>
  <c r="IZO21" i="28"/>
  <c r="IZS21" i="28"/>
  <c r="IZW21" i="28"/>
  <c r="JAA21" i="28"/>
  <c r="JAE21" i="28"/>
  <c r="JAI21" i="28"/>
  <c r="JAM21" i="28"/>
  <c r="JAQ21" i="28"/>
  <c r="JAU21" i="28"/>
  <c r="JAY21" i="28"/>
  <c r="JBC21" i="28"/>
  <c r="JBG21" i="28"/>
  <c r="JBK21" i="28"/>
  <c r="JBO21" i="28"/>
  <c r="JBS21" i="28"/>
  <c r="JBW21" i="28"/>
  <c r="JCA21" i="28"/>
  <c r="JCE21" i="28"/>
  <c r="JCI21" i="28"/>
  <c r="JCM21" i="28"/>
  <c r="JCQ21" i="28"/>
  <c r="JCU21" i="28"/>
  <c r="JCY21" i="28"/>
  <c r="JDC21" i="28"/>
  <c r="JDG21" i="28"/>
  <c r="JDK21" i="28"/>
  <c r="JDO21" i="28"/>
  <c r="JDS21" i="28"/>
  <c r="JDW21" i="28"/>
  <c r="JEA21" i="28"/>
  <c r="JEE21" i="28"/>
  <c r="JEI21" i="28"/>
  <c r="JEM21" i="28"/>
  <c r="JEQ21" i="28"/>
  <c r="JEU21" i="28"/>
  <c r="JEY21" i="28"/>
  <c r="JFC21" i="28"/>
  <c r="JFG21" i="28"/>
  <c r="JFK21" i="28"/>
  <c r="JFO21" i="28"/>
  <c r="JFS21" i="28"/>
  <c r="JFW21" i="28"/>
  <c r="JGA21" i="28"/>
  <c r="JGE21" i="28"/>
  <c r="JGI21" i="28"/>
  <c r="JGM21" i="28"/>
  <c r="JGQ21" i="28"/>
  <c r="JGU21" i="28"/>
  <c r="JGY21" i="28"/>
  <c r="JHC21" i="28"/>
  <c r="JHG21" i="28"/>
  <c r="JHK21" i="28"/>
  <c r="JHO21" i="28"/>
  <c r="JHS21" i="28"/>
  <c r="JHW21" i="28"/>
  <c r="JIA21" i="28"/>
  <c r="JIE21" i="28"/>
  <c r="JII21" i="28"/>
  <c r="JIM21" i="28"/>
  <c r="JIQ21" i="28"/>
  <c r="JIU21" i="28"/>
  <c r="JIY21" i="28"/>
  <c r="JJC21" i="28"/>
  <c r="JJG21" i="28"/>
  <c r="JJK21" i="28"/>
  <c r="JJO21" i="28"/>
  <c r="JJS21" i="28"/>
  <c r="JJW21" i="28"/>
  <c r="JKA21" i="28"/>
  <c r="JKE21" i="28"/>
  <c r="JKI21" i="28"/>
  <c r="JKM21" i="28"/>
  <c r="JKQ21" i="28"/>
  <c r="JKU21" i="28"/>
  <c r="JKY21" i="28"/>
  <c r="JLC21" i="28"/>
  <c r="JLG21" i="28"/>
  <c r="JLK21" i="28"/>
  <c r="JLO21" i="28"/>
  <c r="JLS21" i="28"/>
  <c r="JLW21" i="28"/>
  <c r="JMA21" i="28"/>
  <c r="JME21" i="28"/>
  <c r="JMI21" i="28"/>
  <c r="JMM21" i="28"/>
  <c r="JMQ21" i="28"/>
  <c r="JMU21" i="28"/>
  <c r="JMY21" i="28"/>
  <c r="JNC21" i="28"/>
  <c r="JNG21" i="28"/>
  <c r="JNK21" i="28"/>
  <c r="JNO21" i="28"/>
  <c r="JNS21" i="28"/>
  <c r="JNW21" i="28"/>
  <c r="JOA21" i="28"/>
  <c r="JOE21" i="28"/>
  <c r="JOI21" i="28"/>
  <c r="JOM21" i="28"/>
  <c r="JOQ21" i="28"/>
  <c r="JOU21" i="28"/>
  <c r="JOY21" i="28"/>
  <c r="JPC21" i="28"/>
  <c r="JPG21" i="28"/>
  <c r="JPK21" i="28"/>
  <c r="JPO21" i="28"/>
  <c r="JPS21" i="28"/>
  <c r="JPW21" i="28"/>
  <c r="JQA21" i="28"/>
  <c r="JQE21" i="28"/>
  <c r="JQI21" i="28"/>
  <c r="JQM21" i="28"/>
  <c r="JQQ21" i="28"/>
  <c r="JQU21" i="28"/>
  <c r="JQY21" i="28"/>
  <c r="JRC21" i="28"/>
  <c r="JRG21" i="28"/>
  <c r="JRK21" i="28"/>
  <c r="JRO21" i="28"/>
  <c r="JRS21" i="28"/>
  <c r="JRW21" i="28"/>
  <c r="JSA21" i="28"/>
  <c r="JSE21" i="28"/>
  <c r="JSI21" i="28"/>
  <c r="JSM21" i="28"/>
  <c r="JSQ21" i="28"/>
  <c r="JSU21" i="28"/>
  <c r="JSY21" i="28"/>
  <c r="JTC21" i="28"/>
  <c r="JTG21" i="28"/>
  <c r="JTK21" i="28"/>
  <c r="JTO21" i="28"/>
  <c r="JTS21" i="28"/>
  <c r="JTW21" i="28"/>
  <c r="JUA21" i="28"/>
  <c r="JUE21" i="28"/>
  <c r="JUI21" i="28"/>
  <c r="JUM21" i="28"/>
  <c r="JUQ21" i="28"/>
  <c r="JUU21" i="28"/>
  <c r="JUY21" i="28"/>
  <c r="JVC21" i="28"/>
  <c r="JVG21" i="28"/>
  <c r="JVK21" i="28"/>
  <c r="JVO21" i="28"/>
  <c r="JVS21" i="28"/>
  <c r="JVW21" i="28"/>
  <c r="JWA21" i="28"/>
  <c r="JWE21" i="28"/>
  <c r="JWI21" i="28"/>
  <c r="JWM21" i="28"/>
  <c r="JWQ21" i="28"/>
  <c r="JWU21" i="28"/>
  <c r="JWY21" i="28"/>
  <c r="JXC21" i="28"/>
  <c r="JXG21" i="28"/>
  <c r="JXK21" i="28"/>
  <c r="JXO21" i="28"/>
  <c r="JXS21" i="28"/>
  <c r="JXW21" i="28"/>
  <c r="JYA21" i="28"/>
  <c r="JYE21" i="28"/>
  <c r="JYI21" i="28"/>
  <c r="JYM21" i="28"/>
  <c r="JYQ21" i="28"/>
  <c r="JYU21" i="28"/>
  <c r="JYY21" i="28"/>
  <c r="JZC21" i="28"/>
  <c r="JZG21" i="28"/>
  <c r="JZK21" i="28"/>
  <c r="JZO21" i="28"/>
  <c r="JZS21" i="28"/>
  <c r="JZW21" i="28"/>
  <c r="KAA21" i="28"/>
  <c r="KAE21" i="28"/>
  <c r="KAI21" i="28"/>
  <c r="KAM21" i="28"/>
  <c r="MW21" i="28"/>
  <c r="AGM21" i="28"/>
  <c r="AQI21" i="28"/>
  <c r="AXU21" i="28"/>
  <c r="BEJ21" i="28"/>
  <c r="BKY21" i="28"/>
  <c r="BRM21" i="28"/>
  <c r="BVM21" i="28"/>
  <c r="BYU21" i="28"/>
  <c r="CCB21" i="28"/>
  <c r="CFI21" i="28"/>
  <c r="CIQ21" i="28"/>
  <c r="CLX21" i="28"/>
  <c r="COQ21" i="28"/>
  <c r="CRC21" i="28"/>
  <c r="CTO21" i="28"/>
  <c r="CWA21" i="28"/>
  <c r="CYM21" i="28"/>
  <c r="DAY21" i="28"/>
  <c r="DDK21" i="28"/>
  <c r="DFW21" i="28"/>
  <c r="DIG21" i="28"/>
  <c r="DJI21" i="28"/>
  <c r="DKN21" i="28"/>
  <c r="DLO21" i="28"/>
  <c r="DMQ21" i="28"/>
  <c r="DNU21" i="28"/>
  <c r="DOV21" i="28"/>
  <c r="DPX21" i="28"/>
  <c r="DRC21" i="28"/>
  <c r="DSC21" i="28"/>
  <c r="DTE21" i="28"/>
  <c r="DUJ21" i="28"/>
  <c r="DVK21" i="28"/>
  <c r="DWM21" i="28"/>
  <c r="DXJ21" i="28"/>
  <c r="DYD21" i="28"/>
  <c r="DYY21" i="28"/>
  <c r="DZV21" i="28"/>
  <c r="EAP21" i="28"/>
  <c r="EBK21" i="28"/>
  <c r="ECH21" i="28"/>
  <c r="EDB21" i="28"/>
  <c r="EDW21" i="28"/>
  <c r="EET21" i="28"/>
  <c r="EFN21" i="28"/>
  <c r="EGI21" i="28"/>
  <c r="EHF21" i="28"/>
  <c r="EHZ21" i="28"/>
  <c r="EIU21" i="28"/>
  <c r="EJR21" i="28"/>
  <c r="EKL21" i="28"/>
  <c r="ELG21" i="28"/>
  <c r="EMD21" i="28"/>
  <c r="EMX21" i="28"/>
  <c r="ENS21" i="28"/>
  <c r="EOP21" i="28"/>
  <c r="EPJ21" i="28"/>
  <c r="EQE21" i="28"/>
  <c r="ERB21" i="28"/>
  <c r="ERV21" i="28"/>
  <c r="ESQ21" i="28"/>
  <c r="ETN21" i="28"/>
  <c r="EUH21" i="28"/>
  <c r="EVC21" i="28"/>
  <c r="EVZ21" i="28"/>
  <c r="EWT21" i="28"/>
  <c r="EXO21" i="28"/>
  <c r="EYL21" i="28"/>
  <c r="EZF21" i="28"/>
  <c r="FAA21" i="28"/>
  <c r="FAX21" i="28"/>
  <c r="FBR21" i="28"/>
  <c r="FCM21" i="28"/>
  <c r="FDJ21" i="28"/>
  <c r="FED21" i="28"/>
  <c r="FEY21" i="28"/>
  <c r="FFV21" i="28"/>
  <c r="FGP21" i="28"/>
  <c r="FHK21" i="28"/>
  <c r="FIH21" i="28"/>
  <c r="FJB21" i="28"/>
  <c r="FJW21" i="28"/>
  <c r="FKT21" i="28"/>
  <c r="FLN21" i="28"/>
  <c r="FMI21" i="28"/>
  <c r="FNF21" i="28"/>
  <c r="FNZ21" i="28"/>
  <c r="FOU21" i="28"/>
  <c r="FPR21" i="28"/>
  <c r="FQL21" i="28"/>
  <c r="FRF21" i="28"/>
  <c r="FRV21" i="28"/>
  <c r="FSL21" i="28"/>
  <c r="FTB21" i="28"/>
  <c r="FTR21" i="28"/>
  <c r="FUH21" i="28"/>
  <c r="FUX21" i="28"/>
  <c r="FVH21" i="28"/>
  <c r="FVS21" i="28"/>
  <c r="FWD21" i="28"/>
  <c r="FWN21" i="28"/>
  <c r="FWY21" i="28"/>
  <c r="FXJ21" i="28"/>
  <c r="FXT21" i="28"/>
  <c r="FYE21" i="28"/>
  <c r="FYP21" i="28"/>
  <c r="FYZ21" i="28"/>
  <c r="FZK21" i="28"/>
  <c r="FZV21" i="28"/>
  <c r="GAF21" i="28"/>
  <c r="GAQ21" i="28"/>
  <c r="GBB21" i="28"/>
  <c r="GBL21" i="28"/>
  <c r="GBW21" i="28"/>
  <c r="GCH21" i="28"/>
  <c r="GCR21" i="28"/>
  <c r="GDC21" i="28"/>
  <c r="GDN21" i="28"/>
  <c r="GDX21" i="28"/>
  <c r="GEI21" i="28"/>
  <c r="GET21" i="28"/>
  <c r="GFD21" i="28"/>
  <c r="GFO21" i="28"/>
  <c r="GFZ21" i="28"/>
  <c r="GGJ21" i="28"/>
  <c r="GGU21" i="28"/>
  <c r="GHF21" i="28"/>
  <c r="GHP21" i="28"/>
  <c r="GIA21" i="28"/>
  <c r="GIL21" i="28"/>
  <c r="GIV21" i="28"/>
  <c r="GJG21" i="28"/>
  <c r="GJR21" i="28"/>
  <c r="GKB21" i="28"/>
  <c r="GKM21" i="28"/>
  <c r="GKX21" i="28"/>
  <c r="GLH21" i="28"/>
  <c r="GLS21" i="28"/>
  <c r="GMD21" i="28"/>
  <c r="GMN21" i="28"/>
  <c r="GMV21" i="28"/>
  <c r="GND21" i="28"/>
  <c r="GNL21" i="28"/>
  <c r="GNT21" i="28"/>
  <c r="GOB21" i="28"/>
  <c r="GOJ21" i="28"/>
  <c r="GOR21" i="28"/>
  <c r="GOZ21" i="28"/>
  <c r="GPH21" i="28"/>
  <c r="GPP21" i="28"/>
  <c r="GPX21" i="28"/>
  <c r="GQF21" i="28"/>
  <c r="GQN21" i="28"/>
  <c r="GQV21" i="28"/>
  <c r="GRD21" i="28"/>
  <c r="GRL21" i="28"/>
  <c r="GRT21" i="28"/>
  <c r="GSB21" i="28"/>
  <c r="GSJ21" i="28"/>
  <c r="GSR21" i="28"/>
  <c r="GSZ21" i="28"/>
  <c r="GTH21" i="28"/>
  <c r="GTP21" i="28"/>
  <c r="GTX21" i="28"/>
  <c r="GUF21" i="28"/>
  <c r="GUN21" i="28"/>
  <c r="GUV21" i="28"/>
  <c r="GVD21" i="28"/>
  <c r="GVL21" i="28"/>
  <c r="GVT21" i="28"/>
  <c r="GWB21" i="28"/>
  <c r="GWJ21" i="28"/>
  <c r="GWR21" i="28"/>
  <c r="GWZ21" i="28"/>
  <c r="GXH21" i="28"/>
  <c r="GXP21" i="28"/>
  <c r="GXX21" i="28"/>
  <c r="GYF21" i="28"/>
  <c r="GYN21" i="28"/>
  <c r="GYV21" i="28"/>
  <c r="GZD21" i="28"/>
  <c r="GZL21" i="28"/>
  <c r="GZT21" i="28"/>
  <c r="HAB21" i="28"/>
  <c r="HAJ21" i="28"/>
  <c r="HAR21" i="28"/>
  <c r="HAZ21" i="28"/>
  <c r="HBH21" i="28"/>
  <c r="HBP21" i="28"/>
  <c r="HBX21" i="28"/>
  <c r="HCF21" i="28"/>
  <c r="HCN21" i="28"/>
  <c r="HCV21" i="28"/>
  <c r="HDD21" i="28"/>
  <c r="HDL21" i="28"/>
  <c r="HDT21" i="28"/>
  <c r="HEB21" i="28"/>
  <c r="HEJ21" i="28"/>
  <c r="HER21" i="28"/>
  <c r="HEZ21" i="28"/>
  <c r="HFH21" i="28"/>
  <c r="HFP21" i="28"/>
  <c r="HFX21" i="28"/>
  <c r="HGF21" i="28"/>
  <c r="HGN21" i="28"/>
  <c r="HGV21" i="28"/>
  <c r="HHD21" i="28"/>
  <c r="HHL21" i="28"/>
  <c r="HHT21" i="28"/>
  <c r="HIB21" i="28"/>
  <c r="HIJ21" i="28"/>
  <c r="HIR21" i="28"/>
  <c r="HIZ21" i="28"/>
  <c r="HJH21" i="28"/>
  <c r="HJP21" i="28"/>
  <c r="HJX21" i="28"/>
  <c r="HKF21" i="28"/>
  <c r="HKN21" i="28"/>
  <c r="HKV21" i="28"/>
  <c r="HLD21" i="28"/>
  <c r="HLL21" i="28"/>
  <c r="HLT21" i="28"/>
  <c r="HMB21" i="28"/>
  <c r="HMJ21" i="28"/>
  <c r="HMR21" i="28"/>
  <c r="HMZ21" i="28"/>
  <c r="HNH21" i="28"/>
  <c r="HNP21" i="28"/>
  <c r="HNX21" i="28"/>
  <c r="HOF21" i="28"/>
  <c r="HON21" i="28"/>
  <c r="HOV21" i="28"/>
  <c r="HPD21" i="28"/>
  <c r="HPL21" i="28"/>
  <c r="HPT21" i="28"/>
  <c r="HQB21" i="28"/>
  <c r="HQJ21" i="28"/>
  <c r="HQR21" i="28"/>
  <c r="HQZ21" i="28"/>
  <c r="HRH21" i="28"/>
  <c r="HRP21" i="28"/>
  <c r="HRX21" i="28"/>
  <c r="HSF21" i="28"/>
  <c r="HSN21" i="28"/>
  <c r="HSV21" i="28"/>
  <c r="HTD21" i="28"/>
  <c r="HTL21" i="28"/>
  <c r="HTT21" i="28"/>
  <c r="HUB21" i="28"/>
  <c r="HUJ21" i="28"/>
  <c r="HUR21" i="28"/>
  <c r="HUZ21" i="28"/>
  <c r="HVH21" i="28"/>
  <c r="HVP21" i="28"/>
  <c r="HVX21" i="28"/>
  <c r="HWF21" i="28"/>
  <c r="HWN21" i="28"/>
  <c r="HWV21" i="28"/>
  <c r="HXD21" i="28"/>
  <c r="HXL21" i="28"/>
  <c r="HXT21" i="28"/>
  <c r="HYB21" i="28"/>
  <c r="HYJ21" i="28"/>
  <c r="HYR21" i="28"/>
  <c r="HYZ21" i="28"/>
  <c r="HZH21" i="28"/>
  <c r="HZP21" i="28"/>
  <c r="HZX21" i="28"/>
  <c r="IAF21" i="28"/>
  <c r="IAN21" i="28"/>
  <c r="IAV21" i="28"/>
  <c r="IBD21" i="28"/>
  <c r="IBL21" i="28"/>
  <c r="IBT21" i="28"/>
  <c r="ICB21" i="28"/>
  <c r="ICJ21" i="28"/>
  <c r="ICR21" i="28"/>
  <c r="ICZ21" i="28"/>
  <c r="IDH21" i="28"/>
  <c r="IDP21" i="28"/>
  <c r="IDX21" i="28"/>
  <c r="IEF21" i="28"/>
  <c r="IEN21" i="28"/>
  <c r="IEV21" i="28"/>
  <c r="IFD21" i="28"/>
  <c r="IFL21" i="28"/>
  <c r="IFT21" i="28"/>
  <c r="IGB21" i="28"/>
  <c r="IGJ21" i="28"/>
  <c r="IGR21" i="28"/>
  <c r="IGZ21" i="28"/>
  <c r="IHH21" i="28"/>
  <c r="IHP21" i="28"/>
  <c r="IHX21" i="28"/>
  <c r="IIF21" i="28"/>
  <c r="IIN21" i="28"/>
  <c r="IIV21" i="28"/>
  <c r="IJD21" i="28"/>
  <c r="IJL21" i="28"/>
  <c r="IJT21" i="28"/>
  <c r="IKB21" i="28"/>
  <c r="IKJ21" i="28"/>
  <c r="IKR21" i="28"/>
  <c r="IKZ21" i="28"/>
  <c r="ILH21" i="28"/>
  <c r="ILP21" i="28"/>
  <c r="ILX21" i="28"/>
  <c r="IMF21" i="28"/>
  <c r="IMN21" i="28"/>
  <c r="IMV21" i="28"/>
  <c r="IND21" i="28"/>
  <c r="INL21" i="28"/>
  <c r="INT21" i="28"/>
  <c r="IOB21" i="28"/>
  <c r="IOJ21" i="28"/>
  <c r="IOR21" i="28"/>
  <c r="IOZ21" i="28"/>
  <c r="IPH21" i="28"/>
  <c r="IPP21" i="28"/>
  <c r="IPX21" i="28"/>
  <c r="IQF21" i="28"/>
  <c r="IQN21" i="28"/>
  <c r="IQV21" i="28"/>
  <c r="IRD21" i="28"/>
  <c r="IRL21" i="28"/>
  <c r="IRT21" i="28"/>
  <c r="ISB21" i="28"/>
  <c r="ISJ21" i="28"/>
  <c r="ISR21" i="28"/>
  <c r="ISZ21" i="28"/>
  <c r="ITH21" i="28"/>
  <c r="ITP21" i="28"/>
  <c r="ITX21" i="28"/>
  <c r="IUF21" i="28"/>
  <c r="IUN21" i="28"/>
  <c r="IUV21" i="28"/>
  <c r="IVD21" i="28"/>
  <c r="IVL21" i="28"/>
  <c r="IVT21" i="28"/>
  <c r="IWB21" i="28"/>
  <c r="IWH21" i="28"/>
  <c r="IWN21" i="28"/>
  <c r="IWS21" i="28"/>
  <c r="IWX21" i="28"/>
  <c r="IXD21" i="28"/>
  <c r="IXI21" i="28"/>
  <c r="IXN21" i="28"/>
  <c r="IXT21" i="28"/>
  <c r="IXY21" i="28"/>
  <c r="IYD21" i="28"/>
  <c r="IYJ21" i="28"/>
  <c r="IYO21" i="28"/>
  <c r="IYT21" i="28"/>
  <c r="IYZ21" i="28"/>
  <c r="IZE21" i="28"/>
  <c r="IZJ21" i="28"/>
  <c r="IZP21" i="28"/>
  <c r="IZU21" i="28"/>
  <c r="IZZ21" i="28"/>
  <c r="JAF21" i="28"/>
  <c r="JAK21" i="28"/>
  <c r="JAP21" i="28"/>
  <c r="JAV21" i="28"/>
  <c r="JBA21" i="28"/>
  <c r="JBF21" i="28"/>
  <c r="JBL21" i="28"/>
  <c r="JBQ21" i="28"/>
  <c r="JBV21" i="28"/>
  <c r="JCB21" i="28"/>
  <c r="JCG21" i="28"/>
  <c r="JCL21" i="28"/>
  <c r="JCR21" i="28"/>
  <c r="JCW21" i="28"/>
  <c r="JDB21" i="28"/>
  <c r="JDH21" i="28"/>
  <c r="JDM21" i="28"/>
  <c r="JDR21" i="28"/>
  <c r="JDX21" i="28"/>
  <c r="JEC21" i="28"/>
  <c r="JEH21" i="28"/>
  <c r="JEN21" i="28"/>
  <c r="JES21" i="28"/>
  <c r="JEX21" i="28"/>
  <c r="JFD21" i="28"/>
  <c r="JFI21" i="28"/>
  <c r="JFN21" i="28"/>
  <c r="JFT21" i="28"/>
  <c r="JFY21" i="28"/>
  <c r="JGD21" i="28"/>
  <c r="JGJ21" i="28"/>
  <c r="JGO21" i="28"/>
  <c r="JGT21" i="28"/>
  <c r="JGZ21" i="28"/>
  <c r="JHE21" i="28"/>
  <c r="JHJ21" i="28"/>
  <c r="JHP21" i="28"/>
  <c r="JHU21" i="28"/>
  <c r="JHZ21" i="28"/>
  <c r="JIF21" i="28"/>
  <c r="JIK21" i="28"/>
  <c r="JIP21" i="28"/>
  <c r="JIV21" i="28"/>
  <c r="JJA21" i="28"/>
  <c r="JJF21" i="28"/>
  <c r="JJL21" i="28"/>
  <c r="JJQ21" i="28"/>
  <c r="JJV21" i="28"/>
  <c r="JKB21" i="28"/>
  <c r="JKG21" i="28"/>
  <c r="JKL21" i="28"/>
  <c r="JKR21" i="28"/>
  <c r="JKW21" i="28"/>
  <c r="JLB21" i="28"/>
  <c r="JLH21" i="28"/>
  <c r="JLM21" i="28"/>
  <c r="JLR21" i="28"/>
  <c r="JLX21" i="28"/>
  <c r="JMC21" i="28"/>
  <c r="JMH21" i="28"/>
  <c r="JMN21" i="28"/>
  <c r="JMS21" i="28"/>
  <c r="JMX21" i="28"/>
  <c r="JND21" i="28"/>
  <c r="JNI21" i="28"/>
  <c r="JNN21" i="28"/>
  <c r="JNT21" i="28"/>
  <c r="JNY21" i="28"/>
  <c r="JOD21" i="28"/>
  <c r="JOJ21" i="28"/>
  <c r="JOO21" i="28"/>
  <c r="JOT21" i="28"/>
  <c r="JOZ21" i="28"/>
  <c r="JPE21" i="28"/>
  <c r="JPJ21" i="28"/>
  <c r="JPP21" i="28"/>
  <c r="JPU21" i="28"/>
  <c r="JPZ21" i="28"/>
  <c r="JQF21" i="28"/>
  <c r="JQK21" i="28"/>
  <c r="JQP21" i="28"/>
  <c r="JQV21" i="28"/>
  <c r="JRA21" i="28"/>
  <c r="JRF21" i="28"/>
  <c r="JRL21" i="28"/>
  <c r="JRQ21" i="28"/>
  <c r="JRV21" i="28"/>
  <c r="JSB21" i="28"/>
  <c r="JSG21" i="28"/>
  <c r="JSL21" i="28"/>
  <c r="JSR21" i="28"/>
  <c r="JSW21" i="28"/>
  <c r="JTB21" i="28"/>
  <c r="JTH21" i="28"/>
  <c r="JTM21" i="28"/>
  <c r="JTR21" i="28"/>
  <c r="JTX21" i="28"/>
  <c r="JUC21" i="28"/>
  <c r="JUH21" i="28"/>
  <c r="JUN21" i="28"/>
  <c r="JUS21" i="28"/>
  <c r="JUX21" i="28"/>
  <c r="JVD21" i="28"/>
  <c r="JVI21" i="28"/>
  <c r="JVN21" i="28"/>
  <c r="JVT21" i="28"/>
  <c r="JVY21" i="28"/>
  <c r="JWD21" i="28"/>
  <c r="JWJ21" i="28"/>
  <c r="JWO21" i="28"/>
  <c r="JWT21" i="28"/>
  <c r="JWZ21" i="28"/>
  <c r="JXE21" i="28"/>
  <c r="JXJ21" i="28"/>
  <c r="JXP21" i="28"/>
  <c r="JXU21" i="28"/>
  <c r="JXZ21" i="28"/>
  <c r="JYF21" i="28"/>
  <c r="JYK21" i="28"/>
  <c r="JYP21" i="28"/>
  <c r="JYV21" i="28"/>
  <c r="JZA21" i="28"/>
  <c r="JZF21" i="28"/>
  <c r="JZL21" i="28"/>
  <c r="JZQ21" i="28"/>
  <c r="JZV21" i="28"/>
  <c r="KAB21" i="28"/>
  <c r="KAG21" i="28"/>
  <c r="KAL21" i="28"/>
  <c r="KAQ21" i="28"/>
  <c r="KAU21" i="28"/>
  <c r="KAY21" i="28"/>
  <c r="KBC21" i="28"/>
  <c r="KBG21" i="28"/>
  <c r="KBK21" i="28"/>
  <c r="KBO21" i="28"/>
  <c r="KBS21" i="28"/>
  <c r="KBW21" i="28"/>
  <c r="KCA21" i="28"/>
  <c r="KCE21" i="28"/>
  <c r="KCI21" i="28"/>
  <c r="KCM21" i="28"/>
  <c r="KCQ21" i="28"/>
  <c r="KCU21" i="28"/>
  <c r="KCY21" i="28"/>
  <c r="KDC21" i="28"/>
  <c r="KDG21" i="28"/>
  <c r="KDK21" i="28"/>
  <c r="KDO21" i="28"/>
  <c r="KDS21" i="28"/>
  <c r="KDW21" i="28"/>
  <c r="KEA21" i="28"/>
  <c r="KEE21" i="28"/>
  <c r="KEI21" i="28"/>
  <c r="KEM21" i="28"/>
  <c r="KEQ21" i="28"/>
  <c r="KEU21" i="28"/>
  <c r="KEY21" i="28"/>
  <c r="KFC21" i="28"/>
  <c r="KFG21" i="28"/>
  <c r="KFK21" i="28"/>
  <c r="KFO21" i="28"/>
  <c r="KFS21" i="28"/>
  <c r="KFW21" i="28"/>
  <c r="KGA21" i="28"/>
  <c r="KGE21" i="28"/>
  <c r="KGI21" i="28"/>
  <c r="KGM21" i="28"/>
  <c r="KGQ21" i="28"/>
  <c r="KGU21" i="28"/>
  <c r="KGY21" i="28"/>
  <c r="KHC21" i="28"/>
  <c r="KHG21" i="28"/>
  <c r="KHK21" i="28"/>
  <c r="KHO21" i="28"/>
  <c r="KHS21" i="28"/>
  <c r="KHW21" i="28"/>
  <c r="KIA21" i="28"/>
  <c r="KIE21" i="28"/>
  <c r="KII21" i="28"/>
  <c r="KIM21" i="28"/>
  <c r="KIQ21" i="28"/>
  <c r="KIU21" i="28"/>
  <c r="KIY21" i="28"/>
  <c r="KJC21" i="28"/>
  <c r="KJG21" i="28"/>
  <c r="KJK21" i="28"/>
  <c r="KJO21" i="28"/>
  <c r="KJS21" i="28"/>
  <c r="KJW21" i="28"/>
  <c r="KKA21" i="28"/>
  <c r="KKE21" i="28"/>
  <c r="KKI21" i="28"/>
  <c r="KKM21" i="28"/>
  <c r="KKQ21" i="28"/>
  <c r="KKU21" i="28"/>
  <c r="KKY21" i="28"/>
  <c r="KLC21" i="28"/>
  <c r="KLG21" i="28"/>
  <c r="KLK21" i="28"/>
  <c r="KLO21" i="28"/>
  <c r="KLS21" i="28"/>
  <c r="KLW21" i="28"/>
  <c r="KMA21" i="28"/>
  <c r="KME21" i="28"/>
  <c r="KMI21" i="28"/>
  <c r="KMM21" i="28"/>
  <c r="KMQ21" i="28"/>
  <c r="KMU21" i="28"/>
  <c r="KMY21" i="28"/>
  <c r="KNC21" i="28"/>
  <c r="KNG21" i="28"/>
  <c r="KNK21" i="28"/>
  <c r="KNO21" i="28"/>
  <c r="KNS21" i="28"/>
  <c r="KNW21" i="28"/>
  <c r="KOA21" i="28"/>
  <c r="KOE21" i="28"/>
  <c r="KOI21" i="28"/>
  <c r="KOM21" i="28"/>
  <c r="KOQ21" i="28"/>
  <c r="KOU21" i="28"/>
  <c r="KOY21" i="28"/>
  <c r="KPC21" i="28"/>
  <c r="KPG21" i="28"/>
  <c r="KPK21" i="28"/>
  <c r="KPO21" i="28"/>
  <c r="KPS21" i="28"/>
  <c r="KPW21" i="28"/>
  <c r="KQA21" i="28"/>
  <c r="KQE21" i="28"/>
  <c r="KQI21" i="28"/>
  <c r="KQM21" i="28"/>
  <c r="KQQ21" i="28"/>
  <c r="KQU21" i="28"/>
  <c r="KQY21" i="28"/>
  <c r="KRC21" i="28"/>
  <c r="KRG21" i="28"/>
  <c r="KRK21" i="28"/>
  <c r="KRO21" i="28"/>
  <c r="KRS21" i="28"/>
  <c r="KRW21" i="28"/>
  <c r="KSA21" i="28"/>
  <c r="KSE21" i="28"/>
  <c r="KSI21" i="28"/>
  <c r="KSM21" i="28"/>
  <c r="KSQ21" i="28"/>
  <c r="KSU21" i="28"/>
  <c r="KSY21" i="28"/>
  <c r="KTC21" i="28"/>
  <c r="KTG21" i="28"/>
  <c r="KTK21" i="28"/>
  <c r="KTO21" i="28"/>
  <c r="KTS21" i="28"/>
  <c r="KTW21" i="28"/>
  <c r="KUA21" i="28"/>
  <c r="KUE21" i="28"/>
  <c r="KUI21" i="28"/>
  <c r="KUM21" i="28"/>
  <c r="KUQ21" i="28"/>
  <c r="KUU21" i="28"/>
  <c r="KUY21" i="28"/>
  <c r="KVC21" i="28"/>
  <c r="KVG21" i="28"/>
  <c r="KVK21" i="28"/>
  <c r="KVO21" i="28"/>
  <c r="KVS21" i="28"/>
  <c r="KVW21" i="28"/>
  <c r="KWA21" i="28"/>
  <c r="KWE21" i="28"/>
  <c r="KWI21" i="28"/>
  <c r="KWM21" i="28"/>
  <c r="KWQ21" i="28"/>
  <c r="KWU21" i="28"/>
  <c r="KWY21" i="28"/>
  <c r="KXC21" i="28"/>
  <c r="KXG21" i="28"/>
  <c r="KXK21" i="28"/>
  <c r="KXO21" i="28"/>
  <c r="KXS21" i="28"/>
  <c r="KXW21" i="28"/>
  <c r="KYA21" i="28"/>
  <c r="KYE21" i="28"/>
  <c r="KYI21" i="28"/>
  <c r="KYM21" i="28"/>
  <c r="KYQ21" i="28"/>
  <c r="KYU21" i="28"/>
  <c r="KYY21" i="28"/>
  <c r="KZC21" i="28"/>
  <c r="KZG21" i="28"/>
  <c r="KZK21" i="28"/>
  <c r="KZO21" i="28"/>
  <c r="KZS21" i="28"/>
  <c r="KZW21" i="28"/>
  <c r="LAA21" i="28"/>
  <c r="LAE21" i="28"/>
  <c r="LAI21" i="28"/>
  <c r="LAM21" i="28"/>
  <c r="LAQ21" i="28"/>
  <c r="LAU21" i="28"/>
  <c r="LAY21" i="28"/>
  <c r="LBC21" i="28"/>
  <c r="LBG21" i="28"/>
  <c r="LBK21" i="28"/>
  <c r="LBO21" i="28"/>
  <c r="LBS21" i="28"/>
  <c r="LBW21" i="28"/>
  <c r="LCA21" i="28"/>
  <c r="LCE21" i="28"/>
  <c r="LCI21" i="28"/>
  <c r="LCM21" i="28"/>
  <c r="LCQ21" i="28"/>
  <c r="LCU21" i="28"/>
  <c r="LCY21" i="28"/>
  <c r="LDC21" i="28"/>
  <c r="LDG21" i="28"/>
  <c r="LDK21" i="28"/>
  <c r="LDO21" i="28"/>
  <c r="LDS21" i="28"/>
  <c r="LDW21" i="28"/>
  <c r="LEA21" i="28"/>
  <c r="LEE21" i="28"/>
  <c r="LEI21" i="28"/>
  <c r="LEM21" i="28"/>
  <c r="LEQ21" i="28"/>
  <c r="LEU21" i="28"/>
  <c r="LEY21" i="28"/>
  <c r="LFC21" i="28"/>
  <c r="LFG21" i="28"/>
  <c r="LFK21" i="28"/>
  <c r="LFO21" i="28"/>
  <c r="LFS21" i="28"/>
  <c r="LFW21" i="28"/>
  <c r="LGA21" i="28"/>
  <c r="LGE21" i="28"/>
  <c r="LGI21" i="28"/>
  <c r="LGM21" i="28"/>
  <c r="LGQ21" i="28"/>
  <c r="LGU21" i="28"/>
  <c r="LGY21" i="28"/>
  <c r="LHC21" i="28"/>
  <c r="LHG21" i="28"/>
  <c r="LHK21" i="28"/>
  <c r="LHO21" i="28"/>
  <c r="LHS21" i="28"/>
  <c r="LHW21" i="28"/>
  <c r="LIA21" i="28"/>
  <c r="LIE21" i="28"/>
  <c r="LII21" i="28"/>
  <c r="LIM21" i="28"/>
  <c r="LIQ21" i="28"/>
  <c r="LIU21" i="28"/>
  <c r="LIY21" i="28"/>
  <c r="LJC21" i="28"/>
  <c r="LJG21" i="28"/>
  <c r="LJK21" i="28"/>
  <c r="LJO21" i="28"/>
  <c r="LJS21" i="28"/>
  <c r="LJW21" i="28"/>
  <c r="LKA21" i="28"/>
  <c r="LKE21" i="28"/>
  <c r="LKI21" i="28"/>
  <c r="LKM21" i="28"/>
  <c r="LKQ21" i="28"/>
  <c r="LKU21" i="28"/>
  <c r="LKY21" i="28"/>
  <c r="LLC21" i="28"/>
  <c r="LLG21" i="28"/>
  <c r="LLK21" i="28"/>
  <c r="LLO21" i="28"/>
  <c r="LLS21" i="28"/>
  <c r="LLW21" i="28"/>
  <c r="LMA21" i="28"/>
  <c r="LME21" i="28"/>
  <c r="LMI21" i="28"/>
  <c r="LMM21" i="28"/>
  <c r="LMQ21" i="28"/>
  <c r="LMU21" i="28"/>
  <c r="LMY21" i="28"/>
  <c r="LNC21" i="28"/>
  <c r="LNG21" i="28"/>
  <c r="LNK21" i="28"/>
  <c r="LNO21" i="28"/>
  <c r="LNS21" i="28"/>
  <c r="LNW21" i="28"/>
  <c r="LOA21" i="28"/>
  <c r="LOE21" i="28"/>
  <c r="LOI21" i="28"/>
  <c r="LOM21" i="28"/>
  <c r="LOQ21" i="28"/>
  <c r="LOU21" i="28"/>
  <c r="LOY21" i="28"/>
  <c r="LPC21" i="28"/>
  <c r="LPG21" i="28"/>
  <c r="LPK21" i="28"/>
  <c r="LPO21" i="28"/>
  <c r="LPS21" i="28"/>
  <c r="LPW21" i="28"/>
  <c r="LQA21" i="28"/>
  <c r="LQE21" i="28"/>
  <c r="LQI21" i="28"/>
  <c r="LQM21" i="28"/>
  <c r="LQQ21" i="28"/>
  <c r="LQU21" i="28"/>
  <c r="LQY21" i="28"/>
  <c r="LRC21" i="28"/>
  <c r="LRG21" i="28"/>
  <c r="LRK21" i="28"/>
  <c r="LRO21" i="28"/>
  <c r="LRS21" i="28"/>
  <c r="LRW21" i="28"/>
  <c r="LSA21" i="28"/>
  <c r="LSE21" i="28"/>
  <c r="LSI21" i="28"/>
  <c r="LSM21" i="28"/>
  <c r="LSQ21" i="28"/>
  <c r="LSU21" i="28"/>
  <c r="LSY21" i="28"/>
  <c r="LTC21" i="28"/>
  <c r="LTG21" i="28"/>
  <c r="LTK21" i="28"/>
  <c r="LTO21" i="28"/>
  <c r="LTS21" i="28"/>
  <c r="LTW21" i="28"/>
  <c r="LUA21" i="28"/>
  <c r="LUE21" i="28"/>
  <c r="LUI21" i="28"/>
  <c r="LUM21" i="28"/>
  <c r="LUQ21" i="28"/>
  <c r="LUU21" i="28"/>
  <c r="LUY21" i="28"/>
  <c r="LVC21" i="28"/>
  <c r="LVG21" i="28"/>
  <c r="LVK21" i="28"/>
  <c r="LVO21" i="28"/>
  <c r="LVS21" i="28"/>
  <c r="LVW21" i="28"/>
  <c r="LWA21" i="28"/>
  <c r="LWE21" i="28"/>
  <c r="LWI21" i="28"/>
  <c r="LWM21" i="28"/>
  <c r="LWQ21" i="28"/>
  <c r="LWU21" i="28"/>
  <c r="LWY21" i="28"/>
  <c r="LXC21" i="28"/>
  <c r="LXG21" i="28"/>
  <c r="LXK21" i="28"/>
  <c r="LXO21" i="28"/>
  <c r="LXS21" i="28"/>
  <c r="LXW21" i="28"/>
  <c r="LYA21" i="28"/>
  <c r="LYE21" i="28"/>
  <c r="LYI21" i="28"/>
  <c r="LYM21" i="28"/>
  <c r="LYQ21" i="28"/>
  <c r="LYU21" i="28"/>
  <c r="LYY21" i="28"/>
  <c r="LZC21" i="28"/>
  <c r="LZG21" i="28"/>
  <c r="LZK21" i="28"/>
  <c r="LZO21" i="28"/>
  <c r="LZS21" i="28"/>
  <c r="LZW21" i="28"/>
  <c r="MAA21" i="28"/>
  <c r="MAE21" i="28"/>
  <c r="MAI21" i="28"/>
  <c r="MAM21" i="28"/>
  <c r="MAQ21" i="28"/>
  <c r="MAU21" i="28"/>
  <c r="MAY21" i="28"/>
  <c r="MBC21" i="28"/>
  <c r="MBG21" i="28"/>
  <c r="MBK21" i="28"/>
  <c r="MBO21" i="28"/>
  <c r="MBS21" i="28"/>
  <c r="MBW21" i="28"/>
  <c r="MCA21" i="28"/>
  <c r="MCE21" i="28"/>
  <c r="MCI21" i="28"/>
  <c r="MCM21" i="28"/>
  <c r="MCQ21" i="28"/>
  <c r="MCU21" i="28"/>
  <c r="MCY21" i="28"/>
  <c r="MDC21" i="28"/>
  <c r="MDG21" i="28"/>
  <c r="MDK21" i="28"/>
  <c r="MDO21" i="28"/>
  <c r="MDS21" i="28"/>
  <c r="MDW21" i="28"/>
  <c r="MEA21" i="28"/>
  <c r="MEE21" i="28"/>
  <c r="MEI21" i="28"/>
  <c r="MEM21" i="28"/>
  <c r="MEQ21" i="28"/>
  <c r="MEU21" i="28"/>
  <c r="MEY21" i="28"/>
  <c r="MFC21" i="28"/>
  <c r="MFG21" i="28"/>
  <c r="MFK21" i="28"/>
  <c r="MFO21" i="28"/>
  <c r="MFS21" i="28"/>
  <c r="MFW21" i="28"/>
  <c r="MGA21" i="28"/>
  <c r="MGE21" i="28"/>
  <c r="MGI21" i="28"/>
  <c r="MGM21" i="28"/>
  <c r="MGQ21" i="28"/>
  <c r="MGU21" i="28"/>
  <c r="MGY21" i="28"/>
  <c r="MHC21" i="28"/>
  <c r="MHG21" i="28"/>
  <c r="MHK21" i="28"/>
  <c r="MHO21" i="28"/>
  <c r="MHS21" i="28"/>
  <c r="MHW21" i="28"/>
  <c r="MIA21" i="28"/>
  <c r="MIE21" i="28"/>
  <c r="MII21" i="28"/>
  <c r="MIM21" i="28"/>
  <c r="MIQ21" i="28"/>
  <c r="MIU21" i="28"/>
  <c r="MIY21" i="28"/>
  <c r="MJC21" i="28"/>
  <c r="MJG21" i="28"/>
  <c r="MJK21" i="28"/>
  <c r="MJO21" i="28"/>
  <c r="MJS21" i="28"/>
  <c r="MJW21" i="28"/>
  <c r="MKA21" i="28"/>
  <c r="MKE21" i="28"/>
  <c r="MKI21" i="28"/>
  <c r="MKM21" i="28"/>
  <c r="MKQ21" i="28"/>
  <c r="MKU21" i="28"/>
  <c r="MKY21" i="28"/>
  <c r="MLC21" i="28"/>
  <c r="MLG21" i="28"/>
  <c r="MLK21" i="28"/>
  <c r="MLO21" i="28"/>
  <c r="MLS21" i="28"/>
  <c r="MLW21" i="28"/>
  <c r="MMA21" i="28"/>
  <c r="MME21" i="28"/>
  <c r="MMI21" i="28"/>
  <c r="MMM21" i="28"/>
  <c r="MMQ21" i="28"/>
  <c r="MMU21" i="28"/>
  <c r="MMY21" i="28"/>
  <c r="MNC21" i="28"/>
  <c r="MNG21" i="28"/>
  <c r="MNK21" i="28"/>
  <c r="MNO21" i="28"/>
  <c r="MNS21" i="28"/>
  <c r="MNW21" i="28"/>
  <c r="MOA21" i="28"/>
  <c r="MOE21" i="28"/>
  <c r="MOI21" i="28"/>
  <c r="MOM21" i="28"/>
  <c r="MOQ21" i="28"/>
  <c r="MOU21" i="28"/>
  <c r="MOY21" i="28"/>
  <c r="MPC21" i="28"/>
  <c r="MPG21" i="28"/>
  <c r="MPK21" i="28"/>
  <c r="MPO21" i="28"/>
  <c r="MPS21" i="28"/>
  <c r="MPW21" i="28"/>
  <c r="MQA21" i="28"/>
  <c r="MQE21" i="28"/>
  <c r="MQI21" i="28"/>
  <c r="MQM21" i="28"/>
  <c r="MQQ21" i="28"/>
  <c r="MQU21" i="28"/>
  <c r="MQY21" i="28"/>
  <c r="MRC21" i="28"/>
  <c r="MRG21" i="28"/>
  <c r="MRK21" i="28"/>
  <c r="MRO21" i="28"/>
  <c r="MRS21" i="28"/>
  <c r="MRW21" i="28"/>
  <c r="MSA21" i="28"/>
  <c r="MSE21" i="28"/>
  <c r="MSI21" i="28"/>
  <c r="MSM21" i="28"/>
  <c r="MSQ21" i="28"/>
  <c r="MSU21" i="28"/>
  <c r="MSY21" i="28"/>
  <c r="MTC21" i="28"/>
  <c r="MTG21" i="28"/>
  <c r="MTK21" i="28"/>
  <c r="MTO21" i="28"/>
  <c r="MTS21" i="28"/>
  <c r="MTW21" i="28"/>
  <c r="MUA21" i="28"/>
  <c r="MUE21" i="28"/>
  <c r="MUI21" i="28"/>
  <c r="MUM21" i="28"/>
  <c r="MUQ21" i="28"/>
  <c r="MUU21" i="28"/>
  <c r="MUY21" i="28"/>
  <c r="MVC21" i="28"/>
  <c r="MVG21" i="28"/>
  <c r="MVK21" i="28"/>
  <c r="MVO21" i="28"/>
  <c r="MVS21" i="28"/>
  <c r="MVW21" i="28"/>
  <c r="MWA21" i="28"/>
  <c r="MWE21" i="28"/>
  <c r="MWI21" i="28"/>
  <c r="MWM21" i="28"/>
  <c r="MWQ21" i="28"/>
  <c r="MWU21" i="28"/>
  <c r="MWY21" i="28"/>
  <c r="MXC21" i="28"/>
  <c r="MXG21" i="28"/>
  <c r="MXK21" i="28"/>
  <c r="MXO21" i="28"/>
  <c r="MXS21" i="28"/>
  <c r="MXW21" i="28"/>
  <c r="MYA21" i="28"/>
  <c r="MYE21" i="28"/>
  <c r="MYI21" i="28"/>
  <c r="MYM21" i="28"/>
  <c r="MYQ21" i="28"/>
  <c r="MYU21" i="28"/>
  <c r="MYY21" i="28"/>
  <c r="MZC21" i="28"/>
  <c r="MZG21" i="28"/>
  <c r="MZK21" i="28"/>
  <c r="MZO21" i="28"/>
  <c r="MZS21" i="28"/>
  <c r="MZW21" i="28"/>
  <c r="NAA21" i="28"/>
  <c r="NAE21" i="28"/>
  <c r="NAI21" i="28"/>
  <c r="NAM21" i="28"/>
  <c r="NAQ21" i="28"/>
  <c r="NAU21" i="28"/>
  <c r="NAY21" i="28"/>
  <c r="NBC21" i="28"/>
  <c r="NBG21" i="28"/>
  <c r="NBK21" i="28"/>
  <c r="NBO21" i="28"/>
  <c r="NBS21" i="28"/>
  <c r="NBW21" i="28"/>
  <c r="NCA21" i="28"/>
  <c r="NCE21" i="28"/>
  <c r="NCI21" i="28"/>
  <c r="NCM21" i="28"/>
  <c r="NCQ21" i="28"/>
  <c r="NCU21" i="28"/>
  <c r="NCY21" i="28"/>
  <c r="NDC21" i="28"/>
  <c r="NDG21" i="28"/>
  <c r="NDK21" i="28"/>
  <c r="NDO21" i="28"/>
  <c r="NDS21" i="28"/>
  <c r="NDW21" i="28"/>
  <c r="NEA21" i="28"/>
  <c r="NEE21" i="28"/>
  <c r="NEI21" i="28"/>
  <c r="NEM21" i="28"/>
  <c r="NEQ21" i="28"/>
  <c r="NEU21" i="28"/>
  <c r="NEY21" i="28"/>
  <c r="NFC21" i="28"/>
  <c r="NFG21" i="28"/>
  <c r="NFK21" i="28"/>
  <c r="NFO21" i="28"/>
  <c r="NFS21" i="28"/>
  <c r="NFW21" i="28"/>
  <c r="NGA21" i="28"/>
  <c r="NGE21" i="28"/>
  <c r="NGI21" i="28"/>
  <c r="NGM21" i="28"/>
  <c r="NGQ21" i="28"/>
  <c r="NGU21" i="28"/>
  <c r="NGY21" i="28"/>
  <c r="NHC21" i="28"/>
  <c r="NHG21" i="28"/>
  <c r="NHK21" i="28"/>
  <c r="NHO21" i="28"/>
  <c r="NHS21" i="28"/>
  <c r="NHW21" i="28"/>
  <c r="NIA21" i="28"/>
  <c r="NIE21" i="28"/>
  <c r="NII21" i="28"/>
  <c r="NIM21" i="28"/>
  <c r="NIQ21" i="28"/>
  <c r="NIU21" i="28"/>
  <c r="NIY21" i="28"/>
  <c r="NJC21" i="28"/>
  <c r="NJG21" i="28"/>
  <c r="NJK21" i="28"/>
  <c r="NJO21" i="28"/>
  <c r="NJS21" i="28"/>
  <c r="NJW21" i="28"/>
  <c r="NKA21" i="28"/>
  <c r="NKE21" i="28"/>
  <c r="NKI21" i="28"/>
  <c r="NKM21" i="28"/>
  <c r="NKQ21" i="28"/>
  <c r="NKU21" i="28"/>
  <c r="NKY21" i="28"/>
  <c r="NLC21" i="28"/>
  <c r="NLG21" i="28"/>
  <c r="NLK21" i="28"/>
  <c r="NLO21" i="28"/>
  <c r="NLS21" i="28"/>
  <c r="NLW21" i="28"/>
  <c r="NMA21" i="28"/>
  <c r="NME21" i="28"/>
  <c r="NMI21" i="28"/>
  <c r="NMM21" i="28"/>
  <c r="NMQ21" i="28"/>
  <c r="NMU21" i="28"/>
  <c r="NMY21" i="28"/>
  <c r="NNC21" i="28"/>
  <c r="NNG21" i="28"/>
  <c r="NNK21" i="28"/>
  <c r="NNO21" i="28"/>
  <c r="NNS21" i="28"/>
  <c r="NNW21" i="28"/>
  <c r="NOA21" i="28"/>
  <c r="NOE21" i="28"/>
  <c r="NOI21" i="28"/>
  <c r="NOM21" i="28"/>
  <c r="NOQ21" i="28"/>
  <c r="NOU21" i="28"/>
  <c r="NOY21" i="28"/>
  <c r="NPC21" i="28"/>
  <c r="NPG21" i="28"/>
  <c r="NPK21" i="28"/>
  <c r="NPO21" i="28"/>
  <c r="NPS21" i="28"/>
  <c r="NPW21" i="28"/>
  <c r="NQA21" i="28"/>
  <c r="NQE21" i="28"/>
  <c r="NQI21" i="28"/>
  <c r="NQM21" i="28"/>
  <c r="NQQ21" i="28"/>
  <c r="NQU21" i="28"/>
  <c r="NQY21" i="28"/>
  <c r="NRC21" i="28"/>
  <c r="NRG21" i="28"/>
  <c r="NRK21" i="28"/>
  <c r="NRO21" i="28"/>
  <c r="NRS21" i="28"/>
  <c r="NRW21" i="28"/>
  <c r="NSA21" i="28"/>
  <c r="NSE21" i="28"/>
  <c r="NSI21" i="28"/>
  <c r="NSM21" i="28"/>
  <c r="NSQ21" i="28"/>
  <c r="NSU21" i="28"/>
  <c r="NSY21" i="28"/>
  <c r="NTC21" i="28"/>
  <c r="NTG21" i="28"/>
  <c r="NTK21" i="28"/>
  <c r="NTO21" i="28"/>
  <c r="NTS21" i="28"/>
  <c r="NTW21" i="28"/>
  <c r="NUA21" i="28"/>
  <c r="NUE21" i="28"/>
  <c r="NUI21" i="28"/>
  <c r="NUM21" i="28"/>
  <c r="NUQ21" i="28"/>
  <c r="NUU21" i="28"/>
  <c r="NUY21" i="28"/>
  <c r="NVC21" i="28"/>
  <c r="NVG21" i="28"/>
  <c r="NVK21" i="28"/>
  <c r="NVO21" i="28"/>
  <c r="NVS21" i="28"/>
  <c r="NVW21" i="28"/>
  <c r="NWA21" i="28"/>
  <c r="NWE21" i="28"/>
  <c r="NWI21" i="28"/>
  <c r="NWM21" i="28"/>
  <c r="NWQ21" i="28"/>
  <c r="NWU21" i="28"/>
  <c r="NWY21" i="28"/>
  <c r="NXC21" i="28"/>
  <c r="NXG21" i="28"/>
  <c r="NXK21" i="28"/>
  <c r="NXO21" i="28"/>
  <c r="NXS21" i="28"/>
  <c r="NXW21" i="28"/>
  <c r="NYA21" i="28"/>
  <c r="NYE21" i="28"/>
  <c r="NYI21" i="28"/>
  <c r="NYM21" i="28"/>
  <c r="NYQ21" i="28"/>
  <c r="NYU21" i="28"/>
  <c r="NYY21" i="28"/>
  <c r="NZC21" i="28"/>
  <c r="NZG21" i="28"/>
  <c r="NZK21" i="28"/>
  <c r="NZO21" i="28"/>
  <c r="NZS21" i="28"/>
  <c r="NZW21" i="28"/>
  <c r="OAA21" i="28"/>
  <c r="OAE21" i="28"/>
  <c r="OAI21" i="28"/>
  <c r="OAM21" i="28"/>
  <c r="OAQ21" i="28"/>
  <c r="OAU21" i="28"/>
  <c r="OAY21" i="28"/>
  <c r="OBC21" i="28"/>
  <c r="OBG21" i="28"/>
  <c r="OBK21" i="28"/>
  <c r="OBO21" i="28"/>
  <c r="OBS21" i="28"/>
  <c r="QA21" i="28"/>
  <c r="AHT21" i="28"/>
  <c r="ARP21" i="28"/>
  <c r="AYR21" i="28"/>
  <c r="BFG21" i="28"/>
  <c r="BLU21" i="28"/>
  <c r="BSJ21" i="28"/>
  <c r="BVY21" i="28"/>
  <c r="BZG21" i="28"/>
  <c r="CCN21" i="28"/>
  <c r="CFU21" i="28"/>
  <c r="CJC21" i="28"/>
  <c r="CMJ21" i="28"/>
  <c r="COZ21" i="28"/>
  <c r="CRL21" i="28"/>
  <c r="CTX21" i="28"/>
  <c r="CWJ21" i="28"/>
  <c r="CYV21" i="28"/>
  <c r="DBH21" i="28"/>
  <c r="DDT21" i="28"/>
  <c r="DGF21" i="28"/>
  <c r="DIM21" i="28"/>
  <c r="DJM21" i="28"/>
  <c r="DKO21" i="28"/>
  <c r="DLT21" i="28"/>
  <c r="DMU21" i="28"/>
  <c r="DNW21" i="28"/>
  <c r="DPA21" i="28"/>
  <c r="DQB21" i="28"/>
  <c r="DRD21" i="28"/>
  <c r="DSI21" i="28"/>
  <c r="DTI21" i="28"/>
  <c r="DUK21" i="28"/>
  <c r="DVP21" i="28"/>
  <c r="DWP21" i="28"/>
  <c r="DXK21" i="28"/>
  <c r="DYH21" i="28"/>
  <c r="DZB21" i="28"/>
  <c r="DZW21" i="28"/>
  <c r="EAT21" i="28"/>
  <c r="EBN21" i="28"/>
  <c r="ECI21" i="28"/>
  <c r="EDF21" i="28"/>
  <c r="EDZ21" i="28"/>
  <c r="EEU21" i="28"/>
  <c r="EFR21" i="28"/>
  <c r="EGL21" i="28"/>
  <c r="EHG21" i="28"/>
  <c r="EID21" i="28"/>
  <c r="EIX21" i="28"/>
  <c r="EJS21" i="28"/>
  <c r="EKP21" i="28"/>
  <c r="ELJ21" i="28"/>
  <c r="EME21" i="28"/>
  <c r="ENB21" i="28"/>
  <c r="ENV21" i="28"/>
  <c r="EOQ21" i="28"/>
  <c r="EPN21" i="28"/>
  <c r="EQH21" i="28"/>
  <c r="ERC21" i="28"/>
  <c r="ERZ21" i="28"/>
  <c r="EST21" i="28"/>
  <c r="ETO21" i="28"/>
  <c r="EUL21" i="28"/>
  <c r="EVF21" i="28"/>
  <c r="EWA21" i="28"/>
  <c r="EWX21" i="28"/>
  <c r="EXR21" i="28"/>
  <c r="EYM21" i="28"/>
  <c r="EZJ21" i="28"/>
  <c r="FAD21" i="28"/>
  <c r="FAY21" i="28"/>
  <c r="FBV21" i="28"/>
  <c r="FCP21" i="28"/>
  <c r="FDK21" i="28"/>
  <c r="FEH21" i="28"/>
  <c r="FFB21" i="28"/>
  <c r="FFW21" i="28"/>
  <c r="FGT21" i="28"/>
  <c r="FHN21" i="28"/>
  <c r="FII21" i="28"/>
  <c r="FJF21" i="28"/>
  <c r="FJZ21" i="28"/>
  <c r="FKU21" i="28"/>
  <c r="FLR21" i="28"/>
  <c r="FML21" i="28"/>
  <c r="FNG21" i="28"/>
  <c r="FOD21" i="28"/>
  <c r="FOX21" i="28"/>
  <c r="FPS21" i="28"/>
  <c r="FQP21" i="28"/>
  <c r="FRG21" i="28"/>
  <c r="FRW21" i="28"/>
  <c r="FSM21" i="28"/>
  <c r="FTC21" i="28"/>
  <c r="FTS21" i="28"/>
  <c r="FUI21" i="28"/>
  <c r="FUY21" i="28"/>
  <c r="FVJ21" i="28"/>
  <c r="FVT21" i="28"/>
  <c r="FWE21" i="28"/>
  <c r="FWP21" i="28"/>
  <c r="FWZ21" i="28"/>
  <c r="FXK21" i="28"/>
  <c r="FXV21" i="28"/>
  <c r="FYF21" i="28"/>
  <c r="FYQ21" i="28"/>
  <c r="FZB21" i="28"/>
  <c r="FZL21" i="28"/>
  <c r="FZW21" i="28"/>
  <c r="GAH21" i="28"/>
  <c r="GAR21" i="28"/>
  <c r="GBC21" i="28"/>
  <c r="GBN21" i="28"/>
  <c r="GBX21" i="28"/>
  <c r="GCI21" i="28"/>
  <c r="GCT21" i="28"/>
  <c r="GDD21" i="28"/>
  <c r="GDO21" i="28"/>
  <c r="GDZ21" i="28"/>
  <c r="GEJ21" i="28"/>
  <c r="GEU21" i="28"/>
  <c r="GFF21" i="28"/>
  <c r="GFP21" i="28"/>
  <c r="GGA21" i="28"/>
  <c r="GGL21" i="28"/>
  <c r="GGV21" i="28"/>
  <c r="GHG21" i="28"/>
  <c r="GHR21" i="28"/>
  <c r="GIB21" i="28"/>
  <c r="GIM21" i="28"/>
  <c r="GIX21" i="28"/>
  <c r="GJH21" i="28"/>
  <c r="GJS21" i="28"/>
  <c r="GKD21" i="28"/>
  <c r="GKN21" i="28"/>
  <c r="GKY21" i="28"/>
  <c r="GLJ21" i="28"/>
  <c r="GLT21" i="28"/>
  <c r="GME21" i="28"/>
  <c r="GMO21" i="28"/>
  <c r="GMW21" i="28"/>
  <c r="GNE21" i="28"/>
  <c r="GNM21" i="28"/>
  <c r="GNU21" i="28"/>
  <c r="GOC21" i="28"/>
  <c r="GOK21" i="28"/>
  <c r="GOS21" i="28"/>
  <c r="GPA21" i="28"/>
  <c r="GPI21" i="28"/>
  <c r="GPQ21" i="28"/>
  <c r="GPY21" i="28"/>
  <c r="GQG21" i="28"/>
  <c r="GQO21" i="28"/>
  <c r="GQW21" i="28"/>
  <c r="GRE21" i="28"/>
  <c r="GRM21" i="28"/>
  <c r="GRU21" i="28"/>
  <c r="GSC21" i="28"/>
  <c r="GSK21" i="28"/>
  <c r="GSS21" i="28"/>
  <c r="GTA21" i="28"/>
  <c r="GTI21" i="28"/>
  <c r="GTQ21" i="28"/>
  <c r="GTY21" i="28"/>
  <c r="GUG21" i="28"/>
  <c r="GUO21" i="28"/>
  <c r="GUW21" i="28"/>
  <c r="GVE21" i="28"/>
  <c r="GVM21" i="28"/>
  <c r="GVU21" i="28"/>
  <c r="GWC21" i="28"/>
  <c r="GWK21" i="28"/>
  <c r="GWS21" i="28"/>
  <c r="GXA21" i="28"/>
  <c r="GXI21" i="28"/>
  <c r="GXQ21" i="28"/>
  <c r="GXY21" i="28"/>
  <c r="GYG21" i="28"/>
  <c r="GYO21" i="28"/>
  <c r="GYW21" i="28"/>
  <c r="GZE21" i="28"/>
  <c r="GZM21" i="28"/>
  <c r="GZU21" i="28"/>
  <c r="HAC21" i="28"/>
  <c r="HAK21" i="28"/>
  <c r="HAS21" i="28"/>
  <c r="HBA21" i="28"/>
  <c r="HBI21" i="28"/>
  <c r="HBQ21" i="28"/>
  <c r="HBY21" i="28"/>
  <c r="HCG21" i="28"/>
  <c r="HCO21" i="28"/>
  <c r="HCW21" i="28"/>
  <c r="HDE21" i="28"/>
  <c r="HDM21" i="28"/>
  <c r="HDU21" i="28"/>
  <c r="HEC21" i="28"/>
  <c r="HEK21" i="28"/>
  <c r="HES21" i="28"/>
  <c r="HFA21" i="28"/>
  <c r="HFI21" i="28"/>
  <c r="HFQ21" i="28"/>
  <c r="HFY21" i="28"/>
  <c r="HGG21" i="28"/>
  <c r="HGO21" i="28"/>
  <c r="HGW21" i="28"/>
  <c r="HHE21" i="28"/>
  <c r="HHM21" i="28"/>
  <c r="HHU21" i="28"/>
  <c r="HIC21" i="28"/>
  <c r="HIK21" i="28"/>
  <c r="HIS21" i="28"/>
  <c r="HJA21" i="28"/>
  <c r="HJI21" i="28"/>
  <c r="HJQ21" i="28"/>
  <c r="HJY21" i="28"/>
  <c r="HKG21" i="28"/>
  <c r="HKO21" i="28"/>
  <c r="HKW21" i="28"/>
  <c r="HLE21" i="28"/>
  <c r="HLM21" i="28"/>
  <c r="HLU21" i="28"/>
  <c r="HMC21" i="28"/>
  <c r="HMK21" i="28"/>
  <c r="HMS21" i="28"/>
  <c r="HNA21" i="28"/>
  <c r="HNI21" i="28"/>
  <c r="HNQ21" i="28"/>
  <c r="HNY21" i="28"/>
  <c r="HOG21" i="28"/>
  <c r="HOO21" i="28"/>
  <c r="HOW21" i="28"/>
  <c r="HPE21" i="28"/>
  <c r="HPM21" i="28"/>
  <c r="HPU21" i="28"/>
  <c r="HQC21" i="28"/>
  <c r="HQK21" i="28"/>
  <c r="HQS21" i="28"/>
  <c r="HRA21" i="28"/>
  <c r="HRI21" i="28"/>
  <c r="HRQ21" i="28"/>
  <c r="HRY21" i="28"/>
  <c r="HSG21" i="28"/>
  <c r="HSO21" i="28"/>
  <c r="HSW21" i="28"/>
  <c r="HTE21" i="28"/>
  <c r="HTM21" i="28"/>
  <c r="HTU21" i="28"/>
  <c r="HUC21" i="28"/>
  <c r="HUK21" i="28"/>
  <c r="HUS21" i="28"/>
  <c r="HVA21" i="28"/>
  <c r="HVI21" i="28"/>
  <c r="HVQ21" i="28"/>
  <c r="HVY21" i="28"/>
  <c r="HWG21" i="28"/>
  <c r="HWO21" i="28"/>
  <c r="HWW21" i="28"/>
  <c r="HXE21" i="28"/>
  <c r="HXM21" i="28"/>
  <c r="HXU21" i="28"/>
  <c r="HYC21" i="28"/>
  <c r="HYK21" i="28"/>
  <c r="HYS21" i="28"/>
  <c r="HZA21" i="28"/>
  <c r="HZI21" i="28"/>
  <c r="HZQ21" i="28"/>
  <c r="HZY21" i="28"/>
  <c r="IAG21" i="28"/>
  <c r="IAO21" i="28"/>
  <c r="IAW21" i="28"/>
  <c r="IBE21" i="28"/>
  <c r="IBM21" i="28"/>
  <c r="IBU21" i="28"/>
  <c r="ICC21" i="28"/>
  <c r="ICK21" i="28"/>
  <c r="ICS21" i="28"/>
  <c r="IDA21" i="28"/>
  <c r="IDI21" i="28"/>
  <c r="IDQ21" i="28"/>
  <c r="IDY21" i="28"/>
  <c r="IEG21" i="28"/>
  <c r="IEO21" i="28"/>
  <c r="IEW21" i="28"/>
  <c r="IFE21" i="28"/>
  <c r="IFM21" i="28"/>
  <c r="IFU21" i="28"/>
  <c r="IGC21" i="28"/>
  <c r="IGK21" i="28"/>
  <c r="IGS21" i="28"/>
  <c r="IHA21" i="28"/>
  <c r="IHI21" i="28"/>
  <c r="IHQ21" i="28"/>
  <c r="IHY21" i="28"/>
  <c r="IIG21" i="28"/>
  <c r="IIO21" i="28"/>
  <c r="IIW21" i="28"/>
  <c r="IJE21" i="28"/>
  <c r="IJM21" i="28"/>
  <c r="IJU21" i="28"/>
  <c r="IKC21" i="28"/>
  <c r="IKK21" i="28"/>
  <c r="IKS21" i="28"/>
  <c r="ILA21" i="28"/>
  <c r="ILI21" i="28"/>
  <c r="ILQ21" i="28"/>
  <c r="ILY21" i="28"/>
  <c r="IMG21" i="28"/>
  <c r="IMO21" i="28"/>
  <c r="IMW21" i="28"/>
  <c r="INE21" i="28"/>
  <c r="INM21" i="28"/>
  <c r="INU21" i="28"/>
  <c r="IOC21" i="28"/>
  <c r="IOK21" i="28"/>
  <c r="IOS21" i="28"/>
  <c r="IPA21" i="28"/>
  <c r="IPI21" i="28"/>
  <c r="IPQ21" i="28"/>
  <c r="IPY21" i="28"/>
  <c r="IQG21" i="28"/>
  <c r="IQO21" i="28"/>
  <c r="IQW21" i="28"/>
  <c r="IRE21" i="28"/>
  <c r="IRM21" i="28"/>
  <c r="IRU21" i="28"/>
  <c r="ISC21" i="28"/>
  <c r="ISK21" i="28"/>
  <c r="ISS21" i="28"/>
  <c r="ITA21" i="28"/>
  <c r="ITI21" i="28"/>
  <c r="ITQ21" i="28"/>
  <c r="ITY21" i="28"/>
  <c r="IUG21" i="28"/>
  <c r="IUO21" i="28"/>
  <c r="IUW21" i="28"/>
  <c r="IVE21" i="28"/>
  <c r="IVM21" i="28"/>
  <c r="IVU21" i="28"/>
  <c r="IWC21" i="28"/>
  <c r="IWJ21" i="28"/>
  <c r="IWO21" i="28"/>
  <c r="IWT21" i="28"/>
  <c r="IWZ21" i="28"/>
  <c r="IXE21" i="28"/>
  <c r="IXJ21" i="28"/>
  <c r="IXP21" i="28"/>
  <c r="IXU21" i="28"/>
  <c r="IXZ21" i="28"/>
  <c r="IYF21" i="28"/>
  <c r="IYK21" i="28"/>
  <c r="IYP21" i="28"/>
  <c r="IYV21" i="28"/>
  <c r="IZA21" i="28"/>
  <c r="IZF21" i="28"/>
  <c r="IZL21" i="28"/>
  <c r="IZQ21" i="28"/>
  <c r="IZV21" i="28"/>
  <c r="JAB21" i="28"/>
  <c r="JAG21" i="28"/>
  <c r="JAL21" i="28"/>
  <c r="JAR21" i="28"/>
  <c r="JAW21" i="28"/>
  <c r="JBB21" i="28"/>
  <c r="JBH21" i="28"/>
  <c r="JBM21" i="28"/>
  <c r="JBR21" i="28"/>
  <c r="JBX21" i="28"/>
  <c r="JCC21" i="28"/>
  <c r="JCH21" i="28"/>
  <c r="JCN21" i="28"/>
  <c r="JCS21" i="28"/>
  <c r="JCX21" i="28"/>
  <c r="JDD21" i="28"/>
  <c r="JDI21" i="28"/>
  <c r="JDN21" i="28"/>
  <c r="JDT21" i="28"/>
  <c r="JDY21" i="28"/>
  <c r="JED21" i="28"/>
  <c r="JEJ21" i="28"/>
  <c r="JEO21" i="28"/>
  <c r="JET21" i="28"/>
  <c r="JEZ21" i="28"/>
  <c r="JFE21" i="28"/>
  <c r="JFJ21" i="28"/>
  <c r="JFP21" i="28"/>
  <c r="JFU21" i="28"/>
  <c r="JFZ21" i="28"/>
  <c r="JGF21" i="28"/>
  <c r="JGK21" i="28"/>
  <c r="JGP21" i="28"/>
  <c r="JGV21" i="28"/>
  <c r="JHA21" i="28"/>
  <c r="JHF21" i="28"/>
  <c r="JHL21" i="28"/>
  <c r="JHQ21" i="28"/>
  <c r="JHV21" i="28"/>
  <c r="JIB21" i="28"/>
  <c r="JIG21" i="28"/>
  <c r="JIL21" i="28"/>
  <c r="JIR21" i="28"/>
  <c r="JIW21" i="28"/>
  <c r="JJB21" i="28"/>
  <c r="JJH21" i="28"/>
  <c r="JJM21" i="28"/>
  <c r="JJR21" i="28"/>
  <c r="JJX21" i="28"/>
  <c r="JKC21" i="28"/>
  <c r="JKH21" i="28"/>
  <c r="JKN21" i="28"/>
  <c r="JKS21" i="28"/>
  <c r="JKX21" i="28"/>
  <c r="JLD21" i="28"/>
  <c r="JLI21" i="28"/>
  <c r="JLN21" i="28"/>
  <c r="JLT21" i="28"/>
  <c r="JLY21" i="28"/>
  <c r="JMD21" i="28"/>
  <c r="JMJ21" i="28"/>
  <c r="JMO21" i="28"/>
  <c r="JMT21" i="28"/>
  <c r="JMZ21" i="28"/>
  <c r="JNE21" i="28"/>
  <c r="JNJ21" i="28"/>
  <c r="JNP21" i="28"/>
  <c r="JNU21" i="28"/>
  <c r="JNZ21" i="28"/>
  <c r="JOF21" i="28"/>
  <c r="JOK21" i="28"/>
  <c r="JOP21" i="28"/>
  <c r="JOV21" i="28"/>
  <c r="JPA21" i="28"/>
  <c r="JPF21" i="28"/>
  <c r="JPL21" i="28"/>
  <c r="JPQ21" i="28"/>
  <c r="JPV21" i="28"/>
  <c r="JQB21" i="28"/>
  <c r="JQG21" i="28"/>
  <c r="JQL21" i="28"/>
  <c r="JQR21" i="28"/>
  <c r="JQW21" i="28"/>
  <c r="JRB21" i="28"/>
  <c r="JRH21" i="28"/>
  <c r="JRM21" i="28"/>
  <c r="JRR21" i="28"/>
  <c r="JRX21" i="28"/>
  <c r="JSC21" i="28"/>
  <c r="JSH21" i="28"/>
  <c r="JSN21" i="28"/>
  <c r="JSS21" i="28"/>
  <c r="JSX21" i="28"/>
  <c r="JTD21" i="28"/>
  <c r="JTI21" i="28"/>
  <c r="JTN21" i="28"/>
  <c r="JTT21" i="28"/>
  <c r="JTY21" i="28"/>
  <c r="JUD21" i="28"/>
  <c r="JUJ21" i="28"/>
  <c r="JUO21" i="28"/>
  <c r="JUT21" i="28"/>
  <c r="JUZ21" i="28"/>
  <c r="JVE21" i="28"/>
  <c r="JVJ21" i="28"/>
  <c r="JVP21" i="28"/>
  <c r="JVU21" i="28"/>
  <c r="JVZ21" i="28"/>
  <c r="JWF21" i="28"/>
  <c r="JWK21" i="28"/>
  <c r="JWP21" i="28"/>
  <c r="JWV21" i="28"/>
  <c r="JXA21" i="28"/>
  <c r="JXF21" i="28"/>
  <c r="JXL21" i="28"/>
  <c r="JXQ21" i="28"/>
  <c r="JXV21" i="28"/>
  <c r="JYB21" i="28"/>
  <c r="JYG21" i="28"/>
  <c r="JYL21" i="28"/>
  <c r="JYR21" i="28"/>
  <c r="JYW21" i="28"/>
  <c r="JZB21" i="28"/>
  <c r="JZH21" i="28"/>
  <c r="JZM21" i="28"/>
  <c r="JZR21" i="28"/>
  <c r="JZX21" i="28"/>
  <c r="KAC21" i="28"/>
  <c r="KAH21" i="28"/>
  <c r="KAN21" i="28"/>
  <c r="KAR21" i="28"/>
  <c r="KAV21" i="28"/>
  <c r="KAZ21" i="28"/>
  <c r="KBD21" i="28"/>
  <c r="KBH21" i="28"/>
  <c r="KBL21" i="28"/>
  <c r="KBP21" i="28"/>
  <c r="KBT21" i="28"/>
  <c r="KBX21" i="28"/>
  <c r="KCB21" i="28"/>
  <c r="KCF21" i="28"/>
  <c r="KCJ21" i="28"/>
  <c r="KCN21" i="28"/>
  <c r="KCR21" i="28"/>
  <c r="KCV21" i="28"/>
  <c r="KCZ21" i="28"/>
  <c r="KDD21" i="28"/>
  <c r="KDH21" i="28"/>
  <c r="KDL21" i="28"/>
  <c r="KDP21" i="28"/>
  <c r="KDT21" i="28"/>
  <c r="KDX21" i="28"/>
  <c r="KEB21" i="28"/>
  <c r="KEF21" i="28"/>
  <c r="KEJ21" i="28"/>
  <c r="KEN21" i="28"/>
  <c r="KER21" i="28"/>
  <c r="KEV21" i="28"/>
  <c r="KEZ21" i="28"/>
  <c r="KFD21" i="28"/>
  <c r="KFH21" i="28"/>
  <c r="KFL21" i="28"/>
  <c r="KFP21" i="28"/>
  <c r="KFT21" i="28"/>
  <c r="KFX21" i="28"/>
  <c r="KGB21" i="28"/>
  <c r="KGF21" i="28"/>
  <c r="KGJ21" i="28"/>
  <c r="KGN21" i="28"/>
  <c r="KGR21" i="28"/>
  <c r="KGV21" i="28"/>
  <c r="KGZ21" i="28"/>
  <c r="KHD21" i="28"/>
  <c r="KHH21" i="28"/>
  <c r="KHL21" i="28"/>
  <c r="KHP21" i="28"/>
  <c r="KHT21" i="28"/>
  <c r="KHX21" i="28"/>
  <c r="KIB21" i="28"/>
  <c r="KIF21" i="28"/>
  <c r="KIJ21" i="28"/>
  <c r="KIN21" i="28"/>
  <c r="KIR21" i="28"/>
  <c r="KIV21" i="28"/>
  <c r="KIZ21" i="28"/>
  <c r="KJD21" i="28"/>
  <c r="KJH21" i="28"/>
  <c r="KJL21" i="28"/>
  <c r="KJP21" i="28"/>
  <c r="KJT21" i="28"/>
  <c r="KJX21" i="28"/>
  <c r="KKB21" i="28"/>
  <c r="KKF21" i="28"/>
  <c r="KKJ21" i="28"/>
  <c r="KKN21" i="28"/>
  <c r="KKR21" i="28"/>
  <c r="KKV21" i="28"/>
  <c r="KKZ21" i="28"/>
  <c r="KLD21" i="28"/>
  <c r="KLH21" i="28"/>
  <c r="KLL21" i="28"/>
  <c r="KLP21" i="28"/>
  <c r="KLT21" i="28"/>
  <c r="KLX21" i="28"/>
  <c r="KMB21" i="28"/>
  <c r="KMF21" i="28"/>
  <c r="KMJ21" i="28"/>
  <c r="KMN21" i="28"/>
  <c r="KMR21" i="28"/>
  <c r="KMV21" i="28"/>
  <c r="KMZ21" i="28"/>
  <c r="KND21" i="28"/>
  <c r="KNH21" i="28"/>
  <c r="KNL21" i="28"/>
  <c r="KNP21" i="28"/>
  <c r="KNT21" i="28"/>
  <c r="KNX21" i="28"/>
  <c r="KOB21" i="28"/>
  <c r="KOF21" i="28"/>
  <c r="KOJ21" i="28"/>
  <c r="KON21" i="28"/>
  <c r="KOR21" i="28"/>
  <c r="KOV21" i="28"/>
  <c r="KOZ21" i="28"/>
  <c r="KPD21" i="28"/>
  <c r="KPH21" i="28"/>
  <c r="KPL21" i="28"/>
  <c r="KPP21" i="28"/>
  <c r="KPT21" i="28"/>
  <c r="KPX21" i="28"/>
  <c r="KQB21" i="28"/>
  <c r="KQF21" i="28"/>
  <c r="KQJ21" i="28"/>
  <c r="KQN21" i="28"/>
  <c r="KQR21" i="28"/>
  <c r="KQV21" i="28"/>
  <c r="KQZ21" i="28"/>
  <c r="KRD21" i="28"/>
  <c r="KRH21" i="28"/>
  <c r="KRL21" i="28"/>
  <c r="KRP21" i="28"/>
  <c r="KRT21" i="28"/>
  <c r="KRX21" i="28"/>
  <c r="KSB21" i="28"/>
  <c r="KSF21" i="28"/>
  <c r="KSJ21" i="28"/>
  <c r="KSN21" i="28"/>
  <c r="KSR21" i="28"/>
  <c r="KSV21" i="28"/>
  <c r="KSZ21" i="28"/>
  <c r="KTD21" i="28"/>
  <c r="KTH21" i="28"/>
  <c r="KTL21" i="28"/>
  <c r="KTP21" i="28"/>
  <c r="KTT21" i="28"/>
  <c r="KTX21" i="28"/>
  <c r="KUB21" i="28"/>
  <c r="KUF21" i="28"/>
  <c r="KUJ21" i="28"/>
  <c r="KUN21" i="28"/>
  <c r="KUR21" i="28"/>
  <c r="KUV21" i="28"/>
  <c r="KUZ21" i="28"/>
  <c r="KVD21" i="28"/>
  <c r="KVH21" i="28"/>
  <c r="KVL21" i="28"/>
  <c r="KVP21" i="28"/>
  <c r="KVT21" i="28"/>
  <c r="KVX21" i="28"/>
  <c r="KWB21" i="28"/>
  <c r="KWF21" i="28"/>
  <c r="KWJ21" i="28"/>
  <c r="KWN21" i="28"/>
  <c r="KWR21" i="28"/>
  <c r="KWV21" i="28"/>
  <c r="KWZ21" i="28"/>
  <c r="KXD21" i="28"/>
  <c r="KXH21" i="28"/>
  <c r="KXL21" i="28"/>
  <c r="KXP21" i="28"/>
  <c r="KXT21" i="28"/>
  <c r="KXX21" i="28"/>
  <c r="KYB21" i="28"/>
  <c r="KYF21" i="28"/>
  <c r="KYJ21" i="28"/>
  <c r="KYN21" i="28"/>
  <c r="KYR21" i="28"/>
  <c r="KYV21" i="28"/>
  <c r="KYZ21" i="28"/>
  <c r="KZD21" i="28"/>
  <c r="KZH21" i="28"/>
  <c r="KZL21" i="28"/>
  <c r="KZP21" i="28"/>
  <c r="KZT21" i="28"/>
  <c r="KZX21" i="28"/>
  <c r="LAB21" i="28"/>
  <c r="LAF21" i="28"/>
  <c r="LAJ21" i="28"/>
  <c r="LAN21" i="28"/>
  <c r="LAR21" i="28"/>
  <c r="LAV21" i="28"/>
  <c r="LAZ21" i="28"/>
  <c r="LBD21" i="28"/>
  <c r="LBH21" i="28"/>
  <c r="LBL21" i="28"/>
  <c r="LBP21" i="28"/>
  <c r="LBT21" i="28"/>
  <c r="LBX21" i="28"/>
  <c r="LCB21" i="28"/>
  <c r="LCF21" i="28"/>
  <c r="LCJ21" i="28"/>
  <c r="LCN21" i="28"/>
  <c r="LCR21" i="28"/>
  <c r="LCV21" i="28"/>
  <c r="LCZ21" i="28"/>
  <c r="LDD21" i="28"/>
  <c r="LDH21" i="28"/>
  <c r="LDL21" i="28"/>
  <c r="LDP21" i="28"/>
  <c r="LDT21" i="28"/>
  <c r="LDX21" i="28"/>
  <c r="LEB21" i="28"/>
  <c r="LEF21" i="28"/>
  <c r="LEJ21" i="28"/>
  <c r="LEN21" i="28"/>
  <c r="LER21" i="28"/>
  <c r="LEV21" i="28"/>
  <c r="LEZ21" i="28"/>
  <c r="LFD21" i="28"/>
  <c r="LFH21" i="28"/>
  <c r="LFL21" i="28"/>
  <c r="LFP21" i="28"/>
  <c r="LFT21" i="28"/>
  <c r="LFX21" i="28"/>
  <c r="LGB21" i="28"/>
  <c r="LGF21" i="28"/>
  <c r="LGJ21" i="28"/>
  <c r="LGN21" i="28"/>
  <c r="LGR21" i="28"/>
  <c r="LGV21" i="28"/>
  <c r="LGZ21" i="28"/>
  <c r="LHD21" i="28"/>
  <c r="LHH21" i="28"/>
  <c r="LHL21" i="28"/>
  <c r="LHP21" i="28"/>
  <c r="LHT21" i="28"/>
  <c r="LHX21" i="28"/>
  <c r="LIB21" i="28"/>
  <c r="LIF21" i="28"/>
  <c r="LIJ21" i="28"/>
  <c r="LIN21" i="28"/>
  <c r="LIR21" i="28"/>
  <c r="LIV21" i="28"/>
  <c r="LIZ21" i="28"/>
  <c r="LJD21" i="28"/>
  <c r="LJH21" i="28"/>
  <c r="LJL21" i="28"/>
  <c r="LJP21" i="28"/>
  <c r="LJT21" i="28"/>
  <c r="LJX21" i="28"/>
  <c r="LKB21" i="28"/>
  <c r="LKF21" i="28"/>
  <c r="LKJ21" i="28"/>
  <c r="LKN21" i="28"/>
  <c r="LKR21" i="28"/>
  <c r="LKV21" i="28"/>
  <c r="LKZ21" i="28"/>
  <c r="LLD21" i="28"/>
  <c r="LLH21" i="28"/>
  <c r="LLL21" i="28"/>
  <c r="LLP21" i="28"/>
  <c r="LLT21" i="28"/>
  <c r="LLX21" i="28"/>
  <c r="LMB21" i="28"/>
  <c r="LMF21" i="28"/>
  <c r="LMJ21" i="28"/>
  <c r="LMN21" i="28"/>
  <c r="LMR21" i="28"/>
  <c r="LMV21" i="28"/>
  <c r="LMZ21" i="28"/>
  <c r="LND21" i="28"/>
  <c r="LNH21" i="28"/>
  <c r="LNL21" i="28"/>
  <c r="LNP21" i="28"/>
  <c r="LNT21" i="28"/>
  <c r="LNX21" i="28"/>
  <c r="LOB21" i="28"/>
  <c r="LOF21" i="28"/>
  <c r="LOJ21" i="28"/>
  <c r="LON21" i="28"/>
  <c r="LOR21" i="28"/>
  <c r="LOV21" i="28"/>
  <c r="LOZ21" i="28"/>
  <c r="LPD21" i="28"/>
  <c r="LPH21" i="28"/>
  <c r="LPL21" i="28"/>
  <c r="LPP21" i="28"/>
  <c r="LPT21" i="28"/>
  <c r="LPX21" i="28"/>
  <c r="LQB21" i="28"/>
  <c r="LQF21" i="28"/>
  <c r="LQJ21" i="28"/>
  <c r="LQN21" i="28"/>
  <c r="LQR21" i="28"/>
  <c r="LQV21" i="28"/>
  <c r="LQZ21" i="28"/>
  <c r="LRD21" i="28"/>
  <c r="LRH21" i="28"/>
  <c r="LRL21" i="28"/>
  <c r="LRP21" i="28"/>
  <c r="LRT21" i="28"/>
  <c r="LRX21" i="28"/>
  <c r="LSB21" i="28"/>
  <c r="LSF21" i="28"/>
  <c r="LSJ21" i="28"/>
  <c r="LSN21" i="28"/>
  <c r="LSR21" i="28"/>
  <c r="LSV21" i="28"/>
  <c r="LSZ21" i="28"/>
  <c r="LTD21" i="28"/>
  <c r="LTH21" i="28"/>
  <c r="LTL21" i="28"/>
  <c r="LTP21" i="28"/>
  <c r="LTT21" i="28"/>
  <c r="LTX21" i="28"/>
  <c r="LUB21" i="28"/>
  <c r="LUF21" i="28"/>
  <c r="LUJ21" i="28"/>
  <c r="LUN21" i="28"/>
  <c r="LUR21" i="28"/>
  <c r="LUV21" i="28"/>
  <c r="LUZ21" i="28"/>
  <c r="LVD21" i="28"/>
  <c r="LVH21" i="28"/>
  <c r="LVL21" i="28"/>
  <c r="LVP21" i="28"/>
  <c r="LVT21" i="28"/>
  <c r="LVX21" i="28"/>
  <c r="LWB21" i="28"/>
  <c r="LWF21" i="28"/>
  <c r="LWJ21" i="28"/>
  <c r="LWN21" i="28"/>
  <c r="LWR21" i="28"/>
  <c r="LWV21" i="28"/>
  <c r="LWZ21" i="28"/>
  <c r="LXD21" i="28"/>
  <c r="LXH21" i="28"/>
  <c r="LXL21" i="28"/>
  <c r="LXP21" i="28"/>
  <c r="LXT21" i="28"/>
  <c r="LXX21" i="28"/>
  <c r="LYB21" i="28"/>
  <c r="LYF21" i="28"/>
  <c r="LYJ21" i="28"/>
  <c r="LYN21" i="28"/>
  <c r="LYR21" i="28"/>
  <c r="LYV21" i="28"/>
  <c r="LYZ21" i="28"/>
  <c r="LZD21" i="28"/>
  <c r="LZH21" i="28"/>
  <c r="LZL21" i="28"/>
  <c r="LZP21" i="28"/>
  <c r="LZT21" i="28"/>
  <c r="LZX21" i="28"/>
  <c r="MAB21" i="28"/>
  <c r="MAF21" i="28"/>
  <c r="MAJ21" i="28"/>
  <c r="MAN21" i="28"/>
  <c r="MAR21" i="28"/>
  <c r="MAV21" i="28"/>
  <c r="MAZ21" i="28"/>
  <c r="MBD21" i="28"/>
  <c r="MBH21" i="28"/>
  <c r="MBL21" i="28"/>
  <c r="MBP21" i="28"/>
  <c r="MBT21" i="28"/>
  <c r="MBX21" i="28"/>
  <c r="MCB21" i="28"/>
  <c r="MCF21" i="28"/>
  <c r="MCJ21" i="28"/>
  <c r="MCN21" i="28"/>
  <c r="MCR21" i="28"/>
  <c r="MCV21" i="28"/>
  <c r="MCZ21" i="28"/>
  <c r="MDD21" i="28"/>
  <c r="MDH21" i="28"/>
  <c r="MDL21" i="28"/>
  <c r="MDP21" i="28"/>
  <c r="MDT21" i="28"/>
  <c r="MDX21" i="28"/>
  <c r="MEB21" i="28"/>
  <c r="MEF21" i="28"/>
  <c r="MEJ21" i="28"/>
  <c r="MEN21" i="28"/>
  <c r="MER21" i="28"/>
  <c r="MEV21" i="28"/>
  <c r="MEZ21" i="28"/>
  <c r="MFD21" i="28"/>
  <c r="MFH21" i="28"/>
  <c r="MFL21" i="28"/>
  <c r="MFP21" i="28"/>
  <c r="MFT21" i="28"/>
  <c r="MFX21" i="28"/>
  <c r="MGB21" i="28"/>
  <c r="MGF21" i="28"/>
  <c r="MGJ21" i="28"/>
  <c r="MGN21" i="28"/>
  <c r="MGR21" i="28"/>
  <c r="MGV21" i="28"/>
  <c r="MGZ21" i="28"/>
  <c r="MHD21" i="28"/>
  <c r="MHH21" i="28"/>
  <c r="MHL21" i="28"/>
  <c r="MHP21" i="28"/>
  <c r="MHT21" i="28"/>
  <c r="MHX21" i="28"/>
  <c r="MIB21" i="28"/>
  <c r="MIF21" i="28"/>
  <c r="MIJ21" i="28"/>
  <c r="MIN21" i="28"/>
  <c r="MIR21" i="28"/>
  <c r="MIV21" i="28"/>
  <c r="MIZ21" i="28"/>
  <c r="MJD21" i="28"/>
  <c r="MJH21" i="28"/>
  <c r="MJL21" i="28"/>
  <c r="MJP21" i="28"/>
  <c r="MJT21" i="28"/>
  <c r="MJX21" i="28"/>
  <c r="MKB21" i="28"/>
  <c r="MKF21" i="28"/>
  <c r="MKJ21" i="28"/>
  <c r="MKN21" i="28"/>
  <c r="MKR21" i="28"/>
  <c r="MKV21" i="28"/>
  <c r="MKZ21" i="28"/>
  <c r="MLD21" i="28"/>
  <c r="MLH21" i="28"/>
  <c r="MLL21" i="28"/>
  <c r="MLP21" i="28"/>
  <c r="MLT21" i="28"/>
  <c r="MLX21" i="28"/>
  <c r="MMB21" i="28"/>
  <c r="MMF21" i="28"/>
  <c r="MMJ21" i="28"/>
  <c r="MMN21" i="28"/>
  <c r="MMR21" i="28"/>
  <c r="MMV21" i="28"/>
  <c r="MMZ21" i="28"/>
  <c r="MND21" i="28"/>
  <c r="MNH21" i="28"/>
  <c r="MNL21" i="28"/>
  <c r="MNP21" i="28"/>
  <c r="MNT21" i="28"/>
  <c r="MNX21" i="28"/>
  <c r="MOB21" i="28"/>
  <c r="MOF21" i="28"/>
  <c r="MOJ21" i="28"/>
  <c r="MON21" i="28"/>
  <c r="MOR21" i="28"/>
  <c r="MOV21" i="28"/>
  <c r="MOZ21" i="28"/>
  <c r="MPD21" i="28"/>
  <c r="MPH21" i="28"/>
  <c r="MPL21" i="28"/>
  <c r="MPP21" i="28"/>
  <c r="MPT21" i="28"/>
  <c r="MPX21" i="28"/>
  <c r="MQB21" i="28"/>
  <c r="MQF21" i="28"/>
  <c r="MQJ21" i="28"/>
  <c r="MQN21" i="28"/>
  <c r="MQR21" i="28"/>
  <c r="MQV21" i="28"/>
  <c r="MQZ21" i="28"/>
  <c r="MRD21" i="28"/>
  <c r="MRH21" i="28"/>
  <c r="MRL21" i="28"/>
  <c r="MRP21" i="28"/>
  <c r="MRT21" i="28"/>
  <c r="MRX21" i="28"/>
  <c r="MSB21" i="28"/>
  <c r="MSF21" i="28"/>
  <c r="MSJ21" i="28"/>
  <c r="MSN21" i="28"/>
  <c r="MSR21" i="28"/>
  <c r="MSV21" i="28"/>
  <c r="MSZ21" i="28"/>
  <c r="MTD21" i="28"/>
  <c r="MTH21" i="28"/>
  <c r="MTL21" i="28"/>
  <c r="MTP21" i="28"/>
  <c r="MTT21" i="28"/>
  <c r="MTX21" i="28"/>
  <c r="MUB21" i="28"/>
  <c r="MUF21" i="28"/>
  <c r="MUJ21" i="28"/>
  <c r="MUN21" i="28"/>
  <c r="MUR21" i="28"/>
  <c r="MUV21" i="28"/>
  <c r="MUZ21" i="28"/>
  <c r="MVD21" i="28"/>
  <c r="MVH21" i="28"/>
  <c r="MVL21" i="28"/>
  <c r="MVP21" i="28"/>
  <c r="MVT21" i="28"/>
  <c r="MVX21" i="28"/>
  <c r="MWB21" i="28"/>
  <c r="MWF21" i="28"/>
  <c r="MWJ21" i="28"/>
  <c r="MWN21" i="28"/>
  <c r="MWR21" i="28"/>
  <c r="MWV21" i="28"/>
  <c r="MWZ21" i="28"/>
  <c r="MXD21" i="28"/>
  <c r="MXH21" i="28"/>
  <c r="MXL21" i="28"/>
  <c r="MXP21" i="28"/>
  <c r="MXT21" i="28"/>
  <c r="MXX21" i="28"/>
  <c r="MYB21" i="28"/>
  <c r="MYF21" i="28"/>
  <c r="MYJ21" i="28"/>
  <c r="MYN21" i="28"/>
  <c r="MYR21" i="28"/>
  <c r="MYV21" i="28"/>
  <c r="MYZ21" i="28"/>
  <c r="MZD21" i="28"/>
  <c r="MZH21" i="28"/>
  <c r="MZL21" i="28"/>
  <c r="MZP21" i="28"/>
  <c r="MZT21" i="28"/>
  <c r="MZX21" i="28"/>
  <c r="NAB21" i="28"/>
  <c r="NAF21" i="28"/>
  <c r="NAJ21" i="28"/>
  <c r="NAN21" i="28"/>
  <c r="NAR21" i="28"/>
  <c r="NAV21" i="28"/>
  <c r="NAZ21" i="28"/>
  <c r="NBD21" i="28"/>
  <c r="NBH21" i="28"/>
  <c r="NBL21" i="28"/>
  <c r="NBP21" i="28"/>
  <c r="NBT21" i="28"/>
  <c r="NBX21" i="28"/>
  <c r="NCB21" i="28"/>
  <c r="NCF21" i="28"/>
  <c r="NCJ21" i="28"/>
  <c r="NCN21" i="28"/>
  <c r="NCR21" i="28"/>
  <c r="NCV21" i="28"/>
  <c r="NCZ21" i="28"/>
  <c r="NDD21" i="28"/>
  <c r="NDH21" i="28"/>
  <c r="NDL21" i="28"/>
  <c r="NDP21" i="28"/>
  <c r="NDT21" i="28"/>
  <c r="NDX21" i="28"/>
  <c r="NEB21" i="28"/>
  <c r="NEF21" i="28"/>
  <c r="NEJ21" i="28"/>
  <c r="NEN21" i="28"/>
  <c r="NER21" i="28"/>
  <c r="NEV21" i="28"/>
  <c r="NEZ21" i="28"/>
  <c r="NFD21" i="28"/>
  <c r="NFH21" i="28"/>
  <c r="NFL21" i="28"/>
  <c r="NFP21" i="28"/>
  <c r="NFT21" i="28"/>
  <c r="NFX21" i="28"/>
  <c r="NGB21" i="28"/>
  <c r="NGF21" i="28"/>
  <c r="NGJ21" i="28"/>
  <c r="NGN21" i="28"/>
  <c r="NGR21" i="28"/>
  <c r="NGV21" i="28"/>
  <c r="NGZ21" i="28"/>
  <c r="NHD21" i="28"/>
  <c r="NHH21" i="28"/>
  <c r="NHL21" i="28"/>
  <c r="NHP21" i="28"/>
  <c r="NHT21" i="28"/>
  <c r="NHX21" i="28"/>
  <c r="NIB21" i="28"/>
  <c r="NIF21" i="28"/>
  <c r="NIJ21" i="28"/>
  <c r="NIN21" i="28"/>
  <c r="NIR21" i="28"/>
  <c r="NIV21" i="28"/>
  <c r="NIZ21" i="28"/>
  <c r="NJD21" i="28"/>
  <c r="NJH21" i="28"/>
  <c r="NJL21" i="28"/>
  <c r="NJP21" i="28"/>
  <c r="NJT21" i="28"/>
  <c r="NJX21" i="28"/>
  <c r="NKB21" i="28"/>
  <c r="NKF21" i="28"/>
  <c r="NKJ21" i="28"/>
  <c r="NKN21" i="28"/>
  <c r="NKR21" i="28"/>
  <c r="NKV21" i="28"/>
  <c r="NKZ21" i="28"/>
  <c r="NLD21" i="28"/>
  <c r="NLH21" i="28"/>
  <c r="NLL21" i="28"/>
  <c r="NLP21" i="28"/>
  <c r="NLT21" i="28"/>
  <c r="NLX21" i="28"/>
  <c r="NMB21" i="28"/>
  <c r="NMF21" i="28"/>
  <c r="NMJ21" i="28"/>
  <c r="NMN21" i="28"/>
  <c r="NMR21" i="28"/>
  <c r="NMV21" i="28"/>
  <c r="NMZ21" i="28"/>
  <c r="NND21" i="28"/>
  <c r="NNH21" i="28"/>
  <c r="NNL21" i="28"/>
  <c r="NNP21" i="28"/>
  <c r="NNT21" i="28"/>
  <c r="NNX21" i="28"/>
  <c r="NOB21" i="28"/>
  <c r="NOF21" i="28"/>
  <c r="NOJ21" i="28"/>
  <c r="NON21" i="28"/>
  <c r="NOR21" i="28"/>
  <c r="NOV21" i="28"/>
  <c r="NOZ21" i="28"/>
  <c r="NPD21" i="28"/>
  <c r="NPH21" i="28"/>
  <c r="NPL21" i="28"/>
  <c r="NPP21" i="28"/>
  <c r="NPT21" i="28"/>
  <c r="NPX21" i="28"/>
  <c r="NQB21" i="28"/>
  <c r="NQF21" i="28"/>
  <c r="NQJ21" i="28"/>
  <c r="NQN21" i="28"/>
  <c r="NQR21" i="28"/>
  <c r="NQV21" i="28"/>
  <c r="NQZ21" i="28"/>
  <c r="NRD21" i="28"/>
  <c r="NRH21" i="28"/>
  <c r="NRL21" i="28"/>
  <c r="NRP21" i="28"/>
  <c r="NRT21" i="28"/>
  <c r="NRX21" i="28"/>
  <c r="NSB21" i="28"/>
  <c r="NSF21" i="28"/>
  <c r="NSJ21" i="28"/>
  <c r="NSN21" i="28"/>
  <c r="NSR21" i="28"/>
  <c r="NSV21" i="28"/>
  <c r="NSZ21" i="28"/>
  <c r="NTD21" i="28"/>
  <c r="NTH21" i="28"/>
  <c r="NTL21" i="28"/>
  <c r="NTP21" i="28"/>
  <c r="NTT21" i="28"/>
  <c r="NTX21" i="28"/>
  <c r="NUB21" i="28"/>
  <c r="NUF21" i="28"/>
  <c r="NUJ21" i="28"/>
  <c r="NUN21" i="28"/>
  <c r="NUR21" i="28"/>
  <c r="NUV21" i="28"/>
  <c r="NUZ21" i="28"/>
  <c r="NVD21" i="28"/>
  <c r="NVH21" i="28"/>
  <c r="NVL21" i="28"/>
  <c r="NVP21" i="28"/>
  <c r="NVT21" i="28"/>
  <c r="NVX21" i="28"/>
  <c r="NWB21" i="28"/>
  <c r="NWF21" i="28"/>
  <c r="NWJ21" i="28"/>
  <c r="NWN21" i="28"/>
  <c r="NWR21" i="28"/>
  <c r="NWV21" i="28"/>
  <c r="NWZ21" i="28"/>
  <c r="NXD21" i="28"/>
  <c r="NXH21" i="28"/>
  <c r="NXL21" i="28"/>
  <c r="NXP21" i="28"/>
  <c r="NXT21" i="28"/>
  <c r="NXX21" i="28"/>
  <c r="NYB21" i="28"/>
  <c r="NYF21" i="28"/>
  <c r="NYJ21" i="28"/>
  <c r="NYN21" i="28"/>
  <c r="NYR21" i="28"/>
  <c r="NYV21" i="28"/>
  <c r="NYZ21" i="28"/>
  <c r="NZD21" i="28"/>
  <c r="NZH21" i="28"/>
  <c r="NZL21" i="28"/>
  <c r="NZP21" i="28"/>
  <c r="NZT21" i="28"/>
  <c r="NZX21" i="28"/>
  <c r="OAB21" i="28"/>
  <c r="OAF21" i="28"/>
  <c r="OAJ21" i="28"/>
  <c r="OAN21" i="28"/>
  <c r="OAR21" i="28"/>
  <c r="OAV21" i="28"/>
  <c r="OAZ21" i="28"/>
  <c r="OBD21" i="28"/>
  <c r="OBH21" i="28"/>
  <c r="OBL21" i="28"/>
  <c r="OBP21" i="28"/>
  <c r="OBT21" i="28"/>
  <c r="OBX21" i="28"/>
  <c r="OCB21" i="28"/>
  <c r="OCF21" i="28"/>
  <c r="OCJ21" i="28"/>
  <c r="OCN21" i="28"/>
  <c r="OCR21" i="28"/>
  <c r="OCV21" i="28"/>
  <c r="OCZ21" i="28"/>
  <c r="ODD21" i="28"/>
  <c r="ODH21" i="28"/>
  <c r="ODL21" i="28"/>
  <c r="ODP21" i="28"/>
  <c r="ODT21" i="28"/>
  <c r="ODX21" i="28"/>
  <c r="OEB21" i="28"/>
  <c r="OEF21" i="28"/>
  <c r="OEJ21" i="28"/>
  <c r="OEN21" i="28"/>
  <c r="OER21" i="28"/>
  <c r="OEV21" i="28"/>
  <c r="OEZ21" i="28"/>
  <c r="OFD21" i="28"/>
  <c r="OFH21" i="28"/>
  <c r="OFL21" i="28"/>
  <c r="OFP21" i="28"/>
  <c r="OFT21" i="28"/>
  <c r="OFX21" i="28"/>
  <c r="OGB21" i="28"/>
  <c r="OGF21" i="28"/>
  <c r="OGJ21" i="28"/>
  <c r="OGN21" i="28"/>
  <c r="OGR21" i="28"/>
  <c r="OGV21" i="28"/>
  <c r="OGZ21" i="28"/>
  <c r="OHD21" i="28"/>
  <c r="OHH21" i="28"/>
  <c r="OHL21" i="28"/>
  <c r="OHP21" i="28"/>
  <c r="OHT21" i="28"/>
  <c r="OHX21" i="28"/>
  <c r="OIB21" i="28"/>
  <c r="OIF21" i="28"/>
  <c r="OIJ21" i="28"/>
  <c r="OIN21" i="28"/>
  <c r="OIR21" i="28"/>
  <c r="OIV21" i="28"/>
  <c r="OIZ21" i="28"/>
  <c r="OJD21" i="28"/>
  <c r="OJH21" i="28"/>
  <c r="OJL21" i="28"/>
  <c r="OJP21" i="28"/>
  <c r="OJT21" i="28"/>
  <c r="OJX21" i="28"/>
  <c r="OKB21" i="28"/>
  <c r="OKF21" i="28"/>
  <c r="OKJ21" i="28"/>
  <c r="OKN21" i="28"/>
  <c r="OKR21" i="28"/>
  <c r="OKV21" i="28"/>
  <c r="OKZ21" i="28"/>
  <c r="OLD21" i="28"/>
  <c r="OLH21" i="28"/>
  <c r="OLL21" i="28"/>
  <c r="OLP21" i="28"/>
  <c r="OLT21" i="28"/>
  <c r="OLX21" i="28"/>
  <c r="OMB21" i="28"/>
  <c r="OMF21" i="28"/>
  <c r="OMJ21" i="28"/>
  <c r="OMN21" i="28"/>
  <c r="OMR21" i="28"/>
  <c r="OMV21" i="28"/>
  <c r="OMZ21" i="28"/>
  <c r="OND21" i="28"/>
  <c r="ONH21" i="28"/>
  <c r="ONL21" i="28"/>
  <c r="ONP21" i="28"/>
  <c r="ONT21" i="28"/>
  <c r="ONX21" i="28"/>
  <c r="OOB21" i="28"/>
  <c r="OOF21" i="28"/>
  <c r="OOJ21" i="28"/>
  <c r="OON21" i="28"/>
  <c r="OOR21" i="28"/>
  <c r="OOV21" i="28"/>
  <c r="OOZ21" i="28"/>
  <c r="OPD21" i="28"/>
  <c r="OPH21" i="28"/>
  <c r="OPL21" i="28"/>
  <c r="OPP21" i="28"/>
  <c r="OPT21" i="28"/>
  <c r="OPX21" i="28"/>
  <c r="OQB21" i="28"/>
  <c r="OQF21" i="28"/>
  <c r="OQJ21" i="28"/>
  <c r="OQN21" i="28"/>
  <c r="OQR21" i="28"/>
  <c r="OQV21" i="28"/>
  <c r="OQZ21" i="28"/>
  <c r="ORD21" i="28"/>
  <c r="ORH21" i="28"/>
  <c r="ORL21" i="28"/>
  <c r="ORP21" i="28"/>
  <c r="ORT21" i="28"/>
  <c r="ORX21" i="28"/>
  <c r="OSB21" i="28"/>
  <c r="OSF21" i="28"/>
  <c r="OSJ21" i="28"/>
  <c r="OSN21" i="28"/>
  <c r="OSR21" i="28"/>
  <c r="OSV21" i="28"/>
  <c r="OSZ21" i="28"/>
  <c r="OTD21" i="28"/>
  <c r="OTH21" i="28"/>
  <c r="OTL21" i="28"/>
  <c r="OTP21" i="28"/>
  <c r="OTT21" i="28"/>
  <c r="OTX21" i="28"/>
  <c r="OUB21" i="28"/>
  <c r="OUF21" i="28"/>
  <c r="OUJ21" i="28"/>
  <c r="OUN21" i="28"/>
  <c r="OUR21" i="28"/>
  <c r="OUV21" i="28"/>
  <c r="OUZ21" i="28"/>
  <c r="OVD21" i="28"/>
  <c r="OVH21" i="28"/>
  <c r="OVL21" i="28"/>
  <c r="OVP21" i="28"/>
  <c r="OVT21" i="28"/>
  <c r="OVX21" i="28"/>
  <c r="OWB21" i="28"/>
  <c r="OWF21" i="28"/>
  <c r="OWJ21" i="28"/>
  <c r="OWN21" i="28"/>
  <c r="OWR21" i="28"/>
  <c r="OWV21" i="28"/>
  <c r="OWZ21" i="28"/>
  <c r="OXD21" i="28"/>
  <c r="OXH21" i="28"/>
  <c r="OXL21" i="28"/>
  <c r="OXP21" i="28"/>
  <c r="OXT21" i="28"/>
  <c r="OXX21" i="28"/>
  <c r="OYB21" i="28"/>
  <c r="OYF21" i="28"/>
  <c r="OYJ21" i="28"/>
  <c r="OYN21" i="28"/>
  <c r="OYR21" i="28"/>
  <c r="OYV21" i="28"/>
  <c r="OYZ21" i="28"/>
  <c r="OZD21" i="28"/>
  <c r="OZH21" i="28"/>
  <c r="OZL21" i="28"/>
  <c r="OZP21" i="28"/>
  <c r="OZT21" i="28"/>
  <c r="OZX21" i="28"/>
  <c r="PAB21" i="28"/>
  <c r="PAF21" i="28"/>
  <c r="PAJ21" i="28"/>
  <c r="PAN21" i="28"/>
  <c r="PAR21" i="28"/>
  <c r="PAV21" i="28"/>
  <c r="PAZ21" i="28"/>
  <c r="PBD21" i="28"/>
  <c r="PBH21" i="28"/>
  <c r="PBL21" i="28"/>
  <c r="PBP21" i="28"/>
  <c r="PBT21" i="28"/>
  <c r="PBX21" i="28"/>
  <c r="PCB21" i="28"/>
  <c r="PCF21" i="28"/>
  <c r="PCJ21" i="28"/>
  <c r="PCN21" i="28"/>
  <c r="PCR21" i="28"/>
  <c r="PCV21" i="28"/>
  <c r="PCZ21" i="28"/>
  <c r="PDD21" i="28"/>
  <c r="PDH21" i="28"/>
  <c r="PDL21" i="28"/>
  <c r="PDP21" i="28"/>
  <c r="PDT21" i="28"/>
  <c r="PDX21" i="28"/>
  <c r="PEB21" i="28"/>
  <c r="PEF21" i="28"/>
  <c r="PEJ21" i="28"/>
  <c r="PEN21" i="28"/>
  <c r="PER21" i="28"/>
  <c r="PEV21" i="28"/>
  <c r="PEZ21" i="28"/>
  <c r="PFD21" i="28"/>
  <c r="PFH21" i="28"/>
  <c r="XJ21" i="28"/>
  <c r="AUN21" i="28"/>
  <c r="BHQ21" i="28"/>
  <c r="BTW21" i="28"/>
  <c r="CAK21" i="28"/>
  <c r="CGZ21" i="28"/>
  <c r="CNK21" i="28"/>
  <c r="CSI21" i="28"/>
  <c r="CXG21" i="28"/>
  <c r="DCE21" i="28"/>
  <c r="DHC21" i="28"/>
  <c r="DJX21" i="28"/>
  <c r="DME21" i="28"/>
  <c r="DOG21" i="28"/>
  <c r="DQM21" i="28"/>
  <c r="DSS21" i="28"/>
  <c r="DUV21" i="28"/>
  <c r="DWX21" i="28"/>
  <c r="DYP21" i="28"/>
  <c r="EAE21" i="28"/>
  <c r="EBV21" i="28"/>
  <c r="EDN21" i="28"/>
  <c r="EFC21" i="28"/>
  <c r="EGT21" i="28"/>
  <c r="EIL21" i="28"/>
  <c r="EKA21" i="28"/>
  <c r="ELR21" i="28"/>
  <c r="ENJ21" i="28"/>
  <c r="EOY21" i="28"/>
  <c r="EQP21" i="28"/>
  <c r="ESH21" i="28"/>
  <c r="ETW21" i="28"/>
  <c r="EVN21" i="28"/>
  <c r="EXF21" i="28"/>
  <c r="EYU21" i="28"/>
  <c r="FAL21" i="28"/>
  <c r="FCD21" i="28"/>
  <c r="FDS21" i="28"/>
  <c r="FFJ21" i="28"/>
  <c r="FHB21" i="28"/>
  <c r="FIQ21" i="28"/>
  <c r="FKH21" i="28"/>
  <c r="FLZ21" i="28"/>
  <c r="FNO21" i="28"/>
  <c r="FPF21" i="28"/>
  <c r="FQX21" i="28"/>
  <c r="FSD21" i="28"/>
  <c r="FTJ21" i="28"/>
  <c r="FUP21" i="28"/>
  <c r="FVN21" i="28"/>
  <c r="FWI21" i="28"/>
  <c r="FXD21" i="28"/>
  <c r="FXZ21" i="28"/>
  <c r="FYU21" i="28"/>
  <c r="FZP21" i="28"/>
  <c r="GAL21" i="28"/>
  <c r="GBG21" i="28"/>
  <c r="GCB21" i="28"/>
  <c r="GCX21" i="28"/>
  <c r="GDS21" i="28"/>
  <c r="GEN21" i="28"/>
  <c r="GFJ21" i="28"/>
  <c r="GGE21" i="28"/>
  <c r="GGZ21" i="28"/>
  <c r="GHV21" i="28"/>
  <c r="GIQ21" i="28"/>
  <c r="GJL21" i="28"/>
  <c r="GKH21" i="28"/>
  <c r="GLC21" i="28"/>
  <c r="GLX21" i="28"/>
  <c r="GMR21" i="28"/>
  <c r="GNH21" i="28"/>
  <c r="GNX21" i="28"/>
  <c r="GON21" i="28"/>
  <c r="GPD21" i="28"/>
  <c r="GPT21" i="28"/>
  <c r="GQJ21" i="28"/>
  <c r="GQZ21" i="28"/>
  <c r="GRP21" i="28"/>
  <c r="GSF21" i="28"/>
  <c r="GSV21" i="28"/>
  <c r="GTL21" i="28"/>
  <c r="GUB21" i="28"/>
  <c r="GUR21" i="28"/>
  <c r="GVH21" i="28"/>
  <c r="GVX21" i="28"/>
  <c r="GWN21" i="28"/>
  <c r="GXD21" i="28"/>
  <c r="GXT21" i="28"/>
  <c r="GYJ21" i="28"/>
  <c r="GYZ21" i="28"/>
  <c r="GZP21" i="28"/>
  <c r="HAF21" i="28"/>
  <c r="HAV21" i="28"/>
  <c r="HBL21" i="28"/>
  <c r="HCB21" i="28"/>
  <c r="HCR21" i="28"/>
  <c r="HDH21" i="28"/>
  <c r="HDX21" i="28"/>
  <c r="HEN21" i="28"/>
  <c r="HFD21" i="28"/>
  <c r="HFT21" i="28"/>
  <c r="HGJ21" i="28"/>
  <c r="HGZ21" i="28"/>
  <c r="HHP21" i="28"/>
  <c r="HIF21" i="28"/>
  <c r="HIV21" i="28"/>
  <c r="HJL21" i="28"/>
  <c r="HKB21" i="28"/>
  <c r="HKR21" i="28"/>
  <c r="HLH21" i="28"/>
  <c r="HLX21" i="28"/>
  <c r="HMN21" i="28"/>
  <c r="HND21" i="28"/>
  <c r="HNT21" i="28"/>
  <c r="HOJ21" i="28"/>
  <c r="HOZ21" i="28"/>
  <c r="HPP21" i="28"/>
  <c r="HQF21" i="28"/>
  <c r="HQV21" i="28"/>
  <c r="HRL21" i="28"/>
  <c r="HSB21" i="28"/>
  <c r="HSR21" i="28"/>
  <c r="HTH21" i="28"/>
  <c r="HTX21" i="28"/>
  <c r="HUN21" i="28"/>
  <c r="HVD21" i="28"/>
  <c r="HVT21" i="28"/>
  <c r="HWJ21" i="28"/>
  <c r="HWZ21" i="28"/>
  <c r="HXP21" i="28"/>
  <c r="HYF21" i="28"/>
  <c r="HYV21" i="28"/>
  <c r="HZL21" i="28"/>
  <c r="IAB21" i="28"/>
  <c r="IAR21" i="28"/>
  <c r="IBH21" i="28"/>
  <c r="IBX21" i="28"/>
  <c r="ICN21" i="28"/>
  <c r="IDD21" i="28"/>
  <c r="IDT21" i="28"/>
  <c r="IEJ21" i="28"/>
  <c r="IEZ21" i="28"/>
  <c r="IFP21" i="28"/>
  <c r="IGF21" i="28"/>
  <c r="IGV21" i="28"/>
  <c r="IHL21" i="28"/>
  <c r="IIB21" i="28"/>
  <c r="IIR21" i="28"/>
  <c r="IJH21" i="28"/>
  <c r="IJX21" i="28"/>
  <c r="IKN21" i="28"/>
  <c r="ILD21" i="28"/>
  <c r="ILT21" i="28"/>
  <c r="IMJ21" i="28"/>
  <c r="IMZ21" i="28"/>
  <c r="INP21" i="28"/>
  <c r="IOF21" i="28"/>
  <c r="IOV21" i="28"/>
  <c r="IPL21" i="28"/>
  <c r="IQB21" i="28"/>
  <c r="IQR21" i="28"/>
  <c r="IRH21" i="28"/>
  <c r="IRX21" i="28"/>
  <c r="ISN21" i="28"/>
  <c r="ITD21" i="28"/>
  <c r="ITT21" i="28"/>
  <c r="IUJ21" i="28"/>
  <c r="IUZ21" i="28"/>
  <c r="IVP21" i="28"/>
  <c r="IWF21" i="28"/>
  <c r="IWP21" i="28"/>
  <c r="IXA21" i="28"/>
  <c r="IXL21" i="28"/>
  <c r="IXV21" i="28"/>
  <c r="IYG21" i="28"/>
  <c r="IYR21" i="28"/>
  <c r="IZB21" i="28"/>
  <c r="IZM21" i="28"/>
  <c r="IZX21" i="28"/>
  <c r="JAH21" i="28"/>
  <c r="JAS21" i="28"/>
  <c r="JBD21" i="28"/>
  <c r="JBN21" i="28"/>
  <c r="JBY21" i="28"/>
  <c r="JCJ21" i="28"/>
  <c r="JCT21" i="28"/>
  <c r="JDE21" i="28"/>
  <c r="JDP21" i="28"/>
  <c r="JDZ21" i="28"/>
  <c r="JEK21" i="28"/>
  <c r="JEV21" i="28"/>
  <c r="JFF21" i="28"/>
  <c r="JFQ21" i="28"/>
  <c r="JGB21" i="28"/>
  <c r="JGL21" i="28"/>
  <c r="JGW21" i="28"/>
  <c r="JHH21" i="28"/>
  <c r="JHR21" i="28"/>
  <c r="JIC21" i="28"/>
  <c r="JIN21" i="28"/>
  <c r="JIX21" i="28"/>
  <c r="JJI21" i="28"/>
  <c r="JJT21" i="28"/>
  <c r="JKD21" i="28"/>
  <c r="JKO21" i="28"/>
  <c r="JKZ21" i="28"/>
  <c r="JLJ21" i="28"/>
  <c r="JLU21" i="28"/>
  <c r="JMF21" i="28"/>
  <c r="JMP21" i="28"/>
  <c r="JNA21" i="28"/>
  <c r="JNL21" i="28"/>
  <c r="JNV21" i="28"/>
  <c r="JOG21" i="28"/>
  <c r="JOR21" i="28"/>
  <c r="JPB21" i="28"/>
  <c r="JPM21" i="28"/>
  <c r="JPX21" i="28"/>
  <c r="JQH21" i="28"/>
  <c r="JQS21" i="28"/>
  <c r="JRD21" i="28"/>
  <c r="JRN21" i="28"/>
  <c r="JRY21" i="28"/>
  <c r="JSJ21" i="28"/>
  <c r="JST21" i="28"/>
  <c r="JTE21" i="28"/>
  <c r="JTP21" i="28"/>
  <c r="JTZ21" i="28"/>
  <c r="JUK21" i="28"/>
  <c r="JUV21" i="28"/>
  <c r="JVF21" i="28"/>
  <c r="JVQ21" i="28"/>
  <c r="JWB21" i="28"/>
  <c r="JWL21" i="28"/>
  <c r="JWW21" i="28"/>
  <c r="JXH21" i="28"/>
  <c r="JXR21" i="28"/>
  <c r="JYC21" i="28"/>
  <c r="JYN21" i="28"/>
  <c r="JYX21" i="28"/>
  <c r="JZI21" i="28"/>
  <c r="JZT21" i="28"/>
  <c r="KAD21" i="28"/>
  <c r="KAO21" i="28"/>
  <c r="KAW21" i="28"/>
  <c r="KBE21" i="28"/>
  <c r="KBM21" i="28"/>
  <c r="KBU21" i="28"/>
  <c r="KCC21" i="28"/>
  <c r="KCK21" i="28"/>
  <c r="KCS21" i="28"/>
  <c r="KDA21" i="28"/>
  <c r="KDI21" i="28"/>
  <c r="KDQ21" i="28"/>
  <c r="KDY21" i="28"/>
  <c r="KEG21" i="28"/>
  <c r="KEO21" i="28"/>
  <c r="KEW21" i="28"/>
  <c r="KFE21" i="28"/>
  <c r="KFM21" i="28"/>
  <c r="KFU21" i="28"/>
  <c r="KGC21" i="28"/>
  <c r="KGK21" i="28"/>
  <c r="KGS21" i="28"/>
  <c r="KHA21" i="28"/>
  <c r="KHI21" i="28"/>
  <c r="KHQ21" i="28"/>
  <c r="KHY21" i="28"/>
  <c r="KIG21" i="28"/>
  <c r="KIO21" i="28"/>
  <c r="KIW21" i="28"/>
  <c r="KJE21" i="28"/>
  <c r="KJM21" i="28"/>
  <c r="KJU21" i="28"/>
  <c r="KKC21" i="28"/>
  <c r="KKK21" i="28"/>
  <c r="KKS21" i="28"/>
  <c r="KLA21" i="28"/>
  <c r="KLI21" i="28"/>
  <c r="KLQ21" i="28"/>
  <c r="KLY21" i="28"/>
  <c r="KMG21" i="28"/>
  <c r="KMO21" i="28"/>
  <c r="KMW21" i="28"/>
  <c r="KNE21" i="28"/>
  <c r="KNM21" i="28"/>
  <c r="KNU21" i="28"/>
  <c r="KOC21" i="28"/>
  <c r="KOK21" i="28"/>
  <c r="KOS21" i="28"/>
  <c r="KPA21" i="28"/>
  <c r="KPI21" i="28"/>
  <c r="KPQ21" i="28"/>
  <c r="KPY21" i="28"/>
  <c r="KQG21" i="28"/>
  <c r="KQO21" i="28"/>
  <c r="KQW21" i="28"/>
  <c r="KRE21" i="28"/>
  <c r="KRM21" i="28"/>
  <c r="KRU21" i="28"/>
  <c r="KSC21" i="28"/>
  <c r="KSK21" i="28"/>
  <c r="KSS21" i="28"/>
  <c r="KTA21" i="28"/>
  <c r="KTI21" i="28"/>
  <c r="KTQ21" i="28"/>
  <c r="KTY21" i="28"/>
  <c r="KUG21" i="28"/>
  <c r="KUO21" i="28"/>
  <c r="KUW21" i="28"/>
  <c r="KVE21" i="28"/>
  <c r="KVM21" i="28"/>
  <c r="KVU21" i="28"/>
  <c r="KWC21" i="28"/>
  <c r="KWK21" i="28"/>
  <c r="KWS21" i="28"/>
  <c r="KXA21" i="28"/>
  <c r="KXI21" i="28"/>
  <c r="KXQ21" i="28"/>
  <c r="KXY21" i="28"/>
  <c r="KYG21" i="28"/>
  <c r="KYO21" i="28"/>
  <c r="KYW21" i="28"/>
  <c r="KZE21" i="28"/>
  <c r="KZM21" i="28"/>
  <c r="KZU21" i="28"/>
  <c r="LAC21" i="28"/>
  <c r="LAK21" i="28"/>
  <c r="LAS21" i="28"/>
  <c r="LBA21" i="28"/>
  <c r="LBI21" i="28"/>
  <c r="LBQ21" i="28"/>
  <c r="LBY21" i="28"/>
  <c r="LCG21" i="28"/>
  <c r="LCO21" i="28"/>
  <c r="LCW21" i="28"/>
  <c r="LDE21" i="28"/>
  <c r="LDM21" i="28"/>
  <c r="LDU21" i="28"/>
  <c r="LEC21" i="28"/>
  <c r="LEK21" i="28"/>
  <c r="LES21" i="28"/>
  <c r="LFA21" i="28"/>
  <c r="LFI21" i="28"/>
  <c r="LFQ21" i="28"/>
  <c r="LFY21" i="28"/>
  <c r="LGG21" i="28"/>
  <c r="LGO21" i="28"/>
  <c r="LGW21" i="28"/>
  <c r="LHE21" i="28"/>
  <c r="LHM21" i="28"/>
  <c r="LHU21" i="28"/>
  <c r="LIC21" i="28"/>
  <c r="LIK21" i="28"/>
  <c r="LIS21" i="28"/>
  <c r="LJA21" i="28"/>
  <c r="LJI21" i="28"/>
  <c r="LJQ21" i="28"/>
  <c r="LJY21" i="28"/>
  <c r="LKG21" i="28"/>
  <c r="LKO21" i="28"/>
  <c r="LKW21" i="28"/>
  <c r="LLE21" i="28"/>
  <c r="LLM21" i="28"/>
  <c r="LLU21" i="28"/>
  <c r="LMC21" i="28"/>
  <c r="LMK21" i="28"/>
  <c r="LMS21" i="28"/>
  <c r="LNA21" i="28"/>
  <c r="LNI21" i="28"/>
  <c r="LNQ21" i="28"/>
  <c r="LNY21" i="28"/>
  <c r="LOG21" i="28"/>
  <c r="LOO21" i="28"/>
  <c r="LOW21" i="28"/>
  <c r="LPE21" i="28"/>
  <c r="LPM21" i="28"/>
  <c r="LPU21" i="28"/>
  <c r="LQC21" i="28"/>
  <c r="LQK21" i="28"/>
  <c r="LQS21" i="28"/>
  <c r="LRA21" i="28"/>
  <c r="LRI21" i="28"/>
  <c r="LRQ21" i="28"/>
  <c r="LRY21" i="28"/>
  <c r="LSG21" i="28"/>
  <c r="LSO21" i="28"/>
  <c r="LSW21" i="28"/>
  <c r="LTE21" i="28"/>
  <c r="LTM21" i="28"/>
  <c r="LTU21" i="28"/>
  <c r="LUC21" i="28"/>
  <c r="LUK21" i="28"/>
  <c r="LUS21" i="28"/>
  <c r="LVA21" i="28"/>
  <c r="LVI21" i="28"/>
  <c r="LVQ21" i="28"/>
  <c r="LVY21" i="28"/>
  <c r="LWG21" i="28"/>
  <c r="LWO21" i="28"/>
  <c r="LWW21" i="28"/>
  <c r="LXE21" i="28"/>
  <c r="LXM21" i="28"/>
  <c r="LXU21" i="28"/>
  <c r="LYC21" i="28"/>
  <c r="LYK21" i="28"/>
  <c r="LYS21" i="28"/>
  <c r="LZA21" i="28"/>
  <c r="LZI21" i="28"/>
  <c r="LZQ21" i="28"/>
  <c r="LZY21" i="28"/>
  <c r="MAG21" i="28"/>
  <c r="MAO21" i="28"/>
  <c r="MAW21" i="28"/>
  <c r="MBE21" i="28"/>
  <c r="MBM21" i="28"/>
  <c r="MBU21" i="28"/>
  <c r="MCC21" i="28"/>
  <c r="MCK21" i="28"/>
  <c r="MCS21" i="28"/>
  <c r="MDA21" i="28"/>
  <c r="MDI21" i="28"/>
  <c r="MDQ21" i="28"/>
  <c r="MDY21" i="28"/>
  <c r="MEG21" i="28"/>
  <c r="MEO21" i="28"/>
  <c r="MEW21" i="28"/>
  <c r="MFE21" i="28"/>
  <c r="MFM21" i="28"/>
  <c r="MFU21" i="28"/>
  <c r="MGC21" i="28"/>
  <c r="MGK21" i="28"/>
  <c r="MGS21" i="28"/>
  <c r="MHA21" i="28"/>
  <c r="MHI21" i="28"/>
  <c r="MHQ21" i="28"/>
  <c r="MHY21" i="28"/>
  <c r="MIG21" i="28"/>
  <c r="MIO21" i="28"/>
  <c r="MIW21" i="28"/>
  <c r="MJE21" i="28"/>
  <c r="MJM21" i="28"/>
  <c r="MJU21" i="28"/>
  <c r="MKC21" i="28"/>
  <c r="MKK21" i="28"/>
  <c r="MKS21" i="28"/>
  <c r="MLA21" i="28"/>
  <c r="MLI21" i="28"/>
  <c r="MLQ21" i="28"/>
  <c r="MLY21" i="28"/>
  <c r="MMG21" i="28"/>
  <c r="MMO21" i="28"/>
  <c r="MMW21" i="28"/>
  <c r="MNE21" i="28"/>
  <c r="MNM21" i="28"/>
  <c r="MNU21" i="28"/>
  <c r="MOC21" i="28"/>
  <c r="MOK21" i="28"/>
  <c r="MOS21" i="28"/>
  <c r="MPA21" i="28"/>
  <c r="MPI21" i="28"/>
  <c r="MPQ21" i="28"/>
  <c r="MPY21" i="28"/>
  <c r="MQG21" i="28"/>
  <c r="MQO21" i="28"/>
  <c r="MQW21" i="28"/>
  <c r="MRE21" i="28"/>
  <c r="MRM21" i="28"/>
  <c r="MRU21" i="28"/>
  <c r="MSC21" i="28"/>
  <c r="MSK21" i="28"/>
  <c r="MSS21" i="28"/>
  <c r="MTA21" i="28"/>
  <c r="MTI21" i="28"/>
  <c r="MTQ21" i="28"/>
  <c r="MTY21" i="28"/>
  <c r="MUG21" i="28"/>
  <c r="MUO21" i="28"/>
  <c r="MUW21" i="28"/>
  <c r="MVE21" i="28"/>
  <c r="MVM21" i="28"/>
  <c r="MVU21" i="28"/>
  <c r="MWC21" i="28"/>
  <c r="MWK21" i="28"/>
  <c r="MWS21" i="28"/>
  <c r="MXA21" i="28"/>
  <c r="MXI21" i="28"/>
  <c r="MXQ21" i="28"/>
  <c r="MXY21" i="28"/>
  <c r="MYG21" i="28"/>
  <c r="MYO21" i="28"/>
  <c r="MYW21" i="28"/>
  <c r="MZE21" i="28"/>
  <c r="MZM21" i="28"/>
  <c r="MZU21" i="28"/>
  <c r="NAC21" i="28"/>
  <c r="NAK21" i="28"/>
  <c r="NAS21" i="28"/>
  <c r="NBA21" i="28"/>
  <c r="NBI21" i="28"/>
  <c r="NBQ21" i="28"/>
  <c r="NBY21" i="28"/>
  <c r="NCG21" i="28"/>
  <c r="NCO21" i="28"/>
  <c r="NCW21" i="28"/>
  <c r="NDE21" i="28"/>
  <c r="NDM21" i="28"/>
  <c r="NDU21" i="28"/>
  <c r="NEC21" i="28"/>
  <c r="NEK21" i="28"/>
  <c r="NES21" i="28"/>
  <c r="NFA21" i="28"/>
  <c r="NFI21" i="28"/>
  <c r="NFQ21" i="28"/>
  <c r="NFY21" i="28"/>
  <c r="NGG21" i="28"/>
  <c r="NGO21" i="28"/>
  <c r="NGW21" i="28"/>
  <c r="NHE21" i="28"/>
  <c r="NHM21" i="28"/>
  <c r="NHU21" i="28"/>
  <c r="NIC21" i="28"/>
  <c r="NIK21" i="28"/>
  <c r="NIS21" i="28"/>
  <c r="NJA21" i="28"/>
  <c r="NJI21" i="28"/>
  <c r="NJQ21" i="28"/>
  <c r="NJY21" i="28"/>
  <c r="NKG21" i="28"/>
  <c r="NKO21" i="28"/>
  <c r="NKW21" i="28"/>
  <c r="NLE21" i="28"/>
  <c r="NLM21" i="28"/>
  <c r="NLU21" i="28"/>
  <c r="NMC21" i="28"/>
  <c r="NMK21" i="28"/>
  <c r="NMS21" i="28"/>
  <c r="NNA21" i="28"/>
  <c r="NNI21" i="28"/>
  <c r="NNQ21" i="28"/>
  <c r="NNY21" i="28"/>
  <c r="NOG21" i="28"/>
  <c r="NOO21" i="28"/>
  <c r="NOW21" i="28"/>
  <c r="NPE21" i="28"/>
  <c r="NPM21" i="28"/>
  <c r="NPU21" i="28"/>
  <c r="NQC21" i="28"/>
  <c r="NQK21" i="28"/>
  <c r="NQS21" i="28"/>
  <c r="NRA21" i="28"/>
  <c r="NRI21" i="28"/>
  <c r="NRQ21" i="28"/>
  <c r="NRY21" i="28"/>
  <c r="NSG21" i="28"/>
  <c r="NSO21" i="28"/>
  <c r="NSW21" i="28"/>
  <c r="NTE21" i="28"/>
  <c r="NTM21" i="28"/>
  <c r="NTU21" i="28"/>
  <c r="NUC21" i="28"/>
  <c r="NUK21" i="28"/>
  <c r="NUS21" i="28"/>
  <c r="NVA21" i="28"/>
  <c r="NVI21" i="28"/>
  <c r="NVQ21" i="28"/>
  <c r="NVY21" i="28"/>
  <c r="NWG21" i="28"/>
  <c r="NWO21" i="28"/>
  <c r="NWW21" i="28"/>
  <c r="NXE21" i="28"/>
  <c r="NXM21" i="28"/>
  <c r="NXU21" i="28"/>
  <c r="NYC21" i="28"/>
  <c r="NYK21" i="28"/>
  <c r="NYS21" i="28"/>
  <c r="NZA21" i="28"/>
  <c r="NZI21" i="28"/>
  <c r="NZQ21" i="28"/>
  <c r="NZY21" i="28"/>
  <c r="OAG21" i="28"/>
  <c r="OAO21" i="28"/>
  <c r="OAW21" i="28"/>
  <c r="OBE21" i="28"/>
  <c r="OBM21" i="28"/>
  <c r="OBU21" i="28"/>
  <c r="OBZ21" i="28"/>
  <c r="OCE21" i="28"/>
  <c r="OCK21" i="28"/>
  <c r="OCP21" i="28"/>
  <c r="OCU21" i="28"/>
  <c r="ODA21" i="28"/>
  <c r="ODF21" i="28"/>
  <c r="ODK21" i="28"/>
  <c r="ODQ21" i="28"/>
  <c r="ODV21" i="28"/>
  <c r="OEA21" i="28"/>
  <c r="OEG21" i="28"/>
  <c r="OEL21" i="28"/>
  <c r="OEQ21" i="28"/>
  <c r="OEW21" i="28"/>
  <c r="OFB21" i="28"/>
  <c r="OFG21" i="28"/>
  <c r="OFM21" i="28"/>
  <c r="OFR21" i="28"/>
  <c r="OFW21" i="28"/>
  <c r="OGC21" i="28"/>
  <c r="OGH21" i="28"/>
  <c r="OGM21" i="28"/>
  <c r="OGS21" i="28"/>
  <c r="OGX21" i="28"/>
  <c r="OHC21" i="28"/>
  <c r="OHI21" i="28"/>
  <c r="OHN21" i="28"/>
  <c r="OHS21" i="28"/>
  <c r="OHY21" i="28"/>
  <c r="OID21" i="28"/>
  <c r="OII21" i="28"/>
  <c r="OIO21" i="28"/>
  <c r="OIT21" i="28"/>
  <c r="OIY21" i="28"/>
  <c r="OJE21" i="28"/>
  <c r="OJJ21" i="28"/>
  <c r="OJO21" i="28"/>
  <c r="OJU21" i="28"/>
  <c r="OJZ21" i="28"/>
  <c r="OKE21" i="28"/>
  <c r="OKK21" i="28"/>
  <c r="OKP21" i="28"/>
  <c r="OKU21" i="28"/>
  <c r="OLA21" i="28"/>
  <c r="OLF21" i="28"/>
  <c r="OLK21" i="28"/>
  <c r="OLQ21" i="28"/>
  <c r="OLV21" i="28"/>
  <c r="OMA21" i="28"/>
  <c r="OMG21" i="28"/>
  <c r="OML21" i="28"/>
  <c r="OMQ21" i="28"/>
  <c r="OMW21" i="28"/>
  <c r="ONB21" i="28"/>
  <c r="ONG21" i="28"/>
  <c r="ONM21" i="28"/>
  <c r="ONR21" i="28"/>
  <c r="ONW21" i="28"/>
  <c r="OOC21" i="28"/>
  <c r="OOH21" i="28"/>
  <c r="OOM21" i="28"/>
  <c r="OOS21" i="28"/>
  <c r="OOX21" i="28"/>
  <c r="OPC21" i="28"/>
  <c r="OPI21" i="28"/>
  <c r="OPN21" i="28"/>
  <c r="OPS21" i="28"/>
  <c r="OPY21" i="28"/>
  <c r="OQD21" i="28"/>
  <c r="OQI21" i="28"/>
  <c r="OQO21" i="28"/>
  <c r="OQT21" i="28"/>
  <c r="OQY21" i="28"/>
  <c r="ORE21" i="28"/>
  <c r="ORJ21" i="28"/>
  <c r="ORO21" i="28"/>
  <c r="ORU21" i="28"/>
  <c r="ORZ21" i="28"/>
  <c r="OSE21" i="28"/>
  <c r="OSK21" i="28"/>
  <c r="OSP21" i="28"/>
  <c r="OSU21" i="28"/>
  <c r="OTA21" i="28"/>
  <c r="OTF21" i="28"/>
  <c r="OTK21" i="28"/>
  <c r="OTQ21" i="28"/>
  <c r="OTV21" i="28"/>
  <c r="OUA21" i="28"/>
  <c r="OUG21" i="28"/>
  <c r="OUL21" i="28"/>
  <c r="OUQ21" i="28"/>
  <c r="OUW21" i="28"/>
  <c r="OVB21" i="28"/>
  <c r="OVG21" i="28"/>
  <c r="OVM21" i="28"/>
  <c r="OVR21" i="28"/>
  <c r="OVW21" i="28"/>
  <c r="OWC21" i="28"/>
  <c r="OWH21" i="28"/>
  <c r="OWM21" i="28"/>
  <c r="OWS21" i="28"/>
  <c r="OWX21" i="28"/>
  <c r="OXC21" i="28"/>
  <c r="OXI21" i="28"/>
  <c r="OXN21" i="28"/>
  <c r="OXS21" i="28"/>
  <c r="OXY21" i="28"/>
  <c r="OYD21" i="28"/>
  <c r="OYI21" i="28"/>
  <c r="OYO21" i="28"/>
  <c r="OYT21" i="28"/>
  <c r="OYY21" i="28"/>
  <c r="OZE21" i="28"/>
  <c r="OZJ21" i="28"/>
  <c r="OZO21" i="28"/>
  <c r="OZU21" i="28"/>
  <c r="OZZ21" i="28"/>
  <c r="PAE21" i="28"/>
  <c r="PAK21" i="28"/>
  <c r="PAP21" i="28"/>
  <c r="PAU21" i="28"/>
  <c r="PBA21" i="28"/>
  <c r="PBF21" i="28"/>
  <c r="PBK21" i="28"/>
  <c r="PBQ21" i="28"/>
  <c r="PBV21" i="28"/>
  <c r="PCA21" i="28"/>
  <c r="PCG21" i="28"/>
  <c r="PCL21" i="28"/>
  <c r="PCQ21" i="28"/>
  <c r="PCW21" i="28"/>
  <c r="PDB21" i="28"/>
  <c r="PDG21" i="28"/>
  <c r="PDM21" i="28"/>
  <c r="PDR21" i="28"/>
  <c r="PDW21" i="28"/>
  <c r="PEC21" i="28"/>
  <c r="PEH21" i="28"/>
  <c r="PEM21" i="28"/>
  <c r="PES21" i="28"/>
  <c r="PEX21" i="28"/>
  <c r="PFC21" i="28"/>
  <c r="PFI21" i="28"/>
  <c r="PFM21" i="28"/>
  <c r="PFQ21" i="28"/>
  <c r="PFU21" i="28"/>
  <c r="PFY21" i="28"/>
  <c r="PGC21" i="28"/>
  <c r="PGG21" i="28"/>
  <c r="PGK21" i="28"/>
  <c r="PGO21" i="28"/>
  <c r="PGS21" i="28"/>
  <c r="PGW21" i="28"/>
  <c r="PHA21" i="28"/>
  <c r="PHE21" i="28"/>
  <c r="PHI21" i="28"/>
  <c r="PHM21" i="28"/>
  <c r="PHQ21" i="28"/>
  <c r="PHU21" i="28"/>
  <c r="PHY21" i="28"/>
  <c r="PIC21" i="28"/>
  <c r="PIG21" i="28"/>
  <c r="PIK21" i="28"/>
  <c r="PIO21" i="28"/>
  <c r="PIS21" i="28"/>
  <c r="PIW21" i="28"/>
  <c r="PJA21" i="28"/>
  <c r="PJE21" i="28"/>
  <c r="PJI21" i="28"/>
  <c r="PJM21" i="28"/>
  <c r="PJQ21" i="28"/>
  <c r="PJU21" i="28"/>
  <c r="PJY21" i="28"/>
  <c r="PKC21" i="28"/>
  <c r="PKG21" i="28"/>
  <c r="PKK21" i="28"/>
  <c r="PKO21" i="28"/>
  <c r="PKS21" i="28"/>
  <c r="PKW21" i="28"/>
  <c r="PLA21" i="28"/>
  <c r="PLE21" i="28"/>
  <c r="PLI21" i="28"/>
  <c r="PLM21" i="28"/>
  <c r="PLQ21" i="28"/>
  <c r="PLU21" i="28"/>
  <c r="PLY21" i="28"/>
  <c r="PMC21" i="28"/>
  <c r="PMG21" i="28"/>
  <c r="PMK21" i="28"/>
  <c r="PMO21" i="28"/>
  <c r="PMS21" i="28"/>
  <c r="PMW21" i="28"/>
  <c r="PNA21" i="28"/>
  <c r="PNE21" i="28"/>
  <c r="PNI21" i="28"/>
  <c r="PNM21" i="28"/>
  <c r="PNQ21" i="28"/>
  <c r="PNU21" i="28"/>
  <c r="PNY21" i="28"/>
  <c r="POC21" i="28"/>
  <c r="POG21" i="28"/>
  <c r="POK21" i="28"/>
  <c r="POO21" i="28"/>
  <c r="POS21" i="28"/>
  <c r="POW21" i="28"/>
  <c r="PPA21" i="28"/>
  <c r="PPE21" i="28"/>
  <c r="PPI21" i="28"/>
  <c r="PPM21" i="28"/>
  <c r="PPQ21" i="28"/>
  <c r="PPU21" i="28"/>
  <c r="PPY21" i="28"/>
  <c r="PQC21" i="28"/>
  <c r="PQG21" i="28"/>
  <c r="PQK21" i="28"/>
  <c r="PQO21" i="28"/>
  <c r="PQS21" i="28"/>
  <c r="PQW21" i="28"/>
  <c r="PRA21" i="28"/>
  <c r="PRE21" i="28"/>
  <c r="PRI21" i="28"/>
  <c r="PRM21" i="28"/>
  <c r="PRQ21" i="28"/>
  <c r="PRU21" i="28"/>
  <c r="PRY21" i="28"/>
  <c r="PSC21" i="28"/>
  <c r="PSG21" i="28"/>
  <c r="PSK21" i="28"/>
  <c r="PSO21" i="28"/>
  <c r="PSS21" i="28"/>
  <c r="PSW21" i="28"/>
  <c r="PTA21" i="28"/>
  <c r="PTE21" i="28"/>
  <c r="PTI21" i="28"/>
  <c r="PTM21" i="28"/>
  <c r="PTQ21" i="28"/>
  <c r="PTU21" i="28"/>
  <c r="PTY21" i="28"/>
  <c r="PUC21" i="28"/>
  <c r="PUG21" i="28"/>
  <c r="PUK21" i="28"/>
  <c r="PUO21" i="28"/>
  <c r="PUS21" i="28"/>
  <c r="PUW21" i="28"/>
  <c r="PVA21" i="28"/>
  <c r="PVE21" i="28"/>
  <c r="PVI21" i="28"/>
  <c r="PVM21" i="28"/>
  <c r="PVQ21" i="28"/>
  <c r="PVU21" i="28"/>
  <c r="PVY21" i="28"/>
  <c r="PWC21" i="28"/>
  <c r="PWG21" i="28"/>
  <c r="PWK21" i="28"/>
  <c r="PWO21" i="28"/>
  <c r="PWS21" i="28"/>
  <c r="PWW21" i="28"/>
  <c r="PXA21" i="28"/>
  <c r="PXE21" i="28"/>
  <c r="PXI21" i="28"/>
  <c r="PXM21" i="28"/>
  <c r="PXQ21" i="28"/>
  <c r="PXU21" i="28"/>
  <c r="PXY21" i="28"/>
  <c r="PYC21" i="28"/>
  <c r="PYG21" i="28"/>
  <c r="PYK21" i="28"/>
  <c r="PYO21" i="28"/>
  <c r="PYS21" i="28"/>
  <c r="PYW21" i="28"/>
  <c r="PZA21" i="28"/>
  <c r="PZE21" i="28"/>
  <c r="PZI21" i="28"/>
  <c r="PZM21" i="28"/>
  <c r="PZQ21" i="28"/>
  <c r="PZU21" i="28"/>
  <c r="PZY21" i="28"/>
  <c r="QAC21" i="28"/>
  <c r="QAG21" i="28"/>
  <c r="QAK21" i="28"/>
  <c r="QAO21" i="28"/>
  <c r="QAS21" i="28"/>
  <c r="QAW21" i="28"/>
  <c r="QBA21" i="28"/>
  <c r="QBE21" i="28"/>
  <c r="QBI21" i="28"/>
  <c r="QBM21" i="28"/>
  <c r="QBQ21" i="28"/>
  <c r="QBU21" i="28"/>
  <c r="QBY21" i="28"/>
  <c r="QCC21" i="28"/>
  <c r="QCG21" i="28"/>
  <c r="QCK21" i="28"/>
  <c r="QCO21" i="28"/>
  <c r="QCS21" i="28"/>
  <c r="QCW21" i="28"/>
  <c r="QDA21" i="28"/>
  <c r="QDE21" i="28"/>
  <c r="QDI21" i="28"/>
  <c r="QDM21" i="28"/>
  <c r="QDQ21" i="28"/>
  <c r="QDU21" i="28"/>
  <c r="QDY21" i="28"/>
  <c r="QEC21" i="28"/>
  <c r="QEG21" i="28"/>
  <c r="QEK21" i="28"/>
  <c r="QEO21" i="28"/>
  <c r="QES21" i="28"/>
  <c r="QEW21" i="28"/>
  <c r="QFA21" i="28"/>
  <c r="QFE21" i="28"/>
  <c r="QFI21" i="28"/>
  <c r="QFM21" i="28"/>
  <c r="QFQ21" i="28"/>
  <c r="QFU21" i="28"/>
  <c r="QFY21" i="28"/>
  <c r="QGC21" i="28"/>
  <c r="QGG21" i="28"/>
  <c r="QGK21" i="28"/>
  <c r="QGO21" i="28"/>
  <c r="QGS21" i="28"/>
  <c r="QGW21" i="28"/>
  <c r="QHA21" i="28"/>
  <c r="QHE21" i="28"/>
  <c r="QHI21" i="28"/>
  <c r="QHM21" i="28"/>
  <c r="QHQ21" i="28"/>
  <c r="QHU21" i="28"/>
  <c r="QHY21" i="28"/>
  <c r="QIC21" i="28"/>
  <c r="QIG21" i="28"/>
  <c r="QIK21" i="28"/>
  <c r="QIO21" i="28"/>
  <c r="QIS21" i="28"/>
  <c r="QIW21" i="28"/>
  <c r="QJA21" i="28"/>
  <c r="QJE21" i="28"/>
  <c r="QJI21" i="28"/>
  <c r="QJM21" i="28"/>
  <c r="QJQ21" i="28"/>
  <c r="QJU21" i="28"/>
  <c r="QJY21" i="28"/>
  <c r="QKC21" i="28"/>
  <c r="QKG21" i="28"/>
  <c r="QKK21" i="28"/>
  <c r="QKO21" i="28"/>
  <c r="QKS21" i="28"/>
  <c r="QKW21" i="28"/>
  <c r="QLA21" i="28"/>
  <c r="QLE21" i="28"/>
  <c r="QLI21" i="28"/>
  <c r="QLM21" i="28"/>
  <c r="QLQ21" i="28"/>
  <c r="QLU21" i="28"/>
  <c r="QLY21" i="28"/>
  <c r="QMC21" i="28"/>
  <c r="QMG21" i="28"/>
  <c r="QMK21" i="28"/>
  <c r="QMO21" i="28"/>
  <c r="QMS21" i="28"/>
  <c r="QMW21" i="28"/>
  <c r="QNA21" i="28"/>
  <c r="QNE21" i="28"/>
  <c r="QNI21" i="28"/>
  <c r="QNM21" i="28"/>
  <c r="QNQ21" i="28"/>
  <c r="QNU21" i="28"/>
  <c r="QNY21" i="28"/>
  <c r="QOC21" i="28"/>
  <c r="QOG21" i="28"/>
  <c r="QOK21" i="28"/>
  <c r="QOO21" i="28"/>
  <c r="QOS21" i="28"/>
  <c r="QOW21" i="28"/>
  <c r="QPA21" i="28"/>
  <c r="QPE21" i="28"/>
  <c r="QPI21" i="28"/>
  <c r="QPM21" i="28"/>
  <c r="QPQ21" i="28"/>
  <c r="QPU21" i="28"/>
  <c r="QPY21" i="28"/>
  <c r="QQC21" i="28"/>
  <c r="QQG21" i="28"/>
  <c r="QQK21" i="28"/>
  <c r="QQO21" i="28"/>
  <c r="QQS21" i="28"/>
  <c r="QQW21" i="28"/>
  <c r="QRA21" i="28"/>
  <c r="QRE21" i="28"/>
  <c r="QRI21" i="28"/>
  <c r="QRM21" i="28"/>
  <c r="QRQ21" i="28"/>
  <c r="QRU21" i="28"/>
  <c r="QRY21" i="28"/>
  <c r="QSC21" i="28"/>
  <c r="QSG21" i="28"/>
  <c r="QSK21" i="28"/>
  <c r="QSO21" i="28"/>
  <c r="QSS21" i="28"/>
  <c r="QSW21" i="28"/>
  <c r="QTA21" i="28"/>
  <c r="QTE21" i="28"/>
  <c r="QTI21" i="28"/>
  <c r="QTM21" i="28"/>
  <c r="QTQ21" i="28"/>
  <c r="QTU21" i="28"/>
  <c r="QTY21" i="28"/>
  <c r="QUC21" i="28"/>
  <c r="QUG21" i="28"/>
  <c r="QUK21" i="28"/>
  <c r="QUO21" i="28"/>
  <c r="QUS21" i="28"/>
  <c r="QUW21" i="28"/>
  <c r="QVA21" i="28"/>
  <c r="QVE21" i="28"/>
  <c r="QVI21" i="28"/>
  <c r="QVM21" i="28"/>
  <c r="QVQ21" i="28"/>
  <c r="QVU21" i="28"/>
  <c r="QVY21" i="28"/>
  <c r="QWC21" i="28"/>
  <c r="QWG21" i="28"/>
  <c r="QWK21" i="28"/>
  <c r="QWO21" i="28"/>
  <c r="QWS21" i="28"/>
  <c r="QWW21" i="28"/>
  <c r="QXA21" i="28"/>
  <c r="QXE21" i="28"/>
  <c r="QXI21" i="28"/>
  <c r="QXM21" i="28"/>
  <c r="QXQ21" i="28"/>
  <c r="QXU21" i="28"/>
  <c r="QXY21" i="28"/>
  <c r="QYC21" i="28"/>
  <c r="QYG21" i="28"/>
  <c r="QYK21" i="28"/>
  <c r="QYO21" i="28"/>
  <c r="QYS21" i="28"/>
  <c r="QYW21" i="28"/>
  <c r="QZA21" i="28"/>
  <c r="QZE21" i="28"/>
  <c r="QZI21" i="28"/>
  <c r="QZM21" i="28"/>
  <c r="QZQ21" i="28"/>
  <c r="QZU21" i="28"/>
  <c r="QZY21" i="28"/>
  <c r="RAC21" i="28"/>
  <c r="RAG21" i="28"/>
  <c r="RAK21" i="28"/>
  <c r="RAO21" i="28"/>
  <c r="RAS21" i="28"/>
  <c r="RAW21" i="28"/>
  <c r="RBA21" i="28"/>
  <c r="RBE21" i="28"/>
  <c r="RBI21" i="28"/>
  <c r="RBM21" i="28"/>
  <c r="RBQ21" i="28"/>
  <c r="RBU21" i="28"/>
  <c r="RBY21" i="28"/>
  <c r="RCC21" i="28"/>
  <c r="RCG21" i="28"/>
  <c r="RCK21" i="28"/>
  <c r="RCO21" i="28"/>
  <c r="RCS21" i="28"/>
  <c r="RCW21" i="28"/>
  <c r="RDA21" i="28"/>
  <c r="RDE21" i="28"/>
  <c r="RDI21" i="28"/>
  <c r="RDM21" i="28"/>
  <c r="RDQ21" i="28"/>
  <c r="RDU21" i="28"/>
  <c r="RDY21" i="28"/>
  <c r="REC21" i="28"/>
  <c r="REG21" i="28"/>
  <c r="REK21" i="28"/>
  <c r="REO21" i="28"/>
  <c r="RES21" i="28"/>
  <c r="REW21" i="28"/>
  <c r="RFA21" i="28"/>
  <c r="RFE21" i="28"/>
  <c r="RFI21" i="28"/>
  <c r="RFM21" i="28"/>
  <c r="RFQ21" i="28"/>
  <c r="RFU21" i="28"/>
  <c r="RFY21" i="28"/>
  <c r="RGC21" i="28"/>
  <c r="RGG21" i="28"/>
  <c r="RGK21" i="28"/>
  <c r="RGO21" i="28"/>
  <c r="RGS21" i="28"/>
  <c r="RGW21" i="28"/>
  <c r="RHA21" i="28"/>
  <c r="RHE21" i="28"/>
  <c r="RHI21" i="28"/>
  <c r="RHM21" i="28"/>
  <c r="RHQ21" i="28"/>
  <c r="RHU21" i="28"/>
  <c r="RHY21" i="28"/>
  <c r="RIC21" i="28"/>
  <c r="RIG21" i="28"/>
  <c r="RIK21" i="28"/>
  <c r="RIO21" i="28"/>
  <c r="RIS21" i="28"/>
  <c r="RIW21" i="28"/>
  <c r="RJA21" i="28"/>
  <c r="RJE21" i="28"/>
  <c r="RJI21" i="28"/>
  <c r="RJM21" i="28"/>
  <c r="RJQ21" i="28"/>
  <c r="RJU21" i="28"/>
  <c r="RJY21" i="28"/>
  <c r="RKC21" i="28"/>
  <c r="RKG21" i="28"/>
  <c r="RKK21" i="28"/>
  <c r="RKO21" i="28"/>
  <c r="RKS21" i="28"/>
  <c r="RKW21" i="28"/>
  <c r="RLA21" i="28"/>
  <c r="RLE21" i="28"/>
  <c r="RLI21" i="28"/>
  <c r="RLM21" i="28"/>
  <c r="RLQ21" i="28"/>
  <c r="RLU21" i="28"/>
  <c r="RLY21" i="28"/>
  <c r="RMC21" i="28"/>
  <c r="RMG21" i="28"/>
  <c r="RMK21" i="28"/>
  <c r="RMO21" i="28"/>
  <c r="RMS21" i="28"/>
  <c r="RMW21" i="28"/>
  <c r="RNA21" i="28"/>
  <c r="RNE21" i="28"/>
  <c r="RNI21" i="28"/>
  <c r="RNM21" i="28"/>
  <c r="RNQ21" i="28"/>
  <c r="RNU21" i="28"/>
  <c r="RNY21" i="28"/>
  <c r="ROC21" i="28"/>
  <c r="ROG21" i="28"/>
  <c r="ROK21" i="28"/>
  <c r="ROO21" i="28"/>
  <c r="ROS21" i="28"/>
  <c r="ROW21" i="28"/>
  <c r="RPA21" i="28"/>
  <c r="RPE21" i="28"/>
  <c r="RPI21" i="28"/>
  <c r="RPM21" i="28"/>
  <c r="RPQ21" i="28"/>
  <c r="RPU21" i="28"/>
  <c r="RPY21" i="28"/>
  <c r="RQC21" i="28"/>
  <c r="RQG21" i="28"/>
  <c r="RQK21" i="28"/>
  <c r="RQO21" i="28"/>
  <c r="RQS21" i="28"/>
  <c r="RQW21" i="28"/>
  <c r="RRA21" i="28"/>
  <c r="RRE21" i="28"/>
  <c r="RRI21" i="28"/>
  <c r="RRM21" i="28"/>
  <c r="RRQ21" i="28"/>
  <c r="RRU21" i="28"/>
  <c r="RRY21" i="28"/>
  <c r="RSC21" i="28"/>
  <c r="RSG21" i="28"/>
  <c r="RSK21" i="28"/>
  <c r="RSO21" i="28"/>
  <c r="RSS21" i="28"/>
  <c r="RSW21" i="28"/>
  <c r="RTA21" i="28"/>
  <c r="RTE21" i="28"/>
  <c r="RTI21" i="28"/>
  <c r="RTM21" i="28"/>
  <c r="RTQ21" i="28"/>
  <c r="RTU21" i="28"/>
  <c r="RTY21" i="28"/>
  <c r="RUC21" i="28"/>
  <c r="RUG21" i="28"/>
  <c r="RUK21" i="28"/>
  <c r="RUO21" i="28"/>
  <c r="RUS21" i="28"/>
  <c r="RUW21" i="28"/>
  <c r="RVA21" i="28"/>
  <c r="RVE21" i="28"/>
  <c r="RVI21" i="28"/>
  <c r="RVM21" i="28"/>
  <c r="RVQ21" i="28"/>
  <c r="RVU21" i="28"/>
  <c r="RVY21" i="28"/>
  <c r="RWC21" i="28"/>
  <c r="RWG21" i="28"/>
  <c r="RWK21" i="28"/>
  <c r="RWO21" i="28"/>
  <c r="RWS21" i="28"/>
  <c r="RWW21" i="28"/>
  <c r="RXA21" i="28"/>
  <c r="RXE21" i="28"/>
  <c r="RXI21" i="28"/>
  <c r="RXM21" i="28"/>
  <c r="RXQ21" i="28"/>
  <c r="RXU21" i="28"/>
  <c r="RXY21" i="28"/>
  <c r="RYC21" i="28"/>
  <c r="RYG21" i="28"/>
  <c r="RYK21" i="28"/>
  <c r="RYO21" i="28"/>
  <c r="RYS21" i="28"/>
  <c r="RYW21" i="28"/>
  <c r="RZA21" i="28"/>
  <c r="RZE21" i="28"/>
  <c r="RZI21" i="28"/>
  <c r="RZM21" i="28"/>
  <c r="RZQ21" i="28"/>
  <c r="RZU21" i="28"/>
  <c r="RZY21" i="28"/>
  <c r="SAC21" i="28"/>
  <c r="SAG21" i="28"/>
  <c r="SAK21" i="28"/>
  <c r="SAO21" i="28"/>
  <c r="SAS21" i="28"/>
  <c r="SAW21" i="28"/>
  <c r="SBA21" i="28"/>
  <c r="SBE21" i="28"/>
  <c r="SBI21" i="28"/>
  <c r="SBM21" i="28"/>
  <c r="SBQ21" i="28"/>
  <c r="SBU21" i="28"/>
  <c r="SBY21" i="28"/>
  <c r="SCC21" i="28"/>
  <c r="SCG21" i="28"/>
  <c r="SCK21" i="28"/>
  <c r="SCO21" i="28"/>
  <c r="SCS21" i="28"/>
  <c r="SCW21" i="28"/>
  <c r="SDA21" i="28"/>
  <c r="SDE21" i="28"/>
  <c r="SDI21" i="28"/>
  <c r="SDM21" i="28"/>
  <c r="SDQ21" i="28"/>
  <c r="SDU21" i="28"/>
  <c r="SDY21" i="28"/>
  <c r="SEC21" i="28"/>
  <c r="SEG21" i="28"/>
  <c r="SEK21" i="28"/>
  <c r="SEO21" i="28"/>
  <c r="SES21" i="28"/>
  <c r="SEW21" i="28"/>
  <c r="SFA21" i="28"/>
  <c r="SFE21" i="28"/>
  <c r="SFI21" i="28"/>
  <c r="SFM21" i="28"/>
  <c r="SFQ21" i="28"/>
  <c r="SFU21" i="28"/>
  <c r="SFY21" i="28"/>
  <c r="SGC21" i="28"/>
  <c r="SGG21" i="28"/>
  <c r="SGK21" i="28"/>
  <c r="SGO21" i="28"/>
  <c r="SGS21" i="28"/>
  <c r="SGW21" i="28"/>
  <c r="SHA21" i="28"/>
  <c r="SHE21" i="28"/>
  <c r="SHI21" i="28"/>
  <c r="SHM21" i="28"/>
  <c r="SHQ21" i="28"/>
  <c r="SHU21" i="28"/>
  <c r="SHY21" i="28"/>
  <c r="SIC21" i="28"/>
  <c r="SIG21" i="28"/>
  <c r="SIK21" i="28"/>
  <c r="SIO21" i="28"/>
  <c r="SIS21" i="28"/>
  <c r="SIW21" i="28"/>
  <c r="SJA21" i="28"/>
  <c r="SJE21" i="28"/>
  <c r="SJI21" i="28"/>
  <c r="SJM21" i="28"/>
  <c r="SJQ21" i="28"/>
  <c r="SJU21" i="28"/>
  <c r="SJY21" i="28"/>
  <c r="SKC21" i="28"/>
  <c r="SKG21" i="28"/>
  <c r="SKK21" i="28"/>
  <c r="SKO21" i="28"/>
  <c r="SKS21" i="28"/>
  <c r="SKW21" i="28"/>
  <c r="SLA21" i="28"/>
  <c r="SLE21" i="28"/>
  <c r="SLI21" i="28"/>
  <c r="SLM21" i="28"/>
  <c r="SLQ21" i="28"/>
  <c r="SLU21" i="28"/>
  <c r="SLY21" i="28"/>
  <c r="SMC21" i="28"/>
  <c r="SMG21" i="28"/>
  <c r="SMK21" i="28"/>
  <c r="SMO21" i="28"/>
  <c r="SMS21" i="28"/>
  <c r="SMW21" i="28"/>
  <c r="SNA21" i="28"/>
  <c r="SNE21" i="28"/>
  <c r="SNI21" i="28"/>
  <c r="SNM21" i="28"/>
  <c r="SNQ21" i="28"/>
  <c r="SNU21" i="28"/>
  <c r="SNY21" i="28"/>
  <c r="SOC21" i="28"/>
  <c r="SOG21" i="28"/>
  <c r="SOK21" i="28"/>
  <c r="SOO21" i="28"/>
  <c r="SOS21" i="28"/>
  <c r="SOW21" i="28"/>
  <c r="SPA21" i="28"/>
  <c r="SPE21" i="28"/>
  <c r="SPI21" i="28"/>
  <c r="SPM21" i="28"/>
  <c r="SPQ21" i="28"/>
  <c r="SPU21" i="28"/>
  <c r="SPY21" i="28"/>
  <c r="SQC21" i="28"/>
  <c r="SQG21" i="28"/>
  <c r="SQK21" i="28"/>
  <c r="SQO21" i="28"/>
  <c r="SQS21" i="28"/>
  <c r="SQW21" i="28"/>
  <c r="SRA21" i="28"/>
  <c r="SRE21" i="28"/>
  <c r="SRI21" i="28"/>
  <c r="SRM21" i="28"/>
  <c r="SRQ21" i="28"/>
  <c r="SRU21" i="28"/>
  <c r="SRY21" i="28"/>
  <c r="SSC21" i="28"/>
  <c r="SSG21" i="28"/>
  <c r="SSK21" i="28"/>
  <c r="SSO21" i="28"/>
  <c r="SSS21" i="28"/>
  <c r="SSW21" i="28"/>
  <c r="STA21" i="28"/>
  <c r="STE21" i="28"/>
  <c r="STI21" i="28"/>
  <c r="STM21" i="28"/>
  <c r="STQ21" i="28"/>
  <c r="STU21" i="28"/>
  <c r="STY21" i="28"/>
  <c r="SUC21" i="28"/>
  <c r="SUG21" i="28"/>
  <c r="SUK21" i="28"/>
  <c r="SUO21" i="28"/>
  <c r="SUS21" i="28"/>
  <c r="SUW21" i="28"/>
  <c r="SVA21" i="28"/>
  <c r="SVE21" i="28"/>
  <c r="SVI21" i="28"/>
  <c r="SVM21" i="28"/>
  <c r="SVQ21" i="28"/>
  <c r="SVU21" i="28"/>
  <c r="SVY21" i="28"/>
  <c r="SWC21" i="28"/>
  <c r="SWG21" i="28"/>
  <c r="SWK21" i="28"/>
  <c r="SWO21" i="28"/>
  <c r="SWS21" i="28"/>
  <c r="SWW21" i="28"/>
  <c r="SXA21" i="28"/>
  <c r="SXE21" i="28"/>
  <c r="SXI21" i="28"/>
  <c r="SXM21" i="28"/>
  <c r="SXQ21" i="28"/>
  <c r="SXU21" i="28"/>
  <c r="SXY21" i="28"/>
  <c r="SYC21" i="28"/>
  <c r="SYG21" i="28"/>
  <c r="SYK21" i="28"/>
  <c r="SYO21" i="28"/>
  <c r="SYS21" i="28"/>
  <c r="SYW21" i="28"/>
  <c r="ZW21" i="28"/>
  <c r="AVK21" i="28"/>
  <c r="BIN21" i="28"/>
  <c r="BUI21" i="28"/>
  <c r="CAW21" i="28"/>
  <c r="CHL21" i="28"/>
  <c r="CNT21" i="28"/>
  <c r="CSR21" i="28"/>
  <c r="CXP21" i="28"/>
  <c r="DCN21" i="28"/>
  <c r="DHL21" i="28"/>
  <c r="DKC21" i="28"/>
  <c r="DMF21" i="28"/>
  <c r="DOK21" i="28"/>
  <c r="DQR21" i="28"/>
  <c r="DSU21" i="28"/>
  <c r="DUZ21" i="28"/>
  <c r="DXB21" i="28"/>
  <c r="DYQ21" i="28"/>
  <c r="EAH21" i="28"/>
  <c r="EBZ21" i="28"/>
  <c r="EDO21" i="28"/>
  <c r="EFF21" i="28"/>
  <c r="EGX21" i="28"/>
  <c r="EIM21" i="28"/>
  <c r="EKD21" i="28"/>
  <c r="ELV21" i="28"/>
  <c r="ENK21" i="28"/>
  <c r="EPB21" i="28"/>
  <c r="EQT21" i="28"/>
  <c r="ESI21" i="28"/>
  <c r="ETZ21" i="28"/>
  <c r="EVR21" i="28"/>
  <c r="EXG21" i="28"/>
  <c r="EYX21" i="28"/>
  <c r="FAP21" i="28"/>
  <c r="FCE21" i="28"/>
  <c r="FDV21" i="28"/>
  <c r="FFN21" i="28"/>
  <c r="FHC21" i="28"/>
  <c r="FIT21" i="28"/>
  <c r="FKL21" i="28"/>
  <c r="FMA21" i="28"/>
  <c r="FNR21" i="28"/>
  <c r="FPJ21" i="28"/>
  <c r="FQY21" i="28"/>
  <c r="FSE21" i="28"/>
  <c r="FTK21" i="28"/>
  <c r="FUQ21" i="28"/>
  <c r="FVO21" i="28"/>
  <c r="FWJ21" i="28"/>
  <c r="FXF21" i="28"/>
  <c r="FYA21" i="28"/>
  <c r="FYV21" i="28"/>
  <c r="FZR21" i="28"/>
  <c r="GAM21" i="28"/>
  <c r="GBH21" i="28"/>
  <c r="GCD21" i="28"/>
  <c r="GCY21" i="28"/>
  <c r="GDT21" i="28"/>
  <c r="GEP21" i="28"/>
  <c r="GFK21" i="28"/>
  <c r="GGF21" i="28"/>
  <c r="GHB21" i="28"/>
  <c r="GHW21" i="28"/>
  <c r="GIR21" i="28"/>
  <c r="GJN21" i="28"/>
  <c r="GKI21" i="28"/>
  <c r="GLD21" i="28"/>
  <c r="GLZ21" i="28"/>
  <c r="GMS21" i="28"/>
  <c r="GNI21" i="28"/>
  <c r="GNY21" i="28"/>
  <c r="GOO21" i="28"/>
  <c r="GPE21" i="28"/>
  <c r="GPU21" i="28"/>
  <c r="GQK21" i="28"/>
  <c r="GRA21" i="28"/>
  <c r="GRQ21" i="28"/>
  <c r="GSG21" i="28"/>
  <c r="GSW21" i="28"/>
  <c r="GTM21" i="28"/>
  <c r="GUC21" i="28"/>
  <c r="GUS21" i="28"/>
  <c r="GVI21" i="28"/>
  <c r="GVY21" i="28"/>
  <c r="GWO21" i="28"/>
  <c r="GXE21" i="28"/>
  <c r="GXU21" i="28"/>
  <c r="GYK21" i="28"/>
  <c r="GZA21" i="28"/>
  <c r="GZQ21" i="28"/>
  <c r="HAG21" i="28"/>
  <c r="HAW21" i="28"/>
  <c r="HBM21" i="28"/>
  <c r="HCC21" i="28"/>
  <c r="HCS21" i="28"/>
  <c r="HDI21" i="28"/>
  <c r="HDY21" i="28"/>
  <c r="HEO21" i="28"/>
  <c r="HFE21" i="28"/>
  <c r="HFU21" i="28"/>
  <c r="HGK21" i="28"/>
  <c r="HHA21" i="28"/>
  <c r="HHQ21" i="28"/>
  <c r="HIG21" i="28"/>
  <c r="HIW21" i="28"/>
  <c r="HJM21" i="28"/>
  <c r="HKC21" i="28"/>
  <c r="HKS21" i="28"/>
  <c r="HLI21" i="28"/>
  <c r="HLY21" i="28"/>
  <c r="HMO21" i="28"/>
  <c r="HNE21" i="28"/>
  <c r="HNU21" i="28"/>
  <c r="HOK21" i="28"/>
  <c r="HPA21" i="28"/>
  <c r="HPQ21" i="28"/>
  <c r="HQG21" i="28"/>
  <c r="HQW21" i="28"/>
  <c r="HRM21" i="28"/>
  <c r="HSC21" i="28"/>
  <c r="HSS21" i="28"/>
  <c r="HTI21" i="28"/>
  <c r="HTY21" i="28"/>
  <c r="HUO21" i="28"/>
  <c r="HVE21" i="28"/>
  <c r="HVU21" i="28"/>
  <c r="HWK21" i="28"/>
  <c r="HXA21" i="28"/>
  <c r="HXQ21" i="28"/>
  <c r="HYG21" i="28"/>
  <c r="HYW21" i="28"/>
  <c r="HZM21" i="28"/>
  <c r="IAC21" i="28"/>
  <c r="IAS21" i="28"/>
  <c r="IBI21" i="28"/>
  <c r="IBY21" i="28"/>
  <c r="ICO21" i="28"/>
  <c r="IDE21" i="28"/>
  <c r="IDU21" i="28"/>
  <c r="IEK21" i="28"/>
  <c r="IFA21" i="28"/>
  <c r="IFQ21" i="28"/>
  <c r="IGG21" i="28"/>
  <c r="IGW21" i="28"/>
  <c r="IHM21" i="28"/>
  <c r="IIC21" i="28"/>
  <c r="IIS21" i="28"/>
  <c r="IJI21" i="28"/>
  <c r="IJY21" i="28"/>
  <c r="IKO21" i="28"/>
  <c r="ILE21" i="28"/>
  <c r="ILU21" i="28"/>
  <c r="IMK21" i="28"/>
  <c r="INA21" i="28"/>
  <c r="INQ21" i="28"/>
  <c r="IOG21" i="28"/>
  <c r="IOW21" i="28"/>
  <c r="IPM21" i="28"/>
  <c r="IQC21" i="28"/>
  <c r="IQS21" i="28"/>
  <c r="IRI21" i="28"/>
  <c r="IRY21" i="28"/>
  <c r="ISO21" i="28"/>
  <c r="ITE21" i="28"/>
  <c r="ITU21" i="28"/>
  <c r="IUK21" i="28"/>
  <c r="IVA21" i="28"/>
  <c r="IVQ21" i="28"/>
  <c r="IWG21" i="28"/>
  <c r="IWR21" i="28"/>
  <c r="IXB21" i="28"/>
  <c r="IXM21" i="28"/>
  <c r="IXX21" i="28"/>
  <c r="IYH21" i="28"/>
  <c r="IYS21" i="28"/>
  <c r="IZD21" i="28"/>
  <c r="IZN21" i="28"/>
  <c r="IZY21" i="28"/>
  <c r="JAJ21" i="28"/>
  <c r="JAT21" i="28"/>
  <c r="JBE21" i="28"/>
  <c r="JBP21" i="28"/>
  <c r="JBZ21" i="28"/>
  <c r="JCK21" i="28"/>
  <c r="JCV21" i="28"/>
  <c r="JDF21" i="28"/>
  <c r="JDQ21" i="28"/>
  <c r="JEB21" i="28"/>
  <c r="JEL21" i="28"/>
  <c r="JEW21" i="28"/>
  <c r="JFH21" i="28"/>
  <c r="JFR21" i="28"/>
  <c r="JGC21" i="28"/>
  <c r="JGN21" i="28"/>
  <c r="JGX21" i="28"/>
  <c r="JHI21" i="28"/>
  <c r="JHT21" i="28"/>
  <c r="JID21" i="28"/>
  <c r="JIO21" i="28"/>
  <c r="JIZ21" i="28"/>
  <c r="JJJ21" i="28"/>
  <c r="JJU21" i="28"/>
  <c r="JKF21" i="28"/>
  <c r="JKP21" i="28"/>
  <c r="JLA21" i="28"/>
  <c r="JLL21" i="28"/>
  <c r="JLV21" i="28"/>
  <c r="JMG21" i="28"/>
  <c r="JMR21" i="28"/>
  <c r="JNB21" i="28"/>
  <c r="JNM21" i="28"/>
  <c r="JNX21" i="28"/>
  <c r="JOH21" i="28"/>
  <c r="JOS21" i="28"/>
  <c r="JPD21" i="28"/>
  <c r="JPN21" i="28"/>
  <c r="JPY21" i="28"/>
  <c r="JQJ21" i="28"/>
  <c r="JQT21" i="28"/>
  <c r="JRE21" i="28"/>
  <c r="JRP21" i="28"/>
  <c r="JRZ21" i="28"/>
  <c r="JSK21" i="28"/>
  <c r="JSV21" i="28"/>
  <c r="JTF21" i="28"/>
  <c r="JTQ21" i="28"/>
  <c r="JUB21" i="28"/>
  <c r="JUL21" i="28"/>
  <c r="JUW21" i="28"/>
  <c r="JVH21" i="28"/>
  <c r="JVR21" i="28"/>
  <c r="JWC21" i="28"/>
  <c r="JWN21" i="28"/>
  <c r="JWX21" i="28"/>
  <c r="JXI21" i="28"/>
  <c r="JXT21" i="28"/>
  <c r="JYD21" i="28"/>
  <c r="JYO21" i="28"/>
  <c r="JYZ21" i="28"/>
  <c r="JZJ21" i="28"/>
  <c r="JZU21" i="28"/>
  <c r="KAF21" i="28"/>
  <c r="KAP21" i="28"/>
  <c r="KAX21" i="28"/>
  <c r="KBF21" i="28"/>
  <c r="KBN21" i="28"/>
  <c r="KBV21" i="28"/>
  <c r="KCD21" i="28"/>
  <c r="KCL21" i="28"/>
  <c r="KCT21" i="28"/>
  <c r="KDB21" i="28"/>
  <c r="KDJ21" i="28"/>
  <c r="KDR21" i="28"/>
  <c r="KDZ21" i="28"/>
  <c r="KEH21" i="28"/>
  <c r="KEP21" i="28"/>
  <c r="KEX21" i="28"/>
  <c r="KFF21" i="28"/>
  <c r="KFN21" i="28"/>
  <c r="KFV21" i="28"/>
  <c r="KGD21" i="28"/>
  <c r="KGL21" i="28"/>
  <c r="KGT21" i="28"/>
  <c r="KHB21" i="28"/>
  <c r="KHJ21" i="28"/>
  <c r="KHR21" i="28"/>
  <c r="KHZ21" i="28"/>
  <c r="KIH21" i="28"/>
  <c r="KIP21" i="28"/>
  <c r="KIX21" i="28"/>
  <c r="KJF21" i="28"/>
  <c r="KJN21" i="28"/>
  <c r="KJV21" i="28"/>
  <c r="KKD21" i="28"/>
  <c r="KKL21" i="28"/>
  <c r="KKT21" i="28"/>
  <c r="KLB21" i="28"/>
  <c r="KLJ21" i="28"/>
  <c r="KLR21" i="28"/>
  <c r="KLZ21" i="28"/>
  <c r="KMH21" i="28"/>
  <c r="KMP21" i="28"/>
  <c r="KMX21" i="28"/>
  <c r="KNF21" i="28"/>
  <c r="KNN21" i="28"/>
  <c r="KNV21" i="28"/>
  <c r="KOD21" i="28"/>
  <c r="KOL21" i="28"/>
  <c r="KOT21" i="28"/>
  <c r="KPB21" i="28"/>
  <c r="KPJ21" i="28"/>
  <c r="KPR21" i="28"/>
  <c r="KPZ21" i="28"/>
  <c r="KQH21" i="28"/>
  <c r="KQP21" i="28"/>
  <c r="KQX21" i="28"/>
  <c r="KRF21" i="28"/>
  <c r="KRN21" i="28"/>
  <c r="KRV21" i="28"/>
  <c r="KSD21" i="28"/>
  <c r="KSL21" i="28"/>
  <c r="KST21" i="28"/>
  <c r="KTB21" i="28"/>
  <c r="KTJ21" i="28"/>
  <c r="KTR21" i="28"/>
  <c r="KTZ21" i="28"/>
  <c r="KUH21" i="28"/>
  <c r="KUP21" i="28"/>
  <c r="KUX21" i="28"/>
  <c r="KVF21" i="28"/>
  <c r="KVN21" i="28"/>
  <c r="KVV21" i="28"/>
  <c r="KWD21" i="28"/>
  <c r="KWL21" i="28"/>
  <c r="KWT21" i="28"/>
  <c r="KXB21" i="28"/>
  <c r="KXJ21" i="28"/>
  <c r="KXR21" i="28"/>
  <c r="KXZ21" i="28"/>
  <c r="KYH21" i="28"/>
  <c r="KYP21" i="28"/>
  <c r="KYX21" i="28"/>
  <c r="KZF21" i="28"/>
  <c r="KZN21" i="28"/>
  <c r="KZV21" i="28"/>
  <c r="LAD21" i="28"/>
  <c r="LAL21" i="28"/>
  <c r="LAT21" i="28"/>
  <c r="LBB21" i="28"/>
  <c r="LBJ21" i="28"/>
  <c r="LBR21" i="28"/>
  <c r="LBZ21" i="28"/>
  <c r="LCH21" i="28"/>
  <c r="LCP21" i="28"/>
  <c r="LCX21" i="28"/>
  <c r="LDF21" i="28"/>
  <c r="LDN21" i="28"/>
  <c r="LDV21" i="28"/>
  <c r="LED21" i="28"/>
  <c r="LEL21" i="28"/>
  <c r="LET21" i="28"/>
  <c r="LFB21" i="28"/>
  <c r="LFJ21" i="28"/>
  <c r="LFR21" i="28"/>
  <c r="LFZ21" i="28"/>
  <c r="LGH21" i="28"/>
  <c r="LGP21" i="28"/>
  <c r="LGX21" i="28"/>
  <c r="LHF21" i="28"/>
  <c r="LHN21" i="28"/>
  <c r="LHV21" i="28"/>
  <c r="LID21" i="28"/>
  <c r="LIL21" i="28"/>
  <c r="LIT21" i="28"/>
  <c r="LJB21" i="28"/>
  <c r="LJJ21" i="28"/>
  <c r="LJR21" i="28"/>
  <c r="LJZ21" i="28"/>
  <c r="LKH21" i="28"/>
  <c r="LKP21" i="28"/>
  <c r="LKX21" i="28"/>
  <c r="LLF21" i="28"/>
  <c r="LLN21" i="28"/>
  <c r="LLV21" i="28"/>
  <c r="LMD21" i="28"/>
  <c r="LML21" i="28"/>
  <c r="LMT21" i="28"/>
  <c r="LNB21" i="28"/>
  <c r="LNJ21" i="28"/>
  <c r="LNR21" i="28"/>
  <c r="LNZ21" i="28"/>
  <c r="LOH21" i="28"/>
  <c r="LOP21" i="28"/>
  <c r="LOX21" i="28"/>
  <c r="LPF21" i="28"/>
  <c r="LPN21" i="28"/>
  <c r="LPV21" i="28"/>
  <c r="LQD21" i="28"/>
  <c r="LQL21" i="28"/>
  <c r="LQT21" i="28"/>
  <c r="LRB21" i="28"/>
  <c r="LRJ21" i="28"/>
  <c r="LRR21" i="28"/>
  <c r="LRZ21" i="28"/>
  <c r="LSH21" i="28"/>
  <c r="LSP21" i="28"/>
  <c r="LSX21" i="28"/>
  <c r="LTF21" i="28"/>
  <c r="LTN21" i="28"/>
  <c r="LTV21" i="28"/>
  <c r="LUD21" i="28"/>
  <c r="LUL21" i="28"/>
  <c r="LUT21" i="28"/>
  <c r="LVB21" i="28"/>
  <c r="LVJ21" i="28"/>
  <c r="LVR21" i="28"/>
  <c r="LVZ21" i="28"/>
  <c r="LWH21" i="28"/>
  <c r="LWP21" i="28"/>
  <c r="LWX21" i="28"/>
  <c r="LXF21" i="28"/>
  <c r="LXN21" i="28"/>
  <c r="LXV21" i="28"/>
  <c r="LYD21" i="28"/>
  <c r="LYL21" i="28"/>
  <c r="LYT21" i="28"/>
  <c r="LZB21" i="28"/>
  <c r="LZJ21" i="28"/>
  <c r="LZR21" i="28"/>
  <c r="LZZ21" i="28"/>
  <c r="MAH21" i="28"/>
  <c r="MAP21" i="28"/>
  <c r="MAX21" i="28"/>
  <c r="MBF21" i="28"/>
  <c r="MBN21" i="28"/>
  <c r="MBV21" i="28"/>
  <c r="MCD21" i="28"/>
  <c r="MCL21" i="28"/>
  <c r="MCT21" i="28"/>
  <c r="MDB21" i="28"/>
  <c r="MDJ21" i="28"/>
  <c r="MDR21" i="28"/>
  <c r="MDZ21" i="28"/>
  <c r="MEH21" i="28"/>
  <c r="MEP21" i="28"/>
  <c r="MEX21" i="28"/>
  <c r="MFF21" i="28"/>
  <c r="MFN21" i="28"/>
  <c r="MFV21" i="28"/>
  <c r="MGD21" i="28"/>
  <c r="MGL21" i="28"/>
  <c r="MGT21" i="28"/>
  <c r="MHB21" i="28"/>
  <c r="MHJ21" i="28"/>
  <c r="MHR21" i="28"/>
  <c r="MHZ21" i="28"/>
  <c r="MIH21" i="28"/>
  <c r="MIP21" i="28"/>
  <c r="MIX21" i="28"/>
  <c r="MJF21" i="28"/>
  <c r="MJN21" i="28"/>
  <c r="MJV21" i="28"/>
  <c r="MKD21" i="28"/>
  <c r="MKL21" i="28"/>
  <c r="MKT21" i="28"/>
  <c r="MLB21" i="28"/>
  <c r="MLJ21" i="28"/>
  <c r="MLR21" i="28"/>
  <c r="MLZ21" i="28"/>
  <c r="MMH21" i="28"/>
  <c r="MMP21" i="28"/>
  <c r="MMX21" i="28"/>
  <c r="MNF21" i="28"/>
  <c r="MNN21" i="28"/>
  <c r="MNV21" i="28"/>
  <c r="MOD21" i="28"/>
  <c r="MOL21" i="28"/>
  <c r="MOT21" i="28"/>
  <c r="MPB21" i="28"/>
  <c r="MPJ21" i="28"/>
  <c r="MPR21" i="28"/>
  <c r="MPZ21" i="28"/>
  <c r="MQH21" i="28"/>
  <c r="MQP21" i="28"/>
  <c r="MQX21" i="28"/>
  <c r="MRF21" i="28"/>
  <c r="MRN21" i="28"/>
  <c r="MRV21" i="28"/>
  <c r="MSD21" i="28"/>
  <c r="MSL21" i="28"/>
  <c r="MST21" i="28"/>
  <c r="MTB21" i="28"/>
  <c r="MTJ21" i="28"/>
  <c r="MTR21" i="28"/>
  <c r="MTZ21" i="28"/>
  <c r="MUH21" i="28"/>
  <c r="MUP21" i="28"/>
  <c r="MUX21" i="28"/>
  <c r="MVF21" i="28"/>
  <c r="MVN21" i="28"/>
  <c r="MVV21" i="28"/>
  <c r="MWD21" i="28"/>
  <c r="MWL21" i="28"/>
  <c r="MWT21" i="28"/>
  <c r="MXB21" i="28"/>
  <c r="MXJ21" i="28"/>
  <c r="MXR21" i="28"/>
  <c r="MXZ21" i="28"/>
  <c r="MYH21" i="28"/>
  <c r="MYP21" i="28"/>
  <c r="MYX21" i="28"/>
  <c r="MZF21" i="28"/>
  <c r="MZN21" i="28"/>
  <c r="MZV21" i="28"/>
  <c r="NAD21" i="28"/>
  <c r="NAL21" i="28"/>
  <c r="NAT21" i="28"/>
  <c r="NBB21" i="28"/>
  <c r="NBJ21" i="28"/>
  <c r="NBR21" i="28"/>
  <c r="NBZ21" i="28"/>
  <c r="NCH21" i="28"/>
  <c r="NCP21" i="28"/>
  <c r="NCX21" i="28"/>
  <c r="NDF21" i="28"/>
  <c r="NDN21" i="28"/>
  <c r="NDV21" i="28"/>
  <c r="NED21" i="28"/>
  <c r="NEL21" i="28"/>
  <c r="NET21" i="28"/>
  <c r="NFB21" i="28"/>
  <c r="NFJ21" i="28"/>
  <c r="NFR21" i="28"/>
  <c r="NFZ21" i="28"/>
  <c r="NGH21" i="28"/>
  <c r="NGP21" i="28"/>
  <c r="NGX21" i="28"/>
  <c r="NHF21" i="28"/>
  <c r="NHN21" i="28"/>
  <c r="NHV21" i="28"/>
  <c r="NID21" i="28"/>
  <c r="NIL21" i="28"/>
  <c r="NIT21" i="28"/>
  <c r="NJB21" i="28"/>
  <c r="NJJ21" i="28"/>
  <c r="NJR21" i="28"/>
  <c r="NJZ21" i="28"/>
  <c r="NKH21" i="28"/>
  <c r="NKP21" i="28"/>
  <c r="NKX21" i="28"/>
  <c r="NLF21" i="28"/>
  <c r="NLN21" i="28"/>
  <c r="NLV21" i="28"/>
  <c r="NMD21" i="28"/>
  <c r="NML21" i="28"/>
  <c r="NMT21" i="28"/>
  <c r="NNB21" i="28"/>
  <c r="NNJ21" i="28"/>
  <c r="NNR21" i="28"/>
  <c r="NNZ21" i="28"/>
  <c r="NOH21" i="28"/>
  <c r="NOP21" i="28"/>
  <c r="NOX21" i="28"/>
  <c r="NPF21" i="28"/>
  <c r="NPN21" i="28"/>
  <c r="NPV21" i="28"/>
  <c r="NQD21" i="28"/>
  <c r="NQL21" i="28"/>
  <c r="NQT21" i="28"/>
  <c r="NRB21" i="28"/>
  <c r="NRJ21" i="28"/>
  <c r="NRR21" i="28"/>
  <c r="NRZ21" i="28"/>
  <c r="NSH21" i="28"/>
  <c r="NSP21" i="28"/>
  <c r="NSX21" i="28"/>
  <c r="NTF21" i="28"/>
  <c r="NTN21" i="28"/>
  <c r="NTV21" i="28"/>
  <c r="NUD21" i="28"/>
  <c r="NUL21" i="28"/>
  <c r="NUT21" i="28"/>
  <c r="NVB21" i="28"/>
  <c r="NVJ21" i="28"/>
  <c r="NVR21" i="28"/>
  <c r="NVZ21" i="28"/>
  <c r="NWH21" i="28"/>
  <c r="NWP21" i="28"/>
  <c r="NWX21" i="28"/>
  <c r="NXF21" i="28"/>
  <c r="NXN21" i="28"/>
  <c r="NXV21" i="28"/>
  <c r="NYD21" i="28"/>
  <c r="NYL21" i="28"/>
  <c r="NYT21" i="28"/>
  <c r="NZB21" i="28"/>
  <c r="NZJ21" i="28"/>
  <c r="NZR21" i="28"/>
  <c r="NZZ21" i="28"/>
  <c r="OAH21" i="28"/>
  <c r="OAP21" i="28"/>
  <c r="OAX21" i="28"/>
  <c r="OBF21" i="28"/>
  <c r="OBN21" i="28"/>
  <c r="OBV21" i="28"/>
  <c r="OCA21" i="28"/>
  <c r="OCG21" i="28"/>
  <c r="OCL21" i="28"/>
  <c r="OCQ21" i="28"/>
  <c r="OCW21" i="28"/>
  <c r="ODB21" i="28"/>
  <c r="ODG21" i="28"/>
  <c r="ODM21" i="28"/>
  <c r="ODR21" i="28"/>
  <c r="ODW21" i="28"/>
  <c r="OEC21" i="28"/>
  <c r="OEH21" i="28"/>
  <c r="OEM21" i="28"/>
  <c r="OES21" i="28"/>
  <c r="OEX21" i="28"/>
  <c r="OFC21" i="28"/>
  <c r="OFI21" i="28"/>
  <c r="OFN21" i="28"/>
  <c r="OFS21" i="28"/>
  <c r="OFY21" i="28"/>
  <c r="OGD21" i="28"/>
  <c r="OGI21" i="28"/>
  <c r="OGO21" i="28"/>
  <c r="OGT21" i="28"/>
  <c r="OGY21" i="28"/>
  <c r="OHE21" i="28"/>
  <c r="OHJ21" i="28"/>
  <c r="OHO21" i="28"/>
  <c r="OHU21" i="28"/>
  <c r="OHZ21" i="28"/>
  <c r="OIE21" i="28"/>
  <c r="OIK21" i="28"/>
  <c r="OIP21" i="28"/>
  <c r="OIU21" i="28"/>
  <c r="OJA21" i="28"/>
  <c r="OJF21" i="28"/>
  <c r="OJK21" i="28"/>
  <c r="OJQ21" i="28"/>
  <c r="OJV21" i="28"/>
  <c r="OKA21" i="28"/>
  <c r="OKG21" i="28"/>
  <c r="OKL21" i="28"/>
  <c r="OKQ21" i="28"/>
  <c r="OKW21" i="28"/>
  <c r="OLB21" i="28"/>
  <c r="OLG21" i="28"/>
  <c r="OLM21" i="28"/>
  <c r="OLR21" i="28"/>
  <c r="OLW21" i="28"/>
  <c r="OMC21" i="28"/>
  <c r="OMH21" i="28"/>
  <c r="OMM21" i="28"/>
  <c r="OMS21" i="28"/>
  <c r="OMX21" i="28"/>
  <c r="ONC21" i="28"/>
  <c r="ONI21" i="28"/>
  <c r="ONN21" i="28"/>
  <c r="ONS21" i="28"/>
  <c r="ONY21" i="28"/>
  <c r="OOD21" i="28"/>
  <c r="OOI21" i="28"/>
  <c r="OOO21" i="28"/>
  <c r="OOT21" i="28"/>
  <c r="OOY21" i="28"/>
  <c r="OPE21" i="28"/>
  <c r="OPJ21" i="28"/>
  <c r="OPO21" i="28"/>
  <c r="OPU21" i="28"/>
  <c r="OPZ21" i="28"/>
  <c r="OQE21" i="28"/>
  <c r="OQK21" i="28"/>
  <c r="OQP21" i="28"/>
  <c r="OQU21" i="28"/>
  <c r="ORA21" i="28"/>
  <c r="ORF21" i="28"/>
  <c r="ORK21" i="28"/>
  <c r="ORQ21" i="28"/>
  <c r="ORV21" i="28"/>
  <c r="OSA21" i="28"/>
  <c r="OSG21" i="28"/>
  <c r="OSL21" i="28"/>
  <c r="OSQ21" i="28"/>
  <c r="OSW21" i="28"/>
  <c r="OTB21" i="28"/>
  <c r="OTG21" i="28"/>
  <c r="OTM21" i="28"/>
  <c r="OTR21" i="28"/>
  <c r="OTW21" i="28"/>
  <c r="OUC21" i="28"/>
  <c r="OUH21" i="28"/>
  <c r="OUM21" i="28"/>
  <c r="OUS21" i="28"/>
  <c r="OUX21" i="28"/>
  <c r="OVC21" i="28"/>
  <c r="OVI21" i="28"/>
  <c r="OVN21" i="28"/>
  <c r="OVS21" i="28"/>
  <c r="OVY21" i="28"/>
  <c r="OWD21" i="28"/>
  <c r="OWI21" i="28"/>
  <c r="OWO21" i="28"/>
  <c r="OWT21" i="28"/>
  <c r="OWY21" i="28"/>
  <c r="OXE21" i="28"/>
  <c r="OXJ21" i="28"/>
  <c r="OXO21" i="28"/>
  <c r="OXU21" i="28"/>
  <c r="OXZ21" i="28"/>
  <c r="OYE21" i="28"/>
  <c r="OYK21" i="28"/>
  <c r="OYP21" i="28"/>
  <c r="OYU21" i="28"/>
  <c r="OZA21" i="28"/>
  <c r="OZF21" i="28"/>
  <c r="OZK21" i="28"/>
  <c r="OZQ21" i="28"/>
  <c r="OZV21" i="28"/>
  <c r="PAA21" i="28"/>
  <c r="PAG21" i="28"/>
  <c r="PAL21" i="28"/>
  <c r="PAQ21" i="28"/>
  <c r="PAW21" i="28"/>
  <c r="PBB21" i="28"/>
  <c r="PBG21" i="28"/>
  <c r="PBM21" i="28"/>
  <c r="PBR21" i="28"/>
  <c r="PBW21" i="28"/>
  <c r="PCC21" i="28"/>
  <c r="PCH21" i="28"/>
  <c r="PCM21" i="28"/>
  <c r="PCS21" i="28"/>
  <c r="PCX21" i="28"/>
  <c r="PDC21" i="28"/>
  <c r="PDI21" i="28"/>
  <c r="PDN21" i="28"/>
  <c r="PDS21" i="28"/>
  <c r="PDY21" i="28"/>
  <c r="PED21" i="28"/>
  <c r="PEI21" i="28"/>
  <c r="PEO21" i="28"/>
  <c r="PET21" i="28"/>
  <c r="PEY21" i="28"/>
  <c r="PFE21" i="28"/>
  <c r="PFJ21" i="28"/>
  <c r="PFN21" i="28"/>
  <c r="PFR21" i="28"/>
  <c r="PFV21" i="28"/>
  <c r="PFZ21" i="28"/>
  <c r="PGD21" i="28"/>
  <c r="PGH21" i="28"/>
  <c r="PGL21" i="28"/>
  <c r="PGP21" i="28"/>
  <c r="PGT21" i="28"/>
  <c r="PGX21" i="28"/>
  <c r="PHB21" i="28"/>
  <c r="PHF21" i="28"/>
  <c r="PHJ21" i="28"/>
  <c r="PHN21" i="28"/>
  <c r="PHR21" i="28"/>
  <c r="PHV21" i="28"/>
  <c r="PHZ21" i="28"/>
  <c r="PID21" i="28"/>
  <c r="PIH21" i="28"/>
  <c r="PIL21" i="28"/>
  <c r="PIP21" i="28"/>
  <c r="PIT21" i="28"/>
  <c r="PIX21" i="28"/>
  <c r="PJB21" i="28"/>
  <c r="PJF21" i="28"/>
  <c r="PJJ21" i="28"/>
  <c r="PJN21" i="28"/>
  <c r="PJR21" i="28"/>
  <c r="PJV21" i="28"/>
  <c r="PJZ21" i="28"/>
  <c r="PKD21" i="28"/>
  <c r="PKH21" i="28"/>
  <c r="PKL21" i="28"/>
  <c r="PKP21" i="28"/>
  <c r="PKT21" i="28"/>
  <c r="PKX21" i="28"/>
  <c r="PLB21" i="28"/>
  <c r="PLF21" i="28"/>
  <c r="PLJ21" i="28"/>
  <c r="PLN21" i="28"/>
  <c r="PLR21" i="28"/>
  <c r="PLV21" i="28"/>
  <c r="PLZ21" i="28"/>
  <c r="PMD21" i="28"/>
  <c r="PMH21" i="28"/>
  <c r="PML21" i="28"/>
  <c r="PMP21" i="28"/>
  <c r="PMT21" i="28"/>
  <c r="PMX21" i="28"/>
  <c r="PNB21" i="28"/>
  <c r="PNF21" i="28"/>
  <c r="PNJ21" i="28"/>
  <c r="PNN21" i="28"/>
  <c r="PNR21" i="28"/>
  <c r="PNV21" i="28"/>
  <c r="PNZ21" i="28"/>
  <c r="POD21" i="28"/>
  <c r="POH21" i="28"/>
  <c r="POL21" i="28"/>
  <c r="POP21" i="28"/>
  <c r="POT21" i="28"/>
  <c r="POX21" i="28"/>
  <c r="PPB21" i="28"/>
  <c r="PPF21" i="28"/>
  <c r="PPJ21" i="28"/>
  <c r="PPN21" i="28"/>
  <c r="PPR21" i="28"/>
  <c r="PPV21" i="28"/>
  <c r="PPZ21" i="28"/>
  <c r="PQD21" i="28"/>
  <c r="PQH21" i="28"/>
  <c r="PQL21" i="28"/>
  <c r="PQP21" i="28"/>
  <c r="PQT21" i="28"/>
  <c r="PQX21" i="28"/>
  <c r="PRB21" i="28"/>
  <c r="PRF21" i="28"/>
  <c r="PRJ21" i="28"/>
  <c r="PRN21" i="28"/>
  <c r="PRR21" i="28"/>
  <c r="PRV21" i="28"/>
  <c r="PRZ21" i="28"/>
  <c r="PSD21" i="28"/>
  <c r="PSH21" i="28"/>
  <c r="PSL21" i="28"/>
  <c r="PSP21" i="28"/>
  <c r="PST21" i="28"/>
  <c r="PSX21" i="28"/>
  <c r="PTB21" i="28"/>
  <c r="PTF21" i="28"/>
  <c r="PTJ21" i="28"/>
  <c r="PTN21" i="28"/>
  <c r="PTR21" i="28"/>
  <c r="PTV21" i="28"/>
  <c r="PTZ21" i="28"/>
  <c r="PUD21" i="28"/>
  <c r="PUH21" i="28"/>
  <c r="PUL21" i="28"/>
  <c r="PUP21" i="28"/>
  <c r="PUT21" i="28"/>
  <c r="PUX21" i="28"/>
  <c r="PVB21" i="28"/>
  <c r="PVF21" i="28"/>
  <c r="PVJ21" i="28"/>
  <c r="PVN21" i="28"/>
  <c r="PVR21" i="28"/>
  <c r="PVV21" i="28"/>
  <c r="PVZ21" i="28"/>
  <c r="PWD21" i="28"/>
  <c r="PWH21" i="28"/>
  <c r="PWL21" i="28"/>
  <c r="PWP21" i="28"/>
  <c r="PWT21" i="28"/>
  <c r="PWX21" i="28"/>
  <c r="PXB21" i="28"/>
  <c r="PXF21" i="28"/>
  <c r="PXJ21" i="28"/>
  <c r="PXN21" i="28"/>
  <c r="PXR21" i="28"/>
  <c r="PXV21" i="28"/>
  <c r="PXZ21" i="28"/>
  <c r="PYD21" i="28"/>
  <c r="PYH21" i="28"/>
  <c r="PYL21" i="28"/>
  <c r="PYP21" i="28"/>
  <c r="PYT21" i="28"/>
  <c r="PYX21" i="28"/>
  <c r="PZB21" i="28"/>
  <c r="PZF21" i="28"/>
  <c r="PZJ21" i="28"/>
  <c r="PZN21" i="28"/>
  <c r="PZR21" i="28"/>
  <c r="PZV21" i="28"/>
  <c r="PZZ21" i="28"/>
  <c r="QAD21" i="28"/>
  <c r="QAH21" i="28"/>
  <c r="QAL21" i="28"/>
  <c r="QAP21" i="28"/>
  <c r="QAT21" i="28"/>
  <c r="QAX21" i="28"/>
  <c r="QBB21" i="28"/>
  <c r="QBF21" i="28"/>
  <c r="QBJ21" i="28"/>
  <c r="QBN21" i="28"/>
  <c r="QBR21" i="28"/>
  <c r="QBV21" i="28"/>
  <c r="QBZ21" i="28"/>
  <c r="QCD21" i="28"/>
  <c r="QCH21" i="28"/>
  <c r="QCL21" i="28"/>
  <c r="QCP21" i="28"/>
  <c r="QCT21" i="28"/>
  <c r="QCX21" i="28"/>
  <c r="QDB21" i="28"/>
  <c r="QDF21" i="28"/>
  <c r="QDJ21" i="28"/>
  <c r="QDN21" i="28"/>
  <c r="QDR21" i="28"/>
  <c r="QDV21" i="28"/>
  <c r="QDZ21" i="28"/>
  <c r="QED21" i="28"/>
  <c r="QEH21" i="28"/>
  <c r="QEL21" i="28"/>
  <c r="QEP21" i="28"/>
  <c r="QET21" i="28"/>
  <c r="QEX21" i="28"/>
  <c r="QFB21" i="28"/>
  <c r="QFF21" i="28"/>
  <c r="QFJ21" i="28"/>
  <c r="QFN21" i="28"/>
  <c r="QFR21" i="28"/>
  <c r="QFV21" i="28"/>
  <c r="QFZ21" i="28"/>
  <c r="QGD21" i="28"/>
  <c r="QGH21" i="28"/>
  <c r="QGL21" i="28"/>
  <c r="QGP21" i="28"/>
  <c r="QGT21" i="28"/>
  <c r="QGX21" i="28"/>
  <c r="QHB21" i="28"/>
  <c r="QHF21" i="28"/>
  <c r="QHJ21" i="28"/>
  <c r="QHN21" i="28"/>
  <c r="QHR21" i="28"/>
  <c r="QHV21" i="28"/>
  <c r="QHZ21" i="28"/>
  <c r="QID21" i="28"/>
  <c r="QIH21" i="28"/>
  <c r="QIL21" i="28"/>
  <c r="QIP21" i="28"/>
  <c r="QIT21" i="28"/>
  <c r="QIX21" i="28"/>
  <c r="QJB21" i="28"/>
  <c r="QJF21" i="28"/>
  <c r="QJJ21" i="28"/>
  <c r="QJN21" i="28"/>
  <c r="QJR21" i="28"/>
  <c r="QJV21" i="28"/>
  <c r="QJZ21" i="28"/>
  <c r="QKD21" i="28"/>
  <c r="QKH21" i="28"/>
  <c r="QKL21" i="28"/>
  <c r="QKP21" i="28"/>
  <c r="QKT21" i="28"/>
  <c r="QKX21" i="28"/>
  <c r="QLB21" i="28"/>
  <c r="QLF21" i="28"/>
  <c r="QLJ21" i="28"/>
  <c r="QLN21" i="28"/>
  <c r="QLR21" i="28"/>
  <c r="QLV21" i="28"/>
  <c r="QLZ21" i="28"/>
  <c r="QMD21" i="28"/>
  <c r="QMH21" i="28"/>
  <c r="QML21" i="28"/>
  <c r="QMP21" i="28"/>
  <c r="QMT21" i="28"/>
  <c r="QMX21" i="28"/>
  <c r="QNB21" i="28"/>
  <c r="QNF21" i="28"/>
  <c r="QNJ21" i="28"/>
  <c r="QNN21" i="28"/>
  <c r="QNR21" i="28"/>
  <c r="QNV21" i="28"/>
  <c r="QNZ21" i="28"/>
  <c r="QOD21" i="28"/>
  <c r="QOH21" i="28"/>
  <c r="QOL21" i="28"/>
  <c r="QOP21" i="28"/>
  <c r="QOT21" i="28"/>
  <c r="QOX21" i="28"/>
  <c r="QPB21" i="28"/>
  <c r="QPF21" i="28"/>
  <c r="QPJ21" i="28"/>
  <c r="QPN21" i="28"/>
  <c r="QPR21" i="28"/>
  <c r="QPV21" i="28"/>
  <c r="QPZ21" i="28"/>
  <c r="QQD21" i="28"/>
  <c r="QQH21" i="28"/>
  <c r="QQL21" i="28"/>
  <c r="QQP21" i="28"/>
  <c r="QQT21" i="28"/>
  <c r="QQX21" i="28"/>
  <c r="QRB21" i="28"/>
  <c r="QRF21" i="28"/>
  <c r="QRJ21" i="28"/>
  <c r="QRN21" i="28"/>
  <c r="QRR21" i="28"/>
  <c r="QRV21" i="28"/>
  <c r="QRZ21" i="28"/>
  <c r="QSD21" i="28"/>
  <c r="QSH21" i="28"/>
  <c r="QSL21" i="28"/>
  <c r="QSP21" i="28"/>
  <c r="QST21" i="28"/>
  <c r="QSX21" i="28"/>
  <c r="QTB21" i="28"/>
  <c r="QTF21" i="28"/>
  <c r="QTJ21" i="28"/>
  <c r="QTN21" i="28"/>
  <c r="QTR21" i="28"/>
  <c r="QTV21" i="28"/>
  <c r="QTZ21" i="28"/>
  <c r="QUD21" i="28"/>
  <c r="QUH21" i="28"/>
  <c r="QUL21" i="28"/>
  <c r="QUP21" i="28"/>
  <c r="QUT21" i="28"/>
  <c r="QUX21" i="28"/>
  <c r="QVB21" i="28"/>
  <c r="QVF21" i="28"/>
  <c r="QVJ21" i="28"/>
  <c r="QVN21" i="28"/>
  <c r="QVR21" i="28"/>
  <c r="QVV21" i="28"/>
  <c r="QVZ21" i="28"/>
  <c r="QWD21" i="28"/>
  <c r="QWH21" i="28"/>
  <c r="QWL21" i="28"/>
  <c r="QWP21" i="28"/>
  <c r="QWT21" i="28"/>
  <c r="QWX21" i="28"/>
  <c r="QXB21" i="28"/>
  <c r="QXF21" i="28"/>
  <c r="QXJ21" i="28"/>
  <c r="QXN21" i="28"/>
  <c r="QXR21" i="28"/>
  <c r="QXV21" i="28"/>
  <c r="QXZ21" i="28"/>
  <c r="QYD21" i="28"/>
  <c r="QYH21" i="28"/>
  <c r="QYL21" i="28"/>
  <c r="QYP21" i="28"/>
  <c r="QYT21" i="28"/>
  <c r="QYX21" i="28"/>
  <c r="QZB21" i="28"/>
  <c r="QZF21" i="28"/>
  <c r="QZJ21" i="28"/>
  <c r="QZN21" i="28"/>
  <c r="QZR21" i="28"/>
  <c r="QZV21" i="28"/>
  <c r="QZZ21" i="28"/>
  <c r="RAD21" i="28"/>
  <c r="RAH21" i="28"/>
  <c r="RAL21" i="28"/>
  <c r="RAP21" i="28"/>
  <c r="RAT21" i="28"/>
  <c r="RAX21" i="28"/>
  <c r="RBB21" i="28"/>
  <c r="RBF21" i="28"/>
  <c r="RBJ21" i="28"/>
  <c r="RBN21" i="28"/>
  <c r="RBR21" i="28"/>
  <c r="RBV21" i="28"/>
  <c r="RBZ21" i="28"/>
  <c r="RCD21" i="28"/>
  <c r="RCH21" i="28"/>
  <c r="RCL21" i="28"/>
  <c r="RCP21" i="28"/>
  <c r="RCT21" i="28"/>
  <c r="RCX21" i="28"/>
  <c r="RDB21" i="28"/>
  <c r="RDF21" i="28"/>
  <c r="RDJ21" i="28"/>
  <c r="RDN21" i="28"/>
  <c r="RDR21" i="28"/>
  <c r="RDV21" i="28"/>
  <c r="RDZ21" i="28"/>
  <c r="RED21" i="28"/>
  <c r="REH21" i="28"/>
  <c r="REL21" i="28"/>
  <c r="REP21" i="28"/>
  <c r="RET21" i="28"/>
  <c r="REX21" i="28"/>
  <c r="RFB21" i="28"/>
  <c r="RFF21" i="28"/>
  <c r="RFJ21" i="28"/>
  <c r="RFN21" i="28"/>
  <c r="RFR21" i="28"/>
  <c r="RFV21" i="28"/>
  <c r="RFZ21" i="28"/>
  <c r="RGD21" i="28"/>
  <c r="RGH21" i="28"/>
  <c r="RGL21" i="28"/>
  <c r="RGP21" i="28"/>
  <c r="RGT21" i="28"/>
  <c r="RGX21" i="28"/>
  <c r="RHB21" i="28"/>
  <c r="RHF21" i="28"/>
  <c r="RHJ21" i="28"/>
  <c r="RHN21" i="28"/>
  <c r="RHR21" i="28"/>
  <c r="RHV21" i="28"/>
  <c r="RHZ21" i="28"/>
  <c r="RID21" i="28"/>
  <c r="RIH21" i="28"/>
  <c r="RIL21" i="28"/>
  <c r="RIP21" i="28"/>
  <c r="RIT21" i="28"/>
  <c r="RIX21" i="28"/>
  <c r="RJB21" i="28"/>
  <c r="RJF21" i="28"/>
  <c r="RJJ21" i="28"/>
  <c r="RJN21" i="28"/>
  <c r="RJR21" i="28"/>
  <c r="RJV21" i="28"/>
  <c r="RJZ21" i="28"/>
  <c r="RKD21" i="28"/>
  <c r="RKH21" i="28"/>
  <c r="RKL21" i="28"/>
  <c r="RKP21" i="28"/>
  <c r="RKT21" i="28"/>
  <c r="RKX21" i="28"/>
  <c r="RLB21" i="28"/>
  <c r="RLF21" i="28"/>
  <c r="RLJ21" i="28"/>
  <c r="RLN21" i="28"/>
  <c r="RLR21" i="28"/>
  <c r="RLV21" i="28"/>
  <c r="RLZ21" i="28"/>
  <c r="RMD21" i="28"/>
  <c r="RMH21" i="28"/>
  <c r="RML21" i="28"/>
  <c r="RMP21" i="28"/>
  <c r="RMT21" i="28"/>
  <c r="RMX21" i="28"/>
  <c r="RNB21" i="28"/>
  <c r="RNF21" i="28"/>
  <c r="RNJ21" i="28"/>
  <c r="RNN21" i="28"/>
  <c r="RNR21" i="28"/>
  <c r="RNV21" i="28"/>
  <c r="RNZ21" i="28"/>
  <c r="ROD21" i="28"/>
  <c r="ROH21" i="28"/>
  <c r="ROL21" i="28"/>
  <c r="ROP21" i="28"/>
  <c r="ROT21" i="28"/>
  <c r="ROX21" i="28"/>
  <c r="RPB21" i="28"/>
  <c r="RPF21" i="28"/>
  <c r="RPJ21" i="28"/>
  <c r="RPN21" i="28"/>
  <c r="RPR21" i="28"/>
  <c r="RPV21" i="28"/>
  <c r="RPZ21" i="28"/>
  <c r="RQD21" i="28"/>
  <c r="RQH21" i="28"/>
  <c r="RQL21" i="28"/>
  <c r="RQP21" i="28"/>
  <c r="RQT21" i="28"/>
  <c r="RQX21" i="28"/>
  <c r="RRB21" i="28"/>
  <c r="RRF21" i="28"/>
  <c r="RRJ21" i="28"/>
  <c r="RRN21" i="28"/>
  <c r="RRR21" i="28"/>
  <c r="RRV21" i="28"/>
  <c r="RRZ21" i="28"/>
  <c r="RSD21" i="28"/>
  <c r="RSH21" i="28"/>
  <c r="RSL21" i="28"/>
  <c r="RSP21" i="28"/>
  <c r="RST21" i="28"/>
  <c r="RSX21" i="28"/>
  <c r="RTB21" i="28"/>
  <c r="RTF21" i="28"/>
  <c r="RTJ21" i="28"/>
  <c r="RTN21" i="28"/>
  <c r="RTR21" i="28"/>
  <c r="RTV21" i="28"/>
  <c r="RTZ21" i="28"/>
  <c r="RUD21" i="28"/>
  <c r="RUH21" i="28"/>
  <c r="RUL21" i="28"/>
  <c r="RUP21" i="28"/>
  <c r="RUT21" i="28"/>
  <c r="RUX21" i="28"/>
  <c r="RVB21" i="28"/>
  <c r="RVF21" i="28"/>
  <c r="RVJ21" i="28"/>
  <c r="RVN21" i="28"/>
  <c r="RVR21" i="28"/>
  <c r="RVV21" i="28"/>
  <c r="RVZ21" i="28"/>
  <c r="RWD21" i="28"/>
  <c r="RWH21" i="28"/>
  <c r="RWL21" i="28"/>
  <c r="RWP21" i="28"/>
  <c r="RWT21" i="28"/>
  <c r="RWX21" i="28"/>
  <c r="RXB21" i="28"/>
  <c r="RXF21" i="28"/>
  <c r="RXJ21" i="28"/>
  <c r="RXN21" i="28"/>
  <c r="RXR21" i="28"/>
  <c r="RXV21" i="28"/>
  <c r="RXZ21" i="28"/>
  <c r="RYD21" i="28"/>
  <c r="RYH21" i="28"/>
  <c r="RYL21" i="28"/>
  <c r="RYP21" i="28"/>
  <c r="RYT21" i="28"/>
  <c r="RYX21" i="28"/>
  <c r="RZB21" i="28"/>
  <c r="RZF21" i="28"/>
  <c r="RZJ21" i="28"/>
  <c r="RZN21" i="28"/>
  <c r="RZR21" i="28"/>
  <c r="RZV21" i="28"/>
  <c r="RZZ21" i="28"/>
  <c r="SAD21" i="28"/>
  <c r="SAH21" i="28"/>
  <c r="SAL21" i="28"/>
  <c r="SAP21" i="28"/>
  <c r="SAT21" i="28"/>
  <c r="SAX21" i="28"/>
  <c r="SBB21" i="28"/>
  <c r="SBF21" i="28"/>
  <c r="SBJ21" i="28"/>
  <c r="SBN21" i="28"/>
  <c r="SBR21" i="28"/>
  <c r="SBV21" i="28"/>
  <c r="SBZ21" i="28"/>
  <c r="SCD21" i="28"/>
  <c r="SCH21" i="28"/>
  <c r="SCL21" i="28"/>
  <c r="SCP21" i="28"/>
  <c r="SCT21" i="28"/>
  <c r="SCX21" i="28"/>
  <c r="SDB21" i="28"/>
  <c r="SDF21" i="28"/>
  <c r="SDJ21" i="28"/>
  <c r="SDN21" i="28"/>
  <c r="SDR21" i="28"/>
  <c r="SDV21" i="28"/>
  <c r="SDZ21" i="28"/>
  <c r="SED21" i="28"/>
  <c r="SEH21" i="28"/>
  <c r="SEL21" i="28"/>
  <c r="SEP21" i="28"/>
  <c r="SET21" i="28"/>
  <c r="SEX21" i="28"/>
  <c r="SFB21" i="28"/>
  <c r="SFF21" i="28"/>
  <c r="SFJ21" i="28"/>
  <c r="SFN21" i="28"/>
  <c r="SFR21" i="28"/>
  <c r="SFV21" i="28"/>
  <c r="SFZ21" i="28"/>
  <c r="SGD21" i="28"/>
  <c r="SGH21" i="28"/>
  <c r="SGL21" i="28"/>
  <c r="SGP21" i="28"/>
  <c r="SGT21" i="28"/>
  <c r="SGX21" i="28"/>
  <c r="SHB21" i="28"/>
  <c r="SHF21" i="28"/>
  <c r="SHJ21" i="28"/>
  <c r="SHN21" i="28"/>
  <c r="SHR21" i="28"/>
  <c r="SHV21" i="28"/>
  <c r="SHZ21" i="28"/>
  <c r="SID21" i="28"/>
  <c r="SIH21" i="28"/>
  <c r="SIL21" i="28"/>
  <c r="SIP21" i="28"/>
  <c r="SIT21" i="28"/>
  <c r="SIX21" i="28"/>
  <c r="SJB21" i="28"/>
  <c r="SJF21" i="28"/>
  <c r="SJJ21" i="28"/>
  <c r="SJN21" i="28"/>
  <c r="SJR21" i="28"/>
  <c r="SJV21" i="28"/>
  <c r="SJZ21" i="28"/>
  <c r="SKD21" i="28"/>
  <c r="SKH21" i="28"/>
  <c r="SKL21" i="28"/>
  <c r="SKP21" i="28"/>
  <c r="SKT21" i="28"/>
  <c r="SKX21" i="28"/>
  <c r="SLB21" i="28"/>
  <c r="SLF21" i="28"/>
  <c r="SLJ21" i="28"/>
  <c r="SLN21" i="28"/>
  <c r="SLR21" i="28"/>
  <c r="SLV21" i="28"/>
  <c r="SLZ21" i="28"/>
  <c r="SMD21" i="28"/>
  <c r="SMH21" i="28"/>
  <c r="SML21" i="28"/>
  <c r="SMP21" i="28"/>
  <c r="SMT21" i="28"/>
  <c r="SMX21" i="28"/>
  <c r="SNB21" i="28"/>
  <c r="SNF21" i="28"/>
  <c r="SNJ21" i="28"/>
  <c r="SNN21" i="28"/>
  <c r="SNR21" i="28"/>
  <c r="SNV21" i="28"/>
  <c r="SNZ21" i="28"/>
  <c r="SOD21" i="28"/>
  <c r="SOH21" i="28"/>
  <c r="SOL21" i="28"/>
  <c r="SOP21" i="28"/>
  <c r="SOT21" i="28"/>
  <c r="SOX21" i="28"/>
  <c r="SPB21" i="28"/>
  <c r="SPF21" i="28"/>
  <c r="SPJ21" i="28"/>
  <c r="SPN21" i="28"/>
  <c r="SPR21" i="28"/>
  <c r="SPV21" i="28"/>
  <c r="SPZ21" i="28"/>
  <c r="SQD21" i="28"/>
  <c r="SQH21" i="28"/>
  <c r="SQL21" i="28"/>
  <c r="SQP21" i="28"/>
  <c r="SQT21" i="28"/>
  <c r="SQX21" i="28"/>
  <c r="SRB21" i="28"/>
  <c r="SRF21" i="28"/>
  <c r="SRJ21" i="28"/>
  <c r="SRN21" i="28"/>
  <c r="SRR21" i="28"/>
  <c r="SRV21" i="28"/>
  <c r="SRZ21" i="28"/>
  <c r="SSD21" i="28"/>
  <c r="SSH21" i="28"/>
  <c r="SSL21" i="28"/>
  <c r="SSP21" i="28"/>
  <c r="SST21" i="28"/>
  <c r="SSX21" i="28"/>
  <c r="STB21" i="28"/>
  <c r="STF21" i="28"/>
  <c r="STJ21" i="28"/>
  <c r="STN21" i="28"/>
  <c r="STR21" i="28"/>
  <c r="STV21" i="28"/>
  <c r="STZ21" i="28"/>
  <c r="SUD21" i="28"/>
  <c r="SUH21" i="28"/>
  <c r="SUL21" i="28"/>
  <c r="SUP21" i="28"/>
  <c r="SUT21" i="28"/>
  <c r="SUX21" i="28"/>
  <c r="SVB21" i="28"/>
  <c r="SVF21" i="28"/>
  <c r="SVJ21" i="28"/>
  <c r="SVN21" i="28"/>
  <c r="SVR21" i="28"/>
  <c r="SVV21" i="28"/>
  <c r="SVZ21" i="28"/>
  <c r="SWD21" i="28"/>
  <c r="SWH21" i="28"/>
  <c r="SWL21" i="28"/>
  <c r="SWP21" i="28"/>
  <c r="SWT21" i="28"/>
  <c r="SWX21" i="28"/>
  <c r="SXB21" i="28"/>
  <c r="SXF21" i="28"/>
  <c r="SXJ21" i="28"/>
  <c r="SXN21" i="28"/>
  <c r="SXR21" i="28"/>
  <c r="SXV21" i="28"/>
  <c r="SXZ21" i="28"/>
  <c r="SYD21" i="28"/>
  <c r="SYH21" i="28"/>
  <c r="SYL21" i="28"/>
  <c r="SYP21" i="28"/>
  <c r="SYT21" i="28"/>
  <c r="SYX21" i="28"/>
  <c r="SZB21" i="28"/>
  <c r="SZF21" i="28"/>
  <c r="SZJ21" i="28"/>
  <c r="SZN21" i="28"/>
  <c r="SZR21" i="28"/>
  <c r="SZV21" i="28"/>
  <c r="SZZ21" i="28"/>
  <c r="TAD21" i="28"/>
  <c r="TAH21" i="28"/>
  <c r="TAL21" i="28"/>
  <c r="TAP21" i="28"/>
  <c r="TAT21" i="28"/>
  <c r="TAX21" i="28"/>
  <c r="TBB21" i="28"/>
  <c r="TBF21" i="28"/>
  <c r="TBJ21" i="28"/>
  <c r="TBN21" i="28"/>
  <c r="TBR21" i="28"/>
  <c r="TBV21" i="28"/>
  <c r="TBZ21" i="28"/>
  <c r="TCD21" i="28"/>
  <c r="TCH21" i="28"/>
  <c r="TCL21" i="28"/>
  <c r="TCP21" i="28"/>
  <c r="TCT21" i="28"/>
  <c r="TCX21" i="28"/>
  <c r="TDB21" i="28"/>
  <c r="TDF21" i="28"/>
  <c r="TDJ21" i="28"/>
  <c r="TDN21" i="28"/>
  <c r="TDR21" i="28"/>
  <c r="TDV21" i="28"/>
  <c r="TDZ21" i="28"/>
  <c r="TED21" i="28"/>
  <c r="TEH21" i="28"/>
  <c r="TEL21" i="28"/>
  <c r="TEP21" i="28"/>
  <c r="TET21" i="28"/>
  <c r="TEX21" i="28"/>
  <c r="TFB21" i="28"/>
  <c r="TFF21" i="28"/>
  <c r="TFJ21" i="28"/>
  <c r="TFN21" i="28"/>
  <c r="TFR21" i="28"/>
  <c r="TFV21" i="28"/>
  <c r="TFZ21" i="28"/>
  <c r="TGD21" i="28"/>
  <c r="TGH21" i="28"/>
  <c r="TGL21" i="28"/>
  <c r="TGP21" i="28"/>
  <c r="TGT21" i="28"/>
  <c r="TGX21" i="28"/>
  <c r="THB21" i="28"/>
  <c r="THF21" i="28"/>
  <c r="THJ21" i="28"/>
  <c r="THN21" i="28"/>
  <c r="THR21" i="28"/>
  <c r="THV21" i="28"/>
  <c r="THZ21" i="28"/>
  <c r="TID21" i="28"/>
  <c r="TIH21" i="28"/>
  <c r="TIL21" i="28"/>
  <c r="TIP21" i="28"/>
  <c r="TIT21" i="28"/>
  <c r="TIX21" i="28"/>
  <c r="TJB21" i="28"/>
  <c r="TJF21" i="28"/>
  <c r="TJJ21" i="28"/>
  <c r="TJN21" i="28"/>
  <c r="TJR21" i="28"/>
  <c r="TJV21" i="28"/>
  <c r="TJZ21" i="28"/>
  <c r="TKD21" i="28"/>
  <c r="TKH21" i="28"/>
  <c r="TKL21" i="28"/>
  <c r="TKP21" i="28"/>
  <c r="TKT21" i="28"/>
  <c r="TKX21" i="28"/>
  <c r="TLB21" i="28"/>
  <c r="TLF21" i="28"/>
  <c r="TLJ21" i="28"/>
  <c r="TLN21" i="28"/>
  <c r="TLR21" i="28"/>
  <c r="TLV21" i="28"/>
  <c r="TLZ21" i="28"/>
  <c r="TMD21" i="28"/>
  <c r="TMH21" i="28"/>
  <c r="TML21" i="28"/>
  <c r="TMP21" i="28"/>
  <c r="TMT21" i="28"/>
  <c r="TMX21" i="28"/>
  <c r="TNB21" i="28"/>
  <c r="TNF21" i="28"/>
  <c r="TNJ21" i="28"/>
  <c r="TNN21" i="28"/>
  <c r="TNR21" i="28"/>
  <c r="TNV21" i="28"/>
  <c r="TNZ21" i="28"/>
  <c r="TOD21" i="28"/>
  <c r="TOH21" i="28"/>
  <c r="TOL21" i="28"/>
  <c r="TOP21" i="28"/>
  <c r="TOT21" i="28"/>
  <c r="TOX21" i="28"/>
  <c r="TPB21" i="28"/>
  <c r="TPF21" i="28"/>
  <c r="TPJ21" i="28"/>
  <c r="TPN21" i="28"/>
  <c r="TPR21" i="28"/>
  <c r="TPV21" i="28"/>
  <c r="TPZ21" i="28"/>
  <c r="TQD21" i="28"/>
  <c r="TQH21" i="28"/>
  <c r="TQL21" i="28"/>
  <c r="TQP21" i="28"/>
  <c r="TQT21" i="28"/>
  <c r="TQX21" i="28"/>
  <c r="TRB21" i="28"/>
  <c r="TRF21" i="28"/>
  <c r="TRJ21" i="28"/>
  <c r="TRN21" i="28"/>
  <c r="TRR21" i="28"/>
  <c r="TRV21" i="28"/>
  <c r="TRZ21" i="28"/>
  <c r="TSD21" i="28"/>
  <c r="TSH21" i="28"/>
  <c r="TSL21" i="28"/>
  <c r="TSP21" i="28"/>
  <c r="TST21" i="28"/>
  <c r="TSX21" i="28"/>
  <c r="TTB21" i="28"/>
  <c r="TTF21" i="28"/>
  <c r="TTJ21" i="28"/>
  <c r="TTN21" i="28"/>
  <c r="TTR21" i="28"/>
  <c r="TTV21" i="28"/>
  <c r="TTZ21" i="28"/>
  <c r="TUD21" i="28"/>
  <c r="TUH21" i="28"/>
  <c r="TUL21" i="28"/>
  <c r="TUP21" i="28"/>
  <c r="TUT21" i="28"/>
  <c r="TUX21" i="28"/>
  <c r="TVB21" i="28"/>
  <c r="TVF21" i="28"/>
  <c r="TVJ21" i="28"/>
  <c r="TVN21" i="28"/>
  <c r="TVR21" i="28"/>
  <c r="TVV21" i="28"/>
  <c r="TVZ21" i="28"/>
  <c r="TWD21" i="28"/>
  <c r="TWH21" i="28"/>
  <c r="TWL21" i="28"/>
  <c r="TWP21" i="28"/>
  <c r="TWT21" i="28"/>
  <c r="TWX21" i="28"/>
  <c r="TXB21" i="28"/>
  <c r="TXF21" i="28"/>
  <c r="TXJ21" i="28"/>
  <c r="TXN21" i="28"/>
  <c r="TXR21" i="28"/>
  <c r="TXV21" i="28"/>
  <c r="TXZ21" i="28"/>
  <c r="TYD21" i="28"/>
  <c r="TYH21" i="28"/>
  <c r="TYL21" i="28"/>
  <c r="TYP21" i="28"/>
  <c r="ALK21" i="28"/>
  <c r="BOF21" i="28"/>
  <c r="CDS21" i="28"/>
  <c r="CPW21" i="28"/>
  <c r="CZS21" i="28"/>
  <c r="DIW21" i="28"/>
  <c r="DNE21" i="28"/>
  <c r="DRO21" i="28"/>
  <c r="DWA21" i="28"/>
  <c r="DZJ21" i="28"/>
  <c r="ECQ21" i="28"/>
  <c r="EFZ21" i="28"/>
  <c r="EJF21" i="28"/>
  <c r="EMM21" i="28"/>
  <c r="EPV21" i="28"/>
  <c r="ETB21" i="28"/>
  <c r="EWI21" i="28"/>
  <c r="EZR21" i="28"/>
  <c r="FCX21" i="28"/>
  <c r="FGE21" i="28"/>
  <c r="FJN21" i="28"/>
  <c r="FMT21" i="28"/>
  <c r="FQA21" i="28"/>
  <c r="FST21" i="28"/>
  <c r="FVC21" i="28"/>
  <c r="FWT21" i="28"/>
  <c r="FYJ21" i="28"/>
  <c r="GAA21" i="28"/>
  <c r="GBR21" i="28"/>
  <c r="GDH21" i="28"/>
  <c r="GEY21" i="28"/>
  <c r="GGP21" i="28"/>
  <c r="GIF21" i="28"/>
  <c r="GJW21" i="28"/>
  <c r="GLN21" i="28"/>
  <c r="GMZ21" i="28"/>
  <c r="GOF21" i="28"/>
  <c r="GPL21" i="28"/>
  <c r="GQR21" i="28"/>
  <c r="GRX21" i="28"/>
  <c r="GTD21" i="28"/>
  <c r="GUJ21" i="28"/>
  <c r="GVP21" i="28"/>
  <c r="GWV21" i="28"/>
  <c r="GYB21" i="28"/>
  <c r="GZH21" i="28"/>
  <c r="HAN21" i="28"/>
  <c r="HBT21" i="28"/>
  <c r="HCZ21" i="28"/>
  <c r="HEF21" i="28"/>
  <c r="HFL21" i="28"/>
  <c r="HGR21" i="28"/>
  <c r="HHX21" i="28"/>
  <c r="HJD21" i="28"/>
  <c r="HKJ21" i="28"/>
  <c r="HLP21" i="28"/>
  <c r="HMV21" i="28"/>
  <c r="HOB21" i="28"/>
  <c r="HPH21" i="28"/>
  <c r="HQN21" i="28"/>
  <c r="HRT21" i="28"/>
  <c r="HSZ21" i="28"/>
  <c r="HUF21" i="28"/>
  <c r="HVL21" i="28"/>
  <c r="HWR21" i="28"/>
  <c r="HXX21" i="28"/>
  <c r="HZD21" i="28"/>
  <c r="IAJ21" i="28"/>
  <c r="IBP21" i="28"/>
  <c r="ICV21" i="28"/>
  <c r="IEB21" i="28"/>
  <c r="IFH21" i="28"/>
  <c r="IGN21" i="28"/>
  <c r="IHT21" i="28"/>
  <c r="IIZ21" i="28"/>
  <c r="IKF21" i="28"/>
  <c r="ILL21" i="28"/>
  <c r="IMR21" i="28"/>
  <c r="INX21" i="28"/>
  <c r="IPD21" i="28"/>
  <c r="IQJ21" i="28"/>
  <c r="IRP21" i="28"/>
  <c r="ISV21" i="28"/>
  <c r="IUB21" i="28"/>
  <c r="IVH21" i="28"/>
  <c r="IWK21" i="28"/>
  <c r="IXF21" i="28"/>
  <c r="IYB21" i="28"/>
  <c r="IYW21" i="28"/>
  <c r="IZR21" i="28"/>
  <c r="JAN21" i="28"/>
  <c r="JBI21" i="28"/>
  <c r="JCD21" i="28"/>
  <c r="JCZ21" i="28"/>
  <c r="JDU21" i="28"/>
  <c r="JEP21" i="28"/>
  <c r="JFL21" i="28"/>
  <c r="JGG21" i="28"/>
  <c r="JHB21" i="28"/>
  <c r="JHX21" i="28"/>
  <c r="JIS21" i="28"/>
  <c r="JJN21" i="28"/>
  <c r="JKJ21" i="28"/>
  <c r="JLE21" i="28"/>
  <c r="JLZ21" i="28"/>
  <c r="JMV21" i="28"/>
  <c r="JNQ21" i="28"/>
  <c r="JOL21" i="28"/>
  <c r="JPH21" i="28"/>
  <c r="JQC21" i="28"/>
  <c r="JQX21" i="28"/>
  <c r="JRT21" i="28"/>
  <c r="JSO21" i="28"/>
  <c r="JTJ21" i="28"/>
  <c r="JUF21" i="28"/>
  <c r="JVA21" i="28"/>
  <c r="JVV21" i="28"/>
  <c r="JWR21" i="28"/>
  <c r="JXM21" i="28"/>
  <c r="JYH21" i="28"/>
  <c r="JZD21" i="28"/>
  <c r="JZY21" i="28"/>
  <c r="KAS21" i="28"/>
  <c r="KBI21" i="28"/>
  <c r="KBY21" i="28"/>
  <c r="KCO21" i="28"/>
  <c r="KDE21" i="28"/>
  <c r="KDU21" i="28"/>
  <c r="KEK21" i="28"/>
  <c r="KFA21" i="28"/>
  <c r="KFQ21" i="28"/>
  <c r="KGG21" i="28"/>
  <c r="KGW21" i="28"/>
  <c r="KHM21" i="28"/>
  <c r="KIC21" i="28"/>
  <c r="KIS21" i="28"/>
  <c r="KJI21" i="28"/>
  <c r="KJY21" i="28"/>
  <c r="KKO21" i="28"/>
  <c r="KLE21" i="28"/>
  <c r="KLU21" i="28"/>
  <c r="KMK21" i="28"/>
  <c r="KNA21" i="28"/>
  <c r="KNQ21" i="28"/>
  <c r="KOG21" i="28"/>
  <c r="KOW21" i="28"/>
  <c r="KPM21" i="28"/>
  <c r="KQC21" i="28"/>
  <c r="KQS21" i="28"/>
  <c r="KRI21" i="28"/>
  <c r="KRY21" i="28"/>
  <c r="KSO21" i="28"/>
  <c r="KTE21" i="28"/>
  <c r="KTU21" i="28"/>
  <c r="KUK21" i="28"/>
  <c r="KVA21" i="28"/>
  <c r="KVQ21" i="28"/>
  <c r="KWG21" i="28"/>
  <c r="KWW21" i="28"/>
  <c r="KXM21" i="28"/>
  <c r="KYC21" i="28"/>
  <c r="KYS21" i="28"/>
  <c r="KZI21" i="28"/>
  <c r="KZY21" i="28"/>
  <c r="LAO21" i="28"/>
  <c r="LBE21" i="28"/>
  <c r="LBU21" i="28"/>
  <c r="LCK21" i="28"/>
  <c r="LDA21" i="28"/>
  <c r="LDQ21" i="28"/>
  <c r="LEG21" i="28"/>
  <c r="LEW21" i="28"/>
  <c r="LFM21" i="28"/>
  <c r="LGC21" i="28"/>
  <c r="LGS21" i="28"/>
  <c r="LHI21" i="28"/>
  <c r="LHY21" i="28"/>
  <c r="LIO21" i="28"/>
  <c r="LJE21" i="28"/>
  <c r="LJU21" i="28"/>
  <c r="LKK21" i="28"/>
  <c r="LLA21" i="28"/>
  <c r="LLQ21" i="28"/>
  <c r="LMG21" i="28"/>
  <c r="LMW21" i="28"/>
  <c r="LNM21" i="28"/>
  <c r="LOC21" i="28"/>
  <c r="LOS21" i="28"/>
  <c r="LPI21" i="28"/>
  <c r="LPY21" i="28"/>
  <c r="LQO21" i="28"/>
  <c r="LRE21" i="28"/>
  <c r="LRU21" i="28"/>
  <c r="LSK21" i="28"/>
  <c r="LTA21" i="28"/>
  <c r="LTQ21" i="28"/>
  <c r="LUG21" i="28"/>
  <c r="LUW21" i="28"/>
  <c r="LVM21" i="28"/>
  <c r="LWC21" i="28"/>
  <c r="LWS21" i="28"/>
  <c r="LXI21" i="28"/>
  <c r="LXY21" i="28"/>
  <c r="LYO21" i="28"/>
  <c r="LZE21" i="28"/>
  <c r="LZU21" i="28"/>
  <c r="MAK21" i="28"/>
  <c r="MBA21" i="28"/>
  <c r="MBQ21" i="28"/>
  <c r="MCG21" i="28"/>
  <c r="MCW21" i="28"/>
  <c r="MDM21" i="28"/>
  <c r="MEC21" i="28"/>
  <c r="MES21" i="28"/>
  <c r="MFI21" i="28"/>
  <c r="MFY21" i="28"/>
  <c r="MGO21" i="28"/>
  <c r="MHE21" i="28"/>
  <c r="MHU21" i="28"/>
  <c r="MIK21" i="28"/>
  <c r="MJA21" i="28"/>
  <c r="MJQ21" i="28"/>
  <c r="MKG21" i="28"/>
  <c r="MKW21" i="28"/>
  <c r="MLM21" i="28"/>
  <c r="MMC21" i="28"/>
  <c r="MMS21" i="28"/>
  <c r="MNI21" i="28"/>
  <c r="MNY21" i="28"/>
  <c r="MOO21" i="28"/>
  <c r="MPE21" i="28"/>
  <c r="MPU21" i="28"/>
  <c r="MQK21" i="28"/>
  <c r="MRA21" i="28"/>
  <c r="MRQ21" i="28"/>
  <c r="MSG21" i="28"/>
  <c r="MSW21" i="28"/>
  <c r="MTM21" i="28"/>
  <c r="MUC21" i="28"/>
  <c r="MUS21" i="28"/>
  <c r="MVI21" i="28"/>
  <c r="MVY21" i="28"/>
  <c r="MWO21" i="28"/>
  <c r="MXE21" i="28"/>
  <c r="MXU21" i="28"/>
  <c r="MYK21" i="28"/>
  <c r="MZA21" i="28"/>
  <c r="MZQ21" i="28"/>
  <c r="NAG21" i="28"/>
  <c r="NAW21" i="28"/>
  <c r="NBM21" i="28"/>
  <c r="NCC21" i="28"/>
  <c r="NCS21" i="28"/>
  <c r="NDI21" i="28"/>
  <c r="NDY21" i="28"/>
  <c r="NEO21" i="28"/>
  <c r="NFE21" i="28"/>
  <c r="NFU21" i="28"/>
  <c r="NGK21" i="28"/>
  <c r="NHA21" i="28"/>
  <c r="NHQ21" i="28"/>
  <c r="NIG21" i="28"/>
  <c r="NIW21" i="28"/>
  <c r="NJM21" i="28"/>
  <c r="NKC21" i="28"/>
  <c r="NKS21" i="28"/>
  <c r="NLI21" i="28"/>
  <c r="NLY21" i="28"/>
  <c r="NMO21" i="28"/>
  <c r="NNE21" i="28"/>
  <c r="NNU21" i="28"/>
  <c r="NOK21" i="28"/>
  <c r="NPA21" i="28"/>
  <c r="NPQ21" i="28"/>
  <c r="NQG21" i="28"/>
  <c r="NQW21" i="28"/>
  <c r="NRM21" i="28"/>
  <c r="NSC21" i="28"/>
  <c r="NSS21" i="28"/>
  <c r="NTI21" i="28"/>
  <c r="NTY21" i="28"/>
  <c r="NUO21" i="28"/>
  <c r="NVE21" i="28"/>
  <c r="NVU21" i="28"/>
  <c r="NWK21" i="28"/>
  <c r="NXA21" i="28"/>
  <c r="NXQ21" i="28"/>
  <c r="NYG21" i="28"/>
  <c r="NYW21" i="28"/>
  <c r="NZM21" i="28"/>
  <c r="OAC21" i="28"/>
  <c r="OAS21" i="28"/>
  <c r="OBI21" i="28"/>
  <c r="OBW21" i="28"/>
  <c r="OCH21" i="28"/>
  <c r="OCS21" i="28"/>
  <c r="ODC21" i="28"/>
  <c r="ODN21" i="28"/>
  <c r="ODY21" i="28"/>
  <c r="OEI21" i="28"/>
  <c r="OET21" i="28"/>
  <c r="OFE21" i="28"/>
  <c r="OFO21" i="28"/>
  <c r="OFZ21" i="28"/>
  <c r="OGK21" i="28"/>
  <c r="OGU21" i="28"/>
  <c r="OHF21" i="28"/>
  <c r="OHQ21" i="28"/>
  <c r="OIA21" i="28"/>
  <c r="OIL21" i="28"/>
  <c r="OIW21" i="28"/>
  <c r="OJG21" i="28"/>
  <c r="OJR21" i="28"/>
  <c r="OKC21" i="28"/>
  <c r="OKM21" i="28"/>
  <c r="OKX21" i="28"/>
  <c r="OLI21" i="28"/>
  <c r="OLS21" i="28"/>
  <c r="OMD21" i="28"/>
  <c r="OMO21" i="28"/>
  <c r="OMY21" i="28"/>
  <c r="ONJ21" i="28"/>
  <c r="ONU21" i="28"/>
  <c r="OOE21" i="28"/>
  <c r="OOP21" i="28"/>
  <c r="OPA21" i="28"/>
  <c r="OPK21" i="28"/>
  <c r="OPV21" i="28"/>
  <c r="OQG21" i="28"/>
  <c r="OQQ21" i="28"/>
  <c r="ORB21" i="28"/>
  <c r="ORM21" i="28"/>
  <c r="ORW21" i="28"/>
  <c r="OSH21" i="28"/>
  <c r="OSS21" i="28"/>
  <c r="OTC21" i="28"/>
  <c r="OTN21" i="28"/>
  <c r="OTY21" i="28"/>
  <c r="OUI21" i="28"/>
  <c r="OUT21" i="28"/>
  <c r="OVE21" i="28"/>
  <c r="OVO21" i="28"/>
  <c r="OVZ21" i="28"/>
  <c r="OWK21" i="28"/>
  <c r="OWU21" i="28"/>
  <c r="OXF21" i="28"/>
  <c r="OXQ21" i="28"/>
  <c r="OYA21" i="28"/>
  <c r="OYL21" i="28"/>
  <c r="OYW21" i="28"/>
  <c r="OZG21" i="28"/>
  <c r="OZR21" i="28"/>
  <c r="PAC21" i="28"/>
  <c r="PAM21" i="28"/>
  <c r="PAX21" i="28"/>
  <c r="PBI21" i="28"/>
  <c r="PBS21" i="28"/>
  <c r="PCD21" i="28"/>
  <c r="PCO21" i="28"/>
  <c r="PCY21" i="28"/>
  <c r="PDJ21" i="28"/>
  <c r="PDU21" i="28"/>
  <c r="PEE21" i="28"/>
  <c r="PEP21" i="28"/>
  <c r="PFA21" i="28"/>
  <c r="PFK21" i="28"/>
  <c r="PFS21" i="28"/>
  <c r="PGA21" i="28"/>
  <c r="PGI21" i="28"/>
  <c r="PGQ21" i="28"/>
  <c r="PGY21" i="28"/>
  <c r="PHG21" i="28"/>
  <c r="PHO21" i="28"/>
  <c r="PHW21" i="28"/>
  <c r="PIE21" i="28"/>
  <c r="PIM21" i="28"/>
  <c r="PIU21" i="28"/>
  <c r="PJC21" i="28"/>
  <c r="PJK21" i="28"/>
  <c r="PJS21" i="28"/>
  <c r="PKA21" i="28"/>
  <c r="PKI21" i="28"/>
  <c r="PKQ21" i="28"/>
  <c r="PKY21" i="28"/>
  <c r="PLG21" i="28"/>
  <c r="PLO21" i="28"/>
  <c r="PLW21" i="28"/>
  <c r="PME21" i="28"/>
  <c r="PMM21" i="28"/>
  <c r="PMU21" i="28"/>
  <c r="PNC21" i="28"/>
  <c r="PNK21" i="28"/>
  <c r="PNS21" i="28"/>
  <c r="POA21" i="28"/>
  <c r="POI21" i="28"/>
  <c r="POQ21" i="28"/>
  <c r="POY21" i="28"/>
  <c r="PPG21" i="28"/>
  <c r="PPO21" i="28"/>
  <c r="PPW21" i="28"/>
  <c r="PQE21" i="28"/>
  <c r="PQM21" i="28"/>
  <c r="PQU21" i="28"/>
  <c r="PRC21" i="28"/>
  <c r="PRK21" i="28"/>
  <c r="PRS21" i="28"/>
  <c r="PSA21" i="28"/>
  <c r="PSI21" i="28"/>
  <c r="PSQ21" i="28"/>
  <c r="PSY21" i="28"/>
  <c r="PTG21" i="28"/>
  <c r="PTO21" i="28"/>
  <c r="PTW21" i="28"/>
  <c r="PUE21" i="28"/>
  <c r="PUM21" i="28"/>
  <c r="PUU21" i="28"/>
  <c r="PVC21" i="28"/>
  <c r="PVK21" i="28"/>
  <c r="PVS21" i="28"/>
  <c r="PWA21" i="28"/>
  <c r="PWI21" i="28"/>
  <c r="PWQ21" i="28"/>
  <c r="PWY21" i="28"/>
  <c r="PXG21" i="28"/>
  <c r="PXO21" i="28"/>
  <c r="PXW21" i="28"/>
  <c r="PYE21" i="28"/>
  <c r="PYM21" i="28"/>
  <c r="PYU21" i="28"/>
  <c r="PZC21" i="28"/>
  <c r="PZK21" i="28"/>
  <c r="PZS21" i="28"/>
  <c r="QAA21" i="28"/>
  <c r="QAI21" i="28"/>
  <c r="QAQ21" i="28"/>
  <c r="QAY21" i="28"/>
  <c r="QBG21" i="28"/>
  <c r="QBO21" i="28"/>
  <c r="QBW21" i="28"/>
  <c r="QCE21" i="28"/>
  <c r="QCM21" i="28"/>
  <c r="QCU21" i="28"/>
  <c r="QDC21" i="28"/>
  <c r="QDK21" i="28"/>
  <c r="QDS21" i="28"/>
  <c r="QEA21" i="28"/>
  <c r="QEI21" i="28"/>
  <c r="QEQ21" i="28"/>
  <c r="QEY21" i="28"/>
  <c r="QFG21" i="28"/>
  <c r="QFO21" i="28"/>
  <c r="QFW21" i="28"/>
  <c r="QGE21" i="28"/>
  <c r="QGM21" i="28"/>
  <c r="QGU21" i="28"/>
  <c r="QHC21" i="28"/>
  <c r="QHK21" i="28"/>
  <c r="QHS21" i="28"/>
  <c r="QIA21" i="28"/>
  <c r="QII21" i="28"/>
  <c r="QIQ21" i="28"/>
  <c r="QIY21" i="28"/>
  <c r="QJG21" i="28"/>
  <c r="QJO21" i="28"/>
  <c r="QJW21" i="28"/>
  <c r="QKE21" i="28"/>
  <c r="QKM21" i="28"/>
  <c r="QKU21" i="28"/>
  <c r="QLC21" i="28"/>
  <c r="QLK21" i="28"/>
  <c r="QLS21" i="28"/>
  <c r="QMA21" i="28"/>
  <c r="QMI21" i="28"/>
  <c r="QMQ21" i="28"/>
  <c r="QMY21" i="28"/>
  <c r="QNG21" i="28"/>
  <c r="QNO21" i="28"/>
  <c r="QNW21" i="28"/>
  <c r="QOE21" i="28"/>
  <c r="QOM21" i="28"/>
  <c r="QOU21" i="28"/>
  <c r="QPC21" i="28"/>
  <c r="QPK21" i="28"/>
  <c r="QPS21" i="28"/>
  <c r="QQA21" i="28"/>
  <c r="QQI21" i="28"/>
  <c r="QQQ21" i="28"/>
  <c r="QQY21" i="28"/>
  <c r="QRG21" i="28"/>
  <c r="QRO21" i="28"/>
  <c r="QRW21" i="28"/>
  <c r="QSE21" i="28"/>
  <c r="QSM21" i="28"/>
  <c r="QSU21" i="28"/>
  <c r="QTC21" i="28"/>
  <c r="QTK21" i="28"/>
  <c r="QTS21" i="28"/>
  <c r="QUA21" i="28"/>
  <c r="QUI21" i="28"/>
  <c r="QUQ21" i="28"/>
  <c r="QUY21" i="28"/>
  <c r="QVG21" i="28"/>
  <c r="QVO21" i="28"/>
  <c r="QVW21" i="28"/>
  <c r="QWE21" i="28"/>
  <c r="QWM21" i="28"/>
  <c r="QWU21" i="28"/>
  <c r="QXC21" i="28"/>
  <c r="QXK21" i="28"/>
  <c r="QXS21" i="28"/>
  <c r="QYA21" i="28"/>
  <c r="QYI21" i="28"/>
  <c r="QYQ21" i="28"/>
  <c r="QYY21" i="28"/>
  <c r="QZG21" i="28"/>
  <c r="QZO21" i="28"/>
  <c r="QZW21" i="28"/>
  <c r="RAE21" i="28"/>
  <c r="RAM21" i="28"/>
  <c r="RAU21" i="28"/>
  <c r="RBC21" i="28"/>
  <c r="RBK21" i="28"/>
  <c r="RBS21" i="28"/>
  <c r="RCA21" i="28"/>
  <c r="RCI21" i="28"/>
  <c r="RCQ21" i="28"/>
  <c r="RCY21" i="28"/>
  <c r="RDG21" i="28"/>
  <c r="RDO21" i="28"/>
  <c r="RDW21" i="28"/>
  <c r="REE21" i="28"/>
  <c r="REM21" i="28"/>
  <c r="REU21" i="28"/>
  <c r="RFC21" i="28"/>
  <c r="RFK21" i="28"/>
  <c r="RFS21" i="28"/>
  <c r="RGA21" i="28"/>
  <c r="RGI21" i="28"/>
  <c r="RGQ21" i="28"/>
  <c r="RGY21" i="28"/>
  <c r="RHG21" i="28"/>
  <c r="RHO21" i="28"/>
  <c r="RHW21" i="28"/>
  <c r="RIE21" i="28"/>
  <c r="RIM21" i="28"/>
  <c r="RIU21" i="28"/>
  <c r="RJC21" i="28"/>
  <c r="RJK21" i="28"/>
  <c r="RJS21" i="28"/>
  <c r="RKA21" i="28"/>
  <c r="RKI21" i="28"/>
  <c r="RKQ21" i="28"/>
  <c r="RKY21" i="28"/>
  <c r="RLG21" i="28"/>
  <c r="RLO21" i="28"/>
  <c r="RLW21" i="28"/>
  <c r="RME21" i="28"/>
  <c r="RMM21" i="28"/>
  <c r="RMU21" i="28"/>
  <c r="RNC21" i="28"/>
  <c r="RNK21" i="28"/>
  <c r="RNS21" i="28"/>
  <c r="ROA21" i="28"/>
  <c r="ROI21" i="28"/>
  <c r="ROQ21" i="28"/>
  <c r="ROY21" i="28"/>
  <c r="RPG21" i="28"/>
  <c r="RPO21" i="28"/>
  <c r="RPW21" i="28"/>
  <c r="RQE21" i="28"/>
  <c r="RQM21" i="28"/>
  <c r="RQU21" i="28"/>
  <c r="RRC21" i="28"/>
  <c r="RRK21" i="28"/>
  <c r="RRS21" i="28"/>
  <c r="RSA21" i="28"/>
  <c r="RSI21" i="28"/>
  <c r="RSQ21" i="28"/>
  <c r="RSY21" i="28"/>
  <c r="RTG21" i="28"/>
  <c r="RTO21" i="28"/>
  <c r="RTW21" i="28"/>
  <c r="RUE21" i="28"/>
  <c r="RUM21" i="28"/>
  <c r="RUU21" i="28"/>
  <c r="RVC21" i="28"/>
  <c r="RVK21" i="28"/>
  <c r="RVS21" i="28"/>
  <c r="RWA21" i="28"/>
  <c r="RWI21" i="28"/>
  <c r="RWQ21" i="28"/>
  <c r="RWY21" i="28"/>
  <c r="RXG21" i="28"/>
  <c r="RXO21" i="28"/>
  <c r="RXW21" i="28"/>
  <c r="RYE21" i="28"/>
  <c r="RYM21" i="28"/>
  <c r="RYU21" i="28"/>
  <c r="RZC21" i="28"/>
  <c r="RZK21" i="28"/>
  <c r="RZS21" i="28"/>
  <c r="SAA21" i="28"/>
  <c r="SAI21" i="28"/>
  <c r="SAQ21" i="28"/>
  <c r="SAY21" i="28"/>
  <c r="SBG21" i="28"/>
  <c r="SBO21" i="28"/>
  <c r="SBW21" i="28"/>
  <c r="SCE21" i="28"/>
  <c r="SCM21" i="28"/>
  <c r="SCU21" i="28"/>
  <c r="SDC21" i="28"/>
  <c r="SDK21" i="28"/>
  <c r="SDS21" i="28"/>
  <c r="SEA21" i="28"/>
  <c r="SEI21" i="28"/>
  <c r="SEQ21" i="28"/>
  <c r="SEY21" i="28"/>
  <c r="SFG21" i="28"/>
  <c r="SFO21" i="28"/>
  <c r="SFW21" i="28"/>
  <c r="SGE21" i="28"/>
  <c r="SGM21" i="28"/>
  <c r="SGU21" i="28"/>
  <c r="SHC21" i="28"/>
  <c r="SHK21" i="28"/>
  <c r="SHS21" i="28"/>
  <c r="SIA21" i="28"/>
  <c r="SII21" i="28"/>
  <c r="SIQ21" i="28"/>
  <c r="SIY21" i="28"/>
  <c r="SJG21" i="28"/>
  <c r="SJO21" i="28"/>
  <c r="SJW21" i="28"/>
  <c r="SKE21" i="28"/>
  <c r="SKM21" i="28"/>
  <c r="SKU21" i="28"/>
  <c r="SLC21" i="28"/>
  <c r="SLK21" i="28"/>
  <c r="SLS21" i="28"/>
  <c r="SMA21" i="28"/>
  <c r="SMI21" i="28"/>
  <c r="SMQ21" i="28"/>
  <c r="SMY21" i="28"/>
  <c r="SNG21" i="28"/>
  <c r="SNO21" i="28"/>
  <c r="SNW21" i="28"/>
  <c r="SOE21" i="28"/>
  <c r="SOM21" i="28"/>
  <c r="SOU21" i="28"/>
  <c r="SPC21" i="28"/>
  <c r="SPK21" i="28"/>
  <c r="SPS21" i="28"/>
  <c r="SQA21" i="28"/>
  <c r="SQI21" i="28"/>
  <c r="SQQ21" i="28"/>
  <c r="SQY21" i="28"/>
  <c r="SRG21" i="28"/>
  <c r="SRO21" i="28"/>
  <c r="SRW21" i="28"/>
  <c r="SSE21" i="28"/>
  <c r="SSM21" i="28"/>
  <c r="SSU21" i="28"/>
  <c r="STC21" i="28"/>
  <c r="STK21" i="28"/>
  <c r="STS21" i="28"/>
  <c r="SUA21" i="28"/>
  <c r="SUI21" i="28"/>
  <c r="SUQ21" i="28"/>
  <c r="SUY21" i="28"/>
  <c r="SVG21" i="28"/>
  <c r="SVO21" i="28"/>
  <c r="SVW21" i="28"/>
  <c r="SWE21" i="28"/>
  <c r="SWM21" i="28"/>
  <c r="SWU21" i="28"/>
  <c r="SXC21" i="28"/>
  <c r="SXK21" i="28"/>
  <c r="SXS21" i="28"/>
  <c r="SYA21" i="28"/>
  <c r="SYI21" i="28"/>
  <c r="SYQ21" i="28"/>
  <c r="SYY21" i="28"/>
  <c r="SZD21" i="28"/>
  <c r="SZI21" i="28"/>
  <c r="SZO21" i="28"/>
  <c r="SZT21" i="28"/>
  <c r="SZY21" i="28"/>
  <c r="TAE21" i="28"/>
  <c r="TAJ21" i="28"/>
  <c r="TAO21" i="28"/>
  <c r="TAU21" i="28"/>
  <c r="TAZ21" i="28"/>
  <c r="TBE21" i="28"/>
  <c r="TBK21" i="28"/>
  <c r="TBP21" i="28"/>
  <c r="TBU21" i="28"/>
  <c r="TCA21" i="28"/>
  <c r="TCF21" i="28"/>
  <c r="TCK21" i="28"/>
  <c r="TCQ21" i="28"/>
  <c r="TCV21" i="28"/>
  <c r="TDA21" i="28"/>
  <c r="TDG21" i="28"/>
  <c r="TDL21" i="28"/>
  <c r="TDQ21" i="28"/>
  <c r="TDW21" i="28"/>
  <c r="TEB21" i="28"/>
  <c r="TEG21" i="28"/>
  <c r="TEM21" i="28"/>
  <c r="TER21" i="28"/>
  <c r="TEW21" i="28"/>
  <c r="TFC21" i="28"/>
  <c r="TFH21" i="28"/>
  <c r="TFM21" i="28"/>
  <c r="TFS21" i="28"/>
  <c r="TFX21" i="28"/>
  <c r="TGC21" i="28"/>
  <c r="TGI21" i="28"/>
  <c r="TGN21" i="28"/>
  <c r="TGS21" i="28"/>
  <c r="TGY21" i="28"/>
  <c r="THD21" i="28"/>
  <c r="THI21" i="28"/>
  <c r="THO21" i="28"/>
  <c r="THT21" i="28"/>
  <c r="THY21" i="28"/>
  <c r="TIE21" i="28"/>
  <c r="TIJ21" i="28"/>
  <c r="TIO21" i="28"/>
  <c r="TIU21" i="28"/>
  <c r="TIZ21" i="28"/>
  <c r="TJE21" i="28"/>
  <c r="TJK21" i="28"/>
  <c r="TJP21" i="28"/>
  <c r="TJU21" i="28"/>
  <c r="TKA21" i="28"/>
  <c r="TKF21" i="28"/>
  <c r="TKK21" i="28"/>
  <c r="TKQ21" i="28"/>
  <c r="TKV21" i="28"/>
  <c r="TLA21" i="28"/>
  <c r="TLG21" i="28"/>
  <c r="TLL21" i="28"/>
  <c r="TLQ21" i="28"/>
  <c r="TLW21" i="28"/>
  <c r="TMB21" i="28"/>
  <c r="TMG21" i="28"/>
  <c r="TMM21" i="28"/>
  <c r="TMR21" i="28"/>
  <c r="TMW21" i="28"/>
  <c r="TNC21" i="28"/>
  <c r="TNH21" i="28"/>
  <c r="TNM21" i="28"/>
  <c r="TNS21" i="28"/>
  <c r="TNX21" i="28"/>
  <c r="TOC21" i="28"/>
  <c r="TOI21" i="28"/>
  <c r="TON21" i="28"/>
  <c r="TOS21" i="28"/>
  <c r="TOY21" i="28"/>
  <c r="TPD21" i="28"/>
  <c r="TPI21" i="28"/>
  <c r="TPO21" i="28"/>
  <c r="TPT21" i="28"/>
  <c r="TPY21" i="28"/>
  <c r="TQE21" i="28"/>
  <c r="TQJ21" i="28"/>
  <c r="TQO21" i="28"/>
  <c r="TQU21" i="28"/>
  <c r="TQZ21" i="28"/>
  <c r="TRE21" i="28"/>
  <c r="TRK21" i="28"/>
  <c r="TRP21" i="28"/>
  <c r="TRU21" i="28"/>
  <c r="TSA21" i="28"/>
  <c r="TSF21" i="28"/>
  <c r="TSK21" i="28"/>
  <c r="TSQ21" i="28"/>
  <c r="TSV21" i="28"/>
  <c r="TTA21" i="28"/>
  <c r="TTG21" i="28"/>
  <c r="TTL21" i="28"/>
  <c r="TTQ21" i="28"/>
  <c r="TTW21" i="28"/>
  <c r="TUB21" i="28"/>
  <c r="TUG21" i="28"/>
  <c r="TUM21" i="28"/>
  <c r="TUR21" i="28"/>
  <c r="TUW21" i="28"/>
  <c r="TVC21" i="28"/>
  <c r="TVH21" i="28"/>
  <c r="TVM21" i="28"/>
  <c r="TVS21" i="28"/>
  <c r="TVX21" i="28"/>
  <c r="TWC21" i="28"/>
  <c r="TWI21" i="28"/>
  <c r="TWN21" i="28"/>
  <c r="TWS21" i="28"/>
  <c r="TWY21" i="28"/>
  <c r="TXD21" i="28"/>
  <c r="TXI21" i="28"/>
  <c r="TXO21" i="28"/>
  <c r="TXT21" i="28"/>
  <c r="TXY21" i="28"/>
  <c r="TYE21" i="28"/>
  <c r="TYJ21" i="28"/>
  <c r="TYO21" i="28"/>
  <c r="TYT21" i="28"/>
  <c r="TYX21" i="28"/>
  <c r="TZB21" i="28"/>
  <c r="TZF21" i="28"/>
  <c r="TZJ21" i="28"/>
  <c r="TZN21" i="28"/>
  <c r="TZR21" i="28"/>
  <c r="TZV21" i="28"/>
  <c r="TZZ21" i="28"/>
  <c r="UAD21" i="28"/>
  <c r="UAH21" i="28"/>
  <c r="UAL21" i="28"/>
  <c r="UAP21" i="28"/>
  <c r="UAT21" i="28"/>
  <c r="UAX21" i="28"/>
  <c r="UBB21" i="28"/>
  <c r="UBF21" i="28"/>
  <c r="UBJ21" i="28"/>
  <c r="UBN21" i="28"/>
  <c r="UBR21" i="28"/>
  <c r="UBV21" i="28"/>
  <c r="UBZ21" i="28"/>
  <c r="UCD21" i="28"/>
  <c r="UCH21" i="28"/>
  <c r="UCL21" i="28"/>
  <c r="UCP21" i="28"/>
  <c r="UCT21" i="28"/>
  <c r="UCX21" i="28"/>
  <c r="UDB21" i="28"/>
  <c r="UDF21" i="28"/>
  <c r="UDJ21" i="28"/>
  <c r="UDN21" i="28"/>
  <c r="UDR21" i="28"/>
  <c r="UDV21" i="28"/>
  <c r="UDZ21" i="28"/>
  <c r="UED21" i="28"/>
  <c r="UEH21" i="28"/>
  <c r="UEL21" i="28"/>
  <c r="UEP21" i="28"/>
  <c r="UET21" i="28"/>
  <c r="UEX21" i="28"/>
  <c r="UFB21" i="28"/>
  <c r="UFF21" i="28"/>
  <c r="UFJ21" i="28"/>
  <c r="UFN21" i="28"/>
  <c r="UFR21" i="28"/>
  <c r="UFV21" i="28"/>
  <c r="UFZ21" i="28"/>
  <c r="UGD21" i="28"/>
  <c r="UGH21" i="28"/>
  <c r="UGL21" i="28"/>
  <c r="UGP21" i="28"/>
  <c r="UGT21" i="28"/>
  <c r="UGX21" i="28"/>
  <c r="UHB21" i="28"/>
  <c r="UHF21" i="28"/>
  <c r="UHJ21" i="28"/>
  <c r="UHN21" i="28"/>
  <c r="UHR21" i="28"/>
  <c r="UHV21" i="28"/>
  <c r="UHZ21" i="28"/>
  <c r="UID21" i="28"/>
  <c r="UIH21" i="28"/>
  <c r="UIL21" i="28"/>
  <c r="UIP21" i="28"/>
  <c r="UIT21" i="28"/>
  <c r="UIX21" i="28"/>
  <c r="UJB21" i="28"/>
  <c r="UJF21" i="28"/>
  <c r="UJJ21" i="28"/>
  <c r="UJN21" i="28"/>
  <c r="UJR21" i="28"/>
  <c r="UJV21" i="28"/>
  <c r="UJZ21" i="28"/>
  <c r="UKD21" i="28"/>
  <c r="UKH21" i="28"/>
  <c r="UKL21" i="28"/>
  <c r="UKP21" i="28"/>
  <c r="UKT21" i="28"/>
  <c r="UKX21" i="28"/>
  <c r="ULB21" i="28"/>
  <c r="ULF21" i="28"/>
  <c r="ULJ21" i="28"/>
  <c r="ULN21" i="28"/>
  <c r="ULR21" i="28"/>
  <c r="ULV21" i="28"/>
  <c r="ULZ21" i="28"/>
  <c r="UMD21" i="28"/>
  <c r="UMH21" i="28"/>
  <c r="UML21" i="28"/>
  <c r="UMP21" i="28"/>
  <c r="UMT21" i="28"/>
  <c r="UMX21" i="28"/>
  <c r="UNB21" i="28"/>
  <c r="UNF21" i="28"/>
  <c r="UNJ21" i="28"/>
  <c r="UNN21" i="28"/>
  <c r="UNR21" i="28"/>
  <c r="UNV21" i="28"/>
  <c r="UNZ21" i="28"/>
  <c r="UOD21" i="28"/>
  <c r="UOH21" i="28"/>
  <c r="UOL21" i="28"/>
  <c r="UOP21" i="28"/>
  <c r="UOT21" i="28"/>
  <c r="UOX21" i="28"/>
  <c r="UPB21" i="28"/>
  <c r="UPF21" i="28"/>
  <c r="UPJ21" i="28"/>
  <c r="UPN21" i="28"/>
  <c r="UPR21" i="28"/>
  <c r="UPV21" i="28"/>
  <c r="UPZ21" i="28"/>
  <c r="UQD21" i="28"/>
  <c r="UQH21" i="28"/>
  <c r="UQL21" i="28"/>
  <c r="UQP21" i="28"/>
  <c r="UQT21" i="28"/>
  <c r="UQX21" i="28"/>
  <c r="URB21" i="28"/>
  <c r="URF21" i="28"/>
  <c r="URJ21" i="28"/>
  <c r="URN21" i="28"/>
  <c r="URR21" i="28"/>
  <c r="URV21" i="28"/>
  <c r="URZ21" i="28"/>
  <c r="USD21" i="28"/>
  <c r="USH21" i="28"/>
  <c r="USL21" i="28"/>
  <c r="USP21" i="28"/>
  <c r="UST21" i="28"/>
  <c r="USX21" i="28"/>
  <c r="UTB21" i="28"/>
  <c r="UTF21" i="28"/>
  <c r="UTJ21" i="28"/>
  <c r="UTN21" i="28"/>
  <c r="UTR21" i="28"/>
  <c r="UTV21" i="28"/>
  <c r="UTZ21" i="28"/>
  <c r="UUD21" i="28"/>
  <c r="UUH21" i="28"/>
  <c r="UUL21" i="28"/>
  <c r="UUP21" i="28"/>
  <c r="UUT21" i="28"/>
  <c r="UUX21" i="28"/>
  <c r="UVB21" i="28"/>
  <c r="UVF21" i="28"/>
  <c r="UVJ21" i="28"/>
  <c r="UVN21" i="28"/>
  <c r="UVR21" i="28"/>
  <c r="UVV21" i="28"/>
  <c r="UVZ21" i="28"/>
  <c r="UWD21" i="28"/>
  <c r="UWH21" i="28"/>
  <c r="UWL21" i="28"/>
  <c r="UWP21" i="28"/>
  <c r="UWT21" i="28"/>
  <c r="UWX21" i="28"/>
  <c r="UXB21" i="28"/>
  <c r="UXF21" i="28"/>
  <c r="UXJ21" i="28"/>
  <c r="UXN21" i="28"/>
  <c r="UXR21" i="28"/>
  <c r="UXV21" i="28"/>
  <c r="UXZ21" i="28"/>
  <c r="UYD21" i="28"/>
  <c r="UYH21" i="28"/>
  <c r="UYL21" i="28"/>
  <c r="UYP21" i="28"/>
  <c r="UYT21" i="28"/>
  <c r="UYX21" i="28"/>
  <c r="UZB21" i="28"/>
  <c r="UZF21" i="28"/>
  <c r="UZJ21" i="28"/>
  <c r="UZN21" i="28"/>
  <c r="UZR21" i="28"/>
  <c r="UZV21" i="28"/>
  <c r="UZZ21" i="28"/>
  <c r="VAD21" i="28"/>
  <c r="VAH21" i="28"/>
  <c r="VAL21" i="28"/>
  <c r="VAP21" i="28"/>
  <c r="VAT21" i="28"/>
  <c r="VAX21" i="28"/>
  <c r="VBB21" i="28"/>
  <c r="VBF21" i="28"/>
  <c r="VBJ21" i="28"/>
  <c r="VBN21" i="28"/>
  <c r="VBR21" i="28"/>
  <c r="VBV21" i="28"/>
  <c r="VBZ21" i="28"/>
  <c r="VCD21" i="28"/>
  <c r="VCH21" i="28"/>
  <c r="VCL21" i="28"/>
  <c r="VCP21" i="28"/>
  <c r="VCT21" i="28"/>
  <c r="VCX21" i="28"/>
  <c r="VDB21" i="28"/>
  <c r="VDF21" i="28"/>
  <c r="VDJ21" i="28"/>
  <c r="VDN21" i="28"/>
  <c r="VDR21" i="28"/>
  <c r="VDV21" i="28"/>
  <c r="VDZ21" i="28"/>
  <c r="VED21" i="28"/>
  <c r="VEH21" i="28"/>
  <c r="VEL21" i="28"/>
  <c r="VEP21" i="28"/>
  <c r="VET21" i="28"/>
  <c r="VEX21" i="28"/>
  <c r="VFB21" i="28"/>
  <c r="VFF21" i="28"/>
  <c r="VFJ21" i="28"/>
  <c r="VFN21" i="28"/>
  <c r="VFR21" i="28"/>
  <c r="VFV21" i="28"/>
  <c r="VFZ21" i="28"/>
  <c r="VGD21" i="28"/>
  <c r="VGH21" i="28"/>
  <c r="VGL21" i="28"/>
  <c r="VGP21" i="28"/>
  <c r="VGT21" i="28"/>
  <c r="VGX21" i="28"/>
  <c r="VHB21" i="28"/>
  <c r="VHF21" i="28"/>
  <c r="VHJ21" i="28"/>
  <c r="VHN21" i="28"/>
  <c r="VHR21" i="28"/>
  <c r="VHV21" i="28"/>
  <c r="VHZ21" i="28"/>
  <c r="VID21" i="28"/>
  <c r="VIH21" i="28"/>
  <c r="VIL21" i="28"/>
  <c r="VIP21" i="28"/>
  <c r="VIT21" i="28"/>
  <c r="VIX21" i="28"/>
  <c r="VJB21" i="28"/>
  <c r="VJF21" i="28"/>
  <c r="VJJ21" i="28"/>
  <c r="VJN21" i="28"/>
  <c r="VJR21" i="28"/>
  <c r="VJV21" i="28"/>
  <c r="VJZ21" i="28"/>
  <c r="VKD21" i="28"/>
  <c r="VKH21" i="28"/>
  <c r="VKL21" i="28"/>
  <c r="VKP21" i="28"/>
  <c r="VKT21" i="28"/>
  <c r="VKX21" i="28"/>
  <c r="VLB21" i="28"/>
  <c r="VLF21" i="28"/>
  <c r="VLJ21" i="28"/>
  <c r="VLN21" i="28"/>
  <c r="VLR21" i="28"/>
  <c r="VLV21" i="28"/>
  <c r="VLZ21" i="28"/>
  <c r="VMD21" i="28"/>
  <c r="VMH21" i="28"/>
  <c r="VML21" i="28"/>
  <c r="VMP21" i="28"/>
  <c r="VMT21" i="28"/>
  <c r="VMX21" i="28"/>
  <c r="VNB21" i="28"/>
  <c r="VNF21" i="28"/>
  <c r="VNJ21" i="28"/>
  <c r="VNN21" i="28"/>
  <c r="VNR21" i="28"/>
  <c r="VNV21" i="28"/>
  <c r="VNZ21" i="28"/>
  <c r="VOD21" i="28"/>
  <c r="VOH21" i="28"/>
  <c r="VOL21" i="28"/>
  <c r="VOP21" i="28"/>
  <c r="VOT21" i="28"/>
  <c r="VOX21" i="28"/>
  <c r="VPB21" i="28"/>
  <c r="VPF21" i="28"/>
  <c r="VPJ21" i="28"/>
  <c r="VPN21" i="28"/>
  <c r="VPR21" i="28"/>
  <c r="VPV21" i="28"/>
  <c r="VPZ21" i="28"/>
  <c r="VQD21" i="28"/>
  <c r="VQH21" i="28"/>
  <c r="VQL21" i="28"/>
  <c r="VQP21" i="28"/>
  <c r="VQT21" i="28"/>
  <c r="VQX21" i="28"/>
  <c r="VRB21" i="28"/>
  <c r="VRF21" i="28"/>
  <c r="VRJ21" i="28"/>
  <c r="VRN21" i="28"/>
  <c r="VRR21" i="28"/>
  <c r="VRV21" i="28"/>
  <c r="VRZ21" i="28"/>
  <c r="VSD21" i="28"/>
  <c r="VSH21" i="28"/>
  <c r="VSL21" i="28"/>
  <c r="VSP21" i="28"/>
  <c r="VST21" i="28"/>
  <c r="VSX21" i="28"/>
  <c r="VTB21" i="28"/>
  <c r="VTF21" i="28"/>
  <c r="VTJ21" i="28"/>
  <c r="VTN21" i="28"/>
  <c r="VTR21" i="28"/>
  <c r="VTV21" i="28"/>
  <c r="VTZ21" i="28"/>
  <c r="VUD21" i="28"/>
  <c r="VUH21" i="28"/>
  <c r="VUL21" i="28"/>
  <c r="VUP21" i="28"/>
  <c r="VUT21" i="28"/>
  <c r="VUX21" i="28"/>
  <c r="VVB21" i="28"/>
  <c r="VVF21" i="28"/>
  <c r="VVJ21" i="28"/>
  <c r="VVN21" i="28"/>
  <c r="VVR21" i="28"/>
  <c r="VVV21" i="28"/>
  <c r="VVZ21" i="28"/>
  <c r="VWD21" i="28"/>
  <c r="VWH21" i="28"/>
  <c r="VWL21" i="28"/>
  <c r="VWP21" i="28"/>
  <c r="VWT21" i="28"/>
  <c r="VWX21" i="28"/>
  <c r="VXB21" i="28"/>
  <c r="VXF21" i="28"/>
  <c r="VXJ21" i="28"/>
  <c r="VXN21" i="28"/>
  <c r="VXR21" i="28"/>
  <c r="VXV21" i="28"/>
  <c r="VXZ21" i="28"/>
  <c r="VYD21" i="28"/>
  <c r="VYH21" i="28"/>
  <c r="VYL21" i="28"/>
  <c r="VYP21" i="28"/>
  <c r="VYT21" i="28"/>
  <c r="VYX21" i="28"/>
  <c r="VZB21" i="28"/>
  <c r="VZF21" i="28"/>
  <c r="VZJ21" i="28"/>
  <c r="VZN21" i="28"/>
  <c r="VZR21" i="28"/>
  <c r="VZV21" i="28"/>
  <c r="VZZ21" i="28"/>
  <c r="WAD21" i="28"/>
  <c r="WAH21" i="28"/>
  <c r="WAL21" i="28"/>
  <c r="WAP21" i="28"/>
  <c r="WAT21" i="28"/>
  <c r="WAX21" i="28"/>
  <c r="WBB21" i="28"/>
  <c r="WBF21" i="28"/>
  <c r="WBJ21" i="28"/>
  <c r="WBN21" i="28"/>
  <c r="WBR21" i="28"/>
  <c r="WBV21" i="28"/>
  <c r="WBZ21" i="28"/>
  <c r="WCD21" i="28"/>
  <c r="WCH21" i="28"/>
  <c r="WCL21" i="28"/>
  <c r="WCP21" i="28"/>
  <c r="WCT21" i="28"/>
  <c r="WCX21" i="28"/>
  <c r="WDB21" i="28"/>
  <c r="WDF21" i="28"/>
  <c r="WDJ21" i="28"/>
  <c r="WDN21" i="28"/>
  <c r="WDR21" i="28"/>
  <c r="WDV21" i="28"/>
  <c r="WDZ21" i="28"/>
  <c r="WED21" i="28"/>
  <c r="WEH21" i="28"/>
  <c r="WEL21" i="28"/>
  <c r="WEP21" i="28"/>
  <c r="WET21" i="28"/>
  <c r="WEX21" i="28"/>
  <c r="WFB21" i="28"/>
  <c r="WFF21" i="28"/>
  <c r="WFJ21" i="28"/>
  <c r="WFN21" i="28"/>
  <c r="WFR21" i="28"/>
  <c r="WFV21" i="28"/>
  <c r="WFZ21" i="28"/>
  <c r="WGD21" i="28"/>
  <c r="WGH21" i="28"/>
  <c r="WGL21" i="28"/>
  <c r="WGP21" i="28"/>
  <c r="WGT21" i="28"/>
  <c r="WGX21" i="28"/>
  <c r="WHB21" i="28"/>
  <c r="WHF21" i="28"/>
  <c r="WHJ21" i="28"/>
  <c r="WHN21" i="28"/>
  <c r="WHR21" i="28"/>
  <c r="WHV21" i="28"/>
  <c r="WHZ21" i="28"/>
  <c r="WID21" i="28"/>
  <c r="WIH21" i="28"/>
  <c r="WIL21" i="28"/>
  <c r="WIP21" i="28"/>
  <c r="WIT21" i="28"/>
  <c r="WIX21" i="28"/>
  <c r="WJB21" i="28"/>
  <c r="WJF21" i="28"/>
  <c r="WJJ21" i="28"/>
  <c r="WJN21" i="28"/>
  <c r="WJR21" i="28"/>
  <c r="WJV21" i="28"/>
  <c r="WJZ21" i="28"/>
  <c r="WKD21" i="28"/>
  <c r="WKH21" i="28"/>
  <c r="WKL21" i="28"/>
  <c r="WKP21" i="28"/>
  <c r="WKT21" i="28"/>
  <c r="WKX21" i="28"/>
  <c r="WLB21" i="28"/>
  <c r="WLF21" i="28"/>
  <c r="WLJ21" i="28"/>
  <c r="WLN21" i="28"/>
  <c r="WLR21" i="28"/>
  <c r="WLV21" i="28"/>
  <c r="WLZ21" i="28"/>
  <c r="WMD21" i="28"/>
  <c r="WMH21" i="28"/>
  <c r="WML21" i="28"/>
  <c r="WMP21" i="28"/>
  <c r="WMT21" i="28"/>
  <c r="WMX21" i="28"/>
  <c r="WNB21" i="28"/>
  <c r="WNF21" i="28"/>
  <c r="WNJ21" i="28"/>
  <c r="WNN21" i="28"/>
  <c r="WNR21" i="28"/>
  <c r="WNV21" i="28"/>
  <c r="WNZ21" i="28"/>
  <c r="WOD21" i="28"/>
  <c r="WOH21" i="28"/>
  <c r="WOL21" i="28"/>
  <c r="WOP21" i="28"/>
  <c r="WOT21" i="28"/>
  <c r="WOX21" i="28"/>
  <c r="WPB21" i="28"/>
  <c r="WPF21" i="28"/>
  <c r="WPJ21" i="28"/>
  <c r="WPN21" i="28"/>
  <c r="WPR21" i="28"/>
  <c r="WPV21" i="28"/>
  <c r="WPZ21" i="28"/>
  <c r="WQD21" i="28"/>
  <c r="WQH21" i="28"/>
  <c r="WQL21" i="28"/>
  <c r="WQP21" i="28"/>
  <c r="WQT21" i="28"/>
  <c r="WQX21" i="28"/>
  <c r="WRB21" i="28"/>
  <c r="WRF21" i="28"/>
  <c r="WRJ21" i="28"/>
  <c r="WRN21" i="28"/>
  <c r="WRR21" i="28"/>
  <c r="WRV21" i="28"/>
  <c r="WRZ21" i="28"/>
  <c r="WSD21" i="28"/>
  <c r="WSH21" i="28"/>
  <c r="WSL21" i="28"/>
  <c r="WSP21" i="28"/>
  <c r="WST21" i="28"/>
  <c r="WSX21" i="28"/>
  <c r="WTB21" i="28"/>
  <c r="WTF21" i="28"/>
  <c r="WTJ21" i="28"/>
  <c r="WTN21" i="28"/>
  <c r="WTR21" i="28"/>
  <c r="WTV21" i="28"/>
  <c r="WTZ21" i="28"/>
  <c r="WUD21" i="28"/>
  <c r="WUH21" i="28"/>
  <c r="WUL21" i="28"/>
  <c r="WUP21" i="28"/>
  <c r="WUT21" i="28"/>
  <c r="WUX21" i="28"/>
  <c r="WVB21" i="28"/>
  <c r="WVF21" i="28"/>
  <c r="WVJ21" i="28"/>
  <c r="WVN21" i="28"/>
  <c r="WVR21" i="28"/>
  <c r="WVV21" i="28"/>
  <c r="WVZ21" i="28"/>
  <c r="WWD21" i="28"/>
  <c r="WWH21" i="28"/>
  <c r="WWL21" i="28"/>
  <c r="WWP21" i="28"/>
  <c r="WWT21" i="28"/>
  <c r="WWX21" i="28"/>
  <c r="WXB21" i="28"/>
  <c r="WXF21" i="28"/>
  <c r="WXJ21" i="28"/>
  <c r="WXN21" i="28"/>
  <c r="WXR21" i="28"/>
  <c r="WXV21" i="28"/>
  <c r="WXZ21" i="28"/>
  <c r="WYD21" i="28"/>
  <c r="WYH21" i="28"/>
  <c r="WYL21" i="28"/>
  <c r="WYP21" i="28"/>
  <c r="WYT21" i="28"/>
  <c r="WYX21" i="28"/>
  <c r="WZB21" i="28"/>
  <c r="WZF21" i="28"/>
  <c r="WZJ21" i="28"/>
  <c r="WZN21" i="28"/>
  <c r="WZR21" i="28"/>
  <c r="WZV21" i="28"/>
  <c r="WZZ21" i="28"/>
  <c r="XAD21" i="28"/>
  <c r="XAH21" i="28"/>
  <c r="XAL21" i="28"/>
  <c r="XAP21" i="28"/>
  <c r="XAT21" i="28"/>
  <c r="XAX21" i="28"/>
  <c r="XBB21" i="28"/>
  <c r="XBF21" i="28"/>
  <c r="XBJ21" i="28"/>
  <c r="XBN21" i="28"/>
  <c r="XBR21" i="28"/>
  <c r="XBV21" i="28"/>
  <c r="XBZ21" i="28"/>
  <c r="XCD21" i="28"/>
  <c r="XCH21" i="28"/>
  <c r="XCL21" i="28"/>
  <c r="XCP21" i="28"/>
  <c r="XCT21" i="28"/>
  <c r="XCX21" i="28"/>
  <c r="XDB21" i="28"/>
  <c r="XDF21" i="28"/>
  <c r="XDJ21" i="28"/>
  <c r="XDN21" i="28"/>
  <c r="XDR21" i="28"/>
  <c r="XDV21" i="28"/>
  <c r="XDZ21" i="28"/>
  <c r="XED21" i="28"/>
  <c r="XEH21" i="28"/>
  <c r="XEL21" i="28"/>
  <c r="XEP21" i="28"/>
  <c r="XET21" i="28"/>
  <c r="XEX21" i="28"/>
  <c r="XFB21" i="28"/>
  <c r="BBC21" i="28"/>
  <c r="KMS21" i="28"/>
  <c r="KZQ21" i="28"/>
  <c r="LDI21" i="28"/>
  <c r="LEO21" i="28"/>
  <c r="LFU21" i="28"/>
  <c r="LHA21" i="28"/>
  <c r="LIG21" i="28"/>
  <c r="LJM21" i="28"/>
  <c r="LLI21" i="28"/>
  <c r="LMO21" i="28"/>
  <c r="LNU21" i="28"/>
  <c r="LPA21" i="28"/>
  <c r="LQG21" i="28"/>
  <c r="LRM21" i="28"/>
  <c r="LSS21" i="28"/>
  <c r="LTY21" i="28"/>
  <c r="LVE21" i="28"/>
  <c r="LWK21" i="28"/>
  <c r="LXQ21" i="28"/>
  <c r="LYW21" i="28"/>
  <c r="MAC21" i="28"/>
  <c r="MBI21" i="28"/>
  <c r="MCO21" i="28"/>
  <c r="MDU21" i="28"/>
  <c r="MFA21" i="28"/>
  <c r="MGG21" i="28"/>
  <c r="MHM21" i="28"/>
  <c r="MIS21" i="28"/>
  <c r="MJY21" i="28"/>
  <c r="MLU21" i="28"/>
  <c r="MNA21" i="28"/>
  <c r="MOG21" i="28"/>
  <c r="MPM21" i="28"/>
  <c r="MQS21" i="28"/>
  <c r="MRY21" i="28"/>
  <c r="MTE21" i="28"/>
  <c r="MUK21" i="28"/>
  <c r="MVQ21" i="28"/>
  <c r="MWW21" i="28"/>
  <c r="MYC21" i="28"/>
  <c r="MZI21" i="28"/>
  <c r="NAO21" i="28"/>
  <c r="NBU21" i="28"/>
  <c r="NDA21" i="28"/>
  <c r="NEG21" i="28"/>
  <c r="NEW21" i="28"/>
  <c r="NGC21" i="28"/>
  <c r="NHI21" i="28"/>
  <c r="NIO21" i="28"/>
  <c r="NJU21" i="28"/>
  <c r="NLA21" i="28"/>
  <c r="NMG21" i="28"/>
  <c r="NNM21" i="28"/>
  <c r="NOS21" i="28"/>
  <c r="NPY21" i="28"/>
  <c r="NRE21" i="28"/>
  <c r="NSK21" i="28"/>
  <c r="NTQ21" i="28"/>
  <c r="NUW21" i="28"/>
  <c r="NWC21" i="28"/>
  <c r="NXI21" i="28"/>
  <c r="NYO21" i="28"/>
  <c r="NZU21" i="28"/>
  <c r="OBA21" i="28"/>
  <c r="OCC21" i="28"/>
  <c r="OCX21" i="28"/>
  <c r="ODI21" i="28"/>
  <c r="OED21" i="28"/>
  <c r="OEY21" i="28"/>
  <c r="OFU21" i="28"/>
  <c r="OGP21" i="28"/>
  <c r="OHK21" i="28"/>
  <c r="OIG21" i="28"/>
  <c r="OIQ21" i="28"/>
  <c r="OJM21" i="28"/>
  <c r="OKH21" i="28"/>
  <c r="OLC21" i="28"/>
  <c r="OLY21" i="28"/>
  <c r="OMT21" i="28"/>
  <c r="ONO21" i="28"/>
  <c r="OOK21" i="28"/>
  <c r="OPF21" i="28"/>
  <c r="OQA21" i="28"/>
  <c r="OQW21" i="28"/>
  <c r="OSC21" i="28"/>
  <c r="OSX21" i="28"/>
  <c r="OTI21" i="28"/>
  <c r="OUD21" i="28"/>
  <c r="OUY21" i="28"/>
  <c r="OVU21" i="28"/>
  <c r="OWP21" i="28"/>
  <c r="OXK21" i="28"/>
  <c r="OYG21" i="28"/>
  <c r="OZB21" i="28"/>
  <c r="OZW21" i="28"/>
  <c r="PAS21" i="28"/>
  <c r="PBN21" i="28"/>
  <c r="PCI21" i="28"/>
  <c r="PDE21" i="28"/>
  <c r="PDZ21" i="28"/>
  <c r="PEU21" i="28"/>
  <c r="PFO21" i="28"/>
  <c r="PGM21" i="28"/>
  <c r="PHC21" i="28"/>
  <c r="PHK21" i="28"/>
  <c r="PIA21" i="28"/>
  <c r="PIQ21" i="28"/>
  <c r="PJG21" i="28"/>
  <c r="PJW21" i="28"/>
  <c r="PKM21" i="28"/>
  <c r="PLC21" i="28"/>
  <c r="PLS21" i="28"/>
  <c r="PMI21" i="28"/>
  <c r="PMY21" i="28"/>
  <c r="PNW21" i="28"/>
  <c r="POM21" i="28"/>
  <c r="POU21" i="28"/>
  <c r="PPK21" i="28"/>
  <c r="PQI21" i="28"/>
  <c r="PQY21" i="28"/>
  <c r="PRG21" i="28"/>
  <c r="PRW21" i="28"/>
  <c r="PSM21" i="28"/>
  <c r="PTC21" i="28"/>
  <c r="PTS21" i="28"/>
  <c r="PUI21" i="28"/>
  <c r="PVG21" i="28"/>
  <c r="PVW21" i="28"/>
  <c r="PWM21" i="28"/>
  <c r="PXC21" i="28"/>
  <c r="PXS21" i="28"/>
  <c r="PYI21" i="28"/>
  <c r="PZG21" i="28"/>
  <c r="PZW21" i="28"/>
  <c r="QAM21" i="28"/>
  <c r="QBC21" i="28"/>
  <c r="QBS21" i="28"/>
  <c r="QCI21" i="28"/>
  <c r="QCY21" i="28"/>
  <c r="QDO21" i="28"/>
  <c r="QEE21" i="28"/>
  <c r="QEU21" i="28"/>
  <c r="QFK21" i="28"/>
  <c r="QGA21" i="28"/>
  <c r="QGQ21" i="28"/>
  <c r="QHG21" i="28"/>
  <c r="QHW21" i="28"/>
  <c r="QIM21" i="28"/>
  <c r="QJC21" i="28"/>
  <c r="QJS21" i="28"/>
  <c r="QKI21" i="28"/>
  <c r="QKY21" i="28"/>
  <c r="QLO21" i="28"/>
  <c r="QME21" i="28"/>
  <c r="QMU21" i="28"/>
  <c r="QNS21" i="28"/>
  <c r="QOI21" i="28"/>
  <c r="QPG21" i="28"/>
  <c r="QPW21" i="28"/>
  <c r="QQE21" i="28"/>
  <c r="QQU21" i="28"/>
  <c r="QRK21" i="28"/>
  <c r="QRS21" i="28"/>
  <c r="QSI21" i="28"/>
  <c r="QSY21" i="28"/>
  <c r="QTG21" i="28"/>
  <c r="QTW21" i="28"/>
  <c r="QUM21" i="28"/>
  <c r="QUU21" i="28"/>
  <c r="QVK21" i="28"/>
  <c r="QWA21" i="28"/>
  <c r="QWQ21" i="28"/>
  <c r="QXG21" i="28"/>
  <c r="QXW21" i="28"/>
  <c r="QYM21" i="28"/>
  <c r="QZC21" i="28"/>
  <c r="QZS21" i="28"/>
  <c r="RAI21" i="28"/>
  <c r="RAY21" i="28"/>
  <c r="RBO21" i="28"/>
  <c r="RCE21" i="28"/>
  <c r="RCM21" i="28"/>
  <c r="RDC21" i="28"/>
  <c r="RDS21" i="28"/>
  <c r="REI21" i="28"/>
  <c r="REY21" i="28"/>
  <c r="RFO21" i="28"/>
  <c r="RGE21" i="28"/>
  <c r="RGU21" i="28"/>
  <c r="RHK21" i="28"/>
  <c r="RIA21" i="28"/>
  <c r="RIQ21" i="28"/>
  <c r="RIY21" i="28"/>
  <c r="RJO21" i="28"/>
  <c r="RKE21" i="28"/>
  <c r="RKU21" i="28"/>
  <c r="RLK21" i="28"/>
  <c r="RMA21" i="28"/>
  <c r="RMQ21" i="28"/>
  <c r="RNG21" i="28"/>
  <c r="RNW21" i="28"/>
  <c r="ROM21" i="28"/>
  <c r="RPC21" i="28"/>
  <c r="RPS21" i="28"/>
  <c r="RQI21" i="28"/>
  <c r="RRG21" i="28"/>
  <c r="RRW21" i="28"/>
  <c r="RSM21" i="28"/>
  <c r="RTC21" i="28"/>
  <c r="RTK21" i="28"/>
  <c r="RUA21" i="28"/>
  <c r="RUQ21" i="28"/>
  <c r="RUY21" i="28"/>
  <c r="RVO21" i="28"/>
  <c r="RWE21" i="28"/>
  <c r="RWM21" i="28"/>
  <c r="RXC21" i="28"/>
  <c r="RXS21" i="28"/>
  <c r="RYA21" i="28"/>
  <c r="RYQ21" i="28"/>
  <c r="RZO21" i="28"/>
  <c r="SAE21" i="28"/>
  <c r="SAM21" i="28"/>
  <c r="SBC21" i="28"/>
  <c r="SBS21" i="28"/>
  <c r="SCA21" i="28"/>
  <c r="SCQ21" i="28"/>
  <c r="SDG21" i="28"/>
  <c r="SDO21" i="28"/>
  <c r="SEE21" i="28"/>
  <c r="SEU21" i="28"/>
  <c r="SFC21" i="28"/>
  <c r="SFS21" i="28"/>
  <c r="SGI21" i="28"/>
  <c r="SGY21" i="28"/>
  <c r="SHG21" i="28"/>
  <c r="SHW21" i="28"/>
  <c r="SIM21" i="28"/>
  <c r="SIU21" i="28"/>
  <c r="SJK21" i="28"/>
  <c r="SKI21" i="28"/>
  <c r="SKY21" i="28"/>
  <c r="SLG21" i="28"/>
  <c r="SLW21" i="28"/>
  <c r="SMU21" i="28"/>
  <c r="SNK21" i="28"/>
  <c r="SNS21" i="28"/>
  <c r="SOI21" i="28"/>
  <c r="SOY21" i="28"/>
  <c r="SPG21" i="28"/>
  <c r="SPW21" i="28"/>
  <c r="SQM21" i="28"/>
  <c r="SRC21" i="28"/>
  <c r="SRS21" i="28"/>
  <c r="SSI21" i="28"/>
  <c r="SSY21" i="28"/>
  <c r="STO21" i="28"/>
  <c r="SUE21" i="28"/>
  <c r="SVC21" i="28"/>
  <c r="SVS21" i="28"/>
  <c r="SWI21" i="28"/>
  <c r="SWY21" i="28"/>
  <c r="SXO21" i="28"/>
  <c r="SYE21" i="28"/>
  <c r="SYU21" i="28"/>
  <c r="SZG21" i="28"/>
  <c r="SZQ21" i="28"/>
  <c r="TAB21" i="28"/>
  <c r="TAM21" i="28"/>
  <c r="TAW21" i="28"/>
  <c r="TBH21" i="28"/>
  <c r="TBS21" i="28"/>
  <c r="TCC21" i="28"/>
  <c r="TCN21" i="28"/>
  <c r="TCY21" i="28"/>
  <c r="TDI21" i="28"/>
  <c r="TDT21" i="28"/>
  <c r="TEE21" i="28"/>
  <c r="TEO21" i="28"/>
  <c r="TEZ21" i="28"/>
  <c r="TFK21" i="28"/>
  <c r="TFU21" i="28"/>
  <c r="TGF21" i="28"/>
  <c r="TGQ21" i="28"/>
  <c r="THA21" i="28"/>
  <c r="THL21" i="28"/>
  <c r="THW21" i="28"/>
  <c r="TIG21" i="28"/>
  <c r="TIR21" i="28"/>
  <c r="TJC21" i="28"/>
  <c r="TJM21" i="28"/>
  <c r="TJX21" i="28"/>
  <c r="TKC21" i="28"/>
  <c r="TKN21" i="28"/>
  <c r="TLD21" i="28"/>
  <c r="TLO21" i="28"/>
  <c r="TLT21" i="28"/>
  <c r="TME21" i="28"/>
  <c r="TMO21" i="28"/>
  <c r="TMZ21" i="28"/>
  <c r="TNK21" i="28"/>
  <c r="TNU21" i="28"/>
  <c r="TOF21" i="28"/>
  <c r="TOQ21" i="28"/>
  <c r="TPA21" i="28"/>
  <c r="TPG21" i="28"/>
  <c r="TPQ21" i="28"/>
  <c r="TQB21" i="28"/>
  <c r="TQM21" i="28"/>
  <c r="TQW21" i="28"/>
  <c r="TRM21" i="28"/>
  <c r="TRX21" i="28"/>
  <c r="TSI21" i="28"/>
  <c r="TSS21" i="28"/>
  <c r="TTD21" i="28"/>
  <c r="TTO21" i="28"/>
  <c r="TTY21" i="28"/>
  <c r="TUJ21" i="28"/>
  <c r="TUU21" i="28"/>
  <c r="TVE21" i="28"/>
  <c r="TVP21" i="28"/>
  <c r="TWA21" i="28"/>
  <c r="TWK21" i="28"/>
  <c r="TWV21" i="28"/>
  <c r="TXG21" i="28"/>
  <c r="TXW21" i="28"/>
  <c r="TYG21" i="28"/>
  <c r="TYM21" i="28"/>
  <c r="TYV21" i="28"/>
  <c r="TZD21" i="28"/>
  <c r="TZH21" i="28"/>
  <c r="TZP21" i="28"/>
  <c r="UAB21" i="28"/>
  <c r="UAJ21" i="28"/>
  <c r="UAN21" i="28"/>
  <c r="UAV21" i="28"/>
  <c r="UBH21" i="28"/>
  <c r="UBP21" i="28"/>
  <c r="UBX21" i="28"/>
  <c r="UCF21" i="28"/>
  <c r="UCN21" i="28"/>
  <c r="UCV21" i="28"/>
  <c r="UDH21" i="28"/>
  <c r="UDP21" i="28"/>
  <c r="UDT21" i="28"/>
  <c r="UEB21" i="28"/>
  <c r="UEJ21" i="28"/>
  <c r="UER21" i="28"/>
  <c r="UFD21" i="28"/>
  <c r="UFL21" i="28"/>
  <c r="UFP21" i="28"/>
  <c r="UFX21" i="28"/>
  <c r="UGF21" i="28"/>
  <c r="UGJ21" i="28"/>
  <c r="UGR21" i="28"/>
  <c r="UGZ21" i="28"/>
  <c r="UHD21" i="28"/>
  <c r="UHL21" i="28"/>
  <c r="UHT21" i="28"/>
  <c r="UIB21" i="28"/>
  <c r="UIJ21" i="28"/>
  <c r="UIR21" i="28"/>
  <c r="UIZ21" i="28"/>
  <c r="UJH21" i="28"/>
  <c r="UJP21" i="28"/>
  <c r="UJX21" i="28"/>
  <c r="UKF21" i="28"/>
  <c r="UKN21" i="28"/>
  <c r="UKV21" i="28"/>
  <c r="UKZ21" i="28"/>
  <c r="ULH21" i="28"/>
  <c r="ULP21" i="28"/>
  <c r="ULX21" i="28"/>
  <c r="UMB21" i="28"/>
  <c r="UMJ21" i="28"/>
  <c r="UMV21" i="28"/>
  <c r="UND21" i="28"/>
  <c r="UNH21" i="28"/>
  <c r="UNP21" i="28"/>
  <c r="UOB21" i="28"/>
  <c r="UOJ21" i="28"/>
  <c r="UON21" i="28"/>
  <c r="UOV21" i="28"/>
  <c r="UPD21" i="28"/>
  <c r="UPH21" i="28"/>
  <c r="UPP21" i="28"/>
  <c r="UQB21" i="28"/>
  <c r="UQJ21" i="28"/>
  <c r="UQN21" i="28"/>
  <c r="UQV21" i="28"/>
  <c r="URD21" i="28"/>
  <c r="URH21" i="28"/>
  <c r="URP21" i="28"/>
  <c r="URX21" i="28"/>
  <c r="USB21" i="28"/>
  <c r="USJ21" i="28"/>
  <c r="USR21" i="28"/>
  <c r="USV21" i="28"/>
  <c r="UTD21" i="28"/>
  <c r="UTL21" i="28"/>
  <c r="UTP21" i="28"/>
  <c r="UTX21" i="28"/>
  <c r="UUF21" i="28"/>
  <c r="UUN21" i="28"/>
  <c r="UUV21" i="28"/>
  <c r="UVD21" i="28"/>
  <c r="UVL21" i="28"/>
  <c r="UVT21" i="28"/>
  <c r="UWB21" i="28"/>
  <c r="UWJ21" i="28"/>
  <c r="UWR21" i="28"/>
  <c r="UWZ21" i="28"/>
  <c r="UXH21" i="28"/>
  <c r="UXL21" i="28"/>
  <c r="UXT21" i="28"/>
  <c r="UYB21" i="28"/>
  <c r="UYN21" i="28"/>
  <c r="UYV21" i="28"/>
  <c r="UYZ21" i="28"/>
  <c r="UZH21" i="28"/>
  <c r="UZT21" i="28"/>
  <c r="VAB21" i="28"/>
  <c r="VAJ21" i="28"/>
  <c r="VAR21" i="28"/>
  <c r="VAZ21" i="28"/>
  <c r="VBH21" i="28"/>
  <c r="VBP21" i="28"/>
  <c r="VBX21" i="28"/>
  <c r="VCF21" i="28"/>
  <c r="VCN21" i="28"/>
  <c r="VCZ21" i="28"/>
  <c r="VDH21" i="28"/>
  <c r="VDP21" i="28"/>
  <c r="VDT21" i="28"/>
  <c r="VEB21" i="28"/>
  <c r="VEJ21" i="28"/>
  <c r="VEN21" i="28"/>
  <c r="VEV21" i="28"/>
  <c r="VFD21" i="28"/>
  <c r="VFH21" i="28"/>
  <c r="VFP21" i="28"/>
  <c r="VFX21" i="28"/>
  <c r="VGB21" i="28"/>
  <c r="VGJ21" i="28"/>
  <c r="VGR21" i="28"/>
  <c r="VGZ21" i="28"/>
  <c r="VHH21" i="28"/>
  <c r="VHP21" i="28"/>
  <c r="VHX21" i="28"/>
  <c r="VIJ21" i="28"/>
  <c r="VIR21" i="28"/>
  <c r="VIV21" i="28"/>
  <c r="VJD21" i="28"/>
  <c r="VJL21" i="28"/>
  <c r="VJP21" i="28"/>
  <c r="VJX21" i="28"/>
  <c r="VKJ21" i="28"/>
  <c r="VKR21" i="28"/>
  <c r="VKV21" i="28"/>
  <c r="VLD21" i="28"/>
  <c r="VLL21" i="28"/>
  <c r="VLP21" i="28"/>
  <c r="VLX21" i="28"/>
  <c r="VMF21" i="28"/>
  <c r="VMJ21" i="28"/>
  <c r="VMR21" i="28"/>
  <c r="VMZ21" i="28"/>
  <c r="VND21" i="28"/>
  <c r="VNL21" i="28"/>
  <c r="VNT21" i="28"/>
  <c r="VNX21" i="28"/>
  <c r="VOF21" i="28"/>
  <c r="VON21" i="28"/>
  <c r="VOV21" i="28"/>
  <c r="VPD21" i="28"/>
  <c r="VPL21" i="28"/>
  <c r="VPP21" i="28"/>
  <c r="VPX21" i="28"/>
  <c r="VQF21" i="28"/>
  <c r="VQR21" i="28"/>
  <c r="VQZ21" i="28"/>
  <c r="VRD21" i="28"/>
  <c r="VRL21" i="28"/>
  <c r="VRT21" i="28"/>
  <c r="VRX21" i="28"/>
  <c r="VSF21" i="28"/>
  <c r="VSN21" i="28"/>
  <c r="VSR21" i="28"/>
  <c r="VSZ21" i="28"/>
  <c r="VTL21" i="28"/>
  <c r="VTT21" i="28"/>
  <c r="VUB21" i="28"/>
  <c r="VUJ21" i="28"/>
  <c r="VUR21" i="28"/>
  <c r="VUZ21" i="28"/>
  <c r="VVH21" i="28"/>
  <c r="VVP21" i="28"/>
  <c r="VVT21" i="28"/>
  <c r="VWB21" i="28"/>
  <c r="VWJ21" i="28"/>
  <c r="VWN21" i="28"/>
  <c r="VWV21" i="28"/>
  <c r="VXD21" i="28"/>
  <c r="VXH21" i="28"/>
  <c r="VXP21" i="28"/>
  <c r="VXX21" i="28"/>
  <c r="VYB21" i="28"/>
  <c r="VYJ21" i="28"/>
  <c r="VYR21" i="28"/>
  <c r="VYV21" i="28"/>
  <c r="VZD21" i="28"/>
  <c r="VZP21" i="28"/>
  <c r="VZX21" i="28"/>
  <c r="WAF21" i="28"/>
  <c r="WAN21" i="28"/>
  <c r="WAV21" i="28"/>
  <c r="WAZ21" i="28"/>
  <c r="WBH21" i="28"/>
  <c r="WBP21" i="28"/>
  <c r="WBT21" i="28"/>
  <c r="WCB21" i="28"/>
  <c r="WCJ21" i="28"/>
  <c r="WCN21" i="28"/>
  <c r="WCV21" i="28"/>
  <c r="WDH21" i="28"/>
  <c r="WDP21" i="28"/>
  <c r="WDT21" i="28"/>
  <c r="WEB21" i="28"/>
  <c r="WEJ21" i="28"/>
  <c r="WEN21" i="28"/>
  <c r="WEV21" i="28"/>
  <c r="WFD21" i="28"/>
  <c r="WFH21" i="28"/>
  <c r="WFP21" i="28"/>
  <c r="WGB21" i="28"/>
  <c r="WGJ21" i="28"/>
  <c r="WGN21" i="28"/>
  <c r="WGV21" i="28"/>
  <c r="WHD21" i="28"/>
  <c r="WHL21" i="28"/>
  <c r="WHT21" i="28"/>
  <c r="WIB21" i="28"/>
  <c r="WIJ21" i="28"/>
  <c r="WIR21" i="28"/>
  <c r="WIZ21" i="28"/>
  <c r="WJL21" i="28"/>
  <c r="WJT21" i="28"/>
  <c r="WKF21" i="28"/>
  <c r="WKN21" i="28"/>
  <c r="WKV21" i="28"/>
  <c r="WLD21" i="28"/>
  <c r="WLL21" i="28"/>
  <c r="WLT21" i="28"/>
  <c r="WLX21" i="28"/>
  <c r="WMF21" i="28"/>
  <c r="WMN21" i="28"/>
  <c r="WMZ21" i="28"/>
  <c r="WNH21" i="28"/>
  <c r="WNL21" i="28"/>
  <c r="WNT21" i="28"/>
  <c r="WOB21" i="28"/>
  <c r="WOF21" i="28"/>
  <c r="WON21" i="28"/>
  <c r="WOV21" i="28"/>
  <c r="WOZ21" i="28"/>
  <c r="WPH21" i="28"/>
  <c r="WPL21" i="28"/>
  <c r="WPT21" i="28"/>
  <c r="WQB21" i="28"/>
  <c r="WQN21" i="28"/>
  <c r="WQV21" i="28"/>
  <c r="WQZ21" i="28"/>
  <c r="WRH21" i="28"/>
  <c r="WRP21" i="28"/>
  <c r="WRT21" i="28"/>
  <c r="WSB21" i="28"/>
  <c r="WSJ21" i="28"/>
  <c r="WSN21" i="28"/>
  <c r="WSV21" i="28"/>
  <c r="WTD21" i="28"/>
  <c r="WTL21" i="28"/>
  <c r="WTT21" i="28"/>
  <c r="WUB21" i="28"/>
  <c r="WUJ21" i="28"/>
  <c r="WUR21" i="28"/>
  <c r="WUZ21" i="28"/>
  <c r="WVH21" i="28"/>
  <c r="WVP21" i="28"/>
  <c r="WVX21" i="28"/>
  <c r="WWB21" i="28"/>
  <c r="WWJ21" i="28"/>
  <c r="WWR21" i="28"/>
  <c r="WWV21" i="28"/>
  <c r="WXD21" i="28"/>
  <c r="WXL21" i="28"/>
  <c r="WXT21" i="28"/>
  <c r="WXX21" i="28"/>
  <c r="WYF21" i="28"/>
  <c r="WYN21" i="28"/>
  <c r="WYR21" i="28"/>
  <c r="WYZ21" i="28"/>
  <c r="WZL21" i="28"/>
  <c r="WZT21" i="28"/>
  <c r="XAB21" i="28"/>
  <c r="XAJ21" i="28"/>
  <c r="XAR21" i="28"/>
  <c r="XAZ21" i="28"/>
  <c r="XBH21" i="28"/>
  <c r="XBP21" i="28"/>
  <c r="XBT21" i="28"/>
  <c r="XCB21" i="28"/>
  <c r="XCJ21" i="28"/>
  <c r="XCN21" i="28"/>
  <c r="XCV21" i="28"/>
  <c r="XDD21" i="28"/>
  <c r="XDH21" i="28"/>
  <c r="XDP21" i="28"/>
  <c r="XDX21" i="28"/>
  <c r="XEB21" i="28"/>
  <c r="XEJ21" i="28"/>
  <c r="XER21" i="28"/>
  <c r="XEV21" i="28"/>
  <c r="XFD21" i="28"/>
  <c r="GHL21" i="28"/>
  <c r="GQC21" i="28"/>
  <c r="GSO21" i="28"/>
  <c r="GVA21" i="28"/>
  <c r="GXM21" i="28"/>
  <c r="GZY21" i="28"/>
  <c r="HCK21" i="28"/>
  <c r="HEW21" i="28"/>
  <c r="HHI21" i="28"/>
  <c r="HIO21" i="28"/>
  <c r="HLA21" i="28"/>
  <c r="HNM21" i="28"/>
  <c r="HOS21" i="28"/>
  <c r="HRE21" i="28"/>
  <c r="HTQ21" i="28"/>
  <c r="HWC21" i="28"/>
  <c r="HYO21" i="28"/>
  <c r="IBA21" i="28"/>
  <c r="IDM21" i="28"/>
  <c r="IFY21" i="28"/>
  <c r="IIK21" i="28"/>
  <c r="IKW21" i="28"/>
  <c r="INI21" i="28"/>
  <c r="IPU21" i="28"/>
  <c r="ISG21" i="28"/>
  <c r="IUS21" i="28"/>
  <c r="IVY21" i="28"/>
  <c r="IXR21" i="28"/>
  <c r="JAD21" i="28"/>
  <c r="JBU21" i="28"/>
  <c r="JDL21" i="28"/>
  <c r="JEG21" i="28"/>
  <c r="JFX21" i="28"/>
  <c r="JHN21" i="28"/>
  <c r="JIJ21" i="28"/>
  <c r="JJZ21" i="28"/>
  <c r="JLQ21" i="28"/>
  <c r="JML21" i="28"/>
  <c r="JOC21" i="28"/>
  <c r="JPT21" i="28"/>
  <c r="JRJ21" i="28"/>
  <c r="JTV21" i="28"/>
  <c r="JVM21" i="28"/>
  <c r="JXD21" i="28"/>
  <c r="JYT21" i="28"/>
  <c r="KAK21" i="28"/>
  <c r="KBR21" i="28"/>
  <c r="KCX21" i="28"/>
  <c r="KED21" i="28"/>
  <c r="KFJ21" i="28"/>
  <c r="KGP21" i="28"/>
  <c r="KHV21" i="28"/>
  <c r="KJB21" i="28"/>
  <c r="KKH21" i="28"/>
  <c r="KLN21" i="28"/>
  <c r="KMT21" i="28"/>
  <c r="KNZ21" i="28"/>
  <c r="KPF21" i="28"/>
  <c r="KQL21" i="28"/>
  <c r="KRR21" i="28"/>
  <c r="KSX21" i="28"/>
  <c r="KUT21" i="28"/>
  <c r="KVZ21" i="28"/>
  <c r="KXF21" i="28"/>
  <c r="KYL21" i="28"/>
  <c r="KZR21" i="28"/>
  <c r="LAX21" i="28"/>
  <c r="LCD21" i="28"/>
  <c r="LDJ21" i="28"/>
  <c r="LEP21" i="28"/>
  <c r="LGL21" i="28"/>
  <c r="LIH21" i="28"/>
  <c r="LJN21" i="28"/>
  <c r="LKT21" i="28"/>
  <c r="LLZ21" i="28"/>
  <c r="LNF21" i="28"/>
  <c r="LOL21" i="28"/>
  <c r="LQH21" i="28"/>
  <c r="LRN21" i="28"/>
  <c r="LST21" i="28"/>
  <c r="LTZ21" i="28"/>
  <c r="LVF21" i="28"/>
  <c r="LWL21" i="28"/>
  <c r="LXR21" i="28"/>
  <c r="LYX21" i="28"/>
  <c r="MAD21" i="28"/>
  <c r="MBJ21" i="28"/>
  <c r="MCP21" i="28"/>
  <c r="MDV21" i="28"/>
  <c r="MFR21" i="28"/>
  <c r="MGX21" i="28"/>
  <c r="MID21" i="28"/>
  <c r="MJJ21" i="28"/>
  <c r="MKP21" i="28"/>
  <c r="MLV21" i="28"/>
  <c r="MNB21" i="28"/>
  <c r="MOH21" i="28"/>
  <c r="MPN21" i="28"/>
  <c r="MQT21" i="28"/>
  <c r="MRZ21" i="28"/>
  <c r="MTF21" i="28"/>
  <c r="MUL21" i="28"/>
  <c r="MVR21" i="28"/>
  <c r="MWX21" i="28"/>
  <c r="MYD21" i="28"/>
  <c r="MZJ21" i="28"/>
  <c r="NAP21" i="28"/>
  <c r="NBV21" i="28"/>
  <c r="NDB21" i="28"/>
  <c r="NDR21" i="28"/>
  <c r="NEX21" i="28"/>
  <c r="NGT21" i="28"/>
  <c r="NHZ21" i="28"/>
  <c r="NJF21" i="28"/>
  <c r="NKL21" i="28"/>
  <c r="NLR21" i="28"/>
  <c r="NMX21" i="28"/>
  <c r="NOD21" i="28"/>
  <c r="NPJ21" i="28"/>
  <c r="NQP21" i="28"/>
  <c r="NRV21" i="28"/>
  <c r="NTB21" i="28"/>
  <c r="NUH21" i="28"/>
  <c r="NVN21" i="28"/>
  <c r="NWT21" i="28"/>
  <c r="NXZ21" i="28"/>
  <c r="NZF21" i="28"/>
  <c r="OAL21" i="28"/>
  <c r="OBR21" i="28"/>
  <c r="OCO21" i="28"/>
  <c r="ODJ21" i="28"/>
  <c r="OEE21" i="28"/>
  <c r="OFA21" i="28"/>
  <c r="OFV21" i="28"/>
  <c r="OGQ21" i="28"/>
  <c r="OHM21" i="28"/>
  <c r="OIH21" i="28"/>
  <c r="OJC21" i="28"/>
  <c r="OJN21" i="28"/>
  <c r="OKI21" i="28"/>
  <c r="OLE21" i="28"/>
  <c r="OLO21" i="28"/>
  <c r="OMK21" i="28"/>
  <c r="ONF21" i="28"/>
  <c r="OOA21" i="28"/>
  <c r="OOW21" i="28"/>
  <c r="OPR21" i="28"/>
  <c r="OQM21" i="28"/>
  <c r="ORI21" i="28"/>
  <c r="OSD21" i="28"/>
  <c r="OSY21" i="28"/>
  <c r="OTU21" i="28"/>
  <c r="OUP21" i="28"/>
  <c r="OVK21" i="28"/>
  <c r="OWG21" i="28"/>
  <c r="OXB21" i="28"/>
  <c r="OXW21" i="28"/>
  <c r="OYS21" i="28"/>
  <c r="OZN21" i="28"/>
  <c r="PAI21" i="28"/>
  <c r="PBE21" i="28"/>
  <c r="PBZ21" i="28"/>
  <c r="PCU21" i="28"/>
  <c r="PDQ21" i="28"/>
  <c r="PEL21" i="28"/>
  <c r="PFG21" i="28"/>
  <c r="PFX21" i="28"/>
  <c r="PGN21" i="28"/>
  <c r="PHD21" i="28"/>
  <c r="PHT21" i="28"/>
  <c r="PIJ21" i="28"/>
  <c r="PIZ21" i="28"/>
  <c r="PJP21" i="28"/>
  <c r="PKF21" i="28"/>
  <c r="PKV21" i="28"/>
  <c r="PLL21" i="28"/>
  <c r="PMB21" i="28"/>
  <c r="PMR21" i="28"/>
  <c r="PNH21" i="28"/>
  <c r="PNX21" i="28"/>
  <c r="PON21" i="28"/>
  <c r="PPD21" i="28"/>
  <c r="PPT21" i="28"/>
  <c r="PQJ21" i="28"/>
  <c r="PQZ21" i="28"/>
  <c r="PRP21" i="28"/>
  <c r="PSF21" i="28"/>
  <c r="PSV21" i="28"/>
  <c r="PTL21" i="28"/>
  <c r="PUB21" i="28"/>
  <c r="PUR21" i="28"/>
  <c r="PVH21" i="28"/>
  <c r="PVX21" i="28"/>
  <c r="PWN21" i="28"/>
  <c r="PXD21" i="28"/>
  <c r="PXT21" i="28"/>
  <c r="PYJ21" i="28"/>
  <c r="PYZ21" i="28"/>
  <c r="PZP21" i="28"/>
  <c r="QAF21" i="28"/>
  <c r="QAV21" i="28"/>
  <c r="QBL21" i="28"/>
  <c r="QBT21" i="28"/>
  <c r="QCJ21" i="28"/>
  <c r="QCZ21" i="28"/>
  <c r="QDP21" i="28"/>
  <c r="QEF21" i="28"/>
  <c r="QEV21" i="28"/>
  <c r="QFL21" i="28"/>
  <c r="QGB21" i="28"/>
  <c r="QGR21" i="28"/>
  <c r="QHH21" i="28"/>
  <c r="QHX21" i="28"/>
  <c r="QIN21" i="28"/>
  <c r="QJD21" i="28"/>
  <c r="QJT21" i="28"/>
  <c r="QKJ21" i="28"/>
  <c r="QKZ21" i="28"/>
  <c r="QLP21" i="28"/>
  <c r="QMF21" i="28"/>
  <c r="QMV21" i="28"/>
  <c r="QNL21" i="28"/>
  <c r="QOB21" i="28"/>
  <c r="QOR21" i="28"/>
  <c r="QPH21" i="28"/>
  <c r="QPX21" i="28"/>
  <c r="QQV21" i="28"/>
  <c r="QRL21" i="28"/>
  <c r="QSB21" i="28"/>
  <c r="QSR21" i="28"/>
  <c r="QTH21" i="28"/>
  <c r="QTX21" i="28"/>
  <c r="QUN21" i="28"/>
  <c r="QVD21" i="28"/>
  <c r="QVT21" i="28"/>
  <c r="QWJ21" i="28"/>
  <c r="QWZ21" i="28"/>
  <c r="QXP21" i="28"/>
  <c r="QYF21" i="28"/>
  <c r="QYV21" i="28"/>
  <c r="QZL21" i="28"/>
  <c r="RAB21" i="28"/>
  <c r="RAR21" i="28"/>
  <c r="RBH21" i="28"/>
  <c r="RBX21" i="28"/>
  <c r="RCV21" i="28"/>
  <c r="RDL21" i="28"/>
  <c r="REB21" i="28"/>
  <c r="RER21" i="28"/>
  <c r="RFH21" i="28"/>
  <c r="RFX21" i="28"/>
  <c r="RGN21" i="28"/>
  <c r="RHD21" i="28"/>
  <c r="RHT21" i="28"/>
  <c r="RIJ21" i="28"/>
  <c r="RIZ21" i="28"/>
  <c r="RJP21" i="28"/>
  <c r="RKF21" i="28"/>
  <c r="RKV21" i="28"/>
  <c r="RLL21" i="28"/>
  <c r="RMB21" i="28"/>
  <c r="RMR21" i="28"/>
  <c r="RNH21" i="28"/>
  <c r="RNX21" i="28"/>
  <c r="RON21" i="28"/>
  <c r="RPD21" i="28"/>
  <c r="RPT21" i="28"/>
  <c r="RQJ21" i="28"/>
  <c r="RQZ21" i="28"/>
  <c r="RRP21" i="28"/>
  <c r="RSF21" i="28"/>
  <c r="RSV21" i="28"/>
  <c r="RTL21" i="28"/>
  <c r="RUB21" i="28"/>
  <c r="RUR21" i="28"/>
  <c r="RVH21" i="28"/>
  <c r="RVX21" i="28"/>
  <c r="RWN21" i="28"/>
  <c r="RXD21" i="28"/>
  <c r="RXL21" i="28"/>
  <c r="RYB21" i="28"/>
  <c r="RYR21" i="28"/>
  <c r="RZH21" i="28"/>
  <c r="RZP21" i="28"/>
  <c r="SAF21" i="28"/>
  <c r="SAV21" i="28"/>
  <c r="SBL21" i="28"/>
  <c r="SBT21" i="28"/>
  <c r="SCJ21" i="28"/>
  <c r="SCZ21" i="28"/>
  <c r="SDP21" i="28"/>
  <c r="SEF21" i="28"/>
  <c r="SEV21" i="28"/>
  <c r="SFL21" i="28"/>
  <c r="SGB21" i="28"/>
  <c r="SGR21" i="28"/>
  <c r="SHH21" i="28"/>
  <c r="SHX21" i="28"/>
  <c r="SIN21" i="28"/>
  <c r="SJD21" i="28"/>
  <c r="SJT21" i="28"/>
  <c r="SKJ21" i="28"/>
  <c r="SKZ21" i="28"/>
  <c r="SLP21" i="28"/>
  <c r="SMF21" i="28"/>
  <c r="SMV21" i="28"/>
  <c r="SNL21" i="28"/>
  <c r="SOJ21" i="28"/>
  <c r="SOZ21" i="28"/>
  <c r="SPH21" i="28"/>
  <c r="SPX21" i="28"/>
  <c r="SQN21" i="28"/>
  <c r="SQV21" i="28"/>
  <c r="SRL21" i="28"/>
  <c r="SSB21" i="28"/>
  <c r="SSR21" i="28"/>
  <c r="STH21" i="28"/>
  <c r="STX21" i="28"/>
  <c r="SUN21" i="28"/>
  <c r="SVD21" i="28"/>
  <c r="SVT21" i="28"/>
  <c r="SWJ21" i="28"/>
  <c r="SWZ21" i="28"/>
  <c r="SXP21" i="28"/>
  <c r="SYF21" i="28"/>
  <c r="SYV21" i="28"/>
  <c r="SZH21" i="28"/>
  <c r="SZS21" i="28"/>
  <c r="TAC21" i="28"/>
  <c r="TAN21" i="28"/>
  <c r="TAY21" i="28"/>
  <c r="TBD21" i="28"/>
  <c r="TBO21" i="28"/>
  <c r="TBY21" i="28"/>
  <c r="TCE21" i="28"/>
  <c r="TCO21" i="28"/>
  <c r="TCZ21" i="28"/>
  <c r="TDE21" i="28"/>
  <c r="TDP21" i="28"/>
  <c r="TEA21" i="28"/>
  <c r="TEF21" i="28"/>
  <c r="TEQ21" i="28"/>
  <c r="TFA21" i="28"/>
  <c r="TFL21" i="28"/>
  <c r="TFW21" i="28"/>
  <c r="TGG21" i="28"/>
  <c r="TGM21" i="28"/>
  <c r="TGW21" i="28"/>
  <c r="THH21" i="28"/>
  <c r="THM21" i="28"/>
  <c r="THX21" i="28"/>
  <c r="TII21" i="28"/>
  <c r="TIS21" i="28"/>
  <c r="TJD21" i="28"/>
  <c r="TJO21" i="28"/>
  <c r="TKE21" i="28"/>
  <c r="TKO21" i="28"/>
  <c r="TKZ21" i="28"/>
  <c r="TLK21" i="28"/>
  <c r="TLU21" i="28"/>
  <c r="TMF21" i="28"/>
  <c r="TMQ21" i="28"/>
  <c r="TNA21" i="28"/>
  <c r="TNL21" i="28"/>
  <c r="TNW21" i="28"/>
  <c r="TOB21" i="28"/>
  <c r="TOM21" i="28"/>
  <c r="TOW21" i="28"/>
  <c r="TPH21" i="28"/>
  <c r="TPS21" i="28"/>
  <c r="TQC21" i="28"/>
  <c r="TQI21" i="28"/>
  <c r="TQS21" i="28"/>
  <c r="TRD21" i="28"/>
  <c r="TRI21" i="28"/>
  <c r="TRT21" i="28"/>
  <c r="TSJ21" i="28"/>
  <c r="TSU21" i="28"/>
  <c r="TTE21" i="28"/>
  <c r="TTP21" i="28"/>
  <c r="TUF21" i="28"/>
  <c r="TUQ21" i="28"/>
  <c r="TVA21" i="28"/>
  <c r="TVL21" i="28"/>
  <c r="TVQ21" i="28"/>
  <c r="TWB21" i="28"/>
  <c r="TWM21" i="28"/>
  <c r="TWR21" i="28"/>
  <c r="TXC21" i="28"/>
  <c r="TXM21" i="28"/>
  <c r="TXS21" i="28"/>
  <c r="TYC21" i="28"/>
  <c r="TYN21" i="28"/>
  <c r="TYW21" i="28"/>
  <c r="TZE21" i="28"/>
  <c r="TZM21" i="28"/>
  <c r="TZQ21" i="28"/>
  <c r="TZY21" i="28"/>
  <c r="UAG21" i="28"/>
  <c r="UAO21" i="28"/>
  <c r="UAS21" i="28"/>
  <c r="UBA21" i="28"/>
  <c r="UBI21" i="28"/>
  <c r="UBM21" i="28"/>
  <c r="UBU21" i="28"/>
  <c r="UCC21" i="28"/>
  <c r="UCG21" i="28"/>
  <c r="UCO21" i="28"/>
  <c r="UCW21" i="28"/>
  <c r="UDE21" i="28"/>
  <c r="UDM21" i="28"/>
  <c r="UDU21" i="28"/>
  <c r="UEC21" i="28"/>
  <c r="UEK21" i="28"/>
  <c r="UES21" i="28"/>
  <c r="UFA21" i="28"/>
  <c r="UFE21" i="28"/>
  <c r="UFM21" i="28"/>
  <c r="UFY21" i="28"/>
  <c r="UGG21" i="28"/>
  <c r="UGO21" i="28"/>
  <c r="UGW21" i="28"/>
  <c r="UHE21" i="28"/>
  <c r="UHM21" i="28"/>
  <c r="UHU21" i="28"/>
  <c r="UIC21" i="28"/>
  <c r="UIO21" i="28"/>
  <c r="UIW21" i="28"/>
  <c r="UJI21" i="28"/>
  <c r="UJQ21" i="28"/>
  <c r="UJY21" i="28"/>
  <c r="UKG21" i="28"/>
  <c r="UKO21" i="28"/>
  <c r="UKW21" i="28"/>
  <c r="ULE21" i="28"/>
  <c r="ULM21" i="28"/>
  <c r="ULU21" i="28"/>
  <c r="UMC21" i="28"/>
  <c r="UMK21" i="28"/>
  <c r="UMS21" i="28"/>
  <c r="UNE21" i="28"/>
  <c r="UNM21" i="28"/>
  <c r="UNQ21" i="28"/>
  <c r="UNY21" i="28"/>
  <c r="UOG21" i="28"/>
  <c r="UOK21" i="28"/>
  <c r="UOS21" i="28"/>
  <c r="UPE21" i="28"/>
  <c r="UPM21" i="28"/>
  <c r="UPQ21" i="28"/>
  <c r="UPY21" i="28"/>
  <c r="UQG21" i="28"/>
  <c r="UQK21" i="28"/>
  <c r="UQS21" i="28"/>
  <c r="URA21" i="28"/>
  <c r="URE21" i="28"/>
  <c r="URM21" i="28"/>
  <c r="URU21" i="28"/>
  <c r="URY21" i="28"/>
  <c r="USG21" i="28"/>
  <c r="USO21" i="28"/>
  <c r="USS21" i="28"/>
  <c r="UTA21" i="28"/>
  <c r="UTI21" i="28"/>
  <c r="UTQ21" i="28"/>
  <c r="UTU21" i="28"/>
  <c r="UUC21" i="28"/>
  <c r="UUK21" i="28"/>
  <c r="UUO21" i="28"/>
  <c r="UUW21" i="28"/>
  <c r="UVE21" i="28"/>
  <c r="UVI21" i="28"/>
  <c r="UVQ21" i="28"/>
  <c r="UVY21" i="28"/>
  <c r="UWC21" i="28"/>
  <c r="UWK21" i="28"/>
  <c r="UWS21" i="28"/>
  <c r="UWW21" i="28"/>
  <c r="UXE21" i="28"/>
  <c r="UXM21" i="28"/>
  <c r="UXQ21" i="28"/>
  <c r="UXY21" i="28"/>
  <c r="UYG21" i="28"/>
  <c r="UYK21" i="28"/>
  <c r="UYS21" i="28"/>
  <c r="UZA21" i="28"/>
  <c r="UZM21" i="28"/>
  <c r="UZU21" i="28"/>
  <c r="UZY21" i="28"/>
  <c r="VAG21" i="28"/>
  <c r="VAO21" i="28"/>
  <c r="VAS21" i="28"/>
  <c r="VBA21" i="28"/>
  <c r="VBI21" i="28"/>
  <c r="VBQ21" i="28"/>
  <c r="VBY21" i="28"/>
  <c r="VCG21" i="28"/>
  <c r="VCO21" i="28"/>
  <c r="VCS21" i="28"/>
  <c r="VDA21" i="28"/>
  <c r="VDI21" i="28"/>
  <c r="VDM21" i="28"/>
  <c r="VDU21" i="28"/>
  <c r="VEG21" i="28"/>
  <c r="VEO21" i="28"/>
  <c r="VES21" i="28"/>
  <c r="VFA21" i="28"/>
  <c r="VFI21" i="28"/>
  <c r="VFM21" i="28"/>
  <c r="VFU21" i="28"/>
  <c r="VGC21" i="28"/>
  <c r="VGG21" i="28"/>
  <c r="VGO21" i="28"/>
  <c r="VGW21" i="28"/>
  <c r="VHA21" i="28"/>
  <c r="VHI21" i="28"/>
  <c r="VHQ21" i="28"/>
  <c r="VHU21" i="28"/>
  <c r="VIC21" i="28"/>
  <c r="VIK21" i="28"/>
  <c r="VIS21" i="28"/>
  <c r="VJA21" i="28"/>
  <c r="VJE21" i="28"/>
  <c r="VJM21" i="28"/>
  <c r="VJU21" i="28"/>
  <c r="VJY21" i="28"/>
  <c r="VKG21" i="28"/>
  <c r="VKO21" i="28"/>
  <c r="VKS21" i="28"/>
  <c r="VLA21" i="28"/>
  <c r="VLI21" i="28"/>
  <c r="VLQ21" i="28"/>
  <c r="VLU21" i="28"/>
  <c r="VMC21" i="28"/>
  <c r="VMK21" i="28"/>
  <c r="VMO21" i="28"/>
  <c r="VMW21" i="28"/>
  <c r="VNE21" i="28"/>
  <c r="VNI21" i="28"/>
  <c r="VNQ21" i="28"/>
  <c r="VNY21" i="28"/>
  <c r="VOC21" i="28"/>
  <c r="VOK21" i="28"/>
  <c r="VOS21" i="28"/>
  <c r="VPA21" i="28"/>
  <c r="VPI21" i="28"/>
  <c r="VPQ21" i="28"/>
  <c r="VPY21" i="28"/>
  <c r="VQG21" i="28"/>
  <c r="VQO21" i="28"/>
  <c r="VQW21" i="28"/>
  <c r="VRA21" i="28"/>
  <c r="VRI21" i="28"/>
  <c r="VRQ21" i="28"/>
  <c r="VRY21" i="28"/>
  <c r="VSC21" i="28"/>
  <c r="VSK21" i="28"/>
  <c r="VSS21" i="28"/>
  <c r="VSW21" i="28"/>
  <c r="VTE21" i="28"/>
  <c r="VTM21" i="28"/>
  <c r="VTQ21" i="28"/>
  <c r="VTY21" i="28"/>
  <c r="VUK21" i="28"/>
  <c r="VUS21" i="28"/>
  <c r="VUW21" i="28"/>
  <c r="VVE21" i="28"/>
  <c r="VVM21" i="28"/>
  <c r="VVU21" i="28"/>
  <c r="VWC21" i="28"/>
  <c r="VWK21" i="28"/>
  <c r="VWS21" i="28"/>
  <c r="VXA21" i="28"/>
  <c r="VXI21" i="28"/>
  <c r="VXQ21" i="28"/>
  <c r="VXY21" i="28"/>
  <c r="VYG21" i="28"/>
  <c r="VYO21" i="28"/>
  <c r="VYW21" i="28"/>
  <c r="VZE21" i="28"/>
  <c r="VZM21" i="28"/>
  <c r="VZU21" i="28"/>
  <c r="WAC21" i="28"/>
  <c r="WAO21" i="28"/>
  <c r="WAW21" i="28"/>
  <c r="WBE21" i="28"/>
  <c r="WBM21" i="28"/>
  <c r="WBU21" i="28"/>
  <c r="WBY21" i="28"/>
  <c r="WCG21" i="28"/>
  <c r="WCO21" i="28"/>
  <c r="WCS21" i="28"/>
  <c r="WDA21" i="28"/>
  <c r="WDI21" i="28"/>
  <c r="WDM21" i="28"/>
  <c r="WDU21" i="28"/>
  <c r="WEC21" i="28"/>
  <c r="WEG21" i="28"/>
  <c r="WEO21" i="28"/>
  <c r="WEW21" i="28"/>
  <c r="WFE21" i="28"/>
  <c r="WFM21" i="28"/>
  <c r="WFU21" i="28"/>
  <c r="WGC21" i="28"/>
  <c r="WGK21" i="28"/>
  <c r="WGS21" i="28"/>
  <c r="WHA21" i="28"/>
  <c r="WHI21" i="28"/>
  <c r="WHQ21" i="28"/>
  <c r="WHY21" i="28"/>
  <c r="WIG21" i="28"/>
  <c r="WIO21" i="28"/>
  <c r="WIW21" i="28"/>
  <c r="WJE21" i="28"/>
  <c r="WJM21" i="28"/>
  <c r="WJU21" i="28"/>
  <c r="WKC21" i="28"/>
  <c r="WKG21" i="28"/>
  <c r="WKO21" i="28"/>
  <c r="WKW21" i="28"/>
  <c r="WLA21" i="28"/>
  <c r="WLI21" i="28"/>
  <c r="WLQ21" i="28"/>
  <c r="WLU21" i="28"/>
  <c r="WMC21" i="28"/>
  <c r="WMK21" i="28"/>
  <c r="WMW21" i="28"/>
  <c r="WNE21" i="28"/>
  <c r="WNI21" i="28"/>
  <c r="WNQ21" i="28"/>
  <c r="WOC21" i="28"/>
  <c r="WOK21" i="28"/>
  <c r="WOO21" i="28"/>
  <c r="WOW21" i="28"/>
  <c r="WPE21" i="28"/>
  <c r="WPM21" i="28"/>
  <c r="WPU21" i="28"/>
  <c r="WQG21" i="28"/>
  <c r="WQO21" i="28"/>
  <c r="WQW21" i="28"/>
  <c r="WRE21" i="28"/>
  <c r="WRI21" i="28"/>
  <c r="WRQ21" i="28"/>
  <c r="WRY21" i="28"/>
  <c r="WSG21" i="28"/>
  <c r="WSO21" i="28"/>
  <c r="WTA21" i="28"/>
  <c r="WTI21" i="28"/>
  <c r="AMR21" i="28"/>
  <c r="BPC21" i="28"/>
  <c r="CEE21" i="28"/>
  <c r="CQF21" i="28"/>
  <c r="DAB21" i="28"/>
  <c r="DIY21" i="28"/>
  <c r="DNK21" i="28"/>
  <c r="DRS21" i="28"/>
  <c r="DWB21" i="28"/>
  <c r="DZN21" i="28"/>
  <c r="ECT21" i="28"/>
  <c r="EGA21" i="28"/>
  <c r="EJJ21" i="28"/>
  <c r="EMP21" i="28"/>
  <c r="EPW21" i="28"/>
  <c r="ETF21" i="28"/>
  <c r="EWL21" i="28"/>
  <c r="EZS21" i="28"/>
  <c r="FDB21" i="28"/>
  <c r="FGH21" i="28"/>
  <c r="FJO21" i="28"/>
  <c r="FMX21" i="28"/>
  <c r="FQD21" i="28"/>
  <c r="FSU21" i="28"/>
  <c r="FVD21" i="28"/>
  <c r="FWU21" i="28"/>
  <c r="FYL21" i="28"/>
  <c r="GAB21" i="28"/>
  <c r="GBS21" i="28"/>
  <c r="GDJ21" i="28"/>
  <c r="GEZ21" i="28"/>
  <c r="GGQ21" i="28"/>
  <c r="GIH21" i="28"/>
  <c r="GJX21" i="28"/>
  <c r="GLO21" i="28"/>
  <c r="GNA21" i="28"/>
  <c r="GOG21" i="28"/>
  <c r="GPM21" i="28"/>
  <c r="GQS21" i="28"/>
  <c r="GRY21" i="28"/>
  <c r="GTE21" i="28"/>
  <c r="GUK21" i="28"/>
  <c r="GVQ21" i="28"/>
  <c r="GWW21" i="28"/>
  <c r="GYC21" i="28"/>
  <c r="GZI21" i="28"/>
  <c r="HAO21" i="28"/>
  <c r="HBU21" i="28"/>
  <c r="HDA21" i="28"/>
  <c r="HEG21" i="28"/>
  <c r="HFM21" i="28"/>
  <c r="HGS21" i="28"/>
  <c r="HHY21" i="28"/>
  <c r="HJE21" i="28"/>
  <c r="HKK21" i="28"/>
  <c r="HLQ21" i="28"/>
  <c r="HMW21" i="28"/>
  <c r="HOC21" i="28"/>
  <c r="HPI21" i="28"/>
  <c r="HQO21" i="28"/>
  <c r="HRU21" i="28"/>
  <c r="HTA21" i="28"/>
  <c r="HUG21" i="28"/>
  <c r="HVM21" i="28"/>
  <c r="HWS21" i="28"/>
  <c r="HXY21" i="28"/>
  <c r="HZE21" i="28"/>
  <c r="IAK21" i="28"/>
  <c r="IBQ21" i="28"/>
  <c r="ICW21" i="28"/>
  <c r="IEC21" i="28"/>
  <c r="IFI21" i="28"/>
  <c r="IGO21" i="28"/>
  <c r="IHU21" i="28"/>
  <c r="IJA21" i="28"/>
  <c r="IKG21" i="28"/>
  <c r="ILM21" i="28"/>
  <c r="IMS21" i="28"/>
  <c r="INY21" i="28"/>
  <c r="IPE21" i="28"/>
  <c r="IQK21" i="28"/>
  <c r="IRQ21" i="28"/>
  <c r="ISW21" i="28"/>
  <c r="IUC21" i="28"/>
  <c r="IVI21" i="28"/>
  <c r="IWL21" i="28"/>
  <c r="IXH21" i="28"/>
  <c r="IYC21" i="28"/>
  <c r="IYX21" i="28"/>
  <c r="IZT21" i="28"/>
  <c r="JAO21" i="28"/>
  <c r="JBJ21" i="28"/>
  <c r="JCF21" i="28"/>
  <c r="JDA21" i="28"/>
  <c r="JDV21" i="28"/>
  <c r="JER21" i="28"/>
  <c r="JFM21" i="28"/>
  <c r="JGH21" i="28"/>
  <c r="JHD21" i="28"/>
  <c r="JHY21" i="28"/>
  <c r="JIT21" i="28"/>
  <c r="JJP21" i="28"/>
  <c r="JKK21" i="28"/>
  <c r="JLF21" i="28"/>
  <c r="JMB21" i="28"/>
  <c r="JMW21" i="28"/>
  <c r="JNR21" i="28"/>
  <c r="JON21" i="28"/>
  <c r="JPI21" i="28"/>
  <c r="JQD21" i="28"/>
  <c r="JQZ21" i="28"/>
  <c r="JRU21" i="28"/>
  <c r="JSP21" i="28"/>
  <c r="JTL21" i="28"/>
  <c r="JUG21" i="28"/>
  <c r="JVB21" i="28"/>
  <c r="JVX21" i="28"/>
  <c r="JWS21" i="28"/>
  <c r="JXN21" i="28"/>
  <c r="JYJ21" i="28"/>
  <c r="JZE21" i="28"/>
  <c r="JZZ21" i="28"/>
  <c r="KAT21" i="28"/>
  <c r="KBJ21" i="28"/>
  <c r="KBZ21" i="28"/>
  <c r="KCP21" i="28"/>
  <c r="KDF21" i="28"/>
  <c r="KDV21" i="28"/>
  <c r="KEL21" i="28"/>
  <c r="KFB21" i="28"/>
  <c r="KFR21" i="28"/>
  <c r="KGH21" i="28"/>
  <c r="KGX21" i="28"/>
  <c r="KHN21" i="28"/>
  <c r="KID21" i="28"/>
  <c r="KIT21" i="28"/>
  <c r="KJJ21" i="28"/>
  <c r="KJZ21" i="28"/>
  <c r="KKP21" i="28"/>
  <c r="KLF21" i="28"/>
  <c r="KLV21" i="28"/>
  <c r="KML21" i="28"/>
  <c r="KNB21" i="28"/>
  <c r="KNR21" i="28"/>
  <c r="KOH21" i="28"/>
  <c r="KOX21" i="28"/>
  <c r="KPN21" i="28"/>
  <c r="KQD21" i="28"/>
  <c r="KQT21" i="28"/>
  <c r="KRJ21" i="28"/>
  <c r="KRZ21" i="28"/>
  <c r="KSP21" i="28"/>
  <c r="KTF21" i="28"/>
  <c r="KTV21" i="28"/>
  <c r="KUL21" i="28"/>
  <c r="KVB21" i="28"/>
  <c r="KVR21" i="28"/>
  <c r="KWH21" i="28"/>
  <c r="KWX21" i="28"/>
  <c r="KXN21" i="28"/>
  <c r="KYD21" i="28"/>
  <c r="KYT21" i="28"/>
  <c r="KZJ21" i="28"/>
  <c r="KZZ21" i="28"/>
  <c r="LAP21" i="28"/>
  <c r="LBF21" i="28"/>
  <c r="LBV21" i="28"/>
  <c r="LCL21" i="28"/>
  <c r="LDB21" i="28"/>
  <c r="LDR21" i="28"/>
  <c r="LEH21" i="28"/>
  <c r="LEX21" i="28"/>
  <c r="LFN21" i="28"/>
  <c r="LGD21" i="28"/>
  <c r="LGT21" i="28"/>
  <c r="LHJ21" i="28"/>
  <c r="LHZ21" i="28"/>
  <c r="LIP21" i="28"/>
  <c r="LJF21" i="28"/>
  <c r="LJV21" i="28"/>
  <c r="LKL21" i="28"/>
  <c r="LLB21" i="28"/>
  <c r="LLR21" i="28"/>
  <c r="LMH21" i="28"/>
  <c r="LMX21" i="28"/>
  <c r="LNN21" i="28"/>
  <c r="LOD21" i="28"/>
  <c r="LOT21" i="28"/>
  <c r="LPJ21" i="28"/>
  <c r="LPZ21" i="28"/>
  <c r="LQP21" i="28"/>
  <c r="LRF21" i="28"/>
  <c r="LRV21" i="28"/>
  <c r="LSL21" i="28"/>
  <c r="LTB21" i="28"/>
  <c r="LTR21" i="28"/>
  <c r="LUH21" i="28"/>
  <c r="LUX21" i="28"/>
  <c r="LVN21" i="28"/>
  <c r="LWD21" i="28"/>
  <c r="LWT21" i="28"/>
  <c r="LXJ21" i="28"/>
  <c r="LXZ21" i="28"/>
  <c r="LYP21" i="28"/>
  <c r="LZF21" i="28"/>
  <c r="LZV21" i="28"/>
  <c r="MAL21" i="28"/>
  <c r="MBB21" i="28"/>
  <c r="MBR21" i="28"/>
  <c r="MCH21" i="28"/>
  <c r="MCX21" i="28"/>
  <c r="MDN21" i="28"/>
  <c r="MED21" i="28"/>
  <c r="MET21" i="28"/>
  <c r="MFJ21" i="28"/>
  <c r="MFZ21" i="28"/>
  <c r="MGP21" i="28"/>
  <c r="MHF21" i="28"/>
  <c r="MHV21" i="28"/>
  <c r="MIL21" i="28"/>
  <c r="MJB21" i="28"/>
  <c r="MJR21" i="28"/>
  <c r="MKH21" i="28"/>
  <c r="MKX21" i="28"/>
  <c r="MLN21" i="28"/>
  <c r="MMD21" i="28"/>
  <c r="MMT21" i="28"/>
  <c r="MNJ21" i="28"/>
  <c r="MNZ21" i="28"/>
  <c r="MOP21" i="28"/>
  <c r="MPF21" i="28"/>
  <c r="MPV21" i="28"/>
  <c r="MQL21" i="28"/>
  <c r="MRB21" i="28"/>
  <c r="MRR21" i="28"/>
  <c r="MSH21" i="28"/>
  <c r="MSX21" i="28"/>
  <c r="MTN21" i="28"/>
  <c r="MUD21" i="28"/>
  <c r="MUT21" i="28"/>
  <c r="MVJ21" i="28"/>
  <c r="MVZ21" i="28"/>
  <c r="MWP21" i="28"/>
  <c r="MXF21" i="28"/>
  <c r="MXV21" i="28"/>
  <c r="MYL21" i="28"/>
  <c r="MZB21" i="28"/>
  <c r="MZR21" i="28"/>
  <c r="NAH21" i="28"/>
  <c r="NAX21" i="28"/>
  <c r="NBN21" i="28"/>
  <c r="NCD21" i="28"/>
  <c r="NCT21" i="28"/>
  <c r="NDJ21" i="28"/>
  <c r="NDZ21" i="28"/>
  <c r="NEP21" i="28"/>
  <c r="NFF21" i="28"/>
  <c r="NFV21" i="28"/>
  <c r="NGL21" i="28"/>
  <c r="NHB21" i="28"/>
  <c r="NHR21" i="28"/>
  <c r="NIH21" i="28"/>
  <c r="NIX21" i="28"/>
  <c r="NJN21" i="28"/>
  <c r="NKD21" i="28"/>
  <c r="NKT21" i="28"/>
  <c r="NLJ21" i="28"/>
  <c r="NLZ21" i="28"/>
  <c r="NMP21" i="28"/>
  <c r="NNF21" i="28"/>
  <c r="NNV21" i="28"/>
  <c r="NOL21" i="28"/>
  <c r="NPB21" i="28"/>
  <c r="NPR21" i="28"/>
  <c r="NQH21" i="28"/>
  <c r="NQX21" i="28"/>
  <c r="NRN21" i="28"/>
  <c r="NSD21" i="28"/>
  <c r="NST21" i="28"/>
  <c r="NTJ21" i="28"/>
  <c r="NTZ21" i="28"/>
  <c r="NUP21" i="28"/>
  <c r="NVF21" i="28"/>
  <c r="NVV21" i="28"/>
  <c r="NWL21" i="28"/>
  <c r="NXB21" i="28"/>
  <c r="NXR21" i="28"/>
  <c r="NYH21" i="28"/>
  <c r="NYX21" i="28"/>
  <c r="NZN21" i="28"/>
  <c r="OAD21" i="28"/>
  <c r="OAT21" i="28"/>
  <c r="OBJ21" i="28"/>
  <c r="OBY21" i="28"/>
  <c r="OCI21" i="28"/>
  <c r="OCT21" i="28"/>
  <c r="ODE21" i="28"/>
  <c r="ODO21" i="28"/>
  <c r="ODZ21" i="28"/>
  <c r="OEK21" i="28"/>
  <c r="OEU21" i="28"/>
  <c r="OFF21" i="28"/>
  <c r="OFQ21" i="28"/>
  <c r="OGA21" i="28"/>
  <c r="OGL21" i="28"/>
  <c r="OGW21" i="28"/>
  <c r="OHG21" i="28"/>
  <c r="OHR21" i="28"/>
  <c r="OIC21" i="28"/>
  <c r="OIM21" i="28"/>
  <c r="OIX21" i="28"/>
  <c r="OJI21" i="28"/>
  <c r="OJS21" i="28"/>
  <c r="OKD21" i="28"/>
  <c r="OKO21" i="28"/>
  <c r="OKY21" i="28"/>
  <c r="OLJ21" i="28"/>
  <c r="OLU21" i="28"/>
  <c r="OME21" i="28"/>
  <c r="OMP21" i="28"/>
  <c r="ONA21" i="28"/>
  <c r="ONK21" i="28"/>
  <c r="ONV21" i="28"/>
  <c r="OOG21" i="28"/>
  <c r="OOQ21" i="28"/>
  <c r="OPB21" i="28"/>
  <c r="OPM21" i="28"/>
  <c r="OPW21" i="28"/>
  <c r="OQH21" i="28"/>
  <c r="OQS21" i="28"/>
  <c r="ORC21" i="28"/>
  <c r="ORN21" i="28"/>
  <c r="ORY21" i="28"/>
  <c r="OSI21" i="28"/>
  <c r="OST21" i="28"/>
  <c r="OTE21" i="28"/>
  <c r="OTO21" i="28"/>
  <c r="OTZ21" i="28"/>
  <c r="OUK21" i="28"/>
  <c r="OUU21" i="28"/>
  <c r="OVF21" i="28"/>
  <c r="OVQ21" i="28"/>
  <c r="OWA21" i="28"/>
  <c r="OWL21" i="28"/>
  <c r="OWW21" i="28"/>
  <c r="OXG21" i="28"/>
  <c r="OXR21" i="28"/>
  <c r="OYC21" i="28"/>
  <c r="OYM21" i="28"/>
  <c r="OYX21" i="28"/>
  <c r="OZI21" i="28"/>
  <c r="OZS21" i="28"/>
  <c r="PAD21" i="28"/>
  <c r="PAO21" i="28"/>
  <c r="PAY21" i="28"/>
  <c r="PBJ21" i="28"/>
  <c r="PBU21" i="28"/>
  <c r="PCE21" i="28"/>
  <c r="PCP21" i="28"/>
  <c r="PDA21" i="28"/>
  <c r="PDK21" i="28"/>
  <c r="PDV21" i="28"/>
  <c r="PEG21" i="28"/>
  <c r="PEQ21" i="28"/>
  <c r="PFB21" i="28"/>
  <c r="PFL21" i="28"/>
  <c r="PFT21" i="28"/>
  <c r="PGB21" i="28"/>
  <c r="PGJ21" i="28"/>
  <c r="PGR21" i="28"/>
  <c r="PGZ21" i="28"/>
  <c r="PHH21" i="28"/>
  <c r="PHP21" i="28"/>
  <c r="PHX21" i="28"/>
  <c r="PIF21" i="28"/>
  <c r="PIN21" i="28"/>
  <c r="PIV21" i="28"/>
  <c r="PJD21" i="28"/>
  <c r="PJL21" i="28"/>
  <c r="PJT21" i="28"/>
  <c r="PKB21" i="28"/>
  <c r="PKJ21" i="28"/>
  <c r="PKR21" i="28"/>
  <c r="PKZ21" i="28"/>
  <c r="PLH21" i="28"/>
  <c r="PLP21" i="28"/>
  <c r="PLX21" i="28"/>
  <c r="PMF21" i="28"/>
  <c r="PMN21" i="28"/>
  <c r="PMV21" i="28"/>
  <c r="PND21" i="28"/>
  <c r="PNL21" i="28"/>
  <c r="PNT21" i="28"/>
  <c r="POB21" i="28"/>
  <c r="POJ21" i="28"/>
  <c r="POR21" i="28"/>
  <c r="POZ21" i="28"/>
  <c r="PPH21" i="28"/>
  <c r="PPP21" i="28"/>
  <c r="PPX21" i="28"/>
  <c r="PQF21" i="28"/>
  <c r="PQN21" i="28"/>
  <c r="PQV21" i="28"/>
  <c r="PRD21" i="28"/>
  <c r="PRL21" i="28"/>
  <c r="PRT21" i="28"/>
  <c r="PSB21" i="28"/>
  <c r="PSJ21" i="28"/>
  <c r="PSR21" i="28"/>
  <c r="PSZ21" i="28"/>
  <c r="PTH21" i="28"/>
  <c r="PTP21" i="28"/>
  <c r="PTX21" i="28"/>
  <c r="PUF21" i="28"/>
  <c r="PUN21" i="28"/>
  <c r="PUV21" i="28"/>
  <c r="PVD21" i="28"/>
  <c r="PVL21" i="28"/>
  <c r="PVT21" i="28"/>
  <c r="PWB21" i="28"/>
  <c r="PWJ21" i="28"/>
  <c r="PWR21" i="28"/>
  <c r="PWZ21" i="28"/>
  <c r="PXH21" i="28"/>
  <c r="PXP21" i="28"/>
  <c r="PXX21" i="28"/>
  <c r="PYF21" i="28"/>
  <c r="PYN21" i="28"/>
  <c r="PYV21" i="28"/>
  <c r="PZD21" i="28"/>
  <c r="PZL21" i="28"/>
  <c r="PZT21" i="28"/>
  <c r="QAB21" i="28"/>
  <c r="QAJ21" i="28"/>
  <c r="QAR21" i="28"/>
  <c r="QAZ21" i="28"/>
  <c r="QBH21" i="28"/>
  <c r="QBP21" i="28"/>
  <c r="QBX21" i="28"/>
  <c r="QCF21" i="28"/>
  <c r="QCN21" i="28"/>
  <c r="QCV21" i="28"/>
  <c r="QDD21" i="28"/>
  <c r="QDL21" i="28"/>
  <c r="QDT21" i="28"/>
  <c r="QEB21" i="28"/>
  <c r="QEJ21" i="28"/>
  <c r="QER21" i="28"/>
  <c r="QEZ21" i="28"/>
  <c r="QFH21" i="28"/>
  <c r="QFP21" i="28"/>
  <c r="QFX21" i="28"/>
  <c r="QGF21" i="28"/>
  <c r="QGN21" i="28"/>
  <c r="QGV21" i="28"/>
  <c r="QHD21" i="28"/>
  <c r="QHL21" i="28"/>
  <c r="QHT21" i="28"/>
  <c r="QIB21" i="28"/>
  <c r="QIJ21" i="28"/>
  <c r="QIR21" i="28"/>
  <c r="QIZ21" i="28"/>
  <c r="QJH21" i="28"/>
  <c r="QJP21" i="28"/>
  <c r="QJX21" i="28"/>
  <c r="QKF21" i="28"/>
  <c r="QKN21" i="28"/>
  <c r="QKV21" i="28"/>
  <c r="QLD21" i="28"/>
  <c r="QLL21" i="28"/>
  <c r="QLT21" i="28"/>
  <c r="QMB21" i="28"/>
  <c r="QMJ21" i="28"/>
  <c r="QMR21" i="28"/>
  <c r="QMZ21" i="28"/>
  <c r="QNH21" i="28"/>
  <c r="QNP21" i="28"/>
  <c r="QNX21" i="28"/>
  <c r="QOF21" i="28"/>
  <c r="QON21" i="28"/>
  <c r="QOV21" i="28"/>
  <c r="QPD21" i="28"/>
  <c r="QPL21" i="28"/>
  <c r="QPT21" i="28"/>
  <c r="QQB21" i="28"/>
  <c r="QQJ21" i="28"/>
  <c r="QQR21" i="28"/>
  <c r="QQZ21" i="28"/>
  <c r="QRH21" i="28"/>
  <c r="QRP21" i="28"/>
  <c r="QRX21" i="28"/>
  <c r="QSF21" i="28"/>
  <c r="QSN21" i="28"/>
  <c r="QSV21" i="28"/>
  <c r="QTD21" i="28"/>
  <c r="QTL21" i="28"/>
  <c r="QTT21" i="28"/>
  <c r="QUB21" i="28"/>
  <c r="QUJ21" i="28"/>
  <c r="QUR21" i="28"/>
  <c r="QUZ21" i="28"/>
  <c r="QVH21" i="28"/>
  <c r="QVP21" i="28"/>
  <c r="QVX21" i="28"/>
  <c r="QWF21" i="28"/>
  <c r="QWN21" i="28"/>
  <c r="QWV21" i="28"/>
  <c r="QXD21" i="28"/>
  <c r="QXL21" i="28"/>
  <c r="QXT21" i="28"/>
  <c r="QYB21" i="28"/>
  <c r="QYJ21" i="28"/>
  <c r="QYR21" i="28"/>
  <c r="QYZ21" i="28"/>
  <c r="QZH21" i="28"/>
  <c r="QZP21" i="28"/>
  <c r="QZX21" i="28"/>
  <c r="RAF21" i="28"/>
  <c r="RAN21" i="28"/>
  <c r="RAV21" i="28"/>
  <c r="RBD21" i="28"/>
  <c r="RBL21" i="28"/>
  <c r="RBT21" i="28"/>
  <c r="RCB21" i="28"/>
  <c r="RCJ21" i="28"/>
  <c r="RCR21" i="28"/>
  <c r="RCZ21" i="28"/>
  <c r="RDH21" i="28"/>
  <c r="RDP21" i="28"/>
  <c r="RDX21" i="28"/>
  <c r="REF21" i="28"/>
  <c r="REN21" i="28"/>
  <c r="REV21" i="28"/>
  <c r="RFD21" i="28"/>
  <c r="RFL21" i="28"/>
  <c r="RFT21" i="28"/>
  <c r="RGB21" i="28"/>
  <c r="RGJ21" i="28"/>
  <c r="RGR21" i="28"/>
  <c r="RGZ21" i="28"/>
  <c r="RHH21" i="28"/>
  <c r="RHP21" i="28"/>
  <c r="RHX21" i="28"/>
  <c r="RIF21" i="28"/>
  <c r="RIN21" i="28"/>
  <c r="RIV21" i="28"/>
  <c r="RJD21" i="28"/>
  <c r="RJL21" i="28"/>
  <c r="RJT21" i="28"/>
  <c r="RKB21" i="28"/>
  <c r="RKJ21" i="28"/>
  <c r="RKR21" i="28"/>
  <c r="RKZ21" i="28"/>
  <c r="RLH21" i="28"/>
  <c r="RLP21" i="28"/>
  <c r="RLX21" i="28"/>
  <c r="RMF21" i="28"/>
  <c r="RMN21" i="28"/>
  <c r="RMV21" i="28"/>
  <c r="RND21" i="28"/>
  <c r="RNL21" i="28"/>
  <c r="RNT21" i="28"/>
  <c r="ROB21" i="28"/>
  <c r="ROJ21" i="28"/>
  <c r="ROR21" i="28"/>
  <c r="ROZ21" i="28"/>
  <c r="RPH21" i="28"/>
  <c r="RPP21" i="28"/>
  <c r="RPX21" i="28"/>
  <c r="RQF21" i="28"/>
  <c r="RQN21" i="28"/>
  <c r="RQV21" i="28"/>
  <c r="RRD21" i="28"/>
  <c r="RRL21" i="28"/>
  <c r="RRT21" i="28"/>
  <c r="RSB21" i="28"/>
  <c r="RSJ21" i="28"/>
  <c r="RSR21" i="28"/>
  <c r="RSZ21" i="28"/>
  <c r="RTH21" i="28"/>
  <c r="RTP21" i="28"/>
  <c r="RTX21" i="28"/>
  <c r="RUF21" i="28"/>
  <c r="RUN21" i="28"/>
  <c r="RUV21" i="28"/>
  <c r="RVD21" i="28"/>
  <c r="RVL21" i="28"/>
  <c r="RVT21" i="28"/>
  <c r="RWB21" i="28"/>
  <c r="RWJ21" i="28"/>
  <c r="RWR21" i="28"/>
  <c r="RWZ21" i="28"/>
  <c r="RXH21" i="28"/>
  <c r="RXP21" i="28"/>
  <c r="RXX21" i="28"/>
  <c r="RYF21" i="28"/>
  <c r="RYN21" i="28"/>
  <c r="RYV21" i="28"/>
  <c r="RZD21" i="28"/>
  <c r="RZL21" i="28"/>
  <c r="RZT21" i="28"/>
  <c r="SAB21" i="28"/>
  <c r="SAJ21" i="28"/>
  <c r="SAR21" i="28"/>
  <c r="SAZ21" i="28"/>
  <c r="SBH21" i="28"/>
  <c r="SBP21" i="28"/>
  <c r="SBX21" i="28"/>
  <c r="SCF21" i="28"/>
  <c r="SCN21" i="28"/>
  <c r="SCV21" i="28"/>
  <c r="SDD21" i="28"/>
  <c r="SDL21" i="28"/>
  <c r="SDT21" i="28"/>
  <c r="SEB21" i="28"/>
  <c r="SEJ21" i="28"/>
  <c r="SER21" i="28"/>
  <c r="SEZ21" i="28"/>
  <c r="SFH21" i="28"/>
  <c r="SFP21" i="28"/>
  <c r="SFX21" i="28"/>
  <c r="SGF21" i="28"/>
  <c r="SGN21" i="28"/>
  <c r="SGV21" i="28"/>
  <c r="SHD21" i="28"/>
  <c r="SHL21" i="28"/>
  <c r="SHT21" i="28"/>
  <c r="SIB21" i="28"/>
  <c r="SIJ21" i="28"/>
  <c r="SIR21" i="28"/>
  <c r="SIZ21" i="28"/>
  <c r="SJH21" i="28"/>
  <c r="SJP21" i="28"/>
  <c r="SJX21" i="28"/>
  <c r="SKF21" i="28"/>
  <c r="SKN21" i="28"/>
  <c r="SKV21" i="28"/>
  <c r="SLD21" i="28"/>
  <c r="SLL21" i="28"/>
  <c r="SLT21" i="28"/>
  <c r="SMB21" i="28"/>
  <c r="SMJ21" i="28"/>
  <c r="SMR21" i="28"/>
  <c r="SMZ21" i="28"/>
  <c r="SNH21" i="28"/>
  <c r="SNP21" i="28"/>
  <c r="SNX21" i="28"/>
  <c r="SOF21" i="28"/>
  <c r="SON21" i="28"/>
  <c r="SOV21" i="28"/>
  <c r="SPD21" i="28"/>
  <c r="SPL21" i="28"/>
  <c r="SPT21" i="28"/>
  <c r="SQB21" i="28"/>
  <c r="SQJ21" i="28"/>
  <c r="SQR21" i="28"/>
  <c r="SQZ21" i="28"/>
  <c r="SRH21" i="28"/>
  <c r="SRP21" i="28"/>
  <c r="SRX21" i="28"/>
  <c r="SSF21" i="28"/>
  <c r="SSN21" i="28"/>
  <c r="SSV21" i="28"/>
  <c r="STD21" i="28"/>
  <c r="STL21" i="28"/>
  <c r="STT21" i="28"/>
  <c r="SUB21" i="28"/>
  <c r="SUJ21" i="28"/>
  <c r="SUR21" i="28"/>
  <c r="SUZ21" i="28"/>
  <c r="SVH21" i="28"/>
  <c r="SVP21" i="28"/>
  <c r="SVX21" i="28"/>
  <c r="SWF21" i="28"/>
  <c r="SWN21" i="28"/>
  <c r="SWV21" i="28"/>
  <c r="SXD21" i="28"/>
  <c r="SXL21" i="28"/>
  <c r="SXT21" i="28"/>
  <c r="SYB21" i="28"/>
  <c r="SYJ21" i="28"/>
  <c r="SYR21" i="28"/>
  <c r="SYZ21" i="28"/>
  <c r="SZE21" i="28"/>
  <c r="SZK21" i="28"/>
  <c r="SZP21" i="28"/>
  <c r="SZU21" i="28"/>
  <c r="TAA21" i="28"/>
  <c r="TAF21" i="28"/>
  <c r="TAK21" i="28"/>
  <c r="TAQ21" i="28"/>
  <c r="TAV21" i="28"/>
  <c r="TBA21" i="28"/>
  <c r="TBG21" i="28"/>
  <c r="TBL21" i="28"/>
  <c r="TBQ21" i="28"/>
  <c r="TBW21" i="28"/>
  <c r="TCB21" i="28"/>
  <c r="TCG21" i="28"/>
  <c r="TCM21" i="28"/>
  <c r="TCR21" i="28"/>
  <c r="TCW21" i="28"/>
  <c r="TDC21" i="28"/>
  <c r="TDH21" i="28"/>
  <c r="TDM21" i="28"/>
  <c r="TDS21" i="28"/>
  <c r="TDX21" i="28"/>
  <c r="TEC21" i="28"/>
  <c r="TEI21" i="28"/>
  <c r="TEN21" i="28"/>
  <c r="TES21" i="28"/>
  <c r="TEY21" i="28"/>
  <c r="TFD21" i="28"/>
  <c r="TFI21" i="28"/>
  <c r="TFO21" i="28"/>
  <c r="TFT21" i="28"/>
  <c r="TFY21" i="28"/>
  <c r="TGE21" i="28"/>
  <c r="TGJ21" i="28"/>
  <c r="TGO21" i="28"/>
  <c r="TGU21" i="28"/>
  <c r="TGZ21" i="28"/>
  <c r="THE21" i="28"/>
  <c r="THK21" i="28"/>
  <c r="THP21" i="28"/>
  <c r="THU21" i="28"/>
  <c r="TIA21" i="28"/>
  <c r="TIF21" i="28"/>
  <c r="TIK21" i="28"/>
  <c r="TIQ21" i="28"/>
  <c r="TIV21" i="28"/>
  <c r="TJA21" i="28"/>
  <c r="TJG21" i="28"/>
  <c r="TJL21" i="28"/>
  <c r="TJQ21" i="28"/>
  <c r="TJW21" i="28"/>
  <c r="TKB21" i="28"/>
  <c r="TKG21" i="28"/>
  <c r="TKM21" i="28"/>
  <c r="TKR21" i="28"/>
  <c r="TKW21" i="28"/>
  <c r="TLC21" i="28"/>
  <c r="TLH21" i="28"/>
  <c r="TLM21" i="28"/>
  <c r="TLS21" i="28"/>
  <c r="TLX21" i="28"/>
  <c r="TMC21" i="28"/>
  <c r="TMI21" i="28"/>
  <c r="TMN21" i="28"/>
  <c r="TMS21" i="28"/>
  <c r="TMY21" i="28"/>
  <c r="TND21" i="28"/>
  <c r="TNI21" i="28"/>
  <c r="TNO21" i="28"/>
  <c r="TNT21" i="28"/>
  <c r="TNY21" i="28"/>
  <c r="TOE21" i="28"/>
  <c r="TOJ21" i="28"/>
  <c r="TOO21" i="28"/>
  <c r="TOU21" i="28"/>
  <c r="TOZ21" i="28"/>
  <c r="TPE21" i="28"/>
  <c r="TPK21" i="28"/>
  <c r="TPP21" i="28"/>
  <c r="TPU21" i="28"/>
  <c r="TQA21" i="28"/>
  <c r="TQF21" i="28"/>
  <c r="TQK21" i="28"/>
  <c r="TQQ21" i="28"/>
  <c r="TQV21" i="28"/>
  <c r="TRA21" i="28"/>
  <c r="TRG21" i="28"/>
  <c r="TRL21" i="28"/>
  <c r="TRQ21" i="28"/>
  <c r="TRW21" i="28"/>
  <c r="TSB21" i="28"/>
  <c r="TSG21" i="28"/>
  <c r="TSM21" i="28"/>
  <c r="TSR21" i="28"/>
  <c r="TSW21" i="28"/>
  <c r="TTC21" i="28"/>
  <c r="TTH21" i="28"/>
  <c r="TTM21" i="28"/>
  <c r="TTS21" i="28"/>
  <c r="TTX21" i="28"/>
  <c r="TUC21" i="28"/>
  <c r="TUI21" i="28"/>
  <c r="TUN21" i="28"/>
  <c r="TUS21" i="28"/>
  <c r="TUY21" i="28"/>
  <c r="TVD21" i="28"/>
  <c r="TVI21" i="28"/>
  <c r="TVO21" i="28"/>
  <c r="TVT21" i="28"/>
  <c r="TVY21" i="28"/>
  <c r="TWE21" i="28"/>
  <c r="TWJ21" i="28"/>
  <c r="TWO21" i="28"/>
  <c r="TWU21" i="28"/>
  <c r="TWZ21" i="28"/>
  <c r="TXE21" i="28"/>
  <c r="TXK21" i="28"/>
  <c r="TXP21" i="28"/>
  <c r="TXU21" i="28"/>
  <c r="TYA21" i="28"/>
  <c r="TYF21" i="28"/>
  <c r="TYK21" i="28"/>
  <c r="TYQ21" i="28"/>
  <c r="TYU21" i="28"/>
  <c r="TYY21" i="28"/>
  <c r="TZC21" i="28"/>
  <c r="TZG21" i="28"/>
  <c r="TZK21" i="28"/>
  <c r="TZO21" i="28"/>
  <c r="TZS21" i="28"/>
  <c r="TZW21" i="28"/>
  <c r="UAA21" i="28"/>
  <c r="UAE21" i="28"/>
  <c r="UAI21" i="28"/>
  <c r="UAM21" i="28"/>
  <c r="UAQ21" i="28"/>
  <c r="UAU21" i="28"/>
  <c r="UAY21" i="28"/>
  <c r="UBC21" i="28"/>
  <c r="UBG21" i="28"/>
  <c r="UBK21" i="28"/>
  <c r="UBO21" i="28"/>
  <c r="UBS21" i="28"/>
  <c r="UBW21" i="28"/>
  <c r="UCA21" i="28"/>
  <c r="UCE21" i="28"/>
  <c r="UCI21" i="28"/>
  <c r="UCM21" i="28"/>
  <c r="UCQ21" i="28"/>
  <c r="UCU21" i="28"/>
  <c r="UCY21" i="28"/>
  <c r="UDC21" i="28"/>
  <c r="UDG21" i="28"/>
  <c r="UDK21" i="28"/>
  <c r="UDO21" i="28"/>
  <c r="UDS21" i="28"/>
  <c r="UDW21" i="28"/>
  <c r="UEA21" i="28"/>
  <c r="UEE21" i="28"/>
  <c r="UEI21" i="28"/>
  <c r="UEM21" i="28"/>
  <c r="UEQ21" i="28"/>
  <c r="UEU21" i="28"/>
  <c r="UEY21" i="28"/>
  <c r="UFC21" i="28"/>
  <c r="UFG21" i="28"/>
  <c r="UFK21" i="28"/>
  <c r="UFO21" i="28"/>
  <c r="UFS21" i="28"/>
  <c r="UFW21" i="28"/>
  <c r="UGA21" i="28"/>
  <c r="UGE21" i="28"/>
  <c r="UGI21" i="28"/>
  <c r="UGM21" i="28"/>
  <c r="UGQ21" i="28"/>
  <c r="UGU21" i="28"/>
  <c r="UGY21" i="28"/>
  <c r="UHC21" i="28"/>
  <c r="UHG21" i="28"/>
  <c r="UHK21" i="28"/>
  <c r="UHO21" i="28"/>
  <c r="UHS21" i="28"/>
  <c r="UHW21" i="28"/>
  <c r="UIA21" i="28"/>
  <c r="UIE21" i="28"/>
  <c r="UII21" i="28"/>
  <c r="UIM21" i="28"/>
  <c r="UIQ21" i="28"/>
  <c r="UIU21" i="28"/>
  <c r="UIY21" i="28"/>
  <c r="UJC21" i="28"/>
  <c r="UJG21" i="28"/>
  <c r="UJK21" i="28"/>
  <c r="UJO21" i="28"/>
  <c r="UJS21" i="28"/>
  <c r="UJW21" i="28"/>
  <c r="UKA21" i="28"/>
  <c r="UKE21" i="28"/>
  <c r="UKI21" i="28"/>
  <c r="UKM21" i="28"/>
  <c r="UKQ21" i="28"/>
  <c r="UKU21" i="28"/>
  <c r="UKY21" i="28"/>
  <c r="ULC21" i="28"/>
  <c r="ULG21" i="28"/>
  <c r="ULK21" i="28"/>
  <c r="ULO21" i="28"/>
  <c r="ULS21" i="28"/>
  <c r="ULW21" i="28"/>
  <c r="UMA21" i="28"/>
  <c r="UME21" i="28"/>
  <c r="UMI21" i="28"/>
  <c r="UMM21" i="28"/>
  <c r="UMQ21" i="28"/>
  <c r="UMU21" i="28"/>
  <c r="UMY21" i="28"/>
  <c r="UNC21" i="28"/>
  <c r="UNG21" i="28"/>
  <c r="UNK21" i="28"/>
  <c r="UNO21" i="28"/>
  <c r="UNS21" i="28"/>
  <c r="UNW21" i="28"/>
  <c r="UOA21" i="28"/>
  <c r="UOE21" i="28"/>
  <c r="UOI21" i="28"/>
  <c r="UOM21" i="28"/>
  <c r="UOQ21" i="28"/>
  <c r="UOU21" i="28"/>
  <c r="UOY21" i="28"/>
  <c r="UPC21" i="28"/>
  <c r="UPG21" i="28"/>
  <c r="UPK21" i="28"/>
  <c r="UPO21" i="28"/>
  <c r="UPS21" i="28"/>
  <c r="UPW21" i="28"/>
  <c r="UQA21" i="28"/>
  <c r="UQE21" i="28"/>
  <c r="UQI21" i="28"/>
  <c r="UQM21" i="28"/>
  <c r="UQQ21" i="28"/>
  <c r="UQU21" i="28"/>
  <c r="UQY21" i="28"/>
  <c r="URC21" i="28"/>
  <c r="URG21" i="28"/>
  <c r="URK21" i="28"/>
  <c r="URO21" i="28"/>
  <c r="URS21" i="28"/>
  <c r="URW21" i="28"/>
  <c r="USA21" i="28"/>
  <c r="USE21" i="28"/>
  <c r="USI21" i="28"/>
  <c r="USM21" i="28"/>
  <c r="USQ21" i="28"/>
  <c r="USU21" i="28"/>
  <c r="USY21" i="28"/>
  <c r="UTC21" i="28"/>
  <c r="UTG21" i="28"/>
  <c r="UTK21" i="28"/>
  <c r="UTO21" i="28"/>
  <c r="UTS21" i="28"/>
  <c r="UTW21" i="28"/>
  <c r="UUA21" i="28"/>
  <c r="UUE21" i="28"/>
  <c r="UUI21" i="28"/>
  <c r="UUM21" i="28"/>
  <c r="UUQ21" i="28"/>
  <c r="UUU21" i="28"/>
  <c r="UUY21" i="28"/>
  <c r="UVC21" i="28"/>
  <c r="UVG21" i="28"/>
  <c r="UVK21" i="28"/>
  <c r="UVO21" i="28"/>
  <c r="UVS21" i="28"/>
  <c r="UVW21" i="28"/>
  <c r="UWA21" i="28"/>
  <c r="UWE21" i="28"/>
  <c r="UWI21" i="28"/>
  <c r="UWM21" i="28"/>
  <c r="UWQ21" i="28"/>
  <c r="UWU21" i="28"/>
  <c r="UWY21" i="28"/>
  <c r="UXC21" i="28"/>
  <c r="UXG21" i="28"/>
  <c r="UXK21" i="28"/>
  <c r="UXO21" i="28"/>
  <c r="UXS21" i="28"/>
  <c r="UXW21" i="28"/>
  <c r="UYA21" i="28"/>
  <c r="UYE21" i="28"/>
  <c r="UYI21" i="28"/>
  <c r="UYM21" i="28"/>
  <c r="UYQ21" i="28"/>
  <c r="UYU21" i="28"/>
  <c r="UYY21" i="28"/>
  <c r="UZC21" i="28"/>
  <c r="UZG21" i="28"/>
  <c r="UZK21" i="28"/>
  <c r="UZO21" i="28"/>
  <c r="UZS21" i="28"/>
  <c r="UZW21" i="28"/>
  <c r="VAA21" i="28"/>
  <c r="VAE21" i="28"/>
  <c r="VAI21" i="28"/>
  <c r="VAM21" i="28"/>
  <c r="VAQ21" i="28"/>
  <c r="VAU21" i="28"/>
  <c r="VAY21" i="28"/>
  <c r="VBC21" i="28"/>
  <c r="VBG21" i="28"/>
  <c r="VBK21" i="28"/>
  <c r="VBO21" i="28"/>
  <c r="VBS21" i="28"/>
  <c r="VBW21" i="28"/>
  <c r="VCA21" i="28"/>
  <c r="VCE21" i="28"/>
  <c r="VCI21" i="28"/>
  <c r="VCM21" i="28"/>
  <c r="VCQ21" i="28"/>
  <c r="VCU21" i="28"/>
  <c r="VCY21" i="28"/>
  <c r="VDC21" i="28"/>
  <c r="VDG21" i="28"/>
  <c r="VDK21" i="28"/>
  <c r="VDO21" i="28"/>
  <c r="VDS21" i="28"/>
  <c r="VDW21" i="28"/>
  <c r="VEA21" i="28"/>
  <c r="VEE21" i="28"/>
  <c r="VEI21" i="28"/>
  <c r="VEM21" i="28"/>
  <c r="VEQ21" i="28"/>
  <c r="VEU21" i="28"/>
  <c r="VEY21" i="28"/>
  <c r="VFC21" i="28"/>
  <c r="VFG21" i="28"/>
  <c r="VFK21" i="28"/>
  <c r="VFO21" i="28"/>
  <c r="VFS21" i="28"/>
  <c r="VFW21" i="28"/>
  <c r="VGA21" i="28"/>
  <c r="VGE21" i="28"/>
  <c r="VGI21" i="28"/>
  <c r="VGM21" i="28"/>
  <c r="VGQ21" i="28"/>
  <c r="VGU21" i="28"/>
  <c r="VGY21" i="28"/>
  <c r="VHC21" i="28"/>
  <c r="VHG21" i="28"/>
  <c r="VHK21" i="28"/>
  <c r="VHO21" i="28"/>
  <c r="VHS21" i="28"/>
  <c r="VHW21" i="28"/>
  <c r="VIA21" i="28"/>
  <c r="VIE21" i="28"/>
  <c r="VII21" i="28"/>
  <c r="VIM21" i="28"/>
  <c r="VIQ21" i="28"/>
  <c r="VIU21" i="28"/>
  <c r="VIY21" i="28"/>
  <c r="VJC21" i="28"/>
  <c r="VJG21" i="28"/>
  <c r="VJK21" i="28"/>
  <c r="VJO21" i="28"/>
  <c r="VJS21" i="28"/>
  <c r="VJW21" i="28"/>
  <c r="VKA21" i="28"/>
  <c r="VKE21" i="28"/>
  <c r="VKI21" i="28"/>
  <c r="VKM21" i="28"/>
  <c r="VKQ21" i="28"/>
  <c r="VKU21" i="28"/>
  <c r="VKY21" i="28"/>
  <c r="VLC21" i="28"/>
  <c r="VLG21" i="28"/>
  <c r="VLK21" i="28"/>
  <c r="VLO21" i="28"/>
  <c r="VLS21" i="28"/>
  <c r="VLW21" i="28"/>
  <c r="VMA21" i="28"/>
  <c r="VME21" i="28"/>
  <c r="VMI21" i="28"/>
  <c r="VMM21" i="28"/>
  <c r="VMQ21" i="28"/>
  <c r="VMU21" i="28"/>
  <c r="VMY21" i="28"/>
  <c r="VNC21" i="28"/>
  <c r="VNG21" i="28"/>
  <c r="VNK21" i="28"/>
  <c r="VNO21" i="28"/>
  <c r="VNS21" i="28"/>
  <c r="VNW21" i="28"/>
  <c r="VOA21" i="28"/>
  <c r="VOE21" i="28"/>
  <c r="VOI21" i="28"/>
  <c r="VOM21" i="28"/>
  <c r="VOQ21" i="28"/>
  <c r="VOU21" i="28"/>
  <c r="VOY21" i="28"/>
  <c r="VPC21" i="28"/>
  <c r="VPG21" i="28"/>
  <c r="VPK21" i="28"/>
  <c r="VPO21" i="28"/>
  <c r="VPS21" i="28"/>
  <c r="VPW21" i="28"/>
  <c r="VQA21" i="28"/>
  <c r="VQE21" i="28"/>
  <c r="VQI21" i="28"/>
  <c r="VQM21" i="28"/>
  <c r="VQQ21" i="28"/>
  <c r="VQU21" i="28"/>
  <c r="VQY21" i="28"/>
  <c r="VRC21" i="28"/>
  <c r="VRG21" i="28"/>
  <c r="VRK21" i="28"/>
  <c r="VRO21" i="28"/>
  <c r="VRS21" i="28"/>
  <c r="VRW21" i="28"/>
  <c r="VSA21" i="28"/>
  <c r="VSE21" i="28"/>
  <c r="VSI21" i="28"/>
  <c r="VSM21" i="28"/>
  <c r="VSQ21" i="28"/>
  <c r="VSU21" i="28"/>
  <c r="VSY21" i="28"/>
  <c r="VTC21" i="28"/>
  <c r="VTG21" i="28"/>
  <c r="VTK21" i="28"/>
  <c r="VTO21" i="28"/>
  <c r="VTS21" i="28"/>
  <c r="VTW21" i="28"/>
  <c r="VUA21" i="28"/>
  <c r="VUE21" i="28"/>
  <c r="VUI21" i="28"/>
  <c r="VUM21" i="28"/>
  <c r="VUQ21" i="28"/>
  <c r="VUU21" i="28"/>
  <c r="VUY21" i="28"/>
  <c r="VVC21" i="28"/>
  <c r="VVG21" i="28"/>
  <c r="VVK21" i="28"/>
  <c r="VVO21" i="28"/>
  <c r="VVS21" i="28"/>
  <c r="VVW21" i="28"/>
  <c r="VWA21" i="28"/>
  <c r="VWE21" i="28"/>
  <c r="VWI21" i="28"/>
  <c r="VWM21" i="28"/>
  <c r="VWQ21" i="28"/>
  <c r="VWU21" i="28"/>
  <c r="VWY21" i="28"/>
  <c r="VXC21" i="28"/>
  <c r="VXG21" i="28"/>
  <c r="VXK21" i="28"/>
  <c r="VXO21" i="28"/>
  <c r="VXS21" i="28"/>
  <c r="VXW21" i="28"/>
  <c r="VYA21" i="28"/>
  <c r="VYE21" i="28"/>
  <c r="VYI21" i="28"/>
  <c r="VYM21" i="28"/>
  <c r="VYQ21" i="28"/>
  <c r="VYU21" i="28"/>
  <c r="VYY21" i="28"/>
  <c r="VZC21" i="28"/>
  <c r="VZG21" i="28"/>
  <c r="VZK21" i="28"/>
  <c r="VZO21" i="28"/>
  <c r="VZS21" i="28"/>
  <c r="VZW21" i="28"/>
  <c r="WAA21" i="28"/>
  <c r="WAE21" i="28"/>
  <c r="WAI21" i="28"/>
  <c r="WAM21" i="28"/>
  <c r="WAQ21" i="28"/>
  <c r="WAU21" i="28"/>
  <c r="WAY21" i="28"/>
  <c r="WBC21" i="28"/>
  <c r="WBG21" i="28"/>
  <c r="WBK21" i="28"/>
  <c r="WBO21" i="28"/>
  <c r="WBS21" i="28"/>
  <c r="WBW21" i="28"/>
  <c r="WCA21" i="28"/>
  <c r="WCE21" i="28"/>
  <c r="WCI21" i="28"/>
  <c r="WCM21" i="28"/>
  <c r="WCQ21" i="28"/>
  <c r="WCU21" i="28"/>
  <c r="WCY21" i="28"/>
  <c r="WDC21" i="28"/>
  <c r="WDG21" i="28"/>
  <c r="WDK21" i="28"/>
  <c r="WDO21" i="28"/>
  <c r="WDS21" i="28"/>
  <c r="WDW21" i="28"/>
  <c r="WEA21" i="28"/>
  <c r="WEE21" i="28"/>
  <c r="WEI21" i="28"/>
  <c r="WEM21" i="28"/>
  <c r="WEQ21" i="28"/>
  <c r="WEU21" i="28"/>
  <c r="WEY21" i="28"/>
  <c r="WFC21" i="28"/>
  <c r="WFG21" i="28"/>
  <c r="WFK21" i="28"/>
  <c r="WFO21" i="28"/>
  <c r="WFS21" i="28"/>
  <c r="WFW21" i="28"/>
  <c r="WGA21" i="28"/>
  <c r="WGE21" i="28"/>
  <c r="WGI21" i="28"/>
  <c r="WGM21" i="28"/>
  <c r="WGQ21" i="28"/>
  <c r="WGU21" i="28"/>
  <c r="WGY21" i="28"/>
  <c r="WHC21" i="28"/>
  <c r="WHG21" i="28"/>
  <c r="WHK21" i="28"/>
  <c r="WHO21" i="28"/>
  <c r="WHS21" i="28"/>
  <c r="WHW21" i="28"/>
  <c r="WIA21" i="28"/>
  <c r="WIE21" i="28"/>
  <c r="WII21" i="28"/>
  <c r="WIM21" i="28"/>
  <c r="WIQ21" i="28"/>
  <c r="WIU21" i="28"/>
  <c r="WIY21" i="28"/>
  <c r="WJC21" i="28"/>
  <c r="WJG21" i="28"/>
  <c r="WJK21" i="28"/>
  <c r="WJO21" i="28"/>
  <c r="WJS21" i="28"/>
  <c r="WJW21" i="28"/>
  <c r="WKA21" i="28"/>
  <c r="WKE21" i="28"/>
  <c r="WKI21" i="28"/>
  <c r="WKM21" i="28"/>
  <c r="WKQ21" i="28"/>
  <c r="WKU21" i="28"/>
  <c r="WKY21" i="28"/>
  <c r="WLC21" i="28"/>
  <c r="WLG21" i="28"/>
  <c r="WLK21" i="28"/>
  <c r="WLO21" i="28"/>
  <c r="WLS21" i="28"/>
  <c r="WLW21" i="28"/>
  <c r="WMA21" i="28"/>
  <c r="WME21" i="28"/>
  <c r="WMI21" i="28"/>
  <c r="WMM21" i="28"/>
  <c r="WMQ21" i="28"/>
  <c r="WMU21" i="28"/>
  <c r="WMY21" i="28"/>
  <c r="WNC21" i="28"/>
  <c r="WNG21" i="28"/>
  <c r="WNK21" i="28"/>
  <c r="WNO21" i="28"/>
  <c r="WNS21" i="28"/>
  <c r="WNW21" i="28"/>
  <c r="WOA21" i="28"/>
  <c r="WOE21" i="28"/>
  <c r="WOI21" i="28"/>
  <c r="WOM21" i="28"/>
  <c r="WOQ21" i="28"/>
  <c r="WOU21" i="28"/>
  <c r="WOY21" i="28"/>
  <c r="WPC21" i="28"/>
  <c r="WPG21" i="28"/>
  <c r="WPK21" i="28"/>
  <c r="WPO21" i="28"/>
  <c r="WPS21" i="28"/>
  <c r="WPW21" i="28"/>
  <c r="WQA21" i="28"/>
  <c r="WQE21" i="28"/>
  <c r="WQI21" i="28"/>
  <c r="WQM21" i="28"/>
  <c r="WQQ21" i="28"/>
  <c r="WQU21" i="28"/>
  <c r="WQY21" i="28"/>
  <c r="WRC21" i="28"/>
  <c r="WRG21" i="28"/>
  <c r="WRK21" i="28"/>
  <c r="WRO21" i="28"/>
  <c r="WRS21" i="28"/>
  <c r="WRW21" i="28"/>
  <c r="WSA21" i="28"/>
  <c r="WSE21" i="28"/>
  <c r="WSI21" i="28"/>
  <c r="WSM21" i="28"/>
  <c r="WSQ21" i="28"/>
  <c r="WSU21" i="28"/>
  <c r="WSY21" i="28"/>
  <c r="WTC21" i="28"/>
  <c r="WTG21" i="28"/>
  <c r="WTK21" i="28"/>
  <c r="WTO21" i="28"/>
  <c r="WTS21" i="28"/>
  <c r="WTW21" i="28"/>
  <c r="WUA21" i="28"/>
  <c r="WUE21" i="28"/>
  <c r="WUI21" i="28"/>
  <c r="WUM21" i="28"/>
  <c r="WUQ21" i="28"/>
  <c r="WUU21" i="28"/>
  <c r="WUY21" i="28"/>
  <c r="WVC21" i="28"/>
  <c r="WVG21" i="28"/>
  <c r="WVK21" i="28"/>
  <c r="WVO21" i="28"/>
  <c r="WVS21" i="28"/>
  <c r="WVW21" i="28"/>
  <c r="WWA21" i="28"/>
  <c r="WWE21" i="28"/>
  <c r="WWI21" i="28"/>
  <c r="WWM21" i="28"/>
  <c r="WWQ21" i="28"/>
  <c r="WWU21" i="28"/>
  <c r="WWY21" i="28"/>
  <c r="WXC21" i="28"/>
  <c r="WXG21" i="28"/>
  <c r="WXK21" i="28"/>
  <c r="WXO21" i="28"/>
  <c r="WXS21" i="28"/>
  <c r="WXW21" i="28"/>
  <c r="WYA21" i="28"/>
  <c r="WYE21" i="28"/>
  <c r="WYI21" i="28"/>
  <c r="WYM21" i="28"/>
  <c r="WYQ21" i="28"/>
  <c r="WYU21" i="28"/>
  <c r="WYY21" i="28"/>
  <c r="WZC21" i="28"/>
  <c r="WZG21" i="28"/>
  <c r="WZK21" i="28"/>
  <c r="WZO21" i="28"/>
  <c r="WZS21" i="28"/>
  <c r="WZW21" i="28"/>
  <c r="XAA21" i="28"/>
  <c r="XAE21" i="28"/>
  <c r="XAI21" i="28"/>
  <c r="XAM21" i="28"/>
  <c r="XAQ21" i="28"/>
  <c r="XAU21" i="28"/>
  <c r="XAY21" i="28"/>
  <c r="XBC21" i="28"/>
  <c r="XBG21" i="28"/>
  <c r="XBK21" i="28"/>
  <c r="XBO21" i="28"/>
  <c r="XBS21" i="28"/>
  <c r="XBW21" i="28"/>
  <c r="XCA21" i="28"/>
  <c r="XCE21" i="28"/>
  <c r="XCI21" i="28"/>
  <c r="XCM21" i="28"/>
  <c r="XCQ21" i="28"/>
  <c r="XCU21" i="28"/>
  <c r="XCY21" i="28"/>
  <c r="XDC21" i="28"/>
  <c r="XDG21" i="28"/>
  <c r="XDK21" i="28"/>
  <c r="XDO21" i="28"/>
  <c r="XDS21" i="28"/>
  <c r="XDW21" i="28"/>
  <c r="XEA21" i="28"/>
  <c r="XEE21" i="28"/>
  <c r="XEI21" i="28"/>
  <c r="XEM21" i="28"/>
  <c r="XEQ21" i="28"/>
  <c r="XEU21" i="28"/>
  <c r="XEY21" i="28"/>
  <c r="XFC21" i="28"/>
  <c r="BXD21" i="28"/>
  <c r="CKG21" i="28"/>
  <c r="CUU21" i="28"/>
  <c r="DEQ21" i="28"/>
  <c r="DKZ21" i="28"/>
  <c r="DPL21" i="28"/>
  <c r="DTT21" i="28"/>
  <c r="DXS21" i="28"/>
  <c r="EBB21" i="28"/>
  <c r="EEH21" i="28"/>
  <c r="EHO21" i="28"/>
  <c r="EKX21" i="28"/>
  <c r="EOD21" i="28"/>
  <c r="ERK21" i="28"/>
  <c r="EUT21" i="28"/>
  <c r="EXZ21" i="28"/>
  <c r="FBG21" i="28"/>
  <c r="FEP21" i="28"/>
  <c r="FHV21" i="28"/>
  <c r="FLC21" i="28"/>
  <c r="FOL21" i="28"/>
  <c r="FRN21" i="28"/>
  <c r="FTZ21" i="28"/>
  <c r="FVX21" i="28"/>
  <c r="FXO21" i="28"/>
  <c r="FZF21" i="28"/>
  <c r="GAV21" i="28"/>
  <c r="GCM21" i="28"/>
  <c r="GED21" i="28"/>
  <c r="GFT21" i="28"/>
  <c r="GHK21" i="28"/>
  <c r="GJB21" i="28"/>
  <c r="GKR21" i="28"/>
  <c r="GMI21" i="28"/>
  <c r="GNP21" i="28"/>
  <c r="GOV21" i="28"/>
  <c r="GQB21" i="28"/>
  <c r="GRH21" i="28"/>
  <c r="GSN21" i="28"/>
  <c r="GTT21" i="28"/>
  <c r="GUZ21" i="28"/>
  <c r="GWF21" i="28"/>
  <c r="GXL21" i="28"/>
  <c r="GYR21" i="28"/>
  <c r="GZX21" i="28"/>
  <c r="HBD21" i="28"/>
  <c r="HCJ21" i="28"/>
  <c r="HDP21" i="28"/>
  <c r="HEV21" i="28"/>
  <c r="HGB21" i="28"/>
  <c r="HHH21" i="28"/>
  <c r="HIN21" i="28"/>
  <c r="HJT21" i="28"/>
  <c r="HKZ21" i="28"/>
  <c r="HMF21" i="28"/>
  <c r="HNL21" i="28"/>
  <c r="HOR21" i="28"/>
  <c r="HPX21" i="28"/>
  <c r="HRD21" i="28"/>
  <c r="HSJ21" i="28"/>
  <c r="HTP21" i="28"/>
  <c r="HUV21" i="28"/>
  <c r="HWB21" i="28"/>
  <c r="HXH21" i="28"/>
  <c r="HYN21" i="28"/>
  <c r="HZT21" i="28"/>
  <c r="IAZ21" i="28"/>
  <c r="ICF21" i="28"/>
  <c r="IDL21" i="28"/>
  <c r="IER21" i="28"/>
  <c r="IFX21" i="28"/>
  <c r="IHD21" i="28"/>
  <c r="IIJ21" i="28"/>
  <c r="IJP21" i="28"/>
  <c r="IKV21" i="28"/>
  <c r="IMB21" i="28"/>
  <c r="INH21" i="28"/>
  <c r="ION21" i="28"/>
  <c r="IPT21" i="28"/>
  <c r="IQZ21" i="28"/>
  <c r="ISF21" i="28"/>
  <c r="ITL21" i="28"/>
  <c r="IUR21" i="28"/>
  <c r="IVX21" i="28"/>
  <c r="IWV21" i="28"/>
  <c r="IXQ21" i="28"/>
  <c r="IYL21" i="28"/>
  <c r="IZH21" i="28"/>
  <c r="JAC21" i="28"/>
  <c r="JAX21" i="28"/>
  <c r="JBT21" i="28"/>
  <c r="JCO21" i="28"/>
  <c r="JDJ21" i="28"/>
  <c r="JEF21" i="28"/>
  <c r="JFA21" i="28"/>
  <c r="JFV21" i="28"/>
  <c r="JGR21" i="28"/>
  <c r="JHM21" i="28"/>
  <c r="JIH21" i="28"/>
  <c r="JJD21" i="28"/>
  <c r="JJY21" i="28"/>
  <c r="JKT21" i="28"/>
  <c r="JLP21" i="28"/>
  <c r="JMK21" i="28"/>
  <c r="JNF21" i="28"/>
  <c r="JOB21" i="28"/>
  <c r="JOW21" i="28"/>
  <c r="JPR21" i="28"/>
  <c r="JQN21" i="28"/>
  <c r="JRI21" i="28"/>
  <c r="JSD21" i="28"/>
  <c r="JSZ21" i="28"/>
  <c r="JTU21" i="28"/>
  <c r="JUP21" i="28"/>
  <c r="JVL21" i="28"/>
  <c r="JWG21" i="28"/>
  <c r="JXB21" i="28"/>
  <c r="JXX21" i="28"/>
  <c r="JYS21" i="28"/>
  <c r="JZN21" i="28"/>
  <c r="KAJ21" i="28"/>
  <c r="KBA21" i="28"/>
  <c r="KBQ21" i="28"/>
  <c r="KCG21" i="28"/>
  <c r="KCW21" i="28"/>
  <c r="KDM21" i="28"/>
  <c r="KEC21" i="28"/>
  <c r="KES21" i="28"/>
  <c r="KFI21" i="28"/>
  <c r="KFY21" i="28"/>
  <c r="KGO21" i="28"/>
  <c r="KHE21" i="28"/>
  <c r="KHU21" i="28"/>
  <c r="KIK21" i="28"/>
  <c r="KJA21" i="28"/>
  <c r="KJQ21" i="28"/>
  <c r="KKG21" i="28"/>
  <c r="KKW21" i="28"/>
  <c r="KLM21" i="28"/>
  <c r="KMC21" i="28"/>
  <c r="KNI21" i="28"/>
  <c r="KNY21" i="28"/>
  <c r="KOO21" i="28"/>
  <c r="KPE21" i="28"/>
  <c r="KPU21" i="28"/>
  <c r="KQK21" i="28"/>
  <c r="KRA21" i="28"/>
  <c r="KRQ21" i="28"/>
  <c r="KSG21" i="28"/>
  <c r="KSW21" i="28"/>
  <c r="KTM21" i="28"/>
  <c r="KUC21" i="28"/>
  <c r="KUS21" i="28"/>
  <c r="KVI21" i="28"/>
  <c r="KVY21" i="28"/>
  <c r="KWO21" i="28"/>
  <c r="KXE21" i="28"/>
  <c r="KXU21" i="28"/>
  <c r="KYK21" i="28"/>
  <c r="KZA21" i="28"/>
  <c r="LAG21" i="28"/>
  <c r="LAW21" i="28"/>
  <c r="LBM21" i="28"/>
  <c r="LCC21" i="28"/>
  <c r="LCS21" i="28"/>
  <c r="LDY21" i="28"/>
  <c r="LFE21" i="28"/>
  <c r="LGK21" i="28"/>
  <c r="LHQ21" i="28"/>
  <c r="LIW21" i="28"/>
  <c r="LKC21" i="28"/>
  <c r="LKS21" i="28"/>
  <c r="LLY21" i="28"/>
  <c r="LNE21" i="28"/>
  <c r="LOK21" i="28"/>
  <c r="LPQ21" i="28"/>
  <c r="LQW21" i="28"/>
  <c r="LSC21" i="28"/>
  <c r="LTI21" i="28"/>
  <c r="LUO21" i="28"/>
  <c r="LVU21" i="28"/>
  <c r="LXA21" i="28"/>
  <c r="LYG21" i="28"/>
  <c r="LZM21" i="28"/>
  <c r="MAS21" i="28"/>
  <c r="MBY21" i="28"/>
  <c r="MDE21" i="28"/>
  <c r="MEK21" i="28"/>
  <c r="MFQ21" i="28"/>
  <c r="MGW21" i="28"/>
  <c r="MIC21" i="28"/>
  <c r="MJI21" i="28"/>
  <c r="MKO21" i="28"/>
  <c r="MLE21" i="28"/>
  <c r="MMK21" i="28"/>
  <c r="MNQ21" i="28"/>
  <c r="MOW21" i="28"/>
  <c r="MQC21" i="28"/>
  <c r="MRI21" i="28"/>
  <c r="MSO21" i="28"/>
  <c r="MTU21" i="28"/>
  <c r="MVA21" i="28"/>
  <c r="MWG21" i="28"/>
  <c r="MXM21" i="28"/>
  <c r="MYS21" i="28"/>
  <c r="MZY21" i="28"/>
  <c r="NBE21" i="28"/>
  <c r="NCK21" i="28"/>
  <c r="NDQ21" i="28"/>
  <c r="NFM21" i="28"/>
  <c r="NGS21" i="28"/>
  <c r="NHY21" i="28"/>
  <c r="NJE21" i="28"/>
  <c r="NKK21" i="28"/>
  <c r="NLQ21" i="28"/>
  <c r="NMW21" i="28"/>
  <c r="NOC21" i="28"/>
  <c r="NPI21" i="28"/>
  <c r="NQO21" i="28"/>
  <c r="NRU21" i="28"/>
  <c r="NTA21" i="28"/>
  <c r="NUG21" i="28"/>
  <c r="NVM21" i="28"/>
  <c r="NWS21" i="28"/>
  <c r="NXY21" i="28"/>
  <c r="NZE21" i="28"/>
  <c r="OAK21" i="28"/>
  <c r="OBQ21" i="28"/>
  <c r="OCM21" i="28"/>
  <c r="ODS21" i="28"/>
  <c r="OEO21" i="28"/>
  <c r="OFJ21" i="28"/>
  <c r="OGE21" i="28"/>
  <c r="OHA21" i="28"/>
  <c r="OHV21" i="28"/>
  <c r="OJB21" i="28"/>
  <c r="OJW21" i="28"/>
  <c r="OKS21" i="28"/>
  <c r="OLN21" i="28"/>
  <c r="OMI21" i="28"/>
  <c r="ONE21" i="28"/>
  <c r="ONZ21" i="28"/>
  <c r="OOU21" i="28"/>
  <c r="OPQ21" i="28"/>
  <c r="OQL21" i="28"/>
  <c r="ORG21" i="28"/>
  <c r="ORR21" i="28"/>
  <c r="OSM21" i="28"/>
  <c r="OTS21" i="28"/>
  <c r="OUO21" i="28"/>
  <c r="OVJ21" i="28"/>
  <c r="OWE21" i="28"/>
  <c r="OXA21" i="28"/>
  <c r="OXV21" i="28"/>
  <c r="OYQ21" i="28"/>
  <c r="OZM21" i="28"/>
  <c r="PAH21" i="28"/>
  <c r="PBC21" i="28"/>
  <c r="PBY21" i="28"/>
  <c r="PCT21" i="28"/>
  <c r="PDO21" i="28"/>
  <c r="PEK21" i="28"/>
  <c r="PFF21" i="28"/>
  <c r="PFW21" i="28"/>
  <c r="PGE21" i="28"/>
  <c r="PGU21" i="28"/>
  <c r="PHS21" i="28"/>
  <c r="PII21" i="28"/>
  <c r="PIY21" i="28"/>
  <c r="PJO21" i="28"/>
  <c r="PKE21" i="28"/>
  <c r="PKU21" i="28"/>
  <c r="PLK21" i="28"/>
  <c r="PMA21" i="28"/>
  <c r="PMQ21" i="28"/>
  <c r="PNG21" i="28"/>
  <c r="PNO21" i="28"/>
  <c r="POE21" i="28"/>
  <c r="PPC21" i="28"/>
  <c r="PPS21" i="28"/>
  <c r="PQA21" i="28"/>
  <c r="PQQ21" i="28"/>
  <c r="PRO21" i="28"/>
  <c r="PSE21" i="28"/>
  <c r="PSU21" i="28"/>
  <c r="PTK21" i="28"/>
  <c r="PUA21" i="28"/>
  <c r="PUQ21" i="28"/>
  <c r="PUY21" i="28"/>
  <c r="PVO21" i="28"/>
  <c r="PWE21" i="28"/>
  <c r="PWU21" i="28"/>
  <c r="PXK21" i="28"/>
  <c r="PYA21" i="28"/>
  <c r="PYQ21" i="28"/>
  <c r="PYY21" i="28"/>
  <c r="PZO21" i="28"/>
  <c r="QAE21" i="28"/>
  <c r="QAU21" i="28"/>
  <c r="QBK21" i="28"/>
  <c r="QCA21" i="28"/>
  <c r="QCQ21" i="28"/>
  <c r="QDG21" i="28"/>
  <c r="QDW21" i="28"/>
  <c r="QEM21" i="28"/>
  <c r="QFC21" i="28"/>
  <c r="QFS21" i="28"/>
  <c r="QGI21" i="28"/>
  <c r="QGY21" i="28"/>
  <c r="QHO21" i="28"/>
  <c r="QIE21" i="28"/>
  <c r="QIU21" i="28"/>
  <c r="QJK21" i="28"/>
  <c r="QKA21" i="28"/>
  <c r="QKQ21" i="28"/>
  <c r="QLG21" i="28"/>
  <c r="QLW21" i="28"/>
  <c r="QMM21" i="28"/>
  <c r="QNC21" i="28"/>
  <c r="QNK21" i="28"/>
  <c r="QOA21" i="28"/>
  <c r="QOQ21" i="28"/>
  <c r="QOY21" i="28"/>
  <c r="QPO21" i="28"/>
  <c r="QQM21" i="28"/>
  <c r="QRC21" i="28"/>
  <c r="QSA21" i="28"/>
  <c r="QSQ21" i="28"/>
  <c r="QTO21" i="28"/>
  <c r="QUE21" i="28"/>
  <c r="QVC21" i="28"/>
  <c r="QVS21" i="28"/>
  <c r="QWI21" i="28"/>
  <c r="QWY21" i="28"/>
  <c r="QXO21" i="28"/>
  <c r="QYE21" i="28"/>
  <c r="QYU21" i="28"/>
  <c r="QZK21" i="28"/>
  <c r="RAA21" i="28"/>
  <c r="RAQ21" i="28"/>
  <c r="RBG21" i="28"/>
  <c r="RBW21" i="28"/>
  <c r="RCU21" i="28"/>
  <c r="RDK21" i="28"/>
  <c r="REA21" i="28"/>
  <c r="REQ21" i="28"/>
  <c r="RFG21" i="28"/>
  <c r="RFW21" i="28"/>
  <c r="RGM21" i="28"/>
  <c r="RHC21" i="28"/>
  <c r="RHS21" i="28"/>
  <c r="RII21" i="28"/>
  <c r="RJG21" i="28"/>
  <c r="RJW21" i="28"/>
  <c r="RKM21" i="28"/>
  <c r="RLC21" i="28"/>
  <c r="RLS21" i="28"/>
  <c r="RMI21" i="28"/>
  <c r="RMY21" i="28"/>
  <c r="RNO21" i="28"/>
  <c r="ROE21" i="28"/>
  <c r="ROU21" i="28"/>
  <c r="RPK21" i="28"/>
  <c r="RQA21" i="28"/>
  <c r="RQQ21" i="28"/>
  <c r="RQY21" i="28"/>
  <c r="RRO21" i="28"/>
  <c r="RSE21" i="28"/>
  <c r="RSU21" i="28"/>
  <c r="RTS21" i="28"/>
  <c r="RUI21" i="28"/>
  <c r="RVG21" i="28"/>
  <c r="RVW21" i="28"/>
  <c r="RWU21" i="28"/>
  <c r="RXK21" i="28"/>
  <c r="RYI21" i="28"/>
  <c r="RYY21" i="28"/>
  <c r="RZG21" i="28"/>
  <c r="RZW21" i="28"/>
  <c r="SAU21" i="28"/>
  <c r="SBK21" i="28"/>
  <c r="SCI21" i="28"/>
  <c r="SCY21" i="28"/>
  <c r="SDW21" i="28"/>
  <c r="SEM21" i="28"/>
  <c r="SFK21" i="28"/>
  <c r="SGA21" i="28"/>
  <c r="SGQ21" i="28"/>
  <c r="SHO21" i="28"/>
  <c r="SIE21" i="28"/>
  <c r="SJC21" i="28"/>
  <c r="SJS21" i="28"/>
  <c r="SKA21" i="28"/>
  <c r="SKQ21" i="28"/>
  <c r="SLO21" i="28"/>
  <c r="SME21" i="28"/>
  <c r="SMM21" i="28"/>
  <c r="SNC21" i="28"/>
  <c r="SOA21" i="28"/>
  <c r="SOQ21" i="28"/>
  <c r="SPO21" i="28"/>
  <c r="SQE21" i="28"/>
  <c r="SQU21" i="28"/>
  <c r="SRK21" i="28"/>
  <c r="SSA21" i="28"/>
  <c r="SSQ21" i="28"/>
  <c r="STG21" i="28"/>
  <c r="STW21" i="28"/>
  <c r="SUM21" i="28"/>
  <c r="SUU21" i="28"/>
  <c r="SVK21" i="28"/>
  <c r="SWA21" i="28"/>
  <c r="SWQ21" i="28"/>
  <c r="SXG21" i="28"/>
  <c r="SXW21" i="28"/>
  <c r="SYM21" i="28"/>
  <c r="SZA21" i="28"/>
  <c r="SZL21" i="28"/>
  <c r="SZW21" i="28"/>
  <c r="TAG21" i="28"/>
  <c r="TAR21" i="28"/>
  <c r="TBC21" i="28"/>
  <c r="TBM21" i="28"/>
  <c r="TBX21" i="28"/>
  <c r="TCI21" i="28"/>
  <c r="TCS21" i="28"/>
  <c r="TDD21" i="28"/>
  <c r="TDO21" i="28"/>
  <c r="TDY21" i="28"/>
  <c r="TEJ21" i="28"/>
  <c r="TEU21" i="28"/>
  <c r="TFE21" i="28"/>
  <c r="TFP21" i="28"/>
  <c r="TGA21" i="28"/>
  <c r="TGK21" i="28"/>
  <c r="TGV21" i="28"/>
  <c r="THG21" i="28"/>
  <c r="THQ21" i="28"/>
  <c r="TIB21" i="28"/>
  <c r="TIM21" i="28"/>
  <c r="TIW21" i="28"/>
  <c r="TJH21" i="28"/>
  <c r="TJS21" i="28"/>
  <c r="TKI21" i="28"/>
  <c r="TKS21" i="28"/>
  <c r="TKY21" i="28"/>
  <c r="TLI21" i="28"/>
  <c r="TLY21" i="28"/>
  <c r="TMJ21" i="28"/>
  <c r="TMU21" i="28"/>
  <c r="TNE21" i="28"/>
  <c r="TNP21" i="28"/>
  <c r="TOA21" i="28"/>
  <c r="TOK21" i="28"/>
  <c r="TOV21" i="28"/>
  <c r="TPL21" i="28"/>
  <c r="TPW21" i="28"/>
  <c r="TQG21" i="28"/>
  <c r="TQR21" i="28"/>
  <c r="TRC21" i="28"/>
  <c r="TRH21" i="28"/>
  <c r="TRS21" i="28"/>
  <c r="TSC21" i="28"/>
  <c r="TSN21" i="28"/>
  <c r="TSY21" i="28"/>
  <c r="TTI21" i="28"/>
  <c r="TTT21" i="28"/>
  <c r="TUE21" i="28"/>
  <c r="TUO21" i="28"/>
  <c r="TUZ21" i="28"/>
  <c r="TVK21" i="28"/>
  <c r="TVU21" i="28"/>
  <c r="TWF21" i="28"/>
  <c r="TWQ21" i="28"/>
  <c r="TXA21" i="28"/>
  <c r="TXL21" i="28"/>
  <c r="TXQ21" i="28"/>
  <c r="TYB21" i="28"/>
  <c r="TYR21" i="28"/>
  <c r="TYZ21" i="28"/>
  <c r="TZL21" i="28"/>
  <c r="TZT21" i="28"/>
  <c r="TZX21" i="28"/>
  <c r="UAF21" i="28"/>
  <c r="UAR21" i="28"/>
  <c r="UAZ21" i="28"/>
  <c r="UBD21" i="28"/>
  <c r="UBL21" i="28"/>
  <c r="UBT21" i="28"/>
  <c r="UCB21" i="28"/>
  <c r="UCJ21" i="28"/>
  <c r="UCR21" i="28"/>
  <c r="UCZ21" i="28"/>
  <c r="UDD21" i="28"/>
  <c r="UDL21" i="28"/>
  <c r="UDX21" i="28"/>
  <c r="UEF21" i="28"/>
  <c r="UEN21" i="28"/>
  <c r="UEV21" i="28"/>
  <c r="UEZ21" i="28"/>
  <c r="UFH21" i="28"/>
  <c r="UFT21" i="28"/>
  <c r="UGB21" i="28"/>
  <c r="UGN21" i="28"/>
  <c r="UGV21" i="28"/>
  <c r="UHH21" i="28"/>
  <c r="UHP21" i="28"/>
  <c r="UHX21" i="28"/>
  <c r="UIF21" i="28"/>
  <c r="UIN21" i="28"/>
  <c r="UIV21" i="28"/>
  <c r="UJD21" i="28"/>
  <c r="UJL21" i="28"/>
  <c r="UJT21" i="28"/>
  <c r="UKB21" i="28"/>
  <c r="UKJ21" i="28"/>
  <c r="UKR21" i="28"/>
  <c r="ULD21" i="28"/>
  <c r="ULL21" i="28"/>
  <c r="ULT21" i="28"/>
  <c r="UMF21" i="28"/>
  <c r="UMN21" i="28"/>
  <c r="UMR21" i="28"/>
  <c r="UMZ21" i="28"/>
  <c r="UNL21" i="28"/>
  <c r="UNT21" i="28"/>
  <c r="UNX21" i="28"/>
  <c r="UOF21" i="28"/>
  <c r="UOR21" i="28"/>
  <c r="UOZ21" i="28"/>
  <c r="UPL21" i="28"/>
  <c r="UPT21" i="28"/>
  <c r="UPX21" i="28"/>
  <c r="UQF21" i="28"/>
  <c r="UQR21" i="28"/>
  <c r="UQZ21" i="28"/>
  <c r="URL21" i="28"/>
  <c r="URT21" i="28"/>
  <c r="USF21" i="28"/>
  <c r="USN21" i="28"/>
  <c r="USZ21" i="28"/>
  <c r="UTH21" i="28"/>
  <c r="UTT21" i="28"/>
  <c r="UUB21" i="28"/>
  <c r="UUJ21" i="28"/>
  <c r="UUR21" i="28"/>
  <c r="UUZ21" i="28"/>
  <c r="UVH21" i="28"/>
  <c r="UVP21" i="28"/>
  <c r="UVX21" i="28"/>
  <c r="UWF21" i="28"/>
  <c r="UWN21" i="28"/>
  <c r="UWV21" i="28"/>
  <c r="UXD21" i="28"/>
  <c r="UXP21" i="28"/>
  <c r="UXX21" i="28"/>
  <c r="UYF21" i="28"/>
  <c r="UYJ21" i="28"/>
  <c r="UYR21" i="28"/>
  <c r="UZD21" i="28"/>
  <c r="UZL21" i="28"/>
  <c r="UZP21" i="28"/>
  <c r="UZX21" i="28"/>
  <c r="VAF21" i="28"/>
  <c r="VAN21" i="28"/>
  <c r="VAV21" i="28"/>
  <c r="VBD21" i="28"/>
  <c r="VBL21" i="28"/>
  <c r="VBT21" i="28"/>
  <c r="VCB21" i="28"/>
  <c r="VCJ21" i="28"/>
  <c r="VCR21" i="28"/>
  <c r="VCV21" i="28"/>
  <c r="VDD21" i="28"/>
  <c r="VDL21" i="28"/>
  <c r="VDX21" i="28"/>
  <c r="VEF21" i="28"/>
  <c r="VER21" i="28"/>
  <c r="VEZ21" i="28"/>
  <c r="VFL21" i="28"/>
  <c r="VFT21" i="28"/>
  <c r="VGF21" i="28"/>
  <c r="VGN21" i="28"/>
  <c r="VGV21" i="28"/>
  <c r="VHD21" i="28"/>
  <c r="VHL21" i="28"/>
  <c r="VHT21" i="28"/>
  <c r="VIB21" i="28"/>
  <c r="VIF21" i="28"/>
  <c r="VIN21" i="28"/>
  <c r="VIZ21" i="28"/>
  <c r="VJH21" i="28"/>
  <c r="VJT21" i="28"/>
  <c r="VKB21" i="28"/>
  <c r="VKF21" i="28"/>
  <c r="VKN21" i="28"/>
  <c r="VKZ21" i="28"/>
  <c r="VLH21" i="28"/>
  <c r="VLT21" i="28"/>
  <c r="VMB21" i="28"/>
  <c r="VMN21" i="28"/>
  <c r="VMV21" i="28"/>
  <c r="VNH21" i="28"/>
  <c r="VNP21" i="28"/>
  <c r="VOB21" i="28"/>
  <c r="VOJ21" i="28"/>
  <c r="VOR21" i="28"/>
  <c r="VOZ21" i="28"/>
  <c r="VPH21" i="28"/>
  <c r="VPT21" i="28"/>
  <c r="VQB21" i="28"/>
  <c r="VQJ21" i="28"/>
  <c r="VQN21" i="28"/>
  <c r="VQV21" i="28"/>
  <c r="VRH21" i="28"/>
  <c r="VRP21" i="28"/>
  <c r="VSB21" i="28"/>
  <c r="VSJ21" i="28"/>
  <c r="VSV21" i="28"/>
  <c r="VTD21" i="28"/>
  <c r="VTH21" i="28"/>
  <c r="VTP21" i="28"/>
  <c r="VTX21" i="28"/>
  <c r="VUF21" i="28"/>
  <c r="VUN21" i="28"/>
  <c r="VUV21" i="28"/>
  <c r="VVD21" i="28"/>
  <c r="VVL21" i="28"/>
  <c r="VVX21" i="28"/>
  <c r="VWF21" i="28"/>
  <c r="VWR21" i="28"/>
  <c r="VWZ21" i="28"/>
  <c r="VXL21" i="28"/>
  <c r="VXT21" i="28"/>
  <c r="VYF21" i="28"/>
  <c r="VYN21" i="28"/>
  <c r="VYZ21" i="28"/>
  <c r="VZH21" i="28"/>
  <c r="VZL21" i="28"/>
  <c r="VZT21" i="28"/>
  <c r="WAB21" i="28"/>
  <c r="WAJ21" i="28"/>
  <c r="WAR21" i="28"/>
  <c r="WBD21" i="28"/>
  <c r="WBL21" i="28"/>
  <c r="WBX21" i="28"/>
  <c r="WCF21" i="28"/>
  <c r="WCR21" i="28"/>
  <c r="WCZ21" i="28"/>
  <c r="WDD21" i="28"/>
  <c r="WDL21" i="28"/>
  <c r="WDX21" i="28"/>
  <c r="WEF21" i="28"/>
  <c r="WER21" i="28"/>
  <c r="WEZ21" i="28"/>
  <c r="WFL21" i="28"/>
  <c r="WFT21" i="28"/>
  <c r="WFX21" i="28"/>
  <c r="WGF21" i="28"/>
  <c r="WGR21" i="28"/>
  <c r="WGZ21" i="28"/>
  <c r="WHH21" i="28"/>
  <c r="WHP21" i="28"/>
  <c r="WHX21" i="28"/>
  <c r="WIF21" i="28"/>
  <c r="WIN21" i="28"/>
  <c r="WIV21" i="28"/>
  <c r="WJD21" i="28"/>
  <c r="WJH21" i="28"/>
  <c r="WJP21" i="28"/>
  <c r="WJX21" i="28"/>
  <c r="WKB21" i="28"/>
  <c r="WKJ21" i="28"/>
  <c r="WKR21" i="28"/>
  <c r="WKZ21" i="28"/>
  <c r="WLH21" i="28"/>
  <c r="WLP21" i="28"/>
  <c r="WMB21" i="28"/>
  <c r="WMJ21" i="28"/>
  <c r="WMR21" i="28"/>
  <c r="WMV21" i="28"/>
  <c r="WND21" i="28"/>
  <c r="WNP21" i="28"/>
  <c r="WNX21" i="28"/>
  <c r="WOJ21" i="28"/>
  <c r="WOR21" i="28"/>
  <c r="WPD21" i="28"/>
  <c r="WPP21" i="28"/>
  <c r="WPX21" i="28"/>
  <c r="WQF21" i="28"/>
  <c r="WQJ21" i="28"/>
  <c r="WQR21" i="28"/>
  <c r="WRD21" i="28"/>
  <c r="WRL21" i="28"/>
  <c r="WRX21" i="28"/>
  <c r="WSF21" i="28"/>
  <c r="WSR21" i="28"/>
  <c r="WSZ21" i="28"/>
  <c r="WTH21" i="28"/>
  <c r="WTP21" i="28"/>
  <c r="WTX21" i="28"/>
  <c r="WUF21" i="28"/>
  <c r="WUN21" i="28"/>
  <c r="WUV21" i="28"/>
  <c r="WVD21" i="28"/>
  <c r="WVL21" i="28"/>
  <c r="WVT21" i="28"/>
  <c r="WWF21" i="28"/>
  <c r="WWN21" i="28"/>
  <c r="WWZ21" i="28"/>
  <c r="WXH21" i="28"/>
  <c r="WXP21" i="28"/>
  <c r="WYB21" i="28"/>
  <c r="WYJ21" i="28"/>
  <c r="WYV21" i="28"/>
  <c r="WZD21" i="28"/>
  <c r="WZH21" i="28"/>
  <c r="WZP21" i="28"/>
  <c r="WZX21" i="28"/>
  <c r="XAF21" i="28"/>
  <c r="XAN21" i="28"/>
  <c r="XAV21" i="28"/>
  <c r="XBD21" i="28"/>
  <c r="XBL21" i="28"/>
  <c r="XBX21" i="28"/>
  <c r="XCF21" i="28"/>
  <c r="XCR21" i="28"/>
  <c r="XCZ21" i="28"/>
  <c r="XDL21" i="28"/>
  <c r="XDT21" i="28"/>
  <c r="XEF21" i="28"/>
  <c r="XEN21" i="28"/>
  <c r="XEZ21" i="28"/>
  <c r="BBY21" i="28"/>
  <c r="BXP21" i="28"/>
  <c r="CKS21" i="28"/>
  <c r="CVD21" i="28"/>
  <c r="DEZ21" i="28"/>
  <c r="DLD21" i="28"/>
  <c r="DPM21" i="28"/>
  <c r="DTY21" i="28"/>
  <c r="DXV21" i="28"/>
  <c r="EBC21" i="28"/>
  <c r="EEL21" i="28"/>
  <c r="EHR21" i="28"/>
  <c r="EKY21" i="28"/>
  <c r="EOH21" i="28"/>
  <c r="ERN21" i="28"/>
  <c r="EUU21" i="28"/>
  <c r="EYD21" i="28"/>
  <c r="FBJ21" i="28"/>
  <c r="FEQ21" i="28"/>
  <c r="FHZ21" i="28"/>
  <c r="FLF21" i="28"/>
  <c r="FOM21" i="28"/>
  <c r="FRO21" i="28"/>
  <c r="FUA21" i="28"/>
  <c r="FVZ21" i="28"/>
  <c r="FXP21" i="28"/>
  <c r="FZG21" i="28"/>
  <c r="GAX21" i="28"/>
  <c r="GCN21" i="28"/>
  <c r="GEE21" i="28"/>
  <c r="GFV21" i="28"/>
  <c r="GJC21" i="28"/>
  <c r="GKT21" i="28"/>
  <c r="GMJ21" i="28"/>
  <c r="GNQ21" i="28"/>
  <c r="GOW21" i="28"/>
  <c r="GRI21" i="28"/>
  <c r="GTU21" i="28"/>
  <c r="GWG21" i="28"/>
  <c r="GYS21" i="28"/>
  <c r="HBE21" i="28"/>
  <c r="HDQ21" i="28"/>
  <c r="HGC21" i="28"/>
  <c r="HJU21" i="28"/>
  <c r="HMG21" i="28"/>
  <c r="HPY21" i="28"/>
  <c r="HSK21" i="28"/>
  <c r="HUW21" i="28"/>
  <c r="HXI21" i="28"/>
  <c r="HZU21" i="28"/>
  <c r="ICG21" i="28"/>
  <c r="IES21" i="28"/>
  <c r="IHE21" i="28"/>
  <c r="IJQ21" i="28"/>
  <c r="IMC21" i="28"/>
  <c r="IOO21" i="28"/>
  <c r="IRA21" i="28"/>
  <c r="ITM21" i="28"/>
  <c r="IWW21" i="28"/>
  <c r="IYN21" i="28"/>
  <c r="IZI21" i="28"/>
  <c r="JAZ21" i="28"/>
  <c r="JCP21" i="28"/>
  <c r="JFB21" i="28"/>
  <c r="JGS21" i="28"/>
  <c r="JJE21" i="28"/>
  <c r="JKV21" i="28"/>
  <c r="JNH21" i="28"/>
  <c r="JOX21" i="28"/>
  <c r="JQO21" i="28"/>
  <c r="JSF21" i="28"/>
  <c r="JTA21" i="28"/>
  <c r="JUR21" i="28"/>
  <c r="JWH21" i="28"/>
  <c r="JXY21" i="28"/>
  <c r="JZP21" i="28"/>
  <c r="KBB21" i="28"/>
  <c r="KCH21" i="28"/>
  <c r="KDN21" i="28"/>
  <c r="KET21" i="28"/>
  <c r="KFZ21" i="28"/>
  <c r="KHF21" i="28"/>
  <c r="KIL21" i="28"/>
  <c r="KJR21" i="28"/>
  <c r="KKX21" i="28"/>
  <c r="KMD21" i="28"/>
  <c r="KNJ21" i="28"/>
  <c r="KOP21" i="28"/>
  <c r="KPV21" i="28"/>
  <c r="KRB21" i="28"/>
  <c r="KSH21" i="28"/>
  <c r="KTN21" i="28"/>
  <c r="KUD21" i="28"/>
  <c r="KVJ21" i="28"/>
  <c r="KWP21" i="28"/>
  <c r="KXV21" i="28"/>
  <c r="KZB21" i="28"/>
  <c r="LAH21" i="28"/>
  <c r="LBN21" i="28"/>
  <c r="LCT21" i="28"/>
  <c r="LDZ21" i="28"/>
  <c r="LFF21" i="28"/>
  <c r="LFV21" i="28"/>
  <c r="LHB21" i="28"/>
  <c r="LHR21" i="28"/>
  <c r="LIX21" i="28"/>
  <c r="LKD21" i="28"/>
  <c r="LLJ21" i="28"/>
  <c r="LMP21" i="28"/>
  <c r="LNV21" i="28"/>
  <c r="LPB21" i="28"/>
  <c r="LPR21" i="28"/>
  <c r="LQX21" i="28"/>
  <c r="LSD21" i="28"/>
  <c r="LTJ21" i="28"/>
  <c r="LUP21" i="28"/>
  <c r="LVV21" i="28"/>
  <c r="LXB21" i="28"/>
  <c r="LYH21" i="28"/>
  <c r="LZN21" i="28"/>
  <c r="MAT21" i="28"/>
  <c r="MBZ21" i="28"/>
  <c r="MDF21" i="28"/>
  <c r="MEL21" i="28"/>
  <c r="MFB21" i="28"/>
  <c r="MGH21" i="28"/>
  <c r="MHN21" i="28"/>
  <c r="MIT21" i="28"/>
  <c r="MJZ21" i="28"/>
  <c r="MLF21" i="28"/>
  <c r="MML21" i="28"/>
  <c r="MNR21" i="28"/>
  <c r="MOX21" i="28"/>
  <c r="MQD21" i="28"/>
  <c r="MRJ21" i="28"/>
  <c r="MSP21" i="28"/>
  <c r="MTV21" i="28"/>
  <c r="MVB21" i="28"/>
  <c r="MWH21" i="28"/>
  <c r="MXN21" i="28"/>
  <c r="MYT21" i="28"/>
  <c r="MZZ21" i="28"/>
  <c r="NBF21" i="28"/>
  <c r="NCL21" i="28"/>
  <c r="NEH21" i="28"/>
  <c r="NFN21" i="28"/>
  <c r="NGD21" i="28"/>
  <c r="NHJ21" i="28"/>
  <c r="NIP21" i="28"/>
  <c r="NJV21" i="28"/>
  <c r="NLB21" i="28"/>
  <c r="NMH21" i="28"/>
  <c r="NNN21" i="28"/>
  <c r="NOT21" i="28"/>
  <c r="NPZ21" i="28"/>
  <c r="NRF21" i="28"/>
  <c r="NSL21" i="28"/>
  <c r="NTR21" i="28"/>
  <c r="NUX21" i="28"/>
  <c r="NWD21" i="28"/>
  <c r="NXJ21" i="28"/>
  <c r="NYP21" i="28"/>
  <c r="NZV21" i="28"/>
  <c r="OBB21" i="28"/>
  <c r="OCD21" i="28"/>
  <c r="OCY21" i="28"/>
  <c r="ODU21" i="28"/>
  <c r="OEP21" i="28"/>
  <c r="OFK21" i="28"/>
  <c r="OGG21" i="28"/>
  <c r="OHB21" i="28"/>
  <c r="OHW21" i="28"/>
  <c r="OIS21" i="28"/>
  <c r="OJY21" i="28"/>
  <c r="OKT21" i="28"/>
  <c r="OLZ21" i="28"/>
  <c r="OMU21" i="28"/>
  <c r="ONQ21" i="28"/>
  <c r="OOL21" i="28"/>
  <c r="OPG21" i="28"/>
  <c r="OQC21" i="28"/>
  <c r="OQX21" i="28"/>
  <c r="ORS21" i="28"/>
  <c r="OSO21" i="28"/>
  <c r="OTJ21" i="28"/>
  <c r="OUE21" i="28"/>
  <c r="OVA21" i="28"/>
  <c r="OVV21" i="28"/>
  <c r="OWQ21" i="28"/>
  <c r="OXM21" i="28"/>
  <c r="OYH21" i="28"/>
  <c r="OZC21" i="28"/>
  <c r="OZY21" i="28"/>
  <c r="PAT21" i="28"/>
  <c r="PBO21" i="28"/>
  <c r="PCK21" i="28"/>
  <c r="PDF21" i="28"/>
  <c r="PEA21" i="28"/>
  <c r="PEW21" i="28"/>
  <c r="PFP21" i="28"/>
  <c r="PGF21" i="28"/>
  <c r="PGV21" i="28"/>
  <c r="PHL21" i="28"/>
  <c r="PIB21" i="28"/>
  <c r="PIR21" i="28"/>
  <c r="PJH21" i="28"/>
  <c r="PJX21" i="28"/>
  <c r="PKN21" i="28"/>
  <c r="PLD21" i="28"/>
  <c r="PLT21" i="28"/>
  <c r="PMJ21" i="28"/>
  <c r="PMZ21" i="28"/>
  <c r="PNP21" i="28"/>
  <c r="POF21" i="28"/>
  <c r="POV21" i="28"/>
  <c r="PPL21" i="28"/>
  <c r="PQB21" i="28"/>
  <c r="PQR21" i="28"/>
  <c r="PRH21" i="28"/>
  <c r="PRX21" i="28"/>
  <c r="PSN21" i="28"/>
  <c r="PTD21" i="28"/>
  <c r="PTT21" i="28"/>
  <c r="PUJ21" i="28"/>
  <c r="PUZ21" i="28"/>
  <c r="PVP21" i="28"/>
  <c r="PWF21" i="28"/>
  <c r="PWV21" i="28"/>
  <c r="PXL21" i="28"/>
  <c r="PYB21" i="28"/>
  <c r="PYR21" i="28"/>
  <c r="PZH21" i="28"/>
  <c r="PZX21" i="28"/>
  <c r="QAN21" i="28"/>
  <c r="QBD21" i="28"/>
  <c r="QCB21" i="28"/>
  <c r="QCR21" i="28"/>
  <c r="QDH21" i="28"/>
  <c r="QDX21" i="28"/>
  <c r="QEN21" i="28"/>
  <c r="QFD21" i="28"/>
  <c r="QFT21" i="28"/>
  <c r="QGJ21" i="28"/>
  <c r="QGZ21" i="28"/>
  <c r="QHP21" i="28"/>
  <c r="QIF21" i="28"/>
  <c r="QIV21" i="28"/>
  <c r="QJL21" i="28"/>
  <c r="QKB21" i="28"/>
  <c r="QKR21" i="28"/>
  <c r="QLH21" i="28"/>
  <c r="QLX21" i="28"/>
  <c r="QMN21" i="28"/>
  <c r="QND21" i="28"/>
  <c r="QNT21" i="28"/>
  <c r="QOJ21" i="28"/>
  <c r="QOZ21" i="28"/>
  <c r="QPP21" i="28"/>
  <c r="QQF21" i="28"/>
  <c r="QQN21" i="28"/>
  <c r="QRD21" i="28"/>
  <c r="QRT21" i="28"/>
  <c r="QSJ21" i="28"/>
  <c r="QSZ21" i="28"/>
  <c r="QTP21" i="28"/>
  <c r="QUF21" i="28"/>
  <c r="QUV21" i="28"/>
  <c r="QVL21" i="28"/>
  <c r="QWB21" i="28"/>
  <c r="QWR21" i="28"/>
  <c r="QXH21" i="28"/>
  <c r="QXX21" i="28"/>
  <c r="QYN21" i="28"/>
  <c r="QZD21" i="28"/>
  <c r="QZT21" i="28"/>
  <c r="RAJ21" i="28"/>
  <c r="RAZ21" i="28"/>
  <c r="RBP21" i="28"/>
  <c r="RCF21" i="28"/>
  <c r="RCN21" i="28"/>
  <c r="RDD21" i="28"/>
  <c r="RDT21" i="28"/>
  <c r="REJ21" i="28"/>
  <c r="REZ21" i="28"/>
  <c r="RFP21" i="28"/>
  <c r="RGF21" i="28"/>
  <c r="RGV21" i="28"/>
  <c r="RHL21" i="28"/>
  <c r="RIB21" i="28"/>
  <c r="RIR21" i="28"/>
  <c r="RJH21" i="28"/>
  <c r="RJX21" i="28"/>
  <c r="RKN21" i="28"/>
  <c r="RLD21" i="28"/>
  <c r="RLT21" i="28"/>
  <c r="RMJ21" i="28"/>
  <c r="RMZ21" i="28"/>
  <c r="RNP21" i="28"/>
  <c r="ROF21" i="28"/>
  <c r="ROV21" i="28"/>
  <c r="RPL21" i="28"/>
  <c r="RQB21" i="28"/>
  <c r="RQR21" i="28"/>
  <c r="RRH21" i="28"/>
  <c r="RRX21" i="28"/>
  <c r="RSN21" i="28"/>
  <c r="RTD21" i="28"/>
  <c r="RTT21" i="28"/>
  <c r="RUJ21" i="28"/>
  <c r="RUZ21" i="28"/>
  <c r="RVP21" i="28"/>
  <c r="RWF21" i="28"/>
  <c r="RWV21" i="28"/>
  <c r="RXT21" i="28"/>
  <c r="RYJ21" i="28"/>
  <c r="RYZ21" i="28"/>
  <c r="RZX21" i="28"/>
  <c r="SAN21" i="28"/>
  <c r="SBD21" i="28"/>
  <c r="SCB21" i="28"/>
  <c r="SCR21" i="28"/>
  <c r="SDH21" i="28"/>
  <c r="SDX21" i="28"/>
  <c r="SEN21" i="28"/>
  <c r="SFD21" i="28"/>
  <c r="SFT21" i="28"/>
  <c r="SGJ21" i="28"/>
  <c r="SGZ21" i="28"/>
  <c r="SHP21" i="28"/>
  <c r="SIF21" i="28"/>
  <c r="SIV21" i="28"/>
  <c r="SJL21" i="28"/>
  <c r="SKB21" i="28"/>
  <c r="SKR21" i="28"/>
  <c r="SLH21" i="28"/>
  <c r="SLX21" i="28"/>
  <c r="SMN21" i="28"/>
  <c r="SND21" i="28"/>
  <c r="SNT21" i="28"/>
  <c r="SOB21" i="28"/>
  <c r="SOR21" i="28"/>
  <c r="SPP21" i="28"/>
  <c r="SQF21" i="28"/>
  <c r="SRD21" i="28"/>
  <c r="SRT21" i="28"/>
  <c r="SSJ21" i="28"/>
  <c r="SSZ21" i="28"/>
  <c r="STP21" i="28"/>
  <c r="SUF21" i="28"/>
  <c r="SUV21" i="28"/>
  <c r="SVL21" i="28"/>
  <c r="SWB21" i="28"/>
  <c r="SWR21" i="28"/>
  <c r="SXH21" i="28"/>
  <c r="SXX21" i="28"/>
  <c r="SYN21" i="28"/>
  <c r="SZC21" i="28"/>
  <c r="SZM21" i="28"/>
  <c r="SZX21" i="28"/>
  <c r="TAI21" i="28"/>
  <c r="TAS21" i="28"/>
  <c r="TBI21" i="28"/>
  <c r="TBT21" i="28"/>
  <c r="TCJ21" i="28"/>
  <c r="TCU21" i="28"/>
  <c r="TDK21" i="28"/>
  <c r="TDU21" i="28"/>
  <c r="TEK21" i="28"/>
  <c r="TEV21" i="28"/>
  <c r="TFG21" i="28"/>
  <c r="TFQ21" i="28"/>
  <c r="TGB21" i="28"/>
  <c r="TGR21" i="28"/>
  <c r="THC21" i="28"/>
  <c r="THS21" i="28"/>
  <c r="TIC21" i="28"/>
  <c r="TIN21" i="28"/>
  <c r="TIY21" i="28"/>
  <c r="TJI21" i="28"/>
  <c r="TJT21" i="28"/>
  <c r="TJY21" i="28"/>
  <c r="TKJ21" i="28"/>
  <c r="TKU21" i="28"/>
  <c r="TLE21" i="28"/>
  <c r="TLP21" i="28"/>
  <c r="TMA21" i="28"/>
  <c r="TMK21" i="28"/>
  <c r="TMV21" i="28"/>
  <c r="TNG21" i="28"/>
  <c r="TNQ21" i="28"/>
  <c r="TOG21" i="28"/>
  <c r="TOR21" i="28"/>
  <c r="TPC21" i="28"/>
  <c r="TPM21" i="28"/>
  <c r="TPX21" i="28"/>
  <c r="TQN21" i="28"/>
  <c r="TQY21" i="28"/>
  <c r="TRO21" i="28"/>
  <c r="TRY21" i="28"/>
  <c r="TSE21" i="28"/>
  <c r="TSO21" i="28"/>
  <c r="TSZ21" i="28"/>
  <c r="TTK21" i="28"/>
  <c r="TTU21" i="28"/>
  <c r="TUA21" i="28"/>
  <c r="TUK21" i="28"/>
  <c r="TUV21" i="28"/>
  <c r="TVG21" i="28"/>
  <c r="TVW21" i="28"/>
  <c r="TWG21" i="28"/>
  <c r="TWW21" i="28"/>
  <c r="TXH21" i="28"/>
  <c r="TXX21" i="28"/>
  <c r="TYI21" i="28"/>
  <c r="TYS21" i="28"/>
  <c r="TZA21" i="28"/>
  <c r="TZI21" i="28"/>
  <c r="TZU21" i="28"/>
  <c r="UAC21" i="28"/>
  <c r="UAK21" i="28"/>
  <c r="UAW21" i="28"/>
  <c r="UBE21" i="28"/>
  <c r="UBQ21" i="28"/>
  <c r="UBY21" i="28"/>
  <c r="UCK21" i="28"/>
  <c r="UCS21" i="28"/>
  <c r="UDA21" i="28"/>
  <c r="UDI21" i="28"/>
  <c r="UDQ21" i="28"/>
  <c r="UDY21" i="28"/>
  <c r="UEG21" i="28"/>
  <c r="UEO21" i="28"/>
  <c r="UEW21" i="28"/>
  <c r="UFI21" i="28"/>
  <c r="UFQ21" i="28"/>
  <c r="UFU21" i="28"/>
  <c r="UGC21" i="28"/>
  <c r="UGK21" i="28"/>
  <c r="UGS21" i="28"/>
  <c r="UHA21" i="28"/>
  <c r="UHI21" i="28"/>
  <c r="UHQ21" i="28"/>
  <c r="UHY21" i="28"/>
  <c r="UIG21" i="28"/>
  <c r="UIK21" i="28"/>
  <c r="UIS21" i="28"/>
  <c r="UJA21" i="28"/>
  <c r="UJE21" i="28"/>
  <c r="UJM21" i="28"/>
  <c r="UJU21" i="28"/>
  <c r="UKC21" i="28"/>
  <c r="UKK21" i="28"/>
  <c r="UKS21" i="28"/>
  <c r="ULA21" i="28"/>
  <c r="ULI21" i="28"/>
  <c r="ULQ21" i="28"/>
  <c r="ULY21" i="28"/>
  <c r="UMG21" i="28"/>
  <c r="UMO21" i="28"/>
  <c r="UMW21" i="28"/>
  <c r="UNA21" i="28"/>
  <c r="UNI21" i="28"/>
  <c r="UNU21" i="28"/>
  <c r="UOC21" i="28"/>
  <c r="UOO21" i="28"/>
  <c r="UOW21" i="28"/>
  <c r="UPA21" i="28"/>
  <c r="UPI21" i="28"/>
  <c r="UPU21" i="28"/>
  <c r="UQC21" i="28"/>
  <c r="UQO21" i="28"/>
  <c r="UQW21" i="28"/>
  <c r="URI21" i="28"/>
  <c r="URQ21" i="28"/>
  <c r="USC21" i="28"/>
  <c r="USK21" i="28"/>
  <c r="USW21" i="28"/>
  <c r="UTE21" i="28"/>
  <c r="UTM21" i="28"/>
  <c r="UTY21" i="28"/>
  <c r="UUG21" i="28"/>
  <c r="UUS21" i="28"/>
  <c r="UVA21" i="28"/>
  <c r="UVM21" i="28"/>
  <c r="UVU21" i="28"/>
  <c r="UWG21" i="28"/>
  <c r="UWO21" i="28"/>
  <c r="UXA21" i="28"/>
  <c r="UXI21" i="28"/>
  <c r="UXU21" i="28"/>
  <c r="UYC21" i="28"/>
  <c r="UYO21" i="28"/>
  <c r="UYW21" i="28"/>
  <c r="UZE21" i="28"/>
  <c r="UZI21" i="28"/>
  <c r="UZQ21" i="28"/>
  <c r="VAC21" i="28"/>
  <c r="VAK21" i="28"/>
  <c r="VAW21" i="28"/>
  <c r="VBE21" i="28"/>
  <c r="VBM21" i="28"/>
  <c r="VBU21" i="28"/>
  <c r="VCC21" i="28"/>
  <c r="VCK21" i="28"/>
  <c r="VCW21" i="28"/>
  <c r="VDE21" i="28"/>
  <c r="VDQ21" i="28"/>
  <c r="VDY21" i="28"/>
  <c r="VEC21" i="28"/>
  <c r="VEK21" i="28"/>
  <c r="VEW21" i="28"/>
  <c r="VFE21" i="28"/>
  <c r="VFQ21" i="28"/>
  <c r="VFY21" i="28"/>
  <c r="VGK21" i="28"/>
  <c r="VGS21" i="28"/>
  <c r="VHE21" i="28"/>
  <c r="VHM21" i="28"/>
  <c r="VHY21" i="28"/>
  <c r="VIG21" i="28"/>
  <c r="VIO21" i="28"/>
  <c r="VIW21" i="28"/>
  <c r="VJI21" i="28"/>
  <c r="VJQ21" i="28"/>
  <c r="VKC21" i="28"/>
  <c r="VKK21" i="28"/>
  <c r="VKW21" i="28"/>
  <c r="VLE21" i="28"/>
  <c r="VLM21" i="28"/>
  <c r="VLY21" i="28"/>
  <c r="VMG21" i="28"/>
  <c r="VMS21" i="28"/>
  <c r="VNA21" i="28"/>
  <c r="VNM21" i="28"/>
  <c r="VNU21" i="28"/>
  <c r="VOG21" i="28"/>
  <c r="VOO21" i="28"/>
  <c r="VOW21" i="28"/>
  <c r="VPE21" i="28"/>
  <c r="VPM21" i="28"/>
  <c r="VPU21" i="28"/>
  <c r="VQC21" i="28"/>
  <c r="VQK21" i="28"/>
  <c r="VQS21" i="28"/>
  <c r="VRE21" i="28"/>
  <c r="VRM21" i="28"/>
  <c r="VRU21" i="28"/>
  <c r="VSG21" i="28"/>
  <c r="VSO21" i="28"/>
  <c r="VTA21" i="28"/>
  <c r="VTI21" i="28"/>
  <c r="VTU21" i="28"/>
  <c r="VUC21" i="28"/>
  <c r="VUG21" i="28"/>
  <c r="VUO21" i="28"/>
  <c r="VVA21" i="28"/>
  <c r="VVI21" i="28"/>
  <c r="VVQ21" i="28"/>
  <c r="VVY21" i="28"/>
  <c r="VWG21" i="28"/>
  <c r="VWO21" i="28"/>
  <c r="VWW21" i="28"/>
  <c r="VXE21" i="28"/>
  <c r="VXM21" i="28"/>
  <c r="VXU21" i="28"/>
  <c r="VYC21" i="28"/>
  <c r="VYK21" i="28"/>
  <c r="VYS21" i="28"/>
  <c r="VZA21" i="28"/>
  <c r="VZI21" i="28"/>
  <c r="VZQ21" i="28"/>
  <c r="VZY21" i="28"/>
  <c r="WAG21" i="28"/>
  <c r="WAK21" i="28"/>
  <c r="WAS21" i="28"/>
  <c r="WBA21" i="28"/>
  <c r="WBI21" i="28"/>
  <c r="WBQ21" i="28"/>
  <c r="WCC21" i="28"/>
  <c r="WCK21" i="28"/>
  <c r="WCW21" i="28"/>
  <c r="WDE21" i="28"/>
  <c r="WDQ21" i="28"/>
  <c r="WDY21" i="28"/>
  <c r="WEK21" i="28"/>
  <c r="WES21" i="28"/>
  <c r="WFA21" i="28"/>
  <c r="WFI21" i="28"/>
  <c r="WFQ21" i="28"/>
  <c r="WFY21" i="28"/>
  <c r="WGG21" i="28"/>
  <c r="WGO21" i="28"/>
  <c r="WGW21" i="28"/>
  <c r="WHE21" i="28"/>
  <c r="WHM21" i="28"/>
  <c r="WHU21" i="28"/>
  <c r="WIC21" i="28"/>
  <c r="WIK21" i="28"/>
  <c r="WIS21" i="28"/>
  <c r="WJA21" i="28"/>
  <c r="WJI21" i="28"/>
  <c r="WJQ21" i="28"/>
  <c r="WJY21" i="28"/>
  <c r="WKK21" i="28"/>
  <c r="WKS21" i="28"/>
  <c r="WLE21" i="28"/>
  <c r="WLM21" i="28"/>
  <c r="WLY21" i="28"/>
  <c r="WMG21" i="28"/>
  <c r="WMO21" i="28"/>
  <c r="WMS21" i="28"/>
  <c r="WNA21" i="28"/>
  <c r="WNM21" i="28"/>
  <c r="WNU21" i="28"/>
  <c r="WNY21" i="28"/>
  <c r="WOG21" i="28"/>
  <c r="WOS21" i="28"/>
  <c r="WPA21" i="28"/>
  <c r="WPI21" i="28"/>
  <c r="WPQ21" i="28"/>
  <c r="WPY21" i="28"/>
  <c r="WQC21" i="28"/>
  <c r="WQK21" i="28"/>
  <c r="WQS21" i="28"/>
  <c r="WRA21" i="28"/>
  <c r="WRM21" i="28"/>
  <c r="WRU21" i="28"/>
  <c r="WSC21" i="28"/>
  <c r="WSK21" i="28"/>
  <c r="WSS21" i="28"/>
  <c r="WSW21" i="28"/>
  <c r="WTE21" i="28"/>
  <c r="WTM21" i="28"/>
  <c r="WUC21" i="28"/>
  <c r="WUS21" i="28"/>
  <c r="WVI21" i="28"/>
  <c r="WVY21" i="28"/>
  <c r="WWO21" i="28"/>
  <c r="WXE21" i="28"/>
  <c r="WXU21" i="28"/>
  <c r="WYK21" i="28"/>
  <c r="WZA21" i="28"/>
  <c r="WZQ21" i="28"/>
  <c r="XAG21" i="28"/>
  <c r="XAW21" i="28"/>
  <c r="XBM21" i="28"/>
  <c r="XCC21" i="28"/>
  <c r="XCS21" i="28"/>
  <c r="XDI21" i="28"/>
  <c r="XDY21" i="28"/>
  <c r="XEO21" i="28"/>
  <c r="XDU21" i="28"/>
  <c r="XFA21" i="28"/>
  <c r="WTQ21" i="28"/>
  <c r="WUG21" i="28"/>
  <c r="WUW21" i="28"/>
  <c r="WVM21" i="28"/>
  <c r="WWC21" i="28"/>
  <c r="WWS21" i="28"/>
  <c r="WXI21" i="28"/>
  <c r="WXY21" i="28"/>
  <c r="WYO21" i="28"/>
  <c r="WZE21" i="28"/>
  <c r="WZU21" i="28"/>
  <c r="XAK21" i="28"/>
  <c r="XBA21" i="28"/>
  <c r="XBQ21" i="28"/>
  <c r="XCG21" i="28"/>
  <c r="XCW21" i="28"/>
  <c r="XDM21" i="28"/>
  <c r="XEC21" i="28"/>
  <c r="XES21" i="28"/>
  <c r="WTU21" i="28"/>
  <c r="WUK21" i="28"/>
  <c r="WVA21" i="28"/>
  <c r="WVQ21" i="28"/>
  <c r="WWG21" i="28"/>
  <c r="WWW21" i="28"/>
  <c r="WXM21" i="28"/>
  <c r="WYC21" i="28"/>
  <c r="WYS21" i="28"/>
  <c r="WZI21" i="28"/>
  <c r="WZY21" i="28"/>
  <c r="XAO21" i="28"/>
  <c r="XBE21" i="28"/>
  <c r="XBU21" i="28"/>
  <c r="XCK21" i="28"/>
  <c r="XDA21" i="28"/>
  <c r="XDQ21" i="28"/>
  <c r="XEG21" i="28"/>
  <c r="XEW21" i="28"/>
  <c r="WTY21" i="28"/>
  <c r="WUO21" i="28"/>
  <c r="WVE21" i="28"/>
  <c r="WVU21" i="28"/>
  <c r="WWK21" i="28"/>
  <c r="WXA21" i="28"/>
  <c r="WXQ21" i="28"/>
  <c r="WYG21" i="28"/>
  <c r="WYW21" i="28"/>
  <c r="WZM21" i="28"/>
  <c r="XAC21" i="28"/>
  <c r="XAS21" i="28"/>
  <c r="XBI21" i="28"/>
  <c r="XBY21" i="28"/>
  <c r="XCO21" i="28"/>
  <c r="XDE21" i="28"/>
  <c r="XEK21" i="28"/>
  <c r="F46" i="28"/>
  <c r="F51" i="28"/>
  <c r="H185" i="22"/>
  <c r="H186" i="22"/>
  <c r="F189" i="22"/>
  <c r="F190" i="22"/>
  <c r="E63" i="23" s="1"/>
  <c r="G190" i="22"/>
  <c r="F63" i="23" s="1"/>
  <c r="G189" i="22"/>
  <c r="F176" i="22"/>
  <c r="G176" i="22"/>
  <c r="C102" i="22"/>
  <c r="C101" i="22"/>
  <c r="G26" i="28"/>
  <c r="D79" i="23"/>
  <c r="D68" i="23"/>
  <c r="D58" i="23"/>
  <c r="D50" i="23"/>
  <c r="D28" i="23"/>
  <c r="D39" i="23"/>
  <c r="D21" i="23"/>
  <c r="H180" i="22"/>
  <c r="H188" i="22"/>
  <c r="H172" i="22"/>
  <c r="H164" i="22"/>
  <c r="H168" i="22"/>
  <c r="H184" i="22"/>
  <c r="H196" i="22" s="1"/>
  <c r="J156" i="22"/>
  <c r="I160" i="22"/>
  <c r="H166" i="22" l="1"/>
  <c r="H165" i="22"/>
  <c r="G31" i="28"/>
  <c r="G36" i="28" s="1"/>
  <c r="G41" i="28" s="1"/>
  <c r="I186" i="22"/>
  <c r="I185" i="22"/>
  <c r="H189" i="22"/>
  <c r="H190" i="22"/>
  <c r="G63" i="23" s="1"/>
  <c r="H176" i="22"/>
  <c r="I180" i="22"/>
  <c r="I188" i="22"/>
  <c r="I172" i="22"/>
  <c r="I164" i="22"/>
  <c r="I168" i="22"/>
  <c r="I184" i="22"/>
  <c r="I196" i="22" s="1"/>
  <c r="K156" i="22"/>
  <c r="J160" i="22"/>
  <c r="I165" i="22" l="1"/>
  <c r="I166" i="22"/>
  <c r="J185" i="22"/>
  <c r="J186" i="22"/>
  <c r="I190" i="22"/>
  <c r="H63" i="23" s="1"/>
  <c r="I189" i="22"/>
  <c r="I176" i="22"/>
  <c r="J180" i="22"/>
  <c r="J188" i="22"/>
  <c r="J172" i="22"/>
  <c r="J164" i="22"/>
  <c r="J168" i="22"/>
  <c r="J184" i="22"/>
  <c r="J196" i="22" s="1"/>
  <c r="L156" i="22"/>
  <c r="K160" i="22"/>
  <c r="H77" i="22"/>
  <c r="G77" i="22"/>
  <c r="S45" i="22"/>
  <c r="S46" i="22"/>
  <c r="S47" i="22"/>
  <c r="S49" i="22"/>
  <c r="S50" i="22"/>
  <c r="S51" i="22"/>
  <c r="S53" i="22"/>
  <c r="S54" i="22"/>
  <c r="S55" i="22"/>
  <c r="S57" i="22"/>
  <c r="S58" i="22"/>
  <c r="S59" i="22"/>
  <c r="S61" i="22"/>
  <c r="S62" i="22"/>
  <c r="S63" i="22"/>
  <c r="S65" i="22"/>
  <c r="S66" i="22"/>
  <c r="S67" i="22"/>
  <c r="S69" i="22"/>
  <c r="S70" i="22"/>
  <c r="S71" i="22"/>
  <c r="R45" i="22"/>
  <c r="R46" i="22"/>
  <c r="R47" i="22"/>
  <c r="R49" i="22"/>
  <c r="R50" i="22"/>
  <c r="R51" i="22"/>
  <c r="R53" i="22"/>
  <c r="R54" i="22"/>
  <c r="R55" i="22"/>
  <c r="R57" i="22"/>
  <c r="R58" i="22"/>
  <c r="R59" i="22"/>
  <c r="R61" i="22"/>
  <c r="R62" i="22"/>
  <c r="R63" i="22"/>
  <c r="R65" i="22"/>
  <c r="R66" i="22"/>
  <c r="R67" i="22"/>
  <c r="R69" i="22"/>
  <c r="R70" i="22"/>
  <c r="R71" i="22"/>
  <c r="R42" i="22"/>
  <c r="R43" i="22"/>
  <c r="R41" i="22"/>
  <c r="S39" i="22"/>
  <c r="R39" i="22"/>
  <c r="F39" i="22"/>
  <c r="A10" i="2" s="1"/>
  <c r="G39" i="22"/>
  <c r="A11" i="2" s="1"/>
  <c r="H39" i="22"/>
  <c r="A12" i="2" s="1"/>
  <c r="I39" i="22"/>
  <c r="A13" i="2" s="1"/>
  <c r="J39" i="22"/>
  <c r="A14" i="2" s="1"/>
  <c r="K39" i="22"/>
  <c r="A15" i="2" s="1"/>
  <c r="Q39" i="22"/>
  <c r="E39" i="22"/>
  <c r="A9" i="2" s="1"/>
  <c r="C65" i="22"/>
  <c r="C66" i="22"/>
  <c r="C67" i="22"/>
  <c r="C69" i="22"/>
  <c r="C70" i="22"/>
  <c r="C71" i="22"/>
  <c r="B68" i="22"/>
  <c r="B72" i="22"/>
  <c r="B73" i="22"/>
  <c r="B74" i="22"/>
  <c r="D65" i="22"/>
  <c r="D66" i="22"/>
  <c r="D67" i="22"/>
  <c r="D68" i="22"/>
  <c r="D69" i="22"/>
  <c r="D70" i="22"/>
  <c r="D71" i="22"/>
  <c r="D72" i="22"/>
  <c r="D73" i="22"/>
  <c r="D74" i="22"/>
  <c r="D42" i="22"/>
  <c r="D43" i="22"/>
  <c r="D44" i="22"/>
  <c r="D45" i="22"/>
  <c r="D46" i="22"/>
  <c r="D47" i="22"/>
  <c r="D48" i="22"/>
  <c r="D49" i="22"/>
  <c r="D50" i="22"/>
  <c r="D51" i="22"/>
  <c r="D52" i="22"/>
  <c r="D53" i="22"/>
  <c r="D54" i="22"/>
  <c r="D55" i="22"/>
  <c r="D56" i="22"/>
  <c r="D57" i="22"/>
  <c r="D58" i="22"/>
  <c r="D59" i="22"/>
  <c r="D60" i="22"/>
  <c r="D61" i="22"/>
  <c r="D62" i="22"/>
  <c r="D63" i="22"/>
  <c r="D64" i="22"/>
  <c r="D41" i="22"/>
  <c r="D40" i="22"/>
  <c r="B56" i="22"/>
  <c r="B60" i="22"/>
  <c r="B64" i="22"/>
  <c r="B52" i="22"/>
  <c r="B48" i="22"/>
  <c r="B44" i="22"/>
  <c r="C46" i="22"/>
  <c r="C47" i="22"/>
  <c r="C49" i="22"/>
  <c r="C50" i="22"/>
  <c r="C51" i="22"/>
  <c r="C53" i="22"/>
  <c r="C54" i="22"/>
  <c r="C55" i="22"/>
  <c r="C57" i="22"/>
  <c r="C58" i="22"/>
  <c r="C59" i="22"/>
  <c r="C61" i="22"/>
  <c r="C62" i="22"/>
  <c r="C63" i="22"/>
  <c r="C45" i="22"/>
  <c r="C42" i="22"/>
  <c r="C43" i="22"/>
  <c r="C41" i="22"/>
  <c r="B40" i="22"/>
  <c r="B39" i="22"/>
  <c r="H24" i="21"/>
  <c r="I28" i="22"/>
  <c r="I29" i="22"/>
  <c r="I30" i="22"/>
  <c r="I31" i="22"/>
  <c r="I32" i="22"/>
  <c r="I27" i="22"/>
  <c r="I19" i="22"/>
  <c r="I20" i="22"/>
  <c r="I21" i="22"/>
  <c r="I22" i="22"/>
  <c r="I23" i="22"/>
  <c r="I18" i="22"/>
  <c r="H16" i="22"/>
  <c r="G16" i="22"/>
  <c r="E31" i="22"/>
  <c r="E32" i="22"/>
  <c r="E27" i="22"/>
  <c r="E18" i="22"/>
  <c r="P73" i="22" l="1" a="1"/>
  <c r="O73" i="22" a="1"/>
  <c r="J165" i="22"/>
  <c r="J166" i="22"/>
  <c r="O73" i="22"/>
  <c r="O74" i="22" s="1"/>
  <c r="P73" i="22"/>
  <c r="P74" i="22" s="1"/>
  <c r="K186" i="22"/>
  <c r="K185" i="22"/>
  <c r="J189" i="22"/>
  <c r="J190" i="22"/>
  <c r="I63" i="23" s="1"/>
  <c r="J176" i="22"/>
  <c r="E14" i="2"/>
  <c r="G14" i="2"/>
  <c r="I14" i="2"/>
  <c r="K14" i="2"/>
  <c r="M14" i="2"/>
  <c r="O14" i="2"/>
  <c r="Q14" i="2"/>
  <c r="S14" i="2"/>
  <c r="U14" i="2"/>
  <c r="W14" i="2"/>
  <c r="Y14" i="2"/>
  <c r="AA14" i="2"/>
  <c r="AC14" i="2"/>
  <c r="F14" i="2"/>
  <c r="J14" i="2"/>
  <c r="N14" i="2"/>
  <c r="R14" i="2"/>
  <c r="V14" i="2"/>
  <c r="Z14" i="2"/>
  <c r="C14" i="2"/>
  <c r="D14" i="2"/>
  <c r="H14" i="2"/>
  <c r="L14" i="2"/>
  <c r="P14" i="2"/>
  <c r="T14" i="2"/>
  <c r="X14" i="2"/>
  <c r="AB14" i="2"/>
  <c r="E12" i="2"/>
  <c r="G12" i="2"/>
  <c r="I12" i="2"/>
  <c r="K12" i="2"/>
  <c r="M12" i="2"/>
  <c r="O12" i="2"/>
  <c r="Q12" i="2"/>
  <c r="S12" i="2"/>
  <c r="U12" i="2"/>
  <c r="W12" i="2"/>
  <c r="Y12" i="2"/>
  <c r="AA12" i="2"/>
  <c r="AC12" i="2"/>
  <c r="F12" i="2"/>
  <c r="J12" i="2"/>
  <c r="N12" i="2"/>
  <c r="R12" i="2"/>
  <c r="V12" i="2"/>
  <c r="Z12" i="2"/>
  <c r="C12" i="2"/>
  <c r="D12" i="2"/>
  <c r="H12" i="2"/>
  <c r="L12" i="2"/>
  <c r="P12" i="2"/>
  <c r="T12" i="2"/>
  <c r="X12" i="2"/>
  <c r="AB12" i="2"/>
  <c r="E10" i="2"/>
  <c r="G10" i="2"/>
  <c r="I10" i="2"/>
  <c r="K10" i="2"/>
  <c r="M10" i="2"/>
  <c r="O10" i="2"/>
  <c r="Q10" i="2"/>
  <c r="S10" i="2"/>
  <c r="U10" i="2"/>
  <c r="W10" i="2"/>
  <c r="Y10" i="2"/>
  <c r="AA10" i="2"/>
  <c r="AC10" i="2"/>
  <c r="F10" i="2"/>
  <c r="J10" i="2"/>
  <c r="N10" i="2"/>
  <c r="R10" i="2"/>
  <c r="V10" i="2"/>
  <c r="Z10" i="2"/>
  <c r="C10" i="2"/>
  <c r="D10" i="2"/>
  <c r="H10" i="2"/>
  <c r="L10" i="2"/>
  <c r="P10" i="2"/>
  <c r="T10" i="2"/>
  <c r="X10" i="2"/>
  <c r="AB10" i="2"/>
  <c r="M9" i="2"/>
  <c r="O9" i="2"/>
  <c r="Q9" i="2"/>
  <c r="S9" i="2"/>
  <c r="U9" i="2"/>
  <c r="W9" i="2"/>
  <c r="Y9" i="2"/>
  <c r="AA9" i="2"/>
  <c r="AC9" i="2"/>
  <c r="D9" i="2"/>
  <c r="F9" i="2"/>
  <c r="H9" i="2"/>
  <c r="J9" i="2"/>
  <c r="L9" i="2"/>
  <c r="P9" i="2"/>
  <c r="T9" i="2"/>
  <c r="X9" i="2"/>
  <c r="AB9" i="2"/>
  <c r="E9" i="2"/>
  <c r="I9" i="2"/>
  <c r="N9" i="2"/>
  <c r="R9" i="2"/>
  <c r="V9" i="2"/>
  <c r="Z9" i="2"/>
  <c r="C9" i="2"/>
  <c r="G9" i="2"/>
  <c r="K9" i="2"/>
  <c r="E15" i="2"/>
  <c r="G15" i="2"/>
  <c r="I15" i="2"/>
  <c r="K15" i="2"/>
  <c r="M15" i="2"/>
  <c r="O15" i="2"/>
  <c r="D15" i="2"/>
  <c r="H15" i="2"/>
  <c r="L15" i="2"/>
  <c r="P15" i="2"/>
  <c r="R15" i="2"/>
  <c r="T15" i="2"/>
  <c r="V15" i="2"/>
  <c r="X15" i="2"/>
  <c r="Z15" i="2"/>
  <c r="AB15" i="2"/>
  <c r="F15" i="2"/>
  <c r="J15" i="2"/>
  <c r="N15" i="2"/>
  <c r="Q15" i="2"/>
  <c r="S15" i="2"/>
  <c r="U15" i="2"/>
  <c r="W15" i="2"/>
  <c r="Y15" i="2"/>
  <c r="AA15" i="2"/>
  <c r="AC15" i="2"/>
  <c r="C15" i="2"/>
  <c r="E13" i="2"/>
  <c r="G13" i="2"/>
  <c r="I13" i="2"/>
  <c r="K13" i="2"/>
  <c r="M13" i="2"/>
  <c r="O13" i="2"/>
  <c r="Q13" i="2"/>
  <c r="S13" i="2"/>
  <c r="U13" i="2"/>
  <c r="W13" i="2"/>
  <c r="Y13" i="2"/>
  <c r="AA13" i="2"/>
  <c r="AC13" i="2"/>
  <c r="D13" i="2"/>
  <c r="H13" i="2"/>
  <c r="L13" i="2"/>
  <c r="P13" i="2"/>
  <c r="T13" i="2"/>
  <c r="X13" i="2"/>
  <c r="AB13" i="2"/>
  <c r="F13" i="2"/>
  <c r="J13" i="2"/>
  <c r="N13" i="2"/>
  <c r="R13" i="2"/>
  <c r="V13" i="2"/>
  <c r="Z13" i="2"/>
  <c r="C13" i="2"/>
  <c r="E11" i="2"/>
  <c r="G11" i="2"/>
  <c r="I11" i="2"/>
  <c r="K11" i="2"/>
  <c r="M11" i="2"/>
  <c r="O11" i="2"/>
  <c r="Q11" i="2"/>
  <c r="S11" i="2"/>
  <c r="U11" i="2"/>
  <c r="W11" i="2"/>
  <c r="Y11" i="2"/>
  <c r="AA11" i="2"/>
  <c r="AC11" i="2"/>
  <c r="D11" i="2"/>
  <c r="H11" i="2"/>
  <c r="L11" i="2"/>
  <c r="P11" i="2"/>
  <c r="T11" i="2"/>
  <c r="X11" i="2"/>
  <c r="AB11" i="2"/>
  <c r="F11" i="2"/>
  <c r="J11" i="2"/>
  <c r="N11" i="2"/>
  <c r="R11" i="2"/>
  <c r="V11" i="2"/>
  <c r="Z11" i="2"/>
  <c r="C11" i="2"/>
  <c r="K180" i="22"/>
  <c r="K188" i="22"/>
  <c r="K172" i="22"/>
  <c r="K164" i="22"/>
  <c r="K168" i="22"/>
  <c r="K184" i="22"/>
  <c r="K196" i="22" s="1"/>
  <c r="M156" i="22"/>
  <c r="L160" i="22"/>
  <c r="D213" i="22"/>
  <c r="C4" i="23"/>
  <c r="C19" i="28" s="1"/>
  <c r="U39" i="22"/>
  <c r="B9" i="22"/>
  <c r="E41" i="22" l="1"/>
  <c r="K165" i="22"/>
  <c r="K166" i="22"/>
  <c r="D2" i="24"/>
  <c r="B12" i="29"/>
  <c r="L185" i="22"/>
  <c r="L186" i="22"/>
  <c r="K190" i="22"/>
  <c r="J63" i="23" s="1"/>
  <c r="K189" i="22"/>
  <c r="I71" i="22"/>
  <c r="I69" i="22"/>
  <c r="I66" i="22"/>
  <c r="I63" i="22"/>
  <c r="I61" i="22"/>
  <c r="I58" i="22"/>
  <c r="I55" i="22"/>
  <c r="I53" i="22"/>
  <c r="I50" i="22"/>
  <c r="I49" i="22"/>
  <c r="I46" i="22"/>
  <c r="I43" i="22"/>
  <c r="I41" i="22"/>
  <c r="I70" i="22"/>
  <c r="I67" i="22"/>
  <c r="I65" i="22"/>
  <c r="I62" i="22"/>
  <c r="I59" i="22"/>
  <c r="I57" i="22"/>
  <c r="I54" i="22"/>
  <c r="I51" i="22"/>
  <c r="I47" i="22"/>
  <c r="I45" i="22"/>
  <c r="I42" i="22"/>
  <c r="E71" i="22"/>
  <c r="E69" i="22"/>
  <c r="E66" i="22"/>
  <c r="E63" i="22"/>
  <c r="E61" i="22"/>
  <c r="E58" i="22"/>
  <c r="E55" i="22"/>
  <c r="E53" i="22"/>
  <c r="E49" i="22"/>
  <c r="E46" i="22"/>
  <c r="E43" i="22"/>
  <c r="E50" i="22"/>
  <c r="E47" i="22"/>
  <c r="E45" i="22"/>
  <c r="E42" i="22"/>
  <c r="E70" i="22"/>
  <c r="E67" i="22"/>
  <c r="E65" i="22"/>
  <c r="E62" i="22"/>
  <c r="E59" i="22"/>
  <c r="E57" i="22"/>
  <c r="E54" i="22"/>
  <c r="E51" i="22"/>
  <c r="F71" i="22"/>
  <c r="F69" i="22"/>
  <c r="F66" i="22"/>
  <c r="F63" i="22"/>
  <c r="F61" i="22"/>
  <c r="F58" i="22"/>
  <c r="F55" i="22"/>
  <c r="F53" i="22"/>
  <c r="F50" i="22"/>
  <c r="F47" i="22"/>
  <c r="F45" i="22"/>
  <c r="F42" i="22"/>
  <c r="F67" i="22"/>
  <c r="F62" i="22"/>
  <c r="F57" i="22"/>
  <c r="F51" i="22"/>
  <c r="F46" i="22"/>
  <c r="F41" i="22"/>
  <c r="F43" i="22"/>
  <c r="F70" i="22"/>
  <c r="F65" i="22"/>
  <c r="F59" i="22"/>
  <c r="F54" i="22"/>
  <c r="F49" i="22"/>
  <c r="J71" i="22"/>
  <c r="J69" i="22"/>
  <c r="J66" i="22"/>
  <c r="J63" i="22"/>
  <c r="J61" i="22"/>
  <c r="J58" i="22"/>
  <c r="J55" i="22"/>
  <c r="J53" i="22"/>
  <c r="J50" i="22"/>
  <c r="J47" i="22"/>
  <c r="J45" i="22"/>
  <c r="J42" i="22"/>
  <c r="J70" i="22"/>
  <c r="J65" i="22"/>
  <c r="J59" i="22"/>
  <c r="J54" i="22"/>
  <c r="J49" i="22"/>
  <c r="J43" i="22"/>
  <c r="J46" i="22"/>
  <c r="J67" i="22"/>
  <c r="J62" i="22"/>
  <c r="J57" i="22"/>
  <c r="J51" i="22"/>
  <c r="J41" i="22"/>
  <c r="G70" i="22"/>
  <c r="G67" i="22"/>
  <c r="G65" i="22"/>
  <c r="G62" i="22"/>
  <c r="G59" i="22"/>
  <c r="G57" i="22"/>
  <c r="G54" i="22"/>
  <c r="G51" i="22"/>
  <c r="G47" i="22"/>
  <c r="G45" i="22"/>
  <c r="G42" i="22"/>
  <c r="G71" i="22"/>
  <c r="G69" i="22"/>
  <c r="G66" i="22"/>
  <c r="G63" i="22"/>
  <c r="G61" i="22"/>
  <c r="G58" i="22"/>
  <c r="G55" i="22"/>
  <c r="G53" i="22"/>
  <c r="G50" i="22"/>
  <c r="G49" i="22"/>
  <c r="G46" i="22"/>
  <c r="G43" i="22"/>
  <c r="G41" i="22"/>
  <c r="K70" i="22"/>
  <c r="K67" i="22"/>
  <c r="K65" i="22"/>
  <c r="K62" i="22"/>
  <c r="K59" i="22"/>
  <c r="K57" i="22"/>
  <c r="K54" i="22"/>
  <c r="K51" i="22"/>
  <c r="K47" i="22"/>
  <c r="K45" i="22"/>
  <c r="K42" i="22"/>
  <c r="K71" i="22"/>
  <c r="K49" i="22"/>
  <c r="K46" i="22"/>
  <c r="K43" i="22"/>
  <c r="K41" i="22"/>
  <c r="K69" i="22"/>
  <c r="K66" i="22"/>
  <c r="K63" i="22"/>
  <c r="K61" i="22"/>
  <c r="K58" i="22"/>
  <c r="K55" i="22"/>
  <c r="K53" i="22"/>
  <c r="K50" i="22"/>
  <c r="H70" i="22"/>
  <c r="H67" i="22"/>
  <c r="H65" i="22"/>
  <c r="H62" i="22"/>
  <c r="H59" i="22"/>
  <c r="H57" i="22"/>
  <c r="H54" i="22"/>
  <c r="H51" i="22"/>
  <c r="H49" i="22"/>
  <c r="H46" i="22"/>
  <c r="H43" i="22"/>
  <c r="H41" i="22"/>
  <c r="H69" i="22"/>
  <c r="H63" i="22"/>
  <c r="H58" i="22"/>
  <c r="H53" i="22"/>
  <c r="H47" i="22"/>
  <c r="H42" i="22"/>
  <c r="H71" i="22"/>
  <c r="H66" i="22"/>
  <c r="H61" i="22"/>
  <c r="H55" i="22"/>
  <c r="H50" i="22"/>
  <c r="H45" i="22"/>
  <c r="K176" i="22"/>
  <c r="L180" i="22"/>
  <c r="L188" i="22"/>
  <c r="L172" i="22"/>
  <c r="L164" i="22"/>
  <c r="D75" i="23"/>
  <c r="I129" i="22"/>
  <c r="M129" i="22"/>
  <c r="Q129" i="22"/>
  <c r="U129" i="22"/>
  <c r="Y129" i="22"/>
  <c r="AC129" i="22"/>
  <c r="AG129" i="22"/>
  <c r="F129" i="22"/>
  <c r="J129" i="22"/>
  <c r="N129" i="22"/>
  <c r="R129" i="22"/>
  <c r="V129" i="22"/>
  <c r="Z129" i="22"/>
  <c r="AD129" i="22"/>
  <c r="AH129" i="22"/>
  <c r="E129" i="22"/>
  <c r="C125" i="22"/>
  <c r="G129" i="22"/>
  <c r="K129" i="22"/>
  <c r="O129" i="22"/>
  <c r="S129" i="22"/>
  <c r="W129" i="22"/>
  <c r="AA129" i="22"/>
  <c r="AE129" i="22"/>
  <c r="H129" i="22"/>
  <c r="L129" i="22"/>
  <c r="P129" i="22"/>
  <c r="T129" i="22"/>
  <c r="X129" i="22"/>
  <c r="AB129" i="22"/>
  <c r="AF129" i="22"/>
  <c r="C129" i="22"/>
  <c r="L168" i="22"/>
  <c r="L184" i="22"/>
  <c r="L196" i="22" s="1"/>
  <c r="N156" i="22"/>
  <c r="M160" i="22"/>
  <c r="D208" i="22"/>
  <c r="E213" i="22"/>
  <c r="F96" i="22"/>
  <c r="E148" i="22"/>
  <c r="L166" i="22" l="1"/>
  <c r="L165" i="22"/>
  <c r="Q41" i="22"/>
  <c r="Q69" i="22"/>
  <c r="Q55" i="22"/>
  <c r="Q43" i="22"/>
  <c r="Q62" i="22"/>
  <c r="Q66" i="22"/>
  <c r="Q65" i="22"/>
  <c r="Q57" i="22"/>
  <c r="Q67" i="22"/>
  <c r="Q47" i="22"/>
  <c r="Q49" i="22"/>
  <c r="Q61" i="22"/>
  <c r="Q71" i="22"/>
  <c r="Q51" i="22"/>
  <c r="Q42" i="22"/>
  <c r="Q54" i="22"/>
  <c r="Q45" i="22"/>
  <c r="Q46" i="22"/>
  <c r="Q58" i="22"/>
  <c r="Q59" i="22"/>
  <c r="Q70" i="22"/>
  <c r="Q50" i="22"/>
  <c r="Q53" i="22"/>
  <c r="Q63" i="22"/>
  <c r="M186" i="22"/>
  <c r="M185" i="22"/>
  <c r="L189" i="22"/>
  <c r="K55" i="23" s="1"/>
  <c r="L190" i="22"/>
  <c r="K63" i="23" s="1"/>
  <c r="L176" i="22"/>
  <c r="D55" i="23"/>
  <c r="H55" i="23"/>
  <c r="F55" i="23"/>
  <c r="E55" i="23"/>
  <c r="G55" i="23"/>
  <c r="J55" i="23"/>
  <c r="I55" i="23"/>
  <c r="M180" i="22"/>
  <c r="M188" i="22"/>
  <c r="M172" i="22"/>
  <c r="M164" i="22"/>
  <c r="M168" i="22"/>
  <c r="M184" i="22"/>
  <c r="M196" i="22" s="1"/>
  <c r="F104" i="22"/>
  <c r="F112" i="22" s="1"/>
  <c r="F128" i="22" s="1"/>
  <c r="F100" i="22"/>
  <c r="O156" i="22"/>
  <c r="N160" i="22"/>
  <c r="F208" i="22"/>
  <c r="G96" i="22"/>
  <c r="F148" i="22"/>
  <c r="L69" i="21"/>
  <c r="K69" i="21"/>
  <c r="J69" i="21"/>
  <c r="I69" i="21"/>
  <c r="H69" i="21"/>
  <c r="G69" i="21"/>
  <c r="F69" i="21"/>
  <c r="L65" i="21"/>
  <c r="K65" i="21"/>
  <c r="J65" i="21"/>
  <c r="I65" i="21"/>
  <c r="H65" i="21"/>
  <c r="G65" i="21"/>
  <c r="F65" i="21"/>
  <c r="L61" i="21"/>
  <c r="K61" i="21"/>
  <c r="J61" i="21"/>
  <c r="I61" i="21"/>
  <c r="H61" i="21"/>
  <c r="G61" i="21"/>
  <c r="F61" i="21"/>
  <c r="L57" i="21"/>
  <c r="K57" i="21"/>
  <c r="J57" i="21"/>
  <c r="I57" i="21"/>
  <c r="H57" i="21"/>
  <c r="G57" i="21"/>
  <c r="F57" i="21"/>
  <c r="M165" i="22" l="1"/>
  <c r="M166" i="22"/>
  <c r="R65" i="21"/>
  <c r="R61" i="21"/>
  <c r="R57" i="21"/>
  <c r="F126" i="22"/>
  <c r="E86" i="23" s="1"/>
  <c r="R69" i="21"/>
  <c r="Q68" i="22"/>
  <c r="Q64" i="22"/>
  <c r="Q60" i="22"/>
  <c r="Q56" i="22"/>
  <c r="Q52" i="22"/>
  <c r="Q48" i="22"/>
  <c r="F125" i="22"/>
  <c r="E75" i="23" s="1"/>
  <c r="N185" i="22"/>
  <c r="N186" i="22"/>
  <c r="M190" i="22"/>
  <c r="L63" i="23" s="1"/>
  <c r="M189" i="22"/>
  <c r="L55" i="23" s="1"/>
  <c r="M176" i="22"/>
  <c r="N180" i="22"/>
  <c r="N188" i="22"/>
  <c r="N172" i="22"/>
  <c r="N164" i="22"/>
  <c r="F213" i="22"/>
  <c r="P156" i="22"/>
  <c r="O160" i="22"/>
  <c r="N168" i="22"/>
  <c r="N184" i="22"/>
  <c r="N196" i="22" s="1"/>
  <c r="F120" i="22"/>
  <c r="G104" i="22"/>
  <c r="G112" i="22" s="1"/>
  <c r="G128" i="22" s="1"/>
  <c r="G100" i="22"/>
  <c r="G126" i="22" s="1"/>
  <c r="G208" i="22"/>
  <c r="H96" i="22"/>
  <c r="G148" i="22"/>
  <c r="N166" i="22" l="1"/>
  <c r="N165" i="22"/>
  <c r="G125" i="22"/>
  <c r="F75" i="23" s="1"/>
  <c r="F86" i="23"/>
  <c r="O186" i="22"/>
  <c r="O185" i="22"/>
  <c r="N189" i="22"/>
  <c r="M55" i="23" s="1"/>
  <c r="N190" i="22"/>
  <c r="M63" i="23" s="1"/>
  <c r="N176" i="22"/>
  <c r="O180" i="22"/>
  <c r="O188" i="22"/>
  <c r="O172" i="22"/>
  <c r="O164" i="22"/>
  <c r="G213" i="22"/>
  <c r="Q156" i="22"/>
  <c r="P160" i="22"/>
  <c r="O168" i="22"/>
  <c r="O184" i="22"/>
  <c r="O196" i="22" s="1"/>
  <c r="H104" i="22"/>
  <c r="H112" i="22" s="1"/>
  <c r="H128" i="22" s="1"/>
  <c r="G120" i="22"/>
  <c r="H100" i="22"/>
  <c r="H126" i="22" s="1"/>
  <c r="H208" i="22"/>
  <c r="I96" i="22"/>
  <c r="H148" i="22"/>
  <c r="J11" i="24"/>
  <c r="K11" i="24" s="1"/>
  <c r="L11" i="24" s="1"/>
  <c r="M11" i="24" s="1"/>
  <c r="N11" i="24" s="1"/>
  <c r="N13" i="24" s="1"/>
  <c r="G30" i="21"/>
  <c r="G29" i="21"/>
  <c r="G28" i="21"/>
  <c r="G27" i="21"/>
  <c r="G26" i="21"/>
  <c r="G25" i="21"/>
  <c r="O165" i="22" l="1"/>
  <c r="O166" i="22"/>
  <c r="G86" i="23"/>
  <c r="H125" i="22"/>
  <c r="G75" i="23" s="1"/>
  <c r="P185" i="22"/>
  <c r="P186" i="22"/>
  <c r="O190" i="22"/>
  <c r="N63" i="23" s="1"/>
  <c r="O189" i="22"/>
  <c r="N55" i="23" s="1"/>
  <c r="O176" i="22"/>
  <c r="P180" i="22"/>
  <c r="P188" i="22"/>
  <c r="P172" i="22"/>
  <c r="P164" i="22"/>
  <c r="H213" i="22"/>
  <c r="R156" i="22"/>
  <c r="Q160" i="22"/>
  <c r="P184" i="22"/>
  <c r="P196" i="22" s="1"/>
  <c r="P168" i="22"/>
  <c r="H120" i="22"/>
  <c r="I104" i="22"/>
  <c r="I112" i="22" s="1"/>
  <c r="I128" i="22" s="1"/>
  <c r="I100" i="22"/>
  <c r="I126" i="22" s="1"/>
  <c r="I208" i="22"/>
  <c r="J96" i="22"/>
  <c r="I148" i="22"/>
  <c r="G53" i="21"/>
  <c r="H53" i="21"/>
  <c r="I53" i="21"/>
  <c r="J53" i="21"/>
  <c r="K53" i="21"/>
  <c r="L53" i="21"/>
  <c r="G49" i="21"/>
  <c r="H49" i="21"/>
  <c r="I49" i="21"/>
  <c r="J49" i="21"/>
  <c r="K49" i="21"/>
  <c r="L49" i="21"/>
  <c r="G45" i="21"/>
  <c r="H45" i="21"/>
  <c r="I45" i="21"/>
  <c r="J45" i="21"/>
  <c r="K45" i="21"/>
  <c r="L45" i="21"/>
  <c r="F53" i="21"/>
  <c r="F49" i="21"/>
  <c r="F45" i="21"/>
  <c r="H41" i="21"/>
  <c r="I41" i="21"/>
  <c r="J41" i="21"/>
  <c r="K41" i="21"/>
  <c r="L41" i="21"/>
  <c r="F41" i="21"/>
  <c r="P165" i="22" l="1"/>
  <c r="P166" i="22"/>
  <c r="R45" i="21"/>
  <c r="R49" i="21"/>
  <c r="R53" i="21"/>
  <c r="L73" i="21"/>
  <c r="L75" i="21" s="1"/>
  <c r="K73" i="21"/>
  <c r="K75" i="21" s="1"/>
  <c r="H86" i="23"/>
  <c r="I125" i="22"/>
  <c r="H75" i="23" s="1"/>
  <c r="Q186" i="22"/>
  <c r="Q185" i="22"/>
  <c r="P189" i="22"/>
  <c r="O55" i="23" s="1"/>
  <c r="P190" i="22"/>
  <c r="O63" i="23" s="1"/>
  <c r="P176" i="22"/>
  <c r="I73" i="21"/>
  <c r="I75" i="21" s="1"/>
  <c r="Q180" i="22"/>
  <c r="Q188" i="22"/>
  <c r="Q172" i="22"/>
  <c r="Q164" i="22"/>
  <c r="I213" i="22"/>
  <c r="S156" i="22"/>
  <c r="R160" i="22"/>
  <c r="Q168" i="22"/>
  <c r="Q184" i="22"/>
  <c r="Q196" i="22" s="1"/>
  <c r="I120" i="22"/>
  <c r="J104" i="22"/>
  <c r="J112" i="22" s="1"/>
  <c r="J128" i="22" s="1"/>
  <c r="J100" i="22"/>
  <c r="J126" i="22" s="1"/>
  <c r="J208" i="22"/>
  <c r="K96" i="22"/>
  <c r="J148" i="22"/>
  <c r="F73" i="21"/>
  <c r="J73" i="21"/>
  <c r="J75" i="21" s="1"/>
  <c r="H73" i="21"/>
  <c r="H75" i="21" s="1"/>
  <c r="Q165" i="22" l="1"/>
  <c r="Q166" i="22"/>
  <c r="J125" i="22"/>
  <c r="I75" i="23" s="1"/>
  <c r="I86" i="23"/>
  <c r="R185" i="22"/>
  <c r="R186" i="22"/>
  <c r="Q190" i="22"/>
  <c r="P63" i="23" s="1"/>
  <c r="Q189" i="22"/>
  <c r="P55" i="23" s="1"/>
  <c r="Q176" i="22"/>
  <c r="F75" i="21"/>
  <c r="R180" i="22"/>
  <c r="R188" i="22"/>
  <c r="R172" i="22"/>
  <c r="R164" i="22"/>
  <c r="J213" i="22"/>
  <c r="T156" i="22"/>
  <c r="S160" i="22"/>
  <c r="R184" i="22"/>
  <c r="R196" i="22" s="1"/>
  <c r="R168" i="22"/>
  <c r="J120" i="22"/>
  <c r="K104" i="22"/>
  <c r="K112" i="22" s="1"/>
  <c r="K128" i="22" s="1"/>
  <c r="K100" i="22"/>
  <c r="K126" i="22" s="1"/>
  <c r="K208" i="22"/>
  <c r="L96" i="22"/>
  <c r="K148" i="22"/>
  <c r="D9" i="22"/>
  <c r="R165" i="22" l="1"/>
  <c r="R166" i="22"/>
  <c r="F22" i="22"/>
  <c r="F20" i="22"/>
  <c r="F21" i="22"/>
  <c r="F23" i="22"/>
  <c r="F29" i="22"/>
  <c r="F30" i="22"/>
  <c r="F28" i="22"/>
  <c r="F19" i="22"/>
  <c r="K125" i="22"/>
  <c r="J75" i="23" s="1"/>
  <c r="J86" i="23"/>
  <c r="S186" i="22"/>
  <c r="S185" i="22"/>
  <c r="R189" i="22"/>
  <c r="Q55" i="23" s="1"/>
  <c r="R190" i="22"/>
  <c r="Q63" i="23" s="1"/>
  <c r="R176" i="22"/>
  <c r="S180" i="22"/>
  <c r="S188" i="22"/>
  <c r="S172" i="22"/>
  <c r="S164" i="22"/>
  <c r="K213" i="22"/>
  <c r="U156" i="22"/>
  <c r="T160" i="22"/>
  <c r="S168" i="22"/>
  <c r="S184" i="22"/>
  <c r="S196" i="22" s="1"/>
  <c r="K120" i="22"/>
  <c r="L104" i="22"/>
  <c r="L112" i="22" s="1"/>
  <c r="L128" i="22" s="1"/>
  <c r="L100" i="22"/>
  <c r="L126" i="22" s="1"/>
  <c r="L208" i="22"/>
  <c r="M96" i="22"/>
  <c r="L148" i="22"/>
  <c r="E78" i="22"/>
  <c r="V39" i="22"/>
  <c r="F97" i="22"/>
  <c r="G97" i="22" s="1"/>
  <c r="H97" i="22" s="1"/>
  <c r="I97" i="22" s="1"/>
  <c r="J97" i="22" s="1"/>
  <c r="K97" i="22" s="1"/>
  <c r="L97" i="22" s="1"/>
  <c r="M97" i="22" s="1"/>
  <c r="N97" i="22" s="1"/>
  <c r="O97" i="22" s="1"/>
  <c r="P97" i="22" s="1"/>
  <c r="Q97" i="22" s="1"/>
  <c r="R97" i="22" s="1"/>
  <c r="S97" i="22" s="1"/>
  <c r="T97" i="22" s="1"/>
  <c r="U97" i="22" s="1"/>
  <c r="V97" i="22" s="1"/>
  <c r="W97" i="22" s="1"/>
  <c r="X97" i="22" s="1"/>
  <c r="Y97" i="22" s="1"/>
  <c r="Z97" i="22" s="1"/>
  <c r="AA97" i="22" s="1"/>
  <c r="AB97" i="22" s="1"/>
  <c r="AC97" i="22" s="1"/>
  <c r="AD97" i="22" s="1"/>
  <c r="AE97" i="22" s="1"/>
  <c r="AF97" i="22" s="1"/>
  <c r="AG97" i="22" s="1"/>
  <c r="AH97" i="22" s="1"/>
  <c r="B6" i="22"/>
  <c r="S166" i="22" l="1"/>
  <c r="S165" i="22"/>
  <c r="K86" i="23"/>
  <c r="L125" i="22"/>
  <c r="K75" i="23" s="1"/>
  <c r="T185" i="22"/>
  <c r="T186" i="22"/>
  <c r="S190" i="22"/>
  <c r="R63" i="23" s="1"/>
  <c r="S189" i="22"/>
  <c r="R55" i="23" s="1"/>
  <c r="S176" i="22"/>
  <c r="T180" i="22"/>
  <c r="T188" i="22"/>
  <c r="T172" i="22"/>
  <c r="T164" i="22"/>
  <c r="L213" i="22"/>
  <c r="T184" i="22"/>
  <c r="T196" i="22" s="1"/>
  <c r="T168" i="22"/>
  <c r="V156" i="22"/>
  <c r="U160" i="22"/>
  <c r="M104" i="22"/>
  <c r="M112" i="22" s="1"/>
  <c r="M128" i="22" s="1"/>
  <c r="L120" i="22"/>
  <c r="M100" i="22"/>
  <c r="M126" i="22" s="1"/>
  <c r="M208" i="22"/>
  <c r="N96" i="22"/>
  <c r="M148" i="22"/>
  <c r="F78" i="22"/>
  <c r="E87" i="22"/>
  <c r="F134" i="21"/>
  <c r="E8" i="23"/>
  <c r="F32" i="22"/>
  <c r="F31" i="22"/>
  <c r="F27" i="22"/>
  <c r="F18" i="22"/>
  <c r="E33" i="22"/>
  <c r="E24" i="22"/>
  <c r="J17" i="22"/>
  <c r="E17" i="22"/>
  <c r="G102" i="21"/>
  <c r="F102" i="21"/>
  <c r="G92" i="21"/>
  <c r="F92" i="21"/>
  <c r="G89" i="21"/>
  <c r="F89" i="21"/>
  <c r="G84" i="21"/>
  <c r="F84" i="21"/>
  <c r="F31" i="21"/>
  <c r="F22" i="21"/>
  <c r="T166" i="22" l="1"/>
  <c r="T165" i="22"/>
  <c r="L86" i="23"/>
  <c r="M125" i="22"/>
  <c r="L75" i="23" s="1"/>
  <c r="U186" i="22"/>
  <c r="U185" i="22"/>
  <c r="T189" i="22"/>
  <c r="S55" i="23" s="1"/>
  <c r="T190" i="22"/>
  <c r="S63" i="23" s="1"/>
  <c r="T176" i="22"/>
  <c r="H26" i="28"/>
  <c r="E79" i="23"/>
  <c r="E68" i="23"/>
  <c r="E58" i="23"/>
  <c r="E50" i="23"/>
  <c r="E28" i="23"/>
  <c r="E39" i="23"/>
  <c r="E21" i="23"/>
  <c r="U180" i="22"/>
  <c r="U188" i="22"/>
  <c r="U172" i="22"/>
  <c r="U164" i="22"/>
  <c r="M213" i="22"/>
  <c r="F59" i="27"/>
  <c r="U168" i="22"/>
  <c r="U184" i="22"/>
  <c r="U196" i="22" s="1"/>
  <c r="W156" i="22"/>
  <c r="V160" i="22"/>
  <c r="N104" i="22"/>
  <c r="N112" i="22" s="1"/>
  <c r="N128" i="22" s="1"/>
  <c r="M120" i="22"/>
  <c r="N100" i="22"/>
  <c r="N126" i="22" s="1"/>
  <c r="E108" i="22"/>
  <c r="N208" i="22"/>
  <c r="O96" i="22"/>
  <c r="O100" i="22" s="1"/>
  <c r="O126" i="22" s="1"/>
  <c r="N148" i="22"/>
  <c r="G78" i="22"/>
  <c r="F87" i="22"/>
  <c r="J26" i="22"/>
  <c r="K26" i="22" s="1"/>
  <c r="K17" i="22"/>
  <c r="F8" i="23"/>
  <c r="E26" i="22"/>
  <c r="F26" i="22" s="1"/>
  <c r="F17" i="22"/>
  <c r="F33" i="22"/>
  <c r="F24" i="22"/>
  <c r="F110" i="21"/>
  <c r="F124" i="21" s="1"/>
  <c r="C113" i="22" s="1"/>
  <c r="G110" i="21"/>
  <c r="G123" i="21" s="1"/>
  <c r="U166" i="22" l="1"/>
  <c r="U165" i="22"/>
  <c r="H31" i="28"/>
  <c r="H36" i="28" s="1"/>
  <c r="H41" i="28" s="1"/>
  <c r="N125" i="22"/>
  <c r="M75" i="23" s="1"/>
  <c r="M86" i="23"/>
  <c r="O125" i="22"/>
  <c r="N75" i="23" s="1"/>
  <c r="N86" i="23"/>
  <c r="O108" i="22"/>
  <c r="O116" i="22" s="1"/>
  <c r="V185" i="22"/>
  <c r="V186" i="22"/>
  <c r="U190" i="22"/>
  <c r="T63" i="23" s="1"/>
  <c r="U189" i="22"/>
  <c r="T55" i="23" s="1"/>
  <c r="H59" i="27"/>
  <c r="J59" i="27" s="1"/>
  <c r="L59" i="27" s="1"/>
  <c r="N59" i="27" s="1"/>
  <c r="P59" i="27" s="1"/>
  <c r="R59" i="27" s="1"/>
  <c r="T59" i="27" s="1"/>
  <c r="V59" i="27" s="1"/>
  <c r="X59" i="27" s="1"/>
  <c r="U176" i="22"/>
  <c r="I26" i="28"/>
  <c r="F50" i="23"/>
  <c r="F79" i="23"/>
  <c r="F68" i="23"/>
  <c r="F58" i="23"/>
  <c r="O124" i="22"/>
  <c r="O136" i="22" s="1"/>
  <c r="F28" i="23"/>
  <c r="F39" i="23"/>
  <c r="F21" i="23"/>
  <c r="V180" i="22"/>
  <c r="V188" i="22"/>
  <c r="V172" i="22"/>
  <c r="V164" i="22"/>
  <c r="N213" i="22"/>
  <c r="V184" i="22"/>
  <c r="V196" i="22" s="1"/>
  <c r="V168" i="22"/>
  <c r="X156" i="22"/>
  <c r="W160" i="22"/>
  <c r="O104" i="22"/>
  <c r="O112" i="22" s="1"/>
  <c r="O120" i="22" s="1"/>
  <c r="O148" i="22"/>
  <c r="E116" i="22"/>
  <c r="E124" i="22"/>
  <c r="E136" i="22" s="1"/>
  <c r="N120" i="22"/>
  <c r="F108" i="22"/>
  <c r="F123" i="21"/>
  <c r="G124" i="21"/>
  <c r="C114" i="22" s="1"/>
  <c r="O208" i="22"/>
  <c r="P96" i="22"/>
  <c r="P100" i="22" s="1"/>
  <c r="P126" i="22" s="1"/>
  <c r="H78" i="22"/>
  <c r="G87" i="22"/>
  <c r="G8" i="23"/>
  <c r="G26" i="22"/>
  <c r="H26" i="22" s="1"/>
  <c r="H17" i="22"/>
  <c r="V165" i="22" l="1"/>
  <c r="V166" i="22"/>
  <c r="I31" i="28"/>
  <c r="I36" i="28" s="1"/>
  <c r="I41" i="28" s="1"/>
  <c r="O86" i="23"/>
  <c r="P125" i="22"/>
  <c r="O75" i="23" s="1"/>
  <c r="P108" i="22"/>
  <c r="P124" i="22" s="1"/>
  <c r="P136" i="22" s="1"/>
  <c r="W186" i="22"/>
  <c r="W185" i="22"/>
  <c r="V189" i="22"/>
  <c r="U55" i="23" s="1"/>
  <c r="V190" i="22"/>
  <c r="U63" i="23" s="1"/>
  <c r="V176" i="22"/>
  <c r="G126" i="21"/>
  <c r="C110" i="22"/>
  <c r="F126" i="21"/>
  <c r="C109" i="22"/>
  <c r="J26" i="28"/>
  <c r="G79" i="23"/>
  <c r="G68" i="23"/>
  <c r="G58" i="23"/>
  <c r="G50" i="23"/>
  <c r="G28" i="23"/>
  <c r="G39" i="23"/>
  <c r="G21" i="23"/>
  <c r="W180" i="22"/>
  <c r="W188" i="22"/>
  <c r="W172" i="22"/>
  <c r="W164" i="22"/>
  <c r="O213" i="22"/>
  <c r="Y156" i="22"/>
  <c r="X160" i="22"/>
  <c r="W168" i="22"/>
  <c r="W184" i="22"/>
  <c r="W196" i="22" s="1"/>
  <c r="O128" i="22"/>
  <c r="P104" i="22"/>
  <c r="P112" i="22" s="1"/>
  <c r="P128" i="22" s="1"/>
  <c r="P148" i="22"/>
  <c r="F124" i="22"/>
  <c r="F136" i="22" s="1"/>
  <c r="F116" i="22"/>
  <c r="G108" i="22"/>
  <c r="P208" i="22"/>
  <c r="Q96" i="22"/>
  <c r="Q100" i="22" s="1"/>
  <c r="Q126" i="22" s="1"/>
  <c r="I78" i="22"/>
  <c r="H87" i="22"/>
  <c r="H8" i="23"/>
  <c r="P116" i="22" l="1"/>
  <c r="W165" i="22"/>
  <c r="W166" i="22"/>
  <c r="J31" i="28"/>
  <c r="J36" i="28" s="1"/>
  <c r="J41" i="28" s="1"/>
  <c r="P86" i="23"/>
  <c r="Q125" i="22"/>
  <c r="P75" i="23" s="1"/>
  <c r="Q108" i="22"/>
  <c r="Q116" i="22" s="1"/>
  <c r="X185" i="22"/>
  <c r="X186" i="22"/>
  <c r="W190" i="22"/>
  <c r="V63" i="23" s="1"/>
  <c r="W189" i="22"/>
  <c r="V55" i="23" s="1"/>
  <c r="W176" i="22"/>
  <c r="K26" i="28"/>
  <c r="H50" i="23"/>
  <c r="H79" i="23"/>
  <c r="H68" i="23"/>
  <c r="H58" i="23"/>
  <c r="H28" i="23"/>
  <c r="H39" i="23"/>
  <c r="H21" i="23"/>
  <c r="X180" i="22"/>
  <c r="X188" i="22"/>
  <c r="X172" i="22"/>
  <c r="X164" i="22"/>
  <c r="P213" i="22"/>
  <c r="X184" i="22"/>
  <c r="X196" i="22" s="1"/>
  <c r="X168" i="22"/>
  <c r="Z156" i="22"/>
  <c r="Y160" i="22"/>
  <c r="P120" i="22"/>
  <c r="Q104" i="22"/>
  <c r="Q112" i="22" s="1"/>
  <c r="Q120" i="22" s="1"/>
  <c r="Q148" i="22"/>
  <c r="G124" i="22"/>
  <c r="G136" i="22" s="1"/>
  <c r="G116" i="22"/>
  <c r="H108" i="22"/>
  <c r="Q208" i="22"/>
  <c r="R96" i="22"/>
  <c r="R100" i="22" s="1"/>
  <c r="R126" i="22" s="1"/>
  <c r="J78" i="22"/>
  <c r="I87" i="22"/>
  <c r="I8" i="23"/>
  <c r="X165" i="22" l="1"/>
  <c r="X166" i="22"/>
  <c r="K31" i="28"/>
  <c r="K36" i="28" s="1"/>
  <c r="K41" i="28" s="1"/>
  <c r="Q124" i="22"/>
  <c r="Q136" i="22" s="1"/>
  <c r="R125" i="22"/>
  <c r="Q75" i="23" s="1"/>
  <c r="Q86" i="23"/>
  <c r="R108" i="22"/>
  <c r="R124" i="22" s="1"/>
  <c r="R136" i="22" s="1"/>
  <c r="Y186" i="22"/>
  <c r="Y185" i="22"/>
  <c r="X189" i="22"/>
  <c r="W55" i="23" s="1"/>
  <c r="X190" i="22"/>
  <c r="W63" i="23" s="1"/>
  <c r="X176" i="22"/>
  <c r="L26" i="28"/>
  <c r="I79" i="23"/>
  <c r="I68" i="23"/>
  <c r="I58" i="23"/>
  <c r="I50" i="23"/>
  <c r="I28" i="23"/>
  <c r="I39" i="23"/>
  <c r="I21" i="23"/>
  <c r="Y180" i="22"/>
  <c r="Y188" i="22"/>
  <c r="Y172" i="22"/>
  <c r="Y164" i="22"/>
  <c r="J87" i="22"/>
  <c r="K78" i="22"/>
  <c r="M78" i="22" s="1"/>
  <c r="Q213" i="22"/>
  <c r="Y168" i="22"/>
  <c r="Y184" i="22"/>
  <c r="Y196" i="22" s="1"/>
  <c r="AA156" i="22"/>
  <c r="Z160" i="22"/>
  <c r="Q128" i="22"/>
  <c r="R104" i="22"/>
  <c r="R112" i="22" s="1"/>
  <c r="R128" i="22" s="1"/>
  <c r="R148" i="22"/>
  <c r="H124" i="22"/>
  <c r="H136" i="22" s="1"/>
  <c r="H116" i="22"/>
  <c r="I108" i="22"/>
  <c r="R208" i="22"/>
  <c r="S96" i="22"/>
  <c r="S100" i="22" s="1"/>
  <c r="S126" i="22" s="1"/>
  <c r="J8" i="23"/>
  <c r="Y166" i="22" l="1"/>
  <c r="Y165" i="22"/>
  <c r="L31" i="28"/>
  <c r="L36" i="28" s="1"/>
  <c r="L41" i="28" s="1"/>
  <c r="R116" i="22"/>
  <c r="S125" i="22"/>
  <c r="R75" i="23" s="1"/>
  <c r="R86" i="23"/>
  <c r="S108" i="22"/>
  <c r="S124" i="22" s="1"/>
  <c r="S136" i="22" s="1"/>
  <c r="Z185" i="22"/>
  <c r="Z186" i="22"/>
  <c r="Y190" i="22"/>
  <c r="X63" i="23" s="1"/>
  <c r="Y189" i="22"/>
  <c r="X55" i="23" s="1"/>
  <c r="Y176" i="22"/>
  <c r="M26" i="28"/>
  <c r="J50" i="23"/>
  <c r="J79" i="23"/>
  <c r="J68" i="23"/>
  <c r="J58" i="23"/>
  <c r="J28" i="23"/>
  <c r="J39" i="23"/>
  <c r="J21" i="23"/>
  <c r="Z180" i="22"/>
  <c r="Z188" i="22"/>
  <c r="Z172" i="22"/>
  <c r="Z164" i="22"/>
  <c r="R213" i="22"/>
  <c r="K87" i="22"/>
  <c r="M87" i="22" s="1"/>
  <c r="L78" i="22"/>
  <c r="Z184" i="22"/>
  <c r="Z196" i="22" s="1"/>
  <c r="Z168" i="22"/>
  <c r="AB156" i="22"/>
  <c r="AA160" i="22"/>
  <c r="R120" i="22"/>
  <c r="S104" i="22"/>
  <c r="S112" i="22" s="1"/>
  <c r="S120" i="22" s="1"/>
  <c r="S148" i="22"/>
  <c r="I124" i="22"/>
  <c r="I136" i="22" s="1"/>
  <c r="I116" i="22"/>
  <c r="J108" i="22"/>
  <c r="S208" i="22"/>
  <c r="T96" i="22"/>
  <c r="T100" i="22" s="1"/>
  <c r="T126" i="22" s="1"/>
  <c r="K8" i="23"/>
  <c r="Z165" i="22" l="1"/>
  <c r="Z166" i="22"/>
  <c r="L87" i="22"/>
  <c r="N87" i="22" s="1"/>
  <c r="N78" i="22"/>
  <c r="M31" i="28"/>
  <c r="M36" i="28" s="1"/>
  <c r="M41" i="28" s="1"/>
  <c r="S116" i="22"/>
  <c r="S86" i="23"/>
  <c r="T125" i="22"/>
  <c r="S75" i="23" s="1"/>
  <c r="T108" i="22"/>
  <c r="T124" i="22" s="1"/>
  <c r="T136" i="22" s="1"/>
  <c r="AA186" i="22"/>
  <c r="AA185" i="22"/>
  <c r="Z189" i="22"/>
  <c r="Y55" i="23" s="1"/>
  <c r="Z190" i="22"/>
  <c r="Y63" i="23" s="1"/>
  <c r="Z176" i="22"/>
  <c r="N26" i="28"/>
  <c r="K79" i="23"/>
  <c r="K68" i="23"/>
  <c r="K58" i="23"/>
  <c r="K50" i="23"/>
  <c r="K28" i="23"/>
  <c r="K39" i="23"/>
  <c r="K21" i="23"/>
  <c r="AA180" i="22"/>
  <c r="AA188" i="22"/>
  <c r="AA172" i="22"/>
  <c r="AA164" i="22"/>
  <c r="S213" i="22"/>
  <c r="AA168" i="22"/>
  <c r="AA184" i="22"/>
  <c r="AA196" i="22" s="1"/>
  <c r="AC156" i="22"/>
  <c r="AB160" i="22"/>
  <c r="S128" i="22"/>
  <c r="T104" i="22"/>
  <c r="T112" i="22" s="1"/>
  <c r="T128" i="22" s="1"/>
  <c r="T148" i="22"/>
  <c r="J124" i="22"/>
  <c r="J136" i="22" s="1"/>
  <c r="J116" i="22"/>
  <c r="K108" i="22"/>
  <c r="T208" i="22"/>
  <c r="U96" i="22"/>
  <c r="U100" i="22" s="1"/>
  <c r="U126" i="22" s="1"/>
  <c r="L8" i="23"/>
  <c r="AA165" i="22" l="1"/>
  <c r="AA166" i="22"/>
  <c r="N31" i="28"/>
  <c r="N36" i="28" s="1"/>
  <c r="N41" i="28" s="1"/>
  <c r="T116" i="22"/>
  <c r="T86" i="23"/>
  <c r="U125" i="22"/>
  <c r="T75" i="23" s="1"/>
  <c r="U108" i="22"/>
  <c r="U124" i="22" s="1"/>
  <c r="U136" i="22" s="1"/>
  <c r="AB185" i="22"/>
  <c r="AB186" i="22"/>
  <c r="AA190" i="22"/>
  <c r="Z63" i="23" s="1"/>
  <c r="AA189" i="22"/>
  <c r="Z55" i="23" s="1"/>
  <c r="AA176" i="22"/>
  <c r="O26" i="28"/>
  <c r="L50" i="23"/>
  <c r="L79" i="23"/>
  <c r="L68" i="23"/>
  <c r="L58" i="23"/>
  <c r="L28" i="23"/>
  <c r="L39" i="23"/>
  <c r="L21" i="23"/>
  <c r="AB180" i="22"/>
  <c r="AB188" i="22"/>
  <c r="AB172" i="22"/>
  <c r="AB164" i="22"/>
  <c r="T213" i="22"/>
  <c r="AB184" i="22"/>
  <c r="AB196" i="22" s="1"/>
  <c r="AB168" i="22"/>
  <c r="AD156" i="22"/>
  <c r="AC160" i="22"/>
  <c r="T120" i="22"/>
  <c r="U104" i="22"/>
  <c r="U112" i="22" s="1"/>
  <c r="U120" i="22" s="1"/>
  <c r="U148" i="22"/>
  <c r="K124" i="22"/>
  <c r="K136" i="22" s="1"/>
  <c r="K116" i="22"/>
  <c r="L108" i="22"/>
  <c r="U208" i="22"/>
  <c r="V96" i="22"/>
  <c r="V100" i="22" s="1"/>
  <c r="V126" i="22" s="1"/>
  <c r="M8" i="23"/>
  <c r="AB166" i="22" l="1"/>
  <c r="AB165" i="22"/>
  <c r="O31" i="28"/>
  <c r="O36" i="28" s="1"/>
  <c r="O41" i="28" s="1"/>
  <c r="U116" i="22"/>
  <c r="V125" i="22"/>
  <c r="U75" i="23" s="1"/>
  <c r="U86" i="23"/>
  <c r="V108" i="22"/>
  <c r="V124" i="22" s="1"/>
  <c r="V136" i="22" s="1"/>
  <c r="AC186" i="22"/>
  <c r="AC185" i="22"/>
  <c r="AB189" i="22"/>
  <c r="AA55" i="23" s="1"/>
  <c r="AB190" i="22"/>
  <c r="AA63" i="23" s="1"/>
  <c r="AB176" i="22"/>
  <c r="P26" i="28"/>
  <c r="M79" i="23"/>
  <c r="M68" i="23"/>
  <c r="M58" i="23"/>
  <c r="M50" i="23"/>
  <c r="M28" i="23"/>
  <c r="M39" i="23"/>
  <c r="M21" i="23"/>
  <c r="AC180" i="22"/>
  <c r="AC188" i="22"/>
  <c r="AC172" i="22"/>
  <c r="AC164" i="22"/>
  <c r="U213" i="22"/>
  <c r="AC168" i="22"/>
  <c r="AC184" i="22"/>
  <c r="AC196" i="22" s="1"/>
  <c r="AE156" i="22"/>
  <c r="AD160" i="22"/>
  <c r="U128" i="22"/>
  <c r="V104" i="22"/>
  <c r="V112" i="22" s="1"/>
  <c r="V128" i="22" s="1"/>
  <c r="V148" i="22"/>
  <c r="L124" i="22"/>
  <c r="L136" i="22" s="1"/>
  <c r="L116" i="22"/>
  <c r="N108" i="22"/>
  <c r="M108" i="22"/>
  <c r="V208" i="22"/>
  <c r="W96" i="22"/>
  <c r="W100" i="22" s="1"/>
  <c r="W126" i="22" s="1"/>
  <c r="N8" i="23"/>
  <c r="AC166" i="22" l="1"/>
  <c r="AC165" i="22"/>
  <c r="P31" i="28"/>
  <c r="P36" i="28" s="1"/>
  <c r="P41" i="28" s="1"/>
  <c r="V116" i="22"/>
  <c r="W125" i="22"/>
  <c r="V75" i="23" s="1"/>
  <c r="V86" i="23"/>
  <c r="W108" i="22"/>
  <c r="W124" i="22" s="1"/>
  <c r="W136" i="22" s="1"/>
  <c r="AD185" i="22"/>
  <c r="AD186" i="22"/>
  <c r="AC190" i="22"/>
  <c r="AB63" i="23" s="1"/>
  <c r="AC189" i="22"/>
  <c r="AB55" i="23" s="1"/>
  <c r="AC176" i="22"/>
  <c r="Q26" i="28"/>
  <c r="N50" i="23"/>
  <c r="N79" i="23"/>
  <c r="N68" i="23"/>
  <c r="N58" i="23"/>
  <c r="N28" i="23"/>
  <c r="N39" i="23"/>
  <c r="N21" i="23"/>
  <c r="AD180" i="22"/>
  <c r="AD188" i="22"/>
  <c r="O8" i="23"/>
  <c r="AD172" i="22"/>
  <c r="AD164" i="22"/>
  <c r="V213" i="22"/>
  <c r="AD184" i="22"/>
  <c r="AD196" i="22" s="1"/>
  <c r="AD168" i="22"/>
  <c r="AF156" i="22"/>
  <c r="AE160" i="22"/>
  <c r="V120" i="22"/>
  <c r="W104" i="22"/>
  <c r="W112" i="22" s="1"/>
  <c r="W120" i="22" s="1"/>
  <c r="W148" i="22"/>
  <c r="M124" i="22"/>
  <c r="M136" i="22" s="1"/>
  <c r="M116" i="22"/>
  <c r="N124" i="22"/>
  <c r="N136" i="22" s="1"/>
  <c r="N116" i="22"/>
  <c r="W208" i="22"/>
  <c r="X96" i="22"/>
  <c r="X100" i="22" s="1"/>
  <c r="X126" i="22" s="1"/>
  <c r="AI49" i="7"/>
  <c r="AI50" i="7"/>
  <c r="AI51" i="7"/>
  <c r="AI52" i="7"/>
  <c r="AI53" i="7"/>
  <c r="AI54" i="7"/>
  <c r="AI55" i="7"/>
  <c r="AI56" i="7"/>
  <c r="AI57" i="7"/>
  <c r="AI40" i="7"/>
  <c r="AI41" i="7"/>
  <c r="AI42" i="7"/>
  <c r="AI43" i="7"/>
  <c r="AI44" i="7"/>
  <c r="AI45" i="7"/>
  <c r="AI46" i="7"/>
  <c r="AI47" i="7"/>
  <c r="AI48" i="7"/>
  <c r="AI37" i="7"/>
  <c r="AJ37" i="7" s="1"/>
  <c r="AK37" i="7" s="1"/>
  <c r="AL37" i="7" s="1"/>
  <c r="AM37" i="7" s="1"/>
  <c r="AN37" i="7" s="1"/>
  <c r="AO37" i="7" s="1"/>
  <c r="AP37" i="7" s="1"/>
  <c r="AQ37" i="7" s="1"/>
  <c r="AR37" i="7" s="1"/>
  <c r="AS37" i="7" s="1"/>
  <c r="AT37" i="7" s="1"/>
  <c r="AU37" i="7" s="1"/>
  <c r="AV37" i="7" s="1"/>
  <c r="AW37" i="7" s="1"/>
  <c r="AX37" i="7" s="1"/>
  <c r="AY37" i="7" s="1"/>
  <c r="AZ37" i="7" s="1"/>
  <c r="BA37" i="7" s="1"/>
  <c r="BB37" i="7" s="1"/>
  <c r="BC37" i="7" s="1"/>
  <c r="S53" i="28" l="1"/>
  <c r="S52" i="28"/>
  <c r="AD166" i="22"/>
  <c r="AD165" i="22"/>
  <c r="Q31" i="28"/>
  <c r="Q36" i="28" s="1"/>
  <c r="Q41" i="28" s="1"/>
  <c r="W116" i="22"/>
  <c r="W86" i="23"/>
  <c r="X125" i="22"/>
  <c r="W75" i="23" s="1"/>
  <c r="X108" i="22"/>
  <c r="X116" i="22" s="1"/>
  <c r="AE186" i="22"/>
  <c r="AE185" i="22"/>
  <c r="AD189" i="22"/>
  <c r="AC55" i="23" s="1"/>
  <c r="AD190" i="22"/>
  <c r="AC63" i="23" s="1"/>
  <c r="AD176" i="22"/>
  <c r="R26" i="28"/>
  <c r="O79" i="23"/>
  <c r="O68" i="23"/>
  <c r="O58" i="23"/>
  <c r="O50" i="23"/>
  <c r="O28" i="23"/>
  <c r="O39" i="23"/>
  <c r="O21" i="23"/>
  <c r="AE180" i="22"/>
  <c r="AE188" i="22"/>
  <c r="P8" i="23"/>
  <c r="AE172" i="22"/>
  <c r="AE164" i="22"/>
  <c r="W213" i="22"/>
  <c r="AE168" i="22"/>
  <c r="AE184" i="22"/>
  <c r="AE196" i="22" s="1"/>
  <c r="AG156" i="22"/>
  <c r="AF160" i="22"/>
  <c r="W128" i="22"/>
  <c r="X104" i="22"/>
  <c r="X112" i="22" s="1"/>
  <c r="X128" i="22" s="1"/>
  <c r="X148" i="22"/>
  <c r="X208" i="22"/>
  <c r="Y96" i="22"/>
  <c r="Y100" i="22" s="1"/>
  <c r="Y126" i="22" s="1"/>
  <c r="AH40" i="7"/>
  <c r="AG40" i="7" s="1"/>
  <c r="AF40" i="7" s="1"/>
  <c r="AE40" i="7" s="1"/>
  <c r="AD40" i="7" s="1"/>
  <c r="AC40" i="7" s="1"/>
  <c r="AB40" i="7" s="1"/>
  <c r="AA40" i="7" s="1"/>
  <c r="Z40" i="7" s="1"/>
  <c r="Y40" i="7" s="1"/>
  <c r="X40" i="7" s="1"/>
  <c r="W40" i="7" s="1"/>
  <c r="V40" i="7" s="1"/>
  <c r="U40" i="7" s="1"/>
  <c r="T40" i="7" s="1"/>
  <c r="S40" i="7" s="1"/>
  <c r="R40" i="7" s="1"/>
  <c r="Q40" i="7" s="1"/>
  <c r="P40" i="7" s="1"/>
  <c r="O40" i="7" s="1"/>
  <c r="N40" i="7" s="1"/>
  <c r="M40" i="7" s="1"/>
  <c r="L40" i="7" s="1"/>
  <c r="K40" i="7" s="1"/>
  <c r="J40" i="7" s="1"/>
  <c r="I40" i="7" s="1"/>
  <c r="H40" i="7" s="1"/>
  <c r="G40" i="7" s="1"/>
  <c r="F40" i="7" s="1"/>
  <c r="E40" i="7" s="1"/>
  <c r="D40" i="7" s="1"/>
  <c r="AH41" i="7"/>
  <c r="AG41" i="7" s="1"/>
  <c r="AF41" i="7" s="1"/>
  <c r="AE41" i="7" s="1"/>
  <c r="AD41" i="7" s="1"/>
  <c r="AC41" i="7" s="1"/>
  <c r="AB41" i="7" s="1"/>
  <c r="AA41" i="7" s="1"/>
  <c r="Z41" i="7" s="1"/>
  <c r="Y41" i="7" s="1"/>
  <c r="X41" i="7" s="1"/>
  <c r="W41" i="7" s="1"/>
  <c r="V41" i="7" s="1"/>
  <c r="U41" i="7" s="1"/>
  <c r="T41" i="7" s="1"/>
  <c r="S41" i="7" s="1"/>
  <c r="R41" i="7" s="1"/>
  <c r="Q41" i="7" s="1"/>
  <c r="P41" i="7" s="1"/>
  <c r="O41" i="7" s="1"/>
  <c r="N41" i="7" s="1"/>
  <c r="M41" i="7" s="1"/>
  <c r="L41" i="7" s="1"/>
  <c r="K41" i="7" s="1"/>
  <c r="J41" i="7" s="1"/>
  <c r="I41" i="7" s="1"/>
  <c r="H41" i="7" s="1"/>
  <c r="G41" i="7" s="1"/>
  <c r="F41" i="7" s="1"/>
  <c r="E41" i="7" s="1"/>
  <c r="D41" i="7" s="1"/>
  <c r="AH42" i="7"/>
  <c r="AG42" i="7" s="1"/>
  <c r="AF42" i="7" s="1"/>
  <c r="AE42" i="7" s="1"/>
  <c r="AD42" i="7" s="1"/>
  <c r="AC42" i="7" s="1"/>
  <c r="AB42" i="7" s="1"/>
  <c r="AA42" i="7" s="1"/>
  <c r="Z42" i="7" s="1"/>
  <c r="Y42" i="7" s="1"/>
  <c r="X42" i="7" s="1"/>
  <c r="W42" i="7" s="1"/>
  <c r="V42" i="7" s="1"/>
  <c r="U42" i="7" s="1"/>
  <c r="T42" i="7" s="1"/>
  <c r="S42" i="7" s="1"/>
  <c r="R42" i="7" s="1"/>
  <c r="Q42" i="7" s="1"/>
  <c r="P42" i="7" s="1"/>
  <c r="O42" i="7" s="1"/>
  <c r="N42" i="7" s="1"/>
  <c r="M42" i="7" s="1"/>
  <c r="L42" i="7" s="1"/>
  <c r="K42" i="7" s="1"/>
  <c r="J42" i="7" s="1"/>
  <c r="I42" i="7" s="1"/>
  <c r="H42" i="7" s="1"/>
  <c r="G42" i="7" s="1"/>
  <c r="F42" i="7" s="1"/>
  <c r="E42" i="7" s="1"/>
  <c r="D42" i="7" s="1"/>
  <c r="AH43" i="7"/>
  <c r="AG43" i="7" s="1"/>
  <c r="AF43" i="7" s="1"/>
  <c r="AE43" i="7" s="1"/>
  <c r="AD43" i="7" s="1"/>
  <c r="AC43" i="7" s="1"/>
  <c r="AB43" i="7" s="1"/>
  <c r="AA43" i="7" s="1"/>
  <c r="Z43" i="7" s="1"/>
  <c r="Y43" i="7" s="1"/>
  <c r="X43" i="7" s="1"/>
  <c r="W43" i="7" s="1"/>
  <c r="V43" i="7" s="1"/>
  <c r="U43" i="7" s="1"/>
  <c r="T43" i="7" s="1"/>
  <c r="S43" i="7" s="1"/>
  <c r="R43" i="7" s="1"/>
  <c r="Q43" i="7" s="1"/>
  <c r="P43" i="7" s="1"/>
  <c r="O43" i="7" s="1"/>
  <c r="N43" i="7" s="1"/>
  <c r="M43" i="7" s="1"/>
  <c r="L43" i="7" s="1"/>
  <c r="K43" i="7" s="1"/>
  <c r="J43" i="7" s="1"/>
  <c r="I43" i="7" s="1"/>
  <c r="H43" i="7" s="1"/>
  <c r="G43" i="7" s="1"/>
  <c r="F43" i="7" s="1"/>
  <c r="E43" i="7" s="1"/>
  <c r="D43" i="7" s="1"/>
  <c r="AH44" i="7"/>
  <c r="AG44" i="7" s="1"/>
  <c r="AF44" i="7" s="1"/>
  <c r="AE44" i="7" s="1"/>
  <c r="AD44" i="7" s="1"/>
  <c r="AC44" i="7" s="1"/>
  <c r="AB44" i="7" s="1"/>
  <c r="AA44" i="7" s="1"/>
  <c r="Z44" i="7" s="1"/>
  <c r="Y44" i="7" s="1"/>
  <c r="X44" i="7" s="1"/>
  <c r="W44" i="7" s="1"/>
  <c r="V44" i="7" s="1"/>
  <c r="U44" i="7" s="1"/>
  <c r="T44" i="7" s="1"/>
  <c r="S44" i="7" s="1"/>
  <c r="R44" i="7" s="1"/>
  <c r="Q44" i="7" s="1"/>
  <c r="P44" i="7" s="1"/>
  <c r="O44" i="7" s="1"/>
  <c r="N44" i="7" s="1"/>
  <c r="M44" i="7" s="1"/>
  <c r="L44" i="7" s="1"/>
  <c r="K44" i="7" s="1"/>
  <c r="J44" i="7" s="1"/>
  <c r="I44" i="7" s="1"/>
  <c r="H44" i="7" s="1"/>
  <c r="G44" i="7" s="1"/>
  <c r="F44" i="7" s="1"/>
  <c r="E44" i="7" s="1"/>
  <c r="D44" i="7" s="1"/>
  <c r="AH45" i="7"/>
  <c r="AG45" i="7" s="1"/>
  <c r="AF45" i="7" s="1"/>
  <c r="AE45" i="7" s="1"/>
  <c r="AD45" i="7" s="1"/>
  <c r="AC45" i="7" s="1"/>
  <c r="AB45" i="7" s="1"/>
  <c r="AA45" i="7" s="1"/>
  <c r="Z45" i="7" s="1"/>
  <c r="Y45" i="7" s="1"/>
  <c r="X45" i="7" s="1"/>
  <c r="W45" i="7" s="1"/>
  <c r="V45" i="7" s="1"/>
  <c r="U45" i="7" s="1"/>
  <c r="T45" i="7" s="1"/>
  <c r="S45" i="7" s="1"/>
  <c r="R45" i="7" s="1"/>
  <c r="Q45" i="7" s="1"/>
  <c r="P45" i="7" s="1"/>
  <c r="O45" i="7" s="1"/>
  <c r="N45" i="7" s="1"/>
  <c r="M45" i="7" s="1"/>
  <c r="L45" i="7" s="1"/>
  <c r="K45" i="7" s="1"/>
  <c r="J45" i="7" s="1"/>
  <c r="I45" i="7" s="1"/>
  <c r="H45" i="7" s="1"/>
  <c r="G45" i="7" s="1"/>
  <c r="F45" i="7" s="1"/>
  <c r="E45" i="7" s="1"/>
  <c r="D45" i="7" s="1"/>
  <c r="AH46" i="7"/>
  <c r="AG46" i="7" s="1"/>
  <c r="AF46" i="7" s="1"/>
  <c r="AE46" i="7" s="1"/>
  <c r="AD46" i="7" s="1"/>
  <c r="AC46" i="7" s="1"/>
  <c r="AB46" i="7" s="1"/>
  <c r="AA46" i="7" s="1"/>
  <c r="Z46" i="7" s="1"/>
  <c r="Y46" i="7" s="1"/>
  <c r="X46" i="7" s="1"/>
  <c r="W46" i="7" s="1"/>
  <c r="V46" i="7" s="1"/>
  <c r="U46" i="7" s="1"/>
  <c r="T46" i="7" s="1"/>
  <c r="S46" i="7" s="1"/>
  <c r="R46" i="7" s="1"/>
  <c r="Q46" i="7" s="1"/>
  <c r="P46" i="7" s="1"/>
  <c r="O46" i="7" s="1"/>
  <c r="N46" i="7" s="1"/>
  <c r="M46" i="7" s="1"/>
  <c r="L46" i="7" s="1"/>
  <c r="K46" i="7" s="1"/>
  <c r="J46" i="7" s="1"/>
  <c r="I46" i="7" s="1"/>
  <c r="H46" i="7" s="1"/>
  <c r="G46" i="7" s="1"/>
  <c r="F46" i="7" s="1"/>
  <c r="E46" i="7" s="1"/>
  <c r="D46" i="7" s="1"/>
  <c r="AH47" i="7"/>
  <c r="AG47" i="7" s="1"/>
  <c r="AF47" i="7" s="1"/>
  <c r="AE47" i="7" s="1"/>
  <c r="AD47" i="7" s="1"/>
  <c r="AC47" i="7" s="1"/>
  <c r="AB47" i="7" s="1"/>
  <c r="AA47" i="7" s="1"/>
  <c r="Z47" i="7" s="1"/>
  <c r="Y47" i="7" s="1"/>
  <c r="X47" i="7" s="1"/>
  <c r="W47" i="7" s="1"/>
  <c r="V47" i="7" s="1"/>
  <c r="U47" i="7" s="1"/>
  <c r="T47" i="7" s="1"/>
  <c r="S47" i="7" s="1"/>
  <c r="R47" i="7" s="1"/>
  <c r="Q47" i="7" s="1"/>
  <c r="P47" i="7" s="1"/>
  <c r="O47" i="7" s="1"/>
  <c r="N47" i="7" s="1"/>
  <c r="M47" i="7" s="1"/>
  <c r="L47" i="7" s="1"/>
  <c r="K47" i="7" s="1"/>
  <c r="J47" i="7" s="1"/>
  <c r="I47" i="7" s="1"/>
  <c r="H47" i="7" s="1"/>
  <c r="G47" i="7" s="1"/>
  <c r="F47" i="7" s="1"/>
  <c r="E47" i="7" s="1"/>
  <c r="D47" i="7" s="1"/>
  <c r="AH48" i="7"/>
  <c r="AG48" i="7" s="1"/>
  <c r="AF48" i="7" s="1"/>
  <c r="AE48" i="7" s="1"/>
  <c r="AD48" i="7" s="1"/>
  <c r="AC48" i="7" s="1"/>
  <c r="AB48" i="7" s="1"/>
  <c r="AA48" i="7" s="1"/>
  <c r="Z48" i="7" s="1"/>
  <c r="Y48" i="7" s="1"/>
  <c r="X48" i="7" s="1"/>
  <c r="W48" i="7" s="1"/>
  <c r="V48" i="7" s="1"/>
  <c r="U48" i="7" s="1"/>
  <c r="T48" i="7" s="1"/>
  <c r="S48" i="7" s="1"/>
  <c r="R48" i="7" s="1"/>
  <c r="Q48" i="7" s="1"/>
  <c r="P48" i="7" s="1"/>
  <c r="O48" i="7" s="1"/>
  <c r="N48" i="7" s="1"/>
  <c r="M48" i="7" s="1"/>
  <c r="L48" i="7" s="1"/>
  <c r="K48" i="7" s="1"/>
  <c r="J48" i="7" s="1"/>
  <c r="I48" i="7" s="1"/>
  <c r="H48" i="7" s="1"/>
  <c r="G48" i="7" s="1"/>
  <c r="F48" i="7" s="1"/>
  <c r="E48" i="7" s="1"/>
  <c r="D48" i="7" s="1"/>
  <c r="AH49" i="7"/>
  <c r="AG49" i="7" s="1"/>
  <c r="AF49" i="7" s="1"/>
  <c r="AE49" i="7" s="1"/>
  <c r="AD49" i="7" s="1"/>
  <c r="AC49" i="7" s="1"/>
  <c r="AB49" i="7" s="1"/>
  <c r="AA49" i="7" s="1"/>
  <c r="Z49" i="7" s="1"/>
  <c r="Y49" i="7" s="1"/>
  <c r="X49" i="7" s="1"/>
  <c r="W49" i="7" s="1"/>
  <c r="V49" i="7" s="1"/>
  <c r="U49" i="7" s="1"/>
  <c r="T49" i="7" s="1"/>
  <c r="S49" i="7" s="1"/>
  <c r="R49" i="7" s="1"/>
  <c r="Q49" i="7" s="1"/>
  <c r="P49" i="7" s="1"/>
  <c r="O49" i="7" s="1"/>
  <c r="N49" i="7" s="1"/>
  <c r="M49" i="7" s="1"/>
  <c r="L49" i="7" s="1"/>
  <c r="K49" i="7" s="1"/>
  <c r="J49" i="7" s="1"/>
  <c r="I49" i="7" s="1"/>
  <c r="H49" i="7" s="1"/>
  <c r="G49" i="7" s="1"/>
  <c r="F49" i="7" s="1"/>
  <c r="E49" i="7" s="1"/>
  <c r="D49" i="7" s="1"/>
  <c r="AH50" i="7"/>
  <c r="AG50" i="7" s="1"/>
  <c r="AF50" i="7" s="1"/>
  <c r="AE50" i="7" s="1"/>
  <c r="AD50" i="7" s="1"/>
  <c r="AC50" i="7" s="1"/>
  <c r="AB50" i="7" s="1"/>
  <c r="AA50" i="7" s="1"/>
  <c r="Z50" i="7" s="1"/>
  <c r="Y50" i="7" s="1"/>
  <c r="X50" i="7" s="1"/>
  <c r="W50" i="7" s="1"/>
  <c r="V50" i="7" s="1"/>
  <c r="U50" i="7" s="1"/>
  <c r="T50" i="7" s="1"/>
  <c r="S50" i="7" s="1"/>
  <c r="R50" i="7" s="1"/>
  <c r="Q50" i="7" s="1"/>
  <c r="P50" i="7" s="1"/>
  <c r="O50" i="7" s="1"/>
  <c r="N50" i="7" s="1"/>
  <c r="M50" i="7" s="1"/>
  <c r="L50" i="7" s="1"/>
  <c r="K50" i="7" s="1"/>
  <c r="J50" i="7" s="1"/>
  <c r="I50" i="7" s="1"/>
  <c r="H50" i="7" s="1"/>
  <c r="G50" i="7" s="1"/>
  <c r="F50" i="7" s="1"/>
  <c r="E50" i="7" s="1"/>
  <c r="D50" i="7" s="1"/>
  <c r="AH51" i="7"/>
  <c r="AG51" i="7" s="1"/>
  <c r="AF51" i="7" s="1"/>
  <c r="AE51" i="7" s="1"/>
  <c r="AD51" i="7" s="1"/>
  <c r="AC51" i="7" s="1"/>
  <c r="AB51" i="7" s="1"/>
  <c r="AA51" i="7" s="1"/>
  <c r="Z51" i="7" s="1"/>
  <c r="Y51" i="7" s="1"/>
  <c r="X51" i="7" s="1"/>
  <c r="W51" i="7" s="1"/>
  <c r="V51" i="7" s="1"/>
  <c r="U51" i="7" s="1"/>
  <c r="T51" i="7" s="1"/>
  <c r="S51" i="7" s="1"/>
  <c r="R51" i="7" s="1"/>
  <c r="Q51" i="7" s="1"/>
  <c r="P51" i="7" s="1"/>
  <c r="O51" i="7" s="1"/>
  <c r="N51" i="7" s="1"/>
  <c r="M51" i="7" s="1"/>
  <c r="L51" i="7" s="1"/>
  <c r="K51" i="7" s="1"/>
  <c r="J51" i="7" s="1"/>
  <c r="I51" i="7" s="1"/>
  <c r="H51" i="7" s="1"/>
  <c r="G51" i="7" s="1"/>
  <c r="F51" i="7" s="1"/>
  <c r="E51" i="7" s="1"/>
  <c r="D51" i="7" s="1"/>
  <c r="AH52" i="7"/>
  <c r="AG52" i="7" s="1"/>
  <c r="AF52" i="7" s="1"/>
  <c r="AE52" i="7" s="1"/>
  <c r="AD52" i="7" s="1"/>
  <c r="AC52" i="7" s="1"/>
  <c r="AB52" i="7" s="1"/>
  <c r="AA52" i="7" s="1"/>
  <c r="Z52" i="7" s="1"/>
  <c r="Y52" i="7" s="1"/>
  <c r="X52" i="7" s="1"/>
  <c r="W52" i="7" s="1"/>
  <c r="V52" i="7" s="1"/>
  <c r="U52" i="7" s="1"/>
  <c r="T52" i="7" s="1"/>
  <c r="S52" i="7" s="1"/>
  <c r="R52" i="7" s="1"/>
  <c r="Q52" i="7" s="1"/>
  <c r="P52" i="7" s="1"/>
  <c r="O52" i="7" s="1"/>
  <c r="N52" i="7" s="1"/>
  <c r="M52" i="7" s="1"/>
  <c r="L52" i="7" s="1"/>
  <c r="K52" i="7" s="1"/>
  <c r="J52" i="7" s="1"/>
  <c r="I52" i="7" s="1"/>
  <c r="H52" i="7" s="1"/>
  <c r="G52" i="7" s="1"/>
  <c r="F52" i="7" s="1"/>
  <c r="E52" i="7" s="1"/>
  <c r="D52" i="7" s="1"/>
  <c r="AH53" i="7"/>
  <c r="AG53" i="7" s="1"/>
  <c r="AF53" i="7" s="1"/>
  <c r="AE53" i="7" s="1"/>
  <c r="AD53" i="7" s="1"/>
  <c r="AC53" i="7" s="1"/>
  <c r="AB53" i="7" s="1"/>
  <c r="AA53" i="7" s="1"/>
  <c r="Z53" i="7" s="1"/>
  <c r="Y53" i="7" s="1"/>
  <c r="X53" i="7" s="1"/>
  <c r="W53" i="7" s="1"/>
  <c r="V53" i="7" s="1"/>
  <c r="U53" i="7" s="1"/>
  <c r="T53" i="7" s="1"/>
  <c r="S53" i="7" s="1"/>
  <c r="R53" i="7" s="1"/>
  <c r="Q53" i="7" s="1"/>
  <c r="P53" i="7" s="1"/>
  <c r="O53" i="7" s="1"/>
  <c r="N53" i="7" s="1"/>
  <c r="M53" i="7" s="1"/>
  <c r="L53" i="7" s="1"/>
  <c r="K53" i="7" s="1"/>
  <c r="J53" i="7" s="1"/>
  <c r="I53" i="7" s="1"/>
  <c r="H53" i="7" s="1"/>
  <c r="G53" i="7" s="1"/>
  <c r="F53" i="7" s="1"/>
  <c r="E53" i="7" s="1"/>
  <c r="D53" i="7" s="1"/>
  <c r="AH54" i="7"/>
  <c r="AG54" i="7" s="1"/>
  <c r="AF54" i="7" s="1"/>
  <c r="AE54" i="7" s="1"/>
  <c r="AD54" i="7" s="1"/>
  <c r="AC54" i="7" s="1"/>
  <c r="AB54" i="7" s="1"/>
  <c r="AA54" i="7" s="1"/>
  <c r="Z54" i="7" s="1"/>
  <c r="Y54" i="7" s="1"/>
  <c r="X54" i="7" s="1"/>
  <c r="W54" i="7" s="1"/>
  <c r="V54" i="7" s="1"/>
  <c r="U54" i="7" s="1"/>
  <c r="T54" i="7" s="1"/>
  <c r="S54" i="7" s="1"/>
  <c r="R54" i="7" s="1"/>
  <c r="Q54" i="7" s="1"/>
  <c r="P54" i="7" s="1"/>
  <c r="O54" i="7" s="1"/>
  <c r="N54" i="7" s="1"/>
  <c r="M54" i="7" s="1"/>
  <c r="L54" i="7" s="1"/>
  <c r="K54" i="7" s="1"/>
  <c r="J54" i="7" s="1"/>
  <c r="I54" i="7" s="1"/>
  <c r="H54" i="7" s="1"/>
  <c r="G54" i="7" s="1"/>
  <c r="F54" i="7" s="1"/>
  <c r="E54" i="7" s="1"/>
  <c r="D54" i="7" s="1"/>
  <c r="AH55" i="7"/>
  <c r="AG55" i="7" s="1"/>
  <c r="AF55" i="7" s="1"/>
  <c r="AE55" i="7" s="1"/>
  <c r="AD55" i="7" s="1"/>
  <c r="AC55" i="7" s="1"/>
  <c r="AB55" i="7" s="1"/>
  <c r="AA55" i="7" s="1"/>
  <c r="Z55" i="7" s="1"/>
  <c r="Y55" i="7" s="1"/>
  <c r="X55" i="7" s="1"/>
  <c r="W55" i="7" s="1"/>
  <c r="V55" i="7" s="1"/>
  <c r="U55" i="7" s="1"/>
  <c r="T55" i="7" s="1"/>
  <c r="S55" i="7" s="1"/>
  <c r="R55" i="7" s="1"/>
  <c r="Q55" i="7" s="1"/>
  <c r="P55" i="7" s="1"/>
  <c r="O55" i="7" s="1"/>
  <c r="N55" i="7" s="1"/>
  <c r="M55" i="7" s="1"/>
  <c r="L55" i="7" s="1"/>
  <c r="K55" i="7" s="1"/>
  <c r="J55" i="7" s="1"/>
  <c r="I55" i="7" s="1"/>
  <c r="H55" i="7" s="1"/>
  <c r="G55" i="7" s="1"/>
  <c r="F55" i="7" s="1"/>
  <c r="E55" i="7" s="1"/>
  <c r="D55" i="7" s="1"/>
  <c r="AH56" i="7"/>
  <c r="AH57" i="7"/>
  <c r="AG57" i="7" s="1"/>
  <c r="AF57" i="7" s="1"/>
  <c r="AE57" i="7" s="1"/>
  <c r="AD57" i="7" s="1"/>
  <c r="AC57" i="7" s="1"/>
  <c r="AB57" i="7" s="1"/>
  <c r="AA57" i="7" s="1"/>
  <c r="Z57" i="7" s="1"/>
  <c r="Y57" i="7" s="1"/>
  <c r="X57" i="7" s="1"/>
  <c r="W57" i="7" s="1"/>
  <c r="V57" i="7" s="1"/>
  <c r="U57" i="7" s="1"/>
  <c r="T57" i="7" s="1"/>
  <c r="S57" i="7" s="1"/>
  <c r="R57" i="7" s="1"/>
  <c r="Q57" i="7" s="1"/>
  <c r="P57" i="7" s="1"/>
  <c r="O57" i="7" s="1"/>
  <c r="N57" i="7" s="1"/>
  <c r="M57" i="7" s="1"/>
  <c r="L57" i="7" s="1"/>
  <c r="K57" i="7" s="1"/>
  <c r="J57" i="7" s="1"/>
  <c r="I57" i="7" s="1"/>
  <c r="H57" i="7" s="1"/>
  <c r="G57" i="7" s="1"/>
  <c r="F57" i="7" s="1"/>
  <c r="E57" i="7" s="1"/>
  <c r="D57" i="7" s="1"/>
  <c r="AH38" i="7"/>
  <c r="AG38" i="7" s="1"/>
  <c r="AF38" i="7" s="1"/>
  <c r="AE38" i="7" s="1"/>
  <c r="AD38" i="7" s="1"/>
  <c r="AC38" i="7" s="1"/>
  <c r="AB38" i="7" s="1"/>
  <c r="AA38" i="7" s="1"/>
  <c r="Z38" i="7" s="1"/>
  <c r="Y38" i="7" s="1"/>
  <c r="X38" i="7" s="1"/>
  <c r="W38" i="7" s="1"/>
  <c r="V38" i="7" s="1"/>
  <c r="U38" i="7" s="1"/>
  <c r="T38" i="7" s="1"/>
  <c r="S38" i="7" s="1"/>
  <c r="R38" i="7" s="1"/>
  <c r="Q38" i="7" s="1"/>
  <c r="P38" i="7" s="1"/>
  <c r="O38" i="7" s="1"/>
  <c r="N38" i="7" s="1"/>
  <c r="M38" i="7" s="1"/>
  <c r="L38" i="7" s="1"/>
  <c r="K38" i="7" s="1"/>
  <c r="J38" i="7" s="1"/>
  <c r="I38" i="7" s="1"/>
  <c r="H38" i="7" s="1"/>
  <c r="G38" i="7" s="1"/>
  <c r="F38" i="7" s="1"/>
  <c r="E38" i="7" s="1"/>
  <c r="D38" i="7" s="1"/>
  <c r="AG56" i="7"/>
  <c r="AF56" i="7" s="1"/>
  <c r="AE56" i="7" s="1"/>
  <c r="AD56" i="7" s="1"/>
  <c r="AC56" i="7" s="1"/>
  <c r="AB56" i="7" s="1"/>
  <c r="AA56" i="7" s="1"/>
  <c r="Z56" i="7" s="1"/>
  <c r="Y56" i="7" s="1"/>
  <c r="X56" i="7" s="1"/>
  <c r="W56" i="7" s="1"/>
  <c r="V56" i="7" s="1"/>
  <c r="U56" i="7" s="1"/>
  <c r="T56" i="7" s="1"/>
  <c r="S56" i="7" s="1"/>
  <c r="R56" i="7" s="1"/>
  <c r="Q56" i="7" s="1"/>
  <c r="P56" i="7" s="1"/>
  <c r="O56" i="7" s="1"/>
  <c r="N56" i="7" s="1"/>
  <c r="M56" i="7" s="1"/>
  <c r="L56" i="7" s="1"/>
  <c r="K56" i="7" s="1"/>
  <c r="J56" i="7" s="1"/>
  <c r="I56" i="7" s="1"/>
  <c r="H56" i="7" s="1"/>
  <c r="G56" i="7" s="1"/>
  <c r="F56" i="7" s="1"/>
  <c r="E56" i="7" s="1"/>
  <c r="D56" i="7" s="1"/>
  <c r="AG37" i="7"/>
  <c r="AF37" i="7" s="1"/>
  <c r="AF36" i="7"/>
  <c r="AE36" i="7" s="1"/>
  <c r="AE35" i="7"/>
  <c r="AD35" i="7" s="1"/>
  <c r="AD34" i="7"/>
  <c r="AC34" i="7" s="1"/>
  <c r="AH36" i="7"/>
  <c r="AI36" i="7" s="1"/>
  <c r="AJ36" i="7" s="1"/>
  <c r="AK36" i="7" s="1"/>
  <c r="AL36" i="7" s="1"/>
  <c r="AM36" i="7" s="1"/>
  <c r="AN36" i="7" s="1"/>
  <c r="AO36" i="7" s="1"/>
  <c r="AP36" i="7" s="1"/>
  <c r="AQ36" i="7" s="1"/>
  <c r="AR36" i="7" s="1"/>
  <c r="AS36" i="7" s="1"/>
  <c r="AT36" i="7" s="1"/>
  <c r="AU36" i="7" s="1"/>
  <c r="AV36" i="7" s="1"/>
  <c r="AW36" i="7" s="1"/>
  <c r="AX36" i="7" s="1"/>
  <c r="AY36" i="7" s="1"/>
  <c r="AZ36" i="7" s="1"/>
  <c r="BA36" i="7" s="1"/>
  <c r="BB36" i="7" s="1"/>
  <c r="BC36" i="7" s="1"/>
  <c r="AG35" i="7"/>
  <c r="AH35" i="7" s="1"/>
  <c r="AI35" i="7" s="1"/>
  <c r="AJ35" i="7" s="1"/>
  <c r="AK35" i="7" s="1"/>
  <c r="AL35" i="7" s="1"/>
  <c r="AM35" i="7" s="1"/>
  <c r="AN35" i="7" s="1"/>
  <c r="AO35" i="7" s="1"/>
  <c r="AP35" i="7" s="1"/>
  <c r="AQ35" i="7" s="1"/>
  <c r="AR35" i="7" s="1"/>
  <c r="AS35" i="7" s="1"/>
  <c r="AT35" i="7" s="1"/>
  <c r="AU35" i="7" s="1"/>
  <c r="AV35" i="7" s="1"/>
  <c r="AW35" i="7" s="1"/>
  <c r="AX35" i="7" s="1"/>
  <c r="AY35" i="7" s="1"/>
  <c r="AZ35" i="7" s="1"/>
  <c r="BA35" i="7" s="1"/>
  <c r="BB35" i="7" s="1"/>
  <c r="BC35" i="7" s="1"/>
  <c r="AF34" i="7"/>
  <c r="AG34" i="7" s="1"/>
  <c r="AH34" i="7" s="1"/>
  <c r="AI34" i="7" s="1"/>
  <c r="AJ34" i="7" s="1"/>
  <c r="AK34" i="7" s="1"/>
  <c r="AL34" i="7" s="1"/>
  <c r="AM34" i="7" s="1"/>
  <c r="AN34" i="7" s="1"/>
  <c r="AO34" i="7" s="1"/>
  <c r="AP34" i="7" s="1"/>
  <c r="AQ34" i="7" s="1"/>
  <c r="AR34" i="7" s="1"/>
  <c r="AS34" i="7" s="1"/>
  <c r="AT34" i="7" s="1"/>
  <c r="AU34" i="7" s="1"/>
  <c r="AV34" i="7" s="1"/>
  <c r="AW34" i="7" s="1"/>
  <c r="AX34" i="7" s="1"/>
  <c r="AY34" i="7" s="1"/>
  <c r="AZ34" i="7" s="1"/>
  <c r="BA34" i="7" s="1"/>
  <c r="BB34" i="7" s="1"/>
  <c r="BC34" i="7" s="1"/>
  <c r="AE33" i="7"/>
  <c r="X32" i="2" s="1"/>
  <c r="AD32" i="7"/>
  <c r="AC33" i="7"/>
  <c r="AC31" i="7"/>
  <c r="V30" i="2" s="1"/>
  <c r="AB32" i="7"/>
  <c r="AA32" i="7" s="1"/>
  <c r="AB30" i="7"/>
  <c r="AC30" i="7" s="1"/>
  <c r="AA31" i="7"/>
  <c r="AA29" i="7"/>
  <c r="Z30" i="7"/>
  <c r="Z28" i="7"/>
  <c r="Y29" i="7"/>
  <c r="Y27" i="7"/>
  <c r="X28" i="7"/>
  <c r="X26" i="7"/>
  <c r="Y26" i="7" s="1"/>
  <c r="Z26" i="7" s="1"/>
  <c r="W25" i="7"/>
  <c r="W27" i="7"/>
  <c r="V26" i="7"/>
  <c r="U25" i="7"/>
  <c r="V24" i="7"/>
  <c r="U23" i="7"/>
  <c r="T24" i="7"/>
  <c r="R22" i="7"/>
  <c r="S23" i="7"/>
  <c r="W31" i="2" l="1"/>
  <c r="T53" i="28"/>
  <c r="T52" i="28"/>
  <c r="AE165" i="22"/>
  <c r="AE166" i="22"/>
  <c r="R31" i="28"/>
  <c r="R36" i="28" s="1"/>
  <c r="R41" i="28" s="1"/>
  <c r="X124" i="22"/>
  <c r="X136" i="22" s="1"/>
  <c r="X86" i="23"/>
  <c r="Y125" i="22"/>
  <c r="X75" i="23" s="1"/>
  <c r="Y108" i="22"/>
  <c r="Y124" i="22" s="1"/>
  <c r="Y136" i="22" s="1"/>
  <c r="AF185" i="22"/>
  <c r="AF186" i="22"/>
  <c r="AE190" i="22"/>
  <c r="AD63" i="23" s="1"/>
  <c r="AE189" i="22"/>
  <c r="AD55" i="23" s="1"/>
  <c r="AE176" i="22"/>
  <c r="T25" i="7"/>
  <c r="S25" i="7" s="1"/>
  <c r="AB33" i="7"/>
  <c r="AV33" i="2"/>
  <c r="R27" i="2"/>
  <c r="X29" i="7"/>
  <c r="W29" i="7" s="1"/>
  <c r="U29" i="2"/>
  <c r="S26" i="28"/>
  <c r="P50" i="23"/>
  <c r="P79" i="23"/>
  <c r="P68" i="23"/>
  <c r="P58" i="23"/>
  <c r="P28" i="23"/>
  <c r="P39" i="23"/>
  <c r="P21" i="23"/>
  <c r="AA26" i="7"/>
  <c r="W24" i="7"/>
  <c r="V27" i="7"/>
  <c r="U27" i="7" s="1"/>
  <c r="T27" i="7" s="1"/>
  <c r="W28" i="7"/>
  <c r="Z27" i="7"/>
  <c r="AB29" i="7"/>
  <c r="T28" i="2"/>
  <c r="AD31" i="7"/>
  <c r="AE32" i="7"/>
  <c r="AF33" i="7"/>
  <c r="AP33" i="2"/>
  <c r="AH33" i="2"/>
  <c r="Z33" i="2"/>
  <c r="AU33" i="2"/>
  <c r="AM33" i="2"/>
  <c r="AE33" i="2"/>
  <c r="AR33" i="2"/>
  <c r="AJ33" i="2"/>
  <c r="AB33" i="2"/>
  <c r="AS33" i="2"/>
  <c r="AK33" i="2"/>
  <c r="AC33" i="2"/>
  <c r="U26" i="7"/>
  <c r="X25" i="7"/>
  <c r="AA28" i="7"/>
  <c r="S27" i="2"/>
  <c r="Y30" i="7"/>
  <c r="R26" i="2" s="1"/>
  <c r="Z31" i="7"/>
  <c r="AD30" i="7"/>
  <c r="V29" i="2"/>
  <c r="AT33" i="2"/>
  <c r="AL33" i="2"/>
  <c r="AD33" i="2"/>
  <c r="AQ33" i="2"/>
  <c r="AI33" i="2"/>
  <c r="AA33" i="2"/>
  <c r="AN33" i="2"/>
  <c r="AF33" i="2"/>
  <c r="AO33" i="2"/>
  <c r="AG33" i="2"/>
  <c r="Y33" i="2"/>
  <c r="S24" i="7"/>
  <c r="R24" i="7" s="1"/>
  <c r="V23" i="7"/>
  <c r="AF180" i="22"/>
  <c r="AF188" i="22"/>
  <c r="Q8" i="23"/>
  <c r="AF172" i="22"/>
  <c r="AF164" i="22"/>
  <c r="X213" i="22"/>
  <c r="AF184" i="22"/>
  <c r="AF196" i="22" s="1"/>
  <c r="AF168" i="22"/>
  <c r="AH156" i="22"/>
  <c r="AH160" i="22" s="1"/>
  <c r="AG160" i="22"/>
  <c r="X120" i="22"/>
  <c r="Y104" i="22"/>
  <c r="Y112" i="22" s="1"/>
  <c r="Y120" i="22" s="1"/>
  <c r="Y148" i="22"/>
  <c r="AF34" i="2"/>
  <c r="AJ34" i="2"/>
  <c r="AN34" i="2"/>
  <c r="AR34" i="2"/>
  <c r="AV34" i="2"/>
  <c r="AG34" i="2"/>
  <c r="AK34" i="2"/>
  <c r="AO34" i="2"/>
  <c r="AS34" i="2"/>
  <c r="Z34" i="2"/>
  <c r="Y34" i="2"/>
  <c r="AC34" i="2"/>
  <c r="AD34" i="2"/>
  <c r="AH34" i="2"/>
  <c r="AL34" i="2"/>
  <c r="AP34" i="2"/>
  <c r="AT34" i="2"/>
  <c r="AE34" i="2"/>
  <c r="AI34" i="2"/>
  <c r="AM34" i="2"/>
  <c r="AQ34" i="2"/>
  <c r="AU34" i="2"/>
  <c r="X34" i="2"/>
  <c r="AB34" i="2"/>
  <c r="AA34" i="2"/>
  <c r="AB34" i="7"/>
  <c r="U30" i="2" s="1"/>
  <c r="AD36" i="7"/>
  <c r="W34" i="2" s="1"/>
  <c r="X30" i="7"/>
  <c r="Q26" i="2" s="1"/>
  <c r="Y31" i="7"/>
  <c r="Z32" i="7"/>
  <c r="S28" i="2" s="1"/>
  <c r="AC35" i="7"/>
  <c r="V31" i="2" s="1"/>
  <c r="AE37" i="7"/>
  <c r="X33" i="2" s="1"/>
  <c r="Y208" i="22"/>
  <c r="Z96" i="22"/>
  <c r="Z100" i="22" s="1"/>
  <c r="Z126" i="22" s="1"/>
  <c r="R23" i="7"/>
  <c r="W32" i="2" l="1"/>
  <c r="N23" i="2"/>
  <c r="P25" i="2"/>
  <c r="U31" i="2"/>
  <c r="N22" i="2"/>
  <c r="V28" i="7"/>
  <c r="O24" i="2" s="1"/>
  <c r="M23" i="2"/>
  <c r="M22" i="2"/>
  <c r="U53" i="28"/>
  <c r="U52" i="28"/>
  <c r="AF165" i="22"/>
  <c r="AF166" i="22"/>
  <c r="U47" i="28"/>
  <c r="U48" i="28"/>
  <c r="Y116" i="22"/>
  <c r="S31" i="28"/>
  <c r="S36" i="28" s="1"/>
  <c r="S41" i="28" s="1"/>
  <c r="Z125" i="22"/>
  <c r="Y75" i="23" s="1"/>
  <c r="Y86" i="23"/>
  <c r="Z108" i="22"/>
  <c r="Z116" i="22" s="1"/>
  <c r="AG186" i="22"/>
  <c r="AG185" i="22"/>
  <c r="AH185" i="22"/>
  <c r="AH186" i="22"/>
  <c r="AF189" i="22"/>
  <c r="AE55" i="23" s="1"/>
  <c r="AF190" i="22"/>
  <c r="AE63" i="23" s="1"/>
  <c r="AF176" i="22"/>
  <c r="AA33" i="7"/>
  <c r="H68" i="22"/>
  <c r="F181" i="22"/>
  <c r="N181" i="22"/>
  <c r="V181" i="22"/>
  <c r="AD181" i="22"/>
  <c r="G181" i="22"/>
  <c r="O181" i="22"/>
  <c r="W181" i="22"/>
  <c r="AE181" i="22"/>
  <c r="H181" i="22"/>
  <c r="P181" i="22"/>
  <c r="X181" i="22"/>
  <c r="AF181" i="22"/>
  <c r="M181" i="22"/>
  <c r="U181" i="22"/>
  <c r="AC181" i="22"/>
  <c r="J181" i="22"/>
  <c r="R181" i="22"/>
  <c r="Z181" i="22"/>
  <c r="AH181" i="22"/>
  <c r="K181" i="22"/>
  <c r="S181" i="22"/>
  <c r="AA181" i="22"/>
  <c r="E177" i="22"/>
  <c r="L181" i="22"/>
  <c r="T181" i="22"/>
  <c r="AB181" i="22"/>
  <c r="I181" i="22"/>
  <c r="Q181" i="22"/>
  <c r="Y181" i="22"/>
  <c r="AG181" i="22"/>
  <c r="E181" i="22"/>
  <c r="T26" i="28"/>
  <c r="Q79" i="23"/>
  <c r="Q68" i="23"/>
  <c r="Q58" i="23"/>
  <c r="Q50" i="23"/>
  <c r="Q28" i="23"/>
  <c r="Q39" i="23"/>
  <c r="Q21" i="23"/>
  <c r="Y25" i="7"/>
  <c r="AF32" i="7"/>
  <c r="X31" i="2"/>
  <c r="X24" i="7"/>
  <c r="AE30" i="7"/>
  <c r="W29" i="2"/>
  <c r="AB28" i="7"/>
  <c r="T27" i="2"/>
  <c r="T26" i="7"/>
  <c r="Y32" i="2"/>
  <c r="AG33" i="7"/>
  <c r="AE31" i="7"/>
  <c r="W30" i="2"/>
  <c r="AC29" i="7"/>
  <c r="U28" i="2"/>
  <c r="AA27" i="7"/>
  <c r="S26" i="2"/>
  <c r="AB26" i="7"/>
  <c r="W23" i="7"/>
  <c r="AH180" i="22"/>
  <c r="AH188" i="22"/>
  <c r="AG180" i="22"/>
  <c r="AG188" i="22"/>
  <c r="R8" i="23"/>
  <c r="AH172" i="22"/>
  <c r="AH164" i="22"/>
  <c r="AG172" i="22"/>
  <c r="AG164" i="22"/>
  <c r="Y213" i="22"/>
  <c r="AG168" i="22"/>
  <c r="AG184" i="22"/>
  <c r="AG196" i="22" s="1"/>
  <c r="AH184" i="22"/>
  <c r="AH196" i="22" s="1"/>
  <c r="AH168" i="22"/>
  <c r="Y128" i="22"/>
  <c r="Z104" i="22"/>
  <c r="Z112" i="22" s="1"/>
  <c r="Z128" i="22" s="1"/>
  <c r="Z148" i="22"/>
  <c r="AE35" i="2"/>
  <c r="AI35" i="2"/>
  <c r="AM35" i="2"/>
  <c r="AQ35" i="2"/>
  <c r="AU35" i="2"/>
  <c r="AF35" i="2"/>
  <c r="AJ35" i="2"/>
  <c r="AN35" i="2"/>
  <c r="AR35" i="2"/>
  <c r="AV35" i="2"/>
  <c r="AA35" i="2"/>
  <c r="Z35" i="2"/>
  <c r="AG35" i="2"/>
  <c r="AK35" i="2"/>
  <c r="AO35" i="2"/>
  <c r="AS35" i="2"/>
  <c r="AD35" i="2"/>
  <c r="AH35" i="2"/>
  <c r="AL35" i="2"/>
  <c r="AP35" i="2"/>
  <c r="AT35" i="2"/>
  <c r="Y35" i="2"/>
  <c r="AC35" i="2"/>
  <c r="X35" i="2"/>
  <c r="AB35" i="2"/>
  <c r="U28" i="7"/>
  <c r="N24" i="2" s="1"/>
  <c r="S27" i="7"/>
  <c r="AC36" i="7"/>
  <c r="V32" i="2" s="1"/>
  <c r="AA34" i="7"/>
  <c r="T30" i="2" s="1"/>
  <c r="AD37" i="7"/>
  <c r="AB35" i="7"/>
  <c r="Z33" i="7"/>
  <c r="S29" i="2" s="1"/>
  <c r="Y32" i="7"/>
  <c r="R28" i="2" s="1"/>
  <c r="X31" i="7"/>
  <c r="Q27" i="2" s="1"/>
  <c r="W30" i="7"/>
  <c r="P26" i="2" s="1"/>
  <c r="V29" i="7"/>
  <c r="O25" i="2" s="1"/>
  <c r="R25" i="7"/>
  <c r="Q24" i="7"/>
  <c r="Z208" i="22"/>
  <c r="AA96" i="22"/>
  <c r="AA100" i="22" s="1"/>
  <c r="AA126" i="22" s="1"/>
  <c r="Q23" i="7"/>
  <c r="T29" i="2" l="1"/>
  <c r="W35" i="2"/>
  <c r="W33" i="2"/>
  <c r="V53" i="28"/>
  <c r="V52" i="28"/>
  <c r="Q25" i="2"/>
  <c r="P24" i="2"/>
  <c r="AH165" i="22"/>
  <c r="AH166" i="22"/>
  <c r="AG166" i="22"/>
  <c r="AG165" i="22"/>
  <c r="V47" i="28"/>
  <c r="V48" i="28"/>
  <c r="T31" i="28"/>
  <c r="T36" i="28" s="1"/>
  <c r="T41" i="28" s="1"/>
  <c r="Z124" i="22"/>
  <c r="Z136" i="22" s="1"/>
  <c r="AA125" i="22"/>
  <c r="Z75" i="23" s="1"/>
  <c r="Z86" i="23"/>
  <c r="AA108" i="22"/>
  <c r="AA124" i="22" s="1"/>
  <c r="AA136" i="22" s="1"/>
  <c r="AG190" i="22"/>
  <c r="AF63" i="23" s="1"/>
  <c r="AG189" i="22"/>
  <c r="AF55" i="23" s="1"/>
  <c r="AH189" i="22"/>
  <c r="AG55" i="23" s="1"/>
  <c r="AH190" i="22"/>
  <c r="AG63" i="23" s="1"/>
  <c r="AG176" i="22"/>
  <c r="AH176" i="22"/>
  <c r="I121" i="22"/>
  <c r="C117" i="22"/>
  <c r="W122" i="22"/>
  <c r="T121" i="22"/>
  <c r="S54" i="23" s="1"/>
  <c r="R122" i="22"/>
  <c r="O121" i="22"/>
  <c r="N54" i="23" s="1"/>
  <c r="M122" i="22"/>
  <c r="J121" i="22"/>
  <c r="I54" i="23" s="1"/>
  <c r="H122" i="22"/>
  <c r="E121" i="22"/>
  <c r="D54" i="23" s="1"/>
  <c r="S122" i="22"/>
  <c r="P121" i="22"/>
  <c r="O54" i="23" s="1"/>
  <c r="N122" i="22"/>
  <c r="K121" i="22"/>
  <c r="J54" i="23" s="1"/>
  <c r="I122" i="22"/>
  <c r="F121" i="22"/>
  <c r="E54" i="23" s="1"/>
  <c r="AG121" i="22"/>
  <c r="AF54" i="23" s="1"/>
  <c r="C118" i="22"/>
  <c r="O122" i="22"/>
  <c r="L121" i="22"/>
  <c r="K54" i="23" s="1"/>
  <c r="J122" i="22"/>
  <c r="G121" i="22"/>
  <c r="F54" i="23" s="1"/>
  <c r="AH121" i="22"/>
  <c r="AG54" i="23" s="1"/>
  <c r="AF122" i="22"/>
  <c r="L122" i="22"/>
  <c r="N121" i="22"/>
  <c r="M54" i="23" s="1"/>
  <c r="Q122" i="22"/>
  <c r="S121" i="22"/>
  <c r="R54" i="23" s="1"/>
  <c r="V122" i="22"/>
  <c r="X121" i="22"/>
  <c r="W54" i="23" s="1"/>
  <c r="AA122" i="22"/>
  <c r="M121" i="22"/>
  <c r="L54" i="23" s="1"/>
  <c r="P122" i="22"/>
  <c r="U122" i="22"/>
  <c r="Z122" i="22"/>
  <c r="AE122" i="22"/>
  <c r="T122" i="22"/>
  <c r="Y122" i="22"/>
  <c r="AD122" i="22"/>
  <c r="C122" i="22"/>
  <c r="X122" i="22"/>
  <c r="AC122" i="22"/>
  <c r="AH122" i="22"/>
  <c r="C121" i="22"/>
  <c r="Y121" i="22"/>
  <c r="X54" i="23" s="1"/>
  <c r="AB122" i="22"/>
  <c r="AD121" i="22"/>
  <c r="AC54" i="23" s="1"/>
  <c r="AG122" i="22"/>
  <c r="F122" i="22"/>
  <c r="H121" i="22"/>
  <c r="G54" i="23" s="1"/>
  <c r="K122" i="22"/>
  <c r="E122" i="22"/>
  <c r="AC121" i="22"/>
  <c r="AB54" i="23" s="1"/>
  <c r="R121" i="22"/>
  <c r="Q54" i="23" s="1"/>
  <c r="W121" i="22"/>
  <c r="V54" i="23" s="1"/>
  <c r="AB121" i="22"/>
  <c r="AA54" i="23" s="1"/>
  <c r="Q121" i="22"/>
  <c r="P54" i="23" s="1"/>
  <c r="V121" i="22"/>
  <c r="U54" i="23" s="1"/>
  <c r="AA121" i="22"/>
  <c r="Z54" i="23" s="1"/>
  <c r="AF121" i="22"/>
  <c r="AE54" i="23" s="1"/>
  <c r="U121" i="22"/>
  <c r="T54" i="23" s="1"/>
  <c r="Z121" i="22"/>
  <c r="Y54" i="23" s="1"/>
  <c r="AE121" i="22"/>
  <c r="AD54" i="23" s="1"/>
  <c r="G122" i="22"/>
  <c r="H54" i="23"/>
  <c r="H52" i="22"/>
  <c r="L68" i="22"/>
  <c r="V34" i="2"/>
  <c r="H73" i="22" a="1"/>
  <c r="H73" i="22" s="1"/>
  <c r="H56" i="22"/>
  <c r="H60" i="22"/>
  <c r="H48" i="22"/>
  <c r="G64" i="22"/>
  <c r="H40" i="22"/>
  <c r="H44" i="22"/>
  <c r="H64" i="22"/>
  <c r="U26" i="28"/>
  <c r="R50" i="23"/>
  <c r="R79" i="23"/>
  <c r="R68" i="23"/>
  <c r="R58" i="23"/>
  <c r="I73" i="22" a="1"/>
  <c r="I73" i="22" s="1"/>
  <c r="G73" i="22" a="1"/>
  <c r="I44" i="22"/>
  <c r="I60" i="22"/>
  <c r="G44" i="22"/>
  <c r="G60" i="22"/>
  <c r="R28" i="23"/>
  <c r="R39" i="23"/>
  <c r="R21" i="23"/>
  <c r="I52" i="22"/>
  <c r="I68" i="22"/>
  <c r="I40" i="22"/>
  <c r="I56" i="22"/>
  <c r="G68" i="22"/>
  <c r="G56" i="22"/>
  <c r="I48" i="22"/>
  <c r="I64" i="22"/>
  <c r="G48" i="22"/>
  <c r="AC26" i="7"/>
  <c r="AB27" i="7"/>
  <c r="T26" i="2"/>
  <c r="AD29" i="7"/>
  <c r="V28" i="2"/>
  <c r="AF31" i="7"/>
  <c r="X30" i="2"/>
  <c r="Y24" i="7"/>
  <c r="R25" i="2" s="1"/>
  <c r="AG32" i="7"/>
  <c r="Y31" i="2"/>
  <c r="AH33" i="7"/>
  <c r="Z32" i="2"/>
  <c r="S26" i="7"/>
  <c r="AC28" i="7"/>
  <c r="U27" i="2"/>
  <c r="AF30" i="7"/>
  <c r="X29" i="2"/>
  <c r="Z25" i="7"/>
  <c r="X23" i="7"/>
  <c r="S8" i="23"/>
  <c r="Z213" i="22"/>
  <c r="Z120" i="22"/>
  <c r="AA104" i="22"/>
  <c r="AA112" i="22" s="1"/>
  <c r="AA120" i="22" s="1"/>
  <c r="AA148" i="22"/>
  <c r="AF36" i="2"/>
  <c r="AJ36" i="2"/>
  <c r="AN36" i="2"/>
  <c r="AR36" i="2"/>
  <c r="AV36" i="2"/>
  <c r="AG36" i="2"/>
  <c r="AK36" i="2"/>
  <c r="AO36" i="2"/>
  <c r="AS36" i="2"/>
  <c r="Z36" i="2"/>
  <c r="Y36" i="2"/>
  <c r="AC36" i="2"/>
  <c r="AD36" i="2"/>
  <c r="AH36" i="2"/>
  <c r="AL36" i="2"/>
  <c r="AP36" i="2"/>
  <c r="AT36" i="2"/>
  <c r="AE36" i="2"/>
  <c r="AI36" i="2"/>
  <c r="AM36" i="2"/>
  <c r="AQ36" i="2"/>
  <c r="AU36" i="2"/>
  <c r="X36" i="2"/>
  <c r="AB36" i="2"/>
  <c r="W36" i="2"/>
  <c r="AA36" i="2"/>
  <c r="T28" i="7"/>
  <c r="M24" i="2" s="1"/>
  <c r="P24" i="7"/>
  <c r="Q25" i="7"/>
  <c r="U29" i="7"/>
  <c r="V30" i="7"/>
  <c r="O26" i="2" s="1"/>
  <c r="W31" i="7"/>
  <c r="X32" i="7"/>
  <c r="Y33" i="7"/>
  <c r="AA35" i="7"/>
  <c r="T31" i="2" s="1"/>
  <c r="AC37" i="7"/>
  <c r="Z34" i="7"/>
  <c r="S30" i="2" s="1"/>
  <c r="AB36" i="7"/>
  <c r="U32" i="2" s="1"/>
  <c r="R27" i="7"/>
  <c r="AA208" i="22"/>
  <c r="AB96" i="22"/>
  <c r="AB100" i="22" s="1"/>
  <c r="AB126" i="22" s="1"/>
  <c r="P23" i="7"/>
  <c r="R29" i="2" l="1"/>
  <c r="N25" i="2"/>
  <c r="Q28" i="2"/>
  <c r="V36" i="2"/>
  <c r="V33" i="2"/>
  <c r="P27" i="2"/>
  <c r="W53" i="28"/>
  <c r="W52" i="28"/>
  <c r="Q24" i="2"/>
  <c r="W47" i="28"/>
  <c r="W48" i="28"/>
  <c r="AA116" i="22"/>
  <c r="U31" i="28"/>
  <c r="U36" i="28" s="1"/>
  <c r="U41" i="28" s="1"/>
  <c r="AA86" i="23"/>
  <c r="AB125" i="22"/>
  <c r="AA75" i="23" s="1"/>
  <c r="AB108" i="22"/>
  <c r="AB124" i="22" s="1"/>
  <c r="AB136" i="22" s="1"/>
  <c r="L73" i="22" a="1"/>
  <c r="G52" i="22"/>
  <c r="G72" i="22" s="1"/>
  <c r="G40" i="22"/>
  <c r="G73" i="22"/>
  <c r="L56" i="22"/>
  <c r="L52" i="22"/>
  <c r="L40" i="22"/>
  <c r="L48" i="22"/>
  <c r="L64" i="22"/>
  <c r="L44" i="22"/>
  <c r="L60" i="22"/>
  <c r="U34" i="2"/>
  <c r="V35" i="2"/>
  <c r="H72" i="22"/>
  <c r="H74" i="22" s="1"/>
  <c r="V26" i="28"/>
  <c r="S79" i="23"/>
  <c r="S68" i="23"/>
  <c r="S58" i="23"/>
  <c r="S50" i="23"/>
  <c r="J73" i="22" a="1"/>
  <c r="K73" i="22" a="1"/>
  <c r="I72" i="22"/>
  <c r="I74" i="22" s="1"/>
  <c r="J44" i="22"/>
  <c r="J60" i="22"/>
  <c r="K44" i="22"/>
  <c r="K60" i="22"/>
  <c r="S28" i="23"/>
  <c r="S39" i="23"/>
  <c r="S21" i="23"/>
  <c r="J48" i="22"/>
  <c r="J64" i="22"/>
  <c r="K48" i="22"/>
  <c r="K64" i="22"/>
  <c r="J52" i="22"/>
  <c r="J68" i="22"/>
  <c r="J40" i="22"/>
  <c r="J56" i="22"/>
  <c r="K52" i="22"/>
  <c r="K68" i="22"/>
  <c r="K40" i="22"/>
  <c r="K56" i="22"/>
  <c r="AA25" i="7"/>
  <c r="AG30" i="7"/>
  <c r="Y29" i="2"/>
  <c r="AD28" i="7"/>
  <c r="V27" i="2"/>
  <c r="R26" i="7"/>
  <c r="AI33" i="7"/>
  <c r="AA32" i="2"/>
  <c r="Z24" i="7"/>
  <c r="AG31" i="7"/>
  <c r="Y30" i="2"/>
  <c r="AE29" i="7"/>
  <c r="W28" i="2"/>
  <c r="AC27" i="7"/>
  <c r="U26" i="2"/>
  <c r="AH32" i="7"/>
  <c r="Z31" i="2"/>
  <c r="AD26" i="7"/>
  <c r="K73" i="22"/>
  <c r="Y23" i="7"/>
  <c r="T8" i="23"/>
  <c r="AA213" i="22"/>
  <c r="AA128" i="22"/>
  <c r="AB104" i="22"/>
  <c r="AB112" i="22" s="1"/>
  <c r="AB128" i="22" s="1"/>
  <c r="AB148" i="22"/>
  <c r="AG37" i="2"/>
  <c r="AK37" i="2"/>
  <c r="AO37" i="2"/>
  <c r="AS37" i="2"/>
  <c r="AD37" i="2"/>
  <c r="AH37" i="2"/>
  <c r="AL37" i="2"/>
  <c r="AP37" i="2"/>
  <c r="Q37" i="2"/>
  <c r="Y37" i="2"/>
  <c r="P37" i="2"/>
  <c r="X37" i="2"/>
  <c r="AE37" i="2"/>
  <c r="AI37" i="2"/>
  <c r="AM37" i="2"/>
  <c r="AQ37" i="2"/>
  <c r="AU37" i="2"/>
  <c r="AF37" i="2"/>
  <c r="AJ37" i="2"/>
  <c r="AN37" i="2"/>
  <c r="AR37" i="2"/>
  <c r="AV37" i="2"/>
  <c r="O37" i="2"/>
  <c r="S37" i="2"/>
  <c r="W37" i="2"/>
  <c r="AA37" i="2"/>
  <c r="R37" i="2"/>
  <c r="V37" i="2"/>
  <c r="Z37" i="2"/>
  <c r="AT37" i="2"/>
  <c r="U37" i="2"/>
  <c r="AC37" i="2"/>
  <c r="T37" i="2"/>
  <c r="AB37" i="2"/>
  <c r="S28" i="7"/>
  <c r="Q27" i="7"/>
  <c r="AA36" i="7"/>
  <c r="T32" i="2" s="1"/>
  <c r="Y34" i="7"/>
  <c r="R30" i="2" s="1"/>
  <c r="AB37" i="7"/>
  <c r="Z35" i="7"/>
  <c r="S31" i="2" s="1"/>
  <c r="X33" i="7"/>
  <c r="Q29" i="2" s="1"/>
  <c r="W32" i="7"/>
  <c r="P28" i="2" s="1"/>
  <c r="V31" i="7"/>
  <c r="U30" i="7"/>
  <c r="N26" i="2" s="1"/>
  <c r="T29" i="7"/>
  <c r="M25" i="2" s="1"/>
  <c r="P25" i="7"/>
  <c r="O24" i="7"/>
  <c r="AB208" i="22"/>
  <c r="AC96" i="22"/>
  <c r="AC100" i="22" s="1"/>
  <c r="AC126" i="22" s="1"/>
  <c r="O23" i="7"/>
  <c r="O27" i="2" l="1"/>
  <c r="U36" i="2"/>
  <c r="U33" i="2"/>
  <c r="X53" i="28"/>
  <c r="X52" i="28"/>
  <c r="R24" i="2"/>
  <c r="S25" i="2"/>
  <c r="X47" i="28"/>
  <c r="X48" i="28"/>
  <c r="V31" i="28"/>
  <c r="V36" i="28" s="1"/>
  <c r="V41" i="28" s="1"/>
  <c r="AB116" i="22"/>
  <c r="AB86" i="23"/>
  <c r="AC125" i="22"/>
  <c r="AB75" i="23" s="1"/>
  <c r="AC108" i="22"/>
  <c r="AC124" i="22" s="1"/>
  <c r="AC136" i="22" s="1"/>
  <c r="G74" i="22"/>
  <c r="M73" i="22" a="1"/>
  <c r="M73" i="22" s="1"/>
  <c r="M44" i="22"/>
  <c r="L72" i="22"/>
  <c r="U35" i="2"/>
  <c r="M40" i="22"/>
  <c r="M56" i="22"/>
  <c r="M48" i="22"/>
  <c r="M52" i="22"/>
  <c r="M68" i="22"/>
  <c r="M60" i="22"/>
  <c r="M64" i="22"/>
  <c r="T34" i="2"/>
  <c r="W26" i="28"/>
  <c r="T50" i="23"/>
  <c r="T79" i="23"/>
  <c r="T68" i="23"/>
  <c r="T58" i="23"/>
  <c r="K72" i="22"/>
  <c r="K74" i="22" s="1"/>
  <c r="J72" i="22"/>
  <c r="T28" i="23"/>
  <c r="T39" i="23"/>
  <c r="T21" i="23"/>
  <c r="L73" i="22"/>
  <c r="AE26" i="7"/>
  <c r="AI32" i="7"/>
  <c r="AA31" i="2"/>
  <c r="AA24" i="7"/>
  <c r="T25" i="2" s="1"/>
  <c r="AJ33" i="7"/>
  <c r="AB32" i="2"/>
  <c r="AB25" i="7"/>
  <c r="J73" i="22"/>
  <c r="AD27" i="7"/>
  <c r="V26" i="2"/>
  <c r="AF29" i="7"/>
  <c r="X28" i="2"/>
  <c r="AH31" i="7"/>
  <c r="Z30" i="2"/>
  <c r="Q26" i="7"/>
  <c r="AE28" i="7"/>
  <c r="W27" i="2"/>
  <c r="AH30" i="7"/>
  <c r="Z29" i="2"/>
  <c r="Z23" i="7"/>
  <c r="U8" i="23"/>
  <c r="AB213" i="22"/>
  <c r="AB120" i="22"/>
  <c r="AC104" i="22"/>
  <c r="AC112" i="22" s="1"/>
  <c r="AC120" i="22" s="1"/>
  <c r="AC148" i="22"/>
  <c r="AD38" i="2"/>
  <c r="AH38" i="2"/>
  <c r="AL38" i="2"/>
  <c r="AP38" i="2"/>
  <c r="AT38" i="2"/>
  <c r="AE38" i="2"/>
  <c r="AI38" i="2"/>
  <c r="AM38" i="2"/>
  <c r="AQ38" i="2"/>
  <c r="AU38" i="2"/>
  <c r="P38" i="2"/>
  <c r="T38" i="2"/>
  <c r="X38" i="2"/>
  <c r="AB38" i="2"/>
  <c r="Q38" i="2"/>
  <c r="U38" i="2"/>
  <c r="Y38" i="2"/>
  <c r="AC38" i="2"/>
  <c r="AF38" i="2"/>
  <c r="AJ38" i="2"/>
  <c r="AN38" i="2"/>
  <c r="AR38" i="2"/>
  <c r="AV38" i="2"/>
  <c r="AG38" i="2"/>
  <c r="AK38" i="2"/>
  <c r="AO38" i="2"/>
  <c r="AS38" i="2"/>
  <c r="R38" i="2"/>
  <c r="V38" i="2"/>
  <c r="Z38" i="2"/>
  <c r="O38" i="2"/>
  <c r="S38" i="2"/>
  <c r="W38" i="2"/>
  <c r="AA38" i="2"/>
  <c r="R28" i="7"/>
  <c r="P27" i="7"/>
  <c r="N24" i="7"/>
  <c r="O25" i="7"/>
  <c r="S29" i="7"/>
  <c r="T30" i="7"/>
  <c r="M26" i="2" s="1"/>
  <c r="U31" i="7"/>
  <c r="N27" i="2" s="1"/>
  <c r="V32" i="7"/>
  <c r="O28" i="2" s="1"/>
  <c r="W33" i="7"/>
  <c r="P29" i="2" s="1"/>
  <c r="Y35" i="7"/>
  <c r="R31" i="2" s="1"/>
  <c r="AA37" i="7"/>
  <c r="X34" i="7"/>
  <c r="Q30" i="2" s="1"/>
  <c r="Z36" i="7"/>
  <c r="AC208" i="22"/>
  <c r="AD96" i="22"/>
  <c r="AD100" i="22" s="1"/>
  <c r="AD126" i="22" s="1"/>
  <c r="N23" i="7"/>
  <c r="T36" i="2" l="1"/>
  <c r="T33" i="2"/>
  <c r="S34" i="2"/>
  <c r="S32" i="2"/>
  <c r="Y53" i="28"/>
  <c r="Y52" i="28"/>
  <c r="S24" i="2"/>
  <c r="Y47" i="28"/>
  <c r="Y48" i="28"/>
  <c r="AC116" i="22"/>
  <c r="W31" i="28"/>
  <c r="W36" i="28" s="1"/>
  <c r="W41" i="28" s="1"/>
  <c r="L22" i="2"/>
  <c r="L23" i="2"/>
  <c r="AD125" i="22"/>
  <c r="AC75" i="23" s="1"/>
  <c r="AC86" i="23"/>
  <c r="AD108" i="22"/>
  <c r="AD124" i="22" s="1"/>
  <c r="AD136" i="22" s="1"/>
  <c r="N73" i="22" a="1"/>
  <c r="N52" i="22"/>
  <c r="N68" i="22"/>
  <c r="N48" i="22"/>
  <c r="M72" i="22"/>
  <c r="M74" i="22" s="1"/>
  <c r="N44" i="22"/>
  <c r="N60" i="22"/>
  <c r="N64" i="22"/>
  <c r="T35" i="2"/>
  <c r="N40" i="22"/>
  <c r="N73" i="22"/>
  <c r="N56" i="22"/>
  <c r="X26" i="28"/>
  <c r="U79" i="23"/>
  <c r="U68" i="23"/>
  <c r="U58" i="23"/>
  <c r="U50" i="23"/>
  <c r="U28" i="23"/>
  <c r="U39" i="23"/>
  <c r="U21" i="23"/>
  <c r="AI30" i="7"/>
  <c r="AA29" i="2"/>
  <c r="AF28" i="7"/>
  <c r="X27" i="2"/>
  <c r="AC25" i="7"/>
  <c r="AK33" i="7"/>
  <c r="AC32" i="2"/>
  <c r="J74" i="22"/>
  <c r="AJ32" i="7"/>
  <c r="AB31" i="2"/>
  <c r="L74" i="22"/>
  <c r="P26" i="7"/>
  <c r="AI31" i="7"/>
  <c r="AA30" i="2"/>
  <c r="AG29" i="7"/>
  <c r="Y28" i="2"/>
  <c r="AE27" i="7"/>
  <c r="W26" i="2"/>
  <c r="AB24" i="7"/>
  <c r="U25" i="2" s="1"/>
  <c r="AF26" i="7"/>
  <c r="AA23" i="7"/>
  <c r="V8" i="23"/>
  <c r="AC213" i="22"/>
  <c r="AC128" i="22"/>
  <c r="AD104" i="22"/>
  <c r="AD112" i="22" s="1"/>
  <c r="AD128" i="22" s="1"/>
  <c r="AD148" i="22"/>
  <c r="AG39" i="2"/>
  <c r="AK39" i="2"/>
  <c r="AO39" i="2"/>
  <c r="AS39" i="2"/>
  <c r="AD39" i="2"/>
  <c r="AH39" i="2"/>
  <c r="AL39" i="2"/>
  <c r="AP39" i="2"/>
  <c r="AT39" i="2"/>
  <c r="E39" i="2"/>
  <c r="I39" i="2"/>
  <c r="M39" i="2"/>
  <c r="Q39" i="2"/>
  <c r="U39" i="2"/>
  <c r="Y39" i="2"/>
  <c r="AC39" i="2"/>
  <c r="F39" i="2"/>
  <c r="J39" i="2"/>
  <c r="N39" i="2"/>
  <c r="R39" i="2"/>
  <c r="V39" i="2"/>
  <c r="Z39" i="2"/>
  <c r="D39" i="2"/>
  <c r="AE39" i="2"/>
  <c r="AI39" i="2"/>
  <c r="AM39" i="2"/>
  <c r="AQ39" i="2"/>
  <c r="AU39" i="2"/>
  <c r="AF39" i="2"/>
  <c r="AJ39" i="2"/>
  <c r="AN39" i="2"/>
  <c r="AR39" i="2"/>
  <c r="AV39" i="2"/>
  <c r="G39" i="2"/>
  <c r="K39" i="2"/>
  <c r="O39" i="2"/>
  <c r="S39" i="2"/>
  <c r="W39" i="2"/>
  <c r="AA39" i="2"/>
  <c r="C39" i="2"/>
  <c r="H39" i="2"/>
  <c r="L39" i="2"/>
  <c r="P39" i="2"/>
  <c r="T39" i="2"/>
  <c r="X39" i="2"/>
  <c r="AB39" i="2"/>
  <c r="Q28" i="7"/>
  <c r="Y36" i="7"/>
  <c r="R32" i="2" s="1"/>
  <c r="W34" i="7"/>
  <c r="P30" i="2" s="1"/>
  <c r="Z37" i="7"/>
  <c r="X35" i="7"/>
  <c r="V33" i="7"/>
  <c r="U32" i="7"/>
  <c r="N28" i="2" s="1"/>
  <c r="T31" i="7"/>
  <c r="M27" i="2" s="1"/>
  <c r="S30" i="7"/>
  <c r="R29" i="7"/>
  <c r="N25" i="7"/>
  <c r="M24" i="7"/>
  <c r="O27" i="7"/>
  <c r="AD208" i="22"/>
  <c r="AE96" i="22"/>
  <c r="AE100" i="22" s="1"/>
  <c r="AE126" i="22" s="1"/>
  <c r="M23" i="7"/>
  <c r="Q31" i="2" l="1"/>
  <c r="O29" i="2"/>
  <c r="S36" i="2"/>
  <c r="S33" i="2"/>
  <c r="Z53" i="28"/>
  <c r="Z52" i="28"/>
  <c r="T24" i="2"/>
  <c r="E173" i="22"/>
  <c r="AF173" i="22"/>
  <c r="AG173" i="22"/>
  <c r="F173" i="22"/>
  <c r="I173" i="22"/>
  <c r="K173" i="22"/>
  <c r="O173" i="22"/>
  <c r="Q173" i="22"/>
  <c r="S173" i="22"/>
  <c r="W173" i="22"/>
  <c r="AA173" i="22"/>
  <c r="AE173" i="22"/>
  <c r="L173" i="22"/>
  <c r="AD173" i="22"/>
  <c r="G173" i="22"/>
  <c r="M173" i="22"/>
  <c r="U173" i="22"/>
  <c r="AC173" i="22"/>
  <c r="H173" i="22"/>
  <c r="J173" i="22"/>
  <c r="P173" i="22"/>
  <c r="R173" i="22"/>
  <c r="T173" i="22"/>
  <c r="X173" i="22"/>
  <c r="Z173" i="22"/>
  <c r="AH173" i="22"/>
  <c r="N173" i="22"/>
  <c r="V173" i="22"/>
  <c r="AB173" i="22"/>
  <c r="Y173" i="22"/>
  <c r="AC113" i="22"/>
  <c r="V114" i="22"/>
  <c r="J113" i="22"/>
  <c r="AD113" i="22"/>
  <c r="T114" i="22"/>
  <c r="W114" i="22"/>
  <c r="K113" i="22"/>
  <c r="AE113" i="22"/>
  <c r="AD52" i="23" s="1"/>
  <c r="X114" i="22"/>
  <c r="E113" i="22"/>
  <c r="AA113" i="22"/>
  <c r="Z52" i="23" s="1"/>
  <c r="G113" i="22"/>
  <c r="F52" i="23" s="1"/>
  <c r="AF113" i="22"/>
  <c r="AC114" i="22"/>
  <c r="I113" i="22"/>
  <c r="L114" i="22"/>
  <c r="T113" i="22"/>
  <c r="E114" i="22"/>
  <c r="U113" i="22"/>
  <c r="H113" i="22"/>
  <c r="G52" i="23" s="1"/>
  <c r="O114" i="22"/>
  <c r="K114" i="22"/>
  <c r="S113" i="22"/>
  <c r="U114" i="22"/>
  <c r="Y113" i="22"/>
  <c r="R114" i="22"/>
  <c r="Z113" i="22"/>
  <c r="AH114" i="22"/>
  <c r="AG114" i="22"/>
  <c r="P114" i="22"/>
  <c r="AB113" i="22"/>
  <c r="AH113" i="22"/>
  <c r="AA114" i="22"/>
  <c r="O113" i="22"/>
  <c r="H114" i="22"/>
  <c r="AD114" i="22"/>
  <c r="AB114" i="22"/>
  <c r="P113" i="22"/>
  <c r="M114" i="22"/>
  <c r="F114" i="22"/>
  <c r="L113" i="22"/>
  <c r="K52" i="23" s="1"/>
  <c r="J114" i="22"/>
  <c r="M113" i="22"/>
  <c r="AG113" i="22"/>
  <c r="AF52" i="23" s="1"/>
  <c r="Z114" i="22"/>
  <c r="N113" i="22"/>
  <c r="AF114" i="22"/>
  <c r="Q114" i="22"/>
  <c r="X113" i="22"/>
  <c r="N114" i="22"/>
  <c r="Q113" i="22"/>
  <c r="R113" i="22"/>
  <c r="AE114" i="22"/>
  <c r="Y114" i="22"/>
  <c r="I114" i="22"/>
  <c r="F113" i="22"/>
  <c r="E52" i="23" s="1"/>
  <c r="S114" i="22"/>
  <c r="V113" i="22"/>
  <c r="W113" i="22"/>
  <c r="G114" i="22"/>
  <c r="Z47" i="28"/>
  <c r="Z48" i="28"/>
  <c r="AD116" i="22"/>
  <c r="X31" i="28"/>
  <c r="X36" i="28" s="1"/>
  <c r="X41" i="28" s="1"/>
  <c r="L24" i="2"/>
  <c r="K22" i="2"/>
  <c r="K23" i="2"/>
  <c r="AE125" i="22"/>
  <c r="AD75" i="23" s="1"/>
  <c r="AD86" i="23"/>
  <c r="AE108" i="22"/>
  <c r="AE116" i="22" s="1"/>
  <c r="N72" i="22"/>
  <c r="N74" i="22" s="1"/>
  <c r="S35" i="2"/>
  <c r="R34" i="2"/>
  <c r="Y26" i="28"/>
  <c r="V50" i="23"/>
  <c r="V79" i="23"/>
  <c r="V68" i="23"/>
  <c r="V58" i="23"/>
  <c r="V28" i="23"/>
  <c r="V39" i="23"/>
  <c r="V21" i="23"/>
  <c r="AC24" i="7"/>
  <c r="V25" i="2" s="1"/>
  <c r="AF27" i="7"/>
  <c r="X26" i="2"/>
  <c r="AH29" i="7"/>
  <c r="Z28" i="2"/>
  <c r="AJ31" i="7"/>
  <c r="AB30" i="2"/>
  <c r="AL33" i="7"/>
  <c r="AD32" i="2"/>
  <c r="AG26" i="7"/>
  <c r="O26" i="7"/>
  <c r="AK32" i="7"/>
  <c r="AC31" i="2"/>
  <c r="AD25" i="7"/>
  <c r="AG28" i="7"/>
  <c r="Y27" i="2"/>
  <c r="AJ30" i="7"/>
  <c r="AB29" i="2"/>
  <c r="AB23" i="7"/>
  <c r="W8" i="23"/>
  <c r="AD213" i="22"/>
  <c r="AD120" i="22"/>
  <c r="AE104" i="22"/>
  <c r="AE112" i="22" s="1"/>
  <c r="AE120" i="22" s="1"/>
  <c r="AE148" i="22"/>
  <c r="AF40" i="2"/>
  <c r="AJ40" i="2"/>
  <c r="AN40" i="2"/>
  <c r="AR40" i="2"/>
  <c r="AG40" i="2"/>
  <c r="AM40" i="2"/>
  <c r="AT40" i="2"/>
  <c r="AK40" i="2"/>
  <c r="AS40" i="2"/>
  <c r="F40" i="2"/>
  <c r="J40" i="2"/>
  <c r="N40" i="2"/>
  <c r="R40" i="2"/>
  <c r="V40" i="2"/>
  <c r="Z40" i="2"/>
  <c r="D40" i="2"/>
  <c r="G40" i="2"/>
  <c r="K40" i="2"/>
  <c r="O40" i="2"/>
  <c r="S40" i="2"/>
  <c r="W40" i="2"/>
  <c r="AA40" i="2"/>
  <c r="C40" i="2"/>
  <c r="AD40" i="2"/>
  <c r="AH40" i="2"/>
  <c r="AL40" i="2"/>
  <c r="AP40" i="2"/>
  <c r="AE40" i="2"/>
  <c r="AI40" i="2"/>
  <c r="AQ40" i="2"/>
  <c r="AV40" i="2"/>
  <c r="AO40" i="2"/>
  <c r="AU40" i="2"/>
  <c r="H40" i="2"/>
  <c r="L40" i="2"/>
  <c r="P40" i="2"/>
  <c r="T40" i="2"/>
  <c r="X40" i="2"/>
  <c r="AB40" i="2"/>
  <c r="E40" i="2"/>
  <c r="I40" i="2"/>
  <c r="M40" i="2"/>
  <c r="Q40" i="2"/>
  <c r="U40" i="2"/>
  <c r="Y40" i="2"/>
  <c r="AC40" i="2"/>
  <c r="P28" i="7"/>
  <c r="N27" i="7"/>
  <c r="L24" i="7"/>
  <c r="M25" i="7"/>
  <c r="Q29" i="7"/>
  <c r="R30" i="7"/>
  <c r="S31" i="7"/>
  <c r="L25" i="2" s="1"/>
  <c r="T32" i="7"/>
  <c r="M28" i="2" s="1"/>
  <c r="U33" i="7"/>
  <c r="N29" i="2" s="1"/>
  <c r="W35" i="7"/>
  <c r="P31" i="2" s="1"/>
  <c r="Y37" i="7"/>
  <c r="V34" i="7"/>
  <c r="O30" i="2" s="1"/>
  <c r="X36" i="7"/>
  <c r="Q32" i="2" s="1"/>
  <c r="AE208" i="22"/>
  <c r="AF96" i="22"/>
  <c r="AF100" i="22" s="1"/>
  <c r="AF126" i="22" s="1"/>
  <c r="L23" i="7"/>
  <c r="T22" i="7"/>
  <c r="R36" i="2" l="1"/>
  <c r="R33" i="2"/>
  <c r="AA53" i="28"/>
  <c r="AA52" i="28"/>
  <c r="U24" i="2"/>
  <c r="Q52" i="23"/>
  <c r="AG52" i="23"/>
  <c r="AC52" i="23"/>
  <c r="M52" i="23"/>
  <c r="N52" i="23"/>
  <c r="S52" i="23"/>
  <c r="R52" i="23"/>
  <c r="H52" i="23"/>
  <c r="Y52" i="23"/>
  <c r="T52" i="23"/>
  <c r="U52" i="23"/>
  <c r="O52" i="23"/>
  <c r="D52" i="23"/>
  <c r="V52" i="23"/>
  <c r="P52" i="23"/>
  <c r="L52" i="23"/>
  <c r="AA52" i="23"/>
  <c r="J52" i="23"/>
  <c r="I52" i="23"/>
  <c r="W52" i="23"/>
  <c r="X52" i="23"/>
  <c r="AE52" i="23"/>
  <c r="AB52" i="23"/>
  <c r="AA47" i="28"/>
  <c r="AA48" i="28"/>
  <c r="AE124" i="22"/>
  <c r="AE136" i="22" s="1"/>
  <c r="Y31" i="28"/>
  <c r="Y36" i="28" s="1"/>
  <c r="Y41" i="28" s="1"/>
  <c r="K24" i="2"/>
  <c r="J22" i="2"/>
  <c r="J23" i="2"/>
  <c r="AE86" i="23"/>
  <c r="AF125" i="22"/>
  <c r="AE75" i="23" s="1"/>
  <c r="AF108" i="22"/>
  <c r="AF124" i="22" s="1"/>
  <c r="AF136" i="22" s="1"/>
  <c r="Q34" i="2"/>
  <c r="R35" i="2"/>
  <c r="Z26" i="28"/>
  <c r="W79" i="23"/>
  <c r="W68" i="23"/>
  <c r="W58" i="23"/>
  <c r="W50" i="23"/>
  <c r="W28" i="23"/>
  <c r="W39" i="23"/>
  <c r="W21" i="23"/>
  <c r="U22" i="7"/>
  <c r="V22" i="7" s="1"/>
  <c r="AE25" i="7"/>
  <c r="AL32" i="7"/>
  <c r="AD31" i="2"/>
  <c r="AH26" i="7"/>
  <c r="AM33" i="7"/>
  <c r="AE32" i="2"/>
  <c r="AK31" i="7"/>
  <c r="AC30" i="2"/>
  <c r="AI29" i="7"/>
  <c r="AA28" i="2"/>
  <c r="AG27" i="7"/>
  <c r="Y26" i="2"/>
  <c r="AK30" i="7"/>
  <c r="AC29" i="2"/>
  <c r="AH28" i="7"/>
  <c r="Z27" i="2"/>
  <c r="N26" i="7"/>
  <c r="AD24" i="7"/>
  <c r="W25" i="2" s="1"/>
  <c r="AC23" i="7"/>
  <c r="X8" i="23"/>
  <c r="AE213" i="22"/>
  <c r="AE128" i="22"/>
  <c r="AF104" i="22"/>
  <c r="AF112" i="22" s="1"/>
  <c r="AF128" i="22" s="1"/>
  <c r="AF148" i="22"/>
  <c r="AE41" i="2"/>
  <c r="AI41" i="2"/>
  <c r="AM41" i="2"/>
  <c r="AQ41" i="2"/>
  <c r="AU41" i="2"/>
  <c r="AF41" i="2"/>
  <c r="AJ41" i="2"/>
  <c r="AN41" i="2"/>
  <c r="AR41" i="2"/>
  <c r="AV41" i="2"/>
  <c r="G41" i="2"/>
  <c r="K41" i="2"/>
  <c r="O41" i="2"/>
  <c r="S41" i="2"/>
  <c r="W41" i="2"/>
  <c r="AA41" i="2"/>
  <c r="C41" i="2"/>
  <c r="H41" i="2"/>
  <c r="L41" i="2"/>
  <c r="P41" i="2"/>
  <c r="T41" i="2"/>
  <c r="X41" i="2"/>
  <c r="AB41" i="2"/>
  <c r="AG41" i="2"/>
  <c r="AK41" i="2"/>
  <c r="AO41" i="2"/>
  <c r="AS41" i="2"/>
  <c r="AD41" i="2"/>
  <c r="AH41" i="2"/>
  <c r="AL41" i="2"/>
  <c r="AP41" i="2"/>
  <c r="AT41" i="2"/>
  <c r="E41" i="2"/>
  <c r="I41" i="2"/>
  <c r="M41" i="2"/>
  <c r="Q41" i="2"/>
  <c r="U41" i="2"/>
  <c r="Y41" i="2"/>
  <c r="AC41" i="2"/>
  <c r="F41" i="2"/>
  <c r="J41" i="2"/>
  <c r="N41" i="2"/>
  <c r="R41" i="2"/>
  <c r="V41" i="2"/>
  <c r="Z41" i="2"/>
  <c r="D41" i="2"/>
  <c r="O28" i="7"/>
  <c r="W36" i="7"/>
  <c r="P32" i="2" s="1"/>
  <c r="U34" i="7"/>
  <c r="N30" i="2" s="1"/>
  <c r="X37" i="7"/>
  <c r="V35" i="7"/>
  <c r="O31" i="2" s="1"/>
  <c r="T33" i="7"/>
  <c r="S32" i="7"/>
  <c r="L26" i="2" s="1"/>
  <c r="R31" i="7"/>
  <c r="K25" i="2" s="1"/>
  <c r="Q30" i="7"/>
  <c r="P29" i="7"/>
  <c r="L25" i="7"/>
  <c r="K24" i="7"/>
  <c r="M27" i="7"/>
  <c r="AF208" i="22"/>
  <c r="AG96" i="22"/>
  <c r="AG100" i="22" s="1"/>
  <c r="AG126" i="22" s="1"/>
  <c r="K23" i="7"/>
  <c r="M29" i="2" l="1"/>
  <c r="Q36" i="2"/>
  <c r="Q33" i="2"/>
  <c r="AB53" i="28"/>
  <c r="AB52" i="28"/>
  <c r="V24" i="2"/>
  <c r="O22" i="2"/>
  <c r="O23" i="2"/>
  <c r="AB47" i="28"/>
  <c r="AB48" i="28"/>
  <c r="AF116" i="22"/>
  <c r="Z31" i="28"/>
  <c r="Z36" i="28" s="1"/>
  <c r="Z41" i="28" s="1"/>
  <c r="I22" i="2"/>
  <c r="I23" i="2"/>
  <c r="J24" i="2"/>
  <c r="AF86" i="23"/>
  <c r="AG125" i="22"/>
  <c r="AF75" i="23" s="1"/>
  <c r="AG108" i="22"/>
  <c r="AG116" i="22" s="1"/>
  <c r="P34" i="2"/>
  <c r="Q35" i="2"/>
  <c r="AA26" i="28"/>
  <c r="X50" i="23"/>
  <c r="X79" i="23"/>
  <c r="X68" i="23"/>
  <c r="X58" i="23"/>
  <c r="X28" i="23"/>
  <c r="X39" i="23"/>
  <c r="X21" i="23"/>
  <c r="AE24" i="7"/>
  <c r="M26" i="7"/>
  <c r="AI26" i="7"/>
  <c r="AM32" i="7"/>
  <c r="AE31" i="2"/>
  <c r="AI28" i="7"/>
  <c r="AA27" i="2"/>
  <c r="AL30" i="7"/>
  <c r="AD29" i="2"/>
  <c r="AH27" i="7"/>
  <c r="Z26" i="2"/>
  <c r="AJ29" i="7"/>
  <c r="AB28" i="2"/>
  <c r="AL31" i="7"/>
  <c r="AD30" i="2"/>
  <c r="AN33" i="7"/>
  <c r="AF32" i="2"/>
  <c r="AF25" i="7"/>
  <c r="AD23" i="7"/>
  <c r="W22" i="7"/>
  <c r="Y8" i="23"/>
  <c r="AF213" i="22"/>
  <c r="AF120" i="22"/>
  <c r="AG104" i="22"/>
  <c r="AG112" i="22" s="1"/>
  <c r="AG120" i="22" s="1"/>
  <c r="AG148" i="22"/>
  <c r="AD42" i="2"/>
  <c r="AH42" i="2"/>
  <c r="AL42" i="2"/>
  <c r="AP42" i="2"/>
  <c r="AT42" i="2"/>
  <c r="AE42" i="2"/>
  <c r="AI42" i="2"/>
  <c r="AM42" i="2"/>
  <c r="AQ42" i="2"/>
  <c r="AU42" i="2"/>
  <c r="H42" i="2"/>
  <c r="L42" i="2"/>
  <c r="P42" i="2"/>
  <c r="T42" i="2"/>
  <c r="X42" i="2"/>
  <c r="AB42" i="2"/>
  <c r="E42" i="2"/>
  <c r="I42" i="2"/>
  <c r="M42" i="2"/>
  <c r="Q42" i="2"/>
  <c r="U42" i="2"/>
  <c r="Y42" i="2"/>
  <c r="AC42" i="2"/>
  <c r="AF42" i="2"/>
  <c r="AJ42" i="2"/>
  <c r="AN42" i="2"/>
  <c r="AR42" i="2"/>
  <c r="AV42" i="2"/>
  <c r="AG42" i="2"/>
  <c r="AK42" i="2"/>
  <c r="AO42" i="2"/>
  <c r="AS42" i="2"/>
  <c r="F42" i="2"/>
  <c r="J42" i="2"/>
  <c r="N42" i="2"/>
  <c r="R42" i="2"/>
  <c r="V42" i="2"/>
  <c r="Z42" i="2"/>
  <c r="D42" i="2"/>
  <c r="G42" i="2"/>
  <c r="K42" i="2"/>
  <c r="O42" i="2"/>
  <c r="S42" i="2"/>
  <c r="W42" i="2"/>
  <c r="AA42" i="2"/>
  <c r="C42" i="2"/>
  <c r="N28" i="7"/>
  <c r="L27" i="7"/>
  <c r="J24" i="7"/>
  <c r="K25" i="7"/>
  <c r="O29" i="7"/>
  <c r="P30" i="7"/>
  <c r="Q31" i="7"/>
  <c r="R32" i="7"/>
  <c r="K26" i="2" s="1"/>
  <c r="S33" i="7"/>
  <c r="U35" i="7"/>
  <c r="N31" i="2" s="1"/>
  <c r="W37" i="7"/>
  <c r="T34" i="7"/>
  <c r="M30" i="2" s="1"/>
  <c r="V36" i="7"/>
  <c r="O32" i="2" s="1"/>
  <c r="AH208" i="22"/>
  <c r="AG208" i="22"/>
  <c r="AH96" i="22"/>
  <c r="AH100" i="22" s="1"/>
  <c r="AH126" i="22" s="1"/>
  <c r="J23" i="7"/>
  <c r="P36" i="2" l="1"/>
  <c r="P33" i="2"/>
  <c r="AC53" i="28"/>
  <c r="AC52" i="28"/>
  <c r="P23" i="2"/>
  <c r="P22" i="2"/>
  <c r="W24" i="2"/>
  <c r="X24" i="2"/>
  <c r="X25" i="2"/>
  <c r="AC47" i="28"/>
  <c r="AC48" i="28"/>
  <c r="AA31" i="28"/>
  <c r="AA36" i="28" s="1"/>
  <c r="AA41" i="28" s="1"/>
  <c r="AG124" i="22"/>
  <c r="AG136" i="22" s="1"/>
  <c r="L27" i="2"/>
  <c r="J25" i="2"/>
  <c r="H22" i="2"/>
  <c r="H23" i="2"/>
  <c r="I24" i="2"/>
  <c r="AH125" i="22"/>
  <c r="AG75" i="23" s="1"/>
  <c r="AG86" i="23"/>
  <c r="AH108" i="22"/>
  <c r="AH124" i="22" s="1"/>
  <c r="AH136" i="22" s="1"/>
  <c r="P35" i="2"/>
  <c r="O34" i="2"/>
  <c r="F40" i="22"/>
  <c r="F68" i="22"/>
  <c r="F56" i="22"/>
  <c r="AB26" i="28"/>
  <c r="Y79" i="23"/>
  <c r="Y68" i="23"/>
  <c r="Y58" i="23"/>
  <c r="Y50" i="23"/>
  <c r="F73" i="22" a="1"/>
  <c r="Y28" i="23"/>
  <c r="Y21" i="23"/>
  <c r="Y39" i="23"/>
  <c r="F52" i="22"/>
  <c r="AG25" i="7"/>
  <c r="AO33" i="7"/>
  <c r="AG32" i="2"/>
  <c r="AM31" i="7"/>
  <c r="AE30" i="2"/>
  <c r="AK29" i="7"/>
  <c r="AC28" i="2"/>
  <c r="AI27" i="7"/>
  <c r="AA26" i="2"/>
  <c r="AM30" i="7"/>
  <c r="AE29" i="2"/>
  <c r="AJ28" i="7"/>
  <c r="AB27" i="2"/>
  <c r="AJ26" i="7"/>
  <c r="AF24" i="7"/>
  <c r="Y25" i="2" s="1"/>
  <c r="AN32" i="7"/>
  <c r="AF31" i="2"/>
  <c r="L26" i="7"/>
  <c r="X22" i="7"/>
  <c r="AE23" i="7"/>
  <c r="Z8" i="23"/>
  <c r="AG213" i="22"/>
  <c r="AH213" i="22"/>
  <c r="AG128" i="22"/>
  <c r="AH104" i="22"/>
  <c r="AH112" i="22" s="1"/>
  <c r="AH128" i="22" s="1"/>
  <c r="AH148" i="22"/>
  <c r="AG43" i="2"/>
  <c r="AK43" i="2"/>
  <c r="AO43" i="2"/>
  <c r="AS43" i="2"/>
  <c r="AD43" i="2"/>
  <c r="AH43" i="2"/>
  <c r="AL43" i="2"/>
  <c r="AP43" i="2"/>
  <c r="AT43" i="2"/>
  <c r="E43" i="2"/>
  <c r="I43" i="2"/>
  <c r="M43" i="2"/>
  <c r="Q43" i="2"/>
  <c r="U43" i="2"/>
  <c r="Y43" i="2"/>
  <c r="AC43" i="2"/>
  <c r="F43" i="2"/>
  <c r="J43" i="2"/>
  <c r="N43" i="2"/>
  <c r="R43" i="2"/>
  <c r="V43" i="2"/>
  <c r="Z43" i="2"/>
  <c r="D43" i="2"/>
  <c r="AE43" i="2"/>
  <c r="AI43" i="2"/>
  <c r="AM43" i="2"/>
  <c r="AQ43" i="2"/>
  <c r="AU43" i="2"/>
  <c r="AF43" i="2"/>
  <c r="AJ43" i="2"/>
  <c r="AN43" i="2"/>
  <c r="AR43" i="2"/>
  <c r="AV43" i="2"/>
  <c r="G43" i="2"/>
  <c r="K43" i="2"/>
  <c r="O43" i="2"/>
  <c r="S43" i="2"/>
  <c r="W43" i="2"/>
  <c r="AA43" i="2"/>
  <c r="C43" i="2"/>
  <c r="H43" i="2"/>
  <c r="L43" i="2"/>
  <c r="P43" i="2"/>
  <c r="T43" i="2"/>
  <c r="X43" i="2"/>
  <c r="AB43" i="2"/>
  <c r="M28" i="7"/>
  <c r="U36" i="7"/>
  <c r="N32" i="2" s="1"/>
  <c r="S34" i="7"/>
  <c r="L28" i="2" s="1"/>
  <c r="V37" i="7"/>
  <c r="T35" i="7"/>
  <c r="M31" i="2" s="1"/>
  <c r="R33" i="7"/>
  <c r="K27" i="2" s="1"/>
  <c r="Q32" i="7"/>
  <c r="J26" i="2" s="1"/>
  <c r="P31" i="7"/>
  <c r="I25" i="2" s="1"/>
  <c r="O30" i="7"/>
  <c r="N29" i="7"/>
  <c r="J25" i="7"/>
  <c r="I24" i="7"/>
  <c r="H24" i="7" s="1"/>
  <c r="G24" i="7" s="1"/>
  <c r="F24" i="7" s="1"/>
  <c r="E24" i="7" s="1"/>
  <c r="D24" i="7" s="1"/>
  <c r="K27" i="7"/>
  <c r="I23" i="7"/>
  <c r="H23" i="7" s="1"/>
  <c r="G23" i="7" s="1"/>
  <c r="F23" i="7" s="1"/>
  <c r="E23" i="7" s="1"/>
  <c r="O36" i="2" l="1"/>
  <c r="O33" i="2"/>
  <c r="AD53" i="28"/>
  <c r="AD52" i="28"/>
  <c r="Q22" i="2"/>
  <c r="Q23" i="2"/>
  <c r="F48" i="27"/>
  <c r="D77" i="23"/>
  <c r="AD47" i="28"/>
  <c r="AD48" i="28"/>
  <c r="AB31" i="28"/>
  <c r="AB36" i="28" s="1"/>
  <c r="AB41" i="28" s="1"/>
  <c r="AH116" i="22"/>
  <c r="G23" i="2"/>
  <c r="G22" i="2"/>
  <c r="H24" i="2"/>
  <c r="F48" i="22"/>
  <c r="F60" i="22"/>
  <c r="F64" i="22"/>
  <c r="F44" i="22"/>
  <c r="O35" i="2"/>
  <c r="N34" i="2"/>
  <c r="AC26" i="28"/>
  <c r="Z50" i="23"/>
  <c r="Z79" i="23"/>
  <c r="Z68" i="23"/>
  <c r="Z58" i="23"/>
  <c r="Z28" i="23"/>
  <c r="Z39" i="23"/>
  <c r="Z21" i="23"/>
  <c r="K26" i="7"/>
  <c r="AO32" i="7"/>
  <c r="AG31" i="2"/>
  <c r="AK26" i="7"/>
  <c r="AK28" i="7"/>
  <c r="AC27" i="2"/>
  <c r="AN30" i="7"/>
  <c r="AF29" i="2"/>
  <c r="AJ27" i="7"/>
  <c r="AB26" i="2"/>
  <c r="AL29" i="7"/>
  <c r="AD28" i="2"/>
  <c r="AN31" i="7"/>
  <c r="AF30" i="2"/>
  <c r="AP33" i="7"/>
  <c r="AH32" i="2"/>
  <c r="AG24" i="7"/>
  <c r="Z25" i="2" s="1"/>
  <c r="AH25" i="7"/>
  <c r="AF23" i="7"/>
  <c r="Y22" i="7"/>
  <c r="AA8" i="23"/>
  <c r="AH120" i="22"/>
  <c r="AF44" i="2"/>
  <c r="AJ44" i="2"/>
  <c r="AN44" i="2"/>
  <c r="AR44" i="2"/>
  <c r="AV44" i="2"/>
  <c r="AG44" i="2"/>
  <c r="AK44" i="2"/>
  <c r="AO44" i="2"/>
  <c r="AS44" i="2"/>
  <c r="F44" i="2"/>
  <c r="J44" i="2"/>
  <c r="N44" i="2"/>
  <c r="R44" i="2"/>
  <c r="V44" i="2"/>
  <c r="Z44" i="2"/>
  <c r="D44" i="2"/>
  <c r="G44" i="2"/>
  <c r="K44" i="2"/>
  <c r="O44" i="2"/>
  <c r="S44" i="2"/>
  <c r="W44" i="2"/>
  <c r="AA44" i="2"/>
  <c r="C44" i="2"/>
  <c r="AD44" i="2"/>
  <c r="AH44" i="2"/>
  <c r="AL44" i="2"/>
  <c r="AP44" i="2"/>
  <c r="AT44" i="2"/>
  <c r="AE44" i="2"/>
  <c r="AI44" i="2"/>
  <c r="AM44" i="2"/>
  <c r="AQ44" i="2"/>
  <c r="AU44" i="2"/>
  <c r="H44" i="2"/>
  <c r="L44" i="2"/>
  <c r="P44" i="2"/>
  <c r="T44" i="2"/>
  <c r="X44" i="2"/>
  <c r="AB44" i="2"/>
  <c r="E44" i="2"/>
  <c r="I44" i="2"/>
  <c r="M44" i="2"/>
  <c r="Q44" i="2"/>
  <c r="U44" i="2"/>
  <c r="Y44" i="2"/>
  <c r="AC44" i="2"/>
  <c r="L28" i="7"/>
  <c r="J27" i="7"/>
  <c r="I25" i="7"/>
  <c r="H25" i="7" s="1"/>
  <c r="G25" i="7" s="1"/>
  <c r="F25" i="7" s="1"/>
  <c r="E25" i="7" s="1"/>
  <c r="D25" i="7" s="1"/>
  <c r="M29" i="7"/>
  <c r="N30" i="7"/>
  <c r="O31" i="7"/>
  <c r="H25" i="2" s="1"/>
  <c r="P32" i="7"/>
  <c r="I26" i="2" s="1"/>
  <c r="Q33" i="7"/>
  <c r="S35" i="7"/>
  <c r="L29" i="2" s="1"/>
  <c r="U37" i="7"/>
  <c r="R34" i="7"/>
  <c r="K28" i="2" s="1"/>
  <c r="T36" i="7"/>
  <c r="M32" i="2" s="1"/>
  <c r="N38" i="2" l="1"/>
  <c r="N33" i="2"/>
  <c r="AE53" i="28"/>
  <c r="AE52" i="28"/>
  <c r="Y24" i="2"/>
  <c r="R22" i="2"/>
  <c r="R23" i="2"/>
  <c r="H48" i="27"/>
  <c r="AE47" i="28"/>
  <c r="AE48" i="28"/>
  <c r="N36" i="2"/>
  <c r="N37" i="2"/>
  <c r="AC31" i="28"/>
  <c r="AC36" i="28" s="1"/>
  <c r="AC41" i="28" s="1"/>
  <c r="G24" i="2"/>
  <c r="J27" i="2"/>
  <c r="F23" i="2"/>
  <c r="F22" i="2"/>
  <c r="F72" i="22"/>
  <c r="N35" i="2"/>
  <c r="M34" i="2"/>
  <c r="AD26" i="28"/>
  <c r="AA79" i="23"/>
  <c r="AA68" i="23"/>
  <c r="AA58" i="23"/>
  <c r="AA50" i="23"/>
  <c r="AA28" i="23"/>
  <c r="AA39" i="23"/>
  <c r="AA21" i="23"/>
  <c r="AI25" i="7"/>
  <c r="AL26" i="7"/>
  <c r="AP32" i="7"/>
  <c r="AH31" i="2"/>
  <c r="AH24" i="7"/>
  <c r="AQ33" i="7"/>
  <c r="AI32" i="2"/>
  <c r="AO31" i="7"/>
  <c r="AG30" i="2"/>
  <c r="AM29" i="7"/>
  <c r="AE28" i="2"/>
  <c r="AK27" i="7"/>
  <c r="AC26" i="2"/>
  <c r="AO30" i="7"/>
  <c r="AG29" i="2"/>
  <c r="AL28" i="7"/>
  <c r="AD27" i="2"/>
  <c r="J26" i="7"/>
  <c r="Z22" i="7"/>
  <c r="AG23" i="7"/>
  <c r="AB8" i="23"/>
  <c r="AE45" i="2"/>
  <c r="AI45" i="2"/>
  <c r="AM45" i="2"/>
  <c r="AQ45" i="2"/>
  <c r="AU45" i="2"/>
  <c r="AF45" i="2"/>
  <c r="AJ45" i="2"/>
  <c r="AN45" i="2"/>
  <c r="AR45" i="2"/>
  <c r="AV45" i="2"/>
  <c r="G45" i="2"/>
  <c r="K45" i="2"/>
  <c r="O45" i="2"/>
  <c r="S45" i="2"/>
  <c r="W45" i="2"/>
  <c r="AA45" i="2"/>
  <c r="C45" i="2"/>
  <c r="H45" i="2"/>
  <c r="L45" i="2"/>
  <c r="P45" i="2"/>
  <c r="T45" i="2"/>
  <c r="X45" i="2"/>
  <c r="AB45" i="2"/>
  <c r="AG45" i="2"/>
  <c r="AK45" i="2"/>
  <c r="AO45" i="2"/>
  <c r="AS45" i="2"/>
  <c r="AD45" i="2"/>
  <c r="AH45" i="2"/>
  <c r="AL45" i="2"/>
  <c r="AP45" i="2"/>
  <c r="AT45" i="2"/>
  <c r="E45" i="2"/>
  <c r="I45" i="2"/>
  <c r="M45" i="2"/>
  <c r="Q45" i="2"/>
  <c r="U45" i="2"/>
  <c r="Y45" i="2"/>
  <c r="AC45" i="2"/>
  <c r="F45" i="2"/>
  <c r="J45" i="2"/>
  <c r="N45" i="2"/>
  <c r="R45" i="2"/>
  <c r="V45" i="2"/>
  <c r="Z45" i="2"/>
  <c r="D45" i="2"/>
  <c r="K28" i="7"/>
  <c r="S36" i="7"/>
  <c r="L32" i="2" s="1"/>
  <c r="Q34" i="7"/>
  <c r="J28" i="2" s="1"/>
  <c r="T37" i="7"/>
  <c r="R35" i="7"/>
  <c r="K29" i="2" s="1"/>
  <c r="P33" i="7"/>
  <c r="I27" i="2" s="1"/>
  <c r="O32" i="7"/>
  <c r="H26" i="2" s="1"/>
  <c r="N31" i="7"/>
  <c r="M30" i="7"/>
  <c r="L29" i="7"/>
  <c r="I27" i="7"/>
  <c r="H27" i="7" s="1"/>
  <c r="G27" i="7" s="1"/>
  <c r="F27" i="7" s="1"/>
  <c r="E27" i="7" s="1"/>
  <c r="D27" i="7" s="1"/>
  <c r="M38" i="2" l="1"/>
  <c r="M33" i="2"/>
  <c r="AF53" i="28"/>
  <c r="AF52" i="28"/>
  <c r="S22" i="2"/>
  <c r="S23" i="2"/>
  <c r="AA24" i="2"/>
  <c r="AA25" i="2"/>
  <c r="Z24" i="2"/>
  <c r="J48" i="27"/>
  <c r="E77" i="23"/>
  <c r="AF47" i="28"/>
  <c r="AF48" i="28"/>
  <c r="AD31" i="28"/>
  <c r="AD36" i="28" s="1"/>
  <c r="AD41" i="28" s="1"/>
  <c r="M36" i="2"/>
  <c r="M37" i="2"/>
  <c r="E22" i="2"/>
  <c r="E23" i="2"/>
  <c r="F24" i="2"/>
  <c r="G25" i="2"/>
  <c r="L34" i="2"/>
  <c r="L30" i="2"/>
  <c r="M35" i="2"/>
  <c r="AE26" i="28"/>
  <c r="AB50" i="23"/>
  <c r="AB79" i="23"/>
  <c r="AB68" i="23"/>
  <c r="AB58" i="23"/>
  <c r="AB28" i="23"/>
  <c r="AB39" i="23"/>
  <c r="AB21" i="23"/>
  <c r="AI24" i="7"/>
  <c r="AB25" i="2" s="1"/>
  <c r="AQ32" i="7"/>
  <c r="AI31" i="2"/>
  <c r="AM26" i="7"/>
  <c r="I26" i="7"/>
  <c r="H26" i="7" s="1"/>
  <c r="G26" i="7" s="1"/>
  <c r="F26" i="7" s="1"/>
  <c r="E26" i="7" s="1"/>
  <c r="D26" i="7" s="1"/>
  <c r="AM28" i="7"/>
  <c r="AE27" i="2"/>
  <c r="AP30" i="7"/>
  <c r="AH29" i="2"/>
  <c r="AL27" i="7"/>
  <c r="AD26" i="2"/>
  <c r="AN29" i="7"/>
  <c r="AF28" i="2"/>
  <c r="AP31" i="7"/>
  <c r="AH30" i="2"/>
  <c r="AR33" i="7"/>
  <c r="AJ32" i="2"/>
  <c r="AJ25" i="7"/>
  <c r="AH23" i="7"/>
  <c r="AA22" i="7"/>
  <c r="AC8" i="23"/>
  <c r="AF46" i="2"/>
  <c r="AJ46" i="2"/>
  <c r="AN46" i="2"/>
  <c r="AR46" i="2"/>
  <c r="AV46" i="2"/>
  <c r="AG46" i="2"/>
  <c r="AK46" i="2"/>
  <c r="AO46" i="2"/>
  <c r="AS46" i="2"/>
  <c r="F46" i="2"/>
  <c r="J46" i="2"/>
  <c r="N46" i="2"/>
  <c r="R46" i="2"/>
  <c r="V46" i="2"/>
  <c r="Z46" i="2"/>
  <c r="D46" i="2"/>
  <c r="G46" i="2"/>
  <c r="K46" i="2"/>
  <c r="O46" i="2"/>
  <c r="S46" i="2"/>
  <c r="W46" i="2"/>
  <c r="AA46" i="2"/>
  <c r="C46" i="2"/>
  <c r="AD46" i="2"/>
  <c r="AH46" i="2"/>
  <c r="AL46" i="2"/>
  <c r="AP46" i="2"/>
  <c r="AT46" i="2"/>
  <c r="AE46" i="2"/>
  <c r="AI46" i="2"/>
  <c r="AM46" i="2"/>
  <c r="AQ46" i="2"/>
  <c r="AU46" i="2"/>
  <c r="H46" i="2"/>
  <c r="L46" i="2"/>
  <c r="P46" i="2"/>
  <c r="T46" i="2"/>
  <c r="X46" i="2"/>
  <c r="AB46" i="2"/>
  <c r="E46" i="2"/>
  <c r="I46" i="2"/>
  <c r="M46" i="2"/>
  <c r="Q46" i="2"/>
  <c r="U46" i="2"/>
  <c r="Y46" i="2"/>
  <c r="AC46" i="2"/>
  <c r="J28" i="7"/>
  <c r="K29" i="7"/>
  <c r="L30" i="7"/>
  <c r="M31" i="7"/>
  <c r="F25" i="2" s="1"/>
  <c r="N32" i="7"/>
  <c r="G26" i="2" s="1"/>
  <c r="O33" i="7"/>
  <c r="H27" i="2" s="1"/>
  <c r="Q35" i="7"/>
  <c r="J29" i="2" s="1"/>
  <c r="S37" i="7"/>
  <c r="L33" i="2" s="1"/>
  <c r="P34" i="7"/>
  <c r="I28" i="2" s="1"/>
  <c r="R36" i="7"/>
  <c r="K30" i="2" l="1"/>
  <c r="K32" i="2"/>
  <c r="AG53" i="28"/>
  <c r="AG52" i="28"/>
  <c r="L37" i="2"/>
  <c r="L38" i="2"/>
  <c r="T22" i="2"/>
  <c r="T23" i="2"/>
  <c r="L48" i="27"/>
  <c r="F77" i="23"/>
  <c r="AG47" i="28"/>
  <c r="AG48" i="28"/>
  <c r="AE31" i="28"/>
  <c r="AE36" i="28" s="1"/>
  <c r="AE41" i="28" s="1"/>
  <c r="L36" i="2"/>
  <c r="L31" i="2"/>
  <c r="E24" i="2"/>
  <c r="D22" i="2"/>
  <c r="D23" i="2"/>
  <c r="K34" i="2"/>
  <c r="L35" i="2"/>
  <c r="AF26" i="28"/>
  <c r="AC79" i="23"/>
  <c r="AC68" i="23"/>
  <c r="AC58" i="23"/>
  <c r="AC50" i="23"/>
  <c r="AC28" i="23"/>
  <c r="AC21" i="23"/>
  <c r="AC39" i="23"/>
  <c r="AN26" i="7"/>
  <c r="AR32" i="7"/>
  <c r="AJ31" i="2"/>
  <c r="AK25" i="7"/>
  <c r="AS33" i="7"/>
  <c r="AK32" i="2"/>
  <c r="AQ31" i="7"/>
  <c r="AI30" i="2"/>
  <c r="AO29" i="7"/>
  <c r="AG28" i="2"/>
  <c r="AM27" i="7"/>
  <c r="AE26" i="2"/>
  <c r="AQ30" i="7"/>
  <c r="AI29" i="2"/>
  <c r="AN28" i="7"/>
  <c r="AF27" i="2"/>
  <c r="AJ24" i="7"/>
  <c r="AB22" i="7"/>
  <c r="AI23" i="7"/>
  <c r="AD8" i="23"/>
  <c r="AE47" i="2"/>
  <c r="AI47" i="2"/>
  <c r="AM47" i="2"/>
  <c r="AQ47" i="2"/>
  <c r="AU47" i="2"/>
  <c r="AF47" i="2"/>
  <c r="AJ47" i="2"/>
  <c r="AN47" i="2"/>
  <c r="AR47" i="2"/>
  <c r="AV47" i="2"/>
  <c r="G47" i="2"/>
  <c r="K47" i="2"/>
  <c r="O47" i="2"/>
  <c r="S47" i="2"/>
  <c r="W47" i="2"/>
  <c r="AA47" i="2"/>
  <c r="C47" i="2"/>
  <c r="H47" i="2"/>
  <c r="L47" i="2"/>
  <c r="P47" i="2"/>
  <c r="T47" i="2"/>
  <c r="X47" i="2"/>
  <c r="AB47" i="2"/>
  <c r="AG47" i="2"/>
  <c r="AK47" i="2"/>
  <c r="AO47" i="2"/>
  <c r="AS47" i="2"/>
  <c r="AD47" i="2"/>
  <c r="AH47" i="2"/>
  <c r="AL47" i="2"/>
  <c r="AP47" i="2"/>
  <c r="AT47" i="2"/>
  <c r="E47" i="2"/>
  <c r="I47" i="2"/>
  <c r="M47" i="2"/>
  <c r="Q47" i="2"/>
  <c r="U47" i="2"/>
  <c r="Y47" i="2"/>
  <c r="AC47" i="2"/>
  <c r="F47" i="2"/>
  <c r="J47" i="2"/>
  <c r="N47" i="2"/>
  <c r="R47" i="2"/>
  <c r="V47" i="2"/>
  <c r="Z47" i="2"/>
  <c r="D47" i="2"/>
  <c r="I28" i="7"/>
  <c r="H28" i="7" s="1"/>
  <c r="G28" i="7" s="1"/>
  <c r="F28" i="7" s="1"/>
  <c r="E28" i="7" s="1"/>
  <c r="D28" i="7" s="1"/>
  <c r="Q36" i="7"/>
  <c r="O34" i="7"/>
  <c r="H28" i="2" s="1"/>
  <c r="R37" i="7"/>
  <c r="K33" i="2" s="1"/>
  <c r="P35" i="7"/>
  <c r="I29" i="2" s="1"/>
  <c r="N33" i="7"/>
  <c r="M32" i="7"/>
  <c r="F26" i="2" s="1"/>
  <c r="L31" i="7"/>
  <c r="E25" i="2" s="1"/>
  <c r="K30" i="7"/>
  <c r="J29" i="7"/>
  <c r="J30" i="2" l="1"/>
  <c r="J32" i="2"/>
  <c r="AH53" i="28"/>
  <c r="AH52" i="28"/>
  <c r="AB24" i="2"/>
  <c r="U22" i="2"/>
  <c r="U23" i="2"/>
  <c r="E162" i="22" s="1"/>
  <c r="E170" i="22" s="1"/>
  <c r="AC25" i="2"/>
  <c r="K37" i="2"/>
  <c r="K38" i="2"/>
  <c r="H77" i="23"/>
  <c r="N48" i="27"/>
  <c r="AH47" i="28"/>
  <c r="AH48" i="28"/>
  <c r="AF31" i="28"/>
  <c r="AF36" i="28" s="1"/>
  <c r="AF41" i="28" s="1"/>
  <c r="D24" i="2"/>
  <c r="C22" i="2"/>
  <c r="C23" i="2"/>
  <c r="G27" i="2"/>
  <c r="K36" i="2"/>
  <c r="K31" i="2"/>
  <c r="J34" i="2"/>
  <c r="K35" i="2"/>
  <c r="AG26" i="28"/>
  <c r="AD50" i="23"/>
  <c r="AD79" i="23"/>
  <c r="AD68" i="23"/>
  <c r="AD58" i="23"/>
  <c r="AD28" i="23"/>
  <c r="AD39" i="23"/>
  <c r="AD21" i="23"/>
  <c r="AK24" i="7"/>
  <c r="AO28" i="7"/>
  <c r="AG27" i="2"/>
  <c r="AR30" i="7"/>
  <c r="AJ29" i="2"/>
  <c r="AN27" i="7"/>
  <c r="AF26" i="2"/>
  <c r="AP29" i="7"/>
  <c r="AH28" i="2"/>
  <c r="AR31" i="7"/>
  <c r="AJ30" i="2"/>
  <c r="AT33" i="7"/>
  <c r="AL32" i="2"/>
  <c r="AL25" i="7"/>
  <c r="AS32" i="7"/>
  <c r="AK31" i="2"/>
  <c r="AO26" i="7"/>
  <c r="AJ23" i="7"/>
  <c r="AC24" i="2" s="1"/>
  <c r="AC22" i="7"/>
  <c r="AE8" i="23"/>
  <c r="AF48" i="2"/>
  <c r="AJ48" i="2"/>
  <c r="AN48" i="2"/>
  <c r="AR48" i="2"/>
  <c r="AV48" i="2"/>
  <c r="AG48" i="2"/>
  <c r="AK48" i="2"/>
  <c r="AO48" i="2"/>
  <c r="AS48" i="2"/>
  <c r="F48" i="2"/>
  <c r="J48" i="2"/>
  <c r="N48" i="2"/>
  <c r="R48" i="2"/>
  <c r="V48" i="2"/>
  <c r="Z48" i="2"/>
  <c r="D48" i="2"/>
  <c r="G48" i="2"/>
  <c r="K48" i="2"/>
  <c r="O48" i="2"/>
  <c r="S48" i="2"/>
  <c r="W48" i="2"/>
  <c r="AA48" i="2"/>
  <c r="C48" i="2"/>
  <c r="AD48" i="2"/>
  <c r="AH48" i="2"/>
  <c r="AL48" i="2"/>
  <c r="AP48" i="2"/>
  <c r="AT48" i="2"/>
  <c r="AE48" i="2"/>
  <c r="AI48" i="2"/>
  <c r="AM48" i="2"/>
  <c r="AQ48" i="2"/>
  <c r="AU48" i="2"/>
  <c r="H48" i="2"/>
  <c r="L48" i="2"/>
  <c r="P48" i="2"/>
  <c r="T48" i="2"/>
  <c r="X48" i="2"/>
  <c r="AB48" i="2"/>
  <c r="E48" i="2"/>
  <c r="I48" i="2"/>
  <c r="M48" i="2"/>
  <c r="Q48" i="2"/>
  <c r="U48" i="2"/>
  <c r="Y48" i="2"/>
  <c r="AC48" i="2"/>
  <c r="I29" i="7"/>
  <c r="H29" i="7" s="1"/>
  <c r="G29" i="7" s="1"/>
  <c r="F29" i="7" s="1"/>
  <c r="E29" i="7" s="1"/>
  <c r="D29" i="7" s="1"/>
  <c r="J30" i="7"/>
  <c r="K31" i="7"/>
  <c r="L32" i="7"/>
  <c r="E26" i="2" s="1"/>
  <c r="M33" i="7"/>
  <c r="F27" i="2" s="1"/>
  <c r="O35" i="7"/>
  <c r="H29" i="2" s="1"/>
  <c r="Q37" i="7"/>
  <c r="J33" i="2" s="1"/>
  <c r="N34" i="7"/>
  <c r="P36" i="7"/>
  <c r="I32" i="2" s="1"/>
  <c r="Q182" i="22" l="1"/>
  <c r="P62" i="23" s="1"/>
  <c r="N182" i="22"/>
  <c r="M62" i="23" s="1"/>
  <c r="O182" i="22"/>
  <c r="N62" i="23" s="1"/>
  <c r="P182" i="22"/>
  <c r="O62" i="23" s="1"/>
  <c r="U182" i="22"/>
  <c r="T62" i="23" s="1"/>
  <c r="R182" i="22"/>
  <c r="Q62" i="23" s="1"/>
  <c r="S182" i="22"/>
  <c r="R62" i="23" s="1"/>
  <c r="T182" i="22"/>
  <c r="S62" i="23" s="1"/>
  <c r="Y182" i="22"/>
  <c r="X62" i="23" s="1"/>
  <c r="V182" i="22"/>
  <c r="U62" i="23" s="1"/>
  <c r="W182" i="22"/>
  <c r="V62" i="23" s="1"/>
  <c r="X182" i="22"/>
  <c r="W62" i="23" s="1"/>
  <c r="AC182" i="22"/>
  <c r="AB62" i="23" s="1"/>
  <c r="Z182" i="22"/>
  <c r="Y62" i="23" s="1"/>
  <c r="AA182" i="22"/>
  <c r="Z62" i="23" s="1"/>
  <c r="AB182" i="22"/>
  <c r="AA62" i="23" s="1"/>
  <c r="AG182" i="22"/>
  <c r="AF62" i="23" s="1"/>
  <c r="AD182" i="22"/>
  <c r="AC62" i="23" s="1"/>
  <c r="AE182" i="22"/>
  <c r="AD62" i="23" s="1"/>
  <c r="AF182" i="22"/>
  <c r="AE62" i="23" s="1"/>
  <c r="E178" i="22"/>
  <c r="AH182" i="22"/>
  <c r="AG62" i="23" s="1"/>
  <c r="E182" i="22"/>
  <c r="D62" i="23" s="1"/>
  <c r="I182" i="22"/>
  <c r="H62" i="23" s="1"/>
  <c r="F182" i="22"/>
  <c r="E62" i="23" s="1"/>
  <c r="G182" i="22"/>
  <c r="F62" i="23" s="1"/>
  <c r="H182" i="22"/>
  <c r="G62" i="23" s="1"/>
  <c r="M182" i="22"/>
  <c r="L62" i="23" s="1"/>
  <c r="J182" i="22"/>
  <c r="I62" i="23" s="1"/>
  <c r="K182" i="22"/>
  <c r="J62" i="23" s="1"/>
  <c r="L182" i="22"/>
  <c r="K62" i="23" s="1"/>
  <c r="E174" i="22"/>
  <c r="D60" i="23" s="1"/>
  <c r="Q174" i="22"/>
  <c r="P60" i="23" s="1"/>
  <c r="K174" i="22"/>
  <c r="J60" i="23" s="1"/>
  <c r="L174" i="22"/>
  <c r="K60" i="23" s="1"/>
  <c r="J174" i="22"/>
  <c r="I60" i="23" s="1"/>
  <c r="Z174" i="22"/>
  <c r="Y60" i="23" s="1"/>
  <c r="AA174" i="22"/>
  <c r="Z60" i="23" s="1"/>
  <c r="AH174" i="22"/>
  <c r="AG60" i="23" s="1"/>
  <c r="AG174" i="22"/>
  <c r="AF60" i="23" s="1"/>
  <c r="U174" i="22"/>
  <c r="T60" i="23" s="1"/>
  <c r="O174" i="22"/>
  <c r="N60" i="23" s="1"/>
  <c r="T174" i="22"/>
  <c r="S60" i="23" s="1"/>
  <c r="N174" i="22"/>
  <c r="M60" i="23" s="1"/>
  <c r="AD174" i="22"/>
  <c r="AC60" i="23" s="1"/>
  <c r="H174" i="22"/>
  <c r="G60" i="23" s="1"/>
  <c r="I174" i="22"/>
  <c r="H60" i="23" s="1"/>
  <c r="Y174" i="22"/>
  <c r="X60" i="23" s="1"/>
  <c r="W174" i="22"/>
  <c r="V60" i="23" s="1"/>
  <c r="AB174" i="22"/>
  <c r="AA60" i="23" s="1"/>
  <c r="R174" i="22"/>
  <c r="Q60" i="23" s="1"/>
  <c r="F174" i="22"/>
  <c r="E60" i="23" s="1"/>
  <c r="P174" i="22"/>
  <c r="O60" i="23" s="1"/>
  <c r="AF174" i="22"/>
  <c r="AE60" i="23" s="1"/>
  <c r="M174" i="22"/>
  <c r="L60" i="23" s="1"/>
  <c r="AC174" i="22"/>
  <c r="AB60" i="23" s="1"/>
  <c r="AE174" i="22"/>
  <c r="AD60" i="23" s="1"/>
  <c r="G174" i="22"/>
  <c r="F60" i="23" s="1"/>
  <c r="V174" i="22"/>
  <c r="U60" i="23" s="1"/>
  <c r="S174" i="22"/>
  <c r="R60" i="23" s="1"/>
  <c r="X174" i="22"/>
  <c r="W60" i="23" s="1"/>
  <c r="E161" i="22"/>
  <c r="E169" i="22" s="1"/>
  <c r="G36" i="27"/>
  <c r="I36" i="27" s="1"/>
  <c r="K36" i="27" s="1"/>
  <c r="M36" i="27" s="1"/>
  <c r="O36" i="27" s="1"/>
  <c r="Q36" i="27" s="1"/>
  <c r="S36" i="27" s="1"/>
  <c r="U36" i="27" s="1"/>
  <c r="W36" i="27" s="1"/>
  <c r="Y36" i="27" s="1"/>
  <c r="F62" i="27"/>
  <c r="H62" i="27" s="1"/>
  <c r="J62" i="27" s="1"/>
  <c r="L62" i="27" s="1"/>
  <c r="N62" i="27" s="1"/>
  <c r="P62" i="27" s="1"/>
  <c r="R62" i="27" s="1"/>
  <c r="T62" i="27" s="1"/>
  <c r="V62" i="27" s="1"/>
  <c r="X62" i="27" s="1"/>
  <c r="G37" i="27"/>
  <c r="I37" i="27" s="1"/>
  <c r="K37" i="27" s="1"/>
  <c r="M37" i="27" s="1"/>
  <c r="O37" i="27" s="1"/>
  <c r="Q37" i="27" s="1"/>
  <c r="S37" i="27" s="1"/>
  <c r="U37" i="27" s="1"/>
  <c r="W37" i="27" s="1"/>
  <c r="Y37" i="27" s="1"/>
  <c r="G11" i="27"/>
  <c r="I11" i="27" s="1"/>
  <c r="K11" i="27" s="1"/>
  <c r="M11" i="27" s="1"/>
  <c r="O11" i="27" s="1"/>
  <c r="Q11" i="27" s="1"/>
  <c r="S11" i="27" s="1"/>
  <c r="U11" i="27" s="1"/>
  <c r="W11" i="27" s="1"/>
  <c r="Y11" i="27" s="1"/>
  <c r="G34" i="27"/>
  <c r="I34" i="27" s="1"/>
  <c r="K34" i="27" s="1"/>
  <c r="M34" i="27" s="1"/>
  <c r="O34" i="27" s="1"/>
  <c r="Q34" i="27" s="1"/>
  <c r="S34" i="27" s="1"/>
  <c r="U34" i="27" s="1"/>
  <c r="W34" i="27" s="1"/>
  <c r="Y34" i="27" s="1"/>
  <c r="F26" i="27"/>
  <c r="H26" i="27" s="1"/>
  <c r="J26" i="27" s="1"/>
  <c r="L26" i="27" s="1"/>
  <c r="N26" i="27" s="1"/>
  <c r="P26" i="27" s="1"/>
  <c r="R26" i="27" s="1"/>
  <c r="T26" i="27" s="1"/>
  <c r="V26" i="27" s="1"/>
  <c r="X26" i="27" s="1"/>
  <c r="F31" i="27"/>
  <c r="H31" i="27" s="1"/>
  <c r="J31" i="27" s="1"/>
  <c r="L31" i="27" s="1"/>
  <c r="N31" i="27" s="1"/>
  <c r="P31" i="27" s="1"/>
  <c r="R31" i="27" s="1"/>
  <c r="T31" i="27" s="1"/>
  <c r="V31" i="27" s="1"/>
  <c r="X31" i="27" s="1"/>
  <c r="F12" i="27"/>
  <c r="H12" i="27" s="1"/>
  <c r="J12" i="27" s="1"/>
  <c r="L12" i="27" s="1"/>
  <c r="N12" i="27" s="1"/>
  <c r="P12" i="27" s="1"/>
  <c r="R12" i="27" s="1"/>
  <c r="T12" i="27" s="1"/>
  <c r="V12" i="27" s="1"/>
  <c r="X12" i="27" s="1"/>
  <c r="G50" i="27"/>
  <c r="F30" i="27"/>
  <c r="H30" i="27" s="1"/>
  <c r="J30" i="27" s="1"/>
  <c r="L30" i="27" s="1"/>
  <c r="N30" i="27" s="1"/>
  <c r="P30" i="27" s="1"/>
  <c r="R30" i="27" s="1"/>
  <c r="T30" i="27" s="1"/>
  <c r="V30" i="27" s="1"/>
  <c r="X30" i="27" s="1"/>
  <c r="F21" i="27"/>
  <c r="F34" i="27"/>
  <c r="H34" i="27" s="1"/>
  <c r="J34" i="27" s="1"/>
  <c r="L34" i="27" s="1"/>
  <c r="N34" i="27" s="1"/>
  <c r="P34" i="27" s="1"/>
  <c r="R34" i="27" s="1"/>
  <c r="T34" i="27" s="1"/>
  <c r="V34" i="27" s="1"/>
  <c r="X34" i="27" s="1"/>
  <c r="F10" i="27"/>
  <c r="F13" i="27"/>
  <c r="H13" i="27" s="1"/>
  <c r="J13" i="27" s="1"/>
  <c r="L13" i="27" s="1"/>
  <c r="N13" i="27" s="1"/>
  <c r="P13" i="27" s="1"/>
  <c r="R13" i="27" s="1"/>
  <c r="T13" i="27" s="1"/>
  <c r="V13" i="27" s="1"/>
  <c r="X13" i="27" s="1"/>
  <c r="G30" i="27"/>
  <c r="I30" i="27" s="1"/>
  <c r="K30" i="27" s="1"/>
  <c r="M30" i="27" s="1"/>
  <c r="O30" i="27" s="1"/>
  <c r="Q30" i="27" s="1"/>
  <c r="S30" i="27" s="1"/>
  <c r="U30" i="27" s="1"/>
  <c r="W30" i="27" s="1"/>
  <c r="Y30" i="27" s="1"/>
  <c r="F50" i="27"/>
  <c r="G22" i="27"/>
  <c r="F52" i="27"/>
  <c r="H52" i="27" s="1"/>
  <c r="J52" i="27" s="1"/>
  <c r="L52" i="27" s="1"/>
  <c r="N52" i="27" s="1"/>
  <c r="P52" i="27" s="1"/>
  <c r="R52" i="27" s="1"/>
  <c r="T52" i="27" s="1"/>
  <c r="V52" i="27" s="1"/>
  <c r="X52" i="27" s="1"/>
  <c r="F11" i="27"/>
  <c r="H11" i="27" s="1"/>
  <c r="J11" i="27" s="1"/>
  <c r="L11" i="27" s="1"/>
  <c r="N11" i="27" s="1"/>
  <c r="P11" i="27" s="1"/>
  <c r="R11" i="27" s="1"/>
  <c r="T11" i="27" s="1"/>
  <c r="V11" i="27" s="1"/>
  <c r="X11" i="27" s="1"/>
  <c r="F28" i="27"/>
  <c r="G15" i="27"/>
  <c r="G29" i="27"/>
  <c r="I29" i="27" s="1"/>
  <c r="K29" i="27" s="1"/>
  <c r="M29" i="27" s="1"/>
  <c r="O29" i="27" s="1"/>
  <c r="Q29" i="27" s="1"/>
  <c r="S29" i="27" s="1"/>
  <c r="U29" i="27" s="1"/>
  <c r="W29" i="27" s="1"/>
  <c r="Y29" i="27" s="1"/>
  <c r="F33" i="27"/>
  <c r="H33" i="27" s="1"/>
  <c r="J33" i="27" s="1"/>
  <c r="L33" i="27" s="1"/>
  <c r="N33" i="27" s="1"/>
  <c r="P33" i="27" s="1"/>
  <c r="R33" i="27" s="1"/>
  <c r="T33" i="27" s="1"/>
  <c r="V33" i="27" s="1"/>
  <c r="X33" i="27" s="1"/>
  <c r="G21" i="27"/>
  <c r="F25" i="27"/>
  <c r="H25" i="27" s="1"/>
  <c r="J25" i="27" s="1"/>
  <c r="L25" i="27" s="1"/>
  <c r="N25" i="27" s="1"/>
  <c r="P25" i="27" s="1"/>
  <c r="R25" i="27" s="1"/>
  <c r="T25" i="27" s="1"/>
  <c r="V25" i="27" s="1"/>
  <c r="X25" i="27" s="1"/>
  <c r="F16" i="27"/>
  <c r="H16" i="27" s="1"/>
  <c r="J16" i="27" s="1"/>
  <c r="L16" i="27" s="1"/>
  <c r="N16" i="27" s="1"/>
  <c r="P16" i="27" s="1"/>
  <c r="R16" i="27" s="1"/>
  <c r="T16" i="27" s="1"/>
  <c r="V16" i="27" s="1"/>
  <c r="X16" i="27" s="1"/>
  <c r="F15" i="27"/>
  <c r="F29" i="27"/>
  <c r="H29" i="27" s="1"/>
  <c r="J29" i="27" s="1"/>
  <c r="L29" i="27" s="1"/>
  <c r="N29" i="27" s="1"/>
  <c r="P29" i="27" s="1"/>
  <c r="R29" i="27" s="1"/>
  <c r="T29" i="27" s="1"/>
  <c r="V29" i="27" s="1"/>
  <c r="X29" i="27" s="1"/>
  <c r="G28" i="27"/>
  <c r="F32" i="27"/>
  <c r="H32" i="27" s="1"/>
  <c r="J32" i="27" s="1"/>
  <c r="L32" i="27" s="1"/>
  <c r="N32" i="27" s="1"/>
  <c r="P32" i="27" s="1"/>
  <c r="R32" i="27" s="1"/>
  <c r="T32" i="27" s="1"/>
  <c r="V32" i="27" s="1"/>
  <c r="X32" i="27" s="1"/>
  <c r="G62" i="27"/>
  <c r="I62" i="27" s="1"/>
  <c r="K62" i="27" s="1"/>
  <c r="M62" i="27" s="1"/>
  <c r="O62" i="27" s="1"/>
  <c r="Q62" i="27" s="1"/>
  <c r="S62" i="27" s="1"/>
  <c r="U62" i="27" s="1"/>
  <c r="W62" i="27" s="1"/>
  <c r="Y62" i="27" s="1"/>
  <c r="G13" i="27"/>
  <c r="I13" i="27" s="1"/>
  <c r="K13" i="27" s="1"/>
  <c r="M13" i="27" s="1"/>
  <c r="O13" i="27" s="1"/>
  <c r="Q13" i="27" s="1"/>
  <c r="S13" i="27" s="1"/>
  <c r="U13" i="27" s="1"/>
  <c r="W13" i="27" s="1"/>
  <c r="Y13" i="27" s="1"/>
  <c r="G32" i="27"/>
  <c r="I32" i="27" s="1"/>
  <c r="K32" i="27" s="1"/>
  <c r="M32" i="27" s="1"/>
  <c r="O32" i="27" s="1"/>
  <c r="Q32" i="27" s="1"/>
  <c r="S32" i="27" s="1"/>
  <c r="U32" i="27" s="1"/>
  <c r="W32" i="27" s="1"/>
  <c r="Y32" i="27" s="1"/>
  <c r="G52" i="27"/>
  <c r="I52" i="27" s="1"/>
  <c r="K52" i="27" s="1"/>
  <c r="M52" i="27" s="1"/>
  <c r="O52" i="27" s="1"/>
  <c r="Q52" i="27" s="1"/>
  <c r="S52" i="27" s="1"/>
  <c r="U52" i="27" s="1"/>
  <c r="W52" i="27" s="1"/>
  <c r="Y52" i="27" s="1"/>
  <c r="F36" i="27"/>
  <c r="H36" i="27" s="1"/>
  <c r="J36" i="27" s="1"/>
  <c r="L36" i="27" s="1"/>
  <c r="N36" i="27" s="1"/>
  <c r="P36" i="27" s="1"/>
  <c r="R36" i="27" s="1"/>
  <c r="T36" i="27" s="1"/>
  <c r="V36" i="27" s="1"/>
  <c r="X36" i="27" s="1"/>
  <c r="G25" i="27"/>
  <c r="I25" i="27" s="1"/>
  <c r="K25" i="27" s="1"/>
  <c r="M25" i="27" s="1"/>
  <c r="O25" i="27" s="1"/>
  <c r="Q25" i="27" s="1"/>
  <c r="S25" i="27" s="1"/>
  <c r="U25" i="27" s="1"/>
  <c r="W25" i="27" s="1"/>
  <c r="Y25" i="27" s="1"/>
  <c r="G19" i="27"/>
  <c r="I19" i="27" s="1"/>
  <c r="K19" i="27" s="1"/>
  <c r="M19" i="27" s="1"/>
  <c r="O19" i="27" s="1"/>
  <c r="Q19" i="27" s="1"/>
  <c r="S19" i="27" s="1"/>
  <c r="U19" i="27" s="1"/>
  <c r="W19" i="27" s="1"/>
  <c r="Y19" i="27" s="1"/>
  <c r="F22" i="27"/>
  <c r="F37" i="27"/>
  <c r="H37" i="27" s="1"/>
  <c r="J37" i="27" s="1"/>
  <c r="L37" i="27" s="1"/>
  <c r="N37" i="27" s="1"/>
  <c r="P37" i="27" s="1"/>
  <c r="R37" i="27" s="1"/>
  <c r="T37" i="27" s="1"/>
  <c r="V37" i="27" s="1"/>
  <c r="X37" i="27" s="1"/>
  <c r="G31" i="27"/>
  <c r="I31" i="27" s="1"/>
  <c r="K31" i="27" s="1"/>
  <c r="M31" i="27" s="1"/>
  <c r="O31" i="27" s="1"/>
  <c r="Q31" i="27" s="1"/>
  <c r="S31" i="27" s="1"/>
  <c r="U31" i="27" s="1"/>
  <c r="W31" i="27" s="1"/>
  <c r="Y31" i="27" s="1"/>
  <c r="G12" i="27"/>
  <c r="I12" i="27" s="1"/>
  <c r="K12" i="27" s="1"/>
  <c r="M12" i="27" s="1"/>
  <c r="O12" i="27" s="1"/>
  <c r="Q12" i="27" s="1"/>
  <c r="S12" i="27" s="1"/>
  <c r="U12" i="27" s="1"/>
  <c r="W12" i="27" s="1"/>
  <c r="Y12" i="27" s="1"/>
  <c r="G26" i="27"/>
  <c r="I26" i="27" s="1"/>
  <c r="K26" i="27" s="1"/>
  <c r="M26" i="27" s="1"/>
  <c r="O26" i="27" s="1"/>
  <c r="Q26" i="27" s="1"/>
  <c r="S26" i="27" s="1"/>
  <c r="U26" i="27" s="1"/>
  <c r="W26" i="27" s="1"/>
  <c r="Y26" i="27" s="1"/>
  <c r="G18" i="27"/>
  <c r="F19" i="27"/>
  <c r="H19" i="27" s="1"/>
  <c r="J19" i="27" s="1"/>
  <c r="L19" i="27" s="1"/>
  <c r="N19" i="27" s="1"/>
  <c r="P19" i="27" s="1"/>
  <c r="R19" i="27" s="1"/>
  <c r="T19" i="27" s="1"/>
  <c r="V19" i="27" s="1"/>
  <c r="X19" i="27" s="1"/>
  <c r="G33" i="27"/>
  <c r="I33" i="27" s="1"/>
  <c r="K33" i="27" s="1"/>
  <c r="M33" i="27" s="1"/>
  <c r="O33" i="27" s="1"/>
  <c r="Q33" i="27" s="1"/>
  <c r="S33" i="27" s="1"/>
  <c r="U33" i="27" s="1"/>
  <c r="W33" i="27" s="1"/>
  <c r="Y33" i="27" s="1"/>
  <c r="F18" i="27"/>
  <c r="G16" i="27"/>
  <c r="I16" i="27" s="1"/>
  <c r="K16" i="27" s="1"/>
  <c r="M16" i="27" s="1"/>
  <c r="O16" i="27" s="1"/>
  <c r="Q16" i="27" s="1"/>
  <c r="S16" i="27" s="1"/>
  <c r="U16" i="27" s="1"/>
  <c r="W16" i="27" s="1"/>
  <c r="Y16" i="27" s="1"/>
  <c r="G10" i="27"/>
  <c r="AI53" i="28"/>
  <c r="AI52" i="28"/>
  <c r="J37" i="2"/>
  <c r="J38" i="2"/>
  <c r="V22" i="2"/>
  <c r="V23" i="2"/>
  <c r="AD25" i="2"/>
  <c r="I77" i="23"/>
  <c r="P48" i="27"/>
  <c r="AI47" i="28"/>
  <c r="AI48" i="28"/>
  <c r="AG31" i="28"/>
  <c r="AG36" i="28" s="1"/>
  <c r="AG41" i="28" s="1"/>
  <c r="J36" i="2"/>
  <c r="J31" i="2"/>
  <c r="D25" i="2"/>
  <c r="G28" i="2"/>
  <c r="C24" i="2"/>
  <c r="I34" i="2"/>
  <c r="I30" i="2"/>
  <c r="J35" i="2"/>
  <c r="AH26" i="28"/>
  <c r="AE79" i="23"/>
  <c r="AE68" i="23"/>
  <c r="AE58" i="23"/>
  <c r="AE50" i="23"/>
  <c r="AE28" i="23"/>
  <c r="AE39" i="23"/>
  <c r="AE21" i="23"/>
  <c r="AO27" i="7"/>
  <c r="AG26" i="2"/>
  <c r="AP26" i="7"/>
  <c r="AT32" i="7"/>
  <c r="AL31" i="2"/>
  <c r="AM25" i="7"/>
  <c r="AU33" i="7"/>
  <c r="AM32" i="2"/>
  <c r="AS31" i="7"/>
  <c r="AK30" i="2"/>
  <c r="AQ29" i="7"/>
  <c r="AI28" i="2"/>
  <c r="AS30" i="7"/>
  <c r="AK29" i="2"/>
  <c r="AP28" i="7"/>
  <c r="AH27" i="2"/>
  <c r="AL24" i="7"/>
  <c r="AE25" i="2" s="1"/>
  <c r="AD22" i="7"/>
  <c r="AK23" i="7"/>
  <c r="AF8" i="23"/>
  <c r="AE49" i="2"/>
  <c r="AI49" i="2"/>
  <c r="AM49" i="2"/>
  <c r="AQ49" i="2"/>
  <c r="AU49" i="2"/>
  <c r="AF49" i="2"/>
  <c r="AJ49" i="2"/>
  <c r="AN49" i="2"/>
  <c r="AR49" i="2"/>
  <c r="AV49" i="2"/>
  <c r="G49" i="2"/>
  <c r="K49" i="2"/>
  <c r="O49" i="2"/>
  <c r="S49" i="2"/>
  <c r="W49" i="2"/>
  <c r="AA49" i="2"/>
  <c r="C49" i="2"/>
  <c r="H49" i="2"/>
  <c r="L49" i="2"/>
  <c r="P49" i="2"/>
  <c r="T49" i="2"/>
  <c r="X49" i="2"/>
  <c r="AB49" i="2"/>
  <c r="AG49" i="2"/>
  <c r="AK49" i="2"/>
  <c r="AO49" i="2"/>
  <c r="AS49" i="2"/>
  <c r="AD49" i="2"/>
  <c r="AH49" i="2"/>
  <c r="AL49" i="2"/>
  <c r="AP49" i="2"/>
  <c r="AT49" i="2"/>
  <c r="E49" i="2"/>
  <c r="I49" i="2"/>
  <c r="M49" i="2"/>
  <c r="Q49" i="2"/>
  <c r="U49" i="2"/>
  <c r="Y49" i="2"/>
  <c r="AC49" i="2"/>
  <c r="F49" i="2"/>
  <c r="J49" i="2"/>
  <c r="N49" i="2"/>
  <c r="R49" i="2"/>
  <c r="V49" i="2"/>
  <c r="Z49" i="2"/>
  <c r="D49" i="2"/>
  <c r="O36" i="7"/>
  <c r="P37" i="7"/>
  <c r="I33" i="2" s="1"/>
  <c r="L33" i="7"/>
  <c r="E27" i="2" s="1"/>
  <c r="I30" i="7"/>
  <c r="H30" i="7" s="1"/>
  <c r="G30" i="7" s="1"/>
  <c r="F30" i="7" s="1"/>
  <c r="E30" i="7" s="1"/>
  <c r="D30" i="7" s="1"/>
  <c r="M34" i="7"/>
  <c r="F28" i="2" s="1"/>
  <c r="N35" i="7"/>
  <c r="G29" i="2" s="1"/>
  <c r="K32" i="7"/>
  <c r="D26" i="2" s="1"/>
  <c r="J31" i="7"/>
  <c r="C25" i="2" s="1"/>
  <c r="H30" i="2" l="1"/>
  <c r="H32" i="2"/>
  <c r="G9" i="27"/>
  <c r="I10" i="27"/>
  <c r="I21" i="27"/>
  <c r="G20" i="27"/>
  <c r="H28" i="27"/>
  <c r="F27" i="27"/>
  <c r="F177" i="22"/>
  <c r="H50" i="27"/>
  <c r="G177" i="22" s="1"/>
  <c r="E117" i="22"/>
  <c r="D74" i="23" s="1"/>
  <c r="I18" i="27"/>
  <c r="G17" i="27"/>
  <c r="H15" i="27"/>
  <c r="F14" i="27"/>
  <c r="H21" i="27"/>
  <c r="F20" i="27"/>
  <c r="H18" i="27"/>
  <c r="F17" i="27"/>
  <c r="F24" i="27"/>
  <c r="F61" i="27" s="1"/>
  <c r="F63" i="27" s="1"/>
  <c r="H22" i="27"/>
  <c r="I28" i="27"/>
  <c r="G27" i="27"/>
  <c r="G14" i="27"/>
  <c r="I15" i="27"/>
  <c r="G24" i="27"/>
  <c r="G61" i="27" s="1"/>
  <c r="G63" i="27" s="1"/>
  <c r="I22" i="27"/>
  <c r="F9" i="27"/>
  <c r="F35" i="27" s="1"/>
  <c r="F49" i="27" s="1"/>
  <c r="H10" i="27"/>
  <c r="F178" i="22"/>
  <c r="I50" i="27"/>
  <c r="G178" i="22" s="1"/>
  <c r="E118" i="22"/>
  <c r="D85" i="23" s="1"/>
  <c r="AJ53" i="28"/>
  <c r="AJ52" i="28"/>
  <c r="I37" i="2"/>
  <c r="I38" i="2"/>
  <c r="W22" i="2"/>
  <c r="W23" i="2"/>
  <c r="AD24" i="2"/>
  <c r="R48" i="27"/>
  <c r="AJ47" i="28"/>
  <c r="AJ48" i="28"/>
  <c r="J77" i="23"/>
  <c r="AH31" i="28"/>
  <c r="AH36" i="28" s="1"/>
  <c r="AH41" i="28" s="1"/>
  <c r="I36" i="2"/>
  <c r="I31" i="2"/>
  <c r="I35" i="2"/>
  <c r="H34" i="2"/>
  <c r="AI26" i="28"/>
  <c r="AF50" i="23"/>
  <c r="AF79" i="23"/>
  <c r="AF68" i="23"/>
  <c r="AF58" i="23"/>
  <c r="AF28" i="23"/>
  <c r="AF39" i="23"/>
  <c r="AF21" i="23"/>
  <c r="AL23" i="7"/>
  <c r="AM24" i="7"/>
  <c r="AF25" i="2" s="1"/>
  <c r="AQ28" i="7"/>
  <c r="AI27" i="2"/>
  <c r="AT30" i="7"/>
  <c r="AL29" i="2"/>
  <c r="AR29" i="7"/>
  <c r="AJ28" i="2"/>
  <c r="AT31" i="7"/>
  <c r="AL30" i="2"/>
  <c r="AV33" i="7"/>
  <c r="AN32" i="2"/>
  <c r="AN25" i="7"/>
  <c r="AU32" i="7"/>
  <c r="AM31" i="2"/>
  <c r="AQ26" i="7"/>
  <c r="AP27" i="7"/>
  <c r="AH26" i="2"/>
  <c r="AE22" i="7"/>
  <c r="AG8" i="23"/>
  <c r="AD50" i="2"/>
  <c r="AH50" i="2"/>
  <c r="AL50" i="2"/>
  <c r="AP50" i="2"/>
  <c r="AT50" i="2"/>
  <c r="AE50" i="2"/>
  <c r="AI50" i="2"/>
  <c r="AM50" i="2"/>
  <c r="AQ50" i="2"/>
  <c r="AU50" i="2"/>
  <c r="H50" i="2"/>
  <c r="L50" i="2"/>
  <c r="P50" i="2"/>
  <c r="T50" i="2"/>
  <c r="X50" i="2"/>
  <c r="AB50" i="2"/>
  <c r="E50" i="2"/>
  <c r="I50" i="2"/>
  <c r="M50" i="2"/>
  <c r="Q50" i="2"/>
  <c r="U50" i="2"/>
  <c r="Y50" i="2"/>
  <c r="AC50" i="2"/>
  <c r="AF50" i="2"/>
  <c r="AJ50" i="2"/>
  <c r="AN50" i="2"/>
  <c r="AR50" i="2"/>
  <c r="AV50" i="2"/>
  <c r="AG50" i="2"/>
  <c r="AK50" i="2"/>
  <c r="AO50" i="2"/>
  <c r="AS50" i="2"/>
  <c r="F50" i="2"/>
  <c r="J50" i="2"/>
  <c r="N50" i="2"/>
  <c r="R50" i="2"/>
  <c r="V50" i="2"/>
  <c r="Z50" i="2"/>
  <c r="D50" i="2"/>
  <c r="G50" i="2"/>
  <c r="K50" i="2"/>
  <c r="O50" i="2"/>
  <c r="S50" i="2"/>
  <c r="W50" i="2"/>
  <c r="AA50" i="2"/>
  <c r="C50" i="2"/>
  <c r="J32" i="7"/>
  <c r="C26" i="2" s="1"/>
  <c r="L34" i="7"/>
  <c r="E28" i="2" s="1"/>
  <c r="I31" i="7"/>
  <c r="H31" i="7" s="1"/>
  <c r="G31" i="7" s="1"/>
  <c r="F31" i="7" s="1"/>
  <c r="E31" i="7" s="1"/>
  <c r="D31" i="7" s="1"/>
  <c r="M35" i="7"/>
  <c r="F29" i="2" s="1"/>
  <c r="K33" i="7"/>
  <c r="D27" i="2" s="1"/>
  <c r="O37" i="7"/>
  <c r="H33" i="2" s="1"/>
  <c r="N36" i="7"/>
  <c r="F101" i="22" l="1"/>
  <c r="F161" i="22"/>
  <c r="F169" i="22" s="1"/>
  <c r="F102" i="22"/>
  <c r="F162" i="22"/>
  <c r="F170" i="22" s="1"/>
  <c r="G30" i="2"/>
  <c r="G32" i="2"/>
  <c r="J10" i="27"/>
  <c r="H9" i="27"/>
  <c r="K15" i="27"/>
  <c r="I14" i="27"/>
  <c r="H24" i="27"/>
  <c r="H61" i="27" s="1"/>
  <c r="H63" i="27" s="1"/>
  <c r="J22" i="27"/>
  <c r="F53" i="27"/>
  <c r="F55" i="27" s="1"/>
  <c r="F56" i="27" s="1"/>
  <c r="F51" i="27"/>
  <c r="H20" i="27"/>
  <c r="J21" i="27"/>
  <c r="K18" i="27"/>
  <c r="I17" i="27"/>
  <c r="I20" i="27"/>
  <c r="K21" i="27"/>
  <c r="F118" i="22"/>
  <c r="E85" i="23" s="1"/>
  <c r="K50" i="27"/>
  <c r="H178" i="22" s="1"/>
  <c r="I24" i="27"/>
  <c r="I61" i="27" s="1"/>
  <c r="I63" i="27" s="1"/>
  <c r="K22" i="27"/>
  <c r="H27" i="27"/>
  <c r="J28" i="27"/>
  <c r="K10" i="27"/>
  <c r="I9" i="27"/>
  <c r="K28" i="27"/>
  <c r="I27" i="27"/>
  <c r="H17" i="27"/>
  <c r="J18" i="27"/>
  <c r="J15" i="27"/>
  <c r="H14" i="27"/>
  <c r="F117" i="22"/>
  <c r="E74" i="23" s="1"/>
  <c r="J50" i="27"/>
  <c r="H177" i="22" s="1"/>
  <c r="G35" i="27"/>
  <c r="AK53" i="28"/>
  <c r="AK52" i="28"/>
  <c r="H37" i="2"/>
  <c r="H38" i="2"/>
  <c r="X22" i="2"/>
  <c r="X23" i="2"/>
  <c r="AE24" i="2"/>
  <c r="T48" i="27"/>
  <c r="AK47" i="28"/>
  <c r="AK48" i="28"/>
  <c r="AI31" i="28"/>
  <c r="AI36" i="28" s="1"/>
  <c r="AI41" i="28" s="1"/>
  <c r="H36" i="2"/>
  <c r="H31" i="2"/>
  <c r="G34" i="2"/>
  <c r="H35" i="2"/>
  <c r="AJ26" i="28"/>
  <c r="AG79" i="23"/>
  <c r="AG68" i="23"/>
  <c r="AG58" i="23"/>
  <c r="AG50" i="23"/>
  <c r="AG28" i="23"/>
  <c r="AG21" i="23"/>
  <c r="AG39" i="23"/>
  <c r="AQ27" i="7"/>
  <c r="AI26" i="2"/>
  <c r="AR26" i="7"/>
  <c r="AV32" i="7"/>
  <c r="AN31" i="2"/>
  <c r="AO25" i="7"/>
  <c r="AW33" i="7"/>
  <c r="AO32" i="2"/>
  <c r="AU31" i="7"/>
  <c r="AM30" i="2"/>
  <c r="AS29" i="7"/>
  <c r="AK28" i="2"/>
  <c r="AU30" i="7"/>
  <c r="AM29" i="2"/>
  <c r="AR28" i="7"/>
  <c r="AJ27" i="2"/>
  <c r="AN24" i="7"/>
  <c r="AG25" i="2" s="1"/>
  <c r="AM23" i="7"/>
  <c r="AF22" i="7"/>
  <c r="AG51" i="2"/>
  <c r="AK51" i="2"/>
  <c r="AO51" i="2"/>
  <c r="AS51" i="2"/>
  <c r="AD51" i="2"/>
  <c r="AH51" i="2"/>
  <c r="AL51" i="2"/>
  <c r="AP51" i="2"/>
  <c r="AT51" i="2"/>
  <c r="E51" i="2"/>
  <c r="I51" i="2"/>
  <c r="M51" i="2"/>
  <c r="Q51" i="2"/>
  <c r="U51" i="2"/>
  <c r="Y51" i="2"/>
  <c r="AC51" i="2"/>
  <c r="F51" i="2"/>
  <c r="J51" i="2"/>
  <c r="N51" i="2"/>
  <c r="R51" i="2"/>
  <c r="V51" i="2"/>
  <c r="Z51" i="2"/>
  <c r="D51" i="2"/>
  <c r="AE51" i="2"/>
  <c r="AI51" i="2"/>
  <c r="AM51" i="2"/>
  <c r="AQ51" i="2"/>
  <c r="AU51" i="2"/>
  <c r="AF51" i="2"/>
  <c r="AJ51" i="2"/>
  <c r="AN51" i="2"/>
  <c r="AR51" i="2"/>
  <c r="AV51" i="2"/>
  <c r="G51" i="2"/>
  <c r="K51" i="2"/>
  <c r="O51" i="2"/>
  <c r="S51" i="2"/>
  <c r="W51" i="2"/>
  <c r="AA51" i="2"/>
  <c r="C51" i="2"/>
  <c r="H51" i="2"/>
  <c r="L51" i="2"/>
  <c r="P51" i="2"/>
  <c r="T51" i="2"/>
  <c r="X51" i="2"/>
  <c r="AB51" i="2"/>
  <c r="M36" i="7"/>
  <c r="N37" i="7"/>
  <c r="G33" i="2" s="1"/>
  <c r="J33" i="7"/>
  <c r="C27" i="2" s="1"/>
  <c r="L35" i="7"/>
  <c r="K34" i="7"/>
  <c r="D28" i="2" s="1"/>
  <c r="I32" i="7"/>
  <c r="H32" i="7" s="1"/>
  <c r="G32" i="7" s="1"/>
  <c r="F32" i="7" s="1"/>
  <c r="E32" i="7" s="1"/>
  <c r="D32" i="7" s="1"/>
  <c r="Q22" i="7"/>
  <c r="S21" i="7"/>
  <c r="Q21" i="7"/>
  <c r="R20" i="7"/>
  <c r="S20" i="7" s="1"/>
  <c r="T20" i="7" s="1"/>
  <c r="P20" i="7"/>
  <c r="O20" i="7" s="1"/>
  <c r="N20" i="7" s="1"/>
  <c r="M20" i="7" s="1"/>
  <c r="L20" i="7" s="1"/>
  <c r="K20" i="7" s="1"/>
  <c r="J20" i="7" s="1"/>
  <c r="I20" i="7" s="1"/>
  <c r="H20" i="7" s="1"/>
  <c r="G20" i="7" s="1"/>
  <c r="F20" i="7" s="1"/>
  <c r="E20" i="7" s="1"/>
  <c r="D20" i="7" s="1"/>
  <c r="Q19" i="7"/>
  <c r="R19" i="7" s="1"/>
  <c r="S19" i="7" s="1"/>
  <c r="T19" i="7" s="1"/>
  <c r="U19" i="7" s="1"/>
  <c r="V19" i="7" s="1"/>
  <c r="W19" i="7" s="1"/>
  <c r="X19" i="7" s="1"/>
  <c r="Y19" i="7" s="1"/>
  <c r="Z19" i="7" s="1"/>
  <c r="AA19" i="7" s="1"/>
  <c r="AB19" i="7" s="1"/>
  <c r="AC19" i="7" s="1"/>
  <c r="AD19" i="7" s="1"/>
  <c r="AE19" i="7" s="1"/>
  <c r="AF19" i="7" s="1"/>
  <c r="AG19" i="7" s="1"/>
  <c r="AH19" i="7" s="1"/>
  <c r="AI19" i="7" s="1"/>
  <c r="AJ19" i="7" s="1"/>
  <c r="AK19" i="7" s="1"/>
  <c r="AL19" i="7" s="1"/>
  <c r="AM19" i="7" s="1"/>
  <c r="AN19" i="7" s="1"/>
  <c r="AO19" i="7" s="1"/>
  <c r="AP19" i="7" s="1"/>
  <c r="AQ19" i="7" s="1"/>
  <c r="AR19" i="7" s="1"/>
  <c r="AS19" i="7" s="1"/>
  <c r="AT19" i="7" s="1"/>
  <c r="AU19" i="7" s="1"/>
  <c r="AV19" i="7" s="1"/>
  <c r="AW19" i="7" s="1"/>
  <c r="AX19" i="7" s="1"/>
  <c r="AY19" i="7" s="1"/>
  <c r="AZ19" i="7" s="1"/>
  <c r="BA19" i="7" s="1"/>
  <c r="BB19" i="7" s="1"/>
  <c r="BC19" i="7" s="1"/>
  <c r="O19" i="7"/>
  <c r="N19" i="7" s="1"/>
  <c r="M19" i="7" s="1"/>
  <c r="L19" i="7" s="1"/>
  <c r="K19" i="7" s="1"/>
  <c r="J19" i="7" s="1"/>
  <c r="I19" i="7" s="1"/>
  <c r="H19" i="7" s="1"/>
  <c r="G19" i="7" s="1"/>
  <c r="F19" i="7" s="1"/>
  <c r="E19" i="7" s="1"/>
  <c r="D19" i="7" s="1"/>
  <c r="P18" i="7"/>
  <c r="Q18" i="7" s="1"/>
  <c r="R18" i="7" s="1"/>
  <c r="S18" i="7" s="1"/>
  <c r="T18" i="7" s="1"/>
  <c r="U18" i="7" s="1"/>
  <c r="V18" i="7" s="1"/>
  <c r="W18" i="7" s="1"/>
  <c r="X18" i="7" s="1"/>
  <c r="Y18" i="7" s="1"/>
  <c r="Z18" i="7" s="1"/>
  <c r="AA18" i="7" s="1"/>
  <c r="AB18" i="7" s="1"/>
  <c r="AC18" i="7" s="1"/>
  <c r="AD18" i="7" s="1"/>
  <c r="AE18" i="7" s="1"/>
  <c r="AF18" i="7" s="1"/>
  <c r="AG18" i="7" s="1"/>
  <c r="AH18" i="7" s="1"/>
  <c r="AI18" i="7" s="1"/>
  <c r="AJ18" i="7" s="1"/>
  <c r="AK18" i="7" s="1"/>
  <c r="AL18" i="7" s="1"/>
  <c r="AM18" i="7" s="1"/>
  <c r="AN18" i="7" s="1"/>
  <c r="AO18" i="7" s="1"/>
  <c r="AP18" i="7" s="1"/>
  <c r="AQ18" i="7" s="1"/>
  <c r="AR18" i="7" s="1"/>
  <c r="AS18" i="7" s="1"/>
  <c r="AT18" i="7" s="1"/>
  <c r="AU18" i="7" s="1"/>
  <c r="AV18" i="7" s="1"/>
  <c r="AW18" i="7" s="1"/>
  <c r="AX18" i="7" s="1"/>
  <c r="AY18" i="7" s="1"/>
  <c r="AZ18" i="7" s="1"/>
  <c r="BA18" i="7" s="1"/>
  <c r="BB18" i="7" s="1"/>
  <c r="BC18" i="7" s="1"/>
  <c r="N18" i="7"/>
  <c r="M18" i="7" s="1"/>
  <c r="L18" i="7" s="1"/>
  <c r="K18" i="7" s="1"/>
  <c r="J18" i="7" s="1"/>
  <c r="I18" i="7" s="1"/>
  <c r="H18" i="7" s="1"/>
  <c r="G18" i="7" s="1"/>
  <c r="F18" i="7" s="1"/>
  <c r="E18" i="7" s="1"/>
  <c r="D18" i="7" s="1"/>
  <c r="O17" i="7"/>
  <c r="P17" i="7" s="1"/>
  <c r="Q17" i="7" s="1"/>
  <c r="R17" i="7" s="1"/>
  <c r="S17" i="7" s="1"/>
  <c r="T17" i="7" s="1"/>
  <c r="U17" i="7" s="1"/>
  <c r="V17" i="7" s="1"/>
  <c r="W17" i="7" s="1"/>
  <c r="X17" i="7" s="1"/>
  <c r="Y17" i="7" s="1"/>
  <c r="Z17" i="7" s="1"/>
  <c r="AA17" i="7" s="1"/>
  <c r="AB17" i="7" s="1"/>
  <c r="AC17" i="7" s="1"/>
  <c r="AD17" i="7" s="1"/>
  <c r="AE17" i="7" s="1"/>
  <c r="AF17" i="7" s="1"/>
  <c r="AG17" i="7" s="1"/>
  <c r="AH17" i="7" s="1"/>
  <c r="AI17" i="7" s="1"/>
  <c r="AJ17" i="7" s="1"/>
  <c r="AK17" i="7" s="1"/>
  <c r="AL17" i="7" s="1"/>
  <c r="AM17" i="7" s="1"/>
  <c r="AN17" i="7" s="1"/>
  <c r="AO17" i="7" s="1"/>
  <c r="AP17" i="7" s="1"/>
  <c r="AQ17" i="7" s="1"/>
  <c r="AR17" i="7" s="1"/>
  <c r="AS17" i="7" s="1"/>
  <c r="AT17" i="7" s="1"/>
  <c r="AU17" i="7" s="1"/>
  <c r="AV17" i="7" s="1"/>
  <c r="AW17" i="7" s="1"/>
  <c r="AX17" i="7" s="1"/>
  <c r="AY17" i="7" s="1"/>
  <c r="AZ17" i="7" s="1"/>
  <c r="BA17" i="7" s="1"/>
  <c r="BB17" i="7" s="1"/>
  <c r="BC17" i="7" s="1"/>
  <c r="M17" i="7"/>
  <c r="L17" i="7" s="1"/>
  <c r="K17" i="7" s="1"/>
  <c r="J17" i="7" s="1"/>
  <c r="I17" i="7" s="1"/>
  <c r="H17" i="7" s="1"/>
  <c r="G17" i="7" s="1"/>
  <c r="F17" i="7" s="1"/>
  <c r="E17" i="7" s="1"/>
  <c r="D17" i="7" s="1"/>
  <c r="N16" i="7"/>
  <c r="O16" i="7" s="1"/>
  <c r="P16" i="7" s="1"/>
  <c r="Q16" i="7" s="1"/>
  <c r="R16" i="7" s="1"/>
  <c r="S16" i="7" s="1"/>
  <c r="T16" i="7" s="1"/>
  <c r="U16" i="7" s="1"/>
  <c r="V16" i="7" s="1"/>
  <c r="W16" i="7" s="1"/>
  <c r="X16" i="7" s="1"/>
  <c r="Y16" i="7" s="1"/>
  <c r="Z16" i="7" s="1"/>
  <c r="AA16" i="7" s="1"/>
  <c r="AB16" i="7" s="1"/>
  <c r="AC16" i="7" s="1"/>
  <c r="AD16" i="7" s="1"/>
  <c r="AE16" i="7" s="1"/>
  <c r="AF16" i="7" s="1"/>
  <c r="AG16" i="7" s="1"/>
  <c r="AH16" i="7" s="1"/>
  <c r="AI16" i="7" s="1"/>
  <c r="AJ16" i="7" s="1"/>
  <c r="AK16" i="7" s="1"/>
  <c r="AL16" i="7" s="1"/>
  <c r="AM16" i="7" s="1"/>
  <c r="AN16" i="7" s="1"/>
  <c r="AO16" i="7" s="1"/>
  <c r="AP16" i="7" s="1"/>
  <c r="AQ16" i="7" s="1"/>
  <c r="AR16" i="7" s="1"/>
  <c r="AS16" i="7" s="1"/>
  <c r="AT16" i="7" s="1"/>
  <c r="AU16" i="7" s="1"/>
  <c r="AV16" i="7" s="1"/>
  <c r="AW16" i="7" s="1"/>
  <c r="AX16" i="7" s="1"/>
  <c r="AY16" i="7" s="1"/>
  <c r="AZ16" i="7" s="1"/>
  <c r="BA16" i="7" s="1"/>
  <c r="BB16" i="7" s="1"/>
  <c r="BC16" i="7" s="1"/>
  <c r="L16" i="7"/>
  <c r="K16" i="7" s="1"/>
  <c r="J16" i="7" s="1"/>
  <c r="I16" i="7" s="1"/>
  <c r="H16" i="7" s="1"/>
  <c r="G16" i="7" s="1"/>
  <c r="F16" i="7" s="1"/>
  <c r="E16" i="7" s="1"/>
  <c r="D16" i="7" s="1"/>
  <c r="M15" i="7"/>
  <c r="N15" i="7" s="1"/>
  <c r="O15" i="7" s="1"/>
  <c r="P15" i="7" s="1"/>
  <c r="Q15" i="7" s="1"/>
  <c r="R15" i="7" s="1"/>
  <c r="S15" i="7" s="1"/>
  <c r="T15" i="7" s="1"/>
  <c r="U15" i="7" s="1"/>
  <c r="V15" i="7" s="1"/>
  <c r="W15" i="7" s="1"/>
  <c r="X15" i="7" s="1"/>
  <c r="Y15" i="7" s="1"/>
  <c r="Z15" i="7" s="1"/>
  <c r="AA15" i="7" s="1"/>
  <c r="AB15" i="7" s="1"/>
  <c r="AC15" i="7" s="1"/>
  <c r="AD15" i="7" s="1"/>
  <c r="AE15" i="7" s="1"/>
  <c r="AF15" i="7" s="1"/>
  <c r="AG15" i="7" s="1"/>
  <c r="AH15" i="7" s="1"/>
  <c r="AI15" i="7" s="1"/>
  <c r="AJ15" i="7" s="1"/>
  <c r="AK15" i="7" s="1"/>
  <c r="AL15" i="7" s="1"/>
  <c r="AM15" i="7" s="1"/>
  <c r="AN15" i="7" s="1"/>
  <c r="AO15" i="7" s="1"/>
  <c r="AP15" i="7" s="1"/>
  <c r="AQ15" i="7" s="1"/>
  <c r="AR15" i="7" s="1"/>
  <c r="AS15" i="7" s="1"/>
  <c r="AT15" i="7" s="1"/>
  <c r="AU15" i="7" s="1"/>
  <c r="AV15" i="7" s="1"/>
  <c r="AW15" i="7" s="1"/>
  <c r="AX15" i="7" s="1"/>
  <c r="AY15" i="7" s="1"/>
  <c r="AZ15" i="7" s="1"/>
  <c r="BA15" i="7" s="1"/>
  <c r="BB15" i="7" s="1"/>
  <c r="BC15" i="7" s="1"/>
  <c r="K15" i="7"/>
  <c r="J15" i="7" s="1"/>
  <c r="I15" i="7" s="1"/>
  <c r="H15" i="7" s="1"/>
  <c r="G15" i="7" s="1"/>
  <c r="F15" i="7" s="1"/>
  <c r="E15" i="7" s="1"/>
  <c r="D15" i="7" s="1"/>
  <c r="L14" i="7"/>
  <c r="M14" i="7" s="1"/>
  <c r="N14" i="7" s="1"/>
  <c r="O14" i="7" s="1"/>
  <c r="P14" i="7" s="1"/>
  <c r="Q14" i="7" s="1"/>
  <c r="R14" i="7" s="1"/>
  <c r="S14" i="7" s="1"/>
  <c r="T14" i="7" s="1"/>
  <c r="U14" i="7" s="1"/>
  <c r="V14" i="7" s="1"/>
  <c r="W14" i="7" s="1"/>
  <c r="X14" i="7" s="1"/>
  <c r="Y14" i="7" s="1"/>
  <c r="Z14" i="7" s="1"/>
  <c r="AA14" i="7" s="1"/>
  <c r="AB14" i="7" s="1"/>
  <c r="AC14" i="7" s="1"/>
  <c r="AD14" i="7" s="1"/>
  <c r="AE14" i="7" s="1"/>
  <c r="AF14" i="7" s="1"/>
  <c r="AG14" i="7" s="1"/>
  <c r="AH14" i="7" s="1"/>
  <c r="AI14" i="7" s="1"/>
  <c r="AJ14" i="7" s="1"/>
  <c r="AK14" i="7" s="1"/>
  <c r="AL14" i="7" s="1"/>
  <c r="AM14" i="7" s="1"/>
  <c r="AN14" i="7" s="1"/>
  <c r="AO14" i="7" s="1"/>
  <c r="AP14" i="7" s="1"/>
  <c r="AQ14" i="7" s="1"/>
  <c r="AR14" i="7" s="1"/>
  <c r="AS14" i="7" s="1"/>
  <c r="AT14" i="7" s="1"/>
  <c r="AU14" i="7" s="1"/>
  <c r="AV14" i="7" s="1"/>
  <c r="AW14" i="7" s="1"/>
  <c r="AX14" i="7" s="1"/>
  <c r="AY14" i="7" s="1"/>
  <c r="AZ14" i="7" s="1"/>
  <c r="BA14" i="7" s="1"/>
  <c r="BB14" i="7" s="1"/>
  <c r="BC14" i="7" s="1"/>
  <c r="J14" i="7"/>
  <c r="I14" i="7" s="1"/>
  <c r="H14" i="7" s="1"/>
  <c r="G14" i="7" s="1"/>
  <c r="F14" i="7" s="1"/>
  <c r="E14" i="7" s="1"/>
  <c r="D14" i="7" s="1"/>
  <c r="K13" i="7"/>
  <c r="I13" i="7"/>
  <c r="H13" i="7" s="1"/>
  <c r="G13" i="7" s="1"/>
  <c r="F13" i="7" s="1"/>
  <c r="E13" i="7" s="1"/>
  <c r="D13" i="7" s="1"/>
  <c r="J12" i="7"/>
  <c r="K12" i="7" s="1"/>
  <c r="L12" i="7" s="1"/>
  <c r="M12" i="7" s="1"/>
  <c r="N12" i="7" s="1"/>
  <c r="O12" i="7" s="1"/>
  <c r="P12" i="7" s="1"/>
  <c r="Q12" i="7" s="1"/>
  <c r="R12" i="7" s="1"/>
  <c r="S12" i="7" s="1"/>
  <c r="T12" i="7" s="1"/>
  <c r="U12" i="7" s="1"/>
  <c r="V12" i="7" s="1"/>
  <c r="W12" i="7" s="1"/>
  <c r="X12" i="7" s="1"/>
  <c r="Y12" i="7" s="1"/>
  <c r="Z12" i="7" s="1"/>
  <c r="AA12" i="7" s="1"/>
  <c r="AB12" i="7" s="1"/>
  <c r="AC12" i="7" s="1"/>
  <c r="AD12" i="7" s="1"/>
  <c r="AE12" i="7" s="1"/>
  <c r="AF12" i="7" s="1"/>
  <c r="AG12" i="7" s="1"/>
  <c r="AH12" i="7" s="1"/>
  <c r="AI12" i="7" s="1"/>
  <c r="AJ12" i="7" s="1"/>
  <c r="AK12" i="7" s="1"/>
  <c r="AL12" i="7" s="1"/>
  <c r="AM12" i="7" s="1"/>
  <c r="AN12" i="7" s="1"/>
  <c r="AO12" i="7" s="1"/>
  <c r="AP12" i="7" s="1"/>
  <c r="AQ12" i="7" s="1"/>
  <c r="AR12" i="7" s="1"/>
  <c r="AS12" i="7" s="1"/>
  <c r="AT12" i="7" s="1"/>
  <c r="AU12" i="7" s="1"/>
  <c r="AV12" i="7" s="1"/>
  <c r="AW12" i="7" s="1"/>
  <c r="AX12" i="7" s="1"/>
  <c r="AY12" i="7" s="1"/>
  <c r="AZ12" i="7" s="1"/>
  <c r="BA12" i="7" s="1"/>
  <c r="BB12" i="7" s="1"/>
  <c r="BC12" i="7" s="1"/>
  <c r="H12" i="7"/>
  <c r="G12" i="7" s="1"/>
  <c r="F12" i="7" s="1"/>
  <c r="E12" i="7" s="1"/>
  <c r="D12" i="7" s="1"/>
  <c r="I11" i="7"/>
  <c r="J11" i="7" s="1"/>
  <c r="K11" i="7" s="1"/>
  <c r="L11" i="7" s="1"/>
  <c r="M11" i="7" s="1"/>
  <c r="N11" i="7" s="1"/>
  <c r="O11" i="7" s="1"/>
  <c r="P11" i="7" s="1"/>
  <c r="Q11" i="7" s="1"/>
  <c r="R11" i="7" s="1"/>
  <c r="S11" i="7" s="1"/>
  <c r="T11" i="7" s="1"/>
  <c r="U11" i="7" s="1"/>
  <c r="V11" i="7" s="1"/>
  <c r="W11" i="7" s="1"/>
  <c r="X11" i="7" s="1"/>
  <c r="Y11" i="7" s="1"/>
  <c r="Z11" i="7" s="1"/>
  <c r="AA11" i="7" s="1"/>
  <c r="AB11" i="7" s="1"/>
  <c r="AC11" i="7" s="1"/>
  <c r="AD11" i="7" s="1"/>
  <c r="AE11" i="7" s="1"/>
  <c r="AF11" i="7" s="1"/>
  <c r="AG11" i="7" s="1"/>
  <c r="AH11" i="7" s="1"/>
  <c r="AI11" i="7" s="1"/>
  <c r="AJ11" i="7" s="1"/>
  <c r="AK11" i="7" s="1"/>
  <c r="AL11" i="7" s="1"/>
  <c r="AM11" i="7" s="1"/>
  <c r="AN11" i="7" s="1"/>
  <c r="AO11" i="7" s="1"/>
  <c r="AP11" i="7" s="1"/>
  <c r="AQ11" i="7" s="1"/>
  <c r="AR11" i="7" s="1"/>
  <c r="AS11" i="7" s="1"/>
  <c r="AT11" i="7" s="1"/>
  <c r="AU11" i="7" s="1"/>
  <c r="AV11" i="7" s="1"/>
  <c r="AW11" i="7" s="1"/>
  <c r="AX11" i="7" s="1"/>
  <c r="AY11" i="7" s="1"/>
  <c r="AZ11" i="7" s="1"/>
  <c r="BA11" i="7" s="1"/>
  <c r="BB11" i="7" s="1"/>
  <c r="BC11" i="7" s="1"/>
  <c r="G11" i="7"/>
  <c r="F11" i="7" s="1"/>
  <c r="E11" i="7" s="1"/>
  <c r="D11" i="7" s="1"/>
  <c r="H10" i="7"/>
  <c r="I10" i="7" s="1"/>
  <c r="J10" i="7" s="1"/>
  <c r="K10" i="7" s="1"/>
  <c r="L10" i="7" s="1"/>
  <c r="M10" i="7" s="1"/>
  <c r="N10" i="7" s="1"/>
  <c r="O10" i="7" s="1"/>
  <c r="P10" i="7" s="1"/>
  <c r="Q10" i="7" s="1"/>
  <c r="R10" i="7" s="1"/>
  <c r="S10" i="7" s="1"/>
  <c r="T10" i="7" s="1"/>
  <c r="U10" i="7" s="1"/>
  <c r="V10" i="7" s="1"/>
  <c r="W10" i="7" s="1"/>
  <c r="X10" i="7" s="1"/>
  <c r="Y10" i="7" s="1"/>
  <c r="Z10" i="7" s="1"/>
  <c r="AA10" i="7" s="1"/>
  <c r="AB10" i="7" s="1"/>
  <c r="AC10" i="7" s="1"/>
  <c r="AD10" i="7" s="1"/>
  <c r="AE10" i="7" s="1"/>
  <c r="AF10" i="7" s="1"/>
  <c r="AG10" i="7" s="1"/>
  <c r="AH10" i="7" s="1"/>
  <c r="AI10" i="7" s="1"/>
  <c r="AJ10" i="7" s="1"/>
  <c r="AK10" i="7" s="1"/>
  <c r="AL10" i="7" s="1"/>
  <c r="AM10" i="7" s="1"/>
  <c r="AN10" i="7" s="1"/>
  <c r="AO10" i="7" s="1"/>
  <c r="AP10" i="7" s="1"/>
  <c r="AQ10" i="7" s="1"/>
  <c r="AR10" i="7" s="1"/>
  <c r="AS10" i="7" s="1"/>
  <c r="AT10" i="7" s="1"/>
  <c r="AU10" i="7" s="1"/>
  <c r="AV10" i="7" s="1"/>
  <c r="AW10" i="7" s="1"/>
  <c r="AX10" i="7" s="1"/>
  <c r="AY10" i="7" s="1"/>
  <c r="AZ10" i="7" s="1"/>
  <c r="BA10" i="7" s="1"/>
  <c r="BB10" i="7" s="1"/>
  <c r="BC10" i="7" s="1"/>
  <c r="F10" i="7"/>
  <c r="E10" i="7" s="1"/>
  <c r="D10" i="7" s="1"/>
  <c r="G9" i="7"/>
  <c r="H9" i="7" s="1"/>
  <c r="I9" i="7" s="1"/>
  <c r="J9" i="7" s="1"/>
  <c r="K9" i="7" s="1"/>
  <c r="L9" i="7" s="1"/>
  <c r="M9" i="7" s="1"/>
  <c r="N9" i="7" s="1"/>
  <c r="O9" i="7" s="1"/>
  <c r="P9" i="7" s="1"/>
  <c r="Q9" i="7" s="1"/>
  <c r="R9" i="7" s="1"/>
  <c r="S9" i="7" s="1"/>
  <c r="T9" i="7" s="1"/>
  <c r="U9" i="7" s="1"/>
  <c r="V9" i="7" s="1"/>
  <c r="W9" i="7" s="1"/>
  <c r="X9" i="7" s="1"/>
  <c r="Y9" i="7" s="1"/>
  <c r="Z9" i="7" s="1"/>
  <c r="AA9" i="7" s="1"/>
  <c r="AB9" i="7" s="1"/>
  <c r="AC9" i="7" s="1"/>
  <c r="AD9" i="7" s="1"/>
  <c r="AE9" i="7" s="1"/>
  <c r="AF9" i="7" s="1"/>
  <c r="AG9" i="7" s="1"/>
  <c r="AH9" i="7" s="1"/>
  <c r="AI9" i="7" s="1"/>
  <c r="AJ9" i="7" s="1"/>
  <c r="AK9" i="7" s="1"/>
  <c r="AL9" i="7" s="1"/>
  <c r="AM9" i="7" s="1"/>
  <c r="AN9" i="7" s="1"/>
  <c r="AO9" i="7" s="1"/>
  <c r="AP9" i="7" s="1"/>
  <c r="AQ9" i="7" s="1"/>
  <c r="AR9" i="7" s="1"/>
  <c r="AS9" i="7" s="1"/>
  <c r="AT9" i="7" s="1"/>
  <c r="AU9" i="7" s="1"/>
  <c r="AV9" i="7" s="1"/>
  <c r="AW9" i="7" s="1"/>
  <c r="AX9" i="7" s="1"/>
  <c r="AY9" i="7" s="1"/>
  <c r="AZ9" i="7" s="1"/>
  <c r="BA9" i="7" s="1"/>
  <c r="BB9" i="7" s="1"/>
  <c r="BC9" i="7" s="1"/>
  <c r="E9" i="7"/>
  <c r="D9" i="7" s="1"/>
  <c r="F8" i="7"/>
  <c r="G8" i="7" s="1"/>
  <c r="H8" i="7" s="1"/>
  <c r="I8" i="7" s="1"/>
  <c r="J8" i="7" s="1"/>
  <c r="K8" i="7" s="1"/>
  <c r="L8" i="7" s="1"/>
  <c r="M8" i="7" s="1"/>
  <c r="N8" i="7" s="1"/>
  <c r="O8" i="7" s="1"/>
  <c r="P8" i="7" s="1"/>
  <c r="Q8" i="7" s="1"/>
  <c r="R8" i="7" s="1"/>
  <c r="S8" i="7" s="1"/>
  <c r="T8" i="7" s="1"/>
  <c r="U8" i="7" s="1"/>
  <c r="V8" i="7" s="1"/>
  <c r="W8" i="7" s="1"/>
  <c r="X8" i="7" s="1"/>
  <c r="Y8" i="7" s="1"/>
  <c r="Z8" i="7" s="1"/>
  <c r="AA8" i="7" s="1"/>
  <c r="AB8" i="7" s="1"/>
  <c r="AC8" i="7" s="1"/>
  <c r="AD8" i="7" s="1"/>
  <c r="AE8" i="7" s="1"/>
  <c r="AF8" i="7" s="1"/>
  <c r="AG8" i="7" s="1"/>
  <c r="AH8" i="7" s="1"/>
  <c r="AI8" i="7" s="1"/>
  <c r="AJ8" i="7" s="1"/>
  <c r="AK8" i="7" s="1"/>
  <c r="AL8" i="7" s="1"/>
  <c r="AM8" i="7" s="1"/>
  <c r="AN8" i="7" s="1"/>
  <c r="AO8" i="7" s="1"/>
  <c r="AP8" i="7" s="1"/>
  <c r="AQ8" i="7" s="1"/>
  <c r="AR8" i="7" s="1"/>
  <c r="AS8" i="7" s="1"/>
  <c r="AT8" i="7" s="1"/>
  <c r="AU8" i="7" s="1"/>
  <c r="AV8" i="7" s="1"/>
  <c r="AW8" i="7" s="1"/>
  <c r="AX8" i="7" s="1"/>
  <c r="AY8" i="7" s="1"/>
  <c r="AZ8" i="7" s="1"/>
  <c r="BA8" i="7" s="1"/>
  <c r="BB8" i="7" s="1"/>
  <c r="BC8" i="7" s="1"/>
  <c r="D8" i="7"/>
  <c r="E7" i="7"/>
  <c r="F7" i="7" s="1"/>
  <c r="G7" i="7" s="1"/>
  <c r="H7" i="7" s="1"/>
  <c r="I7" i="7" s="1"/>
  <c r="J7" i="7" s="1"/>
  <c r="K7" i="7" s="1"/>
  <c r="L7" i="7" s="1"/>
  <c r="M7" i="7" s="1"/>
  <c r="N7" i="7" s="1"/>
  <c r="O7" i="7" s="1"/>
  <c r="P7" i="7" s="1"/>
  <c r="Q7" i="7" s="1"/>
  <c r="R7" i="7" s="1"/>
  <c r="G49" i="27" l="1"/>
  <c r="G53" i="27" s="1"/>
  <c r="G55" i="27" s="1"/>
  <c r="G56" i="27" s="1"/>
  <c r="G48" i="27"/>
  <c r="G101" i="22"/>
  <c r="G161" i="22"/>
  <c r="G169" i="22" s="1"/>
  <c r="E30" i="23"/>
  <c r="H38" i="28" s="1"/>
  <c r="G102" i="22"/>
  <c r="G162" i="22"/>
  <c r="G170" i="22" s="1"/>
  <c r="E29" i="23"/>
  <c r="F30" i="2"/>
  <c r="F32" i="2"/>
  <c r="I35" i="27"/>
  <c r="M10" i="27"/>
  <c r="K9" i="27"/>
  <c r="M21" i="27"/>
  <c r="K20" i="27"/>
  <c r="F29" i="23"/>
  <c r="J24" i="27"/>
  <c r="J61" i="27" s="1"/>
  <c r="J63" i="27" s="1"/>
  <c r="L22" i="27"/>
  <c r="H35" i="27"/>
  <c r="H49" i="27" s="1"/>
  <c r="J27" i="27"/>
  <c r="L28" i="27"/>
  <c r="G118" i="22"/>
  <c r="F85" i="23" s="1"/>
  <c r="M50" i="27"/>
  <c r="I178" i="22" s="1"/>
  <c r="J20" i="27"/>
  <c r="L21" i="27"/>
  <c r="L10" i="27"/>
  <c r="J9" i="27"/>
  <c r="G51" i="27"/>
  <c r="L15" i="27"/>
  <c r="J14" i="27"/>
  <c r="M28" i="27"/>
  <c r="K27" i="27"/>
  <c r="G117" i="22"/>
  <c r="F74" i="23" s="1"/>
  <c r="L50" i="27"/>
  <c r="I177" i="22" s="1"/>
  <c r="L18" i="27"/>
  <c r="J17" i="27"/>
  <c r="M22" i="27"/>
  <c r="K24" i="27"/>
  <c r="K61" i="27" s="1"/>
  <c r="K63" i="27" s="1"/>
  <c r="M18" i="27"/>
  <c r="K17" i="27"/>
  <c r="K14" i="27"/>
  <c r="M15" i="27"/>
  <c r="AL53" i="28"/>
  <c r="AL52" i="28"/>
  <c r="AF24" i="2"/>
  <c r="Y22" i="2"/>
  <c r="Y23" i="2"/>
  <c r="G37" i="2"/>
  <c r="G38" i="2"/>
  <c r="L77" i="23"/>
  <c r="V48" i="27"/>
  <c r="K77" i="23"/>
  <c r="X48" i="27"/>
  <c r="AB77" i="23"/>
  <c r="AL54" i="28"/>
  <c r="AJ31" i="28"/>
  <c r="AJ36" i="28" s="1"/>
  <c r="AJ41" i="28" s="1"/>
  <c r="E29" i="2"/>
  <c r="G36" i="2"/>
  <c r="G31" i="2"/>
  <c r="L13" i="7"/>
  <c r="G35" i="2"/>
  <c r="F34" i="2"/>
  <c r="P21" i="7"/>
  <c r="T21" i="7"/>
  <c r="AN23" i="7"/>
  <c r="AO24" i="7"/>
  <c r="AH25" i="2" s="1"/>
  <c r="AS28" i="7"/>
  <c r="AK27" i="2"/>
  <c r="AV30" i="7"/>
  <c r="AN29" i="2"/>
  <c r="AT29" i="7"/>
  <c r="AL28" i="2"/>
  <c r="AV31" i="7"/>
  <c r="AN30" i="2"/>
  <c r="AX33" i="7"/>
  <c r="AP32" i="2"/>
  <c r="AP25" i="7"/>
  <c r="AW32" i="7"/>
  <c r="AO31" i="2"/>
  <c r="AS26" i="7"/>
  <c r="AR27" i="7"/>
  <c r="AJ26" i="2"/>
  <c r="AG22" i="7"/>
  <c r="AF52" i="2"/>
  <c r="AJ52" i="2"/>
  <c r="AN52" i="2"/>
  <c r="AR52" i="2"/>
  <c r="AV52" i="2"/>
  <c r="AG52" i="2"/>
  <c r="AK52" i="2"/>
  <c r="AO52" i="2"/>
  <c r="AS52" i="2"/>
  <c r="F52" i="2"/>
  <c r="J52" i="2"/>
  <c r="N52" i="2"/>
  <c r="R52" i="2"/>
  <c r="V52" i="2"/>
  <c r="Z52" i="2"/>
  <c r="D52" i="2"/>
  <c r="G52" i="2"/>
  <c r="K52" i="2"/>
  <c r="O52" i="2"/>
  <c r="S52" i="2"/>
  <c r="W52" i="2"/>
  <c r="AA52" i="2"/>
  <c r="C52" i="2"/>
  <c r="AD52" i="2"/>
  <c r="AH52" i="2"/>
  <c r="AL52" i="2"/>
  <c r="AP52" i="2"/>
  <c r="AT52" i="2"/>
  <c r="AE52" i="2"/>
  <c r="AI52" i="2"/>
  <c r="AM52" i="2"/>
  <c r="AQ52" i="2"/>
  <c r="AU52" i="2"/>
  <c r="H52" i="2"/>
  <c r="L52" i="2"/>
  <c r="P52" i="2"/>
  <c r="T52" i="2"/>
  <c r="X52" i="2"/>
  <c r="AB52" i="2"/>
  <c r="E52" i="2"/>
  <c r="I52" i="2"/>
  <c r="M52" i="2"/>
  <c r="Q52" i="2"/>
  <c r="U52" i="2"/>
  <c r="Y52" i="2"/>
  <c r="AC52" i="2"/>
  <c r="J34" i="7"/>
  <c r="C28" i="2" s="1"/>
  <c r="K35" i="7"/>
  <c r="D29" i="2" s="1"/>
  <c r="I33" i="7"/>
  <c r="H33" i="7" s="1"/>
  <c r="G33" i="7" s="1"/>
  <c r="F33" i="7" s="1"/>
  <c r="E33" i="7" s="1"/>
  <c r="D33" i="7" s="1"/>
  <c r="M37" i="7"/>
  <c r="F33" i="2" s="1"/>
  <c r="L36" i="7"/>
  <c r="U20" i="7"/>
  <c r="P22" i="7"/>
  <c r="S7" i="7"/>
  <c r="E81" i="23" l="1"/>
  <c r="I49" i="27"/>
  <c r="I53" i="27" s="1"/>
  <c r="I55" i="27" s="1"/>
  <c r="I56" i="27" s="1"/>
  <c r="I48" i="27"/>
  <c r="F30" i="23"/>
  <c r="F81" i="23" s="1"/>
  <c r="I51" i="27"/>
  <c r="H101" i="22"/>
  <c r="H161" i="22"/>
  <c r="H169" i="22" s="1"/>
  <c r="E31" i="23"/>
  <c r="H102" i="22"/>
  <c r="H162" i="22"/>
  <c r="H170" i="22" s="1"/>
  <c r="H39" i="28"/>
  <c r="E70" i="23"/>
  <c r="H37" i="28"/>
  <c r="E30" i="2"/>
  <c r="E32" i="2"/>
  <c r="O22" i="27"/>
  <c r="M24" i="27"/>
  <c r="M61" i="27" s="1"/>
  <c r="M63" i="27" s="1"/>
  <c r="L17" i="27"/>
  <c r="N18" i="27"/>
  <c r="N15" i="27"/>
  <c r="L14" i="27"/>
  <c r="L9" i="27"/>
  <c r="N10" i="27"/>
  <c r="O50" i="27"/>
  <c r="J178" i="22" s="1"/>
  <c r="H118" i="22"/>
  <c r="G85" i="23" s="1"/>
  <c r="H51" i="27"/>
  <c r="H53" i="27"/>
  <c r="H55" i="27" s="1"/>
  <c r="H56" i="27" s="1"/>
  <c r="I37" i="28"/>
  <c r="F70" i="23"/>
  <c r="F31" i="23"/>
  <c r="K35" i="27"/>
  <c r="H117" i="22"/>
  <c r="G74" i="23" s="1"/>
  <c r="N50" i="27"/>
  <c r="J177" i="22" s="1"/>
  <c r="N22" i="27"/>
  <c r="L24" i="27"/>
  <c r="L61" i="27" s="1"/>
  <c r="L63" i="27" s="1"/>
  <c r="O10" i="27"/>
  <c r="M9" i="27"/>
  <c r="O18" i="27"/>
  <c r="M17" i="27"/>
  <c r="M27" i="27"/>
  <c r="O28" i="27"/>
  <c r="L20" i="27"/>
  <c r="N21" i="27"/>
  <c r="L27" i="27"/>
  <c r="N28" i="27"/>
  <c r="G29" i="23"/>
  <c r="I38" i="28"/>
  <c r="I39" i="28" s="1"/>
  <c r="O15" i="27"/>
  <c r="M14" i="27"/>
  <c r="J35" i="27"/>
  <c r="J49" i="27" s="1"/>
  <c r="M20" i="27"/>
  <c r="O21" i="27"/>
  <c r="F37" i="2"/>
  <c r="F38" i="2"/>
  <c r="Z22" i="2"/>
  <c r="Z23" i="2"/>
  <c r="AG24" i="2"/>
  <c r="AC77" i="23"/>
  <c r="P77" i="23"/>
  <c r="M77" i="23"/>
  <c r="N77" i="23"/>
  <c r="T77" i="23"/>
  <c r="Y77" i="23"/>
  <c r="S77" i="23"/>
  <c r="AA77" i="23"/>
  <c r="X77" i="23"/>
  <c r="Z77" i="23"/>
  <c r="F36" i="2"/>
  <c r="F31" i="2"/>
  <c r="M13" i="7"/>
  <c r="E34" i="2"/>
  <c r="F35" i="2"/>
  <c r="AS27" i="7"/>
  <c r="AK26" i="2"/>
  <c r="AT26" i="7"/>
  <c r="AX32" i="7"/>
  <c r="AP31" i="2"/>
  <c r="AQ25" i="7"/>
  <c r="AY33" i="7"/>
  <c r="AQ32" i="2"/>
  <c r="AW31" i="7"/>
  <c r="AO30" i="2"/>
  <c r="AU29" i="7"/>
  <c r="AM28" i="2"/>
  <c r="AW30" i="7"/>
  <c r="AO29" i="2"/>
  <c r="AT28" i="7"/>
  <c r="AL27" i="2"/>
  <c r="AP24" i="7"/>
  <c r="AI25" i="2" s="1"/>
  <c r="AO23" i="7"/>
  <c r="U21" i="7"/>
  <c r="O21" i="7"/>
  <c r="AH22" i="7"/>
  <c r="K36" i="7"/>
  <c r="L37" i="7"/>
  <c r="E33" i="2" s="1"/>
  <c r="J35" i="7"/>
  <c r="C29" i="2" s="1"/>
  <c r="I34" i="7"/>
  <c r="H34" i="7" s="1"/>
  <c r="G34" i="7" s="1"/>
  <c r="F34" i="7" s="1"/>
  <c r="E34" i="7" s="1"/>
  <c r="D34" i="7" s="1"/>
  <c r="V20" i="7"/>
  <c r="O22" i="7"/>
  <c r="T7" i="7"/>
  <c r="U7" i="7" s="1"/>
  <c r="V7" i="7" s="1"/>
  <c r="W7" i="7" s="1"/>
  <c r="X7" i="7" s="1"/>
  <c r="Y7" i="7" s="1"/>
  <c r="Z7" i="7" s="1"/>
  <c r="AA7" i="7" s="1"/>
  <c r="AB7" i="7" s="1"/>
  <c r="AC7" i="7" s="1"/>
  <c r="AD7" i="7" s="1"/>
  <c r="AE7" i="7" s="1"/>
  <c r="AF7" i="7" s="1"/>
  <c r="AG7" i="7" s="1"/>
  <c r="AH7" i="7" s="1"/>
  <c r="AI7" i="7" s="1"/>
  <c r="AJ7" i="7" s="1"/>
  <c r="AK7" i="7" s="1"/>
  <c r="AL7" i="7" s="1"/>
  <c r="AM7" i="7" s="1"/>
  <c r="AN7" i="7" s="1"/>
  <c r="AO7" i="7" s="1"/>
  <c r="AP7" i="7" s="1"/>
  <c r="AQ7" i="7" s="1"/>
  <c r="AR7" i="7" s="1"/>
  <c r="AS7" i="7" s="1"/>
  <c r="AT7" i="7" s="1"/>
  <c r="AU7" i="7" s="1"/>
  <c r="AV7" i="7" s="1"/>
  <c r="AW7" i="7" s="1"/>
  <c r="AX7" i="7" s="1"/>
  <c r="AY7" i="7" s="1"/>
  <c r="AZ7" i="7" s="1"/>
  <c r="BA7" i="7" s="1"/>
  <c r="BB7" i="7" s="1"/>
  <c r="BC7" i="7" s="1"/>
  <c r="K49" i="27" l="1"/>
  <c r="K53" i="27" s="1"/>
  <c r="K55" i="27" s="1"/>
  <c r="K56" i="27" s="1"/>
  <c r="K48" i="27"/>
  <c r="I102" i="22"/>
  <c r="I162" i="22"/>
  <c r="I170" i="22" s="1"/>
  <c r="G30" i="23"/>
  <c r="G31" i="23" s="1"/>
  <c r="I101" i="22"/>
  <c r="I161" i="22"/>
  <c r="I169" i="22" s="1"/>
  <c r="D30" i="2"/>
  <c r="D32" i="2"/>
  <c r="Q21" i="27"/>
  <c r="O20" i="27"/>
  <c r="O27" i="27"/>
  <c r="Q28" i="27"/>
  <c r="M35" i="27"/>
  <c r="P50" i="27"/>
  <c r="I117" i="22"/>
  <c r="H74" i="23" s="1"/>
  <c r="J37" i="28"/>
  <c r="G70" i="23"/>
  <c r="H29" i="23"/>
  <c r="Q10" i="27"/>
  <c r="O9" i="27"/>
  <c r="I118" i="22"/>
  <c r="H85" i="23" s="1"/>
  <c r="Q50" i="27"/>
  <c r="K178" i="22" s="1"/>
  <c r="P15" i="27"/>
  <c r="N14" i="27"/>
  <c r="J53" i="27"/>
  <c r="J55" i="27" s="1"/>
  <c r="J56" i="27" s="1"/>
  <c r="J51" i="27"/>
  <c r="Q15" i="27"/>
  <c r="O14" i="27"/>
  <c r="P21" i="27"/>
  <c r="N20" i="27"/>
  <c r="K51" i="27"/>
  <c r="N9" i="27"/>
  <c r="P10" i="27"/>
  <c r="Q22" i="27"/>
  <c r="O24" i="27"/>
  <c r="O61" i="27" s="1"/>
  <c r="O63" i="27" s="1"/>
  <c r="P28" i="27"/>
  <c r="N27" i="27"/>
  <c r="O17" i="27"/>
  <c r="Q18" i="27"/>
  <c r="P22" i="27"/>
  <c r="N24" i="27"/>
  <c r="N61" i="27" s="1"/>
  <c r="N63" i="27" s="1"/>
  <c r="L35" i="27"/>
  <c r="L49" i="27" s="1"/>
  <c r="N17" i="27"/>
  <c r="P18" i="27"/>
  <c r="E37" i="2"/>
  <c r="E38" i="2"/>
  <c r="AA23" i="2"/>
  <c r="AA22" i="2"/>
  <c r="AH24" i="2"/>
  <c r="W77" i="23"/>
  <c r="V77" i="23"/>
  <c r="O77" i="23"/>
  <c r="R77" i="23"/>
  <c r="U77" i="23"/>
  <c r="Q77" i="23"/>
  <c r="E36" i="2"/>
  <c r="E31" i="2"/>
  <c r="N13" i="7"/>
  <c r="D34" i="2"/>
  <c r="E35" i="2"/>
  <c r="N21" i="7"/>
  <c r="V21" i="7"/>
  <c r="AP23" i="7"/>
  <c r="AQ24" i="7"/>
  <c r="AJ25" i="2" s="1"/>
  <c r="AU28" i="7"/>
  <c r="AM27" i="2"/>
  <c r="AX30" i="7"/>
  <c r="AP29" i="2"/>
  <c r="AV29" i="7"/>
  <c r="AN28" i="2"/>
  <c r="AX31" i="7"/>
  <c r="AP30" i="2"/>
  <c r="AZ33" i="7"/>
  <c r="AR32" i="2"/>
  <c r="AR25" i="7"/>
  <c r="AY32" i="7"/>
  <c r="AQ31" i="2"/>
  <c r="AU26" i="7"/>
  <c r="AT27" i="7"/>
  <c r="AL26" i="2"/>
  <c r="AI22" i="7"/>
  <c r="I35" i="7"/>
  <c r="H35" i="7" s="1"/>
  <c r="G35" i="7" s="1"/>
  <c r="F35" i="7" s="1"/>
  <c r="E35" i="7" s="1"/>
  <c r="D35" i="7" s="1"/>
  <c r="K37" i="7"/>
  <c r="D33" i="2" s="1"/>
  <c r="J36" i="7"/>
  <c r="W20" i="7"/>
  <c r="N22" i="7"/>
  <c r="M49" i="27" l="1"/>
  <c r="M48" i="27"/>
  <c r="H30" i="23"/>
  <c r="H81" i="23" s="1"/>
  <c r="J101" i="22"/>
  <c r="J161" i="22"/>
  <c r="J169" i="22" s="1"/>
  <c r="G81" i="23"/>
  <c r="J38" i="28"/>
  <c r="J39" i="28" s="1"/>
  <c r="J102" i="22"/>
  <c r="J162" i="22"/>
  <c r="J170" i="22" s="1"/>
  <c r="C30" i="2"/>
  <c r="C32" i="2"/>
  <c r="S22" i="27"/>
  <c r="Q24" i="27"/>
  <c r="Q61" i="27" s="1"/>
  <c r="Q63" i="27" s="1"/>
  <c r="S50" i="27"/>
  <c r="L178" i="22" s="1"/>
  <c r="J118" i="22"/>
  <c r="I85" i="23" s="1"/>
  <c r="H70" i="23"/>
  <c r="K37" i="28"/>
  <c r="M51" i="27"/>
  <c r="M53" i="27"/>
  <c r="M55" i="27" s="1"/>
  <c r="M56" i="27" s="1"/>
  <c r="P17" i="27"/>
  <c r="R18" i="27"/>
  <c r="R22" i="27"/>
  <c r="P24" i="27"/>
  <c r="P61" i="27" s="1"/>
  <c r="P63" i="27" s="1"/>
  <c r="R28" i="27"/>
  <c r="P27" i="27"/>
  <c r="R10" i="27"/>
  <c r="P9" i="27"/>
  <c r="I29" i="23"/>
  <c r="S15" i="27"/>
  <c r="Q14" i="27"/>
  <c r="S28" i="27"/>
  <c r="Q27" i="27"/>
  <c r="Q17" i="27"/>
  <c r="S18" i="27"/>
  <c r="N35" i="27"/>
  <c r="N49" i="27" s="1"/>
  <c r="O35" i="27"/>
  <c r="G77" i="23"/>
  <c r="L53" i="27"/>
  <c r="L55" i="27" s="1"/>
  <c r="L56" i="27" s="1"/>
  <c r="L51" i="27"/>
  <c r="R21" i="27"/>
  <c r="P20" i="27"/>
  <c r="P14" i="27"/>
  <c r="R15" i="27"/>
  <c r="S10" i="27"/>
  <c r="Q9" i="27"/>
  <c r="K177" i="22"/>
  <c r="J117" i="22"/>
  <c r="I74" i="23" s="1"/>
  <c r="R50" i="27"/>
  <c r="S21" i="27"/>
  <c r="Q20" i="27"/>
  <c r="AI24" i="2"/>
  <c r="D37" i="2"/>
  <c r="D38" i="2"/>
  <c r="AB22" i="2"/>
  <c r="AB23" i="2"/>
  <c r="J109" i="22" s="1"/>
  <c r="I71" i="23" s="1"/>
  <c r="AD77" i="23"/>
  <c r="D36" i="2"/>
  <c r="D31" i="2"/>
  <c r="O13" i="7"/>
  <c r="C34" i="2"/>
  <c r="D35" i="2"/>
  <c r="AU27" i="7"/>
  <c r="AM26" i="2"/>
  <c r="AV26" i="7"/>
  <c r="AZ32" i="7"/>
  <c r="AR31" i="2"/>
  <c r="AS25" i="7"/>
  <c r="BA33" i="7"/>
  <c r="AS32" i="2"/>
  <c r="AY31" i="7"/>
  <c r="AQ30" i="2"/>
  <c r="AW29" i="7"/>
  <c r="AO28" i="2"/>
  <c r="AY30" i="7"/>
  <c r="AQ29" i="2"/>
  <c r="AV28" i="7"/>
  <c r="AN27" i="2"/>
  <c r="AR24" i="7"/>
  <c r="AK25" i="2" s="1"/>
  <c r="AQ23" i="7"/>
  <c r="W21" i="7"/>
  <c r="M21" i="7"/>
  <c r="AJ22" i="7"/>
  <c r="I36" i="7"/>
  <c r="H36" i="7" s="1"/>
  <c r="G36" i="7" s="1"/>
  <c r="F36" i="7" s="1"/>
  <c r="E36" i="7" s="1"/>
  <c r="D36" i="7" s="1"/>
  <c r="J37" i="7"/>
  <c r="C33" i="2" s="1"/>
  <c r="X20" i="7"/>
  <c r="M22" i="7"/>
  <c r="H31" i="23" l="1"/>
  <c r="K38" i="28"/>
  <c r="O49" i="27"/>
  <c r="O48" i="27"/>
  <c r="I30" i="23"/>
  <c r="L38" i="28" s="1"/>
  <c r="K102" i="22"/>
  <c r="K162" i="22"/>
  <c r="K170" i="22" s="1"/>
  <c r="K101" i="22"/>
  <c r="K161" i="22"/>
  <c r="K169" i="22" s="1"/>
  <c r="K39" i="28"/>
  <c r="Q35" i="27"/>
  <c r="T21" i="27"/>
  <c r="R20" i="27"/>
  <c r="S14" i="27"/>
  <c r="U15" i="27"/>
  <c r="R9" i="27"/>
  <c r="T10" i="27"/>
  <c r="R24" i="27"/>
  <c r="R61" i="27" s="1"/>
  <c r="R63" i="27" s="1"/>
  <c r="T22" i="27"/>
  <c r="K110" i="22"/>
  <c r="R14" i="27"/>
  <c r="T15" i="27"/>
  <c r="O51" i="27"/>
  <c r="O53" i="27"/>
  <c r="O55" i="27" s="1"/>
  <c r="O56" i="27" s="1"/>
  <c r="I70" i="23"/>
  <c r="I73" i="23" s="1"/>
  <c r="L37" i="28"/>
  <c r="T18" i="27"/>
  <c r="R17" i="27"/>
  <c r="U50" i="27"/>
  <c r="M178" i="22" s="1"/>
  <c r="K118" i="22"/>
  <c r="J85" i="23" s="1"/>
  <c r="U22" i="27"/>
  <c r="S24" i="27"/>
  <c r="S61" i="27" s="1"/>
  <c r="S63" i="27" s="1"/>
  <c r="K109" i="22"/>
  <c r="J71" i="23" s="1"/>
  <c r="N51" i="27"/>
  <c r="N53" i="27"/>
  <c r="N55" i="27" s="1"/>
  <c r="N56" i="27" s="1"/>
  <c r="S27" i="27"/>
  <c r="U28" i="27"/>
  <c r="R27" i="27"/>
  <c r="T28" i="27"/>
  <c r="I81" i="23"/>
  <c r="U21" i="27"/>
  <c r="S20" i="27"/>
  <c r="E102" i="22"/>
  <c r="D30" i="23" s="1"/>
  <c r="E101" i="22"/>
  <c r="D29" i="23" s="1"/>
  <c r="F109" i="22"/>
  <c r="E71" i="23" s="1"/>
  <c r="E73" i="23" s="1"/>
  <c r="H110" i="22"/>
  <c r="G82" i="23" s="1"/>
  <c r="G84" i="23" s="1"/>
  <c r="F110" i="22"/>
  <c r="E82" i="23" s="1"/>
  <c r="G110" i="22"/>
  <c r="F82" i="23" s="1"/>
  <c r="G109" i="22"/>
  <c r="F71" i="23" s="1"/>
  <c r="F73" i="23" s="1"/>
  <c r="H109" i="22"/>
  <c r="G71" i="23" s="1"/>
  <c r="G73" i="23" s="1"/>
  <c r="I109" i="22"/>
  <c r="H71" i="23" s="1"/>
  <c r="H73" i="23" s="1"/>
  <c r="I110" i="22"/>
  <c r="H82" i="23" s="1"/>
  <c r="H84" i="23" s="1"/>
  <c r="L177" i="22"/>
  <c r="K117" i="22"/>
  <c r="J74" i="23" s="1"/>
  <c r="T50" i="27"/>
  <c r="M177" i="22" s="1"/>
  <c r="U10" i="27"/>
  <c r="S9" i="27"/>
  <c r="S17" i="27"/>
  <c r="U18" i="27"/>
  <c r="P35" i="27"/>
  <c r="P49" i="27" s="1"/>
  <c r="J110" i="22"/>
  <c r="I82" i="23" s="1"/>
  <c r="C37" i="2"/>
  <c r="C38" i="2"/>
  <c r="AC22" i="2"/>
  <c r="AC23" i="2"/>
  <c r="AJ24" i="2"/>
  <c r="AF77" i="23"/>
  <c r="C36" i="2"/>
  <c r="C31" i="2"/>
  <c r="P13" i="7"/>
  <c r="C35" i="2"/>
  <c r="H83" i="22"/>
  <c r="H90" i="22"/>
  <c r="T57" i="22"/>
  <c r="T43" i="22"/>
  <c r="U43" i="22" s="1"/>
  <c r="H84" i="22"/>
  <c r="H91" i="22"/>
  <c r="T58" i="22"/>
  <c r="V69" i="22"/>
  <c r="V67" i="22"/>
  <c r="H80" i="22"/>
  <c r="V54" i="22"/>
  <c r="V45" i="22"/>
  <c r="V50" i="22"/>
  <c r="T55" i="22"/>
  <c r="G93" i="22" s="1"/>
  <c r="V61" i="22"/>
  <c r="T66" i="22"/>
  <c r="V71" i="22"/>
  <c r="V65" i="22"/>
  <c r="AG77" i="23"/>
  <c r="T70" i="22"/>
  <c r="V70" i="22"/>
  <c r="E40" i="22"/>
  <c r="L21" i="7"/>
  <c r="X21" i="7"/>
  <c r="AR23" i="7"/>
  <c r="AS24" i="7"/>
  <c r="AL25" i="2" s="1"/>
  <c r="AW28" i="7"/>
  <c r="AO27" i="2"/>
  <c r="AZ30" i="7"/>
  <c r="AR29" i="2"/>
  <c r="AX29" i="7"/>
  <c r="AP28" i="2"/>
  <c r="AZ31" i="7"/>
  <c r="AR30" i="2"/>
  <c r="BB33" i="7"/>
  <c r="AT32" i="2"/>
  <c r="AT25" i="7"/>
  <c r="BA32" i="7"/>
  <c r="AS31" i="2"/>
  <c r="AW26" i="7"/>
  <c r="AV27" i="7"/>
  <c r="AN26" i="2"/>
  <c r="AK22" i="7"/>
  <c r="I37" i="7"/>
  <c r="H37" i="7" s="1"/>
  <c r="G37" i="7" s="1"/>
  <c r="F37" i="7" s="1"/>
  <c r="E37" i="7" s="1"/>
  <c r="D37" i="7" s="1"/>
  <c r="Y20" i="7"/>
  <c r="L22" i="7"/>
  <c r="J29" i="23" l="1"/>
  <c r="I31" i="23"/>
  <c r="Q49" i="27"/>
  <c r="Q48" i="27"/>
  <c r="E84" i="23"/>
  <c r="E88" i="23"/>
  <c r="F84" i="23"/>
  <c r="F88" i="23"/>
  <c r="J30" i="23"/>
  <c r="J31" i="23" s="1"/>
  <c r="J82" i="23"/>
  <c r="L102" i="22"/>
  <c r="L162" i="22"/>
  <c r="L170" i="22" s="1"/>
  <c r="L101" i="22"/>
  <c r="L161" i="22"/>
  <c r="L169" i="22" s="1"/>
  <c r="S35" i="27"/>
  <c r="E110" i="22"/>
  <c r="D82" i="23" s="1"/>
  <c r="L109" i="22"/>
  <c r="K29" i="23"/>
  <c r="U17" i="27"/>
  <c r="W18" i="27"/>
  <c r="L117" i="22"/>
  <c r="K74" i="23" s="1"/>
  <c r="V50" i="27"/>
  <c r="L110" i="22"/>
  <c r="U27" i="27"/>
  <c r="W28" i="27"/>
  <c r="J70" i="23"/>
  <c r="J73" i="23" s="1"/>
  <c r="M37" i="28"/>
  <c r="W22" i="27"/>
  <c r="U24" i="27"/>
  <c r="U61" i="27" s="1"/>
  <c r="U63" i="27" s="1"/>
  <c r="T17" i="27"/>
  <c r="V18" i="27"/>
  <c r="M38" i="28"/>
  <c r="T9" i="27"/>
  <c r="V10" i="27"/>
  <c r="G37" i="28"/>
  <c r="D70" i="23"/>
  <c r="D31" i="23"/>
  <c r="D33" i="23"/>
  <c r="U20" i="27"/>
  <c r="W21" i="27"/>
  <c r="T27" i="27"/>
  <c r="V28" i="27"/>
  <c r="R35" i="27"/>
  <c r="R49" i="27" s="1"/>
  <c r="P51" i="27"/>
  <c r="P53" i="27"/>
  <c r="P55" i="27" s="1"/>
  <c r="P56" i="27" s="1"/>
  <c r="W10" i="27"/>
  <c r="U9" i="27"/>
  <c r="E109" i="22"/>
  <c r="D71" i="23" s="1"/>
  <c r="D81" i="23"/>
  <c r="D34" i="23"/>
  <c r="G38" i="28"/>
  <c r="I84" i="23"/>
  <c r="W50" i="27"/>
  <c r="L118" i="22"/>
  <c r="K85" i="23" s="1"/>
  <c r="L39" i="28"/>
  <c r="T14" i="27"/>
  <c r="V15" i="27"/>
  <c r="T24" i="27"/>
  <c r="T61" i="27" s="1"/>
  <c r="T63" i="27" s="1"/>
  <c r="V22" i="27"/>
  <c r="W15" i="27"/>
  <c r="U14" i="27"/>
  <c r="V21" i="27"/>
  <c r="T20" i="27"/>
  <c r="AL22" i="7"/>
  <c r="AD23" i="2"/>
  <c r="AD22" i="2"/>
  <c r="AK24" i="2"/>
  <c r="T47" i="22"/>
  <c r="U47" i="22" s="1"/>
  <c r="T61" i="22"/>
  <c r="T71" i="22"/>
  <c r="E73" i="22" a="1"/>
  <c r="E73" i="22" s="1"/>
  <c r="H82" i="22"/>
  <c r="T45" i="22"/>
  <c r="G82" i="22" s="1"/>
  <c r="T53" i="22"/>
  <c r="G91" i="22" s="1"/>
  <c r="V47" i="22"/>
  <c r="V58" i="22"/>
  <c r="E68" i="22"/>
  <c r="T50" i="22"/>
  <c r="U50" i="22" s="1"/>
  <c r="T46" i="22"/>
  <c r="V53" i="22"/>
  <c r="V51" i="22"/>
  <c r="E52" i="22"/>
  <c r="T54" i="22"/>
  <c r="U54" i="22" s="1"/>
  <c r="Q13" i="7"/>
  <c r="E48" i="22"/>
  <c r="G81" i="22"/>
  <c r="V59" i="22"/>
  <c r="E60" i="22"/>
  <c r="H89" i="22"/>
  <c r="T69" i="22"/>
  <c r="V57" i="22"/>
  <c r="E56" i="22"/>
  <c r="E64" i="22"/>
  <c r="T59" i="22"/>
  <c r="E44" i="22"/>
  <c r="V46" i="22"/>
  <c r="Q44" i="22"/>
  <c r="Q72" i="22" s="1"/>
  <c r="T42" i="22"/>
  <c r="G80" i="22" s="1"/>
  <c r="H92" i="22"/>
  <c r="V62" i="22"/>
  <c r="T51" i="22"/>
  <c r="G90" i="22" s="1"/>
  <c r="V66" i="22"/>
  <c r="V64" i="22" s="1"/>
  <c r="T65" i="22"/>
  <c r="V63" i="22"/>
  <c r="V42" i="22"/>
  <c r="T62" i="22"/>
  <c r="T63" i="22"/>
  <c r="T67" i="22"/>
  <c r="V55" i="22"/>
  <c r="H93" i="22"/>
  <c r="H81" i="22"/>
  <c r="V43" i="22"/>
  <c r="U55" i="22"/>
  <c r="U70" i="22"/>
  <c r="U66" i="22"/>
  <c r="U58" i="22"/>
  <c r="V68" i="22"/>
  <c r="U57" i="22"/>
  <c r="AW27" i="7"/>
  <c r="AO26" i="2"/>
  <c r="AX26" i="7"/>
  <c r="BB32" i="7"/>
  <c r="AT31" i="2"/>
  <c r="AU25" i="7"/>
  <c r="BC33" i="7"/>
  <c r="AV32" i="2" s="1"/>
  <c r="AU32" i="2"/>
  <c r="BA31" i="7"/>
  <c r="AS30" i="2"/>
  <c r="AY29" i="7"/>
  <c r="AQ28" i="2"/>
  <c r="BA30" i="7"/>
  <c r="AS29" i="2"/>
  <c r="AX28" i="7"/>
  <c r="AP27" i="2"/>
  <c r="AT24" i="7"/>
  <c r="AM25" i="2" s="1"/>
  <c r="AS23" i="7"/>
  <c r="Y21" i="7"/>
  <c r="K21" i="7"/>
  <c r="Z20" i="7"/>
  <c r="K22" i="7"/>
  <c r="U51" i="22" l="1"/>
  <c r="J81" i="23"/>
  <c r="J84" i="23" s="1"/>
  <c r="S49" i="27"/>
  <c r="S51" i="27" s="1"/>
  <c r="S48" i="27"/>
  <c r="Q51" i="27"/>
  <c r="Q53" i="27"/>
  <c r="Q55" i="27" s="1"/>
  <c r="Q56" i="27" s="1"/>
  <c r="K30" i="23"/>
  <c r="N38" i="28" s="1"/>
  <c r="K71" i="23"/>
  <c r="M101" i="22"/>
  <c r="M161" i="22"/>
  <c r="M169" i="22" s="1"/>
  <c r="M102" i="22"/>
  <c r="M162" i="22"/>
  <c r="M170" i="22" s="1"/>
  <c r="K82" i="23"/>
  <c r="AB178" i="22"/>
  <c r="S178" i="22"/>
  <c r="Q178" i="22"/>
  <c r="AC178" i="22"/>
  <c r="AE178" i="22"/>
  <c r="W178" i="22"/>
  <c r="R178" i="22"/>
  <c r="AA178" i="22"/>
  <c r="U178" i="22"/>
  <c r="P178" i="22"/>
  <c r="N178" i="22"/>
  <c r="Y178" i="22"/>
  <c r="T178" i="22"/>
  <c r="V178" i="22"/>
  <c r="O178" i="22"/>
  <c r="Z178" i="22"/>
  <c r="X178" i="22"/>
  <c r="AF178" i="22"/>
  <c r="AG178" i="22"/>
  <c r="AH178" i="22"/>
  <c r="O177" i="22"/>
  <c r="Y177" i="22"/>
  <c r="S177" i="22"/>
  <c r="AC177" i="22"/>
  <c r="AA177" i="22"/>
  <c r="R177" i="22"/>
  <c r="Q177" i="22"/>
  <c r="W177" i="22"/>
  <c r="T177" i="22"/>
  <c r="P177" i="22"/>
  <c r="V177" i="22"/>
  <c r="Z177" i="22"/>
  <c r="X177" i="22"/>
  <c r="U177" i="22"/>
  <c r="N177" i="22"/>
  <c r="AB177" i="22"/>
  <c r="AE177" i="22"/>
  <c r="AF177" i="22"/>
  <c r="AG177" i="22"/>
  <c r="AH177" i="22"/>
  <c r="U35" i="27"/>
  <c r="D84" i="23"/>
  <c r="X21" i="27"/>
  <c r="V20" i="27"/>
  <c r="M109" i="22"/>
  <c r="L71" i="23" s="1"/>
  <c r="L29" i="23"/>
  <c r="G43" i="28"/>
  <c r="E34" i="23"/>
  <c r="W9" i="27"/>
  <c r="Y10" i="27"/>
  <c r="Y9" i="27" s="1"/>
  <c r="V27" i="27"/>
  <c r="X28" i="27"/>
  <c r="X27" i="27" s="1"/>
  <c r="G39" i="28"/>
  <c r="T35" i="27"/>
  <c r="T49" i="27" s="1"/>
  <c r="M39" i="28"/>
  <c r="Y18" i="27"/>
  <c r="Y17" i="27" s="1"/>
  <c r="W17" i="27"/>
  <c r="V14" i="27"/>
  <c r="X15" i="27"/>
  <c r="X14" i="27" s="1"/>
  <c r="AD178" i="22"/>
  <c r="Y50" i="27"/>
  <c r="M118" i="22"/>
  <c r="L85" i="23" s="1"/>
  <c r="E33" i="23"/>
  <c r="G42" i="28"/>
  <c r="D35" i="23"/>
  <c r="Y15" i="27"/>
  <c r="Y14" i="27" s="1"/>
  <c r="W14" i="27"/>
  <c r="M110" i="22"/>
  <c r="W24" i="27"/>
  <c r="W61" i="27" s="1"/>
  <c r="W63" i="27" s="1"/>
  <c r="Y22" i="27"/>
  <c r="Y24" i="27" s="1"/>
  <c r="W27" i="27"/>
  <c r="Y28" i="27"/>
  <c r="Y27" i="27" s="1"/>
  <c r="AD177" i="22"/>
  <c r="M117" i="22"/>
  <c r="L74" i="23" s="1"/>
  <c r="X50" i="27"/>
  <c r="N37" i="28"/>
  <c r="K70" i="23"/>
  <c r="K73" i="23" s="1"/>
  <c r="V24" i="27"/>
  <c r="V61" i="27" s="1"/>
  <c r="V63" i="27" s="1"/>
  <c r="X22" i="27"/>
  <c r="X24" i="27" s="1"/>
  <c r="R51" i="27"/>
  <c r="R53" i="27"/>
  <c r="R55" i="27" s="1"/>
  <c r="R56" i="27" s="1"/>
  <c r="Y21" i="27"/>
  <c r="W20" i="27"/>
  <c r="D73" i="23"/>
  <c r="V9" i="27"/>
  <c r="X10" i="27"/>
  <c r="X9" i="27" s="1"/>
  <c r="V17" i="27"/>
  <c r="X18" i="27"/>
  <c r="X17" i="27" s="1"/>
  <c r="AM22" i="7"/>
  <c r="AE22" i="2"/>
  <c r="AE23" i="2"/>
  <c r="AL24" i="2"/>
  <c r="U71" i="22"/>
  <c r="U62" i="22"/>
  <c r="U61" i="22"/>
  <c r="T44" i="22"/>
  <c r="G84" i="22"/>
  <c r="T68" i="22"/>
  <c r="V44" i="22"/>
  <c r="U69" i="22"/>
  <c r="U45" i="22"/>
  <c r="U53" i="22"/>
  <c r="U52" i="22" s="1"/>
  <c r="T49" i="22"/>
  <c r="T48" i="22" s="1"/>
  <c r="G89" i="22"/>
  <c r="V56" i="22"/>
  <c r="G83" i="22"/>
  <c r="V60" i="22"/>
  <c r="G92" i="22"/>
  <c r="T52" i="22"/>
  <c r="U46" i="22"/>
  <c r="T60" i="22"/>
  <c r="R13" i="7"/>
  <c r="H88" i="22"/>
  <c r="T56" i="22"/>
  <c r="V52" i="22"/>
  <c r="E72" i="22"/>
  <c r="E74" i="22" s="1"/>
  <c r="V49" i="22"/>
  <c r="V48" i="22" s="1"/>
  <c r="U59" i="22"/>
  <c r="U56" i="22" s="1"/>
  <c r="U42" i="22"/>
  <c r="T64" i="22"/>
  <c r="U65" i="22"/>
  <c r="U63" i="22"/>
  <c r="U67" i="22"/>
  <c r="J21" i="7"/>
  <c r="Z21" i="7"/>
  <c r="AT23" i="7"/>
  <c r="AU24" i="7"/>
  <c r="AY28" i="7"/>
  <c r="AQ27" i="2"/>
  <c r="BB30" i="7"/>
  <c r="AT29" i="2"/>
  <c r="AZ29" i="7"/>
  <c r="AR28" i="2"/>
  <c r="BB31" i="7"/>
  <c r="AT30" i="2"/>
  <c r="AV25" i="7"/>
  <c r="BC32" i="7"/>
  <c r="AV31" i="2" s="1"/>
  <c r="AU31" i="2"/>
  <c r="AY26" i="7"/>
  <c r="AX27" i="7"/>
  <c r="AP26" i="2"/>
  <c r="AA20" i="7"/>
  <c r="J22" i="7"/>
  <c r="K81" i="23" l="1"/>
  <c r="K84" i="23" s="1"/>
  <c r="S53" i="27"/>
  <c r="S55" i="27" s="1"/>
  <c r="S56" i="27" s="1"/>
  <c r="U49" i="27"/>
  <c r="U53" i="27" s="1"/>
  <c r="U55" i="27" s="1"/>
  <c r="U56" i="27" s="1"/>
  <c r="U48" i="27"/>
  <c r="L82" i="23"/>
  <c r="L30" i="23"/>
  <c r="O38" i="28" s="1"/>
  <c r="K31" i="23"/>
  <c r="U51" i="27"/>
  <c r="R161" i="22"/>
  <c r="R169" i="22" s="1"/>
  <c r="Y161" i="22"/>
  <c r="Y169" i="22" s="1"/>
  <c r="U161" i="22"/>
  <c r="U169" i="22" s="1"/>
  <c r="AC161" i="22"/>
  <c r="AC169" i="22" s="1"/>
  <c r="AF161" i="22"/>
  <c r="AF169" i="22" s="1"/>
  <c r="S161" i="22"/>
  <c r="S169" i="22" s="1"/>
  <c r="X161" i="22"/>
  <c r="X169" i="22" s="1"/>
  <c r="T161" i="22"/>
  <c r="T169" i="22" s="1"/>
  <c r="AB161" i="22"/>
  <c r="AB169" i="22" s="1"/>
  <c r="Q161" i="22"/>
  <c r="Q169" i="22" s="1"/>
  <c r="AA161" i="22"/>
  <c r="AA169" i="22" s="1"/>
  <c r="W161" i="22"/>
  <c r="W169" i="22" s="1"/>
  <c r="AE161" i="22"/>
  <c r="AE169" i="22" s="1"/>
  <c r="O161" i="22"/>
  <c r="O169" i="22" s="1"/>
  <c r="P161" i="22"/>
  <c r="P169" i="22" s="1"/>
  <c r="Z161" i="22"/>
  <c r="Z169" i="22" s="1"/>
  <c r="V161" i="22"/>
  <c r="V169" i="22" s="1"/>
  <c r="AD161" i="22"/>
  <c r="AD169" i="22" s="1"/>
  <c r="AG161" i="22"/>
  <c r="AG169" i="22" s="1"/>
  <c r="AH161" i="22"/>
  <c r="AH169" i="22" s="1"/>
  <c r="N162" i="22"/>
  <c r="N170" i="22" s="1"/>
  <c r="S162" i="22"/>
  <c r="S170" i="22" s="1"/>
  <c r="T162" i="22"/>
  <c r="T170" i="22" s="1"/>
  <c r="U162" i="22"/>
  <c r="U170" i="22" s="1"/>
  <c r="AF162" i="22"/>
  <c r="AF170" i="22" s="1"/>
  <c r="R162" i="22"/>
  <c r="R170" i="22" s="1"/>
  <c r="W162" i="22"/>
  <c r="W170" i="22" s="1"/>
  <c r="X162" i="22"/>
  <c r="X170" i="22" s="1"/>
  <c r="Y162" i="22"/>
  <c r="Y170" i="22" s="1"/>
  <c r="V162" i="22"/>
  <c r="V170" i="22" s="1"/>
  <c r="AA162" i="22"/>
  <c r="AA170" i="22" s="1"/>
  <c r="AB162" i="22"/>
  <c r="AB170" i="22" s="1"/>
  <c r="AC162" i="22"/>
  <c r="AC170" i="22" s="1"/>
  <c r="O162" i="22"/>
  <c r="O170" i="22" s="1"/>
  <c r="Z162" i="22"/>
  <c r="Z170" i="22" s="1"/>
  <c r="P162" i="22"/>
  <c r="P170" i="22" s="1"/>
  <c r="Q162" i="22"/>
  <c r="Q170" i="22" s="1"/>
  <c r="AD162" i="22"/>
  <c r="AD170" i="22" s="1"/>
  <c r="AG162" i="22"/>
  <c r="AG170" i="22" s="1"/>
  <c r="AH162" i="22"/>
  <c r="AH170" i="22" s="1"/>
  <c r="V35" i="27"/>
  <c r="V49" i="27" s="1"/>
  <c r="N39" i="28"/>
  <c r="N161" i="22"/>
  <c r="N169" i="22" s="1"/>
  <c r="U101" i="22"/>
  <c r="V101" i="22"/>
  <c r="S101" i="22"/>
  <c r="Y101" i="22"/>
  <c r="P101" i="22"/>
  <c r="AC101" i="22"/>
  <c r="AD101" i="22"/>
  <c r="N101" i="22"/>
  <c r="Q101" i="22"/>
  <c r="O101" i="22"/>
  <c r="Z101" i="22"/>
  <c r="AB101" i="22"/>
  <c r="X101" i="22"/>
  <c r="W101" i="22"/>
  <c r="R101" i="22"/>
  <c r="AA101" i="22"/>
  <c r="T101" i="22"/>
  <c r="AF101" i="22"/>
  <c r="AE101" i="22"/>
  <c r="AG101" i="22"/>
  <c r="AH101" i="22"/>
  <c r="AE117" i="22"/>
  <c r="AD74" i="23" s="1"/>
  <c r="V117" i="22"/>
  <c r="U74" i="23" s="1"/>
  <c r="Z117" i="22"/>
  <c r="Y74" i="23" s="1"/>
  <c r="O117" i="22"/>
  <c r="N74" i="23" s="1"/>
  <c r="P117" i="22"/>
  <c r="O74" i="23" s="1"/>
  <c r="AF117" i="22"/>
  <c r="AE74" i="23" s="1"/>
  <c r="S117" i="22"/>
  <c r="R74" i="23" s="1"/>
  <c r="N117" i="22"/>
  <c r="M74" i="23" s="1"/>
  <c r="W117" i="22"/>
  <c r="V74" i="23" s="1"/>
  <c r="Y117" i="22"/>
  <c r="X74" i="23" s="1"/>
  <c r="X117" i="22"/>
  <c r="W74" i="23" s="1"/>
  <c r="R117" i="22"/>
  <c r="Q74" i="23" s="1"/>
  <c r="U117" i="22"/>
  <c r="T74" i="23" s="1"/>
  <c r="Q117" i="22"/>
  <c r="P74" i="23" s="1"/>
  <c r="AB117" i="22"/>
  <c r="AA74" i="23" s="1"/>
  <c r="AC117" i="22"/>
  <c r="AB74" i="23" s="1"/>
  <c r="T117" i="22"/>
  <c r="S74" i="23" s="1"/>
  <c r="AA117" i="22"/>
  <c r="Z74" i="23" s="1"/>
  <c r="AD117" i="22"/>
  <c r="AC74" i="23" s="1"/>
  <c r="AG117" i="22"/>
  <c r="AF74" i="23" s="1"/>
  <c r="AH117" i="22"/>
  <c r="AG74" i="23" s="1"/>
  <c r="L81" i="23"/>
  <c r="L84" i="23" s="1"/>
  <c r="G44" i="28"/>
  <c r="T51" i="27"/>
  <c r="T53" i="27"/>
  <c r="T55" i="27" s="1"/>
  <c r="T56" i="27" s="1"/>
  <c r="L70" i="23"/>
  <c r="L73" i="23" s="1"/>
  <c r="O37" i="28"/>
  <c r="L31" i="23"/>
  <c r="F33" i="23"/>
  <c r="H42" i="28"/>
  <c r="E35" i="23"/>
  <c r="W35" i="27"/>
  <c r="Y61" i="27"/>
  <c r="Y63" i="27" s="1"/>
  <c r="Y20" i="27"/>
  <c r="Y35" i="27" s="1"/>
  <c r="AE162" i="22"/>
  <c r="AE170" i="22" s="1"/>
  <c r="Q102" i="22"/>
  <c r="W102" i="22"/>
  <c r="AB102" i="22"/>
  <c r="AC102" i="22"/>
  <c r="AD102" i="22"/>
  <c r="U102" i="22"/>
  <c r="T102" i="22"/>
  <c r="R102" i="22"/>
  <c r="O102" i="22"/>
  <c r="P102" i="22"/>
  <c r="AA102" i="22"/>
  <c r="Z102" i="22"/>
  <c r="S102" i="22"/>
  <c r="X102" i="22"/>
  <c r="N102" i="22"/>
  <c r="Y102" i="22"/>
  <c r="V102" i="22"/>
  <c r="AE102" i="22"/>
  <c r="AF102" i="22"/>
  <c r="AH102" i="22"/>
  <c r="AG102" i="22"/>
  <c r="H43" i="28"/>
  <c r="F34" i="23"/>
  <c r="V53" i="27"/>
  <c r="V55" i="27" s="1"/>
  <c r="V56" i="27" s="1"/>
  <c r="V51" i="27"/>
  <c r="U118" i="22"/>
  <c r="T85" i="23" s="1"/>
  <c r="V118" i="22"/>
  <c r="U85" i="23" s="1"/>
  <c r="X118" i="22"/>
  <c r="W85" i="23" s="1"/>
  <c r="Q118" i="22"/>
  <c r="P85" i="23" s="1"/>
  <c r="AE118" i="22"/>
  <c r="AD85" i="23" s="1"/>
  <c r="P118" i="22"/>
  <c r="O85" i="23" s="1"/>
  <c r="AB118" i="22"/>
  <c r="AA85" i="23" s="1"/>
  <c r="O118" i="22"/>
  <c r="N85" i="23" s="1"/>
  <c r="AD118" i="22"/>
  <c r="AC85" i="23" s="1"/>
  <c r="Z118" i="22"/>
  <c r="Y85" i="23" s="1"/>
  <c r="T118" i="22"/>
  <c r="S85" i="23" s="1"/>
  <c r="W118" i="22"/>
  <c r="V85" i="23" s="1"/>
  <c r="S118" i="22"/>
  <c r="R85" i="23" s="1"/>
  <c r="R118" i="22"/>
  <c r="Q85" i="23" s="1"/>
  <c r="AA118" i="22"/>
  <c r="Z85" i="23" s="1"/>
  <c r="Y118" i="22"/>
  <c r="X85" i="23" s="1"/>
  <c r="N118" i="22"/>
  <c r="M85" i="23" s="1"/>
  <c r="AC118" i="22"/>
  <c r="AB85" i="23" s="1"/>
  <c r="AF118" i="22"/>
  <c r="AE85" i="23" s="1"/>
  <c r="AG118" i="22"/>
  <c r="AF85" i="23" s="1"/>
  <c r="AH118" i="22"/>
  <c r="AG85" i="23" s="1"/>
  <c r="X61" i="27"/>
  <c r="X63" i="27" s="1"/>
  <c r="X20" i="27"/>
  <c r="X35" i="27" s="1"/>
  <c r="X49" i="27" s="1"/>
  <c r="AN24" i="2"/>
  <c r="AN25" i="2"/>
  <c r="AM24" i="2"/>
  <c r="AN22" i="7"/>
  <c r="AF23" i="2"/>
  <c r="AF22" i="2"/>
  <c r="U68" i="22"/>
  <c r="H94" i="22"/>
  <c r="U60" i="22"/>
  <c r="U49" i="22"/>
  <c r="U48" i="22" s="1"/>
  <c r="G88" i="22"/>
  <c r="U44" i="22"/>
  <c r="U64" i="22"/>
  <c r="S13" i="7"/>
  <c r="AY27" i="7"/>
  <c r="AQ26" i="2"/>
  <c r="AZ26" i="7"/>
  <c r="AW25" i="7"/>
  <c r="BC31" i="7"/>
  <c r="AV30" i="2" s="1"/>
  <c r="AU30" i="2"/>
  <c r="BA29" i="7"/>
  <c r="AS28" i="2"/>
  <c r="BC30" i="7"/>
  <c r="AV29" i="2" s="1"/>
  <c r="AU29" i="2"/>
  <c r="AZ28" i="7"/>
  <c r="AR27" i="2"/>
  <c r="AV24" i="7"/>
  <c r="AU23" i="7"/>
  <c r="AA21" i="7"/>
  <c r="I21" i="7"/>
  <c r="H21" i="7" s="1"/>
  <c r="G21" i="7" s="1"/>
  <c r="F21" i="7" s="1"/>
  <c r="E21" i="7" s="1"/>
  <c r="D21" i="7" s="1"/>
  <c r="AB20" i="7"/>
  <c r="I22" i="7"/>
  <c r="H22" i="7" s="1"/>
  <c r="G22" i="7" s="1"/>
  <c r="F22" i="7" s="1"/>
  <c r="E22" i="7" s="1"/>
  <c r="D22" i="7" s="1"/>
  <c r="W49" i="27" l="1"/>
  <c r="W48" i="27"/>
  <c r="O39" i="28"/>
  <c r="AD30" i="23"/>
  <c r="AE110" i="22"/>
  <c r="AD82" i="23" s="1"/>
  <c r="W30" i="23"/>
  <c r="X110" i="22"/>
  <c r="W82" i="23" s="1"/>
  <c r="O30" i="23"/>
  <c r="P110" i="22"/>
  <c r="O82" i="23" s="1"/>
  <c r="T30" i="23"/>
  <c r="U110" i="22"/>
  <c r="T82" i="23" s="1"/>
  <c r="V30" i="23"/>
  <c r="W110" i="22"/>
  <c r="V82" i="23" s="1"/>
  <c r="I42" i="28"/>
  <c r="F35" i="23"/>
  <c r="G33" i="23"/>
  <c r="AD29" i="23"/>
  <c r="AE109" i="22"/>
  <c r="AD71" i="23" s="1"/>
  <c r="R109" i="22"/>
  <c r="Q71" i="23" s="1"/>
  <c r="Q29" i="23"/>
  <c r="Z109" i="22"/>
  <c r="Y71" i="23" s="1"/>
  <c r="Y29" i="23"/>
  <c r="AD109" i="22"/>
  <c r="AC71" i="23" s="1"/>
  <c r="AC29" i="23"/>
  <c r="S109" i="22"/>
  <c r="R71" i="23" s="1"/>
  <c r="R29" i="23"/>
  <c r="AG110" i="22"/>
  <c r="AF82" i="23" s="1"/>
  <c r="AF30" i="23"/>
  <c r="U30" i="23"/>
  <c r="V110" i="22"/>
  <c r="U82" i="23" s="1"/>
  <c r="R30" i="23"/>
  <c r="S110" i="22"/>
  <c r="R82" i="23" s="1"/>
  <c r="N30" i="23"/>
  <c r="O110" i="22"/>
  <c r="N82" i="23" s="1"/>
  <c r="AC30" i="23"/>
  <c r="AD110" i="22"/>
  <c r="AC82" i="23" s="1"/>
  <c r="P30" i="23"/>
  <c r="Q110" i="22"/>
  <c r="P82" i="23" s="1"/>
  <c r="W51" i="27"/>
  <c r="W53" i="27"/>
  <c r="W55" i="27" s="1"/>
  <c r="W56" i="27" s="1"/>
  <c r="AF109" i="22"/>
  <c r="AE71" i="23" s="1"/>
  <c r="AE29" i="23"/>
  <c r="W109" i="22"/>
  <c r="V71" i="23" s="1"/>
  <c r="V29" i="23"/>
  <c r="O109" i="22"/>
  <c r="N71" i="23" s="1"/>
  <c r="N29" i="23"/>
  <c r="AC109" i="22"/>
  <c r="AB71" i="23" s="1"/>
  <c r="AB29" i="23"/>
  <c r="V109" i="22"/>
  <c r="U71" i="23" s="1"/>
  <c r="U29" i="23"/>
  <c r="X51" i="27"/>
  <c r="X53" i="27"/>
  <c r="X55" i="27" s="1"/>
  <c r="X56" i="27" s="1"/>
  <c r="AH110" i="22"/>
  <c r="AG82" i="23" s="1"/>
  <c r="AG30" i="23"/>
  <c r="X30" i="23"/>
  <c r="Y110" i="22"/>
  <c r="X82" i="23" s="1"/>
  <c r="Y30" i="23"/>
  <c r="Z110" i="22"/>
  <c r="Y82" i="23" s="1"/>
  <c r="Q30" i="23"/>
  <c r="R110" i="22"/>
  <c r="Q82" i="23" s="1"/>
  <c r="AB30" i="23"/>
  <c r="AC110" i="22"/>
  <c r="AB82" i="23" s="1"/>
  <c r="AH109" i="22"/>
  <c r="AG71" i="23" s="1"/>
  <c r="AG29" i="23"/>
  <c r="T109" i="22"/>
  <c r="S71" i="23" s="1"/>
  <c r="S29" i="23"/>
  <c r="X109" i="22"/>
  <c r="W71" i="23" s="1"/>
  <c r="W29" i="23"/>
  <c r="Q109" i="22"/>
  <c r="P71" i="23" s="1"/>
  <c r="P29" i="23"/>
  <c r="P109" i="22"/>
  <c r="O71" i="23" s="1"/>
  <c r="O29" i="23"/>
  <c r="U109" i="22"/>
  <c r="T71" i="23" s="1"/>
  <c r="T29" i="23"/>
  <c r="I43" i="28"/>
  <c r="G34" i="23"/>
  <c r="AF110" i="22"/>
  <c r="AE82" i="23" s="1"/>
  <c r="AE30" i="23"/>
  <c r="M30" i="23"/>
  <c r="N110" i="22"/>
  <c r="M82" i="23" s="1"/>
  <c r="Z30" i="23"/>
  <c r="AA110" i="22"/>
  <c r="Z82" i="23" s="1"/>
  <c r="S30" i="23"/>
  <c r="T110" i="22"/>
  <c r="S82" i="23" s="1"/>
  <c r="AA30" i="23"/>
  <c r="AB110" i="22"/>
  <c r="AA82" i="23" s="1"/>
  <c r="Y48" i="27"/>
  <c r="Y49" i="27"/>
  <c r="H44" i="28"/>
  <c r="AG109" i="22"/>
  <c r="AF71" i="23" s="1"/>
  <c r="AF29" i="23"/>
  <c r="AA109" i="22"/>
  <c r="Z71" i="23" s="1"/>
  <c r="Z29" i="23"/>
  <c r="AB109" i="22"/>
  <c r="AA71" i="23" s="1"/>
  <c r="AA29" i="23"/>
  <c r="M29" i="23"/>
  <c r="N109" i="22"/>
  <c r="M71" i="23" s="1"/>
  <c r="Y109" i="22"/>
  <c r="X71" i="23" s="1"/>
  <c r="X29" i="23"/>
  <c r="AO22" i="7"/>
  <c r="AG23" i="2"/>
  <c r="AG22" i="2"/>
  <c r="AO24" i="2"/>
  <c r="AO25" i="2"/>
  <c r="G94" i="22"/>
  <c r="T13" i="7"/>
  <c r="AB21" i="7"/>
  <c r="AV23" i="7"/>
  <c r="AW24" i="7"/>
  <c r="AP25" i="2" s="1"/>
  <c r="BA28" i="7"/>
  <c r="AS27" i="2"/>
  <c r="BB29" i="7"/>
  <c r="AT28" i="2"/>
  <c r="AX25" i="7"/>
  <c r="BA26" i="7"/>
  <c r="AZ27" i="7"/>
  <c r="AR26" i="2"/>
  <c r="AC20" i="7"/>
  <c r="X70" i="23" l="1"/>
  <c r="X73" i="23" s="1"/>
  <c r="AA37" i="28"/>
  <c r="X31" i="23"/>
  <c r="AA70" i="23"/>
  <c r="AA73" i="23" s="1"/>
  <c r="AD37" i="28"/>
  <c r="AA31" i="23"/>
  <c r="AI37" i="28"/>
  <c r="AF31" i="23"/>
  <c r="AF70" i="23"/>
  <c r="AF73" i="23" s="1"/>
  <c r="S81" i="23"/>
  <c r="S84" i="23" s="1"/>
  <c r="V38" i="28"/>
  <c r="P38" i="28"/>
  <c r="M81" i="23"/>
  <c r="M84" i="23" s="1"/>
  <c r="T38" i="28"/>
  <c r="Q81" i="23"/>
  <c r="Q84" i="23" s="1"/>
  <c r="X81" i="23"/>
  <c r="X84" i="23" s="1"/>
  <c r="AA38" i="28"/>
  <c r="AC81" i="23"/>
  <c r="AC84" i="23" s="1"/>
  <c r="AF38" i="28"/>
  <c r="U38" i="28"/>
  <c r="R81" i="23"/>
  <c r="R84" i="23" s="1"/>
  <c r="AE81" i="23"/>
  <c r="AE84" i="23" s="1"/>
  <c r="AH38" i="28"/>
  <c r="T70" i="23"/>
  <c r="T73" i="23" s="1"/>
  <c r="W37" i="28"/>
  <c r="T31" i="23"/>
  <c r="P70" i="23"/>
  <c r="P73" i="23" s="1"/>
  <c r="S37" i="28"/>
  <c r="P31" i="23"/>
  <c r="S70" i="23"/>
  <c r="S73" i="23" s="1"/>
  <c r="S31" i="23"/>
  <c r="V37" i="28"/>
  <c r="AG81" i="23"/>
  <c r="AG84" i="23" s="1"/>
  <c r="AJ38" i="28"/>
  <c r="X37" i="28"/>
  <c r="U70" i="23"/>
  <c r="U73" i="23" s="1"/>
  <c r="U31" i="23"/>
  <c r="N70" i="23"/>
  <c r="N73" i="23" s="1"/>
  <c r="N31" i="23"/>
  <c r="Q37" i="28"/>
  <c r="AH37" i="28"/>
  <c r="AE70" i="23"/>
  <c r="AE31" i="23"/>
  <c r="R70" i="23"/>
  <c r="R73" i="23" s="1"/>
  <c r="U37" i="28"/>
  <c r="R31" i="23"/>
  <c r="Y70" i="23"/>
  <c r="Y73" i="23" s="1"/>
  <c r="Y31" i="23"/>
  <c r="AB37" i="28"/>
  <c r="I44" i="28"/>
  <c r="T81" i="23"/>
  <c r="T84" i="23" s="1"/>
  <c r="W38" i="28"/>
  <c r="Z38" i="28"/>
  <c r="W81" i="23"/>
  <c r="W84" i="23" s="1"/>
  <c r="AE38" i="28"/>
  <c r="AB81" i="23"/>
  <c r="AB84" i="23" s="1"/>
  <c r="Y81" i="23"/>
  <c r="Y84" i="23" s="1"/>
  <c r="AB38" i="28"/>
  <c r="P81" i="23"/>
  <c r="P84" i="23" s="1"/>
  <c r="S38" i="28"/>
  <c r="Q38" i="28"/>
  <c r="N81" i="23"/>
  <c r="N84" i="23" s="1"/>
  <c r="U81" i="23"/>
  <c r="U84" i="23" s="1"/>
  <c r="X38" i="28"/>
  <c r="X39" i="28" s="1"/>
  <c r="AD70" i="23"/>
  <c r="AD73" i="23" s="1"/>
  <c r="AG37" i="28"/>
  <c r="AD31" i="23"/>
  <c r="Z31" i="23"/>
  <c r="Z70" i="23"/>
  <c r="Z73" i="23" s="1"/>
  <c r="AC37" i="28"/>
  <c r="AD38" i="28"/>
  <c r="AD39" i="28" s="1"/>
  <c r="AA81" i="23"/>
  <c r="AA84" i="23" s="1"/>
  <c r="Z81" i="23"/>
  <c r="Z84" i="23" s="1"/>
  <c r="AC38" i="28"/>
  <c r="P37" i="28"/>
  <c r="M70" i="23"/>
  <c r="M73" i="23" s="1"/>
  <c r="M31" i="23"/>
  <c r="Y53" i="27"/>
  <c r="Y55" i="27" s="1"/>
  <c r="Y56" i="27" s="1"/>
  <c r="Y51" i="27"/>
  <c r="J43" i="28"/>
  <c r="H34" i="23"/>
  <c r="O70" i="23"/>
  <c r="O73" i="23" s="1"/>
  <c r="O31" i="23"/>
  <c r="R37" i="28"/>
  <c r="Z37" i="28"/>
  <c r="W31" i="23"/>
  <c r="W70" i="23"/>
  <c r="W73" i="23" s="1"/>
  <c r="AG31" i="23"/>
  <c r="AJ37" i="28"/>
  <c r="AG70" i="23"/>
  <c r="AG73" i="23" s="1"/>
  <c r="AB70" i="23"/>
  <c r="AB73" i="23" s="1"/>
  <c r="AE37" i="28"/>
  <c r="AB31" i="23"/>
  <c r="V70" i="23"/>
  <c r="V73" i="23" s="1"/>
  <c r="V31" i="23"/>
  <c r="Y37" i="28"/>
  <c r="AF81" i="23"/>
  <c r="AF84" i="23" s="1"/>
  <c r="AI38" i="28"/>
  <c r="AC70" i="23"/>
  <c r="AC73" i="23" s="1"/>
  <c r="AF37" i="28"/>
  <c r="AC31" i="23"/>
  <c r="Q70" i="23"/>
  <c r="Q73" i="23" s="1"/>
  <c r="T37" i="28"/>
  <c r="T39" i="28" s="1"/>
  <c r="Q31" i="23"/>
  <c r="J42" i="28"/>
  <c r="H33" i="23"/>
  <c r="G35" i="23"/>
  <c r="V81" i="23"/>
  <c r="V84" i="23" s="1"/>
  <c r="Y38" i="28"/>
  <c r="R38" i="28"/>
  <c r="O81" i="23"/>
  <c r="O84" i="23" s="1"/>
  <c r="AD81" i="23"/>
  <c r="AD84" i="23" s="1"/>
  <c r="AG38" i="28"/>
  <c r="AP22" i="7"/>
  <c r="AH23" i="2"/>
  <c r="AH22" i="2"/>
  <c r="U13" i="7"/>
  <c r="AC21" i="7"/>
  <c r="BA27" i="7"/>
  <c r="AS26" i="2"/>
  <c r="BB26" i="7"/>
  <c r="AY25" i="7"/>
  <c r="BC29" i="7"/>
  <c r="AV28" i="2" s="1"/>
  <c r="AU28" i="2"/>
  <c r="BB28" i="7"/>
  <c r="AT27" i="2"/>
  <c r="AX24" i="7"/>
  <c r="AW23" i="7"/>
  <c r="AD20" i="7"/>
  <c r="AE20" i="7" s="1"/>
  <c r="AF20" i="7" s="1"/>
  <c r="AG20" i="7" s="1"/>
  <c r="AH20" i="7" s="1"/>
  <c r="AI20" i="7" s="1"/>
  <c r="AJ20" i="7" s="1"/>
  <c r="AK20" i="7" s="1"/>
  <c r="AL20" i="7" s="1"/>
  <c r="AM20" i="7" s="1"/>
  <c r="AN20" i="7" s="1"/>
  <c r="AO20" i="7" s="1"/>
  <c r="AP20" i="7" s="1"/>
  <c r="AQ20" i="7" s="1"/>
  <c r="AR20" i="7" s="1"/>
  <c r="AS20" i="7" s="1"/>
  <c r="AT20" i="7" s="1"/>
  <c r="AU20" i="7" s="1"/>
  <c r="AV20" i="7" s="1"/>
  <c r="AW20" i="7" s="1"/>
  <c r="AX20" i="7" s="1"/>
  <c r="AY20" i="7" s="1"/>
  <c r="AZ20" i="7" s="1"/>
  <c r="BA20" i="7" s="1"/>
  <c r="BB20" i="7" s="1"/>
  <c r="BC20" i="7" s="1"/>
  <c r="AJ39" i="28" l="1"/>
  <c r="AH39" i="28"/>
  <c r="AF39" i="28"/>
  <c r="J44" i="28"/>
  <c r="U39" i="28"/>
  <c r="R39" i="28"/>
  <c r="Q39" i="28"/>
  <c r="S39" i="28"/>
  <c r="P39" i="28"/>
  <c r="AE39" i="28"/>
  <c r="V39" i="28"/>
  <c r="AI39" i="28"/>
  <c r="AC39" i="28"/>
  <c r="AG39" i="28"/>
  <c r="AE77" i="23"/>
  <c r="AE73" i="23"/>
  <c r="AA39" i="28"/>
  <c r="K42" i="28"/>
  <c r="I33" i="23"/>
  <c r="H35" i="23"/>
  <c r="Y39" i="28"/>
  <c r="K43" i="28"/>
  <c r="I34" i="23"/>
  <c r="Z39" i="28"/>
  <c r="AB39" i="28"/>
  <c r="W39" i="28"/>
  <c r="AQ24" i="2"/>
  <c r="AQ25" i="2"/>
  <c r="AQ22" i="7"/>
  <c r="AI23" i="2"/>
  <c r="AI22" i="2"/>
  <c r="AP24" i="2"/>
  <c r="V13" i="7"/>
  <c r="AX23" i="7"/>
  <c r="AY24" i="7"/>
  <c r="AR25" i="2" s="1"/>
  <c r="BC28" i="7"/>
  <c r="AV27" i="2" s="1"/>
  <c r="AU27" i="2"/>
  <c r="AZ25" i="7"/>
  <c r="BC26" i="7"/>
  <c r="BB27" i="7"/>
  <c r="AT26" i="2"/>
  <c r="AD21" i="7"/>
  <c r="L43" i="28" l="1"/>
  <c r="J34" i="23"/>
  <c r="L42" i="28"/>
  <c r="J33" i="23"/>
  <c r="I35" i="23"/>
  <c r="K44" i="28"/>
  <c r="AR22" i="7"/>
  <c r="AJ22" i="2"/>
  <c r="AJ23" i="2"/>
  <c r="W13" i="7"/>
  <c r="AE21" i="7"/>
  <c r="BC27" i="7"/>
  <c r="AV26" i="2" s="1"/>
  <c r="AU26" i="2"/>
  <c r="BA25" i="7"/>
  <c r="AZ24" i="7"/>
  <c r="AY23" i="7"/>
  <c r="L44" i="28" l="1"/>
  <c r="M42" i="28"/>
  <c r="J35" i="23"/>
  <c r="K33" i="23"/>
  <c r="M43" i="28"/>
  <c r="K34" i="23"/>
  <c r="AR24" i="2"/>
  <c r="AS24" i="2"/>
  <c r="AS25" i="2"/>
  <c r="AS22" i="7"/>
  <c r="AK23" i="2"/>
  <c r="AK22" i="2"/>
  <c r="X13" i="7"/>
  <c r="AZ23" i="7"/>
  <c r="BA24" i="7"/>
  <c r="AT25" i="2" s="1"/>
  <c r="BB25" i="7"/>
  <c r="AF21" i="7"/>
  <c r="N43" i="28" l="1"/>
  <c r="L34" i="23"/>
  <c r="M44" i="28"/>
  <c r="N42" i="28"/>
  <c r="L33" i="23"/>
  <c r="K35" i="23"/>
  <c r="AT22" i="7"/>
  <c r="AL23" i="2"/>
  <c r="AL22" i="2"/>
  <c r="Y13" i="7"/>
  <c r="AG21" i="7"/>
  <c r="BC25" i="7"/>
  <c r="BB24" i="7"/>
  <c r="BA23" i="7"/>
  <c r="O43" i="28" l="1"/>
  <c r="M34" i="23"/>
  <c r="O42" i="28"/>
  <c r="M33" i="23"/>
  <c r="L35" i="23"/>
  <c r="N44" i="28"/>
  <c r="AU22" i="7"/>
  <c r="AM23" i="2"/>
  <c r="AM22" i="2"/>
  <c r="AT24" i="2"/>
  <c r="AU25" i="2"/>
  <c r="Z13" i="7"/>
  <c r="BB23" i="7"/>
  <c r="AU24" i="2" s="1"/>
  <c r="BC24" i="7"/>
  <c r="AV25" i="2" s="1"/>
  <c r="AH21" i="7"/>
  <c r="AG88" i="23"/>
  <c r="O88" i="23"/>
  <c r="AC88" i="23"/>
  <c r="W88" i="23"/>
  <c r="S88" i="23"/>
  <c r="AF88" i="23"/>
  <c r="X88" i="23"/>
  <c r="Z88" i="23"/>
  <c r="AA88" i="23"/>
  <c r="AE88" i="23"/>
  <c r="R88" i="23"/>
  <c r="Y88" i="23"/>
  <c r="AB88" i="23"/>
  <c r="T88" i="23"/>
  <c r="P88" i="23"/>
  <c r="U88" i="23"/>
  <c r="AD88" i="23"/>
  <c r="V88" i="23"/>
  <c r="Q88" i="23"/>
  <c r="N88" i="23"/>
  <c r="P42" i="28" l="1"/>
  <c r="N33" i="23"/>
  <c r="M35" i="23"/>
  <c r="O44" i="28"/>
  <c r="N34" i="23"/>
  <c r="P43" i="28"/>
  <c r="F53" i="28" s="1"/>
  <c r="AV22" i="7"/>
  <c r="AN23" i="2"/>
  <c r="AN22" i="2"/>
  <c r="AA13" i="7"/>
  <c r="AI21" i="7"/>
  <c r="BC23" i="7"/>
  <c r="H88" i="23"/>
  <c r="M88" i="23"/>
  <c r="D88" i="23"/>
  <c r="J88" i="23"/>
  <c r="I88" i="23"/>
  <c r="G88" i="23"/>
  <c r="K88" i="23"/>
  <c r="L88" i="23"/>
  <c r="D23" i="7"/>
  <c r="Q42" i="28" l="1"/>
  <c r="O33" i="23"/>
  <c r="N35" i="23"/>
  <c r="O34" i="23"/>
  <c r="Q43" i="28"/>
  <c r="Q44" i="28" s="1"/>
  <c r="F52" i="28"/>
  <c r="F54" i="28" s="1"/>
  <c r="P44" i="28"/>
  <c r="AW22" i="7"/>
  <c r="AO22" i="2"/>
  <c r="AO23" i="2"/>
  <c r="AV24" i="2"/>
  <c r="AB13" i="7"/>
  <c r="AJ21" i="7"/>
  <c r="R42" i="28" l="1"/>
  <c r="P33" i="23"/>
  <c r="O35" i="23"/>
  <c r="R43" i="28"/>
  <c r="P34" i="23"/>
  <c r="AX22" i="7"/>
  <c r="AP23" i="2"/>
  <c r="AP22" i="2"/>
  <c r="AC13" i="7"/>
  <c r="AK21" i="7"/>
  <c r="AL21" i="7" s="1"/>
  <c r="AM21" i="7" s="1"/>
  <c r="AN21" i="7" s="1"/>
  <c r="AO21" i="7" s="1"/>
  <c r="AP21" i="7" s="1"/>
  <c r="AQ21" i="7" s="1"/>
  <c r="AR21" i="7" s="1"/>
  <c r="AS21" i="7" s="1"/>
  <c r="AT21" i="7" s="1"/>
  <c r="AU21" i="7" s="1"/>
  <c r="AV21" i="7" s="1"/>
  <c r="AW21" i="7" s="1"/>
  <c r="AX21" i="7" s="1"/>
  <c r="AY21" i="7" s="1"/>
  <c r="AZ21" i="7" s="1"/>
  <c r="BA21" i="7" s="1"/>
  <c r="BB21" i="7" s="1"/>
  <c r="BC21" i="7" s="1"/>
  <c r="R44" i="28" l="1"/>
  <c r="S42" i="28"/>
  <c r="Q33" i="23"/>
  <c r="P35" i="23"/>
  <c r="S43" i="28"/>
  <c r="Q34" i="23"/>
  <c r="AY22" i="7"/>
  <c r="AQ23" i="2"/>
  <c r="AQ22" i="2"/>
  <c r="AD13" i="7"/>
  <c r="S44" i="28" l="1"/>
  <c r="T43" i="28"/>
  <c r="R34" i="23"/>
  <c r="T42" i="28"/>
  <c r="R33" i="23"/>
  <c r="Q35" i="23"/>
  <c r="AZ22" i="7"/>
  <c r="AR23" i="2"/>
  <c r="AR22" i="2"/>
  <c r="AE13" i="7"/>
  <c r="T44" i="28" l="1"/>
  <c r="U43" i="28"/>
  <c r="S34" i="23"/>
  <c r="U42" i="28"/>
  <c r="S33" i="23"/>
  <c r="R35" i="23"/>
  <c r="BA22" i="7"/>
  <c r="AS23" i="2"/>
  <c r="AS22" i="2"/>
  <c r="AF13" i="7"/>
  <c r="U44" i="28" l="1"/>
  <c r="V43" i="28"/>
  <c r="T34" i="23"/>
  <c r="V42" i="28"/>
  <c r="S35" i="23"/>
  <c r="T33" i="23"/>
  <c r="BB22" i="7"/>
  <c r="AT22" i="2"/>
  <c r="AT23" i="2"/>
  <c r="AG13" i="7"/>
  <c r="V44" i="28" l="1"/>
  <c r="W43" i="28"/>
  <c r="U34" i="23"/>
  <c r="W42" i="28"/>
  <c r="U33" i="23"/>
  <c r="T35" i="23"/>
  <c r="BC22" i="7"/>
  <c r="AU23" i="2"/>
  <c r="AU22" i="2"/>
  <c r="AH13" i="7"/>
  <c r="W44" i="28" l="1"/>
  <c r="X43" i="28"/>
  <c r="V34" i="23"/>
  <c r="X42" i="28"/>
  <c r="U35" i="23"/>
  <c r="V33" i="23"/>
  <c r="AV23" i="2"/>
  <c r="AV22" i="2"/>
  <c r="AI13" i="7"/>
  <c r="X44" i="28" l="1"/>
  <c r="Y43" i="28"/>
  <c r="W34" i="23"/>
  <c r="Y42" i="28"/>
  <c r="W33" i="23"/>
  <c r="V35" i="23"/>
  <c r="AJ13" i="7"/>
  <c r="Z43" i="28" l="1"/>
  <c r="X34" i="23"/>
  <c r="Z42" i="28"/>
  <c r="X33" i="23"/>
  <c r="W35" i="23"/>
  <c r="Y44" i="28"/>
  <c r="AK13" i="7"/>
  <c r="AL13" i="7" s="1"/>
  <c r="AM13" i="7" s="1"/>
  <c r="AN13" i="7" s="1"/>
  <c r="AO13" i="7" s="1"/>
  <c r="AP13" i="7" s="1"/>
  <c r="AQ13" i="7" s="1"/>
  <c r="AR13" i="7" s="1"/>
  <c r="AS13" i="7" s="1"/>
  <c r="AT13" i="7" s="1"/>
  <c r="AU13" i="7" s="1"/>
  <c r="AV13" i="7" s="1"/>
  <c r="AW13" i="7" s="1"/>
  <c r="AX13" i="7" s="1"/>
  <c r="AY13" i="7" s="1"/>
  <c r="AZ13" i="7" s="1"/>
  <c r="BA13" i="7" s="1"/>
  <c r="BB13" i="7" s="1"/>
  <c r="BC13" i="7" s="1"/>
  <c r="AA43" i="28" l="1"/>
  <c r="Y34" i="23"/>
  <c r="AA42" i="28"/>
  <c r="X35" i="23"/>
  <c r="Y33" i="23"/>
  <c r="Z44" i="28"/>
  <c r="F128" i="21"/>
  <c r="G128" i="21"/>
  <c r="G41" i="21"/>
  <c r="R41" i="21" s="1"/>
  <c r="G73" i="21"/>
  <c r="AB42" i="28" l="1"/>
  <c r="Y35" i="23"/>
  <c r="Z33" i="23"/>
  <c r="AB43" i="28"/>
  <c r="Z34" i="23"/>
  <c r="AA44" i="28"/>
  <c r="F130" i="21"/>
  <c r="F131" i="21" s="1"/>
  <c r="G130" i="21"/>
  <c r="G131" i="21" s="1"/>
  <c r="R73" i="21"/>
  <c r="R75" i="21" s="1"/>
  <c r="F73" i="22"/>
  <c r="Q73" i="22" s="1"/>
  <c r="G75" i="21"/>
  <c r="AB44" i="28" l="1"/>
  <c r="AC43" i="28"/>
  <c r="AA34" i="23"/>
  <c r="AC42" i="28"/>
  <c r="Z35" i="23"/>
  <c r="AA33" i="23"/>
  <c r="T41" i="22"/>
  <c r="G79" i="22" s="1"/>
  <c r="Q40" i="22"/>
  <c r="V41" i="22"/>
  <c r="H79" i="22"/>
  <c r="F74" i="22"/>
  <c r="Q74" i="22" s="1"/>
  <c r="AC44" i="28" l="1"/>
  <c r="AD43" i="28"/>
  <c r="AB34" i="23"/>
  <c r="AD42" i="28"/>
  <c r="AB33" i="23"/>
  <c r="AA35" i="23"/>
  <c r="H85" i="22"/>
  <c r="U41" i="22"/>
  <c r="U72" i="22" s="1"/>
  <c r="V72" i="22"/>
  <c r="V40" i="22"/>
  <c r="T72" i="22"/>
  <c r="T40" i="22"/>
  <c r="G85" i="22"/>
  <c r="AE42" i="28" l="1"/>
  <c r="AB35" i="23"/>
  <c r="AC33" i="23"/>
  <c r="AD44" i="28"/>
  <c r="AE43" i="28"/>
  <c r="AC34" i="23"/>
  <c r="U40" i="22"/>
  <c r="AE44" i="28" l="1"/>
  <c r="AF43" i="28"/>
  <c r="AD34" i="23"/>
  <c r="AD33" i="23"/>
  <c r="AF42" i="28"/>
  <c r="AC35" i="23"/>
  <c r="D8" i="22"/>
  <c r="AG43" i="28" l="1"/>
  <c r="AE34" i="23"/>
  <c r="AF44" i="28"/>
  <c r="AG42" i="28"/>
  <c r="AE33" i="23"/>
  <c r="AD35" i="23"/>
  <c r="G18" i="22"/>
  <c r="M79" i="22" s="1"/>
  <c r="I79" i="22" s="1"/>
  <c r="AG44" i="28" l="1"/>
  <c r="AH43" i="28"/>
  <c r="AF34" i="23"/>
  <c r="AF33" i="23"/>
  <c r="AH42" i="28"/>
  <c r="AE35" i="23"/>
  <c r="H30" i="22"/>
  <c r="N91" i="22" s="1"/>
  <c r="J91" i="22" s="1"/>
  <c r="H23" i="22"/>
  <c r="K23" i="22" s="1"/>
  <c r="H19" i="22"/>
  <c r="N80" i="22" s="1"/>
  <c r="J80" i="22" s="1"/>
  <c r="G19" i="22"/>
  <c r="M80" i="22" s="1"/>
  <c r="I80" i="22" s="1"/>
  <c r="G27" i="22"/>
  <c r="E88" i="22" s="1"/>
  <c r="G32" i="22"/>
  <c r="E93" i="22" s="1"/>
  <c r="H29" i="22"/>
  <c r="K29" i="22" s="1"/>
  <c r="H22" i="22"/>
  <c r="F83" i="22" s="1"/>
  <c r="H18" i="22"/>
  <c r="F79" i="22" s="1"/>
  <c r="G23" i="22"/>
  <c r="J23" i="22" s="1"/>
  <c r="G31" i="22"/>
  <c r="J31" i="22" s="1"/>
  <c r="J18" i="22"/>
  <c r="H32" i="22"/>
  <c r="F93" i="22" s="1"/>
  <c r="H28" i="22"/>
  <c r="F89" i="22" s="1"/>
  <c r="H21" i="22"/>
  <c r="K21" i="22" s="1"/>
  <c r="G22" i="22"/>
  <c r="M83" i="22" s="1"/>
  <c r="I83" i="22" s="1"/>
  <c r="G30" i="22"/>
  <c r="J30" i="22" s="1"/>
  <c r="G21" i="22"/>
  <c r="E82" i="22" s="1"/>
  <c r="E79" i="22"/>
  <c r="H31" i="22"/>
  <c r="N92" i="22" s="1"/>
  <c r="J92" i="22" s="1"/>
  <c r="H27" i="22"/>
  <c r="N88" i="22" s="1"/>
  <c r="J88" i="22" s="1"/>
  <c r="H20" i="22"/>
  <c r="F81" i="22" s="1"/>
  <c r="G29" i="22"/>
  <c r="E90" i="22" s="1"/>
  <c r="G20" i="22"/>
  <c r="J20" i="22" s="1"/>
  <c r="G28" i="22"/>
  <c r="E89" i="22" s="1"/>
  <c r="F84" i="22"/>
  <c r="F80" i="22"/>
  <c r="K79" i="22"/>
  <c r="AH44" i="28" l="1"/>
  <c r="AG33" i="23"/>
  <c r="AJ42" i="28" s="1"/>
  <c r="AI42" i="28"/>
  <c r="AF35" i="23"/>
  <c r="AI43" i="28"/>
  <c r="AG34" i="23"/>
  <c r="N82" i="22"/>
  <c r="J82" i="22" s="1"/>
  <c r="L82" i="22" s="1"/>
  <c r="K18" i="22"/>
  <c r="F90" i="22"/>
  <c r="J27" i="22"/>
  <c r="N90" i="22"/>
  <c r="J90" i="22" s="1"/>
  <c r="L90" i="22" s="1"/>
  <c r="M90" i="22"/>
  <c r="I90" i="22" s="1"/>
  <c r="K90" i="22" s="1"/>
  <c r="F82" i="22"/>
  <c r="F85" i="22" s="1"/>
  <c r="E91" i="22"/>
  <c r="K27" i="22"/>
  <c r="N93" i="22"/>
  <c r="J93" i="22" s="1"/>
  <c r="L93" i="22" s="1"/>
  <c r="E92" i="22"/>
  <c r="J29" i="22"/>
  <c r="J28" i="22"/>
  <c r="K30" i="22"/>
  <c r="K32" i="22"/>
  <c r="N79" i="22"/>
  <c r="J79" i="22" s="1"/>
  <c r="F91" i="22"/>
  <c r="E80" i="22"/>
  <c r="M92" i="22"/>
  <c r="I92" i="22" s="1"/>
  <c r="K92" i="22" s="1"/>
  <c r="M89" i="22"/>
  <c r="I89" i="22" s="1"/>
  <c r="K89" i="22" s="1"/>
  <c r="F88" i="22"/>
  <c r="K28" i="22"/>
  <c r="J19" i="22"/>
  <c r="H24" i="22"/>
  <c r="K31" i="22"/>
  <c r="K22" i="22"/>
  <c r="N81" i="22"/>
  <c r="J81" i="22" s="1"/>
  <c r="L81" i="22" s="1"/>
  <c r="J22" i="22"/>
  <c r="K19" i="22"/>
  <c r="M81" i="22"/>
  <c r="I81" i="22" s="1"/>
  <c r="K81" i="22" s="1"/>
  <c r="E81" i="22"/>
  <c r="M91" i="22"/>
  <c r="I91" i="22" s="1"/>
  <c r="M88" i="22"/>
  <c r="I88" i="22" s="1"/>
  <c r="K88" i="22" s="1"/>
  <c r="G33" i="22"/>
  <c r="N89" i="22"/>
  <c r="J89" i="22" s="1"/>
  <c r="L89" i="22" s="1"/>
  <c r="F92" i="22"/>
  <c r="M84" i="22"/>
  <c r="I84" i="22" s="1"/>
  <c r="K84" i="22" s="1"/>
  <c r="E83" i="22"/>
  <c r="H33" i="22"/>
  <c r="J32" i="22"/>
  <c r="G24" i="22"/>
  <c r="M82" i="22"/>
  <c r="I82" i="22" s="1"/>
  <c r="K82" i="22" s="1"/>
  <c r="M93" i="22"/>
  <c r="I93" i="22" s="1"/>
  <c r="K93" i="22" s="1"/>
  <c r="K20" i="22"/>
  <c r="J21" i="22"/>
  <c r="N84" i="22"/>
  <c r="J84" i="22" s="1"/>
  <c r="L84" i="22" s="1"/>
  <c r="N83" i="22"/>
  <c r="J83" i="22" s="1"/>
  <c r="L83" i="22" s="1"/>
  <c r="E84" i="22"/>
  <c r="L91" i="22"/>
  <c r="L92" i="22"/>
  <c r="K80" i="22"/>
  <c r="K83" i="22"/>
  <c r="L80" i="22"/>
  <c r="AI44" i="28" l="1"/>
  <c r="AG35" i="23"/>
  <c r="AJ43" i="28"/>
  <c r="AJ44" i="28" s="1"/>
  <c r="J33" i="22"/>
  <c r="E19" i="24"/>
  <c r="E21" i="24"/>
  <c r="F94" i="22"/>
  <c r="E94" i="22"/>
  <c r="K33" i="22"/>
  <c r="J24" i="22"/>
  <c r="E85" i="22"/>
  <c r="K24" i="22"/>
  <c r="I85" i="22"/>
  <c r="E15" i="24"/>
  <c r="I94" i="22"/>
  <c r="K91" i="22"/>
  <c r="K94" i="22" s="1"/>
  <c r="E17" i="24"/>
  <c r="K85" i="22"/>
  <c r="J94" i="22"/>
  <c r="L88" i="22"/>
  <c r="L94" i="22" s="1"/>
  <c r="C194" i="22" s="1"/>
  <c r="L79" i="22"/>
  <c r="L85" i="22" s="1"/>
  <c r="J85" i="22"/>
  <c r="C193" i="22" l="1"/>
  <c r="AC197" i="22" s="1"/>
  <c r="E24" i="24"/>
  <c r="E23" i="24"/>
  <c r="C133" i="22"/>
  <c r="C134" i="22"/>
  <c r="Q198" i="22"/>
  <c r="AG198" i="22"/>
  <c r="O198" i="22"/>
  <c r="AE198" i="22"/>
  <c r="T198" i="22"/>
  <c r="E198" i="22"/>
  <c r="R198" i="22"/>
  <c r="U198" i="22"/>
  <c r="Z198" i="22"/>
  <c r="S198" i="22"/>
  <c r="H198" i="22"/>
  <c r="X198" i="22"/>
  <c r="F198" i="22"/>
  <c r="V198" i="22"/>
  <c r="I198" i="22"/>
  <c r="Y198" i="22"/>
  <c r="G198" i="22"/>
  <c r="W198" i="22"/>
  <c r="L198" i="22"/>
  <c r="AB198" i="22"/>
  <c r="J198" i="22"/>
  <c r="AD198" i="22"/>
  <c r="C198" i="22"/>
  <c r="M198" i="22"/>
  <c r="AC198" i="22"/>
  <c r="K198" i="22"/>
  <c r="AA198" i="22"/>
  <c r="P198" i="22"/>
  <c r="AF198" i="22"/>
  <c r="N198" i="22"/>
  <c r="AH198" i="22"/>
  <c r="C202" i="22"/>
  <c r="C206" i="22" s="1"/>
  <c r="E210" i="22" s="1"/>
  <c r="F210" i="22" s="1"/>
  <c r="G210" i="22" s="1"/>
  <c r="H210" i="22" s="1"/>
  <c r="I210" i="22" s="1"/>
  <c r="J210" i="22" s="1"/>
  <c r="K210" i="22" s="1"/>
  <c r="L210" i="22" s="1"/>
  <c r="M210" i="22" s="1"/>
  <c r="N210" i="22" s="1"/>
  <c r="O210" i="22" s="1"/>
  <c r="P210" i="22" s="1"/>
  <c r="Q210" i="22" s="1"/>
  <c r="R210" i="22" s="1"/>
  <c r="S210" i="22" s="1"/>
  <c r="T210" i="22" s="1"/>
  <c r="U210" i="22" s="1"/>
  <c r="V210" i="22" s="1"/>
  <c r="W210" i="22" s="1"/>
  <c r="X210" i="22" s="1"/>
  <c r="Y210" i="22" s="1"/>
  <c r="Z210" i="22" s="1"/>
  <c r="AA210" i="22" s="1"/>
  <c r="AB210" i="22" s="1"/>
  <c r="AC210" i="22" s="1"/>
  <c r="AD210" i="22" s="1"/>
  <c r="AE210" i="22" s="1"/>
  <c r="AF210" i="22" s="1"/>
  <c r="AG210" i="22" s="1"/>
  <c r="AH210" i="22" s="1"/>
  <c r="E197" i="22" l="1"/>
  <c r="Z197" i="22"/>
  <c r="AA197" i="22"/>
  <c r="O197" i="22"/>
  <c r="R197" i="22"/>
  <c r="J197" i="22"/>
  <c r="W197" i="22"/>
  <c r="M197" i="22"/>
  <c r="T197" i="22"/>
  <c r="AF197" i="22"/>
  <c r="V197" i="22"/>
  <c r="Y197" i="22"/>
  <c r="K197" i="22"/>
  <c r="U197" i="22"/>
  <c r="G197" i="22"/>
  <c r="S197" i="22"/>
  <c r="F197" i="22"/>
  <c r="P197" i="22"/>
  <c r="I197" i="22"/>
  <c r="AB197" i="22"/>
  <c r="N197" i="22"/>
  <c r="X197" i="22"/>
  <c r="AG197" i="22"/>
  <c r="Q197" i="22"/>
  <c r="AD197" i="22"/>
  <c r="AE197" i="22"/>
  <c r="C197" i="22"/>
  <c r="L197" i="22"/>
  <c r="C201" i="22"/>
  <c r="C205" i="22" s="1"/>
  <c r="E209" i="22" s="1"/>
  <c r="F209" i="22" s="1"/>
  <c r="G209" i="22" s="1"/>
  <c r="H209" i="22" s="1"/>
  <c r="I209" i="22" s="1"/>
  <c r="J209" i="22" s="1"/>
  <c r="K209" i="22" s="1"/>
  <c r="L209" i="22" s="1"/>
  <c r="M209" i="22" s="1"/>
  <c r="N209" i="22" s="1"/>
  <c r="O209" i="22" s="1"/>
  <c r="P209" i="22" s="1"/>
  <c r="Q209" i="22" s="1"/>
  <c r="R209" i="22" s="1"/>
  <c r="S209" i="22" s="1"/>
  <c r="T209" i="22" s="1"/>
  <c r="U209" i="22" s="1"/>
  <c r="V209" i="22" s="1"/>
  <c r="W209" i="22" s="1"/>
  <c r="X209" i="22" s="1"/>
  <c r="Y209" i="22" s="1"/>
  <c r="Z209" i="22" s="1"/>
  <c r="AA209" i="22" s="1"/>
  <c r="AB209" i="22" s="1"/>
  <c r="AC209" i="22" s="1"/>
  <c r="AD209" i="22" s="1"/>
  <c r="AE209" i="22" s="1"/>
  <c r="AF209" i="22" s="1"/>
  <c r="AG209" i="22" s="1"/>
  <c r="AH209" i="22" s="1"/>
  <c r="H197" i="22"/>
  <c r="AH197" i="22"/>
  <c r="M138" i="22"/>
  <c r="E25" i="24"/>
  <c r="S214" i="22"/>
  <c r="R22" i="23" s="1"/>
  <c r="V214" i="22"/>
  <c r="U22" i="23" s="1"/>
  <c r="J137" i="22"/>
  <c r="AC137" i="22"/>
  <c r="AA137" i="22"/>
  <c r="W214" i="22"/>
  <c r="V22" i="23" s="1"/>
  <c r="H138" i="22"/>
  <c r="G138" i="22"/>
  <c r="K214" i="22"/>
  <c r="J22" i="23" s="1"/>
  <c r="K137" i="22"/>
  <c r="R214" i="22"/>
  <c r="Q22" i="23" s="1"/>
  <c r="I137" i="22"/>
  <c r="H137" i="22"/>
  <c r="Z137" i="22"/>
  <c r="R137" i="22"/>
  <c r="O137" i="22"/>
  <c r="U214" i="22"/>
  <c r="T22" i="23" s="1"/>
  <c r="AF214" i="22"/>
  <c r="AE22" i="23" s="1"/>
  <c r="Z214" i="22"/>
  <c r="Y22" i="23" s="1"/>
  <c r="AD137" i="22"/>
  <c r="S137" i="22"/>
  <c r="AG214" i="22"/>
  <c r="AF22" i="23" s="1"/>
  <c r="AC214" i="22"/>
  <c r="AB22" i="23" s="1"/>
  <c r="AB214" i="22"/>
  <c r="AA22" i="23" s="1"/>
  <c r="I214" i="22"/>
  <c r="H22" i="23" s="1"/>
  <c r="Y137" i="22"/>
  <c r="AH214" i="22"/>
  <c r="AG22" i="23" s="1"/>
  <c r="X214" i="22"/>
  <c r="W22" i="23" s="1"/>
  <c r="P214" i="22"/>
  <c r="O22" i="23" s="1"/>
  <c r="AE214" i="22"/>
  <c r="AD22" i="23" s="1"/>
  <c r="Q214" i="22"/>
  <c r="P22" i="23" s="1"/>
  <c r="T214" i="22"/>
  <c r="S22" i="23" s="1"/>
  <c r="P137" i="22"/>
  <c r="V137" i="22"/>
  <c r="U137" i="22"/>
  <c r="G137" i="22"/>
  <c r="AG137" i="22"/>
  <c r="C137" i="22"/>
  <c r="T137" i="22"/>
  <c r="Q137" i="22"/>
  <c r="J214" i="22"/>
  <c r="I22" i="23" s="1"/>
  <c r="H214" i="22"/>
  <c r="G22" i="23" s="1"/>
  <c r="N214" i="22"/>
  <c r="M22" i="23" s="1"/>
  <c r="AD214" i="22"/>
  <c r="AC22" i="23" s="1"/>
  <c r="AE137" i="22"/>
  <c r="M214" i="22"/>
  <c r="L22" i="23" s="1"/>
  <c r="L137" i="22"/>
  <c r="Y214" i="22"/>
  <c r="X22" i="23" s="1"/>
  <c r="F137" i="22"/>
  <c r="AC138" i="22"/>
  <c r="V138" i="22"/>
  <c r="AH215" i="22"/>
  <c r="AG23" i="23" s="1"/>
  <c r="O138" i="22"/>
  <c r="Z138" i="22"/>
  <c r="AH138" i="22"/>
  <c r="M215" i="22"/>
  <c r="L23" i="23" s="1"/>
  <c r="K138" i="22"/>
  <c r="V215" i="22"/>
  <c r="U23" i="23" s="1"/>
  <c r="P138" i="22"/>
  <c r="C142" i="22"/>
  <c r="C146" i="22" s="1"/>
  <c r="E150" i="22" s="1"/>
  <c r="F150" i="22" s="1"/>
  <c r="G150" i="22" s="1"/>
  <c r="H150" i="22" s="1"/>
  <c r="I150" i="22" s="1"/>
  <c r="J150" i="22" s="1"/>
  <c r="K150" i="22" s="1"/>
  <c r="L150" i="22" s="1"/>
  <c r="M150" i="22" s="1"/>
  <c r="N150" i="22" s="1"/>
  <c r="O150" i="22" s="1"/>
  <c r="P150" i="22" s="1"/>
  <c r="Q150" i="22" s="1"/>
  <c r="R150" i="22" s="1"/>
  <c r="S150" i="22" s="1"/>
  <c r="T150" i="22" s="1"/>
  <c r="U150" i="22" s="1"/>
  <c r="V150" i="22" s="1"/>
  <c r="W150" i="22" s="1"/>
  <c r="X150" i="22" s="1"/>
  <c r="Y150" i="22" s="1"/>
  <c r="Z150" i="22" s="1"/>
  <c r="AA150" i="22" s="1"/>
  <c r="AB150" i="22" s="1"/>
  <c r="AC150" i="22" s="1"/>
  <c r="AD150" i="22" s="1"/>
  <c r="AE150" i="22" s="1"/>
  <c r="AF150" i="22" s="1"/>
  <c r="AG150" i="22" s="1"/>
  <c r="AH150" i="22" s="1"/>
  <c r="AB138" i="22"/>
  <c r="E138" i="22"/>
  <c r="AF215" i="22"/>
  <c r="AE23" i="23" s="1"/>
  <c r="U215" i="22"/>
  <c r="T23" i="23" s="1"/>
  <c r="T138" i="22"/>
  <c r="W138" i="22"/>
  <c r="Q138" i="22"/>
  <c r="X138" i="22"/>
  <c r="U138" i="22"/>
  <c r="T215" i="22"/>
  <c r="S23" i="23" s="1"/>
  <c r="J215" i="22"/>
  <c r="I23" i="23" s="1"/>
  <c r="P215" i="22"/>
  <c r="O23" i="23" s="1"/>
  <c r="O215" i="22"/>
  <c r="N23" i="23" s="1"/>
  <c r="F215" i="22"/>
  <c r="E23" i="23" s="1"/>
  <c r="I138" i="22"/>
  <c r="AB215" i="22"/>
  <c r="AA23" i="23" s="1"/>
  <c r="R215" i="22"/>
  <c r="Q23" i="23" s="1"/>
  <c r="AF138" i="22"/>
  <c r="AD215" i="22"/>
  <c r="AC23" i="23" s="1"/>
  <c r="R138" i="22"/>
  <c r="AD138" i="22"/>
  <c r="AG138" i="22"/>
  <c r="C138" i="22"/>
  <c r="X215" i="22"/>
  <c r="W23" i="23" s="1"/>
  <c r="W24" i="23" s="1"/>
  <c r="AE215" i="22"/>
  <c r="AD23" i="23" s="1"/>
  <c r="G215" i="22"/>
  <c r="F23" i="23" s="1"/>
  <c r="Y215" i="22"/>
  <c r="X23" i="23" s="1"/>
  <c r="AA215" i="22"/>
  <c r="Z23" i="23" s="1"/>
  <c r="Q215" i="22"/>
  <c r="P23" i="23" s="1"/>
  <c r="Y138" i="22"/>
  <c r="AC215" i="22"/>
  <c r="AB23" i="23" s="1"/>
  <c r="AB24" i="23" s="1"/>
  <c r="N215" i="22"/>
  <c r="M23" i="23" s="1"/>
  <c r="F138" i="22"/>
  <c r="K215" i="22"/>
  <c r="J23" i="23" s="1"/>
  <c r="J138" i="22"/>
  <c r="H215" i="22"/>
  <c r="G23" i="23" s="1"/>
  <c r="Z215" i="22"/>
  <c r="Y23" i="23" s="1"/>
  <c r="AE138" i="22"/>
  <c r="N138" i="22"/>
  <c r="W137" i="22"/>
  <c r="AA214" i="22"/>
  <c r="Z22" i="23" s="1"/>
  <c r="E214" i="22"/>
  <c r="N137" i="22"/>
  <c r="O214" i="22"/>
  <c r="N22" i="23" s="1"/>
  <c r="L214" i="22"/>
  <c r="K22" i="23" s="1"/>
  <c r="G214" i="22"/>
  <c r="F22" i="23" s="1"/>
  <c r="E137" i="22"/>
  <c r="AH137" i="22"/>
  <c r="X137" i="22"/>
  <c r="AB137" i="22"/>
  <c r="M137" i="22"/>
  <c r="C141" i="22"/>
  <c r="C145" i="22" s="1"/>
  <c r="E149" i="22" s="1"/>
  <c r="F149" i="22" s="1"/>
  <c r="G149" i="22" s="1"/>
  <c r="H149" i="22" s="1"/>
  <c r="I149" i="22" s="1"/>
  <c r="J149" i="22" s="1"/>
  <c r="K149" i="22" s="1"/>
  <c r="L149" i="22" s="1"/>
  <c r="M149" i="22" s="1"/>
  <c r="N149" i="22" s="1"/>
  <c r="O149" i="22" s="1"/>
  <c r="P149" i="22" s="1"/>
  <c r="Q149" i="22" s="1"/>
  <c r="R149" i="22" s="1"/>
  <c r="S149" i="22" s="1"/>
  <c r="T149" i="22" s="1"/>
  <c r="U149" i="22" s="1"/>
  <c r="V149" i="22" s="1"/>
  <c r="W149" i="22" s="1"/>
  <c r="X149" i="22" s="1"/>
  <c r="Y149" i="22" s="1"/>
  <c r="Z149" i="22" s="1"/>
  <c r="AA149" i="22" s="1"/>
  <c r="AB149" i="22" s="1"/>
  <c r="AC149" i="22" s="1"/>
  <c r="AD149" i="22" s="1"/>
  <c r="AE149" i="22" s="1"/>
  <c r="AF149" i="22" s="1"/>
  <c r="AG149" i="22" s="1"/>
  <c r="AH149" i="22" s="1"/>
  <c r="F214" i="22"/>
  <c r="E22" i="23" s="1"/>
  <c r="AF137" i="22"/>
  <c r="W215" i="22"/>
  <c r="V23" i="23" s="1"/>
  <c r="E215" i="22"/>
  <c r="D23" i="23" s="1"/>
  <c r="F23" i="28" s="1"/>
  <c r="L215" i="22"/>
  <c r="K23" i="23" s="1"/>
  <c r="I215" i="22"/>
  <c r="H23" i="23" s="1"/>
  <c r="S138" i="22"/>
  <c r="AA138" i="22"/>
  <c r="S215" i="22"/>
  <c r="R23" i="23" s="1"/>
  <c r="AG215" i="22"/>
  <c r="AF23" i="23" s="1"/>
  <c r="AF24" i="23" s="1"/>
  <c r="L138" i="22"/>
  <c r="U24" i="23" l="1"/>
  <c r="R24" i="23"/>
  <c r="V216" i="22"/>
  <c r="R216" i="22"/>
  <c r="H24" i="23"/>
  <c r="J24" i="23"/>
  <c r="E24" i="23"/>
  <c r="M216" i="22"/>
  <c r="D10" i="23"/>
  <c r="O24" i="23"/>
  <c r="I24" i="23"/>
  <c r="Q24" i="23"/>
  <c r="L24" i="23"/>
  <c r="Z24" i="23"/>
  <c r="H216" i="22"/>
  <c r="U216" i="22"/>
  <c r="AB216" i="22"/>
  <c r="AA24" i="23"/>
  <c r="AA216" i="22"/>
  <c r="F216" i="22"/>
  <c r="P216" i="22"/>
  <c r="M24" i="23"/>
  <c r="AG24" i="23"/>
  <c r="E216" i="22"/>
  <c r="G24" i="23"/>
  <c r="T24" i="23"/>
  <c r="J216" i="22"/>
  <c r="N216" i="22"/>
  <c r="Y24" i="23"/>
  <c r="F24" i="23"/>
  <c r="S24" i="23"/>
  <c r="X216" i="22"/>
  <c r="AH216" i="22"/>
  <c r="D22" i="23"/>
  <c r="D24" i="23" s="1"/>
  <c r="F24" i="28" s="1"/>
  <c r="AD216" i="22"/>
  <c r="AD24" i="23"/>
  <c r="X24" i="23"/>
  <c r="AC24" i="23"/>
  <c r="Y216" i="22"/>
  <c r="W216" i="22"/>
  <c r="AC216" i="22"/>
  <c r="AE24" i="23"/>
  <c r="AF216" i="22"/>
  <c r="O216" i="22"/>
  <c r="V24" i="23"/>
  <c r="K216" i="22"/>
  <c r="Q216" i="22"/>
  <c r="N24" i="23"/>
  <c r="L216" i="22"/>
  <c r="Z216" i="22"/>
  <c r="P24" i="23"/>
  <c r="AE216" i="22"/>
  <c r="T216" i="22"/>
  <c r="G216" i="22"/>
  <c r="AG216" i="22"/>
  <c r="K24" i="23"/>
  <c r="I216" i="22"/>
  <c r="S216" i="22"/>
  <c r="D9" i="23"/>
  <c r="D69" i="23" l="1"/>
  <c r="G27" i="28"/>
  <c r="I47" i="28" s="1"/>
  <c r="D40" i="23"/>
  <c r="D80" i="23"/>
  <c r="D41" i="23"/>
  <c r="D13" i="23"/>
  <c r="D44" i="23" s="1"/>
  <c r="D14" i="23"/>
  <c r="D45" i="23" s="1"/>
  <c r="G28" i="28"/>
  <c r="D59" i="23"/>
  <c r="D64" i="23" s="1"/>
  <c r="F22" i="28"/>
  <c r="E9" i="23"/>
  <c r="H27" i="28" s="1"/>
  <c r="J47" i="28" s="1"/>
  <c r="E10" i="23"/>
  <c r="D11" i="23"/>
  <c r="D51" i="23"/>
  <c r="D53" i="23" s="1"/>
  <c r="G33" i="28" l="1"/>
  <c r="I48" i="28"/>
  <c r="D83" i="23"/>
  <c r="D87" i="23"/>
  <c r="D72" i="23"/>
  <c r="D76" i="23"/>
  <c r="D46" i="23"/>
  <c r="G32" i="28"/>
  <c r="D42" i="23"/>
  <c r="E80" i="23"/>
  <c r="E41" i="23"/>
  <c r="E45" i="23" s="1"/>
  <c r="E69" i="23"/>
  <c r="E40" i="23"/>
  <c r="D15" i="23"/>
  <c r="G29" i="28"/>
  <c r="D61" i="23"/>
  <c r="E59" i="23"/>
  <c r="E61" i="23" s="1"/>
  <c r="H28" i="28"/>
  <c r="E51" i="23"/>
  <c r="E13" i="23"/>
  <c r="G10" i="23"/>
  <c r="J28" i="28" s="1"/>
  <c r="L48" i="28" s="1"/>
  <c r="F10" i="23"/>
  <c r="E14" i="23"/>
  <c r="E11" i="23"/>
  <c r="D56" i="23"/>
  <c r="F9" i="23"/>
  <c r="I27" i="28" s="1"/>
  <c r="K47" i="28" l="1"/>
  <c r="G34" i="28"/>
  <c r="E72" i="23"/>
  <c r="E76" i="23"/>
  <c r="E83" i="23"/>
  <c r="E87" i="23"/>
  <c r="H33" i="28"/>
  <c r="J48" i="28"/>
  <c r="E64" i="23"/>
  <c r="E44" i="23"/>
  <c r="E46" i="23" s="1"/>
  <c r="E42" i="23"/>
  <c r="E53" i="23"/>
  <c r="E56" i="23"/>
  <c r="F69" i="23"/>
  <c r="F76" i="23" s="1"/>
  <c r="G80" i="23"/>
  <c r="I28" i="28"/>
  <c r="K48" i="28" s="1"/>
  <c r="F80" i="23"/>
  <c r="F87" i="23" s="1"/>
  <c r="H29" i="28"/>
  <c r="H32" i="28"/>
  <c r="G41" i="23"/>
  <c r="E15" i="23"/>
  <c r="F13" i="23"/>
  <c r="F59" i="23"/>
  <c r="F64" i="23" s="1"/>
  <c r="F41" i="23"/>
  <c r="F45" i="23" s="1"/>
  <c r="F14" i="23"/>
  <c r="H10" i="23"/>
  <c r="F51" i="23"/>
  <c r="F53" i="23" s="1"/>
  <c r="G9" i="23"/>
  <c r="J27" i="28" s="1"/>
  <c r="L47" i="28" s="1"/>
  <c r="F40" i="23"/>
  <c r="F11" i="23"/>
  <c r="G59" i="23"/>
  <c r="H34" i="28" l="1"/>
  <c r="I29" i="28"/>
  <c r="I33" i="28"/>
  <c r="J33" i="28" s="1"/>
  <c r="F44" i="23"/>
  <c r="F46" i="23" s="1"/>
  <c r="G69" i="23"/>
  <c r="G72" i="23" s="1"/>
  <c r="K28" i="28"/>
  <c r="M48" i="28" s="1"/>
  <c r="H80" i="23"/>
  <c r="F56" i="23"/>
  <c r="G45" i="23"/>
  <c r="G40" i="23"/>
  <c r="G42" i="23" s="1"/>
  <c r="F83" i="23"/>
  <c r="H41" i="23"/>
  <c r="F15" i="23"/>
  <c r="G14" i="23"/>
  <c r="H14" i="23" s="1"/>
  <c r="F61" i="23"/>
  <c r="I9" i="23"/>
  <c r="L27" i="28" s="1"/>
  <c r="N47" i="28" s="1"/>
  <c r="H9" i="23"/>
  <c r="K27" i="28" s="1"/>
  <c r="M47" i="28" s="1"/>
  <c r="G13" i="23"/>
  <c r="F42" i="23"/>
  <c r="F72" i="23"/>
  <c r="G11" i="23"/>
  <c r="G51" i="23"/>
  <c r="G56" i="23" s="1"/>
  <c r="G87" i="23"/>
  <c r="G83" i="23"/>
  <c r="H59" i="23"/>
  <c r="G61" i="23"/>
  <c r="G64" i="23"/>
  <c r="J29" i="28" l="1"/>
  <c r="H69" i="23"/>
  <c r="I69" i="23"/>
  <c r="I76" i="23" s="1"/>
  <c r="K33" i="28"/>
  <c r="G44" i="23"/>
  <c r="G46" i="23" s="1"/>
  <c r="H45" i="23"/>
  <c r="H11" i="23"/>
  <c r="I40" i="23"/>
  <c r="H13" i="23"/>
  <c r="I13" i="23" s="1"/>
  <c r="G15" i="23"/>
  <c r="I10" i="23"/>
  <c r="H40" i="23"/>
  <c r="H42" i="23" s="1"/>
  <c r="H51" i="23"/>
  <c r="G76" i="23"/>
  <c r="G53" i="23"/>
  <c r="I51" i="23"/>
  <c r="H83" i="23"/>
  <c r="H87" i="23"/>
  <c r="H61" i="23"/>
  <c r="H64" i="23"/>
  <c r="K29" i="28" l="1"/>
  <c r="L28" i="28"/>
  <c r="N48" i="28" s="1"/>
  <c r="I80" i="23"/>
  <c r="I83" i="23" s="1"/>
  <c r="H53" i="23"/>
  <c r="H56" i="23"/>
  <c r="H15" i="23"/>
  <c r="I41" i="23"/>
  <c r="I42" i="23" s="1"/>
  <c r="I11" i="23"/>
  <c r="I14" i="23"/>
  <c r="I15" i="23" s="1"/>
  <c r="I59" i="23"/>
  <c r="I61" i="23" s="1"/>
  <c r="H44" i="23"/>
  <c r="J9" i="23"/>
  <c r="M27" i="28" s="1"/>
  <c r="O47" i="28" s="1"/>
  <c r="K10" i="23"/>
  <c r="J10" i="23"/>
  <c r="J80" i="23" s="1"/>
  <c r="H76" i="23"/>
  <c r="H72" i="23"/>
  <c r="I72" i="23"/>
  <c r="I56" i="23"/>
  <c r="I53" i="23"/>
  <c r="L29" i="28" l="1"/>
  <c r="N28" i="28"/>
  <c r="P48" i="28" s="1"/>
  <c r="K80" i="23"/>
  <c r="L33" i="28"/>
  <c r="J69" i="23"/>
  <c r="J59" i="23"/>
  <c r="J61" i="23" s="1"/>
  <c r="M28" i="28"/>
  <c r="O48" i="28" s="1"/>
  <c r="I87" i="23"/>
  <c r="I64" i="23"/>
  <c r="I45" i="23"/>
  <c r="J41" i="23"/>
  <c r="K41" i="23"/>
  <c r="J14" i="23"/>
  <c r="K14" i="23" s="1"/>
  <c r="J83" i="23"/>
  <c r="I44" i="23"/>
  <c r="H46" i="23"/>
  <c r="J40" i="23"/>
  <c r="J51" i="23"/>
  <c r="K9" i="23"/>
  <c r="N27" i="28" s="1"/>
  <c r="P47" i="28" s="1"/>
  <c r="J11" i="23"/>
  <c r="J13" i="23"/>
  <c r="K59" i="23"/>
  <c r="J64" i="23" l="1"/>
  <c r="M29" i="28"/>
  <c r="K69" i="23"/>
  <c r="M33" i="28"/>
  <c r="J87" i="23"/>
  <c r="J72" i="23"/>
  <c r="J76" i="23"/>
  <c r="J53" i="23"/>
  <c r="J56" i="23"/>
  <c r="J45" i="23"/>
  <c r="K45" i="23" s="1"/>
  <c r="K13" i="23"/>
  <c r="K15" i="23" s="1"/>
  <c r="I46" i="23"/>
  <c r="J42" i="23"/>
  <c r="J44" i="23"/>
  <c r="K40" i="23"/>
  <c r="K51" i="23"/>
  <c r="J15" i="23"/>
  <c r="M10" i="23"/>
  <c r="L9" i="23"/>
  <c r="O27" i="28" s="1"/>
  <c r="Q47" i="28" s="1"/>
  <c r="K11" i="23"/>
  <c r="L10" i="23"/>
  <c r="K87" i="23"/>
  <c r="K83" i="23"/>
  <c r="K61" i="23"/>
  <c r="K64" i="23"/>
  <c r="N29" i="28" l="1"/>
  <c r="O28" i="28"/>
  <c r="Q48" i="28" s="1"/>
  <c r="L80" i="23"/>
  <c r="L83" i="23" s="1"/>
  <c r="P28" i="28"/>
  <c r="R48" i="28" s="1"/>
  <c r="M80" i="23"/>
  <c r="L69" i="23"/>
  <c r="N33" i="28"/>
  <c r="K72" i="23"/>
  <c r="K76" i="23"/>
  <c r="K53" i="23"/>
  <c r="K56" i="23"/>
  <c r="J46" i="23"/>
  <c r="L41" i="23"/>
  <c r="L45" i="23" s="1"/>
  <c r="M41" i="23"/>
  <c r="L14" i="23"/>
  <c r="M14" i="23" s="1"/>
  <c r="L51" i="23"/>
  <c r="L40" i="23"/>
  <c r="K44" i="23"/>
  <c r="K46" i="23" s="1"/>
  <c r="K42" i="23"/>
  <c r="L11" i="23"/>
  <c r="M9" i="23"/>
  <c r="P27" i="28" s="1"/>
  <c r="R47" i="28" s="1"/>
  <c r="L59" i="23"/>
  <c r="L61" i="23" s="1"/>
  <c r="L13" i="23"/>
  <c r="M59" i="23"/>
  <c r="O29" i="28" l="1"/>
  <c r="L15" i="23"/>
  <c r="O33" i="28"/>
  <c r="P33" i="28" s="1"/>
  <c r="M69" i="23"/>
  <c r="L53" i="23"/>
  <c r="L56" i="23"/>
  <c r="L64" i="23"/>
  <c r="L72" i="23"/>
  <c r="L76" i="23"/>
  <c r="L87" i="23"/>
  <c r="M45" i="23"/>
  <c r="O10" i="23"/>
  <c r="M40" i="23"/>
  <c r="M51" i="23"/>
  <c r="M13" i="23"/>
  <c r="N9" i="23"/>
  <c r="Q27" i="28" s="1"/>
  <c r="S47" i="28" s="1"/>
  <c r="N10" i="23"/>
  <c r="M11" i="23"/>
  <c r="L44" i="23"/>
  <c r="L46" i="23" s="1"/>
  <c r="L42" i="23"/>
  <c r="M61" i="23"/>
  <c r="M64" i="23"/>
  <c r="M83" i="23"/>
  <c r="M87" i="23"/>
  <c r="L53" i="28" l="1"/>
  <c r="J53" i="28"/>
  <c r="O53" i="28"/>
  <c r="P53" i="28"/>
  <c r="N53" i="28"/>
  <c r="I53" i="28"/>
  <c r="M53" i="28"/>
  <c r="R53" i="28"/>
  <c r="Q53" i="28"/>
  <c r="K53" i="28"/>
  <c r="F48" i="28"/>
  <c r="P29" i="28"/>
  <c r="N69" i="23"/>
  <c r="R28" i="28"/>
  <c r="T48" i="28" s="1"/>
  <c r="O80" i="23"/>
  <c r="Q28" i="28"/>
  <c r="S48" i="28" s="1"/>
  <c r="N80" i="23"/>
  <c r="N83" i="23" s="1"/>
  <c r="M72" i="23"/>
  <c r="M76" i="23"/>
  <c r="M53" i="23"/>
  <c r="M56" i="23"/>
  <c r="N41" i="23"/>
  <c r="N45" i="23" s="1"/>
  <c r="O41" i="23"/>
  <c r="N59" i="23"/>
  <c r="N61" i="23" s="1"/>
  <c r="N11" i="23"/>
  <c r="N14" i="23"/>
  <c r="O14" i="23" s="1"/>
  <c r="N13" i="23"/>
  <c r="M15" i="23"/>
  <c r="O9" i="23"/>
  <c r="R27" i="28" s="1"/>
  <c r="T47" i="28" s="1"/>
  <c r="N51" i="23"/>
  <c r="N40" i="23"/>
  <c r="M44" i="23"/>
  <c r="M46" i="23" s="1"/>
  <c r="M42" i="23"/>
  <c r="O59" i="23"/>
  <c r="N21" i="24" l="1"/>
  <c r="I19" i="24"/>
  <c r="M19" i="24"/>
  <c r="M21" i="24"/>
  <c r="K21" i="24"/>
  <c r="L19" i="24"/>
  <c r="L21" i="24"/>
  <c r="J21" i="24"/>
  <c r="K19" i="24"/>
  <c r="N19" i="24"/>
  <c r="I21" i="24"/>
  <c r="J19" i="24"/>
  <c r="N87" i="23"/>
  <c r="Q33" i="28"/>
  <c r="R33" i="28" s="1"/>
  <c r="Q29" i="28"/>
  <c r="O69" i="23"/>
  <c r="N64" i="23"/>
  <c r="N53" i="23"/>
  <c r="N56" i="23"/>
  <c r="N72" i="23"/>
  <c r="N76" i="23"/>
  <c r="O45" i="23"/>
  <c r="O11" i="23"/>
  <c r="O13" i="23"/>
  <c r="O15" i="23" s="1"/>
  <c r="N44" i="23"/>
  <c r="N46" i="23" s="1"/>
  <c r="N42" i="23"/>
  <c r="Q10" i="23"/>
  <c r="P10" i="23"/>
  <c r="O51" i="23"/>
  <c r="O40" i="23"/>
  <c r="N15" i="23"/>
  <c r="P9" i="23"/>
  <c r="S27" i="28" s="1"/>
  <c r="O87" i="23"/>
  <c r="O83" i="23"/>
  <c r="O61" i="23"/>
  <c r="O64" i="23"/>
  <c r="J26" i="24" l="1"/>
  <c r="J24" i="24"/>
  <c r="J25" i="24" s="1"/>
  <c r="K26" i="24"/>
  <c r="K24" i="24"/>
  <c r="K25" i="24" s="1"/>
  <c r="I26" i="24"/>
  <c r="I24" i="24"/>
  <c r="I25" i="24" s="1"/>
  <c r="N26" i="24"/>
  <c r="N24" i="24"/>
  <c r="N25" i="24" s="1"/>
  <c r="M26" i="24"/>
  <c r="M24" i="24"/>
  <c r="M25" i="24" s="1"/>
  <c r="L26" i="24"/>
  <c r="L24" i="24"/>
  <c r="L25" i="24" s="1"/>
  <c r="R29" i="28"/>
  <c r="P69" i="23"/>
  <c r="S28" i="28"/>
  <c r="S33" i="28" s="1"/>
  <c r="P80" i="23"/>
  <c r="P83" i="23" s="1"/>
  <c r="T28" i="28"/>
  <c r="Q80" i="23"/>
  <c r="O72" i="23"/>
  <c r="O76" i="23"/>
  <c r="O53" i="23"/>
  <c r="O56" i="23"/>
  <c r="P41" i="23"/>
  <c r="P45" i="23" s="1"/>
  <c r="Q41" i="23"/>
  <c r="P13" i="23"/>
  <c r="P14" i="23"/>
  <c r="P59" i="23"/>
  <c r="P61" i="23" s="1"/>
  <c r="O44" i="23"/>
  <c r="O46" i="23" s="1"/>
  <c r="O42" i="23"/>
  <c r="P11" i="23"/>
  <c r="P40" i="23"/>
  <c r="P51" i="23"/>
  <c r="Q9" i="23"/>
  <c r="T27" i="28" s="1"/>
  <c r="Q59" i="23"/>
  <c r="C9" i="29" l="1"/>
  <c r="S29" i="28"/>
  <c r="T29" i="28"/>
  <c r="Q69" i="23"/>
  <c r="P72" i="23"/>
  <c r="P76" i="23"/>
  <c r="P53" i="23"/>
  <c r="P56" i="23"/>
  <c r="P87" i="23"/>
  <c r="P64" i="23"/>
  <c r="Q45" i="23"/>
  <c r="T33" i="28"/>
  <c r="P15" i="23"/>
  <c r="P44" i="23"/>
  <c r="P46" i="23" s="1"/>
  <c r="Q14" i="23"/>
  <c r="P42" i="23"/>
  <c r="Q51" i="23"/>
  <c r="Q40" i="23"/>
  <c r="S10" i="23"/>
  <c r="R10" i="23"/>
  <c r="Q13" i="23"/>
  <c r="Q11" i="23"/>
  <c r="R9" i="23"/>
  <c r="U27" i="28" s="1"/>
  <c r="Q61" i="23"/>
  <c r="Q64" i="23"/>
  <c r="Q83" i="23"/>
  <c r="Q87" i="23"/>
  <c r="U28" i="28" l="1"/>
  <c r="U33" i="28" s="1"/>
  <c r="R80" i="23"/>
  <c r="R83" i="23" s="1"/>
  <c r="V28" i="28"/>
  <c r="S80" i="23"/>
  <c r="R69" i="23"/>
  <c r="Q72" i="23"/>
  <c r="Q76" i="23"/>
  <c r="Q53" i="23"/>
  <c r="Q56" i="23"/>
  <c r="R41" i="23"/>
  <c r="R45" i="23" s="1"/>
  <c r="S41" i="23"/>
  <c r="R13" i="23"/>
  <c r="S9" i="23"/>
  <c r="V27" i="28" s="1"/>
  <c r="R14" i="23"/>
  <c r="S14" i="23" s="1"/>
  <c r="R11" i="23"/>
  <c r="Q15" i="23"/>
  <c r="Q44" i="23"/>
  <c r="Q46" i="23" s="1"/>
  <c r="Q42" i="23"/>
  <c r="R59" i="23"/>
  <c r="R61" i="23" s="1"/>
  <c r="R40" i="23"/>
  <c r="R51" i="23"/>
  <c r="S59" i="23"/>
  <c r="U29" i="28" l="1"/>
  <c r="V29" i="28"/>
  <c r="S69" i="23"/>
  <c r="R53" i="23"/>
  <c r="R56" i="23"/>
  <c r="R87" i="23"/>
  <c r="R72" i="23"/>
  <c r="R76" i="23"/>
  <c r="R64" i="23"/>
  <c r="S45" i="23"/>
  <c r="S13" i="23"/>
  <c r="S15" i="23" s="1"/>
  <c r="V33" i="28"/>
  <c r="S11" i="23"/>
  <c r="R15" i="23"/>
  <c r="T9" i="23"/>
  <c r="W27" i="28" s="1"/>
  <c r="S51" i="23"/>
  <c r="S40" i="23"/>
  <c r="T10" i="23"/>
  <c r="T80" i="23" s="1"/>
  <c r="R44" i="23"/>
  <c r="R46" i="23" s="1"/>
  <c r="R42" i="23"/>
  <c r="S61" i="23"/>
  <c r="S64" i="23"/>
  <c r="S87" i="23"/>
  <c r="S83" i="23"/>
  <c r="T69" i="23" l="1"/>
  <c r="T14" i="23"/>
  <c r="W28" i="28"/>
  <c r="W33" i="28" s="1"/>
  <c r="S72" i="23"/>
  <c r="S76" i="23"/>
  <c r="S53" i="23"/>
  <c r="S56" i="23"/>
  <c r="T41" i="23"/>
  <c r="T45" i="23" s="1"/>
  <c r="T11" i="23"/>
  <c r="T13" i="23"/>
  <c r="U9" i="23"/>
  <c r="X27" i="28" s="1"/>
  <c r="T83" i="23"/>
  <c r="T40" i="23"/>
  <c r="T51" i="23"/>
  <c r="U10" i="23"/>
  <c r="T59" i="23"/>
  <c r="T61" i="23" s="1"/>
  <c r="S44" i="23"/>
  <c r="S46" i="23" s="1"/>
  <c r="S42" i="23"/>
  <c r="T15" i="23" l="1"/>
  <c r="U69" i="23"/>
  <c r="X28" i="28"/>
  <c r="X33" i="28" s="1"/>
  <c r="U80" i="23"/>
  <c r="U83" i="23" s="1"/>
  <c r="W29" i="28"/>
  <c r="T64" i="23"/>
  <c r="T72" i="23"/>
  <c r="T76" i="23"/>
  <c r="T53" i="23"/>
  <c r="T56" i="23"/>
  <c r="T87" i="23"/>
  <c r="U41" i="23"/>
  <c r="U45" i="23" s="1"/>
  <c r="U13" i="23"/>
  <c r="U11" i="23"/>
  <c r="U40" i="23"/>
  <c r="U51" i="23"/>
  <c r="U59" i="23"/>
  <c r="U61" i="23" s="1"/>
  <c r="V10" i="23"/>
  <c r="V80" i="23" s="1"/>
  <c r="U14" i="23"/>
  <c r="T44" i="23"/>
  <c r="T46" i="23" s="1"/>
  <c r="T42" i="23"/>
  <c r="V9" i="23"/>
  <c r="Y27" i="28" s="1"/>
  <c r="X29" i="28" l="1"/>
  <c r="V69" i="23"/>
  <c r="V83" i="23"/>
  <c r="Y28" i="28"/>
  <c r="Y33" i="28" s="1"/>
  <c r="U64" i="23"/>
  <c r="U53" i="23"/>
  <c r="U56" i="23"/>
  <c r="U72" i="23"/>
  <c r="U76" i="23"/>
  <c r="U87" i="23"/>
  <c r="V41" i="23"/>
  <c r="V45" i="23" s="1"/>
  <c r="V11" i="23"/>
  <c r="U15" i="23"/>
  <c r="V13" i="23"/>
  <c r="X10" i="23"/>
  <c r="W9" i="23"/>
  <c r="Z27" i="28" s="1"/>
  <c r="U44" i="23"/>
  <c r="U46" i="23" s="1"/>
  <c r="U42" i="23"/>
  <c r="V14" i="23"/>
  <c r="W10" i="23"/>
  <c r="V59" i="23"/>
  <c r="V61" i="23" s="1"/>
  <c r="V40" i="23"/>
  <c r="V51" i="23"/>
  <c r="V87" i="23"/>
  <c r="Y29" i="28" l="1"/>
  <c r="AA28" i="28"/>
  <c r="X80" i="23"/>
  <c r="Z28" i="28"/>
  <c r="Z33" i="28" s="1"/>
  <c r="W80" i="23"/>
  <c r="W83" i="23" s="1"/>
  <c r="W69" i="23"/>
  <c r="V64" i="23"/>
  <c r="V53" i="23"/>
  <c r="V56" i="23"/>
  <c r="V72" i="23"/>
  <c r="V76" i="23"/>
  <c r="X41" i="23"/>
  <c r="W41" i="23"/>
  <c r="W45" i="23" s="1"/>
  <c r="W13" i="23"/>
  <c r="W11" i="23"/>
  <c r="V15" i="23"/>
  <c r="W59" i="23"/>
  <c r="W61" i="23" s="1"/>
  <c r="V44" i="23"/>
  <c r="V46" i="23" s="1"/>
  <c r="V42" i="23"/>
  <c r="W14" i="23"/>
  <c r="X9" i="23"/>
  <c r="AA27" i="28" s="1"/>
  <c r="W40" i="23"/>
  <c r="W51" i="23"/>
  <c r="Y10" i="23"/>
  <c r="X59" i="23"/>
  <c r="Z29" i="28" l="1"/>
  <c r="AB28" i="28"/>
  <c r="Y80" i="23"/>
  <c r="AA29" i="28"/>
  <c r="X69" i="23"/>
  <c r="W64" i="23"/>
  <c r="W53" i="23"/>
  <c r="W56" i="23"/>
  <c r="W72" i="23"/>
  <c r="W76" i="23"/>
  <c r="W44" i="23"/>
  <c r="W46" i="23" s="1"/>
  <c r="W87" i="23"/>
  <c r="X45" i="23"/>
  <c r="X11" i="23"/>
  <c r="AA33" i="28"/>
  <c r="Y41" i="23"/>
  <c r="W15" i="23"/>
  <c r="X13" i="23"/>
  <c r="X14" i="23"/>
  <c r="Y14" i="23" s="1"/>
  <c r="Y9" i="23"/>
  <c r="AB27" i="28" s="1"/>
  <c r="Z10" i="23"/>
  <c r="W42" i="23"/>
  <c r="X51" i="23"/>
  <c r="X40" i="23"/>
  <c r="Y59" i="23"/>
  <c r="X61" i="23"/>
  <c r="X64" i="23"/>
  <c r="X83" i="23"/>
  <c r="X87" i="23"/>
  <c r="AB29" i="28" l="1"/>
  <c r="Y69" i="23"/>
  <c r="AC28" i="28"/>
  <c r="Z80" i="23"/>
  <c r="X72" i="23"/>
  <c r="X76" i="23"/>
  <c r="X53" i="23"/>
  <c r="X56" i="23"/>
  <c r="Y45" i="23"/>
  <c r="Y11" i="23"/>
  <c r="AB33" i="28"/>
  <c r="Z41" i="23"/>
  <c r="Y51" i="23"/>
  <c r="Y40" i="23"/>
  <c r="X44" i="23"/>
  <c r="X46" i="23" s="1"/>
  <c r="X42" i="23"/>
  <c r="Y13" i="23"/>
  <c r="AA10" i="23"/>
  <c r="Z9" i="23"/>
  <c r="AC27" i="28" s="1"/>
  <c r="X15" i="23"/>
  <c r="Y83" i="23"/>
  <c r="Y87" i="23"/>
  <c r="Z59" i="23"/>
  <c r="Y61" i="23"/>
  <c r="Y64" i="23"/>
  <c r="Z14" i="23"/>
  <c r="AD28" i="28" l="1"/>
  <c r="AA80" i="23"/>
  <c r="AC29" i="28"/>
  <c r="Z69" i="23"/>
  <c r="Y72" i="23"/>
  <c r="Y76" i="23"/>
  <c r="Y53" i="23"/>
  <c r="Y56" i="23"/>
  <c r="Z45" i="23"/>
  <c r="Z11" i="23"/>
  <c r="AC33" i="28"/>
  <c r="AA41" i="23"/>
  <c r="Z13" i="23"/>
  <c r="Z15" i="23" s="1"/>
  <c r="Y44" i="23"/>
  <c r="Y46" i="23" s="1"/>
  <c r="Y42" i="23"/>
  <c r="AA9" i="23"/>
  <c r="AD27" i="28" s="1"/>
  <c r="Z51" i="23"/>
  <c r="Z40" i="23"/>
  <c r="AB10" i="23"/>
  <c r="Y15" i="23"/>
  <c r="Z83" i="23"/>
  <c r="Z87" i="23"/>
  <c r="AA59" i="23"/>
  <c r="Z61" i="23"/>
  <c r="Z64" i="23"/>
  <c r="AA14" i="23"/>
  <c r="AA45" i="23" l="1"/>
  <c r="AE28" i="28"/>
  <c r="AB80" i="23"/>
  <c r="AD29" i="28"/>
  <c r="AA69" i="23"/>
  <c r="Z72" i="23"/>
  <c r="Z76" i="23"/>
  <c r="Z53" i="23"/>
  <c r="Z56" i="23"/>
  <c r="AA11" i="23"/>
  <c r="AD33" i="28"/>
  <c r="AB41" i="23"/>
  <c r="AA51" i="23"/>
  <c r="AA40" i="23"/>
  <c r="AC10" i="23"/>
  <c r="AA13" i="23"/>
  <c r="AA15" i="23" s="1"/>
  <c r="AB9" i="23"/>
  <c r="AE27" i="28" s="1"/>
  <c r="Z44" i="23"/>
  <c r="Z46" i="23" s="1"/>
  <c r="Z42" i="23"/>
  <c r="AA87" i="23"/>
  <c r="AA83" i="23"/>
  <c r="AB59" i="23"/>
  <c r="AA61" i="23"/>
  <c r="AA64" i="23"/>
  <c r="AB14" i="23"/>
  <c r="AB45" i="23" l="1"/>
  <c r="AF28" i="28"/>
  <c r="AC80" i="23"/>
  <c r="AE29" i="28"/>
  <c r="AB69" i="23"/>
  <c r="AA72" i="23"/>
  <c r="AA76" i="23"/>
  <c r="AA53" i="23"/>
  <c r="AA56" i="23"/>
  <c r="AB11" i="23"/>
  <c r="AE33" i="28"/>
  <c r="AC41" i="23"/>
  <c r="AB13" i="23"/>
  <c r="AB15" i="23" s="1"/>
  <c r="AA44" i="23"/>
  <c r="AA46" i="23" s="1"/>
  <c r="AA42" i="23"/>
  <c r="AB40" i="23"/>
  <c r="AB51" i="23"/>
  <c r="AC9" i="23"/>
  <c r="AF27" i="28" s="1"/>
  <c r="AC59" i="23"/>
  <c r="AB83" i="23"/>
  <c r="AB87" i="23"/>
  <c r="AB61" i="23"/>
  <c r="AB64" i="23"/>
  <c r="AC14" i="23"/>
  <c r="AC45" i="23" l="1"/>
  <c r="AF29" i="28"/>
  <c r="AC69" i="23"/>
  <c r="AB53" i="23"/>
  <c r="AB56" i="23"/>
  <c r="AB72" i="23"/>
  <c r="AB76" i="23"/>
  <c r="AF33" i="28"/>
  <c r="AC51" i="23"/>
  <c r="AC40" i="23"/>
  <c r="AE10" i="23"/>
  <c r="AC13" i="23"/>
  <c r="AC15" i="23" s="1"/>
  <c r="AD9" i="23"/>
  <c r="AG27" i="28" s="1"/>
  <c r="AB44" i="23"/>
  <c r="AB46" i="23" s="1"/>
  <c r="AB42" i="23"/>
  <c r="AD10" i="23"/>
  <c r="AC11" i="23"/>
  <c r="AC61" i="23"/>
  <c r="AC64" i="23"/>
  <c r="AC83" i="23"/>
  <c r="AC87" i="23"/>
  <c r="AD69" i="23" l="1"/>
  <c r="AG28" i="28"/>
  <c r="AG33" i="28" s="1"/>
  <c r="AD80" i="23"/>
  <c r="AD83" i="23" s="1"/>
  <c r="AH28" i="28"/>
  <c r="AE80" i="23"/>
  <c r="AC53" i="23"/>
  <c r="AC56" i="23"/>
  <c r="AC72" i="23"/>
  <c r="AC76" i="23"/>
  <c r="AE41" i="23"/>
  <c r="AD41" i="23"/>
  <c r="AD45" i="23" s="1"/>
  <c r="AD14" i="23"/>
  <c r="AE14" i="23" s="1"/>
  <c r="AD11" i="23"/>
  <c r="AD59" i="23"/>
  <c r="AD61" i="23" s="1"/>
  <c r="AF10" i="23"/>
  <c r="AD51" i="23"/>
  <c r="AD40" i="23"/>
  <c r="AD13" i="23"/>
  <c r="AC44" i="23"/>
  <c r="AC46" i="23" s="1"/>
  <c r="AC42" i="23"/>
  <c r="AE9" i="23"/>
  <c r="AH27" i="28" s="1"/>
  <c r="AE59" i="23"/>
  <c r="AG29" i="28" l="1"/>
  <c r="AH29" i="28"/>
  <c r="AE69" i="23"/>
  <c r="AI28" i="28"/>
  <c r="AF80" i="23"/>
  <c r="AD72" i="23"/>
  <c r="AD76" i="23"/>
  <c r="AD53" i="23"/>
  <c r="AD56" i="23"/>
  <c r="AD87" i="23"/>
  <c r="AD64" i="23"/>
  <c r="AE45" i="23"/>
  <c r="AE11" i="23"/>
  <c r="AH33" i="28"/>
  <c r="AF41" i="23"/>
  <c r="AE51" i="23"/>
  <c r="AE40" i="23"/>
  <c r="AD44" i="23"/>
  <c r="AD46" i="23" s="1"/>
  <c r="AF9" i="23"/>
  <c r="AI27" i="28" s="1"/>
  <c r="AE13" i="23"/>
  <c r="AE15" i="23" s="1"/>
  <c r="AD42" i="23"/>
  <c r="AD15" i="23"/>
  <c r="AE61" i="23"/>
  <c r="AE64" i="23"/>
  <c r="AE83" i="23"/>
  <c r="AE87" i="23"/>
  <c r="AF59" i="23"/>
  <c r="AF14" i="23"/>
  <c r="AI29" i="28" l="1"/>
  <c r="AF69" i="23"/>
  <c r="AE72" i="23"/>
  <c r="AE76" i="23"/>
  <c r="AE53" i="23"/>
  <c r="AE56" i="23"/>
  <c r="AF45" i="23"/>
  <c r="AI33" i="28"/>
  <c r="AG9" i="23"/>
  <c r="AF51" i="23"/>
  <c r="AF40" i="23"/>
  <c r="AF13" i="23"/>
  <c r="AF15" i="23" s="1"/>
  <c r="AE44" i="23"/>
  <c r="AE46" i="23" s="1"/>
  <c r="AE42" i="23"/>
  <c r="AF11" i="23"/>
  <c r="AG10" i="23"/>
  <c r="AF83" i="23"/>
  <c r="AF87" i="23"/>
  <c r="AF61" i="23"/>
  <c r="AF64" i="23"/>
  <c r="AJ27" i="28" l="1"/>
  <c r="AJ28" i="28"/>
  <c r="AJ33" i="28" s="1"/>
  <c r="AG80" i="23"/>
  <c r="AG83" i="23" s="1"/>
  <c r="AG69" i="23"/>
  <c r="AF53" i="23"/>
  <c r="AF56" i="23"/>
  <c r="AF72" i="23"/>
  <c r="AF76" i="23"/>
  <c r="AG41" i="23"/>
  <c r="AG45" i="23" s="1"/>
  <c r="AG14" i="23"/>
  <c r="D18" i="23"/>
  <c r="AG40" i="23"/>
  <c r="AG51" i="23"/>
  <c r="D17" i="23"/>
  <c r="AG59" i="23"/>
  <c r="AG61" i="23" s="1"/>
  <c r="AG13" i="23"/>
  <c r="AG11" i="23"/>
  <c r="AF44" i="23"/>
  <c r="AF42" i="23"/>
  <c r="AG87" i="23" l="1"/>
  <c r="AJ29" i="28"/>
  <c r="AG72" i="23"/>
  <c r="AG76" i="23"/>
  <c r="AG64" i="23"/>
  <c r="AG42" i="23"/>
  <c r="AG15" i="23"/>
  <c r="AG44" i="23"/>
  <c r="AG46" i="23" s="1"/>
  <c r="AF46" i="23"/>
  <c r="AG56" i="23"/>
  <c r="AG53" i="23"/>
  <c r="I32" i="28" l="1"/>
  <c r="I34" i="28" s="1"/>
  <c r="J32" i="28" l="1"/>
  <c r="J34" i="28" s="1"/>
  <c r="K32" i="28" l="1"/>
  <c r="K34" i="28" s="1"/>
  <c r="L32" i="28" l="1"/>
  <c r="L34" i="28" s="1"/>
  <c r="M32" i="28" l="1"/>
  <c r="M34" i="28" s="1"/>
  <c r="N32" i="28" l="1"/>
  <c r="N34" i="28" s="1"/>
  <c r="O32" i="28" l="1"/>
  <c r="O34" i="28" s="1"/>
  <c r="P32" i="28" l="1"/>
  <c r="I52" i="28" s="1"/>
  <c r="K52" i="28" l="1"/>
  <c r="L52" i="28"/>
  <c r="J52" i="28"/>
  <c r="R52" i="28"/>
  <c r="O52" i="28"/>
  <c r="P52" i="28"/>
  <c r="M52" i="28"/>
  <c r="N52" i="28"/>
  <c r="Q52" i="28"/>
  <c r="F47" i="28"/>
  <c r="Q32" i="28"/>
  <c r="Q34" i="28" s="1"/>
  <c r="P34" i="28"/>
  <c r="R32" i="28" l="1"/>
  <c r="S32" i="28" s="1"/>
  <c r="S34" i="28" s="1"/>
  <c r="T32" i="28" l="1"/>
  <c r="T34" i="28" s="1"/>
  <c r="R34" i="28"/>
  <c r="U32" i="28" l="1"/>
  <c r="V32" i="28" s="1"/>
  <c r="U34" i="28" l="1"/>
  <c r="W32" i="28"/>
  <c r="V34" i="28"/>
  <c r="W34" i="28" l="1"/>
  <c r="X32" i="28"/>
  <c r="X34" i="28" l="1"/>
  <c r="Y32" i="28"/>
  <c r="Y34" i="28" l="1"/>
  <c r="Z32" i="28"/>
  <c r="Z34" i="28" l="1"/>
  <c r="AA32" i="28"/>
  <c r="AA34" i="28" l="1"/>
  <c r="AB32" i="28"/>
  <c r="AB34" i="28" l="1"/>
  <c r="AC32" i="28"/>
  <c r="AD32" i="28" l="1"/>
  <c r="AC34" i="28"/>
  <c r="AD34" i="28" l="1"/>
  <c r="AE32" i="28"/>
  <c r="AE34" i="28" l="1"/>
  <c r="AF32" i="28"/>
  <c r="AG32" i="28" l="1"/>
  <c r="AF34" i="28"/>
  <c r="AH32" i="28" l="1"/>
  <c r="AG34" i="28"/>
  <c r="AI32" i="28" l="1"/>
  <c r="AH34" i="28"/>
  <c r="AI34" i="28" l="1"/>
  <c r="AJ32" i="28"/>
  <c r="AJ34" i="28" s="1"/>
  <c r="C8" i="29"/>
  <c r="C10" i="29" s="1"/>
  <c r="F49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Křivánková</author>
  </authors>
  <commentList>
    <comment ref="B3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SFŽP:
</t>
        </r>
        <r>
          <rPr>
            <sz val="9"/>
            <color indexed="81"/>
            <rFont val="Tahoma"/>
            <family val="2"/>
            <charset val="238"/>
          </rPr>
          <t xml:space="preserve">V případě, že je žadatel součástí Svazku obcí, bude uvedeno jméno a kontakt na statutárního zástupce příslušného Svazku, vč. podpisu níže.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Krivankova Gabriela</author>
  </authors>
  <commentList>
    <comment ref="F10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SFŽP ČR:
Ocenění VH majetku v souladu se zněním př. č. 18 vyhl. MZe č. 428/2001 Sb., ve znění pozdějších předpisů
a) Metodický pokyn pro orientační ukazatele výpočtu pořizovací (aktualizované) ceny objektů do Vybraných údajů majetkové evidence vodovodů a kanalizací, pro Plány rozvoje vodovodů a kanalizací a pro Plány finacování obnovy vodovodů a kanalizací</t>
        </r>
        <r>
          <rPr>
            <sz val="9"/>
            <color indexed="81"/>
            <rFont val="Tahoma"/>
            <family val="2"/>
            <charset val="238"/>
          </rPr>
          <t>, Ministerstvo zemědělství, Č.j.: 401/2010-15000</t>
        </r>
        <r>
          <rPr>
            <b/>
            <sz val="9"/>
            <color indexed="81"/>
            <rFont val="Tahoma"/>
            <family val="2"/>
            <charset val="238"/>
          </rPr>
          <t xml:space="preserve">
b) vyhl. MF č. 199/2014, kteoru se mění vyhl. č. 441/2013 Sb. k provedení zákona o oceňování majetku (oceňovací vyhláška)  </t>
        </r>
        <r>
          <rPr>
            <sz val="9"/>
            <color indexed="81"/>
            <rFont val="Tahoma"/>
            <family val="2"/>
            <charset val="238"/>
          </rPr>
          <t xml:space="preserve">ve znění pozdějších předpisů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Křivánková</author>
  </authors>
  <commentList>
    <comment ref="B97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Pak skrýt - bílé písmo</t>
        </r>
      </text>
    </comment>
    <comment ref="B117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Nyní je zisk celý součástí zdrojů VHI.. 
Tento blok nechat jen v případě, že zisk nebo jeho část nebude součástí plných odpisů.  Pokud pouze část zisku bude spadat do plných odpisů, nutné vzorec upravit dle kalkulace, tj. Zákl. vst. Data ř. 123-125. 
V takovém případě pak úprava započtení jen poměrné části zisku do zdrojů VHI na listu Zákaldní vstupní data dle položky č. 15 (mj. dle typu provozního modelu).</t>
        </r>
      </text>
    </comment>
    <comment ref="B121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Nyní je zisk celý součástí zdrojů VHI.. 
Tento blok nechat jen v případě, že zisk nebo jeho část nebude součástí plných odpisů.  Pokud pouze část zisku bude spadat do plných odpisů, nutné vzorec upravit dle kalkulace, tj. Zákl. vst. Data ř. 123-125. 
V takovém případě pak úprava započtení jen poměrné části zisku do zdrojů VHI na listu Zákaldní vstupní data dle položky č. 15 (mj. dle typu provozního modelu).</t>
        </r>
      </text>
    </comment>
    <comment ref="B157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Pak skrýt - bílé písmo</t>
        </r>
      </text>
    </comment>
    <comment ref="B177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Nyní je zisk celý součástí zdrojů VHI.. 
Tento blok nechat jen v případě, že zisk nebo jeho část nebude součástí plných odpisů.  Pokud pouze část zisku bude spadat do plných odpisů, nutné vzorec upravit dle kalkulace, tj. Zákl. vst. Data ř. 123-125. 
V takovém případě pak úprava započtení jen poměrné části zisku do zdrojů VHI na listu Zákaldní vstupní data dle položky č. 15 (mj. dle typu provozního modelu).</t>
        </r>
      </text>
    </comment>
    <comment ref="B181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38"/>
          </rPr>
          <t>Gabriela Křivánková:</t>
        </r>
        <r>
          <rPr>
            <sz val="9"/>
            <color indexed="81"/>
            <rFont val="Tahoma"/>
            <family val="2"/>
            <charset val="238"/>
          </rPr>
          <t xml:space="preserve">
Nyní je zisk celý součástí zdrojů VHI.. 
Tento blok nechat jen v případě, že zisk nebo jeho část nebude součástí plných odpisů.  Pokud pouze část zisku bude spadat do plných odpisů, nutné vzorec upravit dle kalkulace, tj. Zákl. vst. Data ř. 123-125. 
V takovém případě pak úprava započtení jen poměrné části zisku do zdrojů VHI na listu Zákaldní vstupní data dle položky č. 15 (mj. dle typu provozního modelu).</t>
        </r>
      </text>
    </comment>
  </commentList>
</comments>
</file>

<file path=xl/sharedStrings.xml><?xml version="1.0" encoding="utf-8"?>
<sst xmlns="http://schemas.openxmlformats.org/spreadsheetml/2006/main" count="1096" uniqueCount="406">
  <si>
    <t>Pitná voda</t>
  </si>
  <si>
    <t>Stavební část - vodovodní potrubí</t>
  </si>
  <si>
    <t>Stavební část - jiné</t>
  </si>
  <si>
    <t>Zařízení</t>
  </si>
  <si>
    <t>tis. Kč</t>
  </si>
  <si>
    <t>Odpadní voda</t>
  </si>
  <si>
    <t>tis. Kč/rok</t>
  </si>
  <si>
    <t>Rok</t>
  </si>
  <si>
    <t>Indexy</t>
  </si>
  <si>
    <t>#</t>
  </si>
  <si>
    <t>Index</t>
  </si>
  <si>
    <t>celkem</t>
  </si>
  <si>
    <t>Výchozí rok</t>
  </si>
  <si>
    <t>Stavební část - odpadní potrubí</t>
  </si>
  <si>
    <t>%</t>
  </si>
  <si>
    <t>Životnost (roky)</t>
  </si>
  <si>
    <t>let</t>
  </si>
  <si>
    <t>tis. Kč bez DPH</t>
  </si>
  <si>
    <t>rok</t>
  </si>
  <si>
    <t>Celkem</t>
  </si>
  <si>
    <t>Jednotky</t>
  </si>
  <si>
    <t>Celková hodnota majetku PV - vodovody a ÚV celkem</t>
  </si>
  <si>
    <t>Celková hodnota majetku OV - kanalizace a ČOV celkem</t>
  </si>
  <si>
    <t>Kč/m3 bez DPH</t>
  </si>
  <si>
    <t>Rok zahájení období udržitelnosti projektu</t>
  </si>
  <si>
    <t>Obec provozuje sama</t>
  </si>
  <si>
    <t>Vlastnický model</t>
  </si>
  <si>
    <t>Smíšený model</t>
  </si>
  <si>
    <t>Specifický cíl dle PD OPŽP 2014 - 2020</t>
  </si>
  <si>
    <t>Typ projektu</t>
  </si>
  <si>
    <t>Prioritní osa dle PD OPŽP 2014 - 2020</t>
  </si>
  <si>
    <t>Prioritní osa 1</t>
  </si>
  <si>
    <t>Zelená louka</t>
  </si>
  <si>
    <t>Historická data</t>
  </si>
  <si>
    <t>Prohlašuji, že všechny vyplněné údaje odpovídají známé skutečnosti</t>
  </si>
  <si>
    <t>do  r.</t>
  </si>
  <si>
    <t>mil. Kč/rok</t>
  </si>
  <si>
    <t xml:space="preserve"> Materiál</t>
  </si>
  <si>
    <t xml:space="preserve"> Energie</t>
  </si>
  <si>
    <t xml:space="preserve"> * elektrická energie</t>
  </si>
  <si>
    <t xml:space="preserve"> * ostatní energie</t>
  </si>
  <si>
    <t xml:space="preserve"> Mzdy</t>
  </si>
  <si>
    <t xml:space="preserve"> * přímé mzdy</t>
  </si>
  <si>
    <t xml:space="preserve"> * ostatní osobní náklady</t>
  </si>
  <si>
    <t xml:space="preserve"> Ostatní přímé náklady</t>
  </si>
  <si>
    <t xml:space="preserve"> * odpisy</t>
  </si>
  <si>
    <t xml:space="preserve"> * opravy infra majetku</t>
  </si>
  <si>
    <t xml:space="preserve"> * nájem infra majetku</t>
  </si>
  <si>
    <t xml:space="preserve"> * prostředky obnovy infra majetku</t>
  </si>
  <si>
    <t xml:space="preserve"> Provozní náklady</t>
  </si>
  <si>
    <t xml:space="preserve"> * poplatky za vypouštění odpadních vod</t>
  </si>
  <si>
    <t xml:space="preserve"> * ostatní provozní náklady externí</t>
  </si>
  <si>
    <t xml:space="preserve"> * ostatní provozní náklady ve vlastní režii</t>
  </si>
  <si>
    <t xml:space="preserve"> Finanční náklady</t>
  </si>
  <si>
    <t xml:space="preserve"> Finanční výnosy</t>
  </si>
  <si>
    <t xml:space="preserve"> Výrobní režie</t>
  </si>
  <si>
    <t xml:space="preserve"> Správní režie</t>
  </si>
  <si>
    <t>Kalkulační zisk</t>
  </si>
  <si>
    <t>Počet let</t>
  </si>
  <si>
    <t>ANO</t>
  </si>
  <si>
    <t>NE</t>
  </si>
  <si>
    <t>Úpravny vody + zdroje bez úpravy</t>
  </si>
  <si>
    <t>Vodovody, přiváděcí řady + rozvodná vodovodní síť</t>
  </si>
  <si>
    <t>Čistírny odpadních vod</t>
  </si>
  <si>
    <t>Kanalizace, přiváděcí stoky + stoková síť</t>
  </si>
  <si>
    <t xml:space="preserve">  (vč. DPH) v c.ú.</t>
  </si>
  <si>
    <t>INVESTIČNÍ NÁKLADY PROJEKTU - BĚŽNÉ CENY</t>
  </si>
  <si>
    <t>Hodnota VH majetku</t>
  </si>
  <si>
    <t>Hodnota infra majetku PV / OV stanovená dle příslušené metodiky pro ocenění VH infrastruktruy v souladu s novelou vyhl. MZe č. 428/2001, přílohou č. 18</t>
  </si>
  <si>
    <t xml:space="preserve">Stavební část - jiné </t>
  </si>
  <si>
    <t>Pitná voda nová - úpravna vody a zdroje bez úpravy</t>
  </si>
  <si>
    <t>Pitná voda nová  - Vodovody, přiváděcí řady + rozvodná síť</t>
  </si>
  <si>
    <t>Odpadní voda nová - čistírny odpadních vod</t>
  </si>
  <si>
    <t>Odpadní voda nová - kanalizace, přiváděcí stoky + stoková síť</t>
  </si>
  <si>
    <t>DPH</t>
  </si>
  <si>
    <t>Sazba DPH</t>
  </si>
  <si>
    <t>Stavební část - kanalizační potrubí</t>
  </si>
  <si>
    <t>Sazba DPH dle metodiky pro ocenění VH infrastruktury</t>
  </si>
  <si>
    <t>HISTORICKÁ DATA</t>
  </si>
  <si>
    <t>HISTORICKÁ DATA + ZELENÁ LOUKA</t>
  </si>
  <si>
    <t>Rok zahájení doby udržitelnosti</t>
  </si>
  <si>
    <t>Celkem včetně DPH</t>
  </si>
  <si>
    <t>Náklady pro výpočet ceny pro vodné a stočné dle př. č. 19 vyhl. MZe č. 428/2001 a její novelizace</t>
  </si>
  <si>
    <t>PROVOZNÍ NÁKLADY - běžné ceny daného roku</t>
  </si>
  <si>
    <t xml:space="preserve"> - surová voda podzemní + povrchová</t>
  </si>
  <si>
    <t xml:space="preserve"> - chemikálie</t>
  </si>
  <si>
    <t xml:space="preserve"> - ostatní materiál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</si>
  <si>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</si>
  <si>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</si>
  <si>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</si>
  <si>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</si>
  <si>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</si>
  <si>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</si>
  <si>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</si>
  <si>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</si>
  <si>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</si>
  <si>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</si>
  <si>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A</t>
  </si>
  <si>
    <t>Hodnota souvisejícího infrastrukturního majetku podle VÚME</t>
  </si>
  <si>
    <t>B</t>
  </si>
  <si>
    <t>Pořizovací cena souvisejícího provozního hmotného majetku</t>
  </si>
  <si>
    <t>C</t>
  </si>
  <si>
    <t>Počet pracovníků</t>
  </si>
  <si>
    <t>D</t>
  </si>
  <si>
    <t>Voda pitná fakturovaná</t>
  </si>
  <si>
    <t>E</t>
  </si>
  <si>
    <t>- z toho domácnosti</t>
  </si>
  <si>
    <t>F</t>
  </si>
  <si>
    <t>Voda odpadní odv. fakturovaná</t>
  </si>
  <si>
    <t>G</t>
  </si>
  <si>
    <t>H</t>
  </si>
  <si>
    <t>Voda srážková fakturovaná</t>
  </si>
  <si>
    <t>I</t>
  </si>
  <si>
    <t>Voda odpadní čištěná</t>
  </si>
  <si>
    <t>J</t>
  </si>
  <si>
    <t>Pitná nebo odpadní voda převzatá</t>
  </si>
  <si>
    <t>K</t>
  </si>
  <si>
    <t>Pitná nebo odpadní voda předaná</t>
  </si>
  <si>
    <t>mil.Kč</t>
  </si>
  <si>
    <t>osob</t>
  </si>
  <si>
    <t>mil.m3</t>
  </si>
  <si>
    <t>13.</t>
  </si>
  <si>
    <t>Úplné vlastní náklady</t>
  </si>
  <si>
    <t>Název projektu</t>
  </si>
  <si>
    <t>Žadatel</t>
  </si>
  <si>
    <t>částečně</t>
  </si>
  <si>
    <t>Poř.č.</t>
  </si>
  <si>
    <t>Majetek podle skupin pro vybrané údaje majetkové evidence</t>
  </si>
  <si>
    <t>Pozn.</t>
  </si>
  <si>
    <t>Vyhodnocení stavu majetku vyjádřené v % opotřebení</t>
  </si>
  <si>
    <t>Délka potrubí v roce schválení plánu                                  v km</t>
  </si>
  <si>
    <t>Vodovody: přiváděcí řady + rozvodná vodovodní síť</t>
  </si>
  <si>
    <t>Úpravna vody + zdroje bez úpravny</t>
  </si>
  <si>
    <t>Kanalizace: přiváděcí stoky + stoková síť</t>
  </si>
  <si>
    <t>Čistírna odpadních vod</t>
  </si>
  <si>
    <t>+</t>
  </si>
  <si>
    <t>Vodovody celkem</t>
  </si>
  <si>
    <t>Kanalizace celkem</t>
  </si>
  <si>
    <t>CELKEM</t>
  </si>
  <si>
    <t>Hodnota majetku v reprodukční pořizovací ceně jako součet všech příslušných položek uvedených ve vybraných údajích majetkové evidence                  (VÚME) v mil. Kč na 2 desetinná místa)</t>
  </si>
  <si>
    <t>Teoretická doba akumulace Finančních prostředků v počtu roků</t>
  </si>
  <si>
    <t>Pitná voda rekonstrukce - úpravna vody a zdroje bez úpravy</t>
  </si>
  <si>
    <t>Pitná voda rekonstrukce  - Vodovody, přiváděcí řady + rozvodná síť</t>
  </si>
  <si>
    <t>Odpadní voda rekonstrukce - čistírny odpadních vod</t>
  </si>
  <si>
    <t>Odpadní voda rekonstrukce - kanalizace, přiváděcí stoky + stoková síť</t>
  </si>
  <si>
    <t>mil. Kč</t>
  </si>
  <si>
    <t>11.</t>
  </si>
  <si>
    <t xml:space="preserve">JEDNOTKOVÉ NÁKLADY </t>
  </si>
  <si>
    <t>12.</t>
  </si>
  <si>
    <t>ÚVN</t>
  </si>
  <si>
    <t>14.</t>
  </si>
  <si>
    <t>- podíl kalkul. zisku z ÚVN (orientační ukazatel)</t>
  </si>
  <si>
    <t>15.</t>
  </si>
  <si>
    <t>- z ř.13 na rozvoj a obnovu infrastrukturního majetku</t>
  </si>
  <si>
    <t>16.</t>
  </si>
  <si>
    <t>Celkem ÚVN + zisk</t>
  </si>
  <si>
    <t>17.</t>
  </si>
  <si>
    <t>Voda fakturovaná pitná, odpadní+srážková</t>
  </si>
  <si>
    <t>18.</t>
  </si>
  <si>
    <t>CENA pro vodné, stočné</t>
  </si>
  <si>
    <t>19.</t>
  </si>
  <si>
    <t>Kč/m3</t>
  </si>
  <si>
    <t>KALKULOVANÁ CENA PRO VODNÉ A STOČNÉ</t>
  </si>
  <si>
    <t>NÁKLADOVÉ POLOŽKY</t>
  </si>
  <si>
    <t xml:space="preserve"> - pitná voda převzatá + odpadní voda předaná k vyčištění</t>
  </si>
  <si>
    <t>Finanční prostředky získané z vodného a stočného. Vlastník uvede zdroje této hodnoty:</t>
  </si>
  <si>
    <t>Finanční prostředky ostatní - jiné, než získané z vodného a stočného. Vlastník uvede zdroje této hodnoty:</t>
  </si>
  <si>
    <t>Plná výše odpisů stávající VH infrastruktury</t>
  </si>
  <si>
    <t>(vč. DPH) v c.ú.</t>
  </si>
  <si>
    <t>(bez DPH) v c.ú.</t>
  </si>
  <si>
    <t>Životnost  (roky)</t>
  </si>
  <si>
    <t>Celkem vč. DPH</t>
  </si>
  <si>
    <t>Celkem bez DPH</t>
  </si>
  <si>
    <t>vč. DPH v c.ú.</t>
  </si>
  <si>
    <t>Plná výše odpisů VH infrastruktury (stávající + Projekt)</t>
  </si>
  <si>
    <t>bez DPH v c.ú.</t>
  </si>
  <si>
    <t xml:space="preserve">Hodnota stávající VH infrastruktury </t>
  </si>
  <si>
    <t>VÝPOČET DOSAŽENÍ PLNÉ VÝŠE ODPISŮ CELÉHO VH SYSTÉMU (VČETNĚ PROJEKTU) - stálé ceny v c.ú.</t>
  </si>
  <si>
    <t>VÝPOČET DOSAŽENÍ PLNÉ VÝŠE ODPISŮ CELÉHO VH SYSTÉMU (PROJEKT) - stálé ceny v c.ú.</t>
  </si>
  <si>
    <t>Trend meziročního růstu min. požadovaných zdrojů do VHI dle OPŽP (pitná voda)</t>
  </si>
  <si>
    <t>Trend meziročního růstu min. požadovaných zdrojů do VHI dle OPŽP (odpadní voda)</t>
  </si>
  <si>
    <t>Výpočet proveden ve stálých cenách v c.ú. roku</t>
  </si>
  <si>
    <t>Typ provozního modelu</t>
  </si>
  <si>
    <t>INVESTIČNÍ NÁKLADY PROJEKTU - STÁLÉ CENY roku</t>
  </si>
  <si>
    <t>Výše plných odpisů celého VH systému (včetně Projektu)</t>
  </si>
  <si>
    <t>Je dosaženo plných odpisů ?</t>
  </si>
  <si>
    <t>Výše plných odpisů celé VH infrastruktury (Projekt)</t>
  </si>
  <si>
    <t>Dle výchozího roku provozních nákladů</t>
  </si>
  <si>
    <t xml:space="preserve">Hodnota plné výše odpisů celého VH systému - stálé ceny v c.ú. </t>
  </si>
  <si>
    <t>Stálé ceny</t>
  </si>
  <si>
    <t xml:space="preserve">CENA pro vodné, stočné + DPH </t>
  </si>
  <si>
    <t>Sazba DPH pro vodné a stočné</t>
  </si>
  <si>
    <t xml:space="preserve">Období udržitelnosti celého VH systému včetně Projektu od r. </t>
  </si>
  <si>
    <t>Dle výchozího roku investičních nákladů</t>
  </si>
  <si>
    <t>Voda fakturovaná pitná</t>
  </si>
  <si>
    <t xml:space="preserve">Vstupní hodnota zisku z kalkulace VaS  pro r. </t>
  </si>
  <si>
    <t xml:space="preserve">Vstupní hodnota objemů z kalkulace VaS  pro r. </t>
  </si>
  <si>
    <t>tis. m3/rok</t>
  </si>
  <si>
    <t>Voda fakturovaná odpadní + srážková</t>
  </si>
  <si>
    <t xml:space="preserve">Hodnota zisku z kalkulace VaS  pro r. </t>
  </si>
  <si>
    <t>Pro účely ex-post</t>
  </si>
  <si>
    <t>Hodnota stávající VH infrastruktury</t>
  </si>
  <si>
    <t>Hodnota VH infrastruktury - Projekt</t>
  </si>
  <si>
    <t>Hodnota VH infrastruktury (stávající + Projekt)</t>
  </si>
  <si>
    <t>HODNOTA VH INFRASTRUKTURY A PLNÁ VÝŠE ODPISŮ (stávající + Projekt)</t>
  </si>
  <si>
    <t>„Žadatel předložením žádosti na SFŽP ČR potvrzuje, že nástroj Udržitelnost 2014+ vyplnil v souladu s příslušným manuálem.
 Žadatel si je vědom, že vyplnění nástroje v rozporu s příslušným manuálem 
bude mít za následek okamžité vyřazení žádosti z hodnocení. 
V případě pochybností, je Žadatel povinen obrátit se v dostatečném předstihu na odpovědné pracovníky SFŽP ČR“.</t>
  </si>
  <si>
    <t>Makroekonomická data</t>
  </si>
  <si>
    <t>Nástroj pro výpočet udržitelnosti projektů Prioritní osy 1 Operačního programu Životní prostředí 2014 - 2020</t>
  </si>
  <si>
    <t>Finanční prostředky na obnovu vodovodů a kanalizací dle "Plánu financování obnovy vodovodů nebo kanalizací"</t>
  </si>
  <si>
    <t xml:space="preserve">Základní vstupní data </t>
  </si>
  <si>
    <t>Rozsah Projektu</t>
  </si>
  <si>
    <t>Uzamčené buňky, které nelze měnit</t>
  </si>
  <si>
    <t>Základní identifikační údaje žadatele a Projektu</t>
  </si>
  <si>
    <t>Poznámky:</t>
  </si>
  <si>
    <t>Podpis zpracovatele</t>
  </si>
  <si>
    <t>…………………………………………………………………………………….</t>
  </si>
  <si>
    <t>………………………………………………………………………………………………</t>
  </si>
  <si>
    <t>HODNOTA STÁVAJÍCÍHO VH INFRA MAJETKU</t>
  </si>
  <si>
    <t>Celkové investiční náklady Projektu (zadávat s přesností na 3 desetinná místa)</t>
  </si>
  <si>
    <t>VSTUPNÍ PROVOZNÍ NÁKLADY VaK - běžné ceny daného roku</t>
  </si>
  <si>
    <t xml:space="preserve">Výpočtový list pro výpočet požadovaných zdrojů do VH infrastruktury dle dosažení plných odpisů </t>
  </si>
  <si>
    <t>Grafy</t>
  </si>
  <si>
    <t>Návrh"Plánu financování obnovy vodovodů nebo kanalizací" dle výsledků nástroje Udržitelnost 2014+</t>
  </si>
  <si>
    <t>až</t>
  </si>
  <si>
    <t>Celkem řádky 2, 4, 6, 8 +</t>
  </si>
  <si>
    <t xml:space="preserve"> ++</t>
  </si>
  <si>
    <t>Tabulka plánu financování obnovy vodovodů nebo kanalizací</t>
  </si>
  <si>
    <t>Žadatel/vlastník:</t>
  </si>
  <si>
    <t>Finanční prostředky zajišťované na obnovu* vodovodů a kanalizací v mil. Kč na 2 desetinná místa</t>
  </si>
  <si>
    <t xml:space="preserve"> ++ Finanční prostředky ostatní - jedná se o jiné než získané z vodného a stočného, v komentáři vlastník popíše členění a stanovaní této hodnoty (např. dotace, zdroje z příjmů obcí, úvěry, atd.)</t>
  </si>
  <si>
    <t xml:space="preserve"> +  Finanční prostředky získané z vodného a stočného, v komentáři vlastník popíše zdroje této hodnoty (nájemné, odpisy účetní, opravy, popř. prostředky účelově určené pro obnovu tímto Plánem).</t>
  </si>
  <si>
    <t>*   Obnova viz § 2 odst. 9 zákona č. 274/2001 Sb., o vodovodech a kanalizacích pro veřejnou potřebu, ve znění pozdějších předpisů</t>
  </si>
  <si>
    <t>Celkem řádky 3, 5, 7, 9 + +</t>
  </si>
  <si>
    <t>Výstupy z nástroje jsou závazné  pouze pro dotovanou část VH infrastruktury, tj. část projektem financovanou z OPŽP 2014 - 2020 dle specifického cíle uvedeného na listu Info</t>
  </si>
  <si>
    <t>Plná výše odpisů VH infrastruktury - Projekt</t>
  </si>
  <si>
    <t>Plná výše odpisů celé VHI (stávající + Projekt)</t>
  </si>
  <si>
    <t>Plná výše odpisů VHI (pitná voda)</t>
  </si>
  <si>
    <t>Plná výše odpisů VHI (odpadní voda)</t>
  </si>
  <si>
    <t>Pro účely ex-ante</t>
  </si>
  <si>
    <t>Udržitelnost VH infrastruktury k dosažení plných odpisů</t>
  </si>
  <si>
    <t>Pitná voda (stálé ceny)</t>
  </si>
  <si>
    <t>Odpadní voda (stálé ceny)</t>
  </si>
  <si>
    <t>Kalkulační zisk dle zadané kalkulace ex-post</t>
  </si>
  <si>
    <t xml:space="preserve">Vstupní hodnota zdrojů do VHI z kalkulace VaS  pro r. </t>
  </si>
  <si>
    <t>Pro účely ex- ante</t>
  </si>
  <si>
    <t>Pro účely ex - post</t>
  </si>
  <si>
    <t xml:space="preserve">Vstupní hodnota ÚVN bez zdrojů do VHI z kalkulace VaS  pro r. </t>
  </si>
  <si>
    <t xml:space="preserve">Ex-post hodnota zdrojů do VHI z kalkulace VaS  pro r. </t>
  </si>
  <si>
    <t xml:space="preserve">Ex-post hodnota ÚVN bez zdrojů do VHI z kalkulace VaS  pro r. </t>
  </si>
  <si>
    <t xml:space="preserve">Ex-post hodnota zisku z kalkulace VaS  pro r. </t>
  </si>
  <si>
    <t>Pro účely ex- post</t>
  </si>
  <si>
    <t xml:space="preserve">Ex-post hodnota objemů z kalkulace VaS  pro r. </t>
  </si>
  <si>
    <t>ex-ante</t>
  </si>
  <si>
    <t>ex-post</t>
  </si>
  <si>
    <t>Mminimální požadovaný nárůst do výše plných odpisů</t>
  </si>
  <si>
    <t>Minimální požadovaný roční nárůst pro dosažení plných odpisů ve 30 . roce</t>
  </si>
  <si>
    <t>Kontrola minimálního vývoje požadovaných zdrojů do VHI (pitná voda), (skutečné - požadované)</t>
  </si>
  <si>
    <t>Kontrola minimálního vývoje požadovaných zdrojů do VHI (odpadní voda),  (skutečné - požadované)</t>
  </si>
  <si>
    <t>Kontrola minimálního vývoje požadovaných zdrojů do VHI (pitná a odpadní voda),  (skutečné - požadované)</t>
  </si>
  <si>
    <t xml:space="preserve">Ex - post hodnota zisku z kalkulace VaS  pro r. </t>
  </si>
  <si>
    <t>Minimální požadovaný nárůst do výše plných odpisů (Projekt)</t>
  </si>
  <si>
    <t>Minimální požadovaný roční nárůst pro dosažení udržitelnosti ve 30. roce (Projekt)</t>
  </si>
  <si>
    <t>Výstupy pro SFŽP</t>
  </si>
  <si>
    <t>E-mail:</t>
  </si>
  <si>
    <t xml:space="preserve">Stálé ceny v c.ú. </t>
  </si>
  <si>
    <t>Je dosaženo plných odpisů VH systému (vetně Projektu)?</t>
  </si>
  <si>
    <t>Je žadatel plátcem DPH v oblasti investičních výdajů?</t>
  </si>
  <si>
    <t>Plná výše odpisů VHI (pitná a odpadní voda) - celkem</t>
  </si>
  <si>
    <t>Kalkulační zisk dle výchozí kalkulace pro 1. rok udržitelnosti</t>
  </si>
  <si>
    <t>ÚVN (pitná voda) dle výchozí kalkulace ex-ante pro 1.rok udržitelnosti (bez nájemného, odpisů, obnovy, fin. nákladů a zisku)</t>
  </si>
  <si>
    <t>ÚVN (odpadní voda) dle výchozí kalkualce ex-ante pro 1.rok udržitelnosti (bez nájemného, odpisů, obnovy, fin. nákladů a zisku)</t>
  </si>
  <si>
    <t>ÚVN (pitná voda) skutečné dle kalkulace ex-post (bez nájemného, odpisů, obnovy, fin. nákladů a zisku)</t>
  </si>
  <si>
    <t>ÚVN (odpadní voda) skutečné dle kalkulace ex-post (bez nájemného, odpisů, obnovy, fin. nákladů a zisku)</t>
  </si>
  <si>
    <t>Hlavní výsledky  udržitelnosti VH infrastruktury dle podmínek OPŽP 2014 - 2020</t>
  </si>
  <si>
    <t>Minimální požadovaná výše ročních zdrojů do VH infrastruktury k dosažení plných odpisů dle OPŽP</t>
  </si>
  <si>
    <t xml:space="preserve">Minimální požadovaná výše ročních zdrojů do VH infrastruktury k dosažení plných odpisů dle OPŽP , stálé ceny v c.ú. </t>
  </si>
  <si>
    <t>Minimální roční výše zdrojů do VHI dle OPŽP (pitná voda)</t>
  </si>
  <si>
    <t>Minimální roční výše zdrojů do VHI dle OPŽP (odpadní voda)</t>
  </si>
  <si>
    <t>Minimální roční výše zdrojů do VHI dle OPŽP (pitná a odpadní voda) - celkem</t>
  </si>
  <si>
    <t>Skutečná roční výše zdrojů do VH infrastruktury dle každoročně zadané kalkulace provozních nákladů</t>
  </si>
  <si>
    <t>Skutečná výše ročních zdrojů do VHI (pitná voda)</t>
  </si>
  <si>
    <t>Skutečná výše ročních zdrojů  do VHI (odpadní voda)</t>
  </si>
  <si>
    <t>Skutečná výše ročních zdrojů do VHI (pitná a odpadní voda) - celkem</t>
  </si>
  <si>
    <t>Minimální roční výše zdrojů do VHI dle OPŽP (pitná voda) - kumulovaná</t>
  </si>
  <si>
    <t>Minimální roční výše zdrojů do VHI dle OPŽP (odpadní voda) - kumulovaná</t>
  </si>
  <si>
    <t>Minimální roční výše zdrojů do VHI dle OPŽP (pitná a odpadní voda) - celkem - kumulovaná</t>
  </si>
  <si>
    <t>Skutečná výše ročních zdrojů do VHI (pitná voda) - kumulovaná</t>
  </si>
  <si>
    <t>Skutečná výše ročních zdrojů  do VHI (odpadní voda) - kumulovaná</t>
  </si>
  <si>
    <t>Skutečná výše ročních zdrojů  do VHI (pitná a odpadní voda) - celkem - kumulovaná</t>
  </si>
  <si>
    <t>Kontrola vývoje požadovaných zdrojů do VH infrastruktury (skutečné roční zdroje - min. požadované roční zdroje dle OPŽP)</t>
  </si>
  <si>
    <t>Kontrola minimálního vývoje požadovaných zdrojů do VHI (pitná voda), (skutečné - požadované) - kumulovaná</t>
  </si>
  <si>
    <t>Kontrola minimálního vývoje požadovaných zdrojů do VHI (odpadní voda),  (skutečné - požadované) - kumulovaná</t>
  </si>
  <si>
    <t>Kontrola minimálního vývoje požadovaných zdrojů do VHI (pitná a odpadní voda),  (skutečné - požadované )- kumulovaná</t>
  </si>
  <si>
    <t>Minimální požadovaná výše ročních zdrojů do VH infrastruktury k dosažení plných odpisů dle OPŽP - kumulovaná</t>
  </si>
  <si>
    <t>Kumulovaná minimální výše zdrojů do VHI dle OPŽP (pitná voda)</t>
  </si>
  <si>
    <t xml:space="preserve">v roce </t>
  </si>
  <si>
    <t>Kumulovaná minimální výše zdrojů do VHI dle OPŽP (odpadní voda)</t>
  </si>
  <si>
    <t>Kumulovaná minimální výše zdrojů do VHI dle OPŽP (pitná a odpadní voda) - celkem</t>
  </si>
  <si>
    <t>Buňky, které jsou naznačeny tmavě žlutě, slouží pro vstupní data, vyžadovaná od Žadatele a jsou povinná pro fungování nástroje. Buňky nejsou zamčené.</t>
  </si>
  <si>
    <t>Zahájení doby udržitelnosti</t>
  </si>
  <si>
    <t>EX - ANTE</t>
  </si>
  <si>
    <t>EX - POST</t>
  </si>
  <si>
    <t>Cena pro vodné (ex-post) k pokrytí minimálních zdrojů do VHI dle OPŽP</t>
  </si>
  <si>
    <t xml:space="preserve">Cena pro vodné (ex - ante) k pokrytí min. požadovaných zdrojů do VHI dle OPŽP </t>
  </si>
  <si>
    <t>Cena pro stočné (ex - ante) k pokrytí min. požadovaných zdrojů do VHI dle OPŽP</t>
  </si>
  <si>
    <t>ÚVN (pitná voda) dle kalkulace ex-post vč. skutečných zdrojů do VHI - celkem</t>
  </si>
  <si>
    <t>ÚVN (pitná voda) dle výchozí kalkulace ex-ante pro 1.rok udržitelnosti vč. min. zdrojů do VHI dle OPŽP - celkem</t>
  </si>
  <si>
    <t>ÚVN (odpadní voda) dle výchozí kalkulace ex-ante pro 1.rok udržitelnosti vč. Min. zdrojů do vHI dle OPŽP - celkem</t>
  </si>
  <si>
    <t>Skutečná výše zdrojů do VHI ex-post (pitná voda)</t>
  </si>
  <si>
    <t>ÚVN (pitná voda) dle kalkulace ex-post vč. min. zdrojů do VHI dle OPŽP - celkem</t>
  </si>
  <si>
    <t xml:space="preserve">Skutečná cena pro vodné (ex-post) </t>
  </si>
  <si>
    <t>Skutečná výše zdrojů do VHI ex-post (odpadní voda)</t>
  </si>
  <si>
    <t>ÚVN (odpadní voda) dle kalkulace ex-post vč. Skutečných zdrojů do VHI - celkem</t>
  </si>
  <si>
    <t>ÚVN (odpadní voda) dle kalkulace ex-post vč. min. zdrojů do VHI dle OPŽP - celkem</t>
  </si>
  <si>
    <t>Cena pro stočné (ex-post) k pokrytí minimálních zdrojů do VHI dle OPŽP</t>
  </si>
  <si>
    <t xml:space="preserve">Skutečná cena pro stočné (ex-post) </t>
  </si>
  <si>
    <t>Dopad do ceny pro vodné a stočné dle skutečných provozních nákladů v jednotlivých letech</t>
  </si>
  <si>
    <t>Orientační dopad do ceny pro vodné a stočné dle výchozí kalkulace pro 1.rok udržitelnosti)</t>
  </si>
  <si>
    <t>Indexy pro výpočtový list</t>
  </si>
  <si>
    <t>Inflace*</t>
  </si>
  <si>
    <t>Provozní náklady VaK  pro výpočet ceny pro vodné a stočné - EX - POST</t>
  </si>
  <si>
    <t>Státní fond životního prostředí ČR</t>
  </si>
  <si>
    <t xml:space="preserve">Autor nástroje: </t>
  </si>
  <si>
    <t>Oddílný model</t>
  </si>
  <si>
    <t>Předpokládaný rok zahájení realizace projektu</t>
  </si>
  <si>
    <t>Zpracovatel                                                                Jméno:</t>
  </si>
  <si>
    <t>Statutární zástupce žadatele č. 1                               Jméno:</t>
  </si>
  <si>
    <t>Datum zpracování</t>
  </si>
  <si>
    <t>Podpis statutárního zástupce žadatele č. 1</t>
  </si>
  <si>
    <t>Buňky, které jsou naznačeny světle žlutě, jsou v modelu vyplněny automaticky na základě "nezbytných" vstupních dat. Tyto buňky nejsou zamčené, a proto lze hodnoty přepsat nebo upravit vzorce. Všechna data vložená Žadatelem do těchto buňek, musí být doložitelná.</t>
  </si>
  <si>
    <t>Roční míra inflace spotřebitelských cen</t>
  </si>
  <si>
    <t>Index cen stavebních prací k roku</t>
  </si>
  <si>
    <t>Podpis statutárního zástupce žadatele č. 2 (za Svazek obcí)</t>
  </si>
  <si>
    <t>Statutární zástupce žadatele č. 2 (za Svazek obcí)   Jméno:</t>
  </si>
  <si>
    <t>Stálé ceny roku</t>
  </si>
  <si>
    <t xml:space="preserve">Stálé ceny </t>
  </si>
  <si>
    <t>Roční míra inflace cen stavebních prací</t>
  </si>
  <si>
    <t>Datum zpracování k RoPD:</t>
  </si>
  <si>
    <t>Datum zpracování k zahájení udržitelnosti:</t>
  </si>
  <si>
    <t>Zahájení referenčního období</t>
  </si>
  <si>
    <t>Období udržitelnosti (od uvedení projektu do provozu)</t>
  </si>
  <si>
    <t>Refereneční období (od zahájení realizace projektu)</t>
  </si>
  <si>
    <t>Kumulovaná minimální výše zdrojů do VHI ex-post (pitná voda)</t>
  </si>
  <si>
    <t>Kumulovaná minimální výše zdrojů do VHI ex-post (odpadní voda)</t>
  </si>
  <si>
    <t>Kumulovaná minimální výše zdrojů do VHI ex-post (pitná a odpadní voda) - celkem</t>
  </si>
  <si>
    <t>Souhrn identifikačních údajů Žadatele</t>
  </si>
  <si>
    <t xml:space="preserve"> </t>
  </si>
  <si>
    <t>Registrační číslo</t>
  </si>
  <si>
    <t>Rok vydání posledního kolaudačního souhlasu na projekt</t>
  </si>
  <si>
    <t>Verze nástroje Udržitelnost 2014+:</t>
  </si>
  <si>
    <t>Podpis statutárního zástupce žadatele:</t>
  </si>
  <si>
    <t>………………………………………………………………………………………………………………….</t>
  </si>
  <si>
    <t>Specifický cíl 1.1 (odpadní voda)</t>
  </si>
  <si>
    <t>Specifický cíl 1.2 (pitná voda)</t>
  </si>
  <si>
    <t>Specifický cíl 1.1 a 1.2 (odpadní a pitná voda)</t>
  </si>
  <si>
    <t>https://www.cnb.cz/cs/menova_politika/zpravy_o_inflaci/</t>
  </si>
  <si>
    <t>PV</t>
  </si>
  <si>
    <t>OV</t>
  </si>
  <si>
    <t>Soupis a hodnota infra majetku byla stanovena s platností k roku</t>
  </si>
  <si>
    <t>Závazná kumulovaná minimální požadovaná výše zdrojů do VH infrastruktury na konci 10letého období udržitelnosti dle OPŽP</t>
  </si>
  <si>
    <t>Ex-post kumulovaná minimální  výše zdrojů do VH infrastruktury na konci 10letého období udržitelnosti (dle ex-ante  hodnot)</t>
  </si>
  <si>
    <t xml:space="preserve">Cenová úroveň hodnoty infra majetku stanovené dle metodického pokynu MZe nebo dle oceňovací vyhl. MF v pořizovací ceně </t>
  </si>
  <si>
    <t>Sazba DPH odpovídající ke stanovené hodnotě infra majetku oceněného dle metodiky pro ocenění hodnoty VH infrastruktury (vyhl. MZe č. 428/2001 nebo vyhl. MF v platném znění) je</t>
  </si>
  <si>
    <t>Rozdíl stávající VHI - rekonstrukce</t>
  </si>
  <si>
    <t>Typ provozního modelu dle budoucího stavu</t>
  </si>
  <si>
    <t>pitná voda</t>
  </si>
  <si>
    <t>odpadní voda</t>
  </si>
  <si>
    <t>Kontrola skutečných min. zdrojů na obnovu s podmínkami OPŽP</t>
  </si>
  <si>
    <t>kontrola celkové sumy každoroční</t>
  </si>
  <si>
    <t>realita vs. Minimální zdroje</t>
  </si>
  <si>
    <t>Plnění PFO dle skutečnosti s plánem pfo Odevzdaným na SFŽP</t>
  </si>
  <si>
    <t>Porovnání VaS dle ZoVaK - jako podklad pro kontrolu v rámci monitoringu - otázka, které položky</t>
  </si>
  <si>
    <t>min. zdroje dle OPŽP</t>
  </si>
  <si>
    <t>Přepočet na  běžné ceny</t>
  </si>
  <si>
    <t>cenová úrove min. zdrojů dle OPŽP</t>
  </si>
  <si>
    <t>skutečné zdroje dle vlastníka</t>
  </si>
  <si>
    <t>Specifický cíl</t>
  </si>
  <si>
    <t xml:space="preserve"> - z toho obnovující opravy v %</t>
  </si>
  <si>
    <t xml:space="preserve"> - z toho obnovující opravy v mil. Kč</t>
  </si>
  <si>
    <t>* Každoročně bude SFŽP aktualizovat dle ukončeného roku resp. při každé aktualizaci nástroje.</t>
  </si>
  <si>
    <t>Dle výchozího roku hodnoty majetku (pro projekty typu HD)</t>
  </si>
  <si>
    <t>Skutečná roční výše zdrojů do VH infrastruktury dle každoročně zadané kalkulace provozních nákladů - kumulovaná</t>
  </si>
  <si>
    <t>Verze 1.6</t>
  </si>
  <si>
    <t>Aktualizace NU k 15.5. 2020 dle ČSÚ a údajů ze Zprávy o inflaci ČNB č. II na rok 2020</t>
  </si>
  <si>
    <t xml:space="preserve"> 1.1</t>
  </si>
  <si>
    <t xml:space="preserve"> 1.2</t>
  </si>
  <si>
    <t xml:space="preserve"> 1.3</t>
  </si>
  <si>
    <t xml:space="preserve"> 1.4</t>
  </si>
  <si>
    <t xml:space="preserve"> 2.1</t>
  </si>
  <si>
    <t xml:space="preserve"> 2.2</t>
  </si>
  <si>
    <t xml:space="preserve"> 3.1</t>
  </si>
  <si>
    <t xml:space="preserve"> 3.2</t>
  </si>
  <si>
    <t xml:space="preserve"> 4.1</t>
  </si>
  <si>
    <t xml:space="preserve"> 4.2</t>
  </si>
  <si>
    <t xml:space="preserve"> 4.3</t>
  </si>
  <si>
    <t xml:space="preserve"> 4.4</t>
  </si>
  <si>
    <t xml:space="preserve"> 5.1</t>
  </si>
  <si>
    <t xml:space="preserve"> 5.2</t>
  </si>
  <si>
    <t xml:space="preserve"> 5.3</t>
  </si>
  <si>
    <t>Obec Královice</t>
  </si>
  <si>
    <t xml:space="preserve">Královice ČOV a kanalizace </t>
  </si>
  <si>
    <t>CZ.05.1.30/0.0/0.0/17_071/0007170</t>
  </si>
  <si>
    <t>Ing. Luděk Šorf</t>
  </si>
  <si>
    <t xml:space="preserve"> oukralovice@volny.cz</t>
  </si>
  <si>
    <t>Bc. Kateřina Tomsová</t>
  </si>
  <si>
    <t>katerina.tomsova@promitens-company.cz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</si>
</sst>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-* #,##0\ _K_č_-;\-* #,##0\ _K_č_-;_-* &quot;-&quot;\ _K_č_-;_-@_-"/>
    <numFmt numFmtId="43" formatCode="_-* #,##0.00\ _K_č_-;\-* #,##0.00\ _K_č_-;_-* &quot;-&quot;??\ _K_č_-;_-@_-"/>
    <numFmt numFmtId="164" formatCode="_-* #,##0.00_-;\-* #,##0.00_-;_-* &quot;-&quot;??_-;_-@_-"/>
    <numFmt numFmtId="165" formatCode="0.000"/>
    <numFmt numFmtId="166" formatCode="0.0000"/>
    <numFmt numFmtId="167" formatCode="#,##0.00_ ;\-#,##0.00\ "/>
    <numFmt numFmtId="168" formatCode="_-* #,##0\ _K_č_-;\-* #,##0\ _K_č_-;_-* &quot;-&quot;??\ _K_č_-;_-@_-"/>
    <numFmt numFmtId="169" formatCode="#,##0_ ;\-#,##0\ "/>
    <numFmt numFmtId="170" formatCode="_-* #,##0.000\ _K_č_-;\-* #,##0.000\ _K_č_-;_-* &quot;-&quot;??\ _K_č_-;_-@_-"/>
    <numFmt numFmtId="171" formatCode="_-* ###0_-;\-* ###0_-;_-* &quot;-&quot;??_-;_-@_-"/>
    <numFmt numFmtId="172" formatCode="_-* #,##0.000_-;\-* #,##0.000_-;_-* &quot;-&quot;??_-;_-@_-"/>
    <numFmt numFmtId="173" formatCode="_-* #,##0.0000\ _K_č_-;\-* #,##0.0000\ _K_č_-;_-* &quot;-&quot;??\ _K_č_-;_-@_-"/>
    <numFmt numFmtId="174" formatCode="_-* #,##0_-;\(#,##0\)_-;_-* &quot;-&quot;??_-;_-@_-"/>
    <numFmt numFmtId="175" formatCode="_-* #,##0.00_-;\(#,##0.00\)_-;_-* &quot;-&quot;??_-;_-@_-"/>
    <numFmt numFmtId="176" formatCode="_-* #,##0.000\ _K_č_-;\-* #,##0.000\ _K_č_-;_-* &quot;-&quot;???\ _K_č_-;_-@_-"/>
    <numFmt numFmtId="177" formatCode="0.000%"/>
    <numFmt numFmtId="178" formatCode="#,##0.000"/>
  </numFmts>
  <fonts count="65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0" tint="-0.24997711111789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A6A6A6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0" tint="-0.249977111117893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TimesNewRomanPS"/>
      <charset val="238"/>
    </font>
    <font>
      <u/>
      <sz val="10"/>
      <color indexed="2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name val="Times New Roman"/>
      <family val="1"/>
      <charset val="238"/>
    </font>
    <font>
      <b/>
      <sz val="10"/>
      <color theme="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u/>
      <sz val="11"/>
      <color theme="10"/>
      <name val="Calibri"/>
      <family val="2"/>
      <charset val="238"/>
      <scheme val="minor"/>
    </font>
    <font>
      <i/>
      <sz val="9"/>
      <color theme="1" tint="0.49998474074526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i/>
      <sz val="11"/>
      <color theme="1" tint="0.499984740745262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0"/>
      <name val="Arial CE"/>
      <charset val="238"/>
    </font>
    <font>
      <sz val="14"/>
      <color rgb="FFFF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</fills>
  <borders count="113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dott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tted">
        <color auto="1"/>
      </bottom>
      <diagonal/>
    </border>
    <border>
      <left style="thin">
        <color theme="0"/>
      </left>
      <right style="thin">
        <color theme="0"/>
      </right>
      <top/>
      <bottom style="dotted">
        <color auto="1"/>
      </bottom>
      <diagonal/>
    </border>
    <border>
      <left/>
      <right style="thin">
        <color theme="0"/>
      </right>
      <top style="thin">
        <color theme="0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theme="0"/>
      </left>
      <right/>
      <top/>
      <bottom style="dotted">
        <color auto="1"/>
      </bottom>
      <diagonal/>
    </border>
    <border>
      <left/>
      <right style="thin">
        <color theme="0"/>
      </right>
      <top/>
      <bottom style="dott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dotted">
        <color auto="1"/>
      </top>
      <bottom style="thin">
        <color auto="1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dotted">
        <color auto="1"/>
      </top>
      <bottom style="dotted">
        <color auto="1"/>
      </bottom>
      <diagonal/>
    </border>
    <border>
      <left style="thin">
        <color theme="0"/>
      </left>
      <right/>
      <top style="dotted">
        <color auto="1"/>
      </top>
      <bottom style="dotted">
        <color auto="1"/>
      </bottom>
      <diagonal/>
    </border>
    <border>
      <left style="thin">
        <color theme="0"/>
      </left>
      <right/>
      <top style="dotted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indexed="64"/>
      </top>
      <bottom style="dotted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dotted">
        <color auto="1"/>
      </top>
      <bottom style="dotted">
        <color auto="1"/>
      </bottom>
      <diagonal/>
    </border>
    <border>
      <left/>
      <right style="thin">
        <color theme="0"/>
      </right>
      <top style="dotted">
        <color auto="1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dotted">
        <color theme="1"/>
      </top>
      <bottom style="dotted">
        <color theme="1"/>
      </bottom>
      <diagonal/>
    </border>
    <border>
      <left style="thin">
        <color theme="0"/>
      </left>
      <right style="thin">
        <color theme="0"/>
      </right>
      <top/>
      <bottom style="dotted">
        <color theme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tted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dotted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6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22" fillId="0" borderId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4" borderId="0" applyNumberFormat="0" applyBorder="0" applyAlignment="0" applyProtection="0"/>
    <xf numFmtId="0" fontId="26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8" fillId="0" borderId="21" applyNumberFormat="0" applyFill="0" applyAlignment="0" applyProtection="0"/>
    <xf numFmtId="43" fontId="2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9" fillId="9" borderId="0" applyNumberFormat="0" applyBorder="0" applyAlignment="0" applyProtection="0"/>
    <xf numFmtId="0" fontId="30" fillId="22" borderId="22" applyNumberFormat="0" applyAlignment="0" applyProtection="0"/>
    <xf numFmtId="0" fontId="31" fillId="0" borderId="23" applyNumberFormat="0" applyFill="0" applyAlignment="0" applyProtection="0"/>
    <xf numFmtId="0" fontId="32" fillId="0" borderId="24" applyNumberFormat="0" applyFill="0" applyAlignment="0" applyProtection="0"/>
    <xf numFmtId="0" fontId="33" fillId="0" borderId="25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23" borderId="0" applyNumberFormat="0" applyBorder="0" applyAlignment="0" applyProtection="0"/>
    <xf numFmtId="39" fontId="24" fillId="0" borderId="0"/>
    <xf numFmtId="0" fontId="22" fillId="24" borderId="26" applyNumberFormat="0" applyFont="0" applyAlignment="0" applyProtection="0"/>
    <xf numFmtId="9" fontId="22" fillId="0" borderId="0" applyFont="0" applyFill="0" applyBorder="0" applyAlignment="0" applyProtection="0"/>
    <xf numFmtId="0" fontId="36" fillId="0" borderId="27" applyNumberFormat="0" applyFill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7" fillId="10" borderId="0" applyNumberFormat="0" applyBorder="0" applyAlignment="0" applyProtection="0"/>
    <xf numFmtId="0" fontId="6" fillId="0" borderId="0"/>
    <xf numFmtId="0" fontId="38" fillId="0" borderId="0" applyNumberFormat="0" applyFill="0" applyBorder="0" applyAlignment="0" applyProtection="0"/>
    <xf numFmtId="0" fontId="39" fillId="13" borderId="28" applyNumberFormat="0" applyAlignment="0" applyProtection="0"/>
    <xf numFmtId="0" fontId="40" fillId="25" borderId="28" applyNumberFormat="0" applyAlignment="0" applyProtection="0"/>
    <xf numFmtId="0" fontId="41" fillId="25" borderId="29" applyNumberFormat="0" applyAlignment="0" applyProtection="0"/>
    <xf numFmtId="0" fontId="42" fillId="0" borderId="0" applyNumberFormat="0" applyFill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9" borderId="0" applyNumberFormat="0" applyBorder="0" applyAlignment="0" applyProtection="0"/>
    <xf numFmtId="0" fontId="22" fillId="0" borderId="0"/>
    <xf numFmtId="0" fontId="22" fillId="0" borderId="0"/>
    <xf numFmtId="2" fontId="6" fillId="0" borderId="0"/>
    <xf numFmtId="164" fontId="43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890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2" borderId="0" xfId="0" applyFill="1" applyBorder="1"/>
    <xf numFmtId="0" fontId="2" fillId="2" borderId="0" xfId="0" applyFont="1" applyFill="1" applyBorder="1" applyAlignment="1">
      <alignment horizontal="center"/>
    </xf>
    <xf numFmtId="1" fontId="0" fillId="2" borderId="0" xfId="0" applyNumberFormat="1" applyFont="1" applyFill="1" applyBorder="1" applyAlignment="1">
      <alignment horizontal="center"/>
    </xf>
    <xf numFmtId="0" fontId="0" fillId="2" borderId="8" xfId="0" applyFill="1" applyBorder="1"/>
    <xf numFmtId="0" fontId="2" fillId="2" borderId="0" xfId="0" applyFont="1" applyFill="1" applyBorder="1"/>
    <xf numFmtId="0" fontId="8" fillId="2" borderId="0" xfId="0" applyFont="1" applyFill="1"/>
    <xf numFmtId="0" fontId="1" fillId="2" borderId="0" xfId="0" applyFont="1" applyFill="1" applyBorder="1"/>
    <xf numFmtId="0" fontId="0" fillId="2" borderId="0" xfId="0" applyFill="1" applyBorder="1" applyAlignment="1">
      <alignment horizontal="left"/>
    </xf>
    <xf numFmtId="0" fontId="2" fillId="2" borderId="0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right"/>
    </xf>
    <xf numFmtId="165" fontId="7" fillId="2" borderId="0" xfId="0" applyNumberFormat="1" applyFont="1" applyFill="1" applyBorder="1" applyAlignment="1">
      <alignment horizontal="right"/>
    </xf>
    <xf numFmtId="0" fontId="8" fillId="2" borderId="0" xfId="0" applyFont="1" applyFill="1" applyBorder="1"/>
    <xf numFmtId="0" fontId="13" fillId="2" borderId="0" xfId="0" applyFont="1" applyFill="1"/>
    <xf numFmtId="0" fontId="9" fillId="2" borderId="0" xfId="0" applyFont="1" applyFill="1" applyBorder="1"/>
    <xf numFmtId="0" fontId="9" fillId="2" borderId="0" xfId="0" applyFont="1" applyFill="1"/>
    <xf numFmtId="168" fontId="0" fillId="2" borderId="0" xfId="2" applyNumberFormat="1" applyFont="1" applyFill="1" applyBorder="1" applyAlignment="1">
      <alignment horizontal="center"/>
    </xf>
    <xf numFmtId="168" fontId="2" fillId="2" borderId="0" xfId="2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168" fontId="16" fillId="2" borderId="0" xfId="2" applyNumberFormat="1" applyFont="1" applyFill="1" applyBorder="1" applyAlignment="1">
      <alignment horizontal="center"/>
    </xf>
    <xf numFmtId="0" fontId="2" fillId="0" borderId="0" xfId="0" applyFont="1"/>
    <xf numFmtId="0" fontId="0" fillId="0" borderId="0" xfId="0" applyFont="1"/>
    <xf numFmtId="0" fontId="2" fillId="0" borderId="0" xfId="0" applyFont="1" applyFill="1"/>
    <xf numFmtId="0" fontId="9" fillId="0" borderId="0" xfId="0" applyFont="1" applyFill="1"/>
    <xf numFmtId="0" fontId="2" fillId="2" borderId="0" xfId="0" applyFont="1" applyFill="1" applyAlignment="1">
      <alignment horizontal="left"/>
    </xf>
    <xf numFmtId="0" fontId="10" fillId="0" borderId="0" xfId="0" applyFont="1" applyFill="1"/>
    <xf numFmtId="0" fontId="2" fillId="0" borderId="0" xfId="0" applyFont="1" applyFill="1" applyBorder="1"/>
    <xf numFmtId="165" fontId="11" fillId="2" borderId="0" xfId="0" applyNumberFormat="1" applyFont="1" applyFill="1" applyBorder="1"/>
    <xf numFmtId="0" fontId="13" fillId="2" borderId="0" xfId="0" applyFont="1" applyFill="1" applyBorder="1"/>
    <xf numFmtId="0" fontId="16" fillId="2" borderId="0" xfId="0" applyFont="1" applyFill="1" applyBorder="1"/>
    <xf numFmtId="0" fontId="10" fillId="2" borderId="0" xfId="0" applyFont="1" applyFill="1"/>
    <xf numFmtId="1" fontId="9" fillId="2" borderId="0" xfId="0" applyNumberFormat="1" applyFont="1" applyFill="1"/>
    <xf numFmtId="0" fontId="0" fillId="0" borderId="0" xfId="0" applyFont="1" applyBorder="1"/>
    <xf numFmtId="0" fontId="9" fillId="2" borderId="0" xfId="0" applyFont="1" applyFill="1" applyBorder="1" applyAlignment="1">
      <alignment horizontal="right"/>
    </xf>
    <xf numFmtId="168" fontId="9" fillId="2" borderId="0" xfId="2" applyNumberFormat="1" applyFont="1" applyFill="1" applyBorder="1" applyAlignment="1">
      <alignment horizontal="center"/>
    </xf>
    <xf numFmtId="168" fontId="10" fillId="2" borderId="0" xfId="2" applyNumberFormat="1" applyFont="1" applyFill="1" applyBorder="1" applyAlignment="1">
      <alignment horizontal="center"/>
    </xf>
    <xf numFmtId="0" fontId="0" fillId="0" borderId="0" xfId="0" applyFont="1" applyFill="1" applyBorder="1"/>
    <xf numFmtId="0" fontId="21" fillId="2" borderId="0" xfId="0" applyFont="1" applyFill="1"/>
    <xf numFmtId="0" fontId="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43" fontId="0" fillId="2" borderId="0" xfId="2" applyFont="1" applyFill="1" applyBorder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17" fillId="2" borderId="0" xfId="0" applyFont="1" applyFill="1"/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left" vertical="center"/>
    </xf>
    <xf numFmtId="0" fontId="0" fillId="2" borderId="0" xfId="0" applyFont="1" applyFill="1" applyBorder="1"/>
    <xf numFmtId="0" fontId="1" fillId="2" borderId="0" xfId="0" applyFont="1" applyFill="1" applyBorder="1" applyAlignment="1" applyProtection="1">
      <alignment vertical="center"/>
      <protection locked="0"/>
    </xf>
    <xf numFmtId="0" fontId="8" fillId="0" borderId="0" xfId="0" applyFont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 wrapText="1"/>
    </xf>
    <xf numFmtId="0" fontId="16" fillId="5" borderId="5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center"/>
    </xf>
    <xf numFmtId="0" fontId="1" fillId="5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9" fillId="2" borderId="0" xfId="0" applyFont="1" applyFill="1" applyBorder="1" applyAlignment="1">
      <alignment horizontal="center"/>
    </xf>
    <xf numFmtId="168" fontId="2" fillId="2" borderId="8" xfId="2" applyNumberFormat="1" applyFont="1" applyFill="1" applyBorder="1" applyAlignment="1">
      <alignment horizontal="center"/>
    </xf>
    <xf numFmtId="0" fontId="10" fillId="2" borderId="17" xfId="0" applyFont="1" applyFill="1" applyBorder="1" applyAlignment="1">
      <alignment horizontal="right"/>
    </xf>
    <xf numFmtId="168" fontId="10" fillId="2" borderId="17" xfId="2" applyNumberFormat="1" applyFont="1" applyFill="1" applyBorder="1" applyAlignment="1">
      <alignment horizontal="center"/>
    </xf>
    <xf numFmtId="0" fontId="10" fillId="2" borderId="17" xfId="0" applyFont="1" applyFill="1" applyBorder="1"/>
    <xf numFmtId="0" fontId="9" fillId="2" borderId="37" xfId="0" applyFont="1" applyFill="1" applyBorder="1"/>
    <xf numFmtId="168" fontId="9" fillId="2" borderId="37" xfId="2" applyNumberFormat="1" applyFont="1" applyFill="1" applyBorder="1" applyAlignment="1">
      <alignment horizontal="center"/>
    </xf>
    <xf numFmtId="0" fontId="9" fillId="2" borderId="1" xfId="0" applyFont="1" applyFill="1" applyBorder="1"/>
    <xf numFmtId="168" fontId="9" fillId="2" borderId="1" xfId="2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2" fillId="2" borderId="8" xfId="0" applyFont="1" applyFill="1" applyBorder="1"/>
    <xf numFmtId="168" fontId="10" fillId="2" borderId="17" xfId="0" applyNumberFormat="1" applyFont="1" applyFill="1" applyBorder="1" applyAlignment="1">
      <alignment horizontal="center"/>
    </xf>
    <xf numFmtId="0" fontId="9" fillId="2" borderId="37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168" fontId="2" fillId="2" borderId="8" xfId="0" applyNumberFormat="1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9" fontId="9" fillId="2" borderId="0" xfId="3" applyFont="1" applyFill="1" applyBorder="1" applyAlignment="1">
      <alignment horizontal="center"/>
    </xf>
    <xf numFmtId="168" fontId="10" fillId="2" borderId="17" xfId="2" applyNumberFormat="1" applyFont="1" applyFill="1" applyBorder="1" applyAlignment="1"/>
    <xf numFmtId="0" fontId="2" fillId="2" borderId="17" xfId="0" applyFont="1" applyFill="1" applyBorder="1" applyAlignment="1">
      <alignment horizontal="center"/>
    </xf>
    <xf numFmtId="168" fontId="2" fillId="2" borderId="17" xfId="2" applyNumberFormat="1" applyFont="1" applyFill="1" applyBorder="1" applyAlignment="1">
      <alignment horizontal="center"/>
    </xf>
    <xf numFmtId="168" fontId="0" fillId="2" borderId="17" xfId="2" applyNumberFormat="1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 vertical="center"/>
    </xf>
    <xf numFmtId="168" fontId="0" fillId="2" borderId="0" xfId="2" applyNumberFormat="1" applyFont="1" applyFill="1" applyBorder="1" applyAlignment="1">
      <alignment horizontal="left"/>
    </xf>
    <xf numFmtId="168" fontId="0" fillId="2" borderId="17" xfId="2" applyNumberFormat="1" applyFont="1" applyFill="1" applyBorder="1" applyAlignment="1">
      <alignment horizontal="left"/>
    </xf>
    <xf numFmtId="0" fontId="1" fillId="5" borderId="5" xfId="0" applyFont="1" applyFill="1" applyBorder="1" applyAlignment="1">
      <alignment vertical="center"/>
    </xf>
    <xf numFmtId="0" fontId="2" fillId="2" borderId="17" xfId="0" applyFont="1" applyFill="1" applyBorder="1"/>
    <xf numFmtId="0" fontId="9" fillId="2" borderId="8" xfId="0" applyFont="1" applyFill="1" applyBorder="1"/>
    <xf numFmtId="168" fontId="9" fillId="2" borderId="8" xfId="2" applyNumberFormat="1" applyFont="1" applyFill="1" applyBorder="1" applyAlignment="1">
      <alignment horizontal="center"/>
    </xf>
    <xf numFmtId="9" fontId="9" fillId="2" borderId="8" xfId="3" applyFont="1" applyFill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left" vertical="center"/>
    </xf>
    <xf numFmtId="171" fontId="1" fillId="5" borderId="31" xfId="56" applyNumberFormat="1" applyFont="1" applyFill="1" applyBorder="1" applyAlignment="1" applyProtection="1">
      <alignment vertical="center" wrapText="1"/>
    </xf>
    <xf numFmtId="171" fontId="1" fillId="5" borderId="32" xfId="56" applyNumberFormat="1" applyFont="1" applyFill="1" applyBorder="1" applyAlignment="1" applyProtection="1">
      <alignment vertical="center" wrapText="1"/>
    </xf>
    <xf numFmtId="171" fontId="1" fillId="5" borderId="36" xfId="56" applyNumberFormat="1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>
      <alignment horizontal="left"/>
    </xf>
    <xf numFmtId="0" fontId="0" fillId="2" borderId="0" xfId="0" applyFont="1" applyFill="1"/>
    <xf numFmtId="0" fontId="0" fillId="2" borderId="0" xfId="0" applyFont="1" applyFill="1" applyAlignment="1">
      <alignment horizontal="center"/>
    </xf>
    <xf numFmtId="0" fontId="0" fillId="0" borderId="0" xfId="0" applyFont="1" applyFill="1"/>
    <xf numFmtId="0" fontId="0" fillId="2" borderId="0" xfId="0" applyFont="1" applyFill="1" applyBorder="1" applyAlignment="1">
      <alignment wrapText="1"/>
    </xf>
    <xf numFmtId="0" fontId="10" fillId="2" borderId="0" xfId="4" applyFont="1" applyFill="1" applyProtection="1"/>
    <xf numFmtId="0" fontId="16" fillId="2" borderId="0" xfId="4" applyFont="1" applyFill="1" applyAlignment="1" applyProtection="1">
      <alignment horizontal="left"/>
    </xf>
    <xf numFmtId="0" fontId="9" fillId="2" borderId="0" xfId="4" applyFont="1" applyFill="1" applyProtection="1"/>
    <xf numFmtId="0" fontId="9" fillId="2" borderId="0" xfId="4" applyFont="1" applyFill="1" applyAlignment="1" applyProtection="1">
      <alignment horizontal="left"/>
    </xf>
    <xf numFmtId="0" fontId="45" fillId="2" borderId="0" xfId="4" applyFont="1" applyFill="1" applyAlignment="1" applyProtection="1">
      <alignment horizontal="left" wrapText="1"/>
    </xf>
    <xf numFmtId="0" fontId="16" fillId="5" borderId="0" xfId="0" applyFont="1" applyFill="1" applyBorder="1"/>
    <xf numFmtId="0" fontId="48" fillId="0" borderId="50" xfId="0" applyFont="1" applyBorder="1" applyAlignment="1">
      <alignment horizontal="center"/>
    </xf>
    <xf numFmtId="0" fontId="48" fillId="0" borderId="51" xfId="0" applyFont="1" applyBorder="1" applyAlignment="1">
      <alignment horizontal="center"/>
    </xf>
    <xf numFmtId="0" fontId="48" fillId="0" borderId="52" xfId="0" applyFont="1" applyBorder="1" applyAlignment="1">
      <alignment horizontal="center"/>
    </xf>
    <xf numFmtId="4" fontId="48" fillId="0" borderId="53" xfId="0" applyNumberFormat="1" applyFont="1" applyBorder="1" applyAlignment="1">
      <alignment horizontal="center"/>
    </xf>
    <xf numFmtId="4" fontId="48" fillId="0" borderId="54" xfId="0" applyNumberFormat="1" applyFont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9" fillId="2" borderId="17" xfId="0" applyFont="1" applyFill="1" applyBorder="1"/>
    <xf numFmtId="0" fontId="9" fillId="2" borderId="17" xfId="0" applyFont="1" applyFill="1" applyBorder="1" applyAlignment="1">
      <alignment horizontal="right"/>
    </xf>
    <xf numFmtId="168" fontId="9" fillId="2" borderId="17" xfId="2" applyNumberFormat="1" applyFont="1" applyFill="1" applyBorder="1" applyAlignment="1"/>
    <xf numFmtId="168" fontId="9" fillId="2" borderId="17" xfId="2" applyNumberFormat="1" applyFont="1" applyFill="1" applyBorder="1" applyAlignment="1">
      <alignment horizontal="center"/>
    </xf>
    <xf numFmtId="0" fontId="0" fillId="2" borderId="1" xfId="0" applyFont="1" applyFill="1" applyBorder="1"/>
    <xf numFmtId="0" fontId="0" fillId="2" borderId="59" xfId="0" applyFont="1" applyFill="1" applyBorder="1"/>
    <xf numFmtId="0" fontId="2" fillId="2" borderId="0" xfId="0" applyFont="1" applyFill="1" applyAlignment="1">
      <alignment horizontal="right"/>
    </xf>
    <xf numFmtId="0" fontId="2" fillId="2" borderId="12" xfId="0" applyFont="1" applyFill="1" applyBorder="1"/>
    <xf numFmtId="0" fontId="2" fillId="2" borderId="8" xfId="0" applyFont="1" applyFill="1" applyBorder="1" applyAlignment="1">
      <alignment horizontal="left"/>
    </xf>
    <xf numFmtId="171" fontId="1" fillId="5" borderId="62" xfId="56" applyNumberFormat="1" applyFont="1" applyFill="1" applyBorder="1" applyAlignment="1" applyProtection="1">
      <alignment horizontal="center" vertical="center"/>
    </xf>
    <xf numFmtId="0" fontId="21" fillId="0" borderId="0" xfId="0" applyFont="1" applyFill="1"/>
    <xf numFmtId="0" fontId="0" fillId="2" borderId="17" xfId="0" applyFont="1" applyFill="1" applyBorder="1"/>
    <xf numFmtId="0" fontId="0" fillId="2" borderId="0" xfId="0" applyFont="1" applyFill="1" applyBorder="1" applyAlignment="1">
      <alignment horizontal="left"/>
    </xf>
    <xf numFmtId="0" fontId="0" fillId="2" borderId="6" xfId="0" applyFont="1" applyFill="1" applyBorder="1"/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/>
    </xf>
    <xf numFmtId="0" fontId="0" fillId="2" borderId="8" xfId="0" applyFont="1" applyFill="1" applyBorder="1"/>
    <xf numFmtId="0" fontId="0" fillId="2" borderId="17" xfId="0" applyFont="1" applyFill="1" applyBorder="1" applyAlignment="1">
      <alignment horizontal="center"/>
    </xf>
    <xf numFmtId="0" fontId="0" fillId="2" borderId="3" xfId="0" applyFont="1" applyFill="1" applyBorder="1"/>
    <xf numFmtId="0" fontId="0" fillId="2" borderId="5" xfId="0" applyFont="1" applyFill="1" applyBorder="1"/>
    <xf numFmtId="0" fontId="0" fillId="2" borderId="7" xfId="0" applyFont="1" applyFill="1" applyBorder="1"/>
    <xf numFmtId="0" fontId="1" fillId="5" borderId="5" xfId="0" applyFont="1" applyFill="1" applyBorder="1" applyAlignment="1">
      <alignment vertical="center" wrapText="1"/>
    </xf>
    <xf numFmtId="0" fontId="0" fillId="5" borderId="0" xfId="0" applyFont="1" applyFill="1"/>
    <xf numFmtId="0" fontId="16" fillId="5" borderId="0" xfId="0" applyFont="1" applyFill="1"/>
    <xf numFmtId="0" fontId="1" fillId="5" borderId="0" xfId="0" applyFont="1" applyFill="1"/>
    <xf numFmtId="0" fontId="1" fillId="5" borderId="0" xfId="0" applyFont="1" applyFill="1" applyBorder="1" applyAlignment="1">
      <alignment vertical="center" wrapText="1"/>
    </xf>
    <xf numFmtId="0" fontId="1" fillId="5" borderId="0" xfId="0" applyFont="1" applyFill="1" applyBorder="1" applyAlignment="1">
      <alignment horizontal="center"/>
    </xf>
    <xf numFmtId="1" fontId="1" fillId="5" borderId="0" xfId="0" applyNumberFormat="1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68" fontId="0" fillId="2" borderId="1" xfId="2" applyNumberFormat="1" applyFont="1" applyFill="1" applyBorder="1" applyAlignment="1">
      <alignment horizontal="center"/>
    </xf>
    <xf numFmtId="168" fontId="0" fillId="2" borderId="12" xfId="2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168" fontId="0" fillId="2" borderId="8" xfId="2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" fillId="5" borderId="59" xfId="0" applyFont="1" applyFill="1" applyBorder="1" applyAlignment="1">
      <alignment horizontal="center"/>
    </xf>
    <xf numFmtId="1" fontId="1" fillId="5" borderId="59" xfId="0" applyNumberFormat="1" applyFont="1" applyFill="1" applyBorder="1" applyAlignment="1">
      <alignment horizontal="center" vertical="center"/>
    </xf>
    <xf numFmtId="1" fontId="1" fillId="5" borderId="59" xfId="0" applyNumberFormat="1" applyFont="1" applyFill="1" applyBorder="1" applyAlignment="1">
      <alignment horizontal="center"/>
    </xf>
    <xf numFmtId="0" fontId="1" fillId="5" borderId="0" xfId="0" applyFont="1" applyFill="1" applyBorder="1"/>
    <xf numFmtId="43" fontId="16" fillId="5" borderId="0" xfId="2" applyFont="1" applyFill="1" applyBorder="1"/>
    <xf numFmtId="0" fontId="20" fillId="2" borderId="0" xfId="0" applyFont="1" applyFill="1" applyBorder="1"/>
    <xf numFmtId="0" fontId="16" fillId="5" borderId="0" xfId="0" applyFont="1" applyFill="1" applyBorder="1" applyAlignment="1">
      <alignment horizontal="left" vertical="center"/>
    </xf>
    <xf numFmtId="0" fontId="0" fillId="2" borderId="59" xfId="0" applyFont="1" applyFill="1" applyBorder="1" applyAlignment="1">
      <alignment horizontal="left"/>
    </xf>
    <xf numFmtId="0" fontId="0" fillId="2" borderId="59" xfId="0" applyFont="1" applyFill="1" applyBorder="1" applyAlignment="1">
      <alignment horizontal="right"/>
    </xf>
    <xf numFmtId="0" fontId="0" fillId="2" borderId="8" xfId="0" applyFont="1" applyFill="1" applyBorder="1" applyAlignment="1">
      <alignment horizontal="left"/>
    </xf>
    <xf numFmtId="0" fontId="0" fillId="2" borderId="8" xfId="0" applyFont="1" applyFill="1" applyBorder="1" applyAlignment="1">
      <alignment horizontal="right"/>
    </xf>
    <xf numFmtId="0" fontId="10" fillId="2" borderId="8" xfId="0" applyFont="1" applyFill="1" applyBorder="1"/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right"/>
    </xf>
    <xf numFmtId="0" fontId="1" fillId="5" borderId="0" xfId="0" applyNumberFormat="1" applyFont="1" applyFill="1" applyBorder="1" applyAlignment="1">
      <alignment horizontal="center" vertical="center"/>
    </xf>
    <xf numFmtId="168" fontId="5" fillId="2" borderId="59" xfId="2" applyNumberFormat="1" applyFont="1" applyFill="1" applyBorder="1" applyAlignment="1">
      <alignment horizontal="center"/>
    </xf>
    <xf numFmtId="168" fontId="5" fillId="2" borderId="0" xfId="2" applyNumberFormat="1" applyFont="1" applyFill="1" applyBorder="1" applyAlignment="1">
      <alignment horizontal="center"/>
    </xf>
    <xf numFmtId="168" fontId="5" fillId="2" borderId="8" xfId="2" applyNumberFormat="1" applyFont="1" applyFill="1" applyBorder="1" applyAlignment="1">
      <alignment horizontal="center"/>
    </xf>
    <xf numFmtId="0" fontId="16" fillId="5" borderId="0" xfId="0" applyNumberFormat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top"/>
    </xf>
    <xf numFmtId="9" fontId="5" fillId="2" borderId="59" xfId="3" applyFont="1" applyFill="1" applyBorder="1" applyAlignment="1">
      <alignment horizontal="center"/>
    </xf>
    <xf numFmtId="9" fontId="5" fillId="2" borderId="0" xfId="3" applyFont="1" applyFill="1" applyBorder="1" applyAlignment="1">
      <alignment horizontal="center"/>
    </xf>
    <xf numFmtId="0" fontId="9" fillId="2" borderId="8" xfId="3" applyNumberFormat="1" applyFont="1" applyFill="1" applyBorder="1" applyAlignment="1">
      <alignment horizontal="center"/>
    </xf>
    <xf numFmtId="0" fontId="5" fillId="2" borderId="59" xfId="3" applyNumberFormat="1" applyFont="1" applyFill="1" applyBorder="1" applyAlignment="1">
      <alignment horizontal="center"/>
    </xf>
    <xf numFmtId="0" fontId="5" fillId="2" borderId="0" xfId="3" applyNumberFormat="1" applyFont="1" applyFill="1" applyBorder="1" applyAlignment="1">
      <alignment horizontal="center"/>
    </xf>
    <xf numFmtId="1" fontId="1" fillId="5" borderId="0" xfId="0" applyNumberFormat="1" applyFont="1" applyFill="1" applyBorder="1" applyAlignment="1">
      <alignment horizontal="center" vertical="center"/>
    </xf>
    <xf numFmtId="1" fontId="1" fillId="5" borderId="0" xfId="0" applyNumberFormat="1" applyFont="1" applyFill="1" applyBorder="1" applyAlignment="1">
      <alignment horizontal="center" vertical="center" wrapText="1"/>
    </xf>
    <xf numFmtId="0" fontId="9" fillId="2" borderId="0" xfId="3" applyNumberFormat="1" applyFont="1" applyFill="1" applyBorder="1" applyAlignment="1">
      <alignment horizontal="center"/>
    </xf>
    <xf numFmtId="1" fontId="1" fillId="5" borderId="0" xfId="0" applyNumberFormat="1" applyFont="1" applyFill="1" applyBorder="1"/>
    <xf numFmtId="0" fontId="0" fillId="2" borderId="0" xfId="0" applyFont="1" applyFill="1" applyBorder="1" applyAlignment="1">
      <alignment horizontal="left" wrapText="1"/>
    </xf>
    <xf numFmtId="9" fontId="0" fillId="2" borderId="0" xfId="3" applyFont="1" applyFill="1" applyBorder="1" applyAlignment="1">
      <alignment horizontal="right" vertical="center"/>
    </xf>
    <xf numFmtId="0" fontId="0" fillId="2" borderId="59" xfId="0" applyFont="1" applyFill="1" applyBorder="1" applyAlignment="1">
      <alignment horizontal="center"/>
    </xf>
    <xf numFmtId="168" fontId="0" fillId="2" borderId="59" xfId="2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/>
    <xf numFmtId="0" fontId="1" fillId="2" borderId="0" xfId="0" applyFont="1" applyFill="1"/>
    <xf numFmtId="0" fontId="16" fillId="2" borderId="0" xfId="0" applyFont="1" applyFill="1" applyAlignment="1">
      <alignment horizontal="center"/>
    </xf>
    <xf numFmtId="0" fontId="1" fillId="5" borderId="5" xfId="0" applyFont="1" applyFill="1" applyBorder="1" applyAlignment="1"/>
    <xf numFmtId="0" fontId="1" fillId="5" borderId="0" xfId="0" applyFont="1" applyFill="1" applyBorder="1" applyAlignment="1"/>
    <xf numFmtId="165" fontId="8" fillId="2" borderId="0" xfId="0" applyNumberFormat="1" applyFont="1" applyFill="1"/>
    <xf numFmtId="0" fontId="8" fillId="7" borderId="0" xfId="0" applyFont="1" applyFill="1"/>
    <xf numFmtId="0" fontId="8" fillId="2" borderId="0" xfId="0" applyFont="1" applyFill="1" applyAlignment="1">
      <alignment horizontal="center"/>
    </xf>
    <xf numFmtId="168" fontId="8" fillId="2" borderId="0" xfId="2" applyNumberFormat="1" applyFont="1" applyFill="1" applyBorder="1" applyAlignment="1">
      <alignment horizontal="center"/>
    </xf>
    <xf numFmtId="1" fontId="0" fillId="2" borderId="0" xfId="0" applyNumberFormat="1" applyFont="1" applyFill="1"/>
    <xf numFmtId="168" fontId="0" fillId="2" borderId="0" xfId="2" applyNumberFormat="1" applyFont="1" applyFill="1"/>
    <xf numFmtId="168" fontId="0" fillId="2" borderId="0" xfId="0" applyNumberFormat="1" applyFont="1" applyFill="1" applyBorder="1"/>
    <xf numFmtId="168" fontId="5" fillId="2" borderId="0" xfId="2" applyNumberFormat="1" applyFont="1" applyFill="1" applyBorder="1" applyAlignment="1">
      <alignment horizontal="center" vertical="center"/>
    </xf>
    <xf numFmtId="0" fontId="17" fillId="2" borderId="0" xfId="0" applyFont="1" applyFill="1" applyBorder="1"/>
    <xf numFmtId="0" fontId="7" fillId="2" borderId="0" xfId="0" applyFont="1" applyFill="1" applyBorder="1"/>
    <xf numFmtId="0" fontId="1" fillId="3" borderId="0" xfId="0" applyFont="1" applyFill="1" applyBorder="1"/>
    <xf numFmtId="1" fontId="1" fillId="3" borderId="0" xfId="0" applyNumberFormat="1" applyFont="1" applyFill="1" applyBorder="1"/>
    <xf numFmtId="0" fontId="0" fillId="3" borderId="0" xfId="0" applyFont="1" applyFill="1" applyBorder="1"/>
    <xf numFmtId="0" fontId="16" fillId="3" borderId="0" xfId="0" applyFont="1" applyFill="1" applyBorder="1"/>
    <xf numFmtId="1" fontId="1" fillId="3" borderId="0" xfId="0" applyNumberFormat="1" applyFont="1" applyFill="1" applyBorder="1" applyAlignment="1">
      <alignment horizontal="right"/>
    </xf>
    <xf numFmtId="0" fontId="1" fillId="5" borderId="0" xfId="0" applyFont="1" applyFill="1" applyBorder="1" applyAlignment="1">
      <alignment horizontal="right"/>
    </xf>
    <xf numFmtId="0" fontId="2" fillId="3" borderId="0" xfId="0" applyFont="1" applyFill="1" applyBorder="1"/>
    <xf numFmtId="1" fontId="1" fillId="5" borderId="0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right"/>
    </xf>
    <xf numFmtId="1" fontId="1" fillId="3" borderId="0" xfId="0" applyNumberFormat="1" applyFont="1" applyFill="1" applyBorder="1" applyAlignment="1">
      <alignment horizontal="left"/>
    </xf>
    <xf numFmtId="1" fontId="9" fillId="2" borderId="0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horizontal="left"/>
    </xf>
    <xf numFmtId="0" fontId="9" fillId="2" borderId="7" xfId="0" applyFont="1" applyFill="1" applyBorder="1" applyAlignment="1">
      <alignment horizontal="left"/>
    </xf>
    <xf numFmtId="1" fontId="9" fillId="2" borderId="8" xfId="0" applyNumberFormat="1" applyFont="1" applyFill="1" applyBorder="1" applyAlignment="1">
      <alignment horizontal="left"/>
    </xf>
    <xf numFmtId="0" fontId="9" fillId="2" borderId="8" xfId="0" applyFont="1" applyFill="1" applyBorder="1" applyAlignment="1">
      <alignment horizontal="left"/>
    </xf>
    <xf numFmtId="0" fontId="9" fillId="2" borderId="9" xfId="0" applyFont="1" applyFill="1" applyBorder="1" applyAlignment="1">
      <alignment horizontal="left"/>
    </xf>
    <xf numFmtId="0" fontId="18" fillId="2" borderId="0" xfId="0" applyFont="1" applyFill="1"/>
    <xf numFmtId="1" fontId="1" fillId="5" borderId="0" xfId="0" applyNumberFormat="1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/>
    </xf>
    <xf numFmtId="173" fontId="13" fillId="2" borderId="0" xfId="2" applyNumberFormat="1" applyFont="1" applyFill="1"/>
    <xf numFmtId="0" fontId="0" fillId="2" borderId="0" xfId="0" applyFont="1" applyFill="1" applyAlignment="1">
      <alignment horizontal="right"/>
    </xf>
    <xf numFmtId="0" fontId="0" fillId="2" borderId="37" xfId="0" applyFont="1" applyFill="1" applyBorder="1" applyAlignment="1">
      <alignment horizontal="left"/>
    </xf>
    <xf numFmtId="0" fontId="0" fillId="2" borderId="69" xfId="0" applyFont="1" applyFill="1" applyBorder="1" applyAlignment="1">
      <alignment horizontal="center"/>
    </xf>
    <xf numFmtId="0" fontId="10" fillId="31" borderId="1" xfId="4" applyFont="1" applyFill="1" applyBorder="1" applyProtection="1"/>
    <xf numFmtId="0" fontId="10" fillId="31" borderId="1" xfId="4" applyFont="1" applyFill="1" applyBorder="1" applyAlignment="1" applyProtection="1">
      <alignment wrapText="1"/>
    </xf>
    <xf numFmtId="0" fontId="18" fillId="5" borderId="0" xfId="0" applyFont="1" applyFill="1"/>
    <xf numFmtId="0" fontId="18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" fillId="5" borderId="0" xfId="0" applyFont="1" applyFill="1" applyBorder="1" applyAlignment="1">
      <alignment vertical="center"/>
    </xf>
    <xf numFmtId="1" fontId="1" fillId="3" borderId="0" xfId="0" applyNumberFormat="1" applyFont="1" applyFill="1"/>
    <xf numFmtId="168" fontId="2" fillId="2" borderId="8" xfId="2" applyNumberFormat="1" applyFont="1" applyFill="1" applyBorder="1"/>
    <xf numFmtId="0" fontId="1" fillId="5" borderId="0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left" wrapText="1"/>
    </xf>
    <xf numFmtId="0" fontId="9" fillId="7" borderId="0" xfId="0" applyFont="1" applyFill="1"/>
    <xf numFmtId="0" fontId="13" fillId="3" borderId="0" xfId="0" applyFont="1" applyFill="1" applyBorder="1"/>
    <xf numFmtId="172" fontId="9" fillId="7" borderId="66" xfId="4" applyNumberFormat="1" applyFont="1" applyFill="1" applyBorder="1" applyAlignment="1" applyProtection="1">
      <alignment horizontal="right" vertical="center"/>
      <protection locked="0"/>
    </xf>
    <xf numFmtId="172" fontId="9" fillId="30" borderId="66" xfId="4" applyNumberFormat="1" applyFont="1" applyFill="1" applyBorder="1" applyAlignment="1" applyProtection="1">
      <alignment horizontal="right" vertical="center"/>
      <protection locked="0"/>
    </xf>
    <xf numFmtId="0" fontId="0" fillId="2" borderId="0" xfId="0" applyFont="1" applyFill="1" applyAlignment="1">
      <alignment horizontal="left"/>
    </xf>
    <xf numFmtId="0" fontId="0" fillId="2" borderId="63" xfId="0" applyFont="1" applyFill="1" applyBorder="1"/>
    <xf numFmtId="16" fontId="0" fillId="2" borderId="0" xfId="0" applyNumberFormat="1" applyFont="1" applyFill="1" applyAlignment="1">
      <alignment horizontal="right"/>
    </xf>
    <xf numFmtId="0" fontId="0" fillId="2" borderId="12" xfId="0" applyFont="1" applyFill="1" applyBorder="1"/>
    <xf numFmtId="0" fontId="0" fillId="2" borderId="12" xfId="0" applyFont="1" applyFill="1" applyBorder="1" applyAlignment="1">
      <alignment horizontal="center"/>
    </xf>
    <xf numFmtId="0" fontId="10" fillId="0" borderId="62" xfId="4" applyFont="1" applyFill="1" applyBorder="1" applyAlignment="1" applyProtection="1">
      <alignment horizontal="left" wrapText="1"/>
    </xf>
    <xf numFmtId="0" fontId="9" fillId="0" borderId="62" xfId="4" applyFont="1" applyFill="1" applyBorder="1" applyAlignment="1" applyProtection="1">
      <alignment horizontal="left" wrapText="1"/>
    </xf>
    <xf numFmtId="0" fontId="9" fillId="0" borderId="62" xfId="4" applyFont="1" applyFill="1" applyBorder="1" applyAlignment="1" applyProtection="1">
      <alignment horizontal="center"/>
    </xf>
    <xf numFmtId="0" fontId="53" fillId="0" borderId="62" xfId="4" applyFont="1" applyFill="1" applyBorder="1" applyAlignment="1" applyProtection="1">
      <alignment horizontal="center"/>
    </xf>
    <xf numFmtId="0" fontId="54" fillId="2" borderId="33" xfId="4" applyFont="1" applyFill="1" applyBorder="1" applyAlignment="1" applyProtection="1">
      <alignment horizontal="left" vertical="center" wrapText="1"/>
    </xf>
    <xf numFmtId="0" fontId="55" fillId="2" borderId="34" xfId="4" applyFont="1" applyFill="1" applyBorder="1" applyAlignment="1" applyProtection="1">
      <alignment horizontal="left" vertical="center" wrapText="1"/>
    </xf>
    <xf numFmtId="43" fontId="9" fillId="2" borderId="35" xfId="2" applyFont="1" applyFill="1" applyBorder="1" applyAlignment="1" applyProtection="1">
      <alignment horizontal="center" vertical="center"/>
    </xf>
    <xf numFmtId="172" fontId="9" fillId="2" borderId="35" xfId="4" applyNumberFormat="1" applyFont="1" applyFill="1" applyBorder="1" applyAlignment="1" applyProtection="1">
      <alignment horizontal="right" vertical="center"/>
    </xf>
    <xf numFmtId="0" fontId="9" fillId="2" borderId="31" xfId="4" applyFont="1" applyFill="1" applyBorder="1" applyAlignment="1" applyProtection="1">
      <alignment horizontal="left" vertical="center" wrapText="1"/>
    </xf>
    <xf numFmtId="0" fontId="55" fillId="2" borderId="32" xfId="4" applyFont="1" applyFill="1" applyBorder="1" applyAlignment="1" applyProtection="1">
      <alignment horizontal="left" vertical="center" wrapText="1"/>
    </xf>
    <xf numFmtId="43" fontId="9" fillId="2" borderId="36" xfId="2" applyFont="1" applyFill="1" applyBorder="1" applyAlignment="1" applyProtection="1">
      <alignment horizontal="center" vertical="center"/>
    </xf>
    <xf numFmtId="172" fontId="9" fillId="7" borderId="36" xfId="4" applyNumberFormat="1" applyFont="1" applyFill="1" applyBorder="1" applyAlignment="1" applyProtection="1">
      <alignment horizontal="right" vertical="center"/>
      <protection locked="0"/>
    </xf>
    <xf numFmtId="172" fontId="9" fillId="30" borderId="36" xfId="4" applyNumberFormat="1" applyFont="1" applyFill="1" applyBorder="1" applyAlignment="1" applyProtection="1">
      <alignment horizontal="right" vertical="center"/>
      <protection locked="0"/>
    </xf>
    <xf numFmtId="0" fontId="9" fillId="2" borderId="55" xfId="4" applyFont="1" applyFill="1" applyBorder="1" applyAlignment="1" applyProtection="1">
      <alignment horizontal="left" vertical="center" wrapText="1"/>
    </xf>
    <xf numFmtId="0" fontId="55" fillId="2" borderId="58" xfId="4" applyFont="1" applyFill="1" applyBorder="1" applyAlignment="1" applyProtection="1">
      <alignment horizontal="left" vertical="center" wrapText="1"/>
    </xf>
    <xf numFmtId="43" fontId="9" fillId="2" borderId="56" xfId="2" applyFont="1" applyFill="1" applyBorder="1" applyAlignment="1" applyProtection="1">
      <alignment horizontal="center" vertical="center"/>
    </xf>
    <xf numFmtId="172" fontId="9" fillId="7" borderId="56" xfId="4" applyNumberFormat="1" applyFont="1" applyFill="1" applyBorder="1" applyAlignment="1" applyProtection="1">
      <alignment horizontal="right" vertical="center"/>
      <protection locked="0"/>
    </xf>
    <xf numFmtId="172" fontId="9" fillId="30" borderId="56" xfId="4" applyNumberFormat="1" applyFont="1" applyFill="1" applyBorder="1" applyAlignment="1" applyProtection="1">
      <alignment horizontal="right" vertical="center"/>
      <protection locked="0"/>
    </xf>
    <xf numFmtId="0" fontId="54" fillId="2" borderId="60" xfId="4" applyFont="1" applyFill="1" applyBorder="1" applyAlignment="1" applyProtection="1">
      <alignment horizontal="left" vertical="center" wrapText="1"/>
    </xf>
    <xf numFmtId="0" fontId="55" fillId="2" borderId="61" xfId="4" applyFont="1" applyFill="1" applyBorder="1" applyAlignment="1" applyProtection="1">
      <alignment horizontal="left" vertical="center" wrapText="1"/>
    </xf>
    <xf numFmtId="43" fontId="9" fillId="2" borderId="57" xfId="2" applyFont="1" applyFill="1" applyBorder="1" applyAlignment="1" applyProtection="1">
      <alignment horizontal="center" vertical="center"/>
    </xf>
    <xf numFmtId="172" fontId="9" fillId="30" borderId="57" xfId="4" applyNumberFormat="1" applyFont="1" applyFill="1" applyBorder="1" applyAlignment="1" applyProtection="1">
      <alignment horizontal="right" vertical="center"/>
      <protection locked="0"/>
    </xf>
    <xf numFmtId="43" fontId="10" fillId="2" borderId="64" xfId="2" applyFont="1" applyFill="1" applyBorder="1" applyAlignment="1" applyProtection="1">
      <alignment horizontal="center" vertical="center"/>
    </xf>
    <xf numFmtId="172" fontId="9" fillId="7" borderId="64" xfId="4" applyNumberFormat="1" applyFont="1" applyFill="1" applyBorder="1" applyAlignment="1" applyProtection="1">
      <alignment horizontal="right" vertical="center"/>
      <protection locked="0"/>
    </xf>
    <xf numFmtId="0" fontId="0" fillId="31" borderId="0" xfId="0" applyFont="1" applyFill="1"/>
    <xf numFmtId="0" fontId="0" fillId="4" borderId="0" xfId="0" applyFont="1" applyFill="1" applyBorder="1"/>
    <xf numFmtId="43" fontId="52" fillId="2" borderId="67" xfId="2" applyFont="1" applyFill="1" applyBorder="1" applyAlignment="1" applyProtection="1">
      <alignment horizontal="center" vertical="center"/>
    </xf>
    <xf numFmtId="0" fontId="56" fillId="2" borderId="67" xfId="4" applyFont="1" applyFill="1" applyBorder="1" applyAlignment="1" applyProtection="1">
      <alignment horizontal="left" vertical="center" wrapText="1"/>
    </xf>
    <xf numFmtId="0" fontId="51" fillId="2" borderId="1" xfId="4" applyFont="1" applyFill="1" applyBorder="1" applyAlignment="1" applyProtection="1">
      <alignment horizontal="left" vertical="center" wrapText="1"/>
    </xf>
    <xf numFmtId="0" fontId="56" fillId="2" borderId="1" xfId="4" applyFont="1" applyFill="1" applyBorder="1" applyAlignment="1" applyProtection="1">
      <alignment horizontal="left" vertical="center" wrapText="1"/>
    </xf>
    <xf numFmtId="43" fontId="52" fillId="2" borderId="68" xfId="2" applyFont="1" applyFill="1" applyBorder="1" applyAlignment="1" applyProtection="1">
      <alignment horizontal="center" vertical="center"/>
    </xf>
    <xf numFmtId="0" fontId="0" fillId="0" borderId="5" xfId="0" applyFont="1" applyFill="1" applyBorder="1"/>
    <xf numFmtId="167" fontId="0" fillId="2" borderId="5" xfId="0" applyNumberFormat="1" applyFont="1" applyFill="1" applyBorder="1"/>
    <xf numFmtId="172" fontId="0" fillId="2" borderId="5" xfId="0" applyNumberFormat="1" applyFont="1" applyFill="1" applyBorder="1"/>
    <xf numFmtId="43" fontId="52" fillId="2" borderId="0" xfId="2" applyFont="1" applyFill="1" applyBorder="1" applyAlignment="1" applyProtection="1">
      <alignment horizontal="center" vertical="center"/>
    </xf>
    <xf numFmtId="172" fontId="0" fillId="2" borderId="0" xfId="0" applyNumberFormat="1" applyFont="1" applyFill="1" applyBorder="1"/>
    <xf numFmtId="165" fontId="0" fillId="2" borderId="0" xfId="0" applyNumberFormat="1" applyFont="1" applyFill="1"/>
    <xf numFmtId="168" fontId="9" fillId="2" borderId="59" xfId="2" applyNumberFormat="1" applyFont="1" applyFill="1" applyBorder="1" applyAlignment="1">
      <alignment horizontal="center"/>
    </xf>
    <xf numFmtId="9" fontId="9" fillId="2" borderId="59" xfId="3" applyFont="1" applyFill="1" applyBorder="1" applyAlignment="1">
      <alignment horizontal="center"/>
    </xf>
    <xf numFmtId="0" fontId="9" fillId="2" borderId="59" xfId="3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right"/>
    </xf>
    <xf numFmtId="168" fontId="9" fillId="2" borderId="12" xfId="2" applyNumberFormat="1" applyFont="1" applyFill="1" applyBorder="1" applyAlignment="1">
      <alignment horizontal="center"/>
    </xf>
    <xf numFmtId="1" fontId="8" fillId="2" borderId="0" xfId="0" applyNumberFormat="1" applyFont="1" applyFill="1" applyBorder="1"/>
    <xf numFmtId="0" fontId="13" fillId="2" borderId="0" xfId="0" applyFont="1" applyFill="1" applyBorder="1" applyAlignment="1">
      <alignment horizontal="center"/>
    </xf>
    <xf numFmtId="168" fontId="8" fillId="2" borderId="0" xfId="0" applyNumberFormat="1" applyFont="1" applyFill="1" applyBorder="1" applyAlignment="1">
      <alignment horizontal="center"/>
    </xf>
    <xf numFmtId="168" fontId="8" fillId="2" borderId="0" xfId="0" applyNumberFormat="1" applyFont="1" applyFill="1" applyBorder="1" applyAlignment="1">
      <alignment horizontal="right"/>
    </xf>
    <xf numFmtId="168" fontId="0" fillId="2" borderId="0" xfId="0" applyNumberFormat="1" applyFont="1" applyFill="1" applyBorder="1" applyAlignment="1">
      <alignment horizontal="center"/>
    </xf>
    <xf numFmtId="168" fontId="0" fillId="2" borderId="0" xfId="0" applyNumberFormat="1" applyFont="1" applyFill="1" applyBorder="1" applyAlignment="1">
      <alignment horizontal="right"/>
    </xf>
    <xf numFmtId="0" fontId="19" fillId="2" borderId="0" xfId="0" applyFont="1" applyFill="1" applyBorder="1"/>
    <xf numFmtId="168" fontId="19" fillId="2" borderId="0" xfId="2" applyNumberFormat="1" applyFont="1" applyFill="1"/>
    <xf numFmtId="168" fontId="19" fillId="2" borderId="0" xfId="2" applyNumberFormat="1" applyFont="1" applyFill="1" applyBorder="1"/>
    <xf numFmtId="0" fontId="9" fillId="2" borderId="5" xfId="0" applyFont="1" applyFill="1" applyBorder="1" applyAlignment="1">
      <alignment horizontal="center"/>
    </xf>
    <xf numFmtId="10" fontId="9" fillId="2" borderId="4" xfId="3" applyNumberFormat="1" applyFont="1" applyFill="1" applyBorder="1" applyAlignment="1">
      <alignment horizontal="center"/>
    </xf>
    <xf numFmtId="10" fontId="9" fillId="2" borderId="9" xfId="3" applyNumberFormat="1" applyFont="1" applyFill="1" applyBorder="1" applyAlignment="1">
      <alignment horizontal="center"/>
    </xf>
    <xf numFmtId="0" fontId="19" fillId="2" borderId="0" xfId="0" applyFont="1" applyFill="1"/>
    <xf numFmtId="169" fontId="19" fillId="2" borderId="0" xfId="2" applyNumberFormat="1" applyFont="1" applyFill="1"/>
    <xf numFmtId="41" fontId="2" fillId="2" borderId="0" xfId="0" applyNumberFormat="1" applyFont="1" applyFill="1" applyAlignment="1">
      <alignment horizontal="center"/>
    </xf>
    <xf numFmtId="43" fontId="10" fillId="2" borderId="0" xfId="0" applyNumberFormat="1" applyFont="1" applyFill="1" applyAlignment="1">
      <alignment horizontal="center"/>
    </xf>
    <xf numFmtId="174" fontId="9" fillId="2" borderId="0" xfId="2" applyNumberFormat="1" applyFont="1" applyFill="1" applyBorder="1" applyAlignment="1">
      <alignment horizontal="center"/>
    </xf>
    <xf numFmtId="174" fontId="0" fillId="2" borderId="0" xfId="0" applyNumberFormat="1" applyFont="1" applyFill="1" applyBorder="1" applyAlignment="1">
      <alignment horizontal="center" vertical="center"/>
    </xf>
    <xf numFmtId="174" fontId="0" fillId="2" borderId="0" xfId="0" applyNumberFormat="1" applyFont="1" applyFill="1" applyBorder="1"/>
    <xf numFmtId="174" fontId="9" fillId="2" borderId="0" xfId="2" applyNumberFormat="1" applyFont="1" applyFill="1" applyBorder="1" applyAlignment="1">
      <alignment horizontal="center" vertical="center"/>
    </xf>
    <xf numFmtId="174" fontId="8" fillId="2" borderId="0" xfId="2" applyNumberFormat="1" applyFont="1" applyFill="1" applyBorder="1" applyAlignment="1">
      <alignment horizontal="center" vertical="center"/>
    </xf>
    <xf numFmtId="174" fontId="8" fillId="2" borderId="0" xfId="2" applyNumberFormat="1" applyFont="1" applyFill="1" applyBorder="1" applyAlignment="1">
      <alignment horizontal="center"/>
    </xf>
    <xf numFmtId="172" fontId="0" fillId="2" borderId="0" xfId="0" applyNumberFormat="1" applyFont="1" applyFill="1"/>
    <xf numFmtId="2" fontId="1" fillId="5" borderId="0" xfId="55" applyFont="1" applyFill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1" fontId="16" fillId="2" borderId="0" xfId="0" applyNumberFormat="1" applyFont="1" applyFill="1"/>
    <xf numFmtId="41" fontId="1" fillId="2" borderId="0" xfId="0" applyNumberFormat="1" applyFont="1" applyFill="1" applyAlignment="1">
      <alignment horizontal="center"/>
    </xf>
    <xf numFmtId="43" fontId="10" fillId="2" borderId="17" xfId="2" applyFont="1" applyFill="1" applyBorder="1" applyAlignment="1">
      <alignment horizontal="right"/>
    </xf>
    <xf numFmtId="43" fontId="9" fillId="2" borderId="8" xfId="2" applyFont="1" applyFill="1" applyBorder="1" applyAlignment="1">
      <alignment horizontal="right"/>
    </xf>
    <xf numFmtId="41" fontId="2" fillId="2" borderId="0" xfId="0" applyNumberFormat="1" applyFont="1" applyFill="1" applyBorder="1" applyAlignment="1">
      <alignment horizontal="center"/>
    </xf>
    <xf numFmtId="0" fontId="0" fillId="2" borderId="11" xfId="0" applyFont="1" applyFill="1" applyBorder="1"/>
    <xf numFmtId="0" fontId="0" fillId="2" borderId="4" xfId="0" applyFont="1" applyFill="1" applyBorder="1"/>
    <xf numFmtId="0" fontId="9" fillId="2" borderId="13" xfId="0" applyFont="1" applyFill="1" applyBorder="1" applyAlignment="1">
      <alignment horizontal="center"/>
    </xf>
    <xf numFmtId="0" fontId="0" fillId="2" borderId="2" xfId="0" applyFont="1" applyFill="1" applyBorder="1"/>
    <xf numFmtId="0" fontId="1" fillId="5" borderId="0" xfId="0" applyFont="1" applyFill="1" applyBorder="1" applyAlignment="1">
      <alignment horizontal="center" vertical="center"/>
    </xf>
    <xf numFmtId="168" fontId="8" fillId="2" borderId="0" xfId="0" applyNumberFormat="1" applyFont="1" applyFill="1" applyBorder="1"/>
    <xf numFmtId="168" fontId="8" fillId="2" borderId="0" xfId="0" applyNumberFormat="1" applyFont="1" applyFill="1"/>
    <xf numFmtId="168" fontId="9" fillId="2" borderId="0" xfId="0" applyNumberFormat="1" applyFont="1" applyFill="1" applyBorder="1"/>
    <xf numFmtId="168" fontId="9" fillId="2" borderId="0" xfId="0" applyNumberFormat="1" applyFont="1" applyFill="1"/>
    <xf numFmtId="168" fontId="9" fillId="2" borderId="0" xfId="0" applyNumberFormat="1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1" fontId="1" fillId="5" borderId="0" xfId="0" applyNumberFormat="1" applyFont="1" applyFill="1" applyAlignment="1">
      <alignment horizontal="left"/>
    </xf>
    <xf numFmtId="1" fontId="1" fillId="5" borderId="0" xfId="0" applyNumberFormat="1" applyFont="1" applyFill="1"/>
    <xf numFmtId="168" fontId="2" fillId="2" borderId="17" xfId="0" applyNumberFormat="1" applyFont="1" applyFill="1" applyBorder="1"/>
    <xf numFmtId="0" fontId="0" fillId="0" borderId="71" xfId="0" applyFont="1" applyBorder="1"/>
    <xf numFmtId="172" fontId="9" fillId="2" borderId="70" xfId="4" applyNumberFormat="1" applyFont="1" applyFill="1" applyBorder="1" applyAlignment="1" applyProtection="1">
      <alignment horizontal="right" vertical="center"/>
      <protection locked="0"/>
    </xf>
    <xf numFmtId="172" fontId="9" fillId="2" borderId="39" xfId="4" applyNumberFormat="1" applyFont="1" applyFill="1" applyBorder="1" applyAlignment="1" applyProtection="1">
      <alignment horizontal="right" vertical="center"/>
      <protection locked="0"/>
    </xf>
    <xf numFmtId="0" fontId="10" fillId="2" borderId="72" xfId="4" applyFont="1" applyFill="1" applyBorder="1" applyAlignment="1" applyProtection="1">
      <alignment horizontal="left" wrapText="1"/>
    </xf>
    <xf numFmtId="0" fontId="0" fillId="2" borderId="65" xfId="0" applyFont="1" applyFill="1" applyBorder="1"/>
    <xf numFmtId="0" fontId="0" fillId="0" borderId="0" xfId="0" applyFont="1" applyAlignment="1">
      <alignment horizontal="right"/>
    </xf>
    <xf numFmtId="43" fontId="0" fillId="2" borderId="0" xfId="0" applyNumberFormat="1" applyFont="1" applyFill="1"/>
    <xf numFmtId="43" fontId="0" fillId="2" borderId="61" xfId="0" applyNumberFormat="1" applyFont="1" applyFill="1" applyBorder="1"/>
    <xf numFmtId="43" fontId="2" fillId="2" borderId="65" xfId="0" applyNumberFormat="1" applyFont="1" applyFill="1" applyBorder="1"/>
    <xf numFmtId="43" fontId="0" fillId="2" borderId="65" xfId="0" applyNumberFormat="1" applyFont="1" applyFill="1" applyBorder="1"/>
    <xf numFmtId="43" fontId="0" fillId="2" borderId="17" xfId="0" applyNumberFormat="1" applyFont="1" applyFill="1" applyBorder="1"/>
    <xf numFmtId="0" fontId="57" fillId="2" borderId="0" xfId="0" applyFont="1" applyFill="1"/>
    <xf numFmtId="43" fontId="0" fillId="2" borderId="59" xfId="0" applyNumberFormat="1" applyFont="1" applyFill="1" applyBorder="1"/>
    <xf numFmtId="0" fontId="57" fillId="2" borderId="1" xfId="0" applyFont="1" applyFill="1" applyBorder="1"/>
    <xf numFmtId="0" fontId="2" fillId="2" borderId="1" xfId="0" applyFont="1" applyFill="1" applyBorder="1"/>
    <xf numFmtId="43" fontId="0" fillId="2" borderId="73" xfId="0" applyNumberFormat="1" applyFont="1" applyFill="1" applyBorder="1"/>
    <xf numFmtId="43" fontId="0" fillId="2" borderId="1" xfId="0" applyNumberFormat="1" applyFont="1" applyFill="1" applyBorder="1"/>
    <xf numFmtId="0" fontId="58" fillId="2" borderId="1" xfId="0" applyFont="1" applyFill="1" applyBorder="1"/>
    <xf numFmtId="43" fontId="0" fillId="2" borderId="74" xfId="0" applyNumberFormat="1" applyFont="1" applyFill="1" applyBorder="1"/>
    <xf numFmtId="43" fontId="0" fillId="2" borderId="0" xfId="0" applyNumberFormat="1" applyFont="1" applyFill="1" applyBorder="1"/>
    <xf numFmtId="9" fontId="0" fillId="2" borderId="17" xfId="0" applyNumberFormat="1" applyFont="1" applyFill="1" applyBorder="1"/>
    <xf numFmtId="1" fontId="0" fillId="2" borderId="17" xfId="0" applyNumberFormat="1" applyFont="1" applyFill="1" applyBorder="1" applyAlignment="1">
      <alignment horizontal="right" wrapText="1"/>
    </xf>
    <xf numFmtId="172" fontId="9" fillId="2" borderId="64" xfId="4" applyNumberFormat="1" applyFont="1" applyFill="1" applyBorder="1" applyAlignment="1" applyProtection="1">
      <alignment horizontal="right" vertical="center"/>
    </xf>
    <xf numFmtId="0" fontId="1" fillId="5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18" fillId="3" borderId="0" xfId="0" applyFont="1" applyFill="1"/>
    <xf numFmtId="0" fontId="1" fillId="3" borderId="0" xfId="0" applyFont="1" applyFill="1"/>
    <xf numFmtId="166" fontId="1" fillId="3" borderId="0" xfId="0" applyNumberFormat="1" applyFont="1" applyFill="1"/>
    <xf numFmtId="166" fontId="0" fillId="2" borderId="0" xfId="0" applyNumberFormat="1" applyFont="1" applyFill="1"/>
    <xf numFmtId="166" fontId="0" fillId="0" borderId="0" xfId="0" applyNumberFormat="1" applyFont="1"/>
    <xf numFmtId="165" fontId="0" fillId="0" borderId="0" xfId="0" applyNumberFormat="1" applyFont="1"/>
    <xf numFmtId="0" fontId="18" fillId="3" borderId="6" xfId="0" applyFont="1" applyFill="1" applyBorder="1"/>
    <xf numFmtId="0" fontId="0" fillId="5" borderId="0" xfId="0" applyFont="1" applyFill="1" applyBorder="1"/>
    <xf numFmtId="0" fontId="10" fillId="5" borderId="0" xfId="0" applyFont="1" applyFill="1" applyBorder="1" applyAlignment="1">
      <alignment horizontal="right"/>
    </xf>
    <xf numFmtId="0" fontId="2" fillId="5" borderId="0" xfId="0" applyFont="1" applyFill="1" applyBorder="1" applyAlignment="1">
      <alignment horizontal="right"/>
    </xf>
    <xf numFmtId="0" fontId="16" fillId="3" borderId="0" xfId="0" applyFont="1" applyFill="1"/>
    <xf numFmtId="0" fontId="0" fillId="3" borderId="0" xfId="0" applyFont="1" applyFill="1"/>
    <xf numFmtId="0" fontId="1" fillId="5" borderId="13" xfId="0" applyFont="1" applyFill="1" applyBorder="1" applyAlignment="1">
      <alignment horizontal="center"/>
    </xf>
    <xf numFmtId="0" fontId="1" fillId="5" borderId="13" xfId="0" applyFont="1" applyFill="1" applyBorder="1"/>
    <xf numFmtId="0" fontId="1" fillId="5" borderId="10" xfId="0" applyFont="1" applyFill="1" applyBorder="1" applyAlignment="1">
      <alignment horizontal="center"/>
    </xf>
    <xf numFmtId="0" fontId="1" fillId="5" borderId="14" xfId="0" applyFont="1" applyFill="1" applyBorder="1" applyAlignment="1">
      <alignment horizontal="center"/>
    </xf>
    <xf numFmtId="165" fontId="9" fillId="2" borderId="10" xfId="0" applyNumberFormat="1" applyFont="1" applyFill="1" applyBorder="1" applyAlignment="1">
      <alignment horizontal="center"/>
    </xf>
    <xf numFmtId="165" fontId="9" fillId="2" borderId="13" xfId="0" applyNumberFormat="1" applyFont="1" applyFill="1" applyBorder="1" applyAlignment="1">
      <alignment horizontal="center"/>
    </xf>
    <xf numFmtId="1" fontId="10" fillId="2" borderId="0" xfId="0" applyNumberFormat="1" applyFont="1" applyFill="1" applyBorder="1" applyAlignment="1">
      <alignment horizontal="center"/>
    </xf>
    <xf numFmtId="165" fontId="9" fillId="2" borderId="0" xfId="0" applyNumberFormat="1" applyFont="1" applyFill="1" applyBorder="1" applyAlignment="1">
      <alignment horizontal="center"/>
    </xf>
    <xf numFmtId="1" fontId="10" fillId="2" borderId="0" xfId="0" applyNumberFormat="1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/>
    </xf>
    <xf numFmtId="0" fontId="1" fillId="5" borderId="11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13" fillId="2" borderId="6" xfId="0" applyFont="1" applyFill="1" applyBorder="1"/>
    <xf numFmtId="0" fontId="1" fillId="5" borderId="10" xfId="1" applyFont="1" applyFill="1" applyBorder="1" applyAlignment="1" applyProtection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7" xfId="1" applyFont="1" applyFill="1" applyBorder="1" applyAlignment="1" applyProtection="1">
      <alignment horizontal="center"/>
    </xf>
    <xf numFmtId="1" fontId="1" fillId="5" borderId="13" xfId="0" applyNumberFormat="1" applyFont="1" applyFill="1" applyBorder="1" applyAlignment="1">
      <alignment horizontal="center"/>
    </xf>
    <xf numFmtId="1" fontId="1" fillId="5" borderId="10" xfId="0" applyNumberFormat="1" applyFont="1" applyFill="1" applyBorder="1" applyAlignment="1">
      <alignment horizontal="center"/>
    </xf>
    <xf numFmtId="1" fontId="1" fillId="5" borderId="7" xfId="0" applyNumberFormat="1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10" fontId="10" fillId="2" borderId="13" xfId="3" applyNumberFormat="1" applyFont="1" applyFill="1" applyBorder="1" applyAlignment="1">
      <alignment horizontal="center"/>
    </xf>
    <xf numFmtId="10" fontId="10" fillId="2" borderId="13" xfId="0" applyNumberFormat="1" applyFont="1" applyFill="1" applyBorder="1" applyAlignment="1">
      <alignment horizontal="center"/>
    </xf>
    <xf numFmtId="165" fontId="10" fillId="2" borderId="13" xfId="1" applyNumberFormat="1" applyFont="1" applyFill="1" applyBorder="1" applyAlignment="1" applyProtection="1">
      <alignment horizontal="center"/>
    </xf>
    <xf numFmtId="166" fontId="9" fillId="2" borderId="13" xfId="1" applyNumberFormat="1" applyFont="1" applyFill="1" applyBorder="1" applyAlignment="1" applyProtection="1">
      <alignment horizontal="center"/>
    </xf>
    <xf numFmtId="165" fontId="0" fillId="2" borderId="13" xfId="0" applyNumberFormat="1" applyFont="1" applyFill="1" applyBorder="1" applyAlignment="1">
      <alignment horizontal="center"/>
    </xf>
    <xf numFmtId="165" fontId="9" fillId="2" borderId="13" xfId="1" applyNumberFormat="1" applyFont="1" applyFill="1" applyBorder="1" applyAlignment="1" applyProtection="1">
      <alignment horizontal="center"/>
    </xf>
    <xf numFmtId="166" fontId="9" fillId="2" borderId="13" xfId="0" applyNumberFormat="1" applyFont="1" applyFill="1" applyBorder="1" applyAlignment="1">
      <alignment horizontal="center"/>
    </xf>
    <xf numFmtId="0" fontId="59" fillId="3" borderId="0" xfId="0" applyFont="1" applyFill="1"/>
    <xf numFmtId="0" fontId="0" fillId="3" borderId="0" xfId="0" applyFont="1" applyFill="1" applyAlignment="1">
      <alignment horizontal="center"/>
    </xf>
    <xf numFmtId="0" fontId="0" fillId="2" borderId="10" xfId="0" applyFont="1" applyFill="1" applyBorder="1"/>
    <xf numFmtId="0" fontId="0" fillId="31" borderId="0" xfId="0" applyFont="1" applyFill="1" applyAlignment="1">
      <alignment horizontal="right"/>
    </xf>
    <xf numFmtId="0" fontId="20" fillId="2" borderId="0" xfId="0" applyFont="1" applyFill="1" applyAlignment="1">
      <alignment horizontal="center"/>
    </xf>
    <xf numFmtId="0" fontId="20" fillId="2" borderId="0" xfId="0" applyFont="1" applyFill="1" applyAlignment="1">
      <alignment horizontal="left"/>
    </xf>
    <xf numFmtId="0" fontId="18" fillId="3" borderId="0" xfId="0" applyFont="1" applyFill="1" applyAlignment="1">
      <alignment horizontal="left"/>
    </xf>
    <xf numFmtId="0" fontId="1" fillId="5" borderId="59" xfId="0" applyFont="1" applyFill="1" applyBorder="1" applyAlignment="1">
      <alignment vertical="center" wrapText="1"/>
    </xf>
    <xf numFmtId="0" fontId="1" fillId="5" borderId="0" xfId="0" applyFont="1" applyFill="1" applyBorder="1" applyAlignment="1">
      <alignment wrapText="1"/>
    </xf>
    <xf numFmtId="0" fontId="2" fillId="5" borderId="58" xfId="0" applyFont="1" applyFill="1" applyBorder="1"/>
    <xf numFmtId="0" fontId="16" fillId="3" borderId="0" xfId="0" applyFont="1" applyFill="1" applyAlignment="1">
      <alignment horizontal="center"/>
    </xf>
    <xf numFmtId="0" fontId="9" fillId="2" borderId="5" xfId="0" applyFont="1" applyFill="1" applyBorder="1"/>
    <xf numFmtId="1" fontId="9" fillId="2" borderId="8" xfId="0" applyNumberFormat="1" applyFont="1" applyFill="1" applyBorder="1" applyAlignment="1">
      <alignment horizontal="right"/>
    </xf>
    <xf numFmtId="0" fontId="0" fillId="2" borderId="9" xfId="0" applyFont="1" applyFill="1" applyBorder="1"/>
    <xf numFmtId="0" fontId="2" fillId="2" borderId="17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61" fillId="2" borderId="0" xfId="0" applyFont="1" applyFill="1" applyAlignment="1">
      <alignment horizontal="left"/>
    </xf>
    <xf numFmtId="0" fontId="61" fillId="2" borderId="0" xfId="0" applyFont="1" applyFill="1"/>
    <xf numFmtId="170" fontId="0" fillId="2" borderId="0" xfId="2" applyNumberFormat="1" applyFont="1" applyFill="1" applyBorder="1" applyAlignment="1"/>
    <xf numFmtId="9" fontId="0" fillId="2" borderId="10" xfId="3" applyFont="1" applyFill="1" applyBorder="1" applyAlignment="1">
      <alignment horizontal="right" vertical="center"/>
    </xf>
    <xf numFmtId="165" fontId="8" fillId="2" borderId="11" xfId="0" applyNumberFormat="1" applyFont="1" applyFill="1" applyBorder="1"/>
    <xf numFmtId="0" fontId="9" fillId="2" borderId="10" xfId="0" applyFont="1" applyFill="1" applyBorder="1"/>
    <xf numFmtId="1" fontId="9" fillId="2" borderId="17" xfId="0" applyNumberFormat="1" applyFont="1" applyFill="1" applyBorder="1" applyAlignment="1">
      <alignment horizontal="left"/>
    </xf>
    <xf numFmtId="165" fontId="9" fillId="2" borderId="10" xfId="0" applyNumberFormat="1" applyFont="1" applyFill="1" applyBorder="1" applyAlignment="1"/>
    <xf numFmtId="0" fontId="60" fillId="2" borderId="0" xfId="0" applyFont="1" applyFill="1"/>
    <xf numFmtId="0" fontId="9" fillId="2" borderId="17" xfId="0" applyFont="1" applyFill="1" applyBorder="1" applyAlignment="1">
      <alignment horizontal="center"/>
    </xf>
    <xf numFmtId="168" fontId="9" fillId="2" borderId="17" xfId="2" applyNumberFormat="1" applyFont="1" applyFill="1" applyBorder="1" applyAlignment="1">
      <alignment horizontal="left"/>
    </xf>
    <xf numFmtId="0" fontId="2" fillId="2" borderId="17" xfId="0" applyFont="1" applyFill="1" applyBorder="1" applyAlignment="1">
      <alignment horizontal="right"/>
    </xf>
    <xf numFmtId="0" fontId="10" fillId="2" borderId="17" xfId="0" applyFont="1" applyFill="1" applyBorder="1" applyAlignment="1">
      <alignment horizontal="left"/>
    </xf>
    <xf numFmtId="168" fontId="1" fillId="2" borderId="0" xfId="2" applyNumberFormat="1" applyFont="1" applyFill="1" applyBorder="1"/>
    <xf numFmtId="168" fontId="9" fillId="2" borderId="0" xfId="2" applyNumberFormat="1" applyFont="1" applyFill="1" applyAlignment="1">
      <alignment horizontal="center"/>
    </xf>
    <xf numFmtId="168" fontId="9" fillId="2" borderId="0" xfId="2" applyNumberFormat="1" applyFont="1" applyFill="1" applyBorder="1"/>
    <xf numFmtId="1" fontId="0" fillId="2" borderId="78" xfId="0" applyNumberFormat="1" applyFill="1" applyBorder="1" applyAlignment="1">
      <alignment horizontal="center" vertical="distributed"/>
    </xf>
    <xf numFmtId="1" fontId="0" fillId="2" borderId="77" xfId="0" applyNumberFormat="1" applyFill="1" applyBorder="1" applyAlignment="1">
      <alignment horizontal="center" vertical="distributed"/>
    </xf>
    <xf numFmtId="0" fontId="0" fillId="0" borderId="80" xfId="0" applyBorder="1" applyAlignment="1">
      <alignment horizontal="center"/>
    </xf>
    <xf numFmtId="0" fontId="0" fillId="0" borderId="81" xfId="0" applyBorder="1" applyAlignment="1">
      <alignment horizontal="center"/>
    </xf>
    <xf numFmtId="0" fontId="0" fillId="0" borderId="82" xfId="0" applyBorder="1" applyAlignment="1">
      <alignment horizontal="center"/>
    </xf>
    <xf numFmtId="4" fontId="48" fillId="0" borderId="14" xfId="0" applyNumberFormat="1" applyFont="1" applyBorder="1" applyAlignment="1">
      <alignment horizontal="center"/>
    </xf>
    <xf numFmtId="4" fontId="48" fillId="0" borderId="83" xfId="0" applyNumberFormat="1" applyFont="1" applyBorder="1" applyAlignment="1">
      <alignment horizontal="center"/>
    </xf>
    <xf numFmtId="0" fontId="48" fillId="0" borderId="91" xfId="0" applyFont="1" applyBorder="1" applyAlignment="1">
      <alignment horizontal="center"/>
    </xf>
    <xf numFmtId="0" fontId="48" fillId="0" borderId="16" xfId="0" applyFont="1" applyBorder="1"/>
    <xf numFmtId="4" fontId="48" fillId="0" borderId="16" xfId="0" applyNumberFormat="1" applyFont="1" applyBorder="1" applyAlignment="1">
      <alignment horizontal="center"/>
    </xf>
    <xf numFmtId="4" fontId="48" fillId="0" borderId="92" xfId="0" applyNumberFormat="1" applyFont="1" applyBorder="1" applyAlignment="1">
      <alignment horizontal="center"/>
    </xf>
    <xf numFmtId="0" fontId="48" fillId="0" borderId="80" xfId="0" applyFont="1" applyBorder="1" applyAlignment="1">
      <alignment horizontal="center"/>
    </xf>
    <xf numFmtId="0" fontId="48" fillId="0" borderId="81" xfId="0" applyFont="1" applyBorder="1"/>
    <xf numFmtId="4" fontId="48" fillId="0" borderId="81" xfId="0" applyNumberFormat="1" applyFont="1" applyBorder="1" applyAlignment="1">
      <alignment horizontal="center"/>
    </xf>
    <xf numFmtId="4" fontId="48" fillId="0" borderId="82" xfId="0" applyNumberFormat="1" applyFont="1" applyBorder="1" applyAlignment="1">
      <alignment horizontal="center"/>
    </xf>
    <xf numFmtId="0" fontId="46" fillId="0" borderId="84" xfId="0" applyFont="1" applyBorder="1" applyAlignment="1">
      <alignment vertical="center" wrapText="1"/>
    </xf>
    <xf numFmtId="0" fontId="46" fillId="0" borderId="14" xfId="0" applyFont="1" applyBorder="1" applyAlignment="1">
      <alignment vertical="center" wrapText="1"/>
    </xf>
    <xf numFmtId="0" fontId="46" fillId="0" borderId="86" xfId="0" applyFont="1" applyBorder="1" applyAlignment="1">
      <alignment vertical="center" wrapText="1"/>
    </xf>
    <xf numFmtId="49" fontId="46" fillId="0" borderId="86" xfId="0" applyNumberFormat="1" applyFont="1" applyBorder="1" applyAlignment="1">
      <alignment vertical="center" wrapText="1"/>
    </xf>
    <xf numFmtId="0" fontId="48" fillId="0" borderId="93" xfId="0" applyFont="1" applyBorder="1" applyAlignment="1">
      <alignment horizontal="center"/>
    </xf>
    <xf numFmtId="0" fontId="48" fillId="0" borderId="14" xfId="0" applyFont="1" applyBorder="1"/>
    <xf numFmtId="49" fontId="46" fillId="0" borderId="48" xfId="0" applyNumberFormat="1" applyFont="1" applyBorder="1" applyAlignment="1">
      <alignment vertical="center" wrapText="1"/>
    </xf>
    <xf numFmtId="0" fontId="1" fillId="5" borderId="0" xfId="0" applyFont="1" applyFill="1" applyBorder="1" applyAlignment="1">
      <alignment horizontal="center"/>
    </xf>
    <xf numFmtId="174" fontId="9" fillId="2" borderId="8" xfId="0" applyNumberFormat="1" applyFont="1" applyFill="1" applyBorder="1" applyAlignment="1">
      <alignment horizontal="center" vertical="center"/>
    </xf>
    <xf numFmtId="174" fontId="9" fillId="2" borderId="8" xfId="2" applyNumberFormat="1" applyFont="1" applyFill="1" applyBorder="1" applyAlignment="1">
      <alignment horizontal="center"/>
    </xf>
    <xf numFmtId="0" fontId="9" fillId="2" borderId="8" xfId="0" applyFont="1" applyFill="1" applyBorder="1" applyAlignment="1">
      <alignment horizontal="right"/>
    </xf>
    <xf numFmtId="174" fontId="0" fillId="2" borderId="8" xfId="0" applyNumberFormat="1" applyFont="1" applyFill="1" applyBorder="1" applyAlignment="1">
      <alignment horizontal="center" vertical="center"/>
    </xf>
    <xf numFmtId="174" fontId="9" fillId="2" borderId="8" xfId="0" applyNumberFormat="1" applyFont="1" applyFill="1" applyBorder="1" applyAlignment="1">
      <alignment horizontal="right"/>
    </xf>
    <xf numFmtId="174" fontId="0" fillId="2" borderId="8" xfId="0" applyNumberFormat="1" applyFont="1" applyFill="1" applyBorder="1"/>
    <xf numFmtId="174" fontId="8" fillId="2" borderId="8" xfId="2" applyNumberFormat="1" applyFont="1" applyFill="1" applyBorder="1" applyAlignment="1">
      <alignment horizontal="center" vertical="center"/>
    </xf>
    <xf numFmtId="174" fontId="9" fillId="2" borderId="8" xfId="2" applyNumberFormat="1" applyFont="1" applyFill="1" applyBorder="1" applyAlignment="1">
      <alignment horizontal="center" vertical="center"/>
    </xf>
    <xf numFmtId="0" fontId="2" fillId="2" borderId="59" xfId="0" applyFont="1" applyFill="1" applyBorder="1"/>
    <xf numFmtId="0" fontId="10" fillId="2" borderId="59" xfId="0" applyFont="1" applyFill="1" applyBorder="1"/>
    <xf numFmtId="168" fontId="2" fillId="2" borderId="59" xfId="2" applyNumberFormat="1" applyFont="1" applyFill="1" applyBorder="1"/>
    <xf numFmtId="0" fontId="2" fillId="33" borderId="0" xfId="0" applyFont="1" applyFill="1" applyAlignment="1">
      <alignment horizontal="left" wrapText="1"/>
    </xf>
    <xf numFmtId="0" fontId="2" fillId="33" borderId="0" xfId="0" applyFont="1" applyFill="1" applyAlignment="1">
      <alignment wrapText="1"/>
    </xf>
    <xf numFmtId="0" fontId="0" fillId="33" borderId="0" xfId="0" applyFont="1" applyFill="1" applyBorder="1"/>
    <xf numFmtId="0" fontId="2" fillId="33" borderId="0" xfId="0" applyFont="1" applyFill="1"/>
    <xf numFmtId="0" fontId="0" fillId="33" borderId="0" xfId="0" applyFont="1" applyFill="1" applyBorder="1" applyAlignment="1">
      <alignment horizontal="center"/>
    </xf>
    <xf numFmtId="1" fontId="0" fillId="33" borderId="0" xfId="0" applyNumberFormat="1" applyFont="1" applyFill="1" applyBorder="1" applyAlignment="1">
      <alignment horizontal="center"/>
    </xf>
    <xf numFmtId="0" fontId="0" fillId="33" borderId="0" xfId="0" applyFont="1" applyFill="1" applyBorder="1" applyAlignment="1">
      <alignment horizontal="left"/>
    </xf>
    <xf numFmtId="0" fontId="2" fillId="34" borderId="0" xfId="0" applyFont="1" applyFill="1" applyAlignment="1">
      <alignment horizontal="left" wrapText="1"/>
    </xf>
    <xf numFmtId="0" fontId="0" fillId="34" borderId="0" xfId="0" applyFont="1" applyFill="1" applyBorder="1"/>
    <xf numFmtId="0" fontId="8" fillId="34" borderId="0" xfId="0" applyFont="1" applyFill="1" applyBorder="1"/>
    <xf numFmtId="0" fontId="0" fillId="34" borderId="0" xfId="0" applyFont="1" applyFill="1" applyBorder="1" applyAlignment="1">
      <alignment horizontal="left"/>
    </xf>
    <xf numFmtId="1" fontId="0" fillId="34" borderId="0" xfId="0" applyNumberFormat="1" applyFont="1" applyFill="1" applyBorder="1" applyAlignment="1">
      <alignment horizontal="center"/>
    </xf>
    <xf numFmtId="0" fontId="2" fillId="34" borderId="0" xfId="0" applyFont="1" applyFill="1"/>
    <xf numFmtId="0" fontId="0" fillId="34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right"/>
    </xf>
    <xf numFmtId="168" fontId="5" fillId="2" borderId="12" xfId="2" applyNumberFormat="1" applyFont="1" applyFill="1" applyBorder="1" applyAlignment="1">
      <alignment horizontal="center"/>
    </xf>
    <xf numFmtId="0" fontId="0" fillId="33" borderId="0" xfId="0" applyFont="1" applyFill="1"/>
    <xf numFmtId="0" fontId="0" fillId="34" borderId="0" xfId="0" applyFont="1" applyFill="1"/>
    <xf numFmtId="0" fontId="0" fillId="2" borderId="37" xfId="0" applyFont="1" applyFill="1" applyBorder="1"/>
    <xf numFmtId="0" fontId="10" fillId="2" borderId="0" xfId="2" applyNumberFormat="1" applyFont="1" applyFill="1" applyBorder="1" applyAlignment="1">
      <alignment horizontal="center"/>
    </xf>
    <xf numFmtId="168" fontId="10" fillId="2" borderId="0" xfId="0" applyNumberFormat="1" applyFont="1" applyFill="1" applyBorder="1"/>
    <xf numFmtId="0" fontId="9" fillId="2" borderId="59" xfId="0" applyFont="1" applyFill="1" applyBorder="1"/>
    <xf numFmtId="0" fontId="9" fillId="2" borderId="12" xfId="0" applyFont="1" applyFill="1" applyBorder="1"/>
    <xf numFmtId="0" fontId="9" fillId="5" borderId="0" xfId="0" applyFont="1" applyFill="1" applyBorder="1"/>
    <xf numFmtId="168" fontId="16" fillId="2" borderId="0" xfId="0" applyNumberFormat="1" applyFont="1" applyFill="1" applyBorder="1" applyAlignment="1">
      <alignment horizontal="right"/>
    </xf>
    <xf numFmtId="1" fontId="1" fillId="5" borderId="0" xfId="2" applyNumberFormat="1" applyFont="1" applyFill="1" applyAlignment="1">
      <alignment horizontal="center"/>
    </xf>
    <xf numFmtId="174" fontId="5" fillId="2" borderId="59" xfId="2" applyNumberFormat="1" applyFont="1" applyFill="1" applyBorder="1" applyAlignment="1"/>
    <xf numFmtId="174" fontId="5" fillId="31" borderId="59" xfId="2" applyNumberFormat="1" applyFont="1" applyFill="1" applyBorder="1" applyAlignment="1"/>
    <xf numFmtId="174" fontId="5" fillId="2" borderId="8" xfId="2" applyNumberFormat="1" applyFont="1" applyFill="1" applyBorder="1" applyAlignment="1"/>
    <xf numFmtId="174" fontId="5" fillId="2" borderId="37" xfId="2" applyNumberFormat="1" applyFont="1" applyFill="1" applyBorder="1" applyAlignment="1"/>
    <xf numFmtId="174" fontId="5" fillId="2" borderId="59" xfId="2" applyNumberFormat="1" applyFont="1" applyFill="1" applyBorder="1" applyAlignment="1">
      <alignment horizontal="right"/>
    </xf>
    <xf numFmtId="174" fontId="5" fillId="2" borderId="8" xfId="2" applyNumberFormat="1" applyFont="1" applyFill="1" applyBorder="1" applyAlignment="1">
      <alignment horizontal="right"/>
    </xf>
    <xf numFmtId="10" fontId="9" fillId="2" borderId="0" xfId="3" applyNumberFormat="1" applyFont="1" applyFill="1" applyBorder="1" applyAlignment="1">
      <alignment horizontal="center"/>
    </xf>
    <xf numFmtId="43" fontId="0" fillId="2" borderId="59" xfId="2" applyFont="1" applyFill="1" applyBorder="1" applyAlignment="1">
      <alignment horizontal="right"/>
    </xf>
    <xf numFmtId="43" fontId="9" fillId="2" borderId="1" xfId="2" applyFont="1" applyFill="1" applyBorder="1" applyAlignment="1">
      <alignment horizontal="right"/>
    </xf>
    <xf numFmtId="0" fontId="8" fillId="2" borderId="1" xfId="0" applyFont="1" applyFill="1" applyBorder="1"/>
    <xf numFmtId="43" fontId="8" fillId="2" borderId="1" xfId="2" applyFont="1" applyFill="1" applyBorder="1" applyAlignment="1">
      <alignment horizontal="right"/>
    </xf>
    <xf numFmtId="174" fontId="8" fillId="2" borderId="1" xfId="2" applyNumberFormat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/>
    </xf>
    <xf numFmtId="43" fontId="9" fillId="2" borderId="59" xfId="2" applyFont="1" applyFill="1" applyBorder="1" applyAlignment="1">
      <alignment horizontal="right"/>
    </xf>
    <xf numFmtId="0" fontId="1" fillId="5" borderId="95" xfId="0" applyFont="1" applyFill="1" applyBorder="1"/>
    <xf numFmtId="43" fontId="0" fillId="2" borderId="1" xfId="2" applyFont="1" applyFill="1" applyBorder="1" applyAlignment="1">
      <alignment horizontal="right"/>
    </xf>
    <xf numFmtId="174" fontId="8" fillId="31" borderId="1" xfId="2" applyNumberFormat="1" applyFont="1" applyFill="1" applyBorder="1" applyAlignment="1">
      <alignment horizontal="center" vertical="center"/>
    </xf>
    <xf numFmtId="0" fontId="8" fillId="5" borderId="95" xfId="0" applyFont="1" applyFill="1" applyBorder="1"/>
    <xf numFmtId="174" fontId="9" fillId="2" borderId="59" xfId="0" applyNumberFormat="1" applyFont="1" applyFill="1" applyBorder="1" applyAlignment="1">
      <alignment horizontal="center" vertical="center"/>
    </xf>
    <xf numFmtId="174" fontId="9" fillId="2" borderId="59" xfId="2" applyNumberFormat="1" applyFont="1" applyFill="1" applyBorder="1" applyAlignment="1">
      <alignment horizontal="center"/>
    </xf>
    <xf numFmtId="174" fontId="9" fillId="2" borderId="12" xfId="2" applyNumberFormat="1" applyFont="1" applyFill="1" applyBorder="1" applyAlignment="1">
      <alignment horizontal="center"/>
    </xf>
    <xf numFmtId="0" fontId="9" fillId="2" borderId="59" xfId="0" applyFont="1" applyFill="1" applyBorder="1" applyAlignment="1">
      <alignment horizontal="right"/>
    </xf>
    <xf numFmtId="174" fontId="9" fillId="2" borderId="59" xfId="2" applyNumberFormat="1" applyFont="1" applyFill="1" applyBorder="1" applyAlignment="1"/>
    <xf numFmtId="174" fontId="9" fillId="2" borderId="8" xfId="2" applyNumberFormat="1" applyFont="1" applyFill="1" applyBorder="1" applyAlignment="1"/>
    <xf numFmtId="174" fontId="9" fillId="2" borderId="59" xfId="2" applyNumberFormat="1" applyFont="1" applyFill="1" applyBorder="1" applyAlignment="1">
      <alignment horizontal="right"/>
    </xf>
    <xf numFmtId="174" fontId="9" fillId="2" borderId="12" xfId="2" applyNumberFormat="1" applyFont="1" applyFill="1" applyBorder="1" applyAlignment="1">
      <alignment horizontal="right"/>
    </xf>
    <xf numFmtId="0" fontId="9" fillId="2" borderId="59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right"/>
    </xf>
    <xf numFmtId="174" fontId="0" fillId="2" borderId="59" xfId="0" applyNumberFormat="1" applyFont="1" applyFill="1" applyBorder="1" applyAlignment="1">
      <alignment horizontal="center" vertical="center"/>
    </xf>
    <xf numFmtId="174" fontId="9" fillId="2" borderId="59" xfId="0" applyNumberFormat="1" applyFont="1" applyFill="1" applyBorder="1" applyAlignment="1">
      <alignment horizontal="right"/>
    </xf>
    <xf numFmtId="174" fontId="0" fillId="2" borderId="59" xfId="0" applyNumberFormat="1" applyFont="1" applyFill="1" applyBorder="1"/>
    <xf numFmtId="174" fontId="9" fillId="2" borderId="59" xfId="2" applyNumberFormat="1" applyFont="1" applyFill="1" applyBorder="1" applyAlignment="1">
      <alignment horizontal="center" vertical="center"/>
    </xf>
    <xf numFmtId="174" fontId="8" fillId="2" borderId="59" xfId="2" applyNumberFormat="1" applyFont="1" applyFill="1" applyBorder="1" applyAlignment="1">
      <alignment horizontal="center" vertical="center"/>
    </xf>
    <xf numFmtId="1" fontId="1" fillId="3" borderId="0" xfId="0" applyNumberFormat="1" applyFont="1" applyFill="1" applyAlignment="1">
      <alignment horizontal="right"/>
    </xf>
    <xf numFmtId="1" fontId="13" fillId="2" borderId="0" xfId="0" applyNumberFormat="1" applyFont="1" applyFill="1" applyBorder="1"/>
    <xf numFmtId="1" fontId="13" fillId="2" borderId="0" xfId="0" applyNumberFormat="1" applyFont="1" applyFill="1" applyBorder="1" applyAlignment="1">
      <alignment horizontal="left"/>
    </xf>
    <xf numFmtId="1" fontId="13" fillId="2" borderId="0" xfId="0" applyNumberFormat="1" applyFont="1" applyFill="1" applyBorder="1" applyAlignment="1">
      <alignment horizontal="right"/>
    </xf>
    <xf numFmtId="0" fontId="16" fillId="3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94" xfId="0" applyFill="1" applyBorder="1"/>
    <xf numFmtId="0" fontId="0" fillId="2" borderId="94" xfId="0" applyFill="1" applyBorder="1" applyAlignment="1">
      <alignment horizontal="left"/>
    </xf>
    <xf numFmtId="14" fontId="0" fillId="2" borderId="94" xfId="0" applyNumberFormat="1" applyFill="1" applyBorder="1" applyAlignment="1">
      <alignment horizontal="left"/>
    </xf>
    <xf numFmtId="0" fontId="0" fillId="2" borderId="96" xfId="0" applyFont="1" applyFill="1" applyBorder="1"/>
    <xf numFmtId="0" fontId="10" fillId="2" borderId="96" xfId="0" applyFont="1" applyFill="1" applyBorder="1"/>
    <xf numFmtId="2" fontId="0" fillId="2" borderId="96" xfId="0" applyNumberFormat="1" applyFont="1" applyFill="1" applyBorder="1" applyAlignment="1">
      <alignment horizontal="left"/>
    </xf>
    <xf numFmtId="2" fontId="0" fillId="2" borderId="1" xfId="0" applyNumberFormat="1" applyFont="1" applyFill="1" applyBorder="1" applyAlignment="1">
      <alignment horizontal="left"/>
    </xf>
    <xf numFmtId="0" fontId="0" fillId="2" borderId="1" xfId="0" applyNumberFormat="1" applyFont="1" applyFill="1" applyBorder="1" applyAlignment="1">
      <alignment horizontal="left"/>
    </xf>
    <xf numFmtId="0" fontId="0" fillId="2" borderId="97" xfId="0" applyFont="1" applyFill="1" applyBorder="1"/>
    <xf numFmtId="0" fontId="0" fillId="2" borderId="96" xfId="0" applyFont="1" applyFill="1" applyBorder="1" applyAlignment="1">
      <alignment horizontal="left"/>
    </xf>
    <xf numFmtId="0" fontId="0" fillId="2" borderId="97" xfId="0" applyFont="1" applyFill="1" applyBorder="1" applyAlignment="1">
      <alignment horizontal="left"/>
    </xf>
    <xf numFmtId="2" fontId="0" fillId="2" borderId="0" xfId="0" applyNumberFormat="1" applyFill="1" applyBorder="1"/>
    <xf numFmtId="0" fontId="2" fillId="2" borderId="19" xfId="0" applyFont="1" applyFill="1" applyBorder="1"/>
    <xf numFmtId="1" fontId="0" fillId="2" borderId="0" xfId="0" applyNumberFormat="1" applyFill="1" applyAlignment="1">
      <alignment horizontal="left"/>
    </xf>
    <xf numFmtId="0" fontId="0" fillId="2" borderId="94" xfId="0" applyFont="1" applyFill="1" applyBorder="1"/>
    <xf numFmtId="0" fontId="0" fillId="2" borderId="94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16" fillId="7" borderId="0" xfId="0" applyFont="1" applyFill="1"/>
    <xf numFmtId="9" fontId="9" fillId="2" borderId="0" xfId="0" applyNumberFormat="1" applyFont="1" applyFill="1" applyBorder="1" applyAlignment="1">
      <alignment horizontal="left" vertical="center"/>
    </xf>
    <xf numFmtId="171" fontId="1" fillId="5" borderId="95" xfId="56" applyNumberFormat="1" applyFont="1" applyFill="1" applyBorder="1" applyAlignment="1" applyProtection="1">
      <alignment vertical="center" wrapText="1"/>
    </xf>
    <xf numFmtId="171" fontId="1" fillId="5" borderId="31" xfId="56" applyNumberFormat="1" applyFont="1" applyFill="1" applyBorder="1" applyAlignment="1" applyProtection="1">
      <alignment horizontal="center" vertical="center"/>
    </xf>
    <xf numFmtId="172" fontId="9" fillId="2" borderId="33" xfId="4" applyNumberFormat="1" applyFont="1" applyFill="1" applyBorder="1" applyAlignment="1" applyProtection="1">
      <alignment horizontal="right" vertical="center"/>
    </xf>
    <xf numFmtId="9" fontId="0" fillId="2" borderId="0" xfId="0" applyNumberFormat="1" applyFont="1" applyFill="1" applyBorder="1"/>
    <xf numFmtId="0" fontId="10" fillId="2" borderId="0" xfId="0" applyFont="1" applyFill="1" applyBorder="1" applyAlignment="1">
      <alignment wrapText="1"/>
    </xf>
    <xf numFmtId="0" fontId="0" fillId="2" borderId="17" xfId="0" applyFont="1" applyFill="1" applyBorder="1" applyAlignment="1">
      <alignment horizontal="right"/>
    </xf>
    <xf numFmtId="9" fontId="0" fillId="2" borderId="0" xfId="0" applyNumberFormat="1" applyFont="1" applyFill="1" applyBorder="1" applyAlignment="1">
      <alignment horizontal="center"/>
    </xf>
    <xf numFmtId="9" fontId="9" fillId="2" borderId="17" xfId="2" applyNumberFormat="1" applyFont="1" applyFill="1" applyBorder="1" applyAlignment="1" applyProtection="1">
      <alignment horizontal="center" vertical="center"/>
    </xf>
    <xf numFmtId="1" fontId="2" fillId="2" borderId="0" xfId="0" applyNumberFormat="1" applyFont="1" applyFill="1" applyBorder="1"/>
    <xf numFmtId="0" fontId="1" fillId="5" borderId="0" xfId="0" applyFont="1" applyFill="1" applyBorder="1" applyAlignment="1">
      <alignment horizontal="center"/>
    </xf>
    <xf numFmtId="0" fontId="10" fillId="2" borderId="0" xfId="4" applyFont="1" applyFill="1" applyBorder="1" applyAlignment="1" applyProtection="1">
      <alignment horizontal="left"/>
    </xf>
    <xf numFmtId="0" fontId="10" fillId="2" borderId="0" xfId="4" applyFont="1" applyFill="1" applyBorder="1" applyAlignment="1" applyProtection="1">
      <alignment wrapText="1"/>
    </xf>
    <xf numFmtId="174" fontId="5" fillId="2" borderId="12" xfId="2" applyNumberFormat="1" applyFont="1" applyFill="1" applyBorder="1" applyAlignment="1"/>
    <xf numFmtId="174" fontId="5" fillId="31" borderId="12" xfId="2" applyNumberFormat="1" applyFont="1" applyFill="1" applyBorder="1" applyAlignment="1"/>
    <xf numFmtId="175" fontId="10" fillId="2" borderId="17" xfId="0" applyNumberFormat="1" applyFont="1" applyFill="1" applyBorder="1" applyAlignment="1">
      <alignment horizontal="center" vertical="center"/>
    </xf>
    <xf numFmtId="175" fontId="10" fillId="31" borderId="17" xfId="0" applyNumberFormat="1" applyFont="1" applyFill="1" applyBorder="1" applyAlignment="1">
      <alignment horizontal="center" vertical="center"/>
    </xf>
    <xf numFmtId="2" fontId="0" fillId="2" borderId="8" xfId="0" applyNumberFormat="1" applyFont="1" applyFill="1" applyBorder="1" applyAlignment="1">
      <alignment horizontal="center"/>
    </xf>
    <xf numFmtId="175" fontId="0" fillId="2" borderId="8" xfId="0" applyNumberFormat="1" applyFont="1" applyFill="1" applyBorder="1" applyAlignment="1">
      <alignment horizontal="center"/>
    </xf>
    <xf numFmtId="0" fontId="1" fillId="5" borderId="40" xfId="0" applyFont="1" applyFill="1" applyBorder="1"/>
    <xf numFmtId="0" fontId="16" fillId="5" borderId="40" xfId="0" applyFont="1" applyFill="1" applyBorder="1"/>
    <xf numFmtId="0" fontId="2" fillId="2" borderId="98" xfId="0" applyFont="1" applyFill="1" applyBorder="1"/>
    <xf numFmtId="0" fontId="2" fillId="2" borderId="98" xfId="0" applyFont="1" applyFill="1" applyBorder="1" applyAlignment="1">
      <alignment horizontal="left"/>
    </xf>
    <xf numFmtId="174" fontId="2" fillId="2" borderId="98" xfId="2" applyNumberFormat="1" applyFont="1" applyFill="1" applyBorder="1" applyAlignment="1"/>
    <xf numFmtId="0" fontId="1" fillId="5" borderId="99" xfId="0" applyFont="1" applyFill="1" applyBorder="1"/>
    <xf numFmtId="0" fontId="16" fillId="5" borderId="99" xfId="0" applyFont="1" applyFill="1" applyBorder="1"/>
    <xf numFmtId="1" fontId="16" fillId="5" borderId="99" xfId="0" applyNumberFormat="1" applyFont="1" applyFill="1" applyBorder="1" applyAlignment="1">
      <alignment horizontal="left"/>
    </xf>
    <xf numFmtId="0" fontId="16" fillId="5" borderId="99" xfId="0" applyFont="1" applyFill="1" applyBorder="1" applyAlignment="1">
      <alignment horizontal="left"/>
    </xf>
    <xf numFmtId="0" fontId="0" fillId="2" borderId="8" xfId="0" applyFill="1" applyBorder="1" applyAlignment="1">
      <alignment horizontal="right"/>
    </xf>
    <xf numFmtId="0" fontId="2" fillId="2" borderId="98" xfId="0" applyFont="1" applyFill="1" applyBorder="1" applyAlignment="1">
      <alignment horizontal="right"/>
    </xf>
    <xf numFmtId="168" fontId="0" fillId="2" borderId="5" xfId="2" applyNumberFormat="1" applyFont="1" applyFill="1" applyBorder="1" applyAlignment="1">
      <alignment horizontal="center"/>
    </xf>
    <xf numFmtId="168" fontId="0" fillId="2" borderId="5" xfId="0" applyNumberFormat="1" applyFont="1" applyFill="1" applyBorder="1" applyAlignment="1">
      <alignment horizontal="center"/>
    </xf>
    <xf numFmtId="0" fontId="0" fillId="2" borderId="12" xfId="0" applyFill="1" applyBorder="1"/>
    <xf numFmtId="0" fontId="0" fillId="2" borderId="12" xfId="0" applyFill="1" applyBorder="1" applyAlignment="1">
      <alignment horizontal="left"/>
    </xf>
    <xf numFmtId="0" fontId="0" fillId="2" borderId="37" xfId="0" applyFill="1" applyBorder="1"/>
    <xf numFmtId="0" fontId="0" fillId="2" borderId="37" xfId="0" applyFill="1" applyBorder="1" applyAlignment="1">
      <alignment horizontal="right"/>
    </xf>
    <xf numFmtId="0" fontId="1" fillId="5" borderId="99" xfId="0" applyFont="1" applyFill="1" applyBorder="1" applyAlignment="1">
      <alignment horizontal="left"/>
    </xf>
    <xf numFmtId="1" fontId="1" fillId="5" borderId="99" xfId="0" applyNumberFormat="1" applyFont="1" applyFill="1" applyBorder="1" applyAlignment="1">
      <alignment horizontal="center"/>
    </xf>
    <xf numFmtId="174" fontId="5" fillId="2" borderId="0" xfId="2" applyNumberFormat="1" applyFont="1" applyFill="1" applyBorder="1" applyAlignment="1">
      <alignment horizontal="right"/>
    </xf>
    <xf numFmtId="0" fontId="0" fillId="2" borderId="96" xfId="0" applyFill="1" applyBorder="1"/>
    <xf numFmtId="0" fontId="0" fillId="2" borderId="96" xfId="0" applyFill="1" applyBorder="1" applyAlignment="1">
      <alignment horizontal="left"/>
    </xf>
    <xf numFmtId="0" fontId="1" fillId="5" borderId="0" xfId="0" applyFont="1" applyFill="1" applyBorder="1" applyAlignment="1">
      <alignment horizontal="center"/>
    </xf>
    <xf numFmtId="174" fontId="5" fillId="2" borderId="96" xfId="2" applyNumberFormat="1" applyFont="1" applyFill="1" applyBorder="1" applyAlignment="1"/>
    <xf numFmtId="0" fontId="0" fillId="2" borderId="12" xfId="0" applyFont="1" applyFill="1" applyBorder="1" applyAlignment="1">
      <alignment horizontal="left"/>
    </xf>
    <xf numFmtId="0" fontId="9" fillId="7" borderId="1" xfId="4" applyNumberFormat="1" applyFont="1" applyFill="1" applyBorder="1" applyAlignment="1" applyProtection="1">
      <alignment horizontal="left"/>
      <protection locked="0"/>
    </xf>
    <xf numFmtId="0" fontId="0" fillId="7" borderId="1" xfId="0" applyFont="1" applyFill="1" applyBorder="1" applyAlignment="1" applyProtection="1">
      <alignment horizontal="left"/>
      <protection locked="0"/>
    </xf>
    <xf numFmtId="14" fontId="9" fillId="7" borderId="1" xfId="4" applyNumberFormat="1" applyFont="1" applyFill="1" applyBorder="1" applyAlignment="1" applyProtection="1">
      <alignment horizontal="left"/>
      <protection locked="0"/>
    </xf>
    <xf numFmtId="172" fontId="14" fillId="2" borderId="5" xfId="4" applyNumberFormat="1" applyFont="1" applyFill="1" applyBorder="1" applyAlignment="1" applyProtection="1">
      <alignment horizontal="right" vertical="center"/>
      <protection locked="0"/>
    </xf>
    <xf numFmtId="172" fontId="14" fillId="2" borderId="0" xfId="4" applyNumberFormat="1" applyFont="1" applyFill="1" applyBorder="1" applyAlignment="1" applyProtection="1">
      <alignment horizontal="right" vertical="center"/>
      <protection locked="0"/>
    </xf>
    <xf numFmtId="171" fontId="1" fillId="5" borderId="71" xfId="56" applyNumberFormat="1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>
      <alignment horizontal="right"/>
    </xf>
    <xf numFmtId="9" fontId="0" fillId="7" borderId="8" xfId="0" applyNumberFormat="1" applyFont="1" applyFill="1" applyBorder="1" applyAlignment="1" applyProtection="1">
      <alignment horizontal="right"/>
      <protection locked="0"/>
    </xf>
    <xf numFmtId="168" fontId="0" fillId="7" borderId="0" xfId="2" applyNumberFormat="1" applyFont="1" applyFill="1" applyBorder="1" applyAlignment="1" applyProtection="1">
      <alignment horizontal="center"/>
      <protection locked="0"/>
    </xf>
    <xf numFmtId="9" fontId="0" fillId="32" borderId="0" xfId="3" applyFont="1" applyFill="1" applyBorder="1" applyAlignment="1" applyProtection="1">
      <alignment horizontal="center"/>
      <protection locked="0"/>
    </xf>
    <xf numFmtId="168" fontId="0" fillId="7" borderId="1" xfId="2" applyNumberFormat="1" applyFont="1" applyFill="1" applyBorder="1" applyAlignment="1" applyProtection="1">
      <alignment horizontal="center"/>
      <protection locked="0"/>
    </xf>
    <xf numFmtId="9" fontId="0" fillId="32" borderId="1" xfId="3" applyFont="1" applyFill="1" applyBorder="1" applyAlignment="1" applyProtection="1">
      <alignment horizontal="center"/>
      <protection locked="0"/>
    </xf>
    <xf numFmtId="168" fontId="0" fillId="7" borderId="8" xfId="2" applyNumberFormat="1" applyFont="1" applyFill="1" applyBorder="1" applyAlignment="1" applyProtection="1">
      <alignment horizontal="center"/>
      <protection locked="0"/>
    </xf>
    <xf numFmtId="9" fontId="0" fillId="32" borderId="8" xfId="3" applyFont="1" applyFill="1" applyBorder="1" applyAlignment="1" applyProtection="1">
      <alignment horizontal="center"/>
      <protection locked="0"/>
    </xf>
    <xf numFmtId="168" fontId="9" fillId="7" borderId="0" xfId="2" applyNumberFormat="1" applyFont="1" applyFill="1" applyBorder="1" applyAlignment="1" applyProtection="1">
      <alignment horizontal="center"/>
      <protection locked="0"/>
    </xf>
    <xf numFmtId="168" fontId="0" fillId="7" borderId="37" xfId="2" applyNumberFormat="1" applyFont="1" applyFill="1" applyBorder="1" applyAlignment="1" applyProtection="1">
      <alignment horizontal="center"/>
      <protection locked="0"/>
    </xf>
    <xf numFmtId="168" fontId="9" fillId="7" borderId="37" xfId="2" applyNumberFormat="1" applyFont="1" applyFill="1" applyBorder="1" applyAlignment="1" applyProtection="1">
      <alignment horizontal="center"/>
      <protection locked="0"/>
    </xf>
    <xf numFmtId="168" fontId="9" fillId="7" borderId="1" xfId="2" applyNumberFormat="1" applyFont="1" applyFill="1" applyBorder="1" applyAlignment="1" applyProtection="1">
      <alignment horizontal="center"/>
      <protection locked="0"/>
    </xf>
    <xf numFmtId="168" fontId="9" fillId="7" borderId="8" xfId="2" applyNumberFormat="1" applyFont="1" applyFill="1" applyBorder="1" applyAlignment="1" applyProtection="1">
      <alignment horizontal="center"/>
      <protection locked="0"/>
    </xf>
    <xf numFmtId="9" fontId="9" fillId="32" borderId="37" xfId="3" applyFont="1" applyFill="1" applyBorder="1" applyAlignment="1" applyProtection="1">
      <alignment horizontal="center"/>
      <protection locked="0"/>
    </xf>
    <xf numFmtId="9" fontId="9" fillId="32" borderId="1" xfId="3" applyFont="1" applyFill="1" applyBorder="1" applyAlignment="1" applyProtection="1">
      <alignment horizontal="center"/>
      <protection locked="0"/>
    </xf>
    <xf numFmtId="9" fontId="9" fillId="32" borderId="0" xfId="3" applyFont="1" applyFill="1" applyBorder="1" applyAlignment="1" applyProtection="1">
      <alignment horizontal="center"/>
      <protection locked="0"/>
    </xf>
    <xf numFmtId="9" fontId="9" fillId="32" borderId="8" xfId="3" applyFont="1" applyFill="1" applyBorder="1" applyAlignment="1" applyProtection="1">
      <alignment horizontal="center"/>
      <protection locked="0"/>
    </xf>
    <xf numFmtId="0" fontId="61" fillId="2" borderId="0" xfId="0" applyFont="1" applyFill="1" applyAlignment="1">
      <alignment horizontal="right"/>
    </xf>
    <xf numFmtId="164" fontId="9" fillId="2" borderId="57" xfId="4" applyNumberFormat="1" applyFont="1" applyFill="1" applyBorder="1" applyAlignment="1" applyProtection="1">
      <alignment horizontal="right" vertical="center"/>
    </xf>
    <xf numFmtId="172" fontId="9" fillId="2" borderId="57" xfId="4" applyNumberFormat="1" applyFont="1" applyFill="1" applyBorder="1" applyAlignment="1" applyProtection="1">
      <alignment horizontal="right" vertical="center"/>
    </xf>
    <xf numFmtId="172" fontId="0" fillId="2" borderId="1" xfId="0" applyNumberFormat="1" applyFont="1" applyFill="1" applyBorder="1" applyProtection="1"/>
    <xf numFmtId="172" fontId="9" fillId="2" borderId="66" xfId="4" applyNumberFormat="1" applyFont="1" applyFill="1" applyBorder="1" applyAlignment="1" applyProtection="1">
      <alignment horizontal="right" vertical="center"/>
    </xf>
    <xf numFmtId="164" fontId="9" fillId="2" borderId="66" xfId="4" applyNumberFormat="1" applyFont="1" applyFill="1" applyBorder="1" applyAlignment="1" applyProtection="1">
      <alignment horizontal="right" vertical="center"/>
    </xf>
    <xf numFmtId="172" fontId="10" fillId="0" borderId="64" xfId="4" applyNumberFormat="1" applyFont="1" applyFill="1" applyBorder="1" applyAlignment="1" applyProtection="1">
      <alignment horizontal="right" vertical="center"/>
    </xf>
    <xf numFmtId="0" fontId="10" fillId="31" borderId="1" xfId="4" applyFont="1" applyFill="1" applyBorder="1" applyAlignment="1" applyProtection="1">
      <alignment horizontal="right" wrapText="1"/>
    </xf>
    <xf numFmtId="0" fontId="10" fillId="31" borderId="1" xfId="4" applyFont="1" applyFill="1" applyBorder="1" applyAlignment="1" applyProtection="1">
      <alignment horizontal="left" wrapText="1"/>
    </xf>
    <xf numFmtId="166" fontId="0" fillId="2" borderId="63" xfId="0" applyNumberFormat="1" applyFont="1" applyFill="1" applyBorder="1"/>
    <xf numFmtId="166" fontId="1" fillId="2" borderId="0" xfId="0" applyNumberFormat="1" applyFont="1" applyFill="1"/>
    <xf numFmtId="0" fontId="1" fillId="5" borderId="0" xfId="0" applyFont="1" applyFill="1" applyAlignment="1">
      <alignment horizontal="right"/>
    </xf>
    <xf numFmtId="10" fontId="2" fillId="0" borderId="0" xfId="3" applyNumberFormat="1" applyFont="1"/>
    <xf numFmtId="10" fontId="2" fillId="2" borderId="0" xfId="3" applyNumberFormat="1" applyFont="1" applyFill="1"/>
    <xf numFmtId="10" fontId="2" fillId="2" borderId="13" xfId="3" applyNumberFormat="1" applyFont="1" applyFill="1" applyBorder="1" applyAlignment="1">
      <alignment horizontal="center"/>
    </xf>
    <xf numFmtId="10" fontId="2" fillId="2" borderId="13" xfId="3" applyNumberFormat="1" applyFont="1" applyFill="1" applyBorder="1"/>
    <xf numFmtId="0" fontId="9" fillId="2" borderId="1" xfId="4" applyNumberFormat="1" applyFont="1" applyFill="1" applyBorder="1" applyAlignment="1" applyProtection="1">
      <alignment horizontal="left"/>
      <protection locked="0"/>
    </xf>
    <xf numFmtId="172" fontId="9" fillId="7" borderId="30" xfId="4" applyNumberFormat="1" applyFont="1" applyFill="1" applyBorder="1" applyAlignment="1" applyProtection="1">
      <alignment horizontal="right" vertical="center"/>
      <protection locked="0"/>
    </xf>
    <xf numFmtId="172" fontId="9" fillId="2" borderId="100" xfId="4" applyNumberFormat="1" applyFont="1" applyFill="1" applyBorder="1" applyAlignment="1" applyProtection="1">
      <alignment horizontal="right" vertical="center"/>
      <protection locked="0"/>
    </xf>
    <xf numFmtId="172" fontId="9" fillId="2" borderId="101" xfId="4" applyNumberFormat="1" applyFont="1" applyFill="1" applyBorder="1" applyAlignment="1" applyProtection="1">
      <alignment horizontal="right" vertical="center"/>
      <protection locked="0"/>
    </xf>
    <xf numFmtId="172" fontId="9" fillId="7" borderId="35" xfId="4" applyNumberFormat="1" applyFont="1" applyFill="1" applyBorder="1" applyAlignment="1" applyProtection="1">
      <alignment horizontal="right" vertical="center"/>
      <protection locked="0"/>
    </xf>
    <xf numFmtId="172" fontId="10" fillId="2" borderId="102" xfId="4" applyNumberFormat="1" applyFont="1" applyFill="1" applyBorder="1" applyAlignment="1" applyProtection="1">
      <alignment horizontal="right" vertical="center"/>
    </xf>
    <xf numFmtId="172" fontId="9" fillId="7" borderId="103" xfId="4" applyNumberFormat="1" applyFont="1" applyFill="1" applyBorder="1" applyAlignment="1" applyProtection="1">
      <alignment horizontal="right" vertical="center"/>
      <protection locked="0"/>
    </xf>
    <xf numFmtId="0" fontId="2" fillId="2" borderId="94" xfId="0" applyFont="1" applyFill="1" applyBorder="1"/>
    <xf numFmtId="0" fontId="2" fillId="2" borderId="37" xfId="0" applyFont="1" applyFill="1" applyBorder="1"/>
    <xf numFmtId="0" fontId="2" fillId="2" borderId="37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/>
    </xf>
    <xf numFmtId="174" fontId="5" fillId="2" borderId="59" xfId="2" applyNumberFormat="1" applyFont="1" applyFill="1" applyBorder="1" applyAlignment="1">
      <alignment horizontal="center"/>
    </xf>
    <xf numFmtId="174" fontId="5" fillId="2" borderId="12" xfId="2" applyNumberFormat="1" applyFont="1" applyFill="1" applyBorder="1" applyAlignment="1">
      <alignment horizontal="center"/>
    </xf>
    <xf numFmtId="174" fontId="5" fillId="2" borderId="37" xfId="2" applyNumberFormat="1" applyFont="1" applyFill="1" applyBorder="1" applyAlignment="1">
      <alignment horizontal="center"/>
    </xf>
    <xf numFmtId="174" fontId="5" fillId="2" borderId="8" xfId="2" applyNumberFormat="1" applyFont="1" applyFill="1" applyBorder="1" applyAlignment="1">
      <alignment horizontal="center"/>
    </xf>
    <xf numFmtId="174" fontId="10" fillId="2" borderId="0" xfId="0" applyNumberFormat="1" applyFont="1" applyFill="1" applyBorder="1" applyAlignment="1">
      <alignment horizontal="right"/>
    </xf>
    <xf numFmtId="174" fontId="0" fillId="0" borderId="0" xfId="0" applyNumberFormat="1" applyFont="1"/>
    <xf numFmtId="170" fontId="8" fillId="2" borderId="0" xfId="2" applyNumberFormat="1" applyFont="1" applyFill="1"/>
    <xf numFmtId="1" fontId="1" fillId="2" borderId="0" xfId="0" applyNumberFormat="1" applyFont="1" applyFill="1" applyBorder="1" applyAlignment="1">
      <alignment horizontal="right"/>
    </xf>
    <xf numFmtId="174" fontId="16" fillId="2" borderId="0" xfId="2" applyNumberFormat="1" applyFont="1" applyFill="1" applyBorder="1" applyAlignment="1">
      <alignment horizontal="center"/>
    </xf>
    <xf numFmtId="0" fontId="9" fillId="31" borderId="3" xfId="0" applyFont="1" applyFill="1" applyBorder="1" applyAlignment="1">
      <alignment horizontal="left"/>
    </xf>
    <xf numFmtId="1" fontId="9" fillId="31" borderId="5" xfId="0" applyNumberFormat="1" applyFont="1" applyFill="1" applyBorder="1" applyAlignment="1">
      <alignment horizontal="left"/>
    </xf>
    <xf numFmtId="1" fontId="9" fillId="31" borderId="4" xfId="0" applyNumberFormat="1" applyFont="1" applyFill="1" applyBorder="1" applyAlignment="1">
      <alignment horizontal="left"/>
    </xf>
    <xf numFmtId="0" fontId="8" fillId="2" borderId="0" xfId="0" applyFont="1" applyFill="1" applyBorder="1" applyAlignment="1"/>
    <xf numFmtId="0" fontId="0" fillId="2" borderId="5" xfId="0" applyFont="1" applyFill="1" applyBorder="1" applyAlignment="1"/>
    <xf numFmtId="0" fontId="0" fillId="2" borderId="0" xfId="0" applyFont="1" applyFill="1" applyBorder="1" applyAlignment="1"/>
    <xf numFmtId="1" fontId="8" fillId="2" borderId="8" xfId="0" applyNumberFormat="1" applyFont="1" applyFill="1" applyBorder="1"/>
    <xf numFmtId="168" fontId="8" fillId="2" borderId="0" xfId="2" applyNumberFormat="1" applyFont="1" applyFill="1"/>
    <xf numFmtId="1" fontId="1" fillId="3" borderId="0" xfId="0" applyNumberFormat="1" applyFont="1" applyFill="1" applyAlignment="1">
      <alignment horizontal="left"/>
    </xf>
    <xf numFmtId="174" fontId="9" fillId="2" borderId="12" xfId="0" applyNumberFormat="1" applyFont="1" applyFill="1" applyBorder="1" applyAlignment="1">
      <alignment horizontal="center" vertical="center"/>
    </xf>
    <xf numFmtId="1" fontId="1" fillId="5" borderId="8" xfId="0" applyNumberFormat="1" applyFont="1" applyFill="1" applyBorder="1" applyAlignment="1">
      <alignment horizontal="right"/>
    </xf>
    <xf numFmtId="0" fontId="10" fillId="35" borderId="94" xfId="0" applyFont="1" applyFill="1" applyBorder="1"/>
    <xf numFmtId="0" fontId="9" fillId="35" borderId="94" xfId="0" applyFont="1" applyFill="1" applyBorder="1"/>
    <xf numFmtId="0" fontId="9" fillId="35" borderId="94" xfId="0" applyFont="1" applyFill="1" applyBorder="1" applyAlignment="1">
      <alignment horizontal="left"/>
    </xf>
    <xf numFmtId="0" fontId="10" fillId="35" borderId="94" xfId="0" applyFont="1" applyFill="1" applyBorder="1" applyAlignment="1">
      <alignment horizontal="right"/>
    </xf>
    <xf numFmtId="174" fontId="10" fillId="35" borderId="94" xfId="0" applyNumberFormat="1" applyFont="1" applyFill="1" applyBorder="1"/>
    <xf numFmtId="168" fontId="0" fillId="2" borderId="0" xfId="0" applyNumberFormat="1" applyFont="1" applyFill="1"/>
    <xf numFmtId="176" fontId="0" fillId="2" borderId="0" xfId="0" applyNumberFormat="1" applyFont="1" applyFill="1"/>
    <xf numFmtId="1" fontId="2" fillId="2" borderId="0" xfId="0" applyNumberFormat="1" applyFont="1" applyFill="1" applyAlignment="1">
      <alignment horizontal="center"/>
    </xf>
    <xf numFmtId="168" fontId="13" fillId="2" borderId="0" xfId="0" applyNumberFormat="1" applyFont="1" applyFill="1" applyBorder="1" applyAlignment="1">
      <alignment horizontal="right"/>
    </xf>
    <xf numFmtId="174" fontId="9" fillId="2" borderId="0" xfId="0" applyNumberFormat="1" applyFont="1" applyFill="1" applyBorder="1" applyAlignment="1">
      <alignment horizontal="right"/>
    </xf>
    <xf numFmtId="1" fontId="2" fillId="2" borderId="0" xfId="0" applyNumberFormat="1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/>
    </xf>
    <xf numFmtId="0" fontId="10" fillId="31" borderId="1" xfId="4" applyFont="1" applyFill="1" applyBorder="1" applyAlignment="1" applyProtection="1"/>
    <xf numFmtId="174" fontId="5" fillId="2" borderId="98" xfId="2" applyNumberFormat="1" applyFont="1" applyFill="1" applyBorder="1" applyAlignment="1"/>
    <xf numFmtId="1" fontId="8" fillId="2" borderId="0" xfId="0" applyNumberFormat="1" applyFont="1" applyFill="1"/>
    <xf numFmtId="1" fontId="16" fillId="2" borderId="0" xfId="0" applyNumberFormat="1" applyFont="1" applyFill="1" applyBorder="1"/>
    <xf numFmtId="0" fontId="16" fillId="2" borderId="0" xfId="0" applyFont="1" applyFill="1" applyAlignment="1">
      <alignment horizontal="left"/>
    </xf>
    <xf numFmtId="164" fontId="9" fillId="2" borderId="100" xfId="4" applyNumberFormat="1" applyFont="1" applyFill="1" applyBorder="1" applyAlignment="1" applyProtection="1">
      <alignment horizontal="right" vertical="center"/>
      <protection locked="0"/>
    </xf>
    <xf numFmtId="164" fontId="9" fillId="2" borderId="35" xfId="4" applyNumberFormat="1" applyFont="1" applyFill="1" applyBorder="1" applyAlignment="1" applyProtection="1">
      <alignment horizontal="right" vertical="center"/>
      <protection locked="0"/>
    </xf>
    <xf numFmtId="0" fontId="8" fillId="2" borderId="0" xfId="0" applyFont="1" applyFill="1" applyBorder="1" applyAlignment="1">
      <alignment wrapText="1"/>
    </xf>
    <xf numFmtId="0" fontId="8" fillId="2" borderId="0" xfId="0" applyFont="1" applyFill="1" applyAlignment="1">
      <alignment vertical="center" wrapText="1"/>
    </xf>
    <xf numFmtId="0" fontId="8" fillId="0" borderId="0" xfId="0" applyFont="1" applyFill="1" applyBorder="1"/>
    <xf numFmtId="168" fontId="0" fillId="2" borderId="37" xfId="2" applyNumberFormat="1" applyFont="1" applyFill="1" applyBorder="1" applyAlignment="1">
      <alignment horizontal="left"/>
    </xf>
    <xf numFmtId="168" fontId="0" fillId="2" borderId="8" xfId="2" applyNumberFormat="1" applyFont="1" applyFill="1" applyBorder="1" applyAlignment="1">
      <alignment horizontal="left"/>
    </xf>
    <xf numFmtId="168" fontId="2" fillId="2" borderId="98" xfId="2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174" fontId="8" fillId="2" borderId="0" xfId="0" applyNumberFormat="1" applyFont="1" applyFill="1"/>
    <xf numFmtId="0" fontId="8" fillId="0" borderId="0" xfId="0" applyFont="1" applyAlignment="1">
      <alignment horizontal="left"/>
    </xf>
    <xf numFmtId="172" fontId="9" fillId="2" borderId="104" xfId="4" applyNumberFormat="1" applyFont="1" applyFill="1" applyBorder="1" applyAlignment="1" applyProtection="1">
      <alignment horizontal="right" vertical="center"/>
    </xf>
    <xf numFmtId="172" fontId="9" fillId="2" borderId="105" xfId="4" applyNumberFormat="1" applyFont="1" applyFill="1" applyBorder="1" applyAlignment="1" applyProtection="1">
      <alignment horizontal="right" vertical="center"/>
      <protection locked="0"/>
    </xf>
    <xf numFmtId="172" fontId="9" fillId="2" borderId="104" xfId="4" applyNumberFormat="1" applyFont="1" applyFill="1" applyBorder="1" applyAlignment="1" applyProtection="1">
      <alignment horizontal="right" vertical="center"/>
      <protection locked="0"/>
    </xf>
    <xf numFmtId="172" fontId="9" fillId="0" borderId="104" xfId="4" applyNumberFormat="1" applyFont="1" applyFill="1" applyBorder="1" applyAlignment="1" applyProtection="1">
      <alignment horizontal="right" vertical="center"/>
    </xf>
    <xf numFmtId="172" fontId="10" fillId="0" borderId="102" xfId="4" applyNumberFormat="1" applyFont="1" applyFill="1" applyBorder="1" applyAlignment="1" applyProtection="1">
      <alignment horizontal="right" vertical="center"/>
    </xf>
    <xf numFmtId="172" fontId="10" fillId="0" borderId="72" xfId="4" applyNumberFormat="1" applyFont="1" applyFill="1" applyBorder="1" applyAlignment="1" applyProtection="1">
      <alignment horizontal="right" vertical="center"/>
    </xf>
    <xf numFmtId="172" fontId="9" fillId="2" borderId="102" xfId="4" applyNumberFormat="1" applyFont="1" applyFill="1" applyBorder="1" applyAlignment="1" applyProtection="1">
      <alignment horizontal="right" vertical="center"/>
    </xf>
    <xf numFmtId="0" fontId="9" fillId="7" borderId="17" xfId="0" applyFont="1" applyFill="1" applyBorder="1" applyAlignment="1" applyProtection="1">
      <alignment horizontal="right"/>
      <protection locked="0"/>
    </xf>
    <xf numFmtId="0" fontId="13" fillId="0" borderId="0" xfId="0" applyFont="1"/>
    <xf numFmtId="10" fontId="0" fillId="2" borderId="0" xfId="3" applyNumberFormat="1" applyFont="1" applyFill="1"/>
    <xf numFmtId="0" fontId="50" fillId="0" borderId="0" xfId="57"/>
    <xf numFmtId="16" fontId="0" fillId="2" borderId="0" xfId="0" applyNumberFormat="1" applyFont="1" applyFill="1" applyAlignment="1">
      <alignment horizontal="right" vertical="center"/>
    </xf>
    <xf numFmtId="0" fontId="1" fillId="5" borderId="18" xfId="0" applyFont="1" applyFill="1" applyBorder="1"/>
    <xf numFmtId="0" fontId="16" fillId="5" borderId="19" xfId="0" applyFont="1" applyFill="1" applyBorder="1"/>
    <xf numFmtId="0" fontId="16" fillId="5" borderId="19" xfId="0" applyFont="1" applyFill="1" applyBorder="1" applyAlignment="1">
      <alignment horizontal="left"/>
    </xf>
    <xf numFmtId="0" fontId="1" fillId="5" borderId="19" xfId="0" applyFont="1" applyFill="1" applyBorder="1" applyAlignment="1">
      <alignment horizontal="right"/>
    </xf>
    <xf numFmtId="174" fontId="1" fillId="5" borderId="20" xfId="0" applyNumberFormat="1" applyFont="1" applyFill="1" applyBorder="1"/>
    <xf numFmtId="0" fontId="2" fillId="2" borderId="111" xfId="0" applyFont="1" applyFill="1" applyBorder="1"/>
    <xf numFmtId="174" fontId="2" fillId="2" borderId="112" xfId="2" applyNumberFormat="1" applyFont="1" applyFill="1" applyBorder="1" applyAlignment="1"/>
    <xf numFmtId="0" fontId="2" fillId="2" borderId="107" xfId="0" applyFont="1" applyFill="1" applyBorder="1"/>
    <xf numFmtId="0" fontId="2" fillId="2" borderId="109" xfId="0" applyFont="1" applyFill="1" applyBorder="1"/>
    <xf numFmtId="174" fontId="2" fillId="2" borderId="110" xfId="2" applyNumberFormat="1" applyFont="1" applyFill="1" applyBorder="1" applyAlignment="1"/>
    <xf numFmtId="0" fontId="2" fillId="2" borderId="96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16" fillId="2" borderId="0" xfId="0" applyFont="1" applyFill="1" applyAlignment="1">
      <alignment horizontal="right"/>
    </xf>
    <xf numFmtId="0" fontId="9" fillId="4" borderId="17" xfId="0" applyFont="1" applyFill="1" applyBorder="1"/>
    <xf numFmtId="0" fontId="9" fillId="2" borderId="17" xfId="0" applyFont="1" applyFill="1" applyBorder="1" applyAlignment="1" applyProtection="1">
      <alignment horizontal="right"/>
      <protection locked="0"/>
    </xf>
    <xf numFmtId="0" fontId="16" fillId="2" borderId="17" xfId="0" applyFont="1" applyFill="1" applyBorder="1"/>
    <xf numFmtId="0" fontId="16" fillId="2" borderId="17" xfId="0" applyFont="1" applyFill="1" applyBorder="1" applyAlignment="1" applyProtection="1">
      <alignment horizontal="right"/>
      <protection locked="0"/>
    </xf>
    <xf numFmtId="0" fontId="16" fillId="0" borderId="0" xfId="0" applyFont="1"/>
    <xf numFmtId="1" fontId="1" fillId="2" borderId="0" xfId="0" applyNumberFormat="1" applyFont="1" applyFill="1" applyBorder="1" applyAlignment="1">
      <alignment horizontal="center" vertical="center"/>
    </xf>
    <xf numFmtId="168" fontId="16" fillId="2" borderId="0" xfId="0" applyNumberFormat="1" applyFont="1" applyFill="1" applyBorder="1"/>
    <xf numFmtId="1" fontId="16" fillId="2" borderId="0" xfId="0" applyNumberFormat="1" applyFont="1" applyFill="1" applyBorder="1" applyAlignment="1">
      <alignment horizontal="center"/>
    </xf>
    <xf numFmtId="0" fontId="64" fillId="2" borderId="0" xfId="0" applyFont="1" applyFill="1"/>
    <xf numFmtId="168" fontId="16" fillId="0" borderId="0" xfId="2" applyNumberFormat="1" applyFont="1"/>
    <xf numFmtId="2" fontId="16" fillId="0" borderId="0" xfId="0" applyNumberFormat="1" applyFont="1"/>
    <xf numFmtId="0" fontId="1" fillId="0" borderId="0" xfId="0" applyFont="1"/>
    <xf numFmtId="0" fontId="1" fillId="0" borderId="0" xfId="0" applyFont="1" applyBorder="1"/>
    <xf numFmtId="0" fontId="1" fillId="2" borderId="0" xfId="0" applyFont="1" applyFill="1" applyBorder="1" applyAlignment="1">
      <alignment horizontal="center" vertical="center"/>
    </xf>
    <xf numFmtId="168" fontId="9" fillId="0" borderId="59" xfId="2" applyNumberFormat="1" applyFont="1" applyFill="1" applyBorder="1" applyAlignment="1">
      <alignment horizontal="center"/>
    </xf>
    <xf numFmtId="168" fontId="9" fillId="0" borderId="12" xfId="2" applyNumberFormat="1" applyFont="1" applyFill="1" applyBorder="1" applyAlignment="1">
      <alignment horizontal="center"/>
    </xf>
    <xf numFmtId="168" fontId="0" fillId="0" borderId="1" xfId="2" applyNumberFormat="1" applyFont="1" applyFill="1" applyBorder="1" applyAlignment="1">
      <alignment horizontal="center"/>
    </xf>
    <xf numFmtId="168" fontId="0" fillId="0" borderId="12" xfId="2" applyNumberFormat="1" applyFont="1" applyFill="1" applyBorder="1" applyAlignment="1">
      <alignment horizontal="center"/>
    </xf>
    <xf numFmtId="168" fontId="0" fillId="0" borderId="0" xfId="2" applyNumberFormat="1" applyFont="1"/>
    <xf numFmtId="0" fontId="45" fillId="2" borderId="31" xfId="4" applyFont="1" applyFill="1" applyBorder="1" applyAlignment="1" applyProtection="1">
      <alignment horizontal="left" vertical="center" wrapText="1"/>
    </xf>
    <xf numFmtId="16" fontId="0" fillId="2" borderId="0" xfId="0" applyNumberFormat="1" applyFont="1" applyFill="1" applyAlignment="1">
      <alignment horizontal="left"/>
    </xf>
    <xf numFmtId="16" fontId="20" fillId="2" borderId="0" xfId="0" applyNumberFormat="1" applyFont="1" applyFill="1" applyAlignment="1">
      <alignment horizontal="right"/>
    </xf>
    <xf numFmtId="0" fontId="20" fillId="2" borderId="0" xfId="0" applyFont="1" applyFill="1"/>
    <xf numFmtId="172" fontId="20" fillId="0" borderId="0" xfId="0" applyNumberFormat="1" applyFont="1" applyFill="1"/>
    <xf numFmtId="43" fontId="45" fillId="2" borderId="36" xfId="2" applyFont="1" applyFill="1" applyBorder="1" applyAlignment="1" applyProtection="1">
      <alignment horizontal="center" vertical="center"/>
    </xf>
    <xf numFmtId="9" fontId="45" fillId="7" borderId="36" xfId="3" applyFont="1" applyFill="1" applyBorder="1" applyAlignment="1" applyProtection="1">
      <alignment horizontal="right" vertical="center"/>
      <protection locked="0"/>
    </xf>
    <xf numFmtId="0" fontId="20" fillId="0" borderId="0" xfId="0" applyFont="1"/>
    <xf numFmtId="9" fontId="45" fillId="30" borderId="36" xfId="3" applyFont="1" applyFill="1" applyBorder="1" applyAlignment="1" applyProtection="1">
      <alignment horizontal="right" vertical="center"/>
      <protection locked="0"/>
    </xf>
    <xf numFmtId="9" fontId="20" fillId="2" borderId="0" xfId="3" applyFont="1" applyFill="1"/>
    <xf numFmtId="172" fontId="8" fillId="2" borderId="0" xfId="4" applyNumberFormat="1" applyFont="1" applyFill="1" applyBorder="1" applyAlignment="1" applyProtection="1">
      <alignment horizontal="right" vertical="center"/>
    </xf>
    <xf numFmtId="9" fontId="0" fillId="2" borderId="0" xfId="3" applyFont="1" applyFill="1" applyAlignment="1">
      <alignment horizontal="right"/>
    </xf>
    <xf numFmtId="172" fontId="45" fillId="2" borderId="35" xfId="4" applyNumberFormat="1" applyFont="1" applyFill="1" applyBorder="1" applyAlignment="1" applyProtection="1">
      <alignment horizontal="right" vertical="center"/>
    </xf>
    <xf numFmtId="172" fontId="9" fillId="0" borderId="57" xfId="4" applyNumberFormat="1" applyFont="1" applyFill="1" applyBorder="1" applyAlignment="1" applyProtection="1">
      <alignment horizontal="right" vertical="center"/>
    </xf>
    <xf numFmtId="43" fontId="20" fillId="2" borderId="0" xfId="0" applyNumberFormat="1" applyFont="1" applyFill="1"/>
    <xf numFmtId="0" fontId="1" fillId="0" borderId="0" xfId="0" applyFont="1" applyFill="1"/>
    <xf numFmtId="176" fontId="16" fillId="2" borderId="0" xfId="0" applyNumberFormat="1" applyFont="1" applyFill="1"/>
    <xf numFmtId="16" fontId="16" fillId="2" borderId="0" xfId="0" applyNumberFormat="1" applyFont="1" applyFill="1" applyAlignment="1">
      <alignment horizontal="right"/>
    </xf>
    <xf numFmtId="16" fontId="16" fillId="2" borderId="0" xfId="0" applyNumberFormat="1" applyFont="1" applyFill="1" applyAlignment="1">
      <alignment horizontal="left"/>
    </xf>
    <xf numFmtId="43" fontId="16" fillId="2" borderId="0" xfId="0" applyNumberFormat="1" applyFont="1" applyFill="1"/>
    <xf numFmtId="172" fontId="16" fillId="2" borderId="0" xfId="0" applyNumberFormat="1" applyFont="1" applyFill="1" applyBorder="1"/>
    <xf numFmtId="9" fontId="16" fillId="2" borderId="0" xfId="3" applyFont="1" applyFill="1" applyBorder="1"/>
    <xf numFmtId="170" fontId="16" fillId="2" borderId="0" xfId="2" applyNumberFormat="1" applyFont="1" applyFill="1" applyAlignment="1">
      <alignment horizontal="right"/>
    </xf>
    <xf numFmtId="177" fontId="16" fillId="2" borderId="0" xfId="3" applyNumberFormat="1" applyFont="1" applyFill="1" applyAlignment="1">
      <alignment horizontal="right"/>
    </xf>
    <xf numFmtId="1" fontId="2" fillId="2" borderId="0" xfId="0" applyNumberFormat="1" applyFont="1" applyFill="1" applyAlignment="1">
      <alignment horizontal="left"/>
    </xf>
    <xf numFmtId="174" fontId="9" fillId="2" borderId="0" xfId="2" applyNumberFormat="1" applyFont="1" applyFill="1" applyBorder="1" applyAlignment="1">
      <alignment horizontal="left"/>
    </xf>
    <xf numFmtId="0" fontId="8" fillId="0" borderId="0" xfId="0" applyFont="1" applyFill="1"/>
    <xf numFmtId="10" fontId="2" fillId="6" borderId="13" xfId="3" applyNumberFormat="1" applyFont="1" applyFill="1" applyBorder="1" applyAlignment="1">
      <alignment horizontal="center"/>
    </xf>
    <xf numFmtId="168" fontId="9" fillId="2" borderId="8" xfId="0" applyNumberFormat="1" applyFont="1" applyFill="1" applyBorder="1" applyAlignment="1">
      <alignment horizontal="right"/>
    </xf>
    <xf numFmtId="168" fontId="9" fillId="2" borderId="59" xfId="0" applyNumberFormat="1" applyFont="1" applyFill="1" applyBorder="1"/>
    <xf numFmtId="168" fontId="9" fillId="2" borderId="8" xfId="0" applyNumberFormat="1" applyFont="1" applyFill="1" applyBorder="1"/>
    <xf numFmtId="1" fontId="10" fillId="2" borderId="13" xfId="0" applyNumberFormat="1" applyFont="1" applyFill="1" applyBorder="1" applyAlignment="1">
      <alignment horizontal="center"/>
    </xf>
    <xf numFmtId="174" fontId="2" fillId="2" borderId="0" xfId="2" applyNumberFormat="1" applyFont="1" applyFill="1" applyBorder="1" applyAlignment="1"/>
    <xf numFmtId="0" fontId="2" fillId="2" borderId="94" xfId="0" applyFont="1" applyFill="1" applyBorder="1" applyAlignment="1">
      <alignment horizontal="left"/>
    </xf>
    <xf numFmtId="168" fontId="1" fillId="2" borderId="0" xfId="2" applyNumberFormat="1" applyFont="1" applyFill="1"/>
    <xf numFmtId="168" fontId="16" fillId="2" borderId="0" xfId="2" applyNumberFormat="1" applyFont="1" applyFill="1"/>
    <xf numFmtId="168" fontId="8" fillId="7" borderId="0" xfId="2" applyNumberFormat="1" applyFont="1" applyFill="1"/>
    <xf numFmtId="174" fontId="1" fillId="2" borderId="0" xfId="0" applyNumberFormat="1" applyFont="1" applyFill="1" applyBorder="1"/>
    <xf numFmtId="174" fontId="2" fillId="2" borderId="108" xfId="2" applyNumberFormat="1" applyFont="1" applyFill="1" applyBorder="1" applyAlignment="1"/>
    <xf numFmtId="0" fontId="16" fillId="2" borderId="0" xfId="0" applyFont="1" applyFill="1" applyBorder="1" applyAlignment="1">
      <alignment horizontal="left"/>
    </xf>
    <xf numFmtId="9" fontId="16" fillId="2" borderId="0" xfId="0" applyNumberFormat="1" applyFont="1" applyFill="1" applyBorder="1"/>
    <xf numFmtId="16" fontId="16" fillId="2" borderId="0" xfId="0" applyNumberFormat="1" applyFont="1" applyFill="1" applyBorder="1"/>
    <xf numFmtId="0" fontId="16" fillId="2" borderId="0" xfId="0" applyFont="1" applyFill="1" applyBorder="1" applyAlignment="1">
      <alignment wrapText="1"/>
    </xf>
    <xf numFmtId="0" fontId="16" fillId="2" borderId="0" xfId="0" applyFont="1" applyFill="1" applyAlignment="1">
      <alignment vertical="center" wrapText="1"/>
    </xf>
    <xf numFmtId="178" fontId="62" fillId="7" borderId="84" xfId="0" applyNumberFormat="1" applyFont="1" applyFill="1" applyBorder="1" applyAlignment="1" applyProtection="1">
      <alignment horizontal="center"/>
      <protection locked="0"/>
    </xf>
    <xf numFmtId="178" fontId="62" fillId="7" borderId="85" xfId="0" applyNumberFormat="1" applyFont="1" applyFill="1" applyBorder="1" applyAlignment="1" applyProtection="1">
      <alignment horizontal="center"/>
      <protection locked="0"/>
    </xf>
    <xf numFmtId="178" fontId="62" fillId="7" borderId="14" xfId="0" applyNumberFormat="1" applyFont="1" applyFill="1" applyBorder="1" applyAlignment="1" applyProtection="1">
      <alignment horizontal="center"/>
      <protection locked="0"/>
    </xf>
    <xf numFmtId="178" fontId="62" fillId="7" borderId="7" xfId="0" applyNumberFormat="1" applyFont="1" applyFill="1" applyBorder="1" applyAlignment="1" applyProtection="1">
      <alignment horizontal="center"/>
      <protection locked="0"/>
    </xf>
    <xf numFmtId="178" fontId="62" fillId="7" borderId="83" xfId="0" applyNumberFormat="1" applyFont="1" applyFill="1" applyBorder="1" applyAlignment="1" applyProtection="1">
      <alignment horizontal="center"/>
      <protection locked="0"/>
    </xf>
    <xf numFmtId="178" fontId="62" fillId="7" borderId="86" xfId="0" applyNumberFormat="1" applyFont="1" applyFill="1" applyBorder="1" applyAlignment="1" applyProtection="1">
      <alignment horizontal="center"/>
      <protection locked="0"/>
    </xf>
    <xf numFmtId="178" fontId="62" fillId="7" borderId="87" xfId="0" applyNumberFormat="1" applyFont="1" applyFill="1" applyBorder="1" applyAlignment="1" applyProtection="1">
      <alignment horizontal="center"/>
      <protection locked="0"/>
    </xf>
    <xf numFmtId="178" fontId="62" fillId="7" borderId="88" xfId="0" applyNumberFormat="1" applyFont="1" applyFill="1" applyBorder="1" applyAlignment="1" applyProtection="1">
      <alignment horizontal="center"/>
      <protection locked="0"/>
    </xf>
    <xf numFmtId="178" fontId="62" fillId="7" borderId="48" xfId="0" applyNumberFormat="1" applyFont="1" applyFill="1" applyBorder="1" applyAlignment="1" applyProtection="1">
      <alignment horizontal="center"/>
      <protection locked="0"/>
    </xf>
    <xf numFmtId="178" fontId="62" fillId="7" borderId="79" xfId="0" applyNumberFormat="1" applyFont="1" applyFill="1" applyBorder="1" applyAlignment="1" applyProtection="1">
      <alignment horizontal="center"/>
      <protection locked="0"/>
    </xf>
    <xf numFmtId="178" fontId="62" fillId="7" borderId="49" xfId="0" applyNumberFormat="1" applyFont="1" applyFill="1" applyBorder="1" applyAlignment="1" applyProtection="1">
      <alignment horizontal="center"/>
      <protection locked="0"/>
    </xf>
    <xf numFmtId="10" fontId="10" fillId="0" borderId="13" xfId="0" applyNumberFormat="1" applyFont="1" applyFill="1" applyBorder="1" applyAlignment="1">
      <alignment horizontal="center"/>
    </xf>
    <xf numFmtId="10" fontId="10" fillId="31" borderId="13" xfId="0" applyNumberFormat="1" applyFont="1" applyFill="1" applyBorder="1" applyAlignment="1">
      <alignment horizontal="center"/>
    </xf>
    <xf numFmtId="10" fontId="2" fillId="31" borderId="13" xfId="3" applyNumberFormat="1" applyFont="1" applyFill="1" applyBorder="1" applyAlignment="1">
      <alignment horizontal="center"/>
    </xf>
    <xf numFmtId="14" fontId="0" fillId="7" borderId="0" xfId="0" applyNumberFormat="1" applyFill="1" applyProtection="1">
      <protection locked="0"/>
    </xf>
    <xf numFmtId="0" fontId="0" fillId="7" borderId="1" xfId="0" applyFont="1" applyFill="1" applyBorder="1" applyAlignment="1" applyProtection="1">
      <alignment horizontal="left"/>
      <protection locked="0"/>
    </xf>
    <xf numFmtId="1" fontId="9" fillId="2" borderId="1" xfId="4" applyNumberFormat="1" applyFont="1" applyFill="1" applyBorder="1" applyAlignment="1" applyProtection="1">
      <alignment horizontal="left"/>
      <protection locked="0"/>
    </xf>
    <xf numFmtId="0" fontId="45" fillId="2" borderId="0" xfId="4" applyFont="1" applyFill="1" applyAlignment="1" applyProtection="1">
      <alignment horizontal="left" wrapText="1"/>
    </xf>
    <xf numFmtId="0" fontId="50" fillId="7" borderId="1" xfId="57" applyFill="1" applyBorder="1" applyAlignment="1" applyProtection="1">
      <alignment horizontal="left"/>
      <protection locked="0"/>
    </xf>
    <xf numFmtId="2" fontId="10" fillId="7" borderId="1" xfId="4" applyNumberFormat="1" applyFont="1" applyFill="1" applyBorder="1" applyAlignment="1" applyProtection="1">
      <alignment horizontal="left"/>
      <protection locked="0"/>
    </xf>
    <xf numFmtId="49" fontId="10" fillId="7" borderId="1" xfId="4" applyNumberFormat="1" applyFont="1" applyFill="1" applyBorder="1" applyAlignment="1" applyProtection="1">
      <alignment horizontal="left"/>
      <protection locked="0"/>
    </xf>
    <xf numFmtId="1" fontId="9" fillId="7" borderId="1" xfId="4" applyNumberFormat="1" applyFont="1" applyFill="1" applyBorder="1" applyAlignment="1" applyProtection="1">
      <alignment horizontal="left"/>
      <protection locked="0"/>
    </xf>
    <xf numFmtId="0" fontId="9" fillId="32" borderId="0" xfId="0" applyFont="1" applyFill="1" applyAlignment="1">
      <alignment horizontal="left" vertical="top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  <xf numFmtId="0" fontId="9" fillId="2" borderId="20" xfId="0" applyFont="1" applyFill="1" applyBorder="1" applyAlignment="1">
      <alignment horizontal="center" wrapText="1"/>
    </xf>
    <xf numFmtId="14" fontId="9" fillId="7" borderId="1" xfId="4" applyNumberFormat="1" applyFont="1" applyFill="1" applyBorder="1" applyAlignment="1" applyProtection="1">
      <alignment horizontal="left"/>
      <protection locked="0"/>
    </xf>
    <xf numFmtId="0" fontId="9" fillId="7" borderId="0" xfId="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center" wrapText="1"/>
    </xf>
    <xf numFmtId="0" fontId="1" fillId="5" borderId="0" xfId="0" applyFont="1" applyFill="1" applyAlignment="1">
      <alignment horizontal="left" vertical="center"/>
    </xf>
    <xf numFmtId="0" fontId="1" fillId="5" borderId="39" xfId="0" applyFont="1" applyFill="1" applyBorder="1" applyAlignment="1">
      <alignment horizontal="left" vertical="center"/>
    </xf>
    <xf numFmtId="0" fontId="1" fillId="5" borderId="8" xfId="0" applyFont="1" applyFill="1" applyBorder="1" applyAlignment="1">
      <alignment horizontal="left" vertical="center"/>
    </xf>
    <xf numFmtId="0" fontId="1" fillId="5" borderId="65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center"/>
    </xf>
    <xf numFmtId="0" fontId="10" fillId="2" borderId="64" xfId="0" applyFont="1" applyFill="1" applyBorder="1" applyAlignment="1" applyProtection="1">
      <alignment horizontal="left" wrapText="1"/>
    </xf>
    <xf numFmtId="0" fontId="2" fillId="2" borderId="17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left"/>
    </xf>
    <xf numFmtId="0" fontId="1" fillId="5" borderId="17" xfId="0" applyFont="1" applyFill="1" applyBorder="1" applyAlignment="1">
      <alignment horizontal="left"/>
    </xf>
    <xf numFmtId="0" fontId="2" fillId="33" borderId="0" xfId="0" applyFont="1" applyFill="1" applyAlignment="1">
      <alignment horizontal="left" wrapText="1"/>
    </xf>
    <xf numFmtId="0" fontId="13" fillId="2" borderId="0" xfId="0" applyFont="1" applyFill="1" applyBorder="1" applyAlignment="1">
      <alignment horizontal="left" wrapText="1"/>
    </xf>
    <xf numFmtId="0" fontId="1" fillId="5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left" wrapText="1"/>
    </xf>
    <xf numFmtId="171" fontId="1" fillId="5" borderId="30" xfId="56" applyNumberFormat="1" applyFont="1" applyFill="1" applyBorder="1" applyAlignment="1" applyProtection="1">
      <alignment horizontal="center" vertical="center"/>
    </xf>
    <xf numFmtId="171" fontId="1" fillId="5" borderId="35" xfId="56" applyNumberFormat="1" applyFont="1" applyFill="1" applyBorder="1" applyAlignment="1" applyProtection="1">
      <alignment horizontal="center" vertical="center"/>
    </xf>
    <xf numFmtId="2" fontId="1" fillId="5" borderId="38" xfId="55" applyFont="1" applyFill="1" applyBorder="1" applyAlignment="1" applyProtection="1">
      <alignment horizontal="left" vertical="center"/>
    </xf>
    <xf numFmtId="2" fontId="1" fillId="5" borderId="0" xfId="55" applyFont="1" applyFill="1" applyBorder="1" applyAlignment="1" applyProtection="1">
      <alignment horizontal="left" vertical="center"/>
    </xf>
    <xf numFmtId="2" fontId="1" fillId="5" borderId="33" xfId="55" applyFont="1" applyFill="1" applyBorder="1" applyAlignment="1" applyProtection="1">
      <alignment horizontal="left" vertical="center"/>
    </xf>
    <xf numFmtId="2" fontId="1" fillId="5" borderId="40" xfId="55" applyFont="1" applyFill="1" applyBorder="1" applyAlignment="1" applyProtection="1">
      <alignment horizontal="left" vertical="center"/>
    </xf>
    <xf numFmtId="0" fontId="44" fillId="5" borderId="0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left" wrapText="1"/>
    </xf>
    <xf numFmtId="0" fontId="0" fillId="2" borderId="11" xfId="0" applyFont="1" applyFill="1" applyBorder="1" applyAlignment="1">
      <alignment horizontal="left" wrapText="1"/>
    </xf>
    <xf numFmtId="0" fontId="1" fillId="5" borderId="75" xfId="0" applyFont="1" applyFill="1" applyBorder="1" applyAlignment="1">
      <alignment horizontal="left" vertical="center" wrapText="1"/>
    </xf>
    <xf numFmtId="0" fontId="1" fillId="5" borderId="76" xfId="0" applyFont="1" applyFill="1" applyBorder="1" applyAlignment="1">
      <alignment horizontal="left" vertical="center" wrapText="1"/>
    </xf>
    <xf numFmtId="0" fontId="1" fillId="5" borderId="40" xfId="0" applyFont="1" applyFill="1" applyBorder="1" applyAlignment="1">
      <alignment horizontal="left" vertical="center" wrapText="1"/>
    </xf>
    <xf numFmtId="0" fontId="1" fillId="5" borderId="34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5" borderId="59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wrapText="1"/>
    </xf>
    <xf numFmtId="1" fontId="63" fillId="2" borderId="0" xfId="0" applyNumberFormat="1" applyFont="1" applyFill="1" applyBorder="1" applyAlignment="1">
      <alignment horizontal="center" vertical="center"/>
    </xf>
    <xf numFmtId="0" fontId="49" fillId="0" borderId="16" xfId="0" applyFont="1" applyBorder="1" applyAlignment="1">
      <alignment vertical="center" wrapText="1"/>
    </xf>
    <xf numFmtId="0" fontId="49" fillId="0" borderId="14" xfId="0" applyFont="1" applyBorder="1" applyAlignment="1">
      <alignment vertical="center" wrapText="1"/>
    </xf>
    <xf numFmtId="4" fontId="62" fillId="0" borderId="16" xfId="0" applyNumberFormat="1" applyFont="1" applyBorder="1" applyAlignment="1">
      <alignment horizontal="center" vertical="center"/>
    </xf>
    <xf numFmtId="4" fontId="62" fillId="0" borderId="14" xfId="0" applyNumberFormat="1" applyFont="1" applyBorder="1" applyAlignment="1">
      <alignment horizontal="center" vertical="center"/>
    </xf>
    <xf numFmtId="4" fontId="62" fillId="7" borderId="16" xfId="0" applyNumberFormat="1" applyFont="1" applyFill="1" applyBorder="1" applyAlignment="1" applyProtection="1">
      <alignment horizontal="center" vertical="center"/>
      <protection locked="0"/>
    </xf>
    <xf numFmtId="4" fontId="62" fillId="7" borderId="14" xfId="0" applyNumberFormat="1" applyFont="1" applyFill="1" applyBorder="1" applyAlignment="1" applyProtection="1">
      <alignment horizontal="center" vertical="center"/>
      <protection locked="0"/>
    </xf>
    <xf numFmtId="0" fontId="49" fillId="0" borderId="48" xfId="0" applyFont="1" applyBorder="1" applyAlignment="1">
      <alignment vertical="center" wrapText="1"/>
    </xf>
    <xf numFmtId="4" fontId="62" fillId="0" borderId="48" xfId="0" applyNumberFormat="1" applyFont="1" applyBorder="1" applyAlignment="1">
      <alignment horizontal="center" vertical="center"/>
    </xf>
    <xf numFmtId="4" fontId="62" fillId="7" borderId="48" xfId="0" applyNumberFormat="1" applyFont="1" applyFill="1" applyBorder="1" applyAlignment="1" applyProtection="1">
      <alignment horizontal="center" vertical="center"/>
      <protection locked="0"/>
    </xf>
    <xf numFmtId="1" fontId="62" fillId="2" borderId="13" xfId="0" applyNumberFormat="1" applyFont="1" applyFill="1" applyBorder="1" applyAlignment="1">
      <alignment horizontal="center" vertical="center"/>
    </xf>
    <xf numFmtId="1" fontId="62" fillId="2" borderId="53" xfId="0" applyNumberFormat="1" applyFont="1" applyFill="1" applyBorder="1" applyAlignment="1">
      <alignment horizontal="center" vertical="center"/>
    </xf>
    <xf numFmtId="0" fontId="49" fillId="0" borderId="42" xfId="0" applyFont="1" applyBorder="1" applyAlignment="1">
      <alignment vertical="center" wrapText="1"/>
    </xf>
    <xf numFmtId="4" fontId="62" fillId="0" borderId="42" xfId="0" applyNumberFormat="1" applyFont="1" applyBorder="1" applyAlignment="1">
      <alignment horizontal="center" vertical="center"/>
    </xf>
    <xf numFmtId="1" fontId="62" fillId="2" borderId="14" xfId="0" applyNumberFormat="1" applyFont="1" applyFill="1" applyBorder="1" applyAlignment="1">
      <alignment horizontal="center" vertical="center"/>
    </xf>
    <xf numFmtId="1" fontId="62" fillId="2" borderId="106" xfId="0" applyNumberFormat="1" applyFont="1" applyFill="1" applyBorder="1" applyAlignment="1">
      <alignment horizontal="center" vertical="center"/>
    </xf>
    <xf numFmtId="0" fontId="47" fillId="0" borderId="43" xfId="0" applyFont="1" applyBorder="1" applyAlignment="1">
      <alignment horizontal="center" vertical="center" wrapText="1"/>
    </xf>
    <xf numFmtId="0" fontId="47" fillId="0" borderId="44" xfId="0" applyFont="1" applyBorder="1" applyAlignment="1">
      <alignment horizontal="center" vertical="center" wrapText="1"/>
    </xf>
    <xf numFmtId="0" fontId="47" fillId="0" borderId="45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0" fontId="47" fillId="0" borderId="8" xfId="0" applyFont="1" applyBorder="1" applyAlignment="1">
      <alignment horizontal="center" vertical="center" wrapText="1"/>
    </xf>
    <xf numFmtId="0" fontId="47" fillId="0" borderId="47" xfId="0" applyFont="1" applyBorder="1" applyAlignment="1">
      <alignment horizontal="center" vertical="center" wrapText="1"/>
    </xf>
    <xf numFmtId="0" fontId="46" fillId="0" borderId="42" xfId="0" applyFont="1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46" fillId="0" borderId="41" xfId="0" applyFont="1" applyBorder="1" applyAlignment="1">
      <alignment horizontal="left" vertical="top" wrapText="1"/>
    </xf>
    <xf numFmtId="0" fontId="46" fillId="0" borderId="46" xfId="0" applyFont="1" applyBorder="1" applyAlignment="1">
      <alignment horizontal="left" vertical="top" wrapText="1"/>
    </xf>
    <xf numFmtId="0" fontId="46" fillId="0" borderId="42" xfId="0" applyFont="1" applyBorder="1" applyAlignment="1">
      <alignment horizontal="left" vertical="top" wrapText="1"/>
    </xf>
    <xf numFmtId="0" fontId="46" fillId="0" borderId="15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center" vertical="center" wrapText="1"/>
    </xf>
    <xf numFmtId="1" fontId="0" fillId="0" borderId="16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9" fontId="48" fillId="0" borderId="7" xfId="0" applyNumberFormat="1" applyFont="1" applyBorder="1" applyAlignment="1">
      <alignment horizontal="center" vertical="center"/>
    </xf>
    <xf numFmtId="9" fontId="48" fillId="0" borderId="9" xfId="0" applyNumberFormat="1" applyFont="1" applyBorder="1" applyAlignment="1">
      <alignment horizontal="center" vertical="center"/>
    </xf>
    <xf numFmtId="9" fontId="48" fillId="0" borderId="3" xfId="0" applyNumberFormat="1" applyFont="1" applyBorder="1" applyAlignment="1">
      <alignment horizontal="center"/>
    </xf>
    <xf numFmtId="9" fontId="48" fillId="0" borderId="4" xfId="0" applyNumberFormat="1" applyFont="1" applyBorder="1" applyAlignment="1">
      <alignment horizontal="center"/>
    </xf>
    <xf numFmtId="9" fontId="48" fillId="0" borderId="89" xfId="0" applyNumberFormat="1" applyFont="1" applyBorder="1" applyAlignment="1">
      <alignment horizontal="center"/>
    </xf>
    <xf numFmtId="9" fontId="48" fillId="0" borderId="90" xfId="0" applyNumberFormat="1" applyFont="1" applyBorder="1" applyAlignment="1">
      <alignment horizontal="center"/>
    </xf>
    <xf numFmtId="0" fontId="48" fillId="0" borderId="89" xfId="0" applyFont="1" applyBorder="1" applyAlignment="1">
      <alignment horizontal="left"/>
    </xf>
    <xf numFmtId="0" fontId="48" fillId="0" borderId="19" xfId="0" applyFont="1" applyBorder="1" applyAlignment="1">
      <alignment horizontal="left"/>
    </xf>
    <xf numFmtId="0" fontId="48" fillId="0" borderId="90" xfId="0" applyFont="1" applyBorder="1" applyAlignment="1">
      <alignment horizontal="left"/>
    </xf>
  </cellXfs>
  <cellStyles count="58">
    <cellStyle name="20 % – Zvýraznění1 2" xfId="6" xr:uid="{00000000-0005-0000-0000-000000000000}"/>
    <cellStyle name="20 % – Zvýraznění2 2" xfId="7" xr:uid="{00000000-0005-0000-0000-000001000000}"/>
    <cellStyle name="20 % – Zvýraznění3 2" xfId="8" xr:uid="{00000000-0005-0000-0000-000002000000}"/>
    <cellStyle name="20 % – Zvýraznění4 2" xfId="9" xr:uid="{00000000-0005-0000-0000-000003000000}"/>
    <cellStyle name="20 % – Zvýraznění5 2" xfId="10" xr:uid="{00000000-0005-0000-0000-000004000000}"/>
    <cellStyle name="20 % – Zvýraznění6 2" xfId="11" xr:uid="{00000000-0005-0000-0000-000005000000}"/>
    <cellStyle name="40 % – Zvýraznění1 2" xfId="12" xr:uid="{00000000-0005-0000-0000-000006000000}"/>
    <cellStyle name="40 % – Zvýraznění2 2" xfId="13" xr:uid="{00000000-0005-0000-0000-000007000000}"/>
    <cellStyle name="40 % – Zvýraznění3 2" xfId="14" xr:uid="{00000000-0005-0000-0000-000008000000}"/>
    <cellStyle name="40 % – Zvýraznění4 2" xfId="15" xr:uid="{00000000-0005-0000-0000-000009000000}"/>
    <cellStyle name="40 % – Zvýraznění5 2" xfId="16" xr:uid="{00000000-0005-0000-0000-00000A000000}"/>
    <cellStyle name="40 % – Zvýraznění6 2" xfId="17" xr:uid="{00000000-0005-0000-0000-00000B000000}"/>
    <cellStyle name="60 % – Zvýraznění1 2" xfId="18" xr:uid="{00000000-0005-0000-0000-00000C000000}"/>
    <cellStyle name="60 % – Zvýraznění2 2" xfId="19" xr:uid="{00000000-0005-0000-0000-00000D000000}"/>
    <cellStyle name="60 % – Zvýraznění3 2" xfId="20" xr:uid="{00000000-0005-0000-0000-00000E000000}"/>
    <cellStyle name="60 % – Zvýraznění4 2" xfId="21" xr:uid="{00000000-0005-0000-0000-00000F000000}"/>
    <cellStyle name="60 % – Zvýraznění5 2" xfId="22" xr:uid="{00000000-0005-0000-0000-000010000000}"/>
    <cellStyle name="60 % – Zvýraznění6 2" xfId="23" xr:uid="{00000000-0005-0000-0000-000011000000}"/>
    <cellStyle name="Celkem 2" xfId="24" xr:uid="{00000000-0005-0000-0000-000012000000}"/>
    <cellStyle name="Čárka" xfId="2" builtinId="3"/>
    <cellStyle name="Čárka 2" xfId="25" xr:uid="{00000000-0005-0000-0000-000014000000}"/>
    <cellStyle name="čárky_Vodohosp. modul v 0.3" xfId="56" xr:uid="{00000000-0005-0000-0000-000015000000}"/>
    <cellStyle name="Hypertextový odkaz" xfId="57" builtinId="8"/>
    <cellStyle name="Hypertextový odkaz 2" xfId="26" xr:uid="{00000000-0005-0000-0000-000017000000}"/>
    <cellStyle name="Chybně 2" xfId="27" xr:uid="{00000000-0005-0000-0000-000018000000}"/>
    <cellStyle name="Kontrolní buňka 2" xfId="28" xr:uid="{00000000-0005-0000-0000-000019000000}"/>
    <cellStyle name="Nadpis 1 2" xfId="29" xr:uid="{00000000-0005-0000-0000-00001A000000}"/>
    <cellStyle name="Nadpis 2 2" xfId="30" xr:uid="{00000000-0005-0000-0000-00001B000000}"/>
    <cellStyle name="Nadpis 3 2" xfId="31" xr:uid="{00000000-0005-0000-0000-00001C000000}"/>
    <cellStyle name="Nadpis 4 2" xfId="32" xr:uid="{00000000-0005-0000-0000-00001D000000}"/>
    <cellStyle name="Název 2" xfId="33" xr:uid="{00000000-0005-0000-0000-00001E000000}"/>
    <cellStyle name="Neutrální 2" xfId="34" xr:uid="{00000000-0005-0000-0000-00001F000000}"/>
    <cellStyle name="Normal_Cost analysis" xfId="35" xr:uid="{00000000-0005-0000-0000-000020000000}"/>
    <cellStyle name="Normal_Summary data needs_vodohosp_zf" xfId="4" xr:uid="{00000000-0005-0000-0000-000021000000}"/>
    <cellStyle name="Normální" xfId="0" builtinId="0"/>
    <cellStyle name="normální 2" xfId="1" xr:uid="{00000000-0005-0000-0000-000023000000}"/>
    <cellStyle name="Normální 3" xfId="5" xr:uid="{00000000-0005-0000-0000-000024000000}"/>
    <cellStyle name="Normální 4" xfId="53" xr:uid="{00000000-0005-0000-0000-000025000000}"/>
    <cellStyle name="Normální 5" xfId="54" xr:uid="{00000000-0005-0000-0000-000026000000}"/>
    <cellStyle name="normální_Vodohosp. modul v 0.3_vodohosp_zf" xfId="55" xr:uid="{00000000-0005-0000-0000-000027000000}"/>
    <cellStyle name="Poznámka 2" xfId="36" xr:uid="{00000000-0005-0000-0000-000028000000}"/>
    <cellStyle name="Procenta" xfId="3" builtinId="5"/>
    <cellStyle name="Procenta 2" xfId="37" xr:uid="{00000000-0005-0000-0000-00002A000000}"/>
    <cellStyle name="Propojená buňka 2" xfId="38" xr:uid="{00000000-0005-0000-0000-00002B000000}"/>
    <cellStyle name="Sledovaný hypertextový odkaz" xfId="39" xr:uid="{00000000-0005-0000-0000-00002C000000}"/>
    <cellStyle name="Správně 2" xfId="40" xr:uid="{00000000-0005-0000-0000-00002D000000}"/>
    <cellStyle name="Standard_Opex accounts" xfId="41" xr:uid="{00000000-0005-0000-0000-00002E000000}"/>
    <cellStyle name="Text upozornění 2" xfId="42" xr:uid="{00000000-0005-0000-0000-00002F000000}"/>
    <cellStyle name="Vstup 2" xfId="43" xr:uid="{00000000-0005-0000-0000-000030000000}"/>
    <cellStyle name="Výpočet 2" xfId="44" xr:uid="{00000000-0005-0000-0000-000031000000}"/>
    <cellStyle name="Výstup 2" xfId="45" xr:uid="{00000000-0005-0000-0000-000032000000}"/>
    <cellStyle name="Vysvětlující text 2" xfId="46" xr:uid="{00000000-0005-0000-0000-000033000000}"/>
    <cellStyle name="Zvýraznění 1 2" xfId="47" xr:uid="{00000000-0005-0000-0000-000034000000}"/>
    <cellStyle name="Zvýraznění 2 2" xfId="48" xr:uid="{00000000-0005-0000-0000-000035000000}"/>
    <cellStyle name="Zvýraznění 3 2" xfId="49" xr:uid="{00000000-0005-0000-0000-000036000000}"/>
    <cellStyle name="Zvýraznění 4 2" xfId="50" xr:uid="{00000000-0005-0000-0000-000037000000}"/>
    <cellStyle name="Zvýraznění 5 2" xfId="51" xr:uid="{00000000-0005-0000-0000-000038000000}"/>
    <cellStyle name="Zvýraznění 6 2" xfId="52" xr:uid="{00000000-0005-0000-0000-000039000000}"/>
  </cellStyles>
  <dxfs count="460"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5" tint="0.59996337778862885"/>
        </patternFill>
      </fill>
    </dxf>
    <dxf>
      <font>
        <color theme="0"/>
      </font>
    </dxf>
    <dxf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0" tint="-0.14996795556505021"/>
        </patternFill>
      </fill>
    </dxf>
    <dxf>
      <numFmt numFmtId="179" formatCode="\-"/>
    </dxf>
    <dxf>
      <font>
        <color theme="0"/>
      </font>
    </dxf>
    <dxf>
      <font>
        <color theme="0"/>
      </font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font>
        <color theme="0" tint="-4.9989318521683403E-2"/>
      </font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  <dxf>
      <numFmt numFmtId="179" formatCode="\-"/>
    </dxf>
  </dxfs>
  <tableStyles count="0" defaultTableStyle="TableStyleMedium2" defaultPivotStyle="PivotStyleLight16"/>
  <colors>
    <mruColors>
      <color rgb="FFFFFF66"/>
      <color rgb="FF8586FF"/>
      <color rgb="FF85C2FF"/>
      <color rgb="FF33CC33"/>
      <color rgb="FF99CCFF"/>
      <color rgb="FFFF5050"/>
      <color rgb="FFDDD9C4"/>
      <color rgb="FFFF0000"/>
      <color rgb="FF00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cs-CZ" sz="1100"/>
              <a:t>Výše zdrojů do VH</a:t>
            </a:r>
            <a:r>
              <a:rPr lang="cs-CZ" sz="1100" baseline="0"/>
              <a:t> infrastruktury k dosažení plných odpisů</a:t>
            </a:r>
            <a:r>
              <a:rPr lang="cs-CZ" sz="1100"/>
              <a:t> (p</a:t>
            </a:r>
            <a:r>
              <a:rPr lang="en-US" sz="1100"/>
              <a:t>itná voda</a:t>
            </a:r>
            <a:r>
              <a:rPr lang="cs-CZ" sz="1100"/>
              <a:t>)</a:t>
            </a:r>
            <a:r>
              <a:rPr lang="cs-CZ" sz="1100" baseline="0"/>
              <a:t> - </a:t>
            </a:r>
            <a:r>
              <a:rPr lang="cs-CZ" sz="1100"/>
              <a:t>stálé ceny </a:t>
            </a:r>
            <a:endParaRPr lang="en-US" sz="11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039801940225842E-2"/>
          <c:y val="0.12975112755713578"/>
          <c:w val="0.52124202951898069"/>
          <c:h val="0.6744839275356207"/>
        </c:manualLayout>
      </c:layout>
      <c:areaChart>
        <c:grouping val="standard"/>
        <c:varyColors val="0"/>
        <c:ser>
          <c:idx val="5"/>
          <c:order val="1"/>
          <c:tx>
            <c:v>Kumulovaná minimální výše zdrojů do VHI dle OPŽP (pitná voda) - ex ante</c:v>
          </c:tx>
          <c:spPr>
            <a:gradFill flip="none" rotWithShape="1">
              <a:gsLst>
                <a:gs pos="50000">
                  <a:srgbClr val="33CC33"/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1"/>
              <a:tileRect/>
            </a:gradFill>
            <a:ln w="15875">
              <a:solidFill>
                <a:schemeClr val="tx2"/>
              </a:solidFill>
            </a:ln>
          </c:spP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Udržitelnost!$D$9:$AG$9</c:f>
              <c:numCache>
                <c:formatCode>_-* #\ ##0_-;\(#\ ##0\)_-;_-* "-"??_-;_-@_-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05-4156-95B1-5522539216B5}"/>
            </c:ext>
          </c:extLst>
        </c:ser>
        <c:ser>
          <c:idx val="0"/>
          <c:order val="5"/>
          <c:tx>
            <c:v>Závazná min. výše zdrojů do VHI dle podmínek OPŽP (pitná voda)</c:v>
          </c:tx>
          <c:spPr>
            <a:gradFill flip="none" rotWithShape="1">
              <a:gsLst>
                <a:gs pos="100000">
                  <a:schemeClr val="accent4">
                    <a:alpha val="5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0">
                  <a:schemeClr val="accent1">
                    <a:tint val="23500"/>
                    <a:satMod val="160000"/>
                  </a:schemeClr>
                </a:gs>
              </a:gsLst>
              <a:lin ang="5400000" scaled="0"/>
              <a:tileRect/>
            </a:gradFill>
            <a:ln w="15875">
              <a:solidFill>
                <a:srgbClr val="7030A0"/>
              </a:solidFill>
              <a:prstDash val="dash"/>
            </a:ln>
          </c:spP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'Výstupy pro SFŽP'!$I$52:$AL$52</c:f>
              <c:numCache>
                <c:formatCode>_-* #\ ##0\ _K_č_-;\-* #\ ##0\ _K_č_-;_-* "-"??\ _K_č_-;_-@_-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05-4156-95B1-55225392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680512"/>
        <c:axId val="87682432"/>
      </c:areaChart>
      <c:lineChart>
        <c:grouping val="standard"/>
        <c:varyColors val="0"/>
        <c:ser>
          <c:idx val="1"/>
          <c:order val="0"/>
          <c:tx>
            <c:v>Hodnota roční plné výše odpisů celého VH systému (pitná voda)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Udržitelnost!$D$8:$AG$8</c:f>
              <c:numCache>
                <c:formatCode>General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Udržitelnost!$D$22:$AG$22</c:f>
              <c:numCache>
                <c:formatCode>_-* #\ ##0_-;\(#\ ##0\)_-;_-* "-"??_-;_-@_-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05-4156-95B1-5522539216B5}"/>
            </c:ext>
          </c:extLst>
        </c:ser>
        <c:ser>
          <c:idx val="3"/>
          <c:order val="3"/>
          <c:tx>
            <c:v>Skutečná roční výše zdrojů do VHI (pitná voda) - ex post</c:v>
          </c:tx>
          <c:spPr>
            <a:ln w="25400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numRef>
              <c:f>Udržitelnost!$D$8:$AG$8</c:f>
              <c:numCache>
                <c:formatCode>General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Udržitelnost!$D$29:$AG$29</c:f>
              <c:numCache>
                <c:formatCode>_-* #\ ##0_-;\(#\ ##0\)_-;_-* "-"??_-;_-@_-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B05-4156-95B1-55225392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680512"/>
        <c:axId val="87682432"/>
      </c:lineChart>
      <c:lineChart>
        <c:grouping val="standard"/>
        <c:varyColors val="0"/>
        <c:ser>
          <c:idx val="2"/>
          <c:order val="2"/>
          <c:tx>
            <c:v>Cena pro vodné dle kalkualce provzních nákladů pro 1. rok udržitelnosti - ex ante</c:v>
          </c:tx>
          <c:spPr>
            <a:ln w="25400">
              <a:solidFill>
                <a:schemeClr val="tx2"/>
              </a:solidFill>
              <a:prstDash val="lgDash"/>
            </a:ln>
          </c:spPr>
          <c:marker>
            <c:symbol val="none"/>
          </c:marke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Udržitelnost!$D$56:$AG$56</c:f>
            </c:numRef>
          </c:val>
          <c:smooth val="0"/>
          <c:extLst>
            <c:ext xmlns:c16="http://schemas.microsoft.com/office/drawing/2014/chart" uri="{C3380CC4-5D6E-409C-BE32-E72D297353CC}">
              <c16:uniqueId val="{00000004-9B05-4156-95B1-5522539216B5}"/>
            </c:ext>
          </c:extLst>
        </c:ser>
        <c:ser>
          <c:idx val="4"/>
          <c:order val="4"/>
          <c:tx>
            <c:v>Cena pro vodné (ex-post) k pokrytí minimálních zdrojů do VHI dle OPŽP (pitná voda)</c:v>
          </c:tx>
          <c:spPr>
            <a:ln w="254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Udržitelnost!$D$76:$AG$76</c:f>
              <c:numCache>
                <c:formatCode>_-* #\ ##0.00_-;\(#\ ##0.00\)_-;_-* "-"??_-;_-@_-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B05-4156-95B1-55225392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849664"/>
        <c:axId val="74847744"/>
      </c:lineChart>
      <c:catAx>
        <c:axId val="87680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Roky</a:t>
                </a:r>
              </a:p>
            </c:rich>
          </c:tx>
          <c:layout>
            <c:manualLayout>
              <c:xMode val="edge"/>
              <c:yMode val="edge"/>
              <c:x val="0.31875935335537636"/>
              <c:y val="0.92213249165288902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>
                <a:latin typeface="+mn-lt"/>
              </a:defRPr>
            </a:pPr>
            <a:endParaRPr lang="cs-CZ"/>
          </a:p>
        </c:txPr>
        <c:crossAx val="87682432"/>
        <c:crossesAt val="0"/>
        <c:auto val="1"/>
        <c:lblAlgn val="ctr"/>
        <c:lblOffset val="100"/>
        <c:tickLblSkip val="1"/>
        <c:noMultiLvlLbl val="0"/>
      </c:catAx>
      <c:valAx>
        <c:axId val="87682432"/>
        <c:scaling>
          <c:orientation val="minMax"/>
        </c:scaling>
        <c:delete val="0"/>
        <c:axPos val="l"/>
        <c:majorGridlines>
          <c:spPr>
            <a:ln w="9525"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 sz="900"/>
                  <a:t>Ročnbí výše zdrojů do VHI</a:t>
                </a:r>
                <a:r>
                  <a:rPr lang="cs-CZ" sz="900" baseline="0"/>
                  <a:t>  (pitná voda) - </a:t>
                </a:r>
                <a:br>
                  <a:rPr lang="cs-CZ" sz="900" baseline="0"/>
                </a:br>
                <a:r>
                  <a:rPr lang="cs-CZ" sz="900" baseline="0"/>
                  <a:t>(tis. Kč bez DPH)</a:t>
                </a:r>
                <a:endParaRPr lang="cs-CZ" sz="900"/>
              </a:p>
            </c:rich>
          </c:tx>
          <c:layout>
            <c:manualLayout>
              <c:xMode val="edge"/>
              <c:yMode val="edge"/>
              <c:x val="1.5386084719982344E-2"/>
              <c:y val="0.13540589370614178"/>
            </c:manualLayout>
          </c:layout>
          <c:overlay val="0"/>
        </c:title>
        <c:numFmt formatCode="_-* #\ ##0_-;\(#\ ##0\)_-;_-* &quot;-&quot;??_-;_-@_-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+mn-lt"/>
              </a:defRPr>
            </a:pPr>
            <a:endParaRPr lang="cs-CZ"/>
          </a:p>
        </c:txPr>
        <c:crossAx val="87680512"/>
        <c:crosses val="autoZero"/>
        <c:crossBetween val="midCat"/>
      </c:valAx>
      <c:valAx>
        <c:axId val="74847744"/>
        <c:scaling>
          <c:orientation val="minMax"/>
        </c:scaling>
        <c:delete val="0"/>
        <c:axPos val="r"/>
        <c:title>
          <c:tx>
            <c:rich>
              <a:bodyPr rot="5400000" vert="horz"/>
              <a:lstStyle/>
              <a:p>
                <a:pPr>
                  <a:defRPr sz="900"/>
                </a:pPr>
                <a:r>
                  <a:rPr lang="cs-CZ" sz="900"/>
                  <a:t>Cena pro vodné</a:t>
                </a:r>
                <a:r>
                  <a:rPr lang="cs-CZ" sz="900" baseline="0"/>
                  <a:t>  (K</a:t>
                </a:r>
                <a:r>
                  <a:rPr lang="cs-CZ" sz="900"/>
                  <a:t>č</a:t>
                </a:r>
                <a:r>
                  <a:rPr lang="en-US" sz="900"/>
                  <a:t>/</a:t>
                </a:r>
                <a:r>
                  <a:rPr lang="cs-CZ" sz="900"/>
                  <a:t>m3 bez DPH)</a:t>
                </a:r>
              </a:p>
            </c:rich>
          </c:tx>
          <c:overlay val="0"/>
        </c:title>
        <c:numFmt formatCode="_-* #\ ##0.00_-;\(#\ ##0.00\)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cs-CZ"/>
          </a:p>
        </c:txPr>
        <c:crossAx val="74849664"/>
        <c:crosses val="max"/>
        <c:crossBetween val="between"/>
      </c:valAx>
      <c:catAx>
        <c:axId val="74849664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one"/>
        <c:crossAx val="74847744"/>
        <c:crosses val="max"/>
        <c:auto val="1"/>
        <c:lblAlgn val="ctr"/>
        <c:lblOffset val="100"/>
        <c:noMultiLvlLbl val="0"/>
      </c:catAx>
      <c:spPr>
        <a:gradFill>
          <a:gsLst>
            <a:gs pos="0">
              <a:srgbClr val="99CCFF"/>
            </a:gs>
            <a:gs pos="100000">
              <a:srgbClr val="99CCFF">
                <a:gamma/>
                <a:tint val="0"/>
                <a:invGamma/>
              </a:srgbClr>
            </a:gs>
          </a:gsLst>
          <a:lin ang="2700000" scaled="1"/>
        </a:gradFill>
        <a:ln>
          <a:solidFill>
            <a:srgbClr val="808080"/>
          </a:solidFill>
        </a:ln>
      </c:spPr>
    </c:plotArea>
    <c:legend>
      <c:legendPos val="r"/>
      <c:overlay val="0"/>
      <c:txPr>
        <a:bodyPr/>
        <a:lstStyle/>
        <a:p>
          <a:pPr>
            <a:defRPr sz="900"/>
          </a:pPr>
          <a:endParaRPr lang="cs-CZ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cs-CZ" sz="1100"/>
              <a:t>Výše zdrojů do VH infrastruktury k dosažení plných odpisů (odpadní </a:t>
            </a:r>
            <a:r>
              <a:rPr lang="en-US" sz="1100"/>
              <a:t>voda</a:t>
            </a:r>
            <a:r>
              <a:rPr lang="cs-CZ" sz="1100"/>
              <a:t>) - stálé ceny </a:t>
            </a:r>
            <a:endParaRPr lang="en-US" sz="11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11009956160851E-2"/>
          <c:y val="0.11996434937611408"/>
          <c:w val="0.51558689411092873"/>
          <c:h val="0.69660168147430768"/>
        </c:manualLayout>
      </c:layout>
      <c:areaChart>
        <c:grouping val="standard"/>
        <c:varyColors val="0"/>
        <c:ser>
          <c:idx val="5"/>
          <c:order val="1"/>
          <c:tx>
            <c:v>Kumulovaná minimální výše zdrojů do VHI dle OPŽP  (odpadní voda)- ex ante</c:v>
          </c:tx>
          <c:spPr>
            <a:gradFill>
              <a:gsLst>
                <a:gs pos="50000">
                  <a:srgbClr val="33CC33"/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1"/>
            </a:gradFill>
            <a:ln w="15875">
              <a:solidFill>
                <a:schemeClr val="tx2"/>
              </a:solidFill>
            </a:ln>
          </c:spP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Udržitelnost!$D$10:$AG$10</c:f>
              <c:numCache>
                <c:formatCode>_-* #\ ##0_-;\(#\ ##0\)_-;_-* "-"??_-;_-@_-</c:formatCode>
                <c:ptCount val="30"/>
                <c:pt idx="0">
                  <c:v>39.397189899600008</c:v>
                </c:pt>
                <c:pt idx="1">
                  <c:v>78.794379799200016</c:v>
                </c:pt>
                <c:pt idx="2">
                  <c:v>118.19156969880002</c:v>
                </c:pt>
                <c:pt idx="3">
                  <c:v>157.58875959840003</c:v>
                </c:pt>
                <c:pt idx="4">
                  <c:v>196.98594949800002</c:v>
                </c:pt>
                <c:pt idx="5">
                  <c:v>236.38313939760002</c:v>
                </c:pt>
                <c:pt idx="6">
                  <c:v>275.78032929720001</c:v>
                </c:pt>
                <c:pt idx="7">
                  <c:v>315.17751919680001</c:v>
                </c:pt>
                <c:pt idx="8">
                  <c:v>354.5747090964</c:v>
                </c:pt>
                <c:pt idx="9">
                  <c:v>393.97189899599999</c:v>
                </c:pt>
                <c:pt idx="10">
                  <c:v>433.36908889559999</c:v>
                </c:pt>
                <c:pt idx="11">
                  <c:v>472.76627879519998</c:v>
                </c:pt>
                <c:pt idx="12">
                  <c:v>512.16346869480003</c:v>
                </c:pt>
                <c:pt idx="13">
                  <c:v>551.56065859440002</c:v>
                </c:pt>
                <c:pt idx="14">
                  <c:v>590.95784849400002</c:v>
                </c:pt>
                <c:pt idx="15">
                  <c:v>630.35503839360001</c:v>
                </c:pt>
                <c:pt idx="16">
                  <c:v>669.75222829320001</c:v>
                </c:pt>
                <c:pt idx="17">
                  <c:v>709.1494181928</c:v>
                </c:pt>
                <c:pt idx="18">
                  <c:v>748.54660809239999</c:v>
                </c:pt>
                <c:pt idx="19">
                  <c:v>787.94379799199999</c:v>
                </c:pt>
                <c:pt idx="20">
                  <c:v>827.34098789159998</c:v>
                </c:pt>
                <c:pt idx="21">
                  <c:v>866.73817779119997</c:v>
                </c:pt>
                <c:pt idx="22">
                  <c:v>906.13536769079997</c:v>
                </c:pt>
                <c:pt idx="23">
                  <c:v>945.53255759039996</c:v>
                </c:pt>
                <c:pt idx="24">
                  <c:v>984.92974748999995</c:v>
                </c:pt>
                <c:pt idx="25">
                  <c:v>1024.3269373896001</c:v>
                </c:pt>
                <c:pt idx="26">
                  <c:v>1063.7241272892002</c:v>
                </c:pt>
                <c:pt idx="27">
                  <c:v>1103.1213171888003</c:v>
                </c:pt>
                <c:pt idx="28">
                  <c:v>1142.5185070884004</c:v>
                </c:pt>
                <c:pt idx="29">
                  <c:v>1181.9156969880005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1-430E-829F-278D85ADE806}"/>
            </c:ext>
          </c:extLst>
        </c:ser>
        <c:ser>
          <c:idx val="6"/>
          <c:order val="5"/>
          <c:tx>
            <c:v>Závazná min. výše zdrojů do VHI dle podmínek OPŽP (odpadní voda)</c:v>
          </c:tx>
          <c:spPr>
            <a:gradFill flip="none" rotWithShape="1">
              <a:gsLst>
                <a:gs pos="100000">
                  <a:schemeClr val="accent4">
                    <a:alpha val="50000"/>
                  </a:schemeClr>
                </a:gs>
                <a:gs pos="49000">
                  <a:schemeClr val="accent1">
                    <a:tint val="44500"/>
                    <a:satMod val="160000"/>
                  </a:schemeClr>
                </a:gs>
                <a:gs pos="0">
                  <a:schemeClr val="accent1">
                    <a:tint val="23500"/>
                    <a:satMod val="160000"/>
                  </a:schemeClr>
                </a:gs>
              </a:gsLst>
              <a:lin ang="5400000" scaled="1"/>
              <a:tileRect/>
            </a:gradFill>
            <a:ln w="15875">
              <a:solidFill>
                <a:srgbClr val="7030A0"/>
              </a:solidFill>
              <a:prstDash val="dash"/>
              <a:round/>
            </a:ln>
          </c:spP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'Výstupy pro SFŽP'!$I$53:$AL$53</c:f>
              <c:numCache>
                <c:formatCode>_-* #\ ##0\ _K_č_-;\-* #\ ##0\ _K_č_-;_-* "-"??\ _K_č_-;_-@_-</c:formatCode>
                <c:ptCount val="29"/>
                <c:pt idx="0">
                  <c:v>39.397189899600008</c:v>
                </c:pt>
                <c:pt idx="1">
                  <c:v>78.794379799200016</c:v>
                </c:pt>
                <c:pt idx="2">
                  <c:v>118.19156969880002</c:v>
                </c:pt>
                <c:pt idx="3">
                  <c:v>157.58875959840003</c:v>
                </c:pt>
                <c:pt idx="4">
                  <c:v>196.98594949800002</c:v>
                </c:pt>
                <c:pt idx="5">
                  <c:v>236.38313939760002</c:v>
                </c:pt>
                <c:pt idx="6">
                  <c:v>275.78032929720001</c:v>
                </c:pt>
                <c:pt idx="7">
                  <c:v>315.17751919680001</c:v>
                </c:pt>
                <c:pt idx="8">
                  <c:v>354.5747090964</c:v>
                </c:pt>
                <c:pt idx="9">
                  <c:v>393.97189899599999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1-430E-829F-278D85ADE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92416"/>
        <c:axId val="74894336"/>
      </c:areaChart>
      <c:lineChart>
        <c:grouping val="standard"/>
        <c:varyColors val="0"/>
        <c:ser>
          <c:idx val="1"/>
          <c:order val="0"/>
          <c:tx>
            <c:v>Hodnota roční plné výše odpisů celého VH systému (odpadní voda)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Udržitelnost!$D$8:$AG$8</c:f>
              <c:numCache>
                <c:formatCode>General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Udržitelnost!$D$23:$AG$23</c:f>
              <c:numCache>
                <c:formatCode>_-* #\ ##0_-;\(#\ ##0\)_-;_-* "-"??_-;_-@_-</c:formatCode>
                <c:ptCount val="30"/>
                <c:pt idx="0">
                  <c:v>1181.9156969880003</c:v>
                </c:pt>
                <c:pt idx="1">
                  <c:v>1181.9156969880003</c:v>
                </c:pt>
                <c:pt idx="2">
                  <c:v>1181.9156969880003</c:v>
                </c:pt>
                <c:pt idx="3">
                  <c:v>1181.9156969880003</c:v>
                </c:pt>
                <c:pt idx="4">
                  <c:v>1181.9156969880003</c:v>
                </c:pt>
                <c:pt idx="5">
                  <c:v>1181.9156969880003</c:v>
                </c:pt>
                <c:pt idx="6">
                  <c:v>1181.9156969880003</c:v>
                </c:pt>
                <c:pt idx="7">
                  <c:v>1181.9156969880003</c:v>
                </c:pt>
                <c:pt idx="8">
                  <c:v>1181.9156969880003</c:v>
                </c:pt>
                <c:pt idx="9">
                  <c:v>1181.9156969880003</c:v>
                </c:pt>
                <c:pt idx="10">
                  <c:v>1181.9156969880003</c:v>
                </c:pt>
                <c:pt idx="11">
                  <c:v>1181.9156969880003</c:v>
                </c:pt>
                <c:pt idx="12">
                  <c:v>1181.9156969880003</c:v>
                </c:pt>
                <c:pt idx="13">
                  <c:v>1181.9156969880003</c:v>
                </c:pt>
                <c:pt idx="14">
                  <c:v>1181.9156969880003</c:v>
                </c:pt>
                <c:pt idx="15">
                  <c:v>1181.9156969880003</c:v>
                </c:pt>
                <c:pt idx="16">
                  <c:v>1181.9156969880003</c:v>
                </c:pt>
                <c:pt idx="17">
                  <c:v>1181.9156969880003</c:v>
                </c:pt>
                <c:pt idx="18">
                  <c:v>1181.9156969880003</c:v>
                </c:pt>
                <c:pt idx="19">
                  <c:v>1181.9156969880003</c:v>
                </c:pt>
                <c:pt idx="20">
                  <c:v>1181.9156969880003</c:v>
                </c:pt>
                <c:pt idx="21">
                  <c:v>1181.9156969880003</c:v>
                </c:pt>
                <c:pt idx="22">
                  <c:v>1181.9156969880003</c:v>
                </c:pt>
                <c:pt idx="23">
                  <c:v>1181.9156969880003</c:v>
                </c:pt>
                <c:pt idx="24">
                  <c:v>1181.9156969880003</c:v>
                </c:pt>
                <c:pt idx="25">
                  <c:v>1181.9156969880003</c:v>
                </c:pt>
                <c:pt idx="26">
                  <c:v>1181.9156969880003</c:v>
                </c:pt>
                <c:pt idx="27">
                  <c:v>1181.9156969880003</c:v>
                </c:pt>
                <c:pt idx="28">
                  <c:v>1181.9156969880003</c:v>
                </c:pt>
                <c:pt idx="29">
                  <c:v>1181.9156969880003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41-430E-829F-278D85ADE806}"/>
            </c:ext>
          </c:extLst>
        </c:ser>
        <c:ser>
          <c:idx val="3"/>
          <c:order val="4"/>
          <c:tx>
            <c:v>Skutečná roční výše zdrojů do VHI (odpadní voda) - ex post</c:v>
          </c:tx>
          <c:spPr>
            <a:ln w="25400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numRef>
              <c:f>Udržitelnost!$D$8:$AG$8</c:f>
              <c:numCache>
                <c:formatCode>General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Udržitelnost!$D$30:$AG$30</c:f>
              <c:numCache>
                <c:formatCode>_-* #\ ##0_-;\(#\ ##0\)_-;_-* "-"??_-;_-@_-</c:formatCode>
                <c:ptCount val="30"/>
                <c:pt idx="0">
                  <c:v>217</c:v>
                </c:pt>
                <c:pt idx="1">
                  <c:v>217</c:v>
                </c:pt>
                <c:pt idx="2">
                  <c:v>217</c:v>
                </c:pt>
                <c:pt idx="3">
                  <c:v>217</c:v>
                </c:pt>
                <c:pt idx="4">
                  <c:v>217</c:v>
                </c:pt>
                <c:pt idx="5">
                  <c:v>216.99999999999997</c:v>
                </c:pt>
                <c:pt idx="6">
                  <c:v>216.99999999999997</c:v>
                </c:pt>
                <c:pt idx="7">
                  <c:v>217</c:v>
                </c:pt>
                <c:pt idx="8">
                  <c:v>216.99999999999997</c:v>
                </c:pt>
                <c:pt idx="9">
                  <c:v>217</c:v>
                </c:pt>
                <c:pt idx="10">
                  <c:v>212.74509803921569</c:v>
                </c:pt>
                <c:pt idx="11">
                  <c:v>208.57362552864282</c:v>
                </c:pt>
                <c:pt idx="12">
                  <c:v>204.48394659670865</c:v>
                </c:pt>
                <c:pt idx="13">
                  <c:v>200.47445744775359</c:v>
                </c:pt>
                <c:pt idx="14">
                  <c:v>196.54358573309176</c:v>
                </c:pt>
                <c:pt idx="15">
                  <c:v>192.68978993440371</c:v>
                </c:pt>
                <c:pt idx="16">
                  <c:v>188.9115587592193</c:v>
                </c:pt>
                <c:pt idx="17">
                  <c:v>185.20741054825422</c:v>
                </c:pt>
                <c:pt idx="18">
                  <c:v>181.57589269436687</c:v>
                </c:pt>
                <c:pt idx="19">
                  <c:v>178.0155810729087</c:v>
                </c:pt>
                <c:pt idx="20">
                  <c:v>174.52507948324381</c:v>
                </c:pt>
                <c:pt idx="21">
                  <c:v>171.10301910121942</c:v>
                </c:pt>
                <c:pt idx="22">
                  <c:v>167.74805794237199</c:v>
                </c:pt>
                <c:pt idx="23">
                  <c:v>164.45888033565882</c:v>
                </c:pt>
                <c:pt idx="24">
                  <c:v>161.23419640750862</c:v>
                </c:pt>
                <c:pt idx="25">
                  <c:v>158.07274157598886</c:v>
                </c:pt>
                <c:pt idx="26">
                  <c:v>154.97327605489104</c:v>
                </c:pt>
                <c:pt idx="27">
                  <c:v>151.93458436754023</c:v>
                </c:pt>
                <c:pt idx="28">
                  <c:v>151.93458436754023</c:v>
                </c:pt>
                <c:pt idx="29">
                  <c:v>151.93458436754023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41-430E-829F-278D85ADE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892416"/>
        <c:axId val="74894336"/>
      </c:lineChart>
      <c:lineChart>
        <c:grouping val="standard"/>
        <c:varyColors val="0"/>
        <c:ser>
          <c:idx val="2"/>
          <c:order val="2"/>
          <c:tx>
            <c:v>Cena pro stočné dle kalkulace provozních nákladů pro 1. rok udržitelnosti - ex ante</c:v>
          </c:tx>
          <c:spPr>
            <a:ln w="25400">
              <a:solidFill>
                <a:schemeClr val="tx2"/>
              </a:solidFill>
              <a:prstDash val="lgDash"/>
            </a:ln>
          </c:spPr>
          <c:marker>
            <c:symbol val="none"/>
          </c:marke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Udržitelnost!$D$64:$AG$64</c:f>
            </c:numRef>
          </c:val>
          <c:smooth val="0"/>
          <c:extLst>
            <c:ext xmlns:c16="http://schemas.microsoft.com/office/drawing/2014/chart" uri="{C3380CC4-5D6E-409C-BE32-E72D297353CC}">
              <c16:uniqueId val="{00000004-A141-430E-829F-278D85ADE806}"/>
            </c:ext>
          </c:extLst>
        </c:ser>
        <c:ser>
          <c:idx val="4"/>
          <c:order val="3"/>
          <c:tx>
            <c:v>Cena pro stočné (ex-post) k pokrytí minimálních zdrojů do VHI dle OPŽP (odpadní voda)</c:v>
          </c:tx>
          <c:spPr>
            <a:ln w="254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numRef>
              <c:f>'Výstupy pro SFŽP'!$G$26:$AJ$26</c:f>
              <c:numCache>
                <c:formatCode>0</c:formatCode>
                <c:ptCount val="30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  <c:pt idx="12">
                  <c:v>2036</c:v>
                </c:pt>
                <c:pt idx="13">
                  <c:v>2037</c:v>
                </c:pt>
                <c:pt idx="14">
                  <c:v>2038</c:v>
                </c:pt>
                <c:pt idx="15">
                  <c:v>2039</c:v>
                </c:pt>
                <c:pt idx="16">
                  <c:v>2040</c:v>
                </c:pt>
                <c:pt idx="17">
                  <c:v>2041</c:v>
                </c:pt>
                <c:pt idx="18">
                  <c:v>2042</c:v>
                </c:pt>
                <c:pt idx="19">
                  <c:v>2043</c:v>
                </c:pt>
                <c:pt idx="20">
                  <c:v>2044</c:v>
                </c:pt>
                <c:pt idx="21">
                  <c:v>2045</c:v>
                </c:pt>
                <c:pt idx="22">
                  <c:v>2046</c:v>
                </c:pt>
                <c:pt idx="23">
                  <c:v>2047</c:v>
                </c:pt>
                <c:pt idx="24">
                  <c:v>2048</c:v>
                </c:pt>
                <c:pt idx="25">
                  <c:v>2049</c:v>
                </c:pt>
                <c:pt idx="26">
                  <c:v>2050</c:v>
                </c:pt>
                <c:pt idx="27">
                  <c:v>2051</c:v>
                </c:pt>
                <c:pt idx="28">
                  <c:v>2052</c:v>
                </c:pt>
                <c:pt idx="29">
                  <c:v>2053</c:v>
                </c:pt>
              </c:numCache>
            </c:numRef>
          </c:cat>
          <c:val>
            <c:numRef>
              <c:f>Udržitelnost!$D$87:$AG$87</c:f>
              <c:numCache>
                <c:formatCode>_-* #\ ##0.00_-;\(#\ ##0.00\)_-;_-* "-"??_-;_-@_-</c:formatCode>
                <c:ptCount val="30"/>
                <c:pt idx="0">
                  <c:v>44.457432491633341</c:v>
                </c:pt>
                <c:pt idx="1">
                  <c:v>47.740531649933338</c:v>
                </c:pt>
                <c:pt idx="2">
                  <c:v>51.023630808233342</c:v>
                </c:pt>
                <c:pt idx="3">
                  <c:v>54.306729966533339</c:v>
                </c:pt>
                <c:pt idx="4">
                  <c:v>57.589829124833351</c:v>
                </c:pt>
                <c:pt idx="5">
                  <c:v>60.872928283133341</c:v>
                </c:pt>
                <c:pt idx="6">
                  <c:v>64.156027441433352</c:v>
                </c:pt>
                <c:pt idx="7">
                  <c:v>67.439126599733342</c:v>
                </c:pt>
                <c:pt idx="8">
                  <c:v>70.722225758033346</c:v>
                </c:pt>
                <c:pt idx="9">
                  <c:v>74.005324916333336</c:v>
                </c:pt>
                <c:pt idx="10">
                  <c:v>77.642999238032033</c:v>
                </c:pt>
                <c:pt idx="11">
                  <c:v>81.273721105546443</c:v>
                </c:pt>
                <c:pt idx="12">
                  <c:v>84.897626841507631</c:v>
                </c:pt>
                <c:pt idx="13">
                  <c:v>88.514850095553882</c:v>
                </c:pt>
                <c:pt idx="14">
                  <c:v>92.12552189674237</c:v>
                </c:pt>
                <c:pt idx="15">
                  <c:v>95.729770704933046</c:v>
                </c:pt>
                <c:pt idx="16">
                  <c:v>99.327722461165067</c:v>
                </c:pt>
                <c:pt idx="17">
                  <c:v>102.91950063704549</c:v>
                </c:pt>
                <c:pt idx="18">
                  <c:v>106.50522628316942</c:v>
                </c:pt>
                <c:pt idx="19">
                  <c:v>110.08501807659094</c:v>
                </c:pt>
                <c:pt idx="20">
                  <c:v>113.65899236736301</c:v>
                </c:pt>
                <c:pt idx="21">
                  <c:v>117.22726322416504</c:v>
                </c:pt>
                <c:pt idx="22">
                  <c:v>120.78994247903567</c:v>
                </c:pt>
                <c:pt idx="23">
                  <c:v>124.34713977122844</c:v>
                </c:pt>
                <c:pt idx="24">
                  <c:v>127.89896259020763</c:v>
                </c:pt>
                <c:pt idx="25">
                  <c:v>131.44551631780095</c:v>
                </c:pt>
                <c:pt idx="26">
                  <c:v>134.98690426952578</c:v>
                </c:pt>
                <c:pt idx="27">
                  <c:v>138.52322773510502</c:v>
                </c:pt>
                <c:pt idx="28">
                  <c:v>141.80632689340504</c:v>
                </c:pt>
                <c:pt idx="29">
                  <c:v>145.08942605170503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41-430E-829F-278D85ADE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914816"/>
        <c:axId val="74912896"/>
      </c:lineChart>
      <c:catAx>
        <c:axId val="74892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Roky</a:t>
                </a:r>
              </a:p>
            </c:rich>
          </c:tx>
          <c:layout>
            <c:manualLayout>
              <c:xMode val="edge"/>
              <c:yMode val="edge"/>
              <c:x val="0.313439132594866"/>
              <c:y val="0.92513368983957223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s-CZ"/>
          </a:p>
        </c:txPr>
        <c:crossAx val="74894336"/>
        <c:crosses val="autoZero"/>
        <c:auto val="1"/>
        <c:lblAlgn val="ctr"/>
        <c:lblOffset val="100"/>
        <c:tickLblSkip val="1"/>
        <c:noMultiLvlLbl val="0"/>
      </c:catAx>
      <c:valAx>
        <c:axId val="74894336"/>
        <c:scaling>
          <c:orientation val="minMax"/>
        </c:scaling>
        <c:delete val="0"/>
        <c:axPos val="l"/>
        <c:majorGridlines>
          <c:spPr>
            <a:ln w="9525"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/>
                  <a:t>Roční výše zdrojů do VHI (odpadní voda) - </a:t>
                </a:r>
                <a:br>
                  <a:rPr lang="cs-CZ"/>
                </a:br>
                <a:r>
                  <a:rPr lang="cs-CZ"/>
                  <a:t>(ttis. Kč bez DPH)</a:t>
                </a:r>
              </a:p>
            </c:rich>
          </c:tx>
          <c:overlay val="0"/>
        </c:title>
        <c:numFmt formatCode="_-* #\ ##0_-;\(#\ ##0\)_-;_-* &quot;-&quot;??_-;_-@_-" sourceLinked="1"/>
        <c:majorTickMark val="none"/>
        <c:minorTickMark val="none"/>
        <c:tickLblPos val="nextTo"/>
        <c:crossAx val="74892416"/>
        <c:crosses val="autoZero"/>
        <c:crossBetween val="midCat"/>
      </c:valAx>
      <c:valAx>
        <c:axId val="74912896"/>
        <c:scaling>
          <c:orientation val="minMax"/>
        </c:scaling>
        <c:delete val="0"/>
        <c:axPos val="r"/>
        <c:title>
          <c:tx>
            <c:rich>
              <a:bodyPr rot="5400000" vert="horz"/>
              <a:lstStyle/>
              <a:p>
                <a:pPr>
                  <a:defRPr>
                    <a:latin typeface="+mn-lt"/>
                  </a:defRPr>
                </a:pPr>
                <a:r>
                  <a:rPr lang="en-US">
                    <a:latin typeface="+mn-lt"/>
                  </a:rPr>
                  <a:t>Cena pro stočné (Kč/m3 bez DPH)</a:t>
                </a:r>
              </a:p>
            </c:rich>
          </c:tx>
          <c:overlay val="0"/>
        </c:title>
        <c:numFmt formatCode="_-* #\ ##0.00_-;\(#\ ##0.00\)_-;_-* &quot;-&quot;??_-;_-@_-" sourceLinked="1"/>
        <c:majorTickMark val="out"/>
        <c:minorTickMark val="none"/>
        <c:tickLblPos val="nextTo"/>
        <c:crossAx val="74914816"/>
        <c:crosses val="max"/>
        <c:crossBetween val="between"/>
      </c:valAx>
      <c:catAx>
        <c:axId val="74914816"/>
        <c:scaling>
          <c:orientation val="minMax"/>
        </c:scaling>
        <c:delete val="0"/>
        <c:axPos val="t"/>
        <c:numFmt formatCode="0" sourceLinked="1"/>
        <c:majorTickMark val="none"/>
        <c:minorTickMark val="none"/>
        <c:tickLblPos val="none"/>
        <c:crossAx val="74912896"/>
        <c:crosses val="max"/>
        <c:auto val="1"/>
        <c:lblAlgn val="ctr"/>
        <c:lblOffset val="100"/>
        <c:noMultiLvlLbl val="0"/>
      </c:catAx>
      <c:spPr>
        <a:gradFill>
          <a:gsLst>
            <a:gs pos="0">
              <a:srgbClr val="99CCFF"/>
            </a:gs>
            <a:gs pos="100000">
              <a:srgbClr val="99CCFF">
                <a:gamma/>
                <a:tint val="0"/>
                <a:invGamma/>
              </a:srgbClr>
            </a:gs>
          </a:gsLst>
          <a:lin ang="2700000" scaled="1"/>
        </a:gradFill>
        <a:ln>
          <a:noFill/>
        </a:ln>
      </c:spPr>
    </c:plotArea>
    <c:legend>
      <c:legendPos val="r"/>
      <c:layout>
        <c:manualLayout>
          <c:xMode val="edge"/>
          <c:yMode val="edge"/>
          <c:x val="0.6627713883437415"/>
          <c:y val="0.19924123120973514"/>
          <c:w val="0.3369212144954819"/>
          <c:h val="0.4946566171207209"/>
        </c:manualLayout>
      </c:layout>
      <c:overlay val="0"/>
      <c:txPr>
        <a:bodyPr/>
        <a:lstStyle/>
        <a:p>
          <a:pPr>
            <a:defRPr sz="900"/>
          </a:pPr>
          <a:endParaRPr lang="cs-CZ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1170215</xdr:colOff>
      <xdr:row>0</xdr:row>
      <xdr:rowOff>108856</xdr:rowOff>
    </xdr:from>
    <xdr:to>
      <xdr:col>7</xdr:col>
      <xdr:colOff>418088</xdr:colOff>
      <xdr:row>3</xdr:row>
      <xdr:rowOff>120467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644" y="108856"/>
          <a:ext cx="5759450" cy="6375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310964</xdr:colOff>
      <xdr:row>2</xdr:row>
      <xdr:rowOff>156882</xdr:rowOff>
    </xdr:from>
    <xdr:to>
      <xdr:col>15</xdr:col>
      <xdr:colOff>217714</xdr:colOff>
      <xdr:row>20</xdr:row>
      <xdr:rowOff>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272143</xdr:colOff>
      <xdr:row>21</xdr:row>
      <xdr:rowOff>33618</xdr:rowOff>
    </xdr:from>
    <xdr:to>
      <xdr:col>15</xdr:col>
      <xdr:colOff>231321</xdr:colOff>
      <xdr:row>39</xdr:row>
      <xdr:rowOff>166968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www.cnb.cz/cs/menova_politika/zpravy_o_inflaci" TargetMode="External"/><Relationship Id="rId1" Type="http://schemas.openxmlformats.org/officeDocument/2006/relationships/hyperlink" Target="https://www.cnb.cz/cs/menova_politika/zpravy_o_inflaci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W59"/>
  <sheetViews>
    <sheetView zoomScaleNormal="100" zoomScaleSheetLayoutView="85" workbookViewId="0">
      <selection activeCell="K29" sqref="K29"/>
    </sheetView>
  </sheetViews>
  <sheetFormatPr defaultColWidth="0" defaultRowHeight="14.4" zeroHeight="1"/>
  <cols>
    <col min="1" max="1" width="6.44140625" style="99" customWidth="1"/>
    <col min="2" max="2" width="49.33203125" style="99" customWidth="1"/>
    <col min="3" max="3" width="10.88671875" style="99" bestFit="1" customWidth="1"/>
    <col min="4" max="4" width="8.88671875" style="99" customWidth="1"/>
    <col min="5" max="6" width="9.109375" style="99" customWidth="1"/>
    <col min="7" max="8" width="10" style="99" customWidth="1"/>
    <col min="9" max="9" width="13.109375" style="99" customWidth="1"/>
    <col min="10" max="10" width="12.33203125" style="99" customWidth="1"/>
    <col min="11" max="11" width="9.109375" style="8" customWidth="1"/>
    <col min="12" max="13" width="9.109375" style="187" hidden="1" customWidth="1"/>
    <col min="14" max="22" width="9.109375" style="31" hidden="1" customWidth="1"/>
    <col min="23" max="23" width="22.109375" style="31" hidden="1" customWidth="1"/>
    <col min="24" max="16384" width="9.109375" style="31" hidden="1"/>
  </cols>
  <sheetData>
    <row r="1" spans="1:23">
      <c r="A1" s="99" t="s">
        <v>346</v>
      </c>
    </row>
    <row r="2" spans="1:23" ht="18">
      <c r="B2" s="427"/>
    </row>
    <row r="3" spans="1:23"/>
    <row r="4" spans="1:23">
      <c r="T4" s="31">
        <v>2014</v>
      </c>
    </row>
    <row r="5" spans="1:23" ht="18">
      <c r="B5" s="361" t="s">
        <v>207</v>
      </c>
      <c r="C5" s="371"/>
      <c r="D5" s="372"/>
      <c r="E5" s="372"/>
      <c r="F5" s="372"/>
      <c r="G5" s="372"/>
      <c r="H5" s="372"/>
      <c r="I5" s="372"/>
      <c r="J5" s="372"/>
      <c r="L5" s="189"/>
      <c r="O5" s="778" t="s">
        <v>75</v>
      </c>
      <c r="P5" s="779">
        <v>0.19</v>
      </c>
      <c r="T5" s="31">
        <v>2015</v>
      </c>
    </row>
    <row r="6" spans="1:23">
      <c r="P6" s="779">
        <v>0.2</v>
      </c>
      <c r="T6" s="31">
        <v>2016</v>
      </c>
    </row>
    <row r="7" spans="1:23" ht="17.25" customHeight="1">
      <c r="B7" s="229" t="s">
        <v>212</v>
      </c>
      <c r="C7" s="368"/>
      <c r="D7" s="369"/>
      <c r="E7" s="368"/>
      <c r="F7" s="370"/>
      <c r="G7" s="368"/>
      <c r="H7" s="368"/>
      <c r="I7" s="137"/>
      <c r="J7" s="137"/>
      <c r="L7" s="189"/>
      <c r="P7" s="779">
        <v>0.21</v>
      </c>
      <c r="T7" s="31">
        <v>2017</v>
      </c>
    </row>
    <row r="8" spans="1:23" ht="6.75" customHeight="1">
      <c r="T8" s="31">
        <v>2018</v>
      </c>
    </row>
    <row r="9" spans="1:23">
      <c r="B9" s="227" t="s">
        <v>124</v>
      </c>
      <c r="C9" s="802" t="s">
        <v>399</v>
      </c>
      <c r="D9" s="802"/>
      <c r="E9" s="802"/>
      <c r="F9" s="802"/>
      <c r="G9" s="802"/>
      <c r="H9" s="802"/>
      <c r="I9" s="802"/>
      <c r="J9" s="802"/>
      <c r="N9" s="31">
        <v>0</v>
      </c>
      <c r="O9" s="31" t="s">
        <v>323</v>
      </c>
      <c r="T9" s="31">
        <v>2019</v>
      </c>
      <c r="V9" s="31">
        <f>IF($C$19="Oddílný model",0,IF($C$19="Vlastnický model",1,IF($C$19="Smíšený model",2,3)))</f>
        <v>3</v>
      </c>
      <c r="W9" s="31" t="s">
        <v>182</v>
      </c>
    </row>
    <row r="10" spans="1:23" ht="9.9" customHeight="1">
      <c r="B10" s="103"/>
      <c r="C10" s="104"/>
      <c r="D10" s="104"/>
      <c r="E10" s="105"/>
      <c r="N10" s="31">
        <v>1</v>
      </c>
      <c r="O10" s="31" t="s">
        <v>26</v>
      </c>
      <c r="T10" s="31">
        <v>2020</v>
      </c>
    </row>
    <row r="11" spans="1:23">
      <c r="B11" s="227" t="s">
        <v>123</v>
      </c>
      <c r="C11" s="803" t="s">
        <v>400</v>
      </c>
      <c r="D11" s="803"/>
      <c r="E11" s="803"/>
      <c r="F11" s="803"/>
      <c r="G11" s="803"/>
      <c r="H11" s="803"/>
      <c r="I11" s="803"/>
      <c r="J11" s="803"/>
      <c r="N11" s="31">
        <v>2</v>
      </c>
      <c r="O11" s="31" t="s">
        <v>27</v>
      </c>
      <c r="T11" s="31">
        <v>2021</v>
      </c>
    </row>
    <row r="12" spans="1:23" ht="9.9" customHeight="1">
      <c r="B12" s="103"/>
      <c r="C12" s="106"/>
      <c r="D12" s="106"/>
      <c r="E12" s="105"/>
      <c r="N12" s="31">
        <v>3</v>
      </c>
      <c r="O12" s="31" t="s">
        <v>25</v>
      </c>
      <c r="T12" s="31">
        <v>2022</v>
      </c>
    </row>
    <row r="13" spans="1:23">
      <c r="B13" s="227" t="s">
        <v>347</v>
      </c>
      <c r="C13" s="804" t="s">
        <v>401</v>
      </c>
      <c r="D13" s="804"/>
      <c r="E13" s="804"/>
      <c r="F13" s="804"/>
      <c r="G13" s="804"/>
      <c r="H13" s="804"/>
      <c r="I13" s="804"/>
      <c r="J13" s="804"/>
      <c r="T13" s="31">
        <v>2023</v>
      </c>
    </row>
    <row r="14" spans="1:23" ht="9.9" customHeight="1">
      <c r="B14" s="103"/>
      <c r="C14" s="106"/>
      <c r="D14" s="106"/>
      <c r="E14" s="105"/>
      <c r="T14" s="31">
        <v>2024</v>
      </c>
    </row>
    <row r="15" spans="1:23">
      <c r="B15" s="679" t="s">
        <v>324</v>
      </c>
      <c r="C15" s="596">
        <v>2020</v>
      </c>
      <c r="D15" s="635"/>
      <c r="E15" s="679" t="s">
        <v>348</v>
      </c>
      <c r="F15" s="679"/>
      <c r="G15" s="679"/>
      <c r="H15" s="679"/>
      <c r="I15" s="679"/>
      <c r="J15" s="596">
        <v>2023</v>
      </c>
      <c r="T15" s="31">
        <v>2025</v>
      </c>
    </row>
    <row r="16" spans="1:23" ht="9.9" customHeight="1">
      <c r="B16" s="103"/>
      <c r="C16" s="106"/>
      <c r="D16" s="106"/>
      <c r="E16" s="105"/>
      <c r="T16" s="31">
        <v>2026</v>
      </c>
    </row>
    <row r="17" spans="2:23">
      <c r="B17" s="227" t="s">
        <v>24</v>
      </c>
      <c r="C17" s="635">
        <f>IF($C$15&lt;2014,"-",$J$15+1)</f>
        <v>2024</v>
      </c>
      <c r="D17" s="635"/>
      <c r="E17" s="679" t="s">
        <v>339</v>
      </c>
      <c r="F17" s="679"/>
      <c r="G17" s="679"/>
      <c r="H17" s="679"/>
      <c r="I17" s="679"/>
      <c r="J17" s="635">
        <f>$C$17</f>
        <v>2024</v>
      </c>
      <c r="T17" s="31">
        <v>2027</v>
      </c>
    </row>
    <row r="18" spans="2:23" ht="9.9" customHeight="1">
      <c r="B18" s="103"/>
      <c r="C18" s="106"/>
      <c r="D18" s="106"/>
      <c r="E18" s="105"/>
      <c r="O18" s="780" t="s">
        <v>31</v>
      </c>
      <c r="T18" s="31">
        <v>2028</v>
      </c>
    </row>
    <row r="19" spans="2:23" ht="15.75" customHeight="1">
      <c r="B19" s="228" t="s">
        <v>364</v>
      </c>
      <c r="C19" s="804" t="s">
        <v>25</v>
      </c>
      <c r="D19" s="804"/>
      <c r="E19" s="804"/>
      <c r="F19" s="804"/>
      <c r="G19" s="804"/>
      <c r="H19" s="804"/>
      <c r="I19" s="804"/>
      <c r="J19" s="804"/>
      <c r="O19" s="31" t="s">
        <v>352</v>
      </c>
      <c r="Q19" s="31">
        <v>0</v>
      </c>
      <c r="T19" s="31">
        <v>2029</v>
      </c>
      <c r="V19" s="31">
        <f>IF(C23="Specifický cíl 1.1 (odpadní voda)",0,IF(C23="Specifický cíl 1.2 (pitná voda)",1,2))</f>
        <v>0</v>
      </c>
      <c r="W19" s="31" t="s">
        <v>376</v>
      </c>
    </row>
    <row r="20" spans="2:23" ht="9.9" customHeight="1">
      <c r="B20" s="800"/>
      <c r="C20" s="800"/>
      <c r="D20" s="800"/>
      <c r="E20" s="105"/>
      <c r="O20" s="31" t="s">
        <v>353</v>
      </c>
      <c r="Q20" s="31">
        <v>1</v>
      </c>
      <c r="T20" s="31">
        <v>2030</v>
      </c>
    </row>
    <row r="21" spans="2:23">
      <c r="B21" s="228" t="s">
        <v>30</v>
      </c>
      <c r="C21" s="799" t="s">
        <v>31</v>
      </c>
      <c r="D21" s="799"/>
      <c r="E21" s="799"/>
      <c r="F21" s="799"/>
      <c r="G21" s="799"/>
      <c r="H21" s="799"/>
      <c r="I21" s="799"/>
      <c r="J21" s="799"/>
      <c r="O21" s="31" t="s">
        <v>354</v>
      </c>
      <c r="Q21" s="31">
        <v>2</v>
      </c>
    </row>
    <row r="22" spans="2:23" ht="9.9" customHeight="1">
      <c r="B22" s="107"/>
      <c r="C22" s="107"/>
      <c r="D22" s="107"/>
      <c r="E22" s="105"/>
    </row>
    <row r="23" spans="2:23">
      <c r="B23" s="228" t="s">
        <v>28</v>
      </c>
      <c r="C23" s="804" t="s">
        <v>352</v>
      </c>
      <c r="D23" s="804"/>
      <c r="E23" s="804"/>
      <c r="F23" s="804"/>
      <c r="G23" s="804"/>
      <c r="H23" s="804"/>
      <c r="I23" s="804"/>
      <c r="J23" s="804"/>
    </row>
    <row r="24" spans="2:23" ht="9.9" customHeight="1"/>
    <row r="25" spans="2:23">
      <c r="B25" s="228" t="s">
        <v>210</v>
      </c>
      <c r="C25" s="798" t="s">
        <v>32</v>
      </c>
      <c r="D25" s="798"/>
      <c r="E25" s="798"/>
      <c r="F25" s="798"/>
      <c r="G25" s="798"/>
      <c r="H25" s="798"/>
      <c r="I25" s="798"/>
      <c r="J25" s="798"/>
      <c r="O25" s="31" t="s">
        <v>32</v>
      </c>
      <c r="Q25" s="31">
        <v>0</v>
      </c>
      <c r="V25" s="31">
        <f>IF(Info!$C$25="Zelená louka",0,1)</f>
        <v>0</v>
      </c>
      <c r="W25" s="31" t="s">
        <v>29</v>
      </c>
    </row>
    <row r="26" spans="2:23" ht="9.9" customHeight="1">
      <c r="O26" s="31" t="s">
        <v>33</v>
      </c>
      <c r="Q26" s="31">
        <v>1</v>
      </c>
    </row>
    <row r="27" spans="2:23" ht="14.25" customHeight="1">
      <c r="B27" s="228" t="s">
        <v>266</v>
      </c>
      <c r="C27" s="597" t="s">
        <v>59</v>
      </c>
      <c r="D27" s="563"/>
      <c r="E27" s="564"/>
      <c r="F27" s="564"/>
      <c r="G27" s="564"/>
      <c r="H27" s="564"/>
      <c r="I27" s="564"/>
      <c r="J27" s="127"/>
      <c r="W27" s="31" t="b">
        <f>IF(C25=0,"-")</f>
        <v>0</v>
      </c>
    </row>
    <row r="28" spans="2:23" ht="9.75" customHeight="1">
      <c r="O28" s="31" t="s">
        <v>59</v>
      </c>
    </row>
    <row r="29" spans="2:23" ht="15.75" customHeight="1">
      <c r="B29" s="626" t="s">
        <v>326</v>
      </c>
      <c r="C29" s="809" t="s">
        <v>402</v>
      </c>
      <c r="D29" s="809"/>
      <c r="E29" s="809"/>
      <c r="F29" s="809"/>
      <c r="G29" s="809"/>
      <c r="H29" s="228" t="s">
        <v>263</v>
      </c>
      <c r="I29" s="801" t="s">
        <v>403</v>
      </c>
      <c r="J29" s="801"/>
      <c r="O29" s="31" t="s">
        <v>60</v>
      </c>
    </row>
    <row r="30" spans="2:23" ht="9.9" customHeight="1">
      <c r="O30" s="31" t="s">
        <v>125</v>
      </c>
    </row>
    <row r="31" spans="2:23" ht="16.5" customHeight="1">
      <c r="B31" s="228" t="s">
        <v>333</v>
      </c>
      <c r="C31" s="809"/>
      <c r="D31" s="809"/>
      <c r="E31" s="809"/>
      <c r="F31" s="809"/>
      <c r="G31" s="809"/>
      <c r="H31" s="228" t="s">
        <v>263</v>
      </c>
      <c r="I31" s="801"/>
      <c r="J31" s="801"/>
    </row>
    <row r="32" spans="2:23" ht="9.9" customHeight="1"/>
    <row r="33" spans="2:12" ht="15.75" customHeight="1">
      <c r="B33" s="627" t="s">
        <v>325</v>
      </c>
      <c r="C33" s="809" t="s">
        <v>404</v>
      </c>
      <c r="D33" s="809"/>
      <c r="E33" s="809"/>
      <c r="F33" s="809"/>
      <c r="G33" s="809"/>
      <c r="H33" s="228" t="s">
        <v>263</v>
      </c>
      <c r="I33" s="801" t="s">
        <v>405</v>
      </c>
      <c r="J33" s="801"/>
    </row>
    <row r="34" spans="2:12" ht="9.9" customHeight="1"/>
    <row r="35" spans="2:12" ht="15" customHeight="1">
      <c r="B35" s="228" t="s">
        <v>327</v>
      </c>
      <c r="C35" s="598">
        <v>44895</v>
      </c>
      <c r="D35" s="102"/>
      <c r="E35" s="102"/>
      <c r="F35" s="102"/>
      <c r="G35" s="102"/>
      <c r="H35" s="102"/>
      <c r="I35" s="102"/>
      <c r="J35" s="102"/>
      <c r="K35" s="686"/>
      <c r="L35" s="781"/>
    </row>
    <row r="36" spans="2:12" ht="13.5" customHeight="1" thickBot="1">
      <c r="B36" s="811"/>
      <c r="C36" s="811"/>
      <c r="D36" s="811"/>
      <c r="E36" s="811"/>
      <c r="F36" s="811"/>
      <c r="G36" s="811"/>
      <c r="H36" s="811"/>
      <c r="I36" s="811"/>
      <c r="J36" s="811"/>
      <c r="K36" s="686"/>
      <c r="L36" s="781"/>
    </row>
    <row r="37" spans="2:12" ht="47.25" customHeight="1" thickBot="1">
      <c r="B37" s="806" t="s">
        <v>205</v>
      </c>
      <c r="C37" s="807"/>
      <c r="D37" s="807"/>
      <c r="E37" s="807"/>
      <c r="F37" s="807"/>
      <c r="G37" s="807"/>
      <c r="H37" s="807"/>
      <c r="I37" s="807"/>
      <c r="J37" s="808"/>
      <c r="K37" s="686"/>
      <c r="L37" s="781"/>
    </row>
    <row r="38" spans="2:12">
      <c r="C38" s="102"/>
      <c r="D38" s="102"/>
      <c r="E38" s="102"/>
      <c r="K38" s="686"/>
      <c r="L38" s="781"/>
    </row>
    <row r="39" spans="2:12">
      <c r="B39" s="2" t="s">
        <v>34</v>
      </c>
      <c r="K39" s="686"/>
      <c r="L39" s="781"/>
    </row>
    <row r="40" spans="2:12">
      <c r="C40" s="102"/>
      <c r="D40" s="102"/>
      <c r="E40" s="102"/>
      <c r="K40" s="686"/>
      <c r="L40" s="781"/>
    </row>
    <row r="41" spans="2:12">
      <c r="K41" s="686"/>
      <c r="L41" s="781"/>
    </row>
    <row r="42" spans="2:12">
      <c r="B42" s="99" t="s">
        <v>215</v>
      </c>
      <c r="E42" s="99" t="s">
        <v>216</v>
      </c>
      <c r="K42" s="686"/>
      <c r="L42" s="781"/>
    </row>
    <row r="43" spans="2:12">
      <c r="B43" s="407" t="s">
        <v>214</v>
      </c>
      <c r="C43" s="49"/>
      <c r="F43" s="408" t="s">
        <v>328</v>
      </c>
    </row>
    <row r="44" spans="2:12"/>
    <row r="45" spans="2:12"/>
    <row r="46" spans="2:12">
      <c r="E46" s="99" t="s">
        <v>216</v>
      </c>
    </row>
    <row r="47" spans="2:12">
      <c r="E47" s="408" t="s">
        <v>332</v>
      </c>
    </row>
    <row r="48" spans="2:12">
      <c r="F48" s="408"/>
    </row>
    <row r="49" spans="2:12" ht="18.75" customHeight="1">
      <c r="B49" s="32" t="s">
        <v>213</v>
      </c>
      <c r="C49" s="8"/>
      <c r="D49" s="8"/>
    </row>
    <row r="50" spans="2:12" ht="32.25" customHeight="1">
      <c r="B50" s="810" t="s">
        <v>298</v>
      </c>
      <c r="C50" s="810"/>
      <c r="D50" s="810"/>
      <c r="E50" s="810"/>
      <c r="F50" s="810"/>
      <c r="G50" s="810"/>
      <c r="H50" s="810"/>
      <c r="I50" s="810"/>
      <c r="J50" s="810"/>
    </row>
    <row r="51" spans="2:12" ht="34.5" customHeight="1">
      <c r="B51" s="805" t="s">
        <v>329</v>
      </c>
      <c r="C51" s="805"/>
      <c r="D51" s="805"/>
      <c r="E51" s="805"/>
      <c r="F51" s="805"/>
      <c r="G51" s="805"/>
      <c r="H51" s="805"/>
      <c r="I51" s="805"/>
      <c r="J51" s="805"/>
      <c r="K51" s="687"/>
      <c r="L51" s="782"/>
    </row>
    <row r="52" spans="2:12">
      <c r="B52" s="406" t="s">
        <v>211</v>
      </c>
      <c r="C52" s="270"/>
      <c r="D52" s="270"/>
      <c r="E52" s="405"/>
      <c r="F52" s="126"/>
      <c r="G52" s="126" t="s">
        <v>211</v>
      </c>
      <c r="H52" s="126"/>
      <c r="I52" s="126"/>
      <c r="J52" s="320"/>
      <c r="K52" s="687"/>
      <c r="L52" s="782"/>
    </row>
    <row r="53" spans="2:12">
      <c r="K53" s="688"/>
      <c r="L53" s="31"/>
    </row>
    <row r="54" spans="2:12">
      <c r="G54" s="419" t="s">
        <v>322</v>
      </c>
      <c r="I54" s="420" t="s">
        <v>321</v>
      </c>
    </row>
    <row r="55" spans="2:12">
      <c r="G55" s="419" t="s">
        <v>349</v>
      </c>
      <c r="H55" s="420"/>
      <c r="J55" s="619" t="s">
        <v>382</v>
      </c>
    </row>
    <row r="56" spans="2:12"/>
    <row r="57" spans="2:12" hidden="1"/>
    <row r="58" spans="2:12" hidden="1"/>
    <row r="59" spans="2:12" hidden="1"/>
  </sheetData>
  <sheetProtection algorithmName="SHA-512" hashValue="3KGPZIt5LjDz+S2m/1L8b/Jg2wrUvUVv0GkW5TxFpuz4ezoU5WPNSG78qu7aXMYL7V1VmtAiX5mMgxltHRf9IQ==" saltValue="6DXbAMW7CkVWyXvuMw7zfA==" spinCount="100000" sheet="1" objects="1" scenarios="1"/>
  <mergeCells count="18">
    <mergeCell ref="B51:J51"/>
    <mergeCell ref="B37:J37"/>
    <mergeCell ref="C29:G29"/>
    <mergeCell ref="C33:G33"/>
    <mergeCell ref="I33:J33"/>
    <mergeCell ref="B50:J50"/>
    <mergeCell ref="B36:J36"/>
    <mergeCell ref="C31:G31"/>
    <mergeCell ref="I31:J31"/>
    <mergeCell ref="C25:J25"/>
    <mergeCell ref="C21:J21"/>
    <mergeCell ref="B20:D20"/>
    <mergeCell ref="I29:J29"/>
    <mergeCell ref="C9:J9"/>
    <mergeCell ref="C11:J11"/>
    <mergeCell ref="C13:J13"/>
    <mergeCell ref="C19:J19"/>
    <mergeCell ref="C23:J23"/>
  </mergeCells>
  <dataValidations count="9">
    <dataValidation type="list" allowBlank="1" showInputMessage="1" showErrorMessage="1" sqref="C25:J25" xr:uid="{00000000-0002-0000-0000-000000000000}">
      <formula1>$O$25:$O$26</formula1>
    </dataValidation>
    <dataValidation allowBlank="1" showInputMessage="1" showErrorMessage="1" error="Hodnota musí být v rozmezí 2009 až 2016" sqref="D17:I17" xr:uid="{00000000-0002-0000-0000-000001000000}"/>
    <dataValidation allowBlank="1" showInputMessage="1" showErrorMessage="1" error="Lze zadat pouze období mezi 2015 až 2021_x000a_" sqref="C17 J17" xr:uid="{00000000-0002-0000-0000-000002000000}"/>
    <dataValidation type="list" allowBlank="1" showInputMessage="1" showErrorMessage="1" sqref="C23:J23" xr:uid="{00000000-0002-0000-0000-000003000000}">
      <formula1>$O$19:$O$21</formula1>
    </dataValidation>
    <dataValidation type="list" allowBlank="1" showInputMessage="1" showErrorMessage="1" sqref="C15" xr:uid="{00000000-0002-0000-0000-000004000000}">
      <formula1>$T$4:$T$11</formula1>
    </dataValidation>
    <dataValidation type="list" allowBlank="1" showInputMessage="1" showErrorMessage="1" sqref="C27" xr:uid="{00000000-0002-0000-0000-000005000000}">
      <formula1>$O$28:$O$29</formula1>
    </dataValidation>
    <dataValidation type="list" allowBlank="1" showInputMessage="1" showErrorMessage="1" sqref="J27" xr:uid="{00000000-0002-0000-0000-000006000000}">
      <formula1>$O$28:$O$30</formula1>
    </dataValidation>
    <dataValidation type="list" allowBlank="1" showInputMessage="1" showErrorMessage="1" sqref="C19:J19" xr:uid="{00000000-0002-0000-0000-000007000000}">
      <formula1>$O$9:$O$12</formula1>
    </dataValidation>
    <dataValidation type="list" allowBlank="1" showInputMessage="1" showErrorMessage="1" sqref="J15" xr:uid="{00000000-0002-0000-0000-000008000000}">
      <formula1>$T$4:$T$20</formula1>
    </dataValidation>
  </dataValidations>
  <pageMargins left="0.25" right="0.25" top="0.75" bottom="0.75" header="0.3" footer="0.3"/>
  <pageSetup paperSize="9" scale="60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"Info"</oddFooter>
  </headerFooter>
  <colBreaks count="1" manualBreakCount="1">
    <brk id="13" max="1048575" man="1"/>
  </col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 tint="-0.249977111117893"/>
  </sheetPr>
  <dimension ref="A1:BT114"/>
  <sheetViews>
    <sheetView zoomScale="85" zoomScaleNormal="85" workbookViewId="0"/>
  </sheetViews>
  <sheetFormatPr defaultColWidth="0" defaultRowHeight="14.4" zeroHeight="1"/>
  <cols>
    <col min="1" max="3" width="9.109375" style="23" customWidth="1"/>
    <col min="4" max="9" width="9.109375" style="23" hidden="1" customWidth="1"/>
    <col min="10" max="19" width="9.109375" style="23" customWidth="1"/>
    <col min="20" max="20" width="9.109375" style="365" customWidth="1"/>
    <col min="21" max="21" width="9.109375" style="23" customWidth="1"/>
    <col min="22" max="22" width="11.44140625" style="23" bestFit="1" customWidth="1"/>
    <col min="23" max="55" width="9.109375" style="23" customWidth="1"/>
    <col min="56" max="56" width="9.109375" style="99" customWidth="1"/>
    <col min="57" max="16384" width="9.109375" style="23" hidden="1"/>
  </cols>
  <sheetData>
    <row r="1" spans="1:72" ht="18">
      <c r="A1" s="361" t="s">
        <v>206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3"/>
      <c r="U1" s="362"/>
      <c r="V1" s="362"/>
      <c r="W1" s="362"/>
      <c r="X1" s="362"/>
      <c r="Y1" s="362"/>
      <c r="Z1" s="362"/>
      <c r="AA1" s="362"/>
      <c r="AB1" s="362"/>
      <c r="AC1" s="362"/>
      <c r="AD1" s="362"/>
      <c r="AE1" s="362"/>
      <c r="AF1" s="362"/>
      <c r="AG1" s="362"/>
      <c r="AH1" s="362"/>
      <c r="AI1" s="362"/>
      <c r="AJ1" s="362"/>
      <c r="AK1" s="362"/>
      <c r="AL1" s="362"/>
      <c r="AM1" s="362"/>
      <c r="AN1" s="362"/>
      <c r="AO1" s="362"/>
      <c r="AP1" s="362"/>
      <c r="AQ1" s="362"/>
      <c r="AR1" s="362"/>
      <c r="AS1" s="362"/>
      <c r="AT1" s="362"/>
      <c r="AU1" s="362"/>
      <c r="AV1" s="362"/>
      <c r="AW1" s="362"/>
      <c r="AX1" s="362"/>
      <c r="AY1" s="362"/>
      <c r="AZ1" s="362"/>
      <c r="BA1" s="362"/>
      <c r="BB1" s="362"/>
      <c r="BC1" s="362"/>
    </row>
    <row r="2" spans="1:72" s="99" customFormat="1">
      <c r="A2" s="2" t="s">
        <v>330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629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</row>
    <row r="3" spans="1:72">
      <c r="A3" s="17" t="s">
        <v>379</v>
      </c>
      <c r="B3" s="99"/>
      <c r="C3" s="99"/>
      <c r="D3" s="99"/>
      <c r="E3" s="99"/>
      <c r="F3" s="99"/>
      <c r="G3" s="99"/>
      <c r="H3" s="99"/>
      <c r="I3" s="99"/>
      <c r="K3" s="99"/>
      <c r="L3" s="99"/>
      <c r="M3" s="99"/>
      <c r="N3" s="99"/>
      <c r="O3" s="99"/>
      <c r="P3" s="99"/>
      <c r="Q3" s="99"/>
      <c r="R3" s="99"/>
      <c r="S3" s="99"/>
      <c r="T3" s="364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</row>
    <row r="4" spans="1:72">
      <c r="A4" s="2" t="s">
        <v>383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8"/>
      <c r="T4" s="364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</row>
    <row r="5" spans="1:72">
      <c r="A5" s="386"/>
      <c r="B5" s="387" t="s">
        <v>7</v>
      </c>
      <c r="C5" s="388"/>
      <c r="D5" s="388">
        <v>2000</v>
      </c>
      <c r="E5" s="388">
        <v>2001</v>
      </c>
      <c r="F5" s="388">
        <v>2002</v>
      </c>
      <c r="G5" s="388">
        <v>2003</v>
      </c>
      <c r="H5" s="388">
        <v>2004</v>
      </c>
      <c r="I5" s="388">
        <v>2005</v>
      </c>
      <c r="J5" s="388">
        <v>2006</v>
      </c>
      <c r="K5" s="388">
        <v>2007</v>
      </c>
      <c r="L5" s="388">
        <v>2008</v>
      </c>
      <c r="M5" s="388">
        <v>2009</v>
      </c>
      <c r="N5" s="388">
        <v>2010</v>
      </c>
      <c r="O5" s="388">
        <v>2011</v>
      </c>
      <c r="P5" s="388">
        <v>2012</v>
      </c>
      <c r="Q5" s="388">
        <v>2013</v>
      </c>
      <c r="R5" s="388">
        <v>2014</v>
      </c>
      <c r="S5" s="388">
        <v>2015</v>
      </c>
      <c r="T5" s="388">
        <v>2016</v>
      </c>
      <c r="U5" s="357">
        <v>2017</v>
      </c>
      <c r="V5" s="357">
        <v>2018</v>
      </c>
      <c r="W5" s="357">
        <v>2019</v>
      </c>
      <c r="X5" s="357">
        <v>2020</v>
      </c>
      <c r="Y5" s="357">
        <v>2021</v>
      </c>
      <c r="Z5" s="357">
        <v>2022</v>
      </c>
      <c r="AA5" s="357">
        <v>2023</v>
      </c>
      <c r="AB5" s="357">
        <v>2024</v>
      </c>
      <c r="AC5" s="389">
        <v>2025</v>
      </c>
      <c r="AD5" s="357">
        <v>2026</v>
      </c>
      <c r="AE5" s="357">
        <v>2027</v>
      </c>
      <c r="AF5" s="357">
        <v>2028</v>
      </c>
      <c r="AG5" s="357">
        <v>2029</v>
      </c>
      <c r="AH5" s="357">
        <v>2030</v>
      </c>
      <c r="AI5" s="357">
        <v>2031</v>
      </c>
      <c r="AJ5" s="357">
        <v>2032</v>
      </c>
      <c r="AK5" s="357">
        <v>2033</v>
      </c>
      <c r="AL5" s="357">
        <v>2034</v>
      </c>
      <c r="AM5" s="357">
        <v>2035</v>
      </c>
      <c r="AN5" s="357">
        <v>2036</v>
      </c>
      <c r="AO5" s="357">
        <v>2037</v>
      </c>
      <c r="AP5" s="357">
        <v>2038</v>
      </c>
      <c r="AQ5" s="357">
        <v>2039</v>
      </c>
      <c r="AR5" s="357">
        <v>2040</v>
      </c>
      <c r="AS5" s="357">
        <v>2041</v>
      </c>
      <c r="AT5" s="357">
        <v>2042</v>
      </c>
      <c r="AU5" s="357">
        <v>2043</v>
      </c>
      <c r="AV5" s="357">
        <v>2044</v>
      </c>
      <c r="AW5" s="357">
        <v>2045</v>
      </c>
      <c r="AX5" s="357">
        <v>2046</v>
      </c>
      <c r="AY5" s="357">
        <v>2047</v>
      </c>
      <c r="AZ5" s="357">
        <v>2048</v>
      </c>
      <c r="BA5" s="357">
        <v>2049</v>
      </c>
      <c r="BB5" s="390">
        <v>2050</v>
      </c>
      <c r="BC5" s="390">
        <v>2051</v>
      </c>
    </row>
    <row r="6" spans="1:72">
      <c r="A6" s="391"/>
      <c r="B6" s="395" t="s">
        <v>319</v>
      </c>
      <c r="C6" s="395" t="s">
        <v>14</v>
      </c>
      <c r="D6" s="396">
        <v>3.9E-2</v>
      </c>
      <c r="E6" s="396">
        <v>4.7E-2</v>
      </c>
      <c r="F6" s="396">
        <v>1.8000000000000002E-2</v>
      </c>
      <c r="G6" s="396">
        <v>1E-3</v>
      </c>
      <c r="H6" s="396">
        <v>2.7999999999999997E-2</v>
      </c>
      <c r="I6" s="396">
        <v>1.9E-2</v>
      </c>
      <c r="J6" s="396">
        <v>2.5000000000000001E-2</v>
      </c>
      <c r="K6" s="396">
        <v>2.7999999999999997E-2</v>
      </c>
      <c r="L6" s="396">
        <v>6.3E-2</v>
      </c>
      <c r="M6" s="396">
        <v>0.01</v>
      </c>
      <c r="N6" s="396">
        <v>1.4999999999999999E-2</v>
      </c>
      <c r="O6" s="396">
        <v>1.9E-2</v>
      </c>
      <c r="P6" s="397">
        <v>3.3000000000000002E-2</v>
      </c>
      <c r="Q6" s="397">
        <v>1.4E-2</v>
      </c>
      <c r="R6" s="397">
        <v>4.0000000000000001E-3</v>
      </c>
      <c r="S6" s="397">
        <v>3.0000000000000001E-3</v>
      </c>
      <c r="T6" s="397">
        <v>7.0000000000000001E-3</v>
      </c>
      <c r="U6" s="397">
        <v>2.5000000000000001E-2</v>
      </c>
      <c r="V6" s="794">
        <v>2.1000000000000001E-2</v>
      </c>
      <c r="W6" s="794">
        <v>2.8000000000000001E-2</v>
      </c>
      <c r="X6" s="795">
        <v>0.02</v>
      </c>
      <c r="Y6" s="795">
        <v>0.02</v>
      </c>
      <c r="Z6" s="795">
        <v>0.02</v>
      </c>
      <c r="AA6" s="795">
        <v>0.02</v>
      </c>
      <c r="AB6" s="795">
        <v>0.02</v>
      </c>
      <c r="AC6" s="795">
        <v>0.02</v>
      </c>
      <c r="AD6" s="795">
        <v>0.02</v>
      </c>
      <c r="AE6" s="795">
        <v>0.02</v>
      </c>
      <c r="AF6" s="795">
        <v>0.02</v>
      </c>
      <c r="AG6" s="795">
        <v>0.02</v>
      </c>
      <c r="AH6" s="795">
        <v>0.02</v>
      </c>
      <c r="AI6" s="795">
        <v>0.02</v>
      </c>
      <c r="AJ6" s="795">
        <v>0.02</v>
      </c>
      <c r="AK6" s="795">
        <v>0.02</v>
      </c>
      <c r="AL6" s="795">
        <v>0.02</v>
      </c>
      <c r="AM6" s="795">
        <v>0.02</v>
      </c>
      <c r="AN6" s="795">
        <v>0.02</v>
      </c>
      <c r="AO6" s="795">
        <v>0.02</v>
      </c>
      <c r="AP6" s="795">
        <v>0.02</v>
      </c>
      <c r="AQ6" s="795">
        <v>0.02</v>
      </c>
      <c r="AR6" s="795">
        <v>0.02</v>
      </c>
      <c r="AS6" s="795">
        <v>0.02</v>
      </c>
      <c r="AT6" s="795">
        <v>0.02</v>
      </c>
      <c r="AU6" s="795">
        <v>0.02</v>
      </c>
      <c r="AV6" s="795">
        <v>0.02</v>
      </c>
      <c r="AW6" s="795">
        <v>0.02</v>
      </c>
      <c r="AX6" s="795">
        <v>0.02</v>
      </c>
      <c r="AY6" s="795">
        <v>0.02</v>
      </c>
      <c r="AZ6" s="795">
        <v>0.02</v>
      </c>
      <c r="BA6" s="795">
        <v>0.02</v>
      </c>
      <c r="BB6" s="795">
        <v>0.02</v>
      </c>
      <c r="BC6" s="795">
        <v>0.02</v>
      </c>
    </row>
    <row r="7" spans="1:72" hidden="1">
      <c r="A7" s="386">
        <v>2000</v>
      </c>
      <c r="B7" s="322" t="s">
        <v>8</v>
      </c>
      <c r="C7" s="322" t="s">
        <v>9</v>
      </c>
      <c r="D7" s="398">
        <v>1</v>
      </c>
      <c r="E7" s="378">
        <f t="shared" ref="E7:O7" si="0">D7*(1+D6)</f>
        <v>1.0389999999999999</v>
      </c>
      <c r="F7" s="378">
        <f t="shared" si="0"/>
        <v>1.0878329999999998</v>
      </c>
      <c r="G7" s="378">
        <f t="shared" si="0"/>
        <v>1.1074139939999998</v>
      </c>
      <c r="H7" s="378">
        <f t="shared" si="0"/>
        <v>1.1085214079939998</v>
      </c>
      <c r="I7" s="378">
        <f t="shared" si="0"/>
        <v>1.1395600074178318</v>
      </c>
      <c r="J7" s="378">
        <f t="shared" si="0"/>
        <v>1.1612116475587706</v>
      </c>
      <c r="K7" s="378">
        <f t="shared" si="0"/>
        <v>1.1902419387477399</v>
      </c>
      <c r="L7" s="378">
        <f t="shared" si="0"/>
        <v>1.2235687130326767</v>
      </c>
      <c r="M7" s="378">
        <f t="shared" si="0"/>
        <v>1.3006535419537353</v>
      </c>
      <c r="N7" s="378">
        <f t="shared" si="0"/>
        <v>1.3136600773732727</v>
      </c>
      <c r="O7" s="378">
        <f t="shared" si="0"/>
        <v>1.3333649785338717</v>
      </c>
      <c r="P7" s="378">
        <f t="shared" ref="P7:U7" si="1">O7*(1+O6)</f>
        <v>1.3586989131260152</v>
      </c>
      <c r="Q7" s="378">
        <f t="shared" si="1"/>
        <v>1.4035359772591736</v>
      </c>
      <c r="R7" s="378">
        <f t="shared" si="1"/>
        <v>1.423185480940802</v>
      </c>
      <c r="S7" s="378">
        <f t="shared" si="1"/>
        <v>1.4288782228645651</v>
      </c>
      <c r="T7" s="378">
        <f t="shared" si="1"/>
        <v>1.4331648575331586</v>
      </c>
      <c r="U7" s="378">
        <f t="shared" si="1"/>
        <v>1.4431970115358905</v>
      </c>
      <c r="V7" s="378">
        <f t="shared" ref="V7" si="2">U7*(1+U6)</f>
        <v>1.4792769368242877</v>
      </c>
      <c r="W7" s="378">
        <f>V7*(1+$V$6)</f>
        <v>1.5103417524975977</v>
      </c>
      <c r="X7" s="378">
        <f>W7*(1+$W$6)</f>
        <v>1.5526313215675305</v>
      </c>
      <c r="Y7" s="378">
        <f>X7*(1+$X$6)</f>
        <v>1.5836839479988811</v>
      </c>
      <c r="Z7" s="378">
        <f>Y7*(1+$Y$6)</f>
        <v>1.6153576269588588</v>
      </c>
      <c r="AA7" s="378">
        <f>Z7*(1+$Z$6)</f>
        <v>1.6476647794980359</v>
      </c>
      <c r="AB7" s="378">
        <f>AA7*(1+$AA$6)</f>
        <v>1.6806180750879967</v>
      </c>
      <c r="AC7" s="378">
        <f>AB7*(1+$AB$6)</f>
        <v>1.7142304365897567</v>
      </c>
      <c r="AD7" s="378">
        <f>AC7*(1+$AC$6)</f>
        <v>1.7485150453215519</v>
      </c>
      <c r="AE7" s="378">
        <f>AD7*(1+$AD$6)</f>
        <v>1.7834853462279829</v>
      </c>
      <c r="AF7" s="378">
        <f>AE7*(1+$AE$6)</f>
        <v>1.8191550531525427</v>
      </c>
      <c r="AG7" s="378">
        <f>AF7*(1+$AF$6)</f>
        <v>1.8555381542155935</v>
      </c>
      <c r="AH7" s="378">
        <f>AG7*(1+$AG$6)</f>
        <v>1.8926489172999055</v>
      </c>
      <c r="AI7" s="378">
        <f>AH7*(1+$AH$6)</f>
        <v>1.9305018956459037</v>
      </c>
      <c r="AJ7" s="378">
        <f t="shared" ref="AJ7:AJ36" si="3">AI7*(1+$AI$6)</f>
        <v>1.9691119335588219</v>
      </c>
      <c r="AK7" s="399">
        <f t="shared" ref="AK7:AK36" si="4">AJ7*(1+$AJ$6)</f>
        <v>2.0084941722299985</v>
      </c>
      <c r="AL7" s="399">
        <f t="shared" ref="AL7:AL36" si="5">AK7*(1+$AK$6)</f>
        <v>2.0486640556745983</v>
      </c>
      <c r="AM7" s="399">
        <f t="shared" ref="AM7:AM36" si="6">AL7*(1+$AL$6)</f>
        <v>2.0896373367880905</v>
      </c>
      <c r="AN7" s="399">
        <f t="shared" ref="AN7:AN36" si="7">AM7*(1+$AM$6)</f>
        <v>2.1314300835238522</v>
      </c>
      <c r="AO7" s="399">
        <f t="shared" ref="AO7:AO36" si="8">AN7*(1+$AN$6)</f>
        <v>2.1740586851943293</v>
      </c>
      <c r="AP7" s="399">
        <f t="shared" ref="AP7:AP36" si="9">AO7*(1+$AO$6)</f>
        <v>2.217539858898216</v>
      </c>
      <c r="AQ7" s="399">
        <f t="shared" ref="AQ7:AQ36" si="10">AP7*(1+$AP$6)</f>
        <v>2.2618906560761802</v>
      </c>
      <c r="AR7" s="399">
        <f t="shared" ref="AR7:AR36" si="11">AQ7*(1+$AQ$6)</f>
        <v>2.3071284691977039</v>
      </c>
      <c r="AS7" s="399">
        <f t="shared" ref="AS7:AS36" si="12">AR7*(1+$AR$6)</f>
        <v>2.3532710385816582</v>
      </c>
      <c r="AT7" s="399">
        <f t="shared" ref="AT7:AT36" si="13">AS7*(1+$AS$6)</f>
        <v>2.4003364593532912</v>
      </c>
      <c r="AU7" s="399">
        <f t="shared" ref="AU7:AU36" si="14">AT7*(1+$AT$6)</f>
        <v>2.448343188540357</v>
      </c>
      <c r="AV7" s="399">
        <f t="shared" ref="AV7:AV36" si="15">AU7*(1+$AU$6)</f>
        <v>2.4973100523111644</v>
      </c>
      <c r="AW7" s="399">
        <f t="shared" ref="AW7:AW36" si="16">AV7*(1+$AV$6)</f>
        <v>2.5472562533573879</v>
      </c>
      <c r="AX7" s="399">
        <f t="shared" ref="AX7:AX36" si="17">AW7*(1+$AW$6)</f>
        <v>2.5982013784245357</v>
      </c>
      <c r="AY7" s="399">
        <f t="shared" ref="AY7:AY36" si="18">AX7*(1+$AX$6)</f>
        <v>2.6501654059930266</v>
      </c>
      <c r="AZ7" s="399">
        <f t="shared" ref="AZ7:AZ36" si="19">AY7*(1+$AY$6)</f>
        <v>2.7031687141128873</v>
      </c>
      <c r="BA7" s="399">
        <f t="shared" ref="BA7:BA36" si="20">AZ7*(1+$AZ$6)</f>
        <v>2.7572320883951451</v>
      </c>
      <c r="BB7" s="399">
        <f t="shared" ref="BB7:BB36" si="21">BA7*(1+$BA$6)</f>
        <v>2.8123767301630482</v>
      </c>
      <c r="BC7" s="399">
        <f t="shared" ref="BC7:BC56" si="22">BB7*(1+$BB$6)</f>
        <v>2.8686242647663094</v>
      </c>
    </row>
    <row r="8" spans="1:72" hidden="1">
      <c r="A8" s="391">
        <v>2001</v>
      </c>
      <c r="B8" s="322" t="s">
        <v>8</v>
      </c>
      <c r="C8" s="322" t="s">
        <v>9</v>
      </c>
      <c r="D8" s="400">
        <f>E8/(1+D6)</f>
        <v>0.9624639076034649</v>
      </c>
      <c r="E8" s="398">
        <v>1</v>
      </c>
      <c r="F8" s="378">
        <f>E8*(1+E6)</f>
        <v>1.0469999999999999</v>
      </c>
      <c r="G8" s="378">
        <f t="shared" ref="G8:S8" si="23">F8*(1+F6)</f>
        <v>1.0658459999999998</v>
      </c>
      <c r="H8" s="378">
        <f t="shared" si="23"/>
        <v>1.0669118459999998</v>
      </c>
      <c r="I8" s="378">
        <f t="shared" si="23"/>
        <v>1.0967853776879999</v>
      </c>
      <c r="J8" s="378">
        <f t="shared" si="23"/>
        <v>1.1176242998640717</v>
      </c>
      <c r="K8" s="378">
        <f t="shared" si="23"/>
        <v>1.1455649073606735</v>
      </c>
      <c r="L8" s="378">
        <f t="shared" si="23"/>
        <v>1.1776407247667724</v>
      </c>
      <c r="M8" s="378">
        <f t="shared" si="23"/>
        <v>1.251832090427079</v>
      </c>
      <c r="N8" s="378">
        <f t="shared" si="23"/>
        <v>1.2643504113313497</v>
      </c>
      <c r="O8" s="378">
        <f t="shared" si="23"/>
        <v>1.2833156675013198</v>
      </c>
      <c r="P8" s="378">
        <f t="shared" si="23"/>
        <v>1.3076986651838447</v>
      </c>
      <c r="Q8" s="378">
        <f t="shared" si="23"/>
        <v>1.3508527211349115</v>
      </c>
      <c r="R8" s="378">
        <f t="shared" si="23"/>
        <v>1.3697646592308004</v>
      </c>
      <c r="S8" s="378">
        <f t="shared" si="23"/>
        <v>1.3752437178677235</v>
      </c>
      <c r="T8" s="378">
        <f>S8*(1+S6)</f>
        <v>1.3793694490213264</v>
      </c>
      <c r="U8" s="378">
        <f>T8*(1+T6)</f>
        <v>1.3890250351644755</v>
      </c>
      <c r="V8" s="378">
        <f>U8*(1+U6)</f>
        <v>1.4237506610435873</v>
      </c>
      <c r="W8" s="378">
        <f t="shared" ref="W8:W25" si="24">V8*(1+$V$6)</f>
        <v>1.4536494249255025</v>
      </c>
      <c r="X8" s="378">
        <f t="shared" ref="X8:X26" si="25">W8*(1+$W$6)</f>
        <v>1.4943516088234166</v>
      </c>
      <c r="Y8" s="378">
        <f t="shared" ref="Y8:Y27" si="26">X8*(1+$X$6)</f>
        <v>1.5242386409998849</v>
      </c>
      <c r="Z8" s="378">
        <f t="shared" ref="Z8:Z28" si="27">Y8*(1+$Y$6)</f>
        <v>1.5547234138198827</v>
      </c>
      <c r="AA8" s="378">
        <f t="shared" ref="AA8:AA29" si="28">Z8*(1+$Z$6)</f>
        <v>1.5858178820962803</v>
      </c>
      <c r="AB8" s="378">
        <f t="shared" ref="AB8:AB30" si="29">AA8*(1+$AA$6)</f>
        <v>1.617534239738206</v>
      </c>
      <c r="AC8" s="378">
        <f t="shared" ref="AC8:AC31" si="30">AB8*(1+$AB$6)</f>
        <v>1.6498849245329701</v>
      </c>
      <c r="AD8" s="378">
        <f t="shared" ref="AD8:AD32" si="31">AC8*(1+$AC$6)</f>
        <v>1.6828826230236296</v>
      </c>
      <c r="AE8" s="378">
        <f t="shared" ref="AE8:AE33" si="32">AD8*(1+$AD$6)</f>
        <v>1.7165402754841022</v>
      </c>
      <c r="AF8" s="378">
        <f t="shared" ref="AF8:AF34" si="33">AE8*(1+$AE$6)</f>
        <v>1.7508710809937842</v>
      </c>
      <c r="AG8" s="378">
        <f t="shared" ref="AG8:AG35" si="34">AF8*(1+$AF$6)</f>
        <v>1.7858885026136599</v>
      </c>
      <c r="AH8" s="378">
        <f t="shared" ref="AH8:AH36" si="35">AG8*(1+$AG$6)</f>
        <v>1.8216062726659332</v>
      </c>
      <c r="AI8" s="378">
        <f>AH8*(1+$AH$6)</f>
        <v>1.8580383981192519</v>
      </c>
      <c r="AJ8" s="378">
        <f t="shared" si="3"/>
        <v>1.895199166081637</v>
      </c>
      <c r="AK8" s="399">
        <f t="shared" si="4"/>
        <v>1.9331031494032698</v>
      </c>
      <c r="AL8" s="399">
        <f t="shared" si="5"/>
        <v>1.9717652123913352</v>
      </c>
      <c r="AM8" s="399">
        <f t="shared" si="6"/>
        <v>2.0112005166391618</v>
      </c>
      <c r="AN8" s="399">
        <f t="shared" si="7"/>
        <v>2.0514245269719451</v>
      </c>
      <c r="AO8" s="399">
        <f t="shared" si="8"/>
        <v>2.0924530175113842</v>
      </c>
      <c r="AP8" s="399">
        <f t="shared" si="9"/>
        <v>2.1343020778616117</v>
      </c>
      <c r="AQ8" s="399">
        <f t="shared" si="10"/>
        <v>2.1769881194188438</v>
      </c>
      <c r="AR8" s="399">
        <f t="shared" si="11"/>
        <v>2.2205278818072207</v>
      </c>
      <c r="AS8" s="399">
        <f t="shared" si="12"/>
        <v>2.2649384394433651</v>
      </c>
      <c r="AT8" s="399">
        <f t="shared" si="13"/>
        <v>2.3102372082322327</v>
      </c>
      <c r="AU8" s="399">
        <f t="shared" si="14"/>
        <v>2.3564419523968771</v>
      </c>
      <c r="AV8" s="399">
        <f t="shared" si="15"/>
        <v>2.4035707914448148</v>
      </c>
      <c r="AW8" s="399">
        <f t="shared" si="16"/>
        <v>2.4516422072737112</v>
      </c>
      <c r="AX8" s="399">
        <f t="shared" si="17"/>
        <v>2.5006750514191856</v>
      </c>
      <c r="AY8" s="399">
        <f t="shared" si="18"/>
        <v>2.5506885524475695</v>
      </c>
      <c r="AZ8" s="399">
        <f t="shared" si="19"/>
        <v>2.6017023234965211</v>
      </c>
      <c r="BA8" s="399">
        <f t="shared" si="20"/>
        <v>2.6537363699664516</v>
      </c>
      <c r="BB8" s="399">
        <f t="shared" si="21"/>
        <v>2.7068110973657808</v>
      </c>
      <c r="BC8" s="399">
        <f t="shared" si="22"/>
        <v>2.7609473193130967</v>
      </c>
    </row>
    <row r="9" spans="1:72" hidden="1">
      <c r="A9" s="386">
        <v>2002</v>
      </c>
      <c r="B9" s="322" t="s">
        <v>8</v>
      </c>
      <c r="C9" s="322" t="s">
        <v>9</v>
      </c>
      <c r="D9" s="400">
        <f>E9/(1+D6)</f>
        <v>0.91925874651715855</v>
      </c>
      <c r="E9" s="400">
        <f>F9/(1+E6)</f>
        <v>0.95510983763132762</v>
      </c>
      <c r="F9" s="398">
        <v>1</v>
      </c>
      <c r="G9" s="378">
        <f>F9*(1+F6)</f>
        <v>1.018</v>
      </c>
      <c r="H9" s="378">
        <f t="shared" ref="H9:V9" si="36">G9*(1+G6)</f>
        <v>1.019018</v>
      </c>
      <c r="I9" s="378">
        <f t="shared" si="36"/>
        <v>1.0475505039999999</v>
      </c>
      <c r="J9" s="378">
        <f t="shared" si="36"/>
        <v>1.0674539635759999</v>
      </c>
      <c r="K9" s="378">
        <f t="shared" si="36"/>
        <v>1.0941403126653997</v>
      </c>
      <c r="L9" s="378">
        <f t="shared" si="36"/>
        <v>1.1247762414200309</v>
      </c>
      <c r="M9" s="378">
        <f t="shared" si="36"/>
        <v>1.1956371446294927</v>
      </c>
      <c r="N9" s="378">
        <f t="shared" si="36"/>
        <v>1.2075935160757876</v>
      </c>
      <c r="O9" s="378">
        <f t="shared" si="36"/>
        <v>1.2257074188169244</v>
      </c>
      <c r="P9" s="378">
        <f t="shared" si="36"/>
        <v>1.2489958597744457</v>
      </c>
      <c r="Q9" s="378">
        <f t="shared" si="36"/>
        <v>1.2902127231470024</v>
      </c>
      <c r="R9" s="378">
        <f t="shared" si="36"/>
        <v>1.3082757012710604</v>
      </c>
      <c r="S9" s="378">
        <f t="shared" si="36"/>
        <v>1.3135088040761447</v>
      </c>
      <c r="T9" s="378">
        <f t="shared" si="36"/>
        <v>1.317449330488373</v>
      </c>
      <c r="U9" s="378">
        <f t="shared" si="36"/>
        <v>1.3266714758017915</v>
      </c>
      <c r="V9" s="378">
        <f t="shared" si="36"/>
        <v>1.3598382626968362</v>
      </c>
      <c r="W9" s="378">
        <f t="shared" si="24"/>
        <v>1.3883948662134695</v>
      </c>
      <c r="X9" s="378">
        <f t="shared" si="25"/>
        <v>1.4272699224674468</v>
      </c>
      <c r="Y9" s="378">
        <f t="shared" si="26"/>
        <v>1.4558153209167957</v>
      </c>
      <c r="Z9" s="378">
        <f t="shared" si="27"/>
        <v>1.4849316273351316</v>
      </c>
      <c r="AA9" s="378">
        <f t="shared" si="28"/>
        <v>1.5146302598818342</v>
      </c>
      <c r="AB9" s="378">
        <f t="shared" si="29"/>
        <v>1.5449228650794709</v>
      </c>
      <c r="AC9" s="378">
        <f t="shared" si="30"/>
        <v>1.5758213223810602</v>
      </c>
      <c r="AD9" s="378">
        <f t="shared" si="31"/>
        <v>1.6073377488286815</v>
      </c>
      <c r="AE9" s="378">
        <f t="shared" si="32"/>
        <v>1.6394845038052552</v>
      </c>
      <c r="AF9" s="378">
        <f t="shared" si="33"/>
        <v>1.6722741938813603</v>
      </c>
      <c r="AG9" s="378">
        <f t="shared" si="34"/>
        <v>1.7057196777589876</v>
      </c>
      <c r="AH9" s="378">
        <f t="shared" si="35"/>
        <v>1.7398340713141673</v>
      </c>
      <c r="AI9" s="378">
        <f t="shared" ref="AI9:AI37" si="37">AH9*(1+$AH$6)</f>
        <v>1.7746307527404508</v>
      </c>
      <c r="AJ9" s="378">
        <f t="shared" si="3"/>
        <v>1.8101233677952597</v>
      </c>
      <c r="AK9" s="399">
        <f t="shared" si="4"/>
        <v>1.8463258351511649</v>
      </c>
      <c r="AL9" s="399">
        <f t="shared" si="5"/>
        <v>1.8832523518541882</v>
      </c>
      <c r="AM9" s="399">
        <f t="shared" si="6"/>
        <v>1.920917398891272</v>
      </c>
      <c r="AN9" s="399">
        <f t="shared" si="7"/>
        <v>1.9593357468690975</v>
      </c>
      <c r="AO9" s="399">
        <f t="shared" si="8"/>
        <v>1.9985224618064794</v>
      </c>
      <c r="AP9" s="399">
        <f t="shared" si="9"/>
        <v>2.0384929110426091</v>
      </c>
      <c r="AQ9" s="399">
        <f t="shared" si="10"/>
        <v>2.0792627692634613</v>
      </c>
      <c r="AR9" s="399">
        <f t="shared" si="11"/>
        <v>2.1208480246487307</v>
      </c>
      <c r="AS9" s="399">
        <f t="shared" si="12"/>
        <v>2.1632649851417054</v>
      </c>
      <c r="AT9" s="399">
        <f t="shared" si="13"/>
        <v>2.2065302848445394</v>
      </c>
      <c r="AU9" s="399">
        <f t="shared" si="14"/>
        <v>2.2506608905414303</v>
      </c>
      <c r="AV9" s="399">
        <f t="shared" si="15"/>
        <v>2.2956741083522587</v>
      </c>
      <c r="AW9" s="399">
        <f t="shared" si="16"/>
        <v>2.3415875905193038</v>
      </c>
      <c r="AX9" s="399">
        <f t="shared" si="17"/>
        <v>2.3884193423296898</v>
      </c>
      <c r="AY9" s="399">
        <f t="shared" si="18"/>
        <v>2.4361877291762837</v>
      </c>
      <c r="AZ9" s="399">
        <f t="shared" si="19"/>
        <v>2.4849114837598094</v>
      </c>
      <c r="BA9" s="399">
        <f t="shared" si="20"/>
        <v>2.5346097134350059</v>
      </c>
      <c r="BB9" s="399">
        <f t="shared" si="21"/>
        <v>2.5853019077037058</v>
      </c>
      <c r="BC9" s="399">
        <f t="shared" si="22"/>
        <v>2.6370079458577802</v>
      </c>
    </row>
    <row r="10" spans="1:72" hidden="1">
      <c r="A10" s="386">
        <v>2003</v>
      </c>
      <c r="B10" s="322" t="s">
        <v>8</v>
      </c>
      <c r="C10" s="322" t="s">
        <v>9</v>
      </c>
      <c r="D10" s="400">
        <f t="shared" ref="D10:E10" si="38">E10/(1+D6)</f>
        <v>0.90300466259052903</v>
      </c>
      <c r="E10" s="400">
        <f t="shared" si="38"/>
        <v>0.93822184443155954</v>
      </c>
      <c r="F10" s="400">
        <f>G10/(1+F6)</f>
        <v>0.98231827111984282</v>
      </c>
      <c r="G10" s="398">
        <v>1</v>
      </c>
      <c r="H10" s="378">
        <f>G10*(1+G6)</f>
        <v>1.0009999999999999</v>
      </c>
      <c r="I10" s="378">
        <f t="shared" ref="I10:V10" si="39">H10*(1+H6)</f>
        <v>1.0290279999999998</v>
      </c>
      <c r="J10" s="378">
        <f t="shared" si="39"/>
        <v>1.0485795319999998</v>
      </c>
      <c r="K10" s="378">
        <f t="shared" si="39"/>
        <v>1.0747940202999997</v>
      </c>
      <c r="L10" s="378">
        <f t="shared" si="39"/>
        <v>1.1048882528683996</v>
      </c>
      <c r="M10" s="378">
        <f t="shared" si="39"/>
        <v>1.1744962127991088</v>
      </c>
      <c r="N10" s="378">
        <f t="shared" si="39"/>
        <v>1.1862411749270998</v>
      </c>
      <c r="O10" s="378">
        <f t="shared" si="39"/>
        <v>1.2040347925510062</v>
      </c>
      <c r="P10" s="378">
        <f t="shared" si="39"/>
        <v>1.2269114536094752</v>
      </c>
      <c r="Q10" s="378">
        <f t="shared" si="39"/>
        <v>1.2673995315785878</v>
      </c>
      <c r="R10" s="378">
        <f t="shared" si="39"/>
        <v>1.2851431250206879</v>
      </c>
      <c r="S10" s="378">
        <f t="shared" si="39"/>
        <v>1.2902836975207708</v>
      </c>
      <c r="T10" s="378">
        <f t="shared" si="39"/>
        <v>1.294154548613333</v>
      </c>
      <c r="U10" s="378">
        <f t="shared" si="39"/>
        <v>1.3032136304536261</v>
      </c>
      <c r="V10" s="378">
        <f t="shared" si="39"/>
        <v>1.3357939712149667</v>
      </c>
      <c r="W10" s="378">
        <f t="shared" si="24"/>
        <v>1.363845644610481</v>
      </c>
      <c r="X10" s="378">
        <f t="shared" si="25"/>
        <v>1.4020333226595745</v>
      </c>
      <c r="Y10" s="378">
        <f t="shared" si="26"/>
        <v>1.4300739891127661</v>
      </c>
      <c r="Z10" s="378">
        <f t="shared" si="27"/>
        <v>1.4586754688950214</v>
      </c>
      <c r="AA10" s="378">
        <f t="shared" si="28"/>
        <v>1.4878489782729218</v>
      </c>
      <c r="AB10" s="378">
        <f t="shared" si="29"/>
        <v>1.5176059578383803</v>
      </c>
      <c r="AC10" s="378">
        <f t="shared" si="30"/>
        <v>1.547958076995148</v>
      </c>
      <c r="AD10" s="378">
        <f t="shared" si="31"/>
        <v>1.5789172385350509</v>
      </c>
      <c r="AE10" s="378">
        <f t="shared" si="32"/>
        <v>1.6104955833057519</v>
      </c>
      <c r="AF10" s="378">
        <f t="shared" si="33"/>
        <v>1.6427054949718669</v>
      </c>
      <c r="AG10" s="378">
        <f t="shared" si="34"/>
        <v>1.6755596048713042</v>
      </c>
      <c r="AH10" s="378">
        <f t="shared" si="35"/>
        <v>1.7090707969687302</v>
      </c>
      <c r="AI10" s="378">
        <f t="shared" si="37"/>
        <v>1.7432522129081049</v>
      </c>
      <c r="AJ10" s="378">
        <f t="shared" si="3"/>
        <v>1.7781172571662671</v>
      </c>
      <c r="AK10" s="399">
        <f t="shared" si="4"/>
        <v>1.8136796023095925</v>
      </c>
      <c r="AL10" s="399">
        <f t="shared" si="5"/>
        <v>1.8499531943557843</v>
      </c>
      <c r="AM10" s="399">
        <f t="shared" si="6"/>
        <v>1.8869522582429001</v>
      </c>
      <c r="AN10" s="399">
        <f t="shared" si="7"/>
        <v>1.9246913034077582</v>
      </c>
      <c r="AO10" s="399">
        <f t="shared" si="8"/>
        <v>1.9631851294759133</v>
      </c>
      <c r="AP10" s="399">
        <f t="shared" si="9"/>
        <v>2.0024488320654314</v>
      </c>
      <c r="AQ10" s="399">
        <f t="shared" si="10"/>
        <v>2.0424978087067402</v>
      </c>
      <c r="AR10" s="399">
        <f t="shared" si="11"/>
        <v>2.0833477648808749</v>
      </c>
      <c r="AS10" s="399">
        <f t="shared" si="12"/>
        <v>2.1250147201784926</v>
      </c>
      <c r="AT10" s="399">
        <f t="shared" si="13"/>
        <v>2.1675150145820625</v>
      </c>
      <c r="AU10" s="399">
        <f t="shared" si="14"/>
        <v>2.2108653148737036</v>
      </c>
      <c r="AV10" s="399">
        <f t="shared" si="15"/>
        <v>2.2550826211711779</v>
      </c>
      <c r="AW10" s="399">
        <f t="shared" si="16"/>
        <v>2.3001842735946014</v>
      </c>
      <c r="AX10" s="399">
        <f t="shared" si="17"/>
        <v>2.3461879590664934</v>
      </c>
      <c r="AY10" s="399">
        <f t="shared" si="18"/>
        <v>2.3931117182478232</v>
      </c>
      <c r="AZ10" s="399">
        <f t="shared" si="19"/>
        <v>2.4409739526127798</v>
      </c>
      <c r="BA10" s="399">
        <f t="shared" si="20"/>
        <v>2.4897934316650354</v>
      </c>
      <c r="BB10" s="399">
        <f t="shared" si="21"/>
        <v>2.5395893002983363</v>
      </c>
      <c r="BC10" s="399">
        <f t="shared" si="22"/>
        <v>2.5903810863043031</v>
      </c>
    </row>
    <row r="11" spans="1:72" hidden="1">
      <c r="A11" s="386">
        <v>2004</v>
      </c>
      <c r="B11" s="322" t="s">
        <v>8</v>
      </c>
      <c r="C11" s="322" t="s">
        <v>9</v>
      </c>
      <c r="D11" s="400">
        <f t="shared" ref="D11:F11" si="40">E11/(1+D6)</f>
        <v>0.9021025600304986</v>
      </c>
      <c r="E11" s="400">
        <f t="shared" si="40"/>
        <v>0.93728455987168802</v>
      </c>
      <c r="F11" s="400">
        <f t="shared" si="40"/>
        <v>0.98133693418565726</v>
      </c>
      <c r="G11" s="400">
        <f>H11/(1+G6)</f>
        <v>0.99900099900099915</v>
      </c>
      <c r="H11" s="398">
        <v>1</v>
      </c>
      <c r="I11" s="378">
        <f>H11*(1+H6)</f>
        <v>1.028</v>
      </c>
      <c r="J11" s="378">
        <f t="shared" ref="J11:V11" si="41">I11*(1+I6)</f>
        <v>1.0475319999999999</v>
      </c>
      <c r="K11" s="378">
        <f t="shared" si="41"/>
        <v>1.0737202999999997</v>
      </c>
      <c r="L11" s="378">
        <f t="shared" si="41"/>
        <v>1.1037844683999998</v>
      </c>
      <c r="M11" s="378">
        <f t="shared" si="41"/>
        <v>1.1733228899091996</v>
      </c>
      <c r="N11" s="378">
        <f t="shared" si="41"/>
        <v>1.1850561188082915</v>
      </c>
      <c r="O11" s="378">
        <f t="shared" si="41"/>
        <v>1.2028319605904159</v>
      </c>
      <c r="P11" s="378">
        <f t="shared" si="41"/>
        <v>1.2256857678416337</v>
      </c>
      <c r="Q11" s="378">
        <f t="shared" si="41"/>
        <v>1.2661333981804075</v>
      </c>
      <c r="R11" s="378">
        <f t="shared" si="41"/>
        <v>1.2838592657549333</v>
      </c>
      <c r="S11" s="378">
        <f t="shared" si="41"/>
        <v>1.2889947028179529</v>
      </c>
      <c r="T11" s="378">
        <f t="shared" si="41"/>
        <v>1.2928616869264067</v>
      </c>
      <c r="U11" s="378">
        <f t="shared" si="41"/>
        <v>1.3019117187348914</v>
      </c>
      <c r="V11" s="378">
        <f t="shared" si="41"/>
        <v>1.3344595117032636</v>
      </c>
      <c r="W11" s="378">
        <f t="shared" si="24"/>
        <v>1.362483161449032</v>
      </c>
      <c r="X11" s="378">
        <f t="shared" si="25"/>
        <v>1.4006326899696049</v>
      </c>
      <c r="Y11" s="378">
        <f t="shared" si="26"/>
        <v>1.428645343768997</v>
      </c>
      <c r="Z11" s="378">
        <f t="shared" si="27"/>
        <v>1.4572182506443769</v>
      </c>
      <c r="AA11" s="378">
        <f t="shared" si="28"/>
        <v>1.4863626156572645</v>
      </c>
      <c r="AB11" s="378">
        <f t="shared" si="29"/>
        <v>1.5160898679704098</v>
      </c>
      <c r="AC11" s="378">
        <f t="shared" si="30"/>
        <v>1.5464116653298181</v>
      </c>
      <c r="AD11" s="378">
        <f t="shared" si="31"/>
        <v>1.5773398986364144</v>
      </c>
      <c r="AE11" s="378">
        <f t="shared" si="32"/>
        <v>1.6088866966091429</v>
      </c>
      <c r="AF11" s="378">
        <f t="shared" si="33"/>
        <v>1.6410644305413258</v>
      </c>
      <c r="AG11" s="378">
        <f t="shared" si="34"/>
        <v>1.6738857191521523</v>
      </c>
      <c r="AH11" s="378">
        <f t="shared" si="35"/>
        <v>1.7073634335351955</v>
      </c>
      <c r="AI11" s="378">
        <f t="shared" si="37"/>
        <v>1.7415107022058993</v>
      </c>
      <c r="AJ11" s="378">
        <f t="shared" si="3"/>
        <v>1.7763409162500174</v>
      </c>
      <c r="AK11" s="399">
        <f t="shared" si="4"/>
        <v>1.8118677345750178</v>
      </c>
      <c r="AL11" s="399">
        <f t="shared" si="5"/>
        <v>1.8481050892665183</v>
      </c>
      <c r="AM11" s="399">
        <f t="shared" si="6"/>
        <v>1.8850671910518486</v>
      </c>
      <c r="AN11" s="399">
        <f t="shared" si="7"/>
        <v>1.9227685348728856</v>
      </c>
      <c r="AO11" s="399">
        <f t="shared" si="8"/>
        <v>1.9612239055703433</v>
      </c>
      <c r="AP11" s="399">
        <f t="shared" si="9"/>
        <v>2.0004483836817504</v>
      </c>
      <c r="AQ11" s="399">
        <f t="shared" si="10"/>
        <v>2.0404573513553856</v>
      </c>
      <c r="AR11" s="399">
        <f t="shared" si="11"/>
        <v>2.0812664983824933</v>
      </c>
      <c r="AS11" s="399">
        <f t="shared" si="12"/>
        <v>2.1228918283501432</v>
      </c>
      <c r="AT11" s="399">
        <f t="shared" si="13"/>
        <v>2.1653496649171462</v>
      </c>
      <c r="AU11" s="399">
        <f t="shared" si="14"/>
        <v>2.2086566582154892</v>
      </c>
      <c r="AV11" s="399">
        <f t="shared" si="15"/>
        <v>2.2528297913797992</v>
      </c>
      <c r="AW11" s="399">
        <f t="shared" si="16"/>
        <v>2.2978863872073951</v>
      </c>
      <c r="AX11" s="399">
        <f t="shared" si="17"/>
        <v>2.3438441149515432</v>
      </c>
      <c r="AY11" s="399">
        <f t="shared" si="18"/>
        <v>2.3907209972505741</v>
      </c>
      <c r="AZ11" s="399">
        <f t="shared" si="19"/>
        <v>2.4385354171955855</v>
      </c>
      <c r="BA11" s="399">
        <f t="shared" si="20"/>
        <v>2.4873061255394973</v>
      </c>
      <c r="BB11" s="399">
        <f t="shared" si="21"/>
        <v>2.5370522480502871</v>
      </c>
      <c r="BC11" s="399">
        <f t="shared" si="22"/>
        <v>2.587793293011293</v>
      </c>
    </row>
    <row r="12" spans="1:72" hidden="1">
      <c r="A12" s="386">
        <v>2005</v>
      </c>
      <c r="B12" s="322" t="s">
        <v>8</v>
      </c>
      <c r="C12" s="322" t="s">
        <v>9</v>
      </c>
      <c r="D12" s="400">
        <f t="shared" ref="D12:G12" si="42">E12/(1+D6)</f>
        <v>0.87753167318141889</v>
      </c>
      <c r="E12" s="400">
        <f t="shared" si="42"/>
        <v>0.91175540843549419</v>
      </c>
      <c r="F12" s="400">
        <f t="shared" si="42"/>
        <v>0.95460791263196232</v>
      </c>
      <c r="G12" s="400">
        <f t="shared" si="42"/>
        <v>0.9717908550593376</v>
      </c>
      <c r="H12" s="400">
        <f>I12/(1+H6)</f>
        <v>0.97276264591439687</v>
      </c>
      <c r="I12" s="398">
        <v>1</v>
      </c>
      <c r="J12" s="378">
        <f>I12*(1+I6)</f>
        <v>1.0189999999999999</v>
      </c>
      <c r="K12" s="378">
        <f t="shared" ref="K12:V12" si="43">J12*(1+J6)</f>
        <v>1.0444749999999998</v>
      </c>
      <c r="L12" s="378">
        <f t="shared" si="43"/>
        <v>1.0737202999999997</v>
      </c>
      <c r="M12" s="378">
        <f t="shared" si="43"/>
        <v>1.1413646788999996</v>
      </c>
      <c r="N12" s="378">
        <f t="shared" si="43"/>
        <v>1.1527783256889996</v>
      </c>
      <c r="O12" s="378">
        <f t="shared" si="43"/>
        <v>1.1700700005743345</v>
      </c>
      <c r="P12" s="378">
        <f t="shared" si="43"/>
        <v>1.1923013305852468</v>
      </c>
      <c r="Q12" s="378">
        <f t="shared" si="43"/>
        <v>1.2316472744945599</v>
      </c>
      <c r="R12" s="378">
        <f t="shared" si="43"/>
        <v>1.2488903363374837</v>
      </c>
      <c r="S12" s="378">
        <f t="shared" si="43"/>
        <v>1.2538858976828335</v>
      </c>
      <c r="T12" s="378">
        <f t="shared" si="43"/>
        <v>1.2576475553758819</v>
      </c>
      <c r="U12" s="378">
        <f t="shared" si="43"/>
        <v>1.2664510882635129</v>
      </c>
      <c r="V12" s="378">
        <f t="shared" si="43"/>
        <v>1.2981123654701006</v>
      </c>
      <c r="W12" s="378">
        <f t="shared" si="24"/>
        <v>1.3253727251449725</v>
      </c>
      <c r="X12" s="378">
        <f t="shared" si="25"/>
        <v>1.3624831614490318</v>
      </c>
      <c r="Y12" s="378">
        <f t="shared" si="26"/>
        <v>1.3897328246780125</v>
      </c>
      <c r="Z12" s="378">
        <f t="shared" si="27"/>
        <v>1.4175274811715728</v>
      </c>
      <c r="AA12" s="378">
        <f t="shared" si="28"/>
        <v>1.4458780307950043</v>
      </c>
      <c r="AB12" s="378">
        <f t="shared" si="29"/>
        <v>1.4747955914109043</v>
      </c>
      <c r="AC12" s="378">
        <f t="shared" si="30"/>
        <v>1.5042915032391224</v>
      </c>
      <c r="AD12" s="378">
        <f t="shared" si="31"/>
        <v>1.5343773333039048</v>
      </c>
      <c r="AE12" s="378">
        <f t="shared" si="32"/>
        <v>1.5650648799699829</v>
      </c>
      <c r="AF12" s="378">
        <f t="shared" si="33"/>
        <v>1.5963661775693825</v>
      </c>
      <c r="AG12" s="378">
        <f t="shared" si="34"/>
        <v>1.6282935011207702</v>
      </c>
      <c r="AH12" s="378">
        <f t="shared" si="35"/>
        <v>1.6608593711431856</v>
      </c>
      <c r="AI12" s="378">
        <f t="shared" si="37"/>
        <v>1.6940765585660493</v>
      </c>
      <c r="AJ12" s="378">
        <f t="shared" si="3"/>
        <v>1.7279580897373703</v>
      </c>
      <c r="AK12" s="399">
        <f t="shared" si="4"/>
        <v>1.7625172515321177</v>
      </c>
      <c r="AL12" s="399">
        <f t="shared" si="5"/>
        <v>1.79776759656276</v>
      </c>
      <c r="AM12" s="399">
        <f t="shared" si="6"/>
        <v>1.8337229484940152</v>
      </c>
      <c r="AN12" s="399">
        <f t="shared" si="7"/>
        <v>1.8703974074638956</v>
      </c>
      <c r="AO12" s="399">
        <f t="shared" si="8"/>
        <v>1.9078053556131735</v>
      </c>
      <c r="AP12" s="399">
        <f t="shared" si="9"/>
        <v>1.9459614627254371</v>
      </c>
      <c r="AQ12" s="399">
        <f t="shared" si="10"/>
        <v>1.984880691979946</v>
      </c>
      <c r="AR12" s="399">
        <f t="shared" si="11"/>
        <v>2.0245783058195448</v>
      </c>
      <c r="AS12" s="399">
        <f t="shared" si="12"/>
        <v>2.0650698719359357</v>
      </c>
      <c r="AT12" s="399">
        <f t="shared" si="13"/>
        <v>2.1063712693746544</v>
      </c>
      <c r="AU12" s="399">
        <f t="shared" si="14"/>
        <v>2.1484986947621474</v>
      </c>
      <c r="AV12" s="399">
        <f t="shared" si="15"/>
        <v>2.1914686686573903</v>
      </c>
      <c r="AW12" s="399">
        <f t="shared" si="16"/>
        <v>2.2352980420305379</v>
      </c>
      <c r="AX12" s="399">
        <f t="shared" si="17"/>
        <v>2.2800040028711486</v>
      </c>
      <c r="AY12" s="399">
        <f t="shared" si="18"/>
        <v>2.3256040829285718</v>
      </c>
      <c r="AZ12" s="399">
        <f t="shared" si="19"/>
        <v>2.3721161645871431</v>
      </c>
      <c r="BA12" s="399">
        <f t="shared" si="20"/>
        <v>2.4195584878788861</v>
      </c>
      <c r="BB12" s="399">
        <f t="shared" si="21"/>
        <v>2.4679496576364639</v>
      </c>
      <c r="BC12" s="399">
        <f t="shared" si="22"/>
        <v>2.5173086507891931</v>
      </c>
    </row>
    <row r="13" spans="1:72">
      <c r="A13" s="386">
        <v>2006</v>
      </c>
      <c r="B13" s="322" t="s">
        <v>8</v>
      </c>
      <c r="C13" s="322" t="s">
        <v>9</v>
      </c>
      <c r="D13" s="400">
        <f t="shared" ref="D13:H13" si="44">E13/(1+D6)</f>
        <v>0.86116945356370855</v>
      </c>
      <c r="E13" s="400">
        <f t="shared" si="44"/>
        <v>0.89475506225269308</v>
      </c>
      <c r="F13" s="400">
        <f t="shared" si="44"/>
        <v>0.93680855017856957</v>
      </c>
      <c r="G13" s="400">
        <f t="shared" si="44"/>
        <v>0.95367110408178379</v>
      </c>
      <c r="H13" s="400">
        <f t="shared" si="44"/>
        <v>0.95462477518586553</v>
      </c>
      <c r="I13" s="400">
        <f>J13/(1+I6)</f>
        <v>0.9813542688910698</v>
      </c>
      <c r="J13" s="398">
        <v>1</v>
      </c>
      <c r="K13" s="378">
        <f>J13*(1+J6)</f>
        <v>1.0249999999999999</v>
      </c>
      <c r="L13" s="378">
        <f t="shared" ref="L13:V13" si="45">K13*(1+K6)</f>
        <v>1.0536999999999999</v>
      </c>
      <c r="M13" s="378">
        <f t="shared" si="45"/>
        <v>1.1200830999999998</v>
      </c>
      <c r="N13" s="378">
        <f t="shared" si="45"/>
        <v>1.1312839309999998</v>
      </c>
      <c r="O13" s="378">
        <f t="shared" si="45"/>
        <v>1.1482531899649997</v>
      </c>
      <c r="P13" s="378">
        <f t="shared" si="45"/>
        <v>1.1700700005743345</v>
      </c>
      <c r="Q13" s="378">
        <f t="shared" si="45"/>
        <v>1.2086823105932876</v>
      </c>
      <c r="R13" s="378">
        <f t="shared" si="45"/>
        <v>1.2256038629415935</v>
      </c>
      <c r="S13" s="378">
        <f t="shared" si="45"/>
        <v>1.2305062783933598</v>
      </c>
      <c r="T13" s="378">
        <f t="shared" si="45"/>
        <v>1.2341977972285398</v>
      </c>
      <c r="U13" s="378">
        <f t="shared" si="45"/>
        <v>1.2428371818091395</v>
      </c>
      <c r="V13" s="378">
        <f t="shared" si="45"/>
        <v>1.2739081113543678</v>
      </c>
      <c r="W13" s="378">
        <f t="shared" si="24"/>
        <v>1.3006601816928094</v>
      </c>
      <c r="X13" s="378">
        <f t="shared" si="25"/>
        <v>1.3370786667802081</v>
      </c>
      <c r="Y13" s="378">
        <f t="shared" si="26"/>
        <v>1.3638202401158124</v>
      </c>
      <c r="Z13" s="378">
        <f t="shared" si="27"/>
        <v>1.3910966449181286</v>
      </c>
      <c r="AA13" s="378">
        <f t="shared" si="28"/>
        <v>1.4189185778164912</v>
      </c>
      <c r="AB13" s="378">
        <f t="shared" si="29"/>
        <v>1.4472969493728212</v>
      </c>
      <c r="AC13" s="378">
        <f t="shared" si="30"/>
        <v>1.4762428883602776</v>
      </c>
      <c r="AD13" s="378">
        <f t="shared" si="31"/>
        <v>1.5057677461274832</v>
      </c>
      <c r="AE13" s="378">
        <f t="shared" si="32"/>
        <v>1.5358831010500329</v>
      </c>
      <c r="AF13" s="378">
        <f t="shared" si="33"/>
        <v>1.5666007630710337</v>
      </c>
      <c r="AG13" s="378">
        <f t="shared" si="34"/>
        <v>1.5979327783324544</v>
      </c>
      <c r="AH13" s="378">
        <f t="shared" si="35"/>
        <v>1.6298914338991035</v>
      </c>
      <c r="AI13" s="378">
        <f t="shared" si="37"/>
        <v>1.6624892625770855</v>
      </c>
      <c r="AJ13" s="378">
        <f t="shared" si="3"/>
        <v>1.6957390478286272</v>
      </c>
      <c r="AK13" s="401">
        <f t="shared" si="4"/>
        <v>1.7296538287851997</v>
      </c>
      <c r="AL13" s="401">
        <f t="shared" si="5"/>
        <v>1.7642469053609038</v>
      </c>
      <c r="AM13" s="401">
        <f t="shared" si="6"/>
        <v>1.7995318434681218</v>
      </c>
      <c r="AN13" s="401">
        <f t="shared" si="7"/>
        <v>1.8355224803374843</v>
      </c>
      <c r="AO13" s="401">
        <f t="shared" si="8"/>
        <v>1.872232929944234</v>
      </c>
      <c r="AP13" s="401">
        <f t="shared" si="9"/>
        <v>1.9096775885431188</v>
      </c>
      <c r="AQ13" s="401">
        <f t="shared" si="10"/>
        <v>1.9478711403139812</v>
      </c>
      <c r="AR13" s="401">
        <f t="shared" si="11"/>
        <v>1.9868285631202609</v>
      </c>
      <c r="AS13" s="401">
        <f t="shared" si="12"/>
        <v>2.0265651343826661</v>
      </c>
      <c r="AT13" s="401">
        <f t="shared" si="13"/>
        <v>2.0670964370703193</v>
      </c>
      <c r="AU13" s="401">
        <f t="shared" si="14"/>
        <v>2.1084383658117258</v>
      </c>
      <c r="AV13" s="401">
        <f t="shared" si="15"/>
        <v>2.1506071331279606</v>
      </c>
      <c r="AW13" s="401">
        <f t="shared" si="16"/>
        <v>2.1936192757905197</v>
      </c>
      <c r="AX13" s="401">
        <f t="shared" si="17"/>
        <v>2.23749166130633</v>
      </c>
      <c r="AY13" s="401">
        <f t="shared" si="18"/>
        <v>2.2822414945324567</v>
      </c>
      <c r="AZ13" s="401">
        <f t="shared" si="19"/>
        <v>2.3278863244231061</v>
      </c>
      <c r="BA13" s="401">
        <f t="shared" si="20"/>
        <v>2.3744440509115683</v>
      </c>
      <c r="BB13" s="401">
        <f t="shared" si="21"/>
        <v>2.4219329319297995</v>
      </c>
      <c r="BC13" s="401">
        <f t="shared" si="22"/>
        <v>2.4703715905683956</v>
      </c>
    </row>
    <row r="14" spans="1:72">
      <c r="A14" s="391">
        <v>2007</v>
      </c>
      <c r="B14" s="322" t="s">
        <v>8</v>
      </c>
      <c r="C14" s="322" t="s">
        <v>9</v>
      </c>
      <c r="D14" s="400">
        <f t="shared" ref="D14:I14" si="46">E14/(1+D6)</f>
        <v>0.84016532054995963</v>
      </c>
      <c r="E14" s="400">
        <f t="shared" si="46"/>
        <v>0.87293176805140804</v>
      </c>
      <c r="F14" s="400">
        <f t="shared" si="46"/>
        <v>0.91395956114982413</v>
      </c>
      <c r="G14" s="400">
        <f t="shared" si="46"/>
        <v>0.93041083325052099</v>
      </c>
      <c r="H14" s="400">
        <f t="shared" si="46"/>
        <v>0.93134124408377139</v>
      </c>
      <c r="I14" s="400">
        <f t="shared" si="46"/>
        <v>0.95741879891811699</v>
      </c>
      <c r="J14" s="400">
        <f>K14/(1+J6)</f>
        <v>0.97560975609756106</v>
      </c>
      <c r="K14" s="398">
        <v>1</v>
      </c>
      <c r="L14" s="401">
        <f t="shared" ref="L14:V14" si="47">K14*(1+K6)</f>
        <v>1.028</v>
      </c>
      <c r="M14" s="401">
        <f t="shared" si="47"/>
        <v>1.0927640000000001</v>
      </c>
      <c r="N14" s="401">
        <f t="shared" si="47"/>
        <v>1.1036916400000001</v>
      </c>
      <c r="O14" s="401">
        <f t="shared" si="47"/>
        <v>1.1202470145999999</v>
      </c>
      <c r="P14" s="401">
        <f t="shared" si="47"/>
        <v>1.1415317078773997</v>
      </c>
      <c r="Q14" s="401">
        <f t="shared" si="47"/>
        <v>1.1792022542373537</v>
      </c>
      <c r="R14" s="401">
        <f t="shared" si="47"/>
        <v>1.1957110857966766</v>
      </c>
      <c r="S14" s="401">
        <f t="shared" si="47"/>
        <v>1.2004939301398634</v>
      </c>
      <c r="T14" s="401">
        <f t="shared" si="47"/>
        <v>1.2040954119302829</v>
      </c>
      <c r="U14" s="401">
        <f t="shared" si="47"/>
        <v>1.2125240798137948</v>
      </c>
      <c r="V14" s="401">
        <f t="shared" si="47"/>
        <v>1.2428371818091397</v>
      </c>
      <c r="W14" s="378">
        <f t="shared" si="24"/>
        <v>1.2689367626271315</v>
      </c>
      <c r="X14" s="378">
        <f t="shared" si="25"/>
        <v>1.3044669919806913</v>
      </c>
      <c r="Y14" s="378">
        <f t="shared" si="26"/>
        <v>1.3305563318203051</v>
      </c>
      <c r="Z14" s="378">
        <f t="shared" si="27"/>
        <v>1.3571674584567113</v>
      </c>
      <c r="AA14" s="378">
        <f t="shared" si="28"/>
        <v>1.3843108076258455</v>
      </c>
      <c r="AB14" s="378">
        <f t="shared" si="29"/>
        <v>1.4119970237783623</v>
      </c>
      <c r="AC14" s="378">
        <f t="shared" si="30"/>
        <v>1.4402369642539297</v>
      </c>
      <c r="AD14" s="378">
        <f t="shared" si="31"/>
        <v>1.4690417035390082</v>
      </c>
      <c r="AE14" s="378">
        <f t="shared" si="32"/>
        <v>1.4984225376097884</v>
      </c>
      <c r="AF14" s="378">
        <f t="shared" si="33"/>
        <v>1.5283909883619842</v>
      </c>
      <c r="AG14" s="378">
        <f t="shared" si="34"/>
        <v>1.5589588081292238</v>
      </c>
      <c r="AH14" s="378">
        <f t="shared" si="35"/>
        <v>1.5901379842918084</v>
      </c>
      <c r="AI14" s="378">
        <f t="shared" si="37"/>
        <v>1.6219407439776445</v>
      </c>
      <c r="AJ14" s="378">
        <f t="shared" si="3"/>
        <v>1.6543795588571975</v>
      </c>
      <c r="AK14" s="401">
        <f t="shared" si="4"/>
        <v>1.6874671500343414</v>
      </c>
      <c r="AL14" s="401">
        <f t="shared" si="5"/>
        <v>1.7212164930350282</v>
      </c>
      <c r="AM14" s="401">
        <f t="shared" si="6"/>
        <v>1.7556408228957288</v>
      </c>
      <c r="AN14" s="401">
        <f t="shared" si="7"/>
        <v>1.7907536393536434</v>
      </c>
      <c r="AO14" s="401">
        <f t="shared" si="8"/>
        <v>1.8265687121407164</v>
      </c>
      <c r="AP14" s="401">
        <f t="shared" si="9"/>
        <v>1.8631000863835308</v>
      </c>
      <c r="AQ14" s="401">
        <f t="shared" si="10"/>
        <v>1.9003620881112013</v>
      </c>
      <c r="AR14" s="401">
        <f t="shared" si="11"/>
        <v>1.9383693298734255</v>
      </c>
      <c r="AS14" s="401">
        <f t="shared" si="12"/>
        <v>1.977136716470894</v>
      </c>
      <c r="AT14" s="401">
        <f t="shared" si="13"/>
        <v>2.0166794508003121</v>
      </c>
      <c r="AU14" s="401">
        <f t="shared" si="14"/>
        <v>2.0570130398163182</v>
      </c>
      <c r="AV14" s="401">
        <f t="shared" si="15"/>
        <v>2.0981533006126445</v>
      </c>
      <c r="AW14" s="401">
        <f t="shared" si="16"/>
        <v>2.1401163666248975</v>
      </c>
      <c r="AX14" s="401">
        <f t="shared" si="17"/>
        <v>2.1829186939573955</v>
      </c>
      <c r="AY14" s="401">
        <f t="shared" si="18"/>
        <v>2.2265770678365433</v>
      </c>
      <c r="AZ14" s="401">
        <f t="shared" si="19"/>
        <v>2.2711086091932744</v>
      </c>
      <c r="BA14" s="401">
        <f t="shared" si="20"/>
        <v>2.3165307813771401</v>
      </c>
      <c r="BB14" s="401">
        <f t="shared" si="21"/>
        <v>2.362861397004683</v>
      </c>
      <c r="BC14" s="401">
        <f>BB14*(1+$BB$6)</f>
        <v>2.4101186249447766</v>
      </c>
    </row>
    <row r="15" spans="1:72">
      <c r="A15" s="386">
        <v>2008</v>
      </c>
      <c r="B15" s="322" t="s">
        <v>8</v>
      </c>
      <c r="C15" s="322" t="s">
        <v>9</v>
      </c>
      <c r="D15" s="401">
        <f t="shared" ref="D15:J15" si="48">E15/(1+D6)</f>
        <v>0.8172814402236962</v>
      </c>
      <c r="E15" s="401">
        <f t="shared" si="48"/>
        <v>0.84915541639242031</v>
      </c>
      <c r="F15" s="401">
        <f t="shared" si="48"/>
        <v>0.88906572096286396</v>
      </c>
      <c r="G15" s="401">
        <f t="shared" si="48"/>
        <v>0.90506890394019557</v>
      </c>
      <c r="H15" s="401">
        <f t="shared" si="48"/>
        <v>0.90597397284413561</v>
      </c>
      <c r="I15" s="401">
        <f t="shared" si="48"/>
        <v>0.93134124408377139</v>
      </c>
      <c r="J15" s="401">
        <f t="shared" si="48"/>
        <v>0.94903672772136294</v>
      </c>
      <c r="K15" s="401">
        <f>L15/(1+K6)</f>
        <v>0.97276264591439687</v>
      </c>
      <c r="L15" s="398">
        <v>1</v>
      </c>
      <c r="M15" s="401">
        <f t="shared" ref="M15:V15" si="49">L15*(1+L6)</f>
        <v>1.0629999999999999</v>
      </c>
      <c r="N15" s="401">
        <f t="shared" si="49"/>
        <v>1.0736299999999999</v>
      </c>
      <c r="O15" s="401">
        <f t="shared" si="49"/>
        <v>1.0897344499999997</v>
      </c>
      <c r="P15" s="401">
        <f t="shared" si="49"/>
        <v>1.1104394045499997</v>
      </c>
      <c r="Q15" s="401">
        <f t="shared" si="49"/>
        <v>1.1470839049001496</v>
      </c>
      <c r="R15" s="401">
        <f t="shared" si="49"/>
        <v>1.1631430795687516</v>
      </c>
      <c r="S15" s="401">
        <f t="shared" si="49"/>
        <v>1.1677956518870267</v>
      </c>
      <c r="T15" s="401">
        <f t="shared" si="49"/>
        <v>1.1712990388426876</v>
      </c>
      <c r="U15" s="401">
        <f t="shared" si="49"/>
        <v>1.1794981321145863</v>
      </c>
      <c r="V15" s="401">
        <f t="shared" si="49"/>
        <v>1.2089855854174509</v>
      </c>
      <c r="W15" s="378">
        <f t="shared" si="24"/>
        <v>1.2343742827112172</v>
      </c>
      <c r="X15" s="378">
        <f t="shared" si="25"/>
        <v>1.2689367626271313</v>
      </c>
      <c r="Y15" s="378">
        <f t="shared" si="26"/>
        <v>1.294315497879674</v>
      </c>
      <c r="Z15" s="378">
        <f t="shared" si="27"/>
        <v>1.3202018078372675</v>
      </c>
      <c r="AA15" s="378">
        <f t="shared" si="28"/>
        <v>1.346605843994013</v>
      </c>
      <c r="AB15" s="378">
        <f t="shared" si="29"/>
        <v>1.3735379608738931</v>
      </c>
      <c r="AC15" s="378">
        <f t="shared" si="30"/>
        <v>1.401008720091371</v>
      </c>
      <c r="AD15" s="378">
        <f t="shared" si="31"/>
        <v>1.4290288944931984</v>
      </c>
      <c r="AE15" s="378">
        <f t="shared" si="32"/>
        <v>1.4576094723830624</v>
      </c>
      <c r="AF15" s="378">
        <f t="shared" si="33"/>
        <v>1.4867616618307236</v>
      </c>
      <c r="AG15" s="378">
        <f t="shared" si="34"/>
        <v>1.5164968950673381</v>
      </c>
      <c r="AH15" s="378">
        <f t="shared" si="35"/>
        <v>1.546826832968685</v>
      </c>
      <c r="AI15" s="378">
        <f t="shared" si="37"/>
        <v>1.5777633696280586</v>
      </c>
      <c r="AJ15" s="378">
        <f t="shared" si="3"/>
        <v>1.6093186370206198</v>
      </c>
      <c r="AK15" s="401">
        <f t="shared" si="4"/>
        <v>1.6415050097610322</v>
      </c>
      <c r="AL15" s="401">
        <f t="shared" si="5"/>
        <v>1.6743351099562529</v>
      </c>
      <c r="AM15" s="401">
        <f t="shared" si="6"/>
        <v>1.7078218121553781</v>
      </c>
      <c r="AN15" s="401">
        <f t="shared" si="7"/>
        <v>1.7419782483984856</v>
      </c>
      <c r="AO15" s="401">
        <f t="shared" si="8"/>
        <v>1.7768178133664554</v>
      </c>
      <c r="AP15" s="401">
        <f t="shared" si="9"/>
        <v>1.8123541696337846</v>
      </c>
      <c r="AQ15" s="401">
        <f t="shared" si="10"/>
        <v>1.8486012530264604</v>
      </c>
      <c r="AR15" s="401">
        <f t="shared" si="11"/>
        <v>1.8855732780869896</v>
      </c>
      <c r="AS15" s="401">
        <f t="shared" si="12"/>
        <v>1.9232847436487295</v>
      </c>
      <c r="AT15" s="401">
        <f t="shared" si="13"/>
        <v>1.9617504385217042</v>
      </c>
      <c r="AU15" s="401">
        <f t="shared" si="14"/>
        <v>2.0009854472921385</v>
      </c>
      <c r="AV15" s="401">
        <f t="shared" si="15"/>
        <v>2.0410051562379814</v>
      </c>
      <c r="AW15" s="401">
        <f t="shared" si="16"/>
        <v>2.0818252593627409</v>
      </c>
      <c r="AX15" s="401">
        <f t="shared" si="17"/>
        <v>2.1234617645499956</v>
      </c>
      <c r="AY15" s="401">
        <f t="shared" si="18"/>
        <v>2.1659309998409957</v>
      </c>
      <c r="AZ15" s="401">
        <f t="shared" si="19"/>
        <v>2.2092496198378155</v>
      </c>
      <c r="BA15" s="401">
        <f t="shared" si="20"/>
        <v>2.2534346122345719</v>
      </c>
      <c r="BB15" s="401">
        <f t="shared" si="21"/>
        <v>2.2985033044792633</v>
      </c>
      <c r="BC15" s="401">
        <f t="shared" si="22"/>
        <v>2.3444733705688487</v>
      </c>
    </row>
    <row r="16" spans="1:72">
      <c r="A16" s="386">
        <v>2009</v>
      </c>
      <c r="B16" s="322" t="s">
        <v>8</v>
      </c>
      <c r="C16" s="322" t="s">
        <v>9</v>
      </c>
      <c r="D16" s="401">
        <f t="shared" ref="D16:K16" si="50">E16/(1+D6)</f>
        <v>0.76884425232708942</v>
      </c>
      <c r="E16" s="401">
        <f t="shared" si="50"/>
        <v>0.79882917816784582</v>
      </c>
      <c r="F16" s="401">
        <f t="shared" si="50"/>
        <v>0.8363741495417345</v>
      </c>
      <c r="G16" s="401">
        <f t="shared" si="50"/>
        <v>0.85142888423348573</v>
      </c>
      <c r="H16" s="401">
        <f t="shared" si="50"/>
        <v>0.85228031311771912</v>
      </c>
      <c r="I16" s="401">
        <f t="shared" si="50"/>
        <v>0.87614416188501532</v>
      </c>
      <c r="J16" s="401">
        <f t="shared" si="50"/>
        <v>0.89279090096083058</v>
      </c>
      <c r="K16" s="401">
        <f t="shared" si="50"/>
        <v>0.91511067348485131</v>
      </c>
      <c r="L16" s="401">
        <f>M16/(1+L6)</f>
        <v>0.94073377234242717</v>
      </c>
      <c r="M16" s="398">
        <v>1</v>
      </c>
      <c r="N16" s="401">
        <f t="shared" ref="N16:V16" si="51">M16*(1+M6)</f>
        <v>1.01</v>
      </c>
      <c r="O16" s="401">
        <f t="shared" si="51"/>
        <v>1.02515</v>
      </c>
      <c r="P16" s="401">
        <f t="shared" si="51"/>
        <v>1.0446278499999999</v>
      </c>
      <c r="Q16" s="401">
        <f t="shared" si="51"/>
        <v>1.0791005690499997</v>
      </c>
      <c r="R16" s="401">
        <f t="shared" si="51"/>
        <v>1.0942079770166997</v>
      </c>
      <c r="S16" s="401">
        <f t="shared" si="51"/>
        <v>1.0985848089247665</v>
      </c>
      <c r="T16" s="401">
        <f t="shared" si="51"/>
        <v>1.1018805633515407</v>
      </c>
      <c r="U16" s="401">
        <f t="shared" si="51"/>
        <v>1.1095937272950014</v>
      </c>
      <c r="V16" s="401">
        <f t="shared" si="51"/>
        <v>1.1373335704773764</v>
      </c>
      <c r="W16" s="378">
        <f t="shared" si="24"/>
        <v>1.1612175754574012</v>
      </c>
      <c r="X16" s="378">
        <f t="shared" si="25"/>
        <v>1.1937316675702085</v>
      </c>
      <c r="Y16" s="378">
        <f t="shared" si="26"/>
        <v>1.2176063009216127</v>
      </c>
      <c r="Z16" s="378">
        <f t="shared" si="27"/>
        <v>1.241958426940045</v>
      </c>
      <c r="AA16" s="378">
        <f t="shared" si="28"/>
        <v>1.266797595478846</v>
      </c>
      <c r="AB16" s="378">
        <f t="shared" si="29"/>
        <v>1.292133547388423</v>
      </c>
      <c r="AC16" s="378">
        <f t="shared" si="30"/>
        <v>1.3179762183361914</v>
      </c>
      <c r="AD16" s="378">
        <f t="shared" si="31"/>
        <v>1.3443357427029152</v>
      </c>
      <c r="AE16" s="378">
        <f t="shared" si="32"/>
        <v>1.3712224575569736</v>
      </c>
      <c r="AF16" s="378">
        <f t="shared" si="33"/>
        <v>1.3986469067081131</v>
      </c>
      <c r="AG16" s="378">
        <f t="shared" si="34"/>
        <v>1.4266198448422753</v>
      </c>
      <c r="AH16" s="378">
        <f t="shared" si="35"/>
        <v>1.4551522417391209</v>
      </c>
      <c r="AI16" s="378">
        <f t="shared" si="37"/>
        <v>1.4842552865739034</v>
      </c>
      <c r="AJ16" s="378">
        <f t="shared" si="3"/>
        <v>1.5139403923053816</v>
      </c>
      <c r="AK16" s="401">
        <f t="shared" si="4"/>
        <v>1.5442192001514892</v>
      </c>
      <c r="AL16" s="401">
        <f t="shared" si="5"/>
        <v>1.5751035841545189</v>
      </c>
      <c r="AM16" s="401">
        <f t="shared" si="6"/>
        <v>1.6066056558376094</v>
      </c>
      <c r="AN16" s="401">
        <f t="shared" si="7"/>
        <v>1.6387377689543616</v>
      </c>
      <c r="AO16" s="401">
        <f t="shared" si="8"/>
        <v>1.671512524333449</v>
      </c>
      <c r="AP16" s="401">
        <f t="shared" si="9"/>
        <v>1.704942774820118</v>
      </c>
      <c r="AQ16" s="401">
        <f t="shared" si="10"/>
        <v>1.7390416303165204</v>
      </c>
      <c r="AR16" s="401">
        <f t="shared" si="11"/>
        <v>1.7738224629228507</v>
      </c>
      <c r="AS16" s="401">
        <f t="shared" si="12"/>
        <v>1.8092989121813077</v>
      </c>
      <c r="AT16" s="401">
        <f t="shared" si="13"/>
        <v>1.8454848904249339</v>
      </c>
      <c r="AU16" s="401">
        <f t="shared" si="14"/>
        <v>1.8823945882334325</v>
      </c>
      <c r="AV16" s="401">
        <f t="shared" si="15"/>
        <v>1.9200424799981013</v>
      </c>
      <c r="AW16" s="401">
        <f t="shared" si="16"/>
        <v>1.9584433295980634</v>
      </c>
      <c r="AX16" s="401">
        <f t="shared" si="17"/>
        <v>1.9976121961900248</v>
      </c>
      <c r="AY16" s="401">
        <f t="shared" si="18"/>
        <v>2.0375644401138255</v>
      </c>
      <c r="AZ16" s="401">
        <f t="shared" si="19"/>
        <v>2.0783157289161021</v>
      </c>
      <c r="BA16" s="401">
        <f t="shared" si="20"/>
        <v>2.1198820434944241</v>
      </c>
      <c r="BB16" s="401">
        <f t="shared" si="21"/>
        <v>2.1622796843643126</v>
      </c>
      <c r="BC16" s="401">
        <f t="shared" si="22"/>
        <v>2.2055252780515988</v>
      </c>
    </row>
    <row r="17" spans="1:56">
      <c r="A17" s="386">
        <v>2010</v>
      </c>
      <c r="B17" s="322" t="s">
        <v>8</v>
      </c>
      <c r="C17" s="322" t="s">
        <v>9</v>
      </c>
      <c r="D17" s="401">
        <f t="shared" ref="D17:K17" si="52">E17/(1+D6)</f>
        <v>0.76123193299711833</v>
      </c>
      <c r="E17" s="401">
        <f t="shared" si="52"/>
        <v>0.79091997838400585</v>
      </c>
      <c r="F17" s="401">
        <f t="shared" si="52"/>
        <v>0.82809321736805408</v>
      </c>
      <c r="G17" s="401">
        <f t="shared" si="52"/>
        <v>0.84299889528067906</v>
      </c>
      <c r="H17" s="401">
        <f t="shared" si="52"/>
        <v>0.84384189417595967</v>
      </c>
      <c r="I17" s="401">
        <f t="shared" si="52"/>
        <v>0.86746946721288654</v>
      </c>
      <c r="J17" s="401">
        <f t="shared" si="52"/>
        <v>0.88395138708993126</v>
      </c>
      <c r="K17" s="401">
        <f t="shared" si="52"/>
        <v>0.9060501717671795</v>
      </c>
      <c r="L17" s="401">
        <f>M17/(1+L6)</f>
        <v>0.93141957657666052</v>
      </c>
      <c r="M17" s="401">
        <f>N17/(1+M6)</f>
        <v>0.99009900990099009</v>
      </c>
      <c r="N17" s="398">
        <v>1</v>
      </c>
      <c r="O17" s="401">
        <f t="shared" ref="O17:V17" si="53">N17*(1+N6)</f>
        <v>1.0149999999999999</v>
      </c>
      <c r="P17" s="401">
        <f t="shared" si="53"/>
        <v>1.0342849999999999</v>
      </c>
      <c r="Q17" s="401">
        <f t="shared" si="53"/>
        <v>1.0684164049999998</v>
      </c>
      <c r="R17" s="401">
        <f t="shared" si="53"/>
        <v>1.0833742346699997</v>
      </c>
      <c r="S17" s="401">
        <f t="shared" si="53"/>
        <v>1.0877077316086796</v>
      </c>
      <c r="T17" s="401">
        <f t="shared" si="53"/>
        <v>1.0909708548035055</v>
      </c>
      <c r="U17" s="401">
        <f t="shared" si="53"/>
        <v>1.0986076507871299</v>
      </c>
      <c r="V17" s="401">
        <f t="shared" si="53"/>
        <v>1.126072842056808</v>
      </c>
      <c r="W17" s="378">
        <f t="shared" si="24"/>
        <v>1.1497203717400009</v>
      </c>
      <c r="X17" s="378">
        <f t="shared" si="25"/>
        <v>1.1819125421487209</v>
      </c>
      <c r="Y17" s="378">
        <f t="shared" si="26"/>
        <v>1.2055507929916953</v>
      </c>
      <c r="Z17" s="378">
        <f t="shared" si="27"/>
        <v>1.2296618088515292</v>
      </c>
      <c r="AA17" s="378">
        <f t="shared" si="28"/>
        <v>1.2542550450285599</v>
      </c>
      <c r="AB17" s="378">
        <f t="shared" si="29"/>
        <v>1.2793401459291311</v>
      </c>
      <c r="AC17" s="378">
        <f t="shared" si="30"/>
        <v>1.3049269488477138</v>
      </c>
      <c r="AD17" s="378">
        <f t="shared" si="31"/>
        <v>1.3310254878246681</v>
      </c>
      <c r="AE17" s="378">
        <f t="shared" si="32"/>
        <v>1.3576459975811614</v>
      </c>
      <c r="AF17" s="378">
        <f t="shared" si="33"/>
        <v>1.3847989175327846</v>
      </c>
      <c r="AG17" s="378">
        <f t="shared" si="34"/>
        <v>1.4124948958834402</v>
      </c>
      <c r="AH17" s="378">
        <f t="shared" si="35"/>
        <v>1.4407447938011091</v>
      </c>
      <c r="AI17" s="378">
        <f t="shared" si="37"/>
        <v>1.4695596896771312</v>
      </c>
      <c r="AJ17" s="378">
        <f t="shared" si="3"/>
        <v>1.498950883470674</v>
      </c>
      <c r="AK17" s="401">
        <f t="shared" si="4"/>
        <v>1.5289299011400874</v>
      </c>
      <c r="AL17" s="401">
        <f t="shared" si="5"/>
        <v>1.5595084991628891</v>
      </c>
      <c r="AM17" s="401">
        <f t="shared" si="6"/>
        <v>1.5906986691461469</v>
      </c>
      <c r="AN17" s="401">
        <f t="shared" si="7"/>
        <v>1.6225126425290699</v>
      </c>
      <c r="AO17" s="401">
        <f t="shared" si="8"/>
        <v>1.6549628953796514</v>
      </c>
      <c r="AP17" s="401">
        <f t="shared" si="9"/>
        <v>1.6880621532872444</v>
      </c>
      <c r="AQ17" s="401">
        <f t="shared" si="10"/>
        <v>1.7218233963529894</v>
      </c>
      <c r="AR17" s="401">
        <f t="shared" si="11"/>
        <v>1.7562598642800493</v>
      </c>
      <c r="AS17" s="401">
        <f t="shared" si="12"/>
        <v>1.7913850615656504</v>
      </c>
      <c r="AT17" s="401">
        <f t="shared" si="13"/>
        <v>1.8272127627969634</v>
      </c>
      <c r="AU17" s="401">
        <f t="shared" si="14"/>
        <v>1.8637570180529028</v>
      </c>
      <c r="AV17" s="401">
        <f t="shared" si="15"/>
        <v>1.9010321584139609</v>
      </c>
      <c r="AW17" s="401">
        <f t="shared" si="16"/>
        <v>1.9390528015822401</v>
      </c>
      <c r="AX17" s="401">
        <f t="shared" si="17"/>
        <v>1.977833857613885</v>
      </c>
      <c r="AY17" s="401">
        <f t="shared" si="18"/>
        <v>2.0173905347661627</v>
      </c>
      <c r="AZ17" s="401">
        <f t="shared" si="19"/>
        <v>2.0577383454614862</v>
      </c>
      <c r="BA17" s="401">
        <f t="shared" si="20"/>
        <v>2.0988931123707157</v>
      </c>
      <c r="BB17" s="401">
        <f t="shared" si="21"/>
        <v>2.1408709746181303</v>
      </c>
      <c r="BC17" s="401">
        <f t="shared" si="22"/>
        <v>2.1836883941104928</v>
      </c>
    </row>
    <row r="18" spans="1:56">
      <c r="A18" s="386">
        <v>2011</v>
      </c>
      <c r="B18" s="322" t="s">
        <v>8</v>
      </c>
      <c r="C18" s="322" t="s">
        <v>9</v>
      </c>
      <c r="D18" s="401">
        <f t="shared" ref="D18:K18" si="54">E18/(1+D6)</f>
        <v>0.74998219999716098</v>
      </c>
      <c r="E18" s="401">
        <f t="shared" si="54"/>
        <v>0.77923150579705025</v>
      </c>
      <c r="F18" s="401">
        <f t="shared" si="54"/>
        <v>0.81585538656951151</v>
      </c>
      <c r="G18" s="401">
        <f t="shared" si="54"/>
        <v>0.83054078352776273</v>
      </c>
      <c r="H18" s="401">
        <f t="shared" si="54"/>
        <v>0.83137132431129035</v>
      </c>
      <c r="I18" s="401">
        <f t="shared" si="54"/>
        <v>0.85464972139200646</v>
      </c>
      <c r="J18" s="401">
        <f t="shared" si="54"/>
        <v>0.87088806609845448</v>
      </c>
      <c r="K18" s="401">
        <f t="shared" si="54"/>
        <v>0.89266026775091578</v>
      </c>
      <c r="L18" s="401">
        <f>M18/(1+L6)</f>
        <v>0.91765475524794149</v>
      </c>
      <c r="M18" s="401">
        <f>N18/(1+M6)</f>
        <v>0.97546700482856175</v>
      </c>
      <c r="N18" s="401">
        <f>O18/(1+N6)</f>
        <v>0.98522167487684742</v>
      </c>
      <c r="O18" s="398">
        <v>1</v>
      </c>
      <c r="P18" s="401">
        <f>O18*(1+O6)</f>
        <v>1.0189999999999999</v>
      </c>
      <c r="Q18" s="401">
        <f t="shared" ref="Q18:V18" si="55">P18*(1+P6)</f>
        <v>1.0526269999999998</v>
      </c>
      <c r="R18" s="401">
        <f t="shared" si="55"/>
        <v>1.0673637779999998</v>
      </c>
      <c r="S18" s="401">
        <f t="shared" si="55"/>
        <v>1.0716332331119998</v>
      </c>
      <c r="T18" s="401">
        <f t="shared" si="55"/>
        <v>1.0748481328113357</v>
      </c>
      <c r="U18" s="401">
        <f t="shared" si="55"/>
        <v>1.0823720697410151</v>
      </c>
      <c r="V18" s="401">
        <f t="shared" si="55"/>
        <v>1.1094313714845403</v>
      </c>
      <c r="W18" s="378">
        <f t="shared" si="24"/>
        <v>1.1327294302857156</v>
      </c>
      <c r="X18" s="378">
        <f t="shared" si="25"/>
        <v>1.1644458543337157</v>
      </c>
      <c r="Y18" s="378">
        <f t="shared" si="26"/>
        <v>1.1877347714203901</v>
      </c>
      <c r="Z18" s="378">
        <f t="shared" si="27"/>
        <v>1.2114894668487979</v>
      </c>
      <c r="AA18" s="378">
        <f t="shared" si="28"/>
        <v>1.2357192561857739</v>
      </c>
      <c r="AB18" s="378">
        <f t="shared" si="29"/>
        <v>1.2604336413094894</v>
      </c>
      <c r="AC18" s="378">
        <f t="shared" si="30"/>
        <v>1.2856423141356792</v>
      </c>
      <c r="AD18" s="378">
        <f t="shared" si="31"/>
        <v>1.3113551604183928</v>
      </c>
      <c r="AE18" s="378">
        <f t="shared" si="32"/>
        <v>1.3375822636267607</v>
      </c>
      <c r="AF18" s="378">
        <f t="shared" si="33"/>
        <v>1.3643339088992958</v>
      </c>
      <c r="AG18" s="378">
        <f t="shared" si="34"/>
        <v>1.3916205870772818</v>
      </c>
      <c r="AH18" s="378">
        <f t="shared" si="35"/>
        <v>1.4194529988188274</v>
      </c>
      <c r="AI18" s="378">
        <f t="shared" si="37"/>
        <v>1.4478420587952039</v>
      </c>
      <c r="AJ18" s="378">
        <f t="shared" si="3"/>
        <v>1.4767988999711079</v>
      </c>
      <c r="AK18" s="401">
        <f t="shared" si="4"/>
        <v>1.5063348779705301</v>
      </c>
      <c r="AL18" s="401">
        <f t="shared" si="5"/>
        <v>1.5364615755299407</v>
      </c>
      <c r="AM18" s="401">
        <f t="shared" si="6"/>
        <v>1.5671908070405396</v>
      </c>
      <c r="AN18" s="401">
        <f t="shared" si="7"/>
        <v>1.5985346231813504</v>
      </c>
      <c r="AO18" s="401">
        <f t="shared" si="8"/>
        <v>1.6305053156449774</v>
      </c>
      <c r="AP18" s="401">
        <f t="shared" si="9"/>
        <v>1.663115421957877</v>
      </c>
      <c r="AQ18" s="401">
        <f t="shared" si="10"/>
        <v>1.6963777303970347</v>
      </c>
      <c r="AR18" s="401">
        <f t="shared" si="11"/>
        <v>1.7303052850049754</v>
      </c>
      <c r="AS18" s="401">
        <f t="shared" si="12"/>
        <v>1.7649113907050749</v>
      </c>
      <c r="AT18" s="401">
        <f t="shared" si="13"/>
        <v>1.8002096185191765</v>
      </c>
      <c r="AU18" s="401">
        <f t="shared" si="14"/>
        <v>1.83621381088956</v>
      </c>
      <c r="AV18" s="401">
        <f t="shared" si="15"/>
        <v>1.8729380871073513</v>
      </c>
      <c r="AW18" s="401">
        <f t="shared" si="16"/>
        <v>1.9103968488494985</v>
      </c>
      <c r="AX18" s="401">
        <f t="shared" si="17"/>
        <v>1.9486047858264886</v>
      </c>
      <c r="AY18" s="401">
        <f t="shared" si="18"/>
        <v>1.9875768815430184</v>
      </c>
      <c r="AZ18" s="401">
        <f t="shared" si="19"/>
        <v>2.027328419173879</v>
      </c>
      <c r="BA18" s="401">
        <f t="shared" si="20"/>
        <v>2.0678749875573565</v>
      </c>
      <c r="BB18" s="401">
        <f t="shared" si="21"/>
        <v>2.1092324873085038</v>
      </c>
      <c r="BC18" s="401">
        <f t="shared" si="22"/>
        <v>2.1514171370546737</v>
      </c>
    </row>
    <row r="19" spans="1:56">
      <c r="A19" s="386">
        <v>2012</v>
      </c>
      <c r="B19" s="322" t="s">
        <v>8</v>
      </c>
      <c r="C19" s="322" t="s">
        <v>9</v>
      </c>
      <c r="D19" s="401">
        <f t="shared" ref="D19:K19" si="56">E19/(1+D6)</f>
        <v>0.73599823355952998</v>
      </c>
      <c r="E19" s="401">
        <f t="shared" si="56"/>
        <v>0.76470216466835161</v>
      </c>
      <c r="F19" s="401">
        <f t="shared" si="56"/>
        <v>0.80064316640776412</v>
      </c>
      <c r="G19" s="401">
        <f t="shared" si="56"/>
        <v>0.81505474340310391</v>
      </c>
      <c r="H19" s="401">
        <f t="shared" si="56"/>
        <v>0.81586979814650695</v>
      </c>
      <c r="I19" s="401">
        <f t="shared" si="56"/>
        <v>0.83871415249460912</v>
      </c>
      <c r="J19" s="401">
        <f t="shared" si="56"/>
        <v>0.85464972139200657</v>
      </c>
      <c r="K19" s="401">
        <f t="shared" si="56"/>
        <v>0.87601596442680663</v>
      </c>
      <c r="L19" s="401">
        <f>M19/(1+L6)</f>
        <v>0.90054441143075725</v>
      </c>
      <c r="M19" s="401">
        <f>N19/(1+M6)</f>
        <v>0.95727870935089487</v>
      </c>
      <c r="N19" s="401">
        <f>O19/(1+N6)</f>
        <v>0.96685149644440382</v>
      </c>
      <c r="O19" s="401">
        <f>P19/(1+O6)</f>
        <v>0.9813542688910698</v>
      </c>
      <c r="P19" s="398">
        <v>1</v>
      </c>
      <c r="Q19" s="401">
        <f t="shared" ref="Q19:V19" si="57">P19*(1+P6)</f>
        <v>1.0329999999999999</v>
      </c>
      <c r="R19" s="401">
        <f t="shared" si="57"/>
        <v>1.0474619999999999</v>
      </c>
      <c r="S19" s="401">
        <f t="shared" si="57"/>
        <v>1.0516518479999999</v>
      </c>
      <c r="T19" s="401">
        <f t="shared" si="57"/>
        <v>1.0548068035439997</v>
      </c>
      <c r="U19" s="401">
        <f t="shared" si="57"/>
        <v>1.0621904511688076</v>
      </c>
      <c r="V19" s="401">
        <f t="shared" si="57"/>
        <v>1.0887452124480277</v>
      </c>
      <c r="W19" s="378">
        <f t="shared" si="24"/>
        <v>1.1116088619094362</v>
      </c>
      <c r="X19" s="378">
        <f t="shared" si="25"/>
        <v>1.1427339100429004</v>
      </c>
      <c r="Y19" s="378">
        <f t="shared" si="26"/>
        <v>1.1655885882437584</v>
      </c>
      <c r="Z19" s="378">
        <f t="shared" si="27"/>
        <v>1.1889003600086336</v>
      </c>
      <c r="AA19" s="378">
        <f t="shared" si="28"/>
        <v>1.2126783672088064</v>
      </c>
      <c r="AB19" s="378">
        <f t="shared" si="29"/>
        <v>1.2369319345529826</v>
      </c>
      <c r="AC19" s="378">
        <f t="shared" si="30"/>
        <v>1.2616705732440423</v>
      </c>
      <c r="AD19" s="378">
        <f t="shared" si="31"/>
        <v>1.2869039847089232</v>
      </c>
      <c r="AE19" s="378">
        <f t="shared" si="32"/>
        <v>1.3126420644031016</v>
      </c>
      <c r="AF19" s="378">
        <f t="shared" si="33"/>
        <v>1.3388949056911637</v>
      </c>
      <c r="AG19" s="378">
        <f t="shared" si="34"/>
        <v>1.365672803804987</v>
      </c>
      <c r="AH19" s="378">
        <f t="shared" si="35"/>
        <v>1.3929862598810867</v>
      </c>
      <c r="AI19" s="378">
        <f t="shared" si="37"/>
        <v>1.4208459850787085</v>
      </c>
      <c r="AJ19" s="378">
        <f t="shared" si="3"/>
        <v>1.4492629047802827</v>
      </c>
      <c r="AK19" s="401">
        <f t="shared" si="4"/>
        <v>1.4782481628758883</v>
      </c>
      <c r="AL19" s="401">
        <f t="shared" si="5"/>
        <v>1.5078131261334062</v>
      </c>
      <c r="AM19" s="401">
        <f t="shared" si="6"/>
        <v>1.5379693886560744</v>
      </c>
      <c r="AN19" s="401">
        <f t="shared" si="7"/>
        <v>1.5687287764291959</v>
      </c>
      <c r="AO19" s="401">
        <f t="shared" si="8"/>
        <v>1.6001033519577799</v>
      </c>
      <c r="AP19" s="401">
        <f t="shared" si="9"/>
        <v>1.6321054189969355</v>
      </c>
      <c r="AQ19" s="401">
        <f t="shared" si="10"/>
        <v>1.6647475273768741</v>
      </c>
      <c r="AR19" s="401">
        <f t="shared" si="11"/>
        <v>1.6980424779244117</v>
      </c>
      <c r="AS19" s="401">
        <f t="shared" si="12"/>
        <v>1.7320033274828999</v>
      </c>
      <c r="AT19" s="401">
        <f t="shared" si="13"/>
        <v>1.7666433940325579</v>
      </c>
      <c r="AU19" s="401">
        <f t="shared" si="14"/>
        <v>1.8019762619132091</v>
      </c>
      <c r="AV19" s="401">
        <f t="shared" si="15"/>
        <v>1.8380157871514733</v>
      </c>
      <c r="AW19" s="401">
        <f t="shared" si="16"/>
        <v>1.8747761028945027</v>
      </c>
      <c r="AX19" s="401">
        <f t="shared" si="17"/>
        <v>1.9122716249523928</v>
      </c>
      <c r="AY19" s="401">
        <f t="shared" si="18"/>
        <v>1.9505170574514408</v>
      </c>
      <c r="AZ19" s="401">
        <f t="shared" si="19"/>
        <v>1.9895273986004696</v>
      </c>
      <c r="BA19" s="401">
        <f t="shared" si="20"/>
        <v>2.0293179465724789</v>
      </c>
      <c r="BB19" s="401">
        <f t="shared" si="21"/>
        <v>2.0699043055039286</v>
      </c>
      <c r="BC19" s="401">
        <f t="shared" si="22"/>
        <v>2.1113023916140072</v>
      </c>
    </row>
    <row r="20" spans="1:56">
      <c r="A20" s="386">
        <v>2013</v>
      </c>
      <c r="B20" s="322" t="s">
        <v>8</v>
      </c>
      <c r="C20" s="322" t="s">
        <v>9</v>
      </c>
      <c r="D20" s="401">
        <f t="shared" ref="D20:K20" si="58">E20/(1+D6)</f>
        <v>0.71248618931222651</v>
      </c>
      <c r="E20" s="401">
        <f t="shared" si="58"/>
        <v>0.74027315069540334</v>
      </c>
      <c r="F20" s="401">
        <f t="shared" si="58"/>
        <v>0.7750659887780873</v>
      </c>
      <c r="G20" s="401">
        <f t="shared" si="58"/>
        <v>0.78901717657609294</v>
      </c>
      <c r="H20" s="401">
        <f t="shared" si="58"/>
        <v>0.78980619375266892</v>
      </c>
      <c r="I20" s="401">
        <f t="shared" si="58"/>
        <v>0.81192076717774364</v>
      </c>
      <c r="J20" s="401">
        <f t="shared" si="58"/>
        <v>0.82734726175412066</v>
      </c>
      <c r="K20" s="401">
        <f t="shared" si="58"/>
        <v>0.84803094329797357</v>
      </c>
      <c r="L20" s="401">
        <f>M20/(1+L6)</f>
        <v>0.87177580971031687</v>
      </c>
      <c r="M20" s="401">
        <f>N20/(1+M6)</f>
        <v>0.92669768572206679</v>
      </c>
      <c r="N20" s="401">
        <f>O20/(1+N6)</f>
        <v>0.93596466257928745</v>
      </c>
      <c r="O20" s="401">
        <f>P20/(1+O6)</f>
        <v>0.95000413251797666</v>
      </c>
      <c r="P20" s="401">
        <f>Q20/(1+P6)</f>
        <v>0.96805421103581812</v>
      </c>
      <c r="Q20" s="398">
        <v>1</v>
      </c>
      <c r="R20" s="401">
        <f>Q20*(1+Q6)</f>
        <v>1.014</v>
      </c>
      <c r="S20" s="401">
        <f>R20*(1+R6)</f>
        <v>1.0180560000000001</v>
      </c>
      <c r="T20" s="401">
        <f>S20*(1+S6)</f>
        <v>1.0211101679999999</v>
      </c>
      <c r="U20" s="401">
        <f>T20*(1+T6)</f>
        <v>1.0282579391759998</v>
      </c>
      <c r="V20" s="401">
        <f>U20*(1+U6)</f>
        <v>1.0539643876553997</v>
      </c>
      <c r="W20" s="378">
        <f t="shared" si="24"/>
        <v>1.076097639796163</v>
      </c>
      <c r="X20" s="378">
        <f t="shared" si="25"/>
        <v>1.1062283737104557</v>
      </c>
      <c r="Y20" s="378">
        <f t="shared" si="26"/>
        <v>1.1283529411846649</v>
      </c>
      <c r="Z20" s="378">
        <f t="shared" si="27"/>
        <v>1.1509200000083581</v>
      </c>
      <c r="AA20" s="378">
        <f t="shared" si="28"/>
        <v>1.1739384000085253</v>
      </c>
      <c r="AB20" s="378">
        <f t="shared" si="29"/>
        <v>1.1974171680086958</v>
      </c>
      <c r="AC20" s="378">
        <f t="shared" si="30"/>
        <v>1.2213655113688697</v>
      </c>
      <c r="AD20" s="378">
        <f t="shared" si="31"/>
        <v>1.245792821596247</v>
      </c>
      <c r="AE20" s="378">
        <f t="shared" si="32"/>
        <v>1.270708678028172</v>
      </c>
      <c r="AF20" s="378">
        <f t="shared" si="33"/>
        <v>1.2961228515887355</v>
      </c>
      <c r="AG20" s="378">
        <f t="shared" si="34"/>
        <v>1.3220453086205102</v>
      </c>
      <c r="AH20" s="378">
        <f t="shared" si="35"/>
        <v>1.3484862147929204</v>
      </c>
      <c r="AI20" s="378">
        <f t="shared" si="37"/>
        <v>1.3754559390887788</v>
      </c>
      <c r="AJ20" s="378">
        <f t="shared" si="3"/>
        <v>1.4029650578705544</v>
      </c>
      <c r="AK20" s="401">
        <f t="shared" si="4"/>
        <v>1.4310243590279654</v>
      </c>
      <c r="AL20" s="401">
        <f t="shared" si="5"/>
        <v>1.4596448462085247</v>
      </c>
      <c r="AM20" s="401">
        <f t="shared" si="6"/>
        <v>1.4888377431326953</v>
      </c>
      <c r="AN20" s="401">
        <f t="shared" si="7"/>
        <v>1.5186144979953493</v>
      </c>
      <c r="AO20" s="401">
        <f t="shared" si="8"/>
        <v>1.5489867879552564</v>
      </c>
      <c r="AP20" s="401">
        <f t="shared" si="9"/>
        <v>1.5799665237143614</v>
      </c>
      <c r="AQ20" s="401">
        <f t="shared" si="10"/>
        <v>1.6115658541886486</v>
      </c>
      <c r="AR20" s="401">
        <f t="shared" si="11"/>
        <v>1.6437971712724215</v>
      </c>
      <c r="AS20" s="401">
        <f t="shared" si="12"/>
        <v>1.6766731146978699</v>
      </c>
      <c r="AT20" s="401">
        <f t="shared" si="13"/>
        <v>1.7102065769918273</v>
      </c>
      <c r="AU20" s="401">
        <f t="shared" si="14"/>
        <v>1.7444107085316638</v>
      </c>
      <c r="AV20" s="401">
        <f t="shared" si="15"/>
        <v>1.7792989227022971</v>
      </c>
      <c r="AW20" s="401">
        <f t="shared" si="16"/>
        <v>1.814884901156343</v>
      </c>
      <c r="AX20" s="401">
        <f t="shared" si="17"/>
        <v>1.8511825991794699</v>
      </c>
      <c r="AY20" s="401">
        <f t="shared" si="18"/>
        <v>1.8882062511630593</v>
      </c>
      <c r="AZ20" s="401">
        <f t="shared" si="19"/>
        <v>1.9259703761863205</v>
      </c>
      <c r="BA20" s="401">
        <f t="shared" si="20"/>
        <v>1.964489783710047</v>
      </c>
      <c r="BB20" s="401">
        <f t="shared" si="21"/>
        <v>2.0037795793842479</v>
      </c>
      <c r="BC20" s="401">
        <f t="shared" si="22"/>
        <v>2.0438551709719328</v>
      </c>
    </row>
    <row r="21" spans="1:56">
      <c r="A21" s="375">
        <v>2014</v>
      </c>
      <c r="B21" s="322" t="s">
        <v>8</v>
      </c>
      <c r="C21" s="322" t="s">
        <v>9</v>
      </c>
      <c r="D21" s="400">
        <f t="shared" ref="D21:Q21" si="59">E21/(1+D6)</f>
        <v>0.70264910188582486</v>
      </c>
      <c r="E21" s="400">
        <f t="shared" si="59"/>
        <v>0.73005241685937194</v>
      </c>
      <c r="F21" s="400">
        <f t="shared" si="59"/>
        <v>0.76436488045176243</v>
      </c>
      <c r="G21" s="400">
        <f t="shared" si="59"/>
        <v>0.77812344829989422</v>
      </c>
      <c r="H21" s="400">
        <f t="shared" si="59"/>
        <v>0.77890157174819408</v>
      </c>
      <c r="I21" s="400">
        <f t="shared" si="59"/>
        <v>0.80071081575714353</v>
      </c>
      <c r="J21" s="400">
        <f t="shared" si="59"/>
        <v>0.81592432125652914</v>
      </c>
      <c r="K21" s="400">
        <f t="shared" si="59"/>
        <v>0.83632242928794231</v>
      </c>
      <c r="L21" s="400">
        <f t="shared" si="59"/>
        <v>0.85973945730800472</v>
      </c>
      <c r="M21" s="400">
        <f t="shared" si="59"/>
        <v>0.91390304311840898</v>
      </c>
      <c r="N21" s="400">
        <f t="shared" si="59"/>
        <v>0.92304207354959311</v>
      </c>
      <c r="O21" s="400">
        <f t="shared" si="59"/>
        <v>0.93688770465283688</v>
      </c>
      <c r="P21" s="400">
        <f t="shared" si="59"/>
        <v>0.95468857104124072</v>
      </c>
      <c r="Q21" s="400">
        <f t="shared" si="59"/>
        <v>0.98619329388560162</v>
      </c>
      <c r="R21" s="398">
        <v>1</v>
      </c>
      <c r="S21" s="400">
        <f>R21*(1+R6)</f>
        <v>1.004</v>
      </c>
      <c r="T21" s="400">
        <f>S21*(1+S6)</f>
        <v>1.0070119999999998</v>
      </c>
      <c r="U21" s="400">
        <f>T21*(1+T6)</f>
        <v>1.0140610839999997</v>
      </c>
      <c r="V21" s="400">
        <f>U21*(1+U6)</f>
        <v>1.0394126110999997</v>
      </c>
      <c r="W21" s="378">
        <f t="shared" si="24"/>
        <v>1.0612402759330997</v>
      </c>
      <c r="X21" s="378">
        <f t="shared" si="25"/>
        <v>1.0909550036592264</v>
      </c>
      <c r="Y21" s="378">
        <f t="shared" si="26"/>
        <v>1.1127741037324108</v>
      </c>
      <c r="Z21" s="378">
        <f t="shared" si="27"/>
        <v>1.1350295858070591</v>
      </c>
      <c r="AA21" s="378">
        <f t="shared" si="28"/>
        <v>1.1577301775232003</v>
      </c>
      <c r="AB21" s="378">
        <f t="shared" si="29"/>
        <v>1.1808847810736642</v>
      </c>
      <c r="AC21" s="378">
        <f t="shared" si="30"/>
        <v>1.2045024766951375</v>
      </c>
      <c r="AD21" s="378">
        <f t="shared" si="31"/>
        <v>1.2285925262290402</v>
      </c>
      <c r="AE21" s="378">
        <f t="shared" si="32"/>
        <v>1.2531643767536211</v>
      </c>
      <c r="AF21" s="378">
        <f t="shared" si="33"/>
        <v>1.2782276642886936</v>
      </c>
      <c r="AG21" s="378">
        <f t="shared" si="34"/>
        <v>1.3037922175744676</v>
      </c>
      <c r="AH21" s="378">
        <f t="shared" si="35"/>
        <v>1.3298680619259571</v>
      </c>
      <c r="AI21" s="378">
        <f t="shared" si="37"/>
        <v>1.3564654231644762</v>
      </c>
      <c r="AJ21" s="378">
        <f t="shared" si="3"/>
        <v>1.3835947316277657</v>
      </c>
      <c r="AK21" s="401">
        <f t="shared" si="4"/>
        <v>1.4112666262603211</v>
      </c>
      <c r="AL21" s="401">
        <f t="shared" si="5"/>
        <v>1.4394919587855275</v>
      </c>
      <c r="AM21" s="401">
        <f t="shared" si="6"/>
        <v>1.4682817979612381</v>
      </c>
      <c r="AN21" s="401">
        <f t="shared" si="7"/>
        <v>1.4976474339204628</v>
      </c>
      <c r="AO21" s="401">
        <f t="shared" si="8"/>
        <v>1.5276003825988722</v>
      </c>
      <c r="AP21" s="401">
        <f t="shared" si="9"/>
        <v>1.5581523902508496</v>
      </c>
      <c r="AQ21" s="401">
        <f t="shared" si="10"/>
        <v>1.5893154380558667</v>
      </c>
      <c r="AR21" s="401">
        <f t="shared" si="11"/>
        <v>1.6211017468169842</v>
      </c>
      <c r="AS21" s="401">
        <f t="shared" si="12"/>
        <v>1.6535237817533239</v>
      </c>
      <c r="AT21" s="401">
        <f t="shared" si="13"/>
        <v>1.6865942573883905</v>
      </c>
      <c r="AU21" s="401">
        <f t="shared" si="14"/>
        <v>1.7203261425361585</v>
      </c>
      <c r="AV21" s="401">
        <f t="shared" si="15"/>
        <v>1.7547326653868816</v>
      </c>
      <c r="AW21" s="401">
        <f t="shared" si="16"/>
        <v>1.7898273186946192</v>
      </c>
      <c r="AX21" s="401">
        <f t="shared" si="17"/>
        <v>1.8256238650685117</v>
      </c>
      <c r="AY21" s="401">
        <f t="shared" si="18"/>
        <v>1.862136342369882</v>
      </c>
      <c r="AZ21" s="401">
        <f t="shared" si="19"/>
        <v>1.8993790692172796</v>
      </c>
      <c r="BA21" s="401">
        <f t="shared" si="20"/>
        <v>1.9373666506016252</v>
      </c>
      <c r="BB21" s="401">
        <f t="shared" si="21"/>
        <v>1.9761139836136576</v>
      </c>
      <c r="BC21" s="401">
        <f t="shared" si="22"/>
        <v>2.015636263285931</v>
      </c>
    </row>
    <row r="22" spans="1:56">
      <c r="A22" s="387">
        <v>2015</v>
      </c>
      <c r="B22" s="322" t="s">
        <v>8</v>
      </c>
      <c r="C22" s="322" t="s">
        <v>9</v>
      </c>
      <c r="D22" s="401">
        <f t="shared" ref="D22:Q22" si="60">E22/(1+D6)</f>
        <v>0.69984970307353089</v>
      </c>
      <c r="E22" s="401">
        <f t="shared" si="60"/>
        <v>0.7271438414933985</v>
      </c>
      <c r="F22" s="401">
        <f t="shared" si="60"/>
        <v>0.76131960204358817</v>
      </c>
      <c r="G22" s="401">
        <f t="shared" si="60"/>
        <v>0.77502335488037277</v>
      </c>
      <c r="H22" s="401">
        <f t="shared" si="60"/>
        <v>0.77579837823525311</v>
      </c>
      <c r="I22" s="401">
        <f t="shared" si="60"/>
        <v>0.79752073282584024</v>
      </c>
      <c r="J22" s="401">
        <f t="shared" si="60"/>
        <v>0.81267362674953114</v>
      </c>
      <c r="K22" s="401">
        <f t="shared" si="60"/>
        <v>0.83299046741826932</v>
      </c>
      <c r="L22" s="401">
        <f t="shared" si="60"/>
        <v>0.85631420050598084</v>
      </c>
      <c r="M22" s="401">
        <f t="shared" si="60"/>
        <v>0.91026199513785755</v>
      </c>
      <c r="N22" s="401">
        <f t="shared" si="60"/>
        <v>0.91936461508923617</v>
      </c>
      <c r="O22" s="401">
        <f t="shared" si="60"/>
        <v>0.93315508431557459</v>
      </c>
      <c r="P22" s="401">
        <f t="shared" si="60"/>
        <v>0.95088503091757037</v>
      </c>
      <c r="Q22" s="401">
        <f t="shared" si="60"/>
        <v>0.98226423693785014</v>
      </c>
      <c r="R22" s="401">
        <f>S22/(1+$R$6)</f>
        <v>0.99601593625498008</v>
      </c>
      <c r="S22" s="398">
        <v>1</v>
      </c>
      <c r="T22" s="400">
        <f>S22*(1+S6)</f>
        <v>1.0029999999999999</v>
      </c>
      <c r="U22" s="400">
        <f>T22*(1+T6)</f>
        <v>1.0100209999999998</v>
      </c>
      <c r="V22" s="400">
        <f>U22*(1+U6)</f>
        <v>1.0352715249999997</v>
      </c>
      <c r="W22" s="378">
        <f t="shared" si="24"/>
        <v>1.0570122270249998</v>
      </c>
      <c r="X22" s="378">
        <f t="shared" si="25"/>
        <v>1.0866085693816998</v>
      </c>
      <c r="Y22" s="378">
        <f t="shared" si="26"/>
        <v>1.1083407407693338</v>
      </c>
      <c r="Z22" s="378">
        <f t="shared" si="27"/>
        <v>1.1305075555847204</v>
      </c>
      <c r="AA22" s="378">
        <f t="shared" si="28"/>
        <v>1.1531177066964149</v>
      </c>
      <c r="AB22" s="378">
        <f t="shared" si="29"/>
        <v>1.1761800608303432</v>
      </c>
      <c r="AC22" s="378">
        <f t="shared" si="30"/>
        <v>1.1997036620469501</v>
      </c>
      <c r="AD22" s="378">
        <f t="shared" si="31"/>
        <v>1.2236977352878891</v>
      </c>
      <c r="AE22" s="378">
        <f t="shared" si="32"/>
        <v>1.2481716899936468</v>
      </c>
      <c r="AF22" s="378">
        <f t="shared" si="33"/>
        <v>1.2731351237935198</v>
      </c>
      <c r="AG22" s="378">
        <f t="shared" si="34"/>
        <v>1.2985978262693902</v>
      </c>
      <c r="AH22" s="378">
        <f t="shared" si="35"/>
        <v>1.324569782794778</v>
      </c>
      <c r="AI22" s="378">
        <f t="shared" si="37"/>
        <v>1.3510611784506736</v>
      </c>
      <c r="AJ22" s="378">
        <f t="shared" si="3"/>
        <v>1.3780824020196871</v>
      </c>
      <c r="AK22" s="401">
        <f t="shared" si="4"/>
        <v>1.4056440500600809</v>
      </c>
      <c r="AL22" s="401">
        <f t="shared" si="5"/>
        <v>1.4337569310612825</v>
      </c>
      <c r="AM22" s="401">
        <f t="shared" si="6"/>
        <v>1.4624320696825082</v>
      </c>
      <c r="AN22" s="401">
        <f t="shared" si="7"/>
        <v>1.4916807110761583</v>
      </c>
      <c r="AO22" s="401">
        <f t="shared" si="8"/>
        <v>1.5215143252976815</v>
      </c>
      <c r="AP22" s="401">
        <f t="shared" si="9"/>
        <v>1.5519446118036351</v>
      </c>
      <c r="AQ22" s="401">
        <f t="shared" si="10"/>
        <v>1.5829835040397078</v>
      </c>
      <c r="AR22" s="401">
        <f t="shared" si="11"/>
        <v>1.6146431741205021</v>
      </c>
      <c r="AS22" s="401">
        <f t="shared" si="12"/>
        <v>1.6469360376029121</v>
      </c>
      <c r="AT22" s="401">
        <f t="shared" si="13"/>
        <v>1.6798747583549702</v>
      </c>
      <c r="AU22" s="401">
        <f t="shared" si="14"/>
        <v>1.7134722535220697</v>
      </c>
      <c r="AV22" s="401">
        <f t="shared" si="15"/>
        <v>1.7477416985925112</v>
      </c>
      <c r="AW22" s="401">
        <f t="shared" si="16"/>
        <v>1.7826965325643613</v>
      </c>
      <c r="AX22" s="401">
        <f t="shared" si="17"/>
        <v>1.8183504632156486</v>
      </c>
      <c r="AY22" s="401">
        <f t="shared" si="18"/>
        <v>1.8547174724799615</v>
      </c>
      <c r="AZ22" s="401">
        <f t="shared" si="19"/>
        <v>1.8918118219295608</v>
      </c>
      <c r="BA22" s="401">
        <f t="shared" si="20"/>
        <v>1.9296480583681521</v>
      </c>
      <c r="BB22" s="401">
        <f t="shared" si="21"/>
        <v>1.9682410195355151</v>
      </c>
      <c r="BC22" s="401">
        <f t="shared" si="22"/>
        <v>2.0076058399262253</v>
      </c>
    </row>
    <row r="23" spans="1:56" s="365" customFormat="1">
      <c r="A23" s="387">
        <v>2016</v>
      </c>
      <c r="B23" s="402" t="s">
        <v>8</v>
      </c>
      <c r="C23" s="402" t="s">
        <v>9</v>
      </c>
      <c r="D23" s="401">
        <f t="shared" ref="D23" si="61">E23/(1+D6)</f>
        <v>0.69775643377221419</v>
      </c>
      <c r="E23" s="401">
        <f>F23/(1+$E$6)</f>
        <v>0.72496893468933044</v>
      </c>
      <c r="F23" s="401">
        <f>G23/(1+$F$6)</f>
        <v>0.75904247461972896</v>
      </c>
      <c r="G23" s="401">
        <f>H23/(1+$G$6)</f>
        <v>0.77270523916288414</v>
      </c>
      <c r="H23" s="401">
        <f>I23/(1+$H$6)</f>
        <v>0.77347794440204698</v>
      </c>
      <c r="I23" s="401">
        <f>J23/(1+$I$6)</f>
        <v>0.7951353268453043</v>
      </c>
      <c r="J23" s="401">
        <f>K23/(1+$J$6)</f>
        <v>0.81024289805536498</v>
      </c>
      <c r="K23" s="401">
        <f>L23/(1+$K$6)</f>
        <v>0.83049897050674903</v>
      </c>
      <c r="L23" s="401">
        <f>M23/(1+$L$6)</f>
        <v>0.85375294168093807</v>
      </c>
      <c r="M23" s="401">
        <f>N23/(1+$M$6)</f>
        <v>0.90753937700683718</v>
      </c>
      <c r="N23" s="401">
        <f>O23/(1+$N$6)</f>
        <v>0.91661477077690556</v>
      </c>
      <c r="O23" s="401">
        <f>P23/(1+$O$6)</f>
        <v>0.93036399233855904</v>
      </c>
      <c r="P23" s="401">
        <f>Q23/(1+$P$6)</f>
        <v>0.94804090819299158</v>
      </c>
      <c r="Q23" s="401">
        <f>R23/(1+$Q$6)</f>
        <v>0.97932625816336027</v>
      </c>
      <c r="R23" s="401">
        <f>S23/(1+$R$6)</f>
        <v>0.99303682577764729</v>
      </c>
      <c r="S23" s="401">
        <f>T23/(1+$S$6)</f>
        <v>0.99700897308075787</v>
      </c>
      <c r="T23" s="398">
        <v>1</v>
      </c>
      <c r="U23" s="400">
        <f>T23*(1+T6)</f>
        <v>1.0069999999999999</v>
      </c>
      <c r="V23" s="400">
        <f>U23*(1+U6)</f>
        <v>1.0321749999999998</v>
      </c>
      <c r="W23" s="378">
        <f t="shared" si="24"/>
        <v>1.0538506749999998</v>
      </c>
      <c r="X23" s="378">
        <f t="shared" si="25"/>
        <v>1.0833584938999998</v>
      </c>
      <c r="Y23" s="378">
        <f t="shared" si="26"/>
        <v>1.1050256637779998</v>
      </c>
      <c r="Z23" s="378">
        <f t="shared" si="27"/>
        <v>1.1271261770535599</v>
      </c>
      <c r="AA23" s="378">
        <f t="shared" si="28"/>
        <v>1.1496687005946311</v>
      </c>
      <c r="AB23" s="378">
        <f t="shared" si="29"/>
        <v>1.1726620746065237</v>
      </c>
      <c r="AC23" s="378">
        <f t="shared" si="30"/>
        <v>1.1961153160986542</v>
      </c>
      <c r="AD23" s="378">
        <f t="shared" si="31"/>
        <v>1.2200376224206273</v>
      </c>
      <c r="AE23" s="378">
        <f t="shared" si="32"/>
        <v>1.24443837486904</v>
      </c>
      <c r="AF23" s="378">
        <f t="shared" si="33"/>
        <v>1.2693271423664207</v>
      </c>
      <c r="AG23" s="378">
        <f t="shared" si="34"/>
        <v>1.2947136852137491</v>
      </c>
      <c r="AH23" s="378">
        <f t="shared" si="35"/>
        <v>1.3206079589180242</v>
      </c>
      <c r="AI23" s="378">
        <f t="shared" si="37"/>
        <v>1.3470201180963848</v>
      </c>
      <c r="AJ23" s="378">
        <f t="shared" si="3"/>
        <v>1.3739605204583125</v>
      </c>
      <c r="AK23" s="401">
        <f t="shared" si="4"/>
        <v>1.4014397308674789</v>
      </c>
      <c r="AL23" s="401">
        <f t="shared" si="5"/>
        <v>1.4294685254848285</v>
      </c>
      <c r="AM23" s="401">
        <f t="shared" si="6"/>
        <v>1.4580578959945252</v>
      </c>
      <c r="AN23" s="401">
        <f t="shared" si="7"/>
        <v>1.4872190539144157</v>
      </c>
      <c r="AO23" s="401">
        <f t="shared" si="8"/>
        <v>1.5169634349927039</v>
      </c>
      <c r="AP23" s="401">
        <f t="shared" si="9"/>
        <v>1.547302703692558</v>
      </c>
      <c r="AQ23" s="401">
        <f t="shared" si="10"/>
        <v>1.578248757766409</v>
      </c>
      <c r="AR23" s="401">
        <f t="shared" si="11"/>
        <v>1.6098137329217372</v>
      </c>
      <c r="AS23" s="401">
        <f t="shared" si="12"/>
        <v>1.642010007580172</v>
      </c>
      <c r="AT23" s="401">
        <f t="shared" si="13"/>
        <v>1.6748502077317755</v>
      </c>
      <c r="AU23" s="401">
        <f t="shared" si="14"/>
        <v>1.7083472118864111</v>
      </c>
      <c r="AV23" s="401">
        <f t="shared" si="15"/>
        <v>1.7425141561241393</v>
      </c>
      <c r="AW23" s="401">
        <f t="shared" si="16"/>
        <v>1.7773644392466221</v>
      </c>
      <c r="AX23" s="401">
        <f t="shared" si="17"/>
        <v>1.8129117280315545</v>
      </c>
      <c r="AY23" s="401">
        <f t="shared" si="18"/>
        <v>1.8491699625921856</v>
      </c>
      <c r="AZ23" s="401">
        <f t="shared" si="19"/>
        <v>1.8861533618440294</v>
      </c>
      <c r="BA23" s="401">
        <f t="shared" si="20"/>
        <v>1.9238764290809101</v>
      </c>
      <c r="BB23" s="401">
        <f t="shared" si="21"/>
        <v>1.9623539576625282</v>
      </c>
      <c r="BC23" s="401">
        <f t="shared" si="22"/>
        <v>2.0016010368157788</v>
      </c>
      <c r="BD23" s="364"/>
    </row>
    <row r="24" spans="1:56">
      <c r="A24" s="357">
        <v>2017</v>
      </c>
      <c r="B24" s="322" t="s">
        <v>8</v>
      </c>
      <c r="C24" s="322" t="s">
        <v>9</v>
      </c>
      <c r="D24" s="401">
        <f>E24/(1+$D$6)</f>
        <v>0.69290609113427437</v>
      </c>
      <c r="E24" s="401">
        <f t="shared" ref="E24:E57" si="62">F24/(1+$E$6)</f>
        <v>0.71992942868851106</v>
      </c>
      <c r="F24" s="401">
        <f t="shared" ref="F24:F57" si="63">G24/(1+$F$6)</f>
        <v>0.75376611183687103</v>
      </c>
      <c r="G24" s="401">
        <f t="shared" ref="G24:G57" si="64">H24/(1+$G$6)</f>
        <v>0.76733390184993477</v>
      </c>
      <c r="H24" s="401">
        <f t="shared" ref="H24:H57" si="65">I24/(1+$H$6)</f>
        <v>0.76810123575178457</v>
      </c>
      <c r="I24" s="401">
        <f t="shared" ref="I24:I57" si="66">J24/(1+$I$6)</f>
        <v>0.78960807035283453</v>
      </c>
      <c r="J24" s="401">
        <f t="shared" ref="J24:J57" si="67">K24/(1+$J$6)</f>
        <v>0.80461062368953828</v>
      </c>
      <c r="K24" s="401">
        <f t="shared" ref="K24:K57" si="68">L24/(1+$K$6)</f>
        <v>0.8247258892817767</v>
      </c>
      <c r="L24" s="401">
        <f t="shared" ref="L24:L57" si="69">M24/(1+$L$6)</f>
        <v>0.84781821418166647</v>
      </c>
      <c r="M24" s="401">
        <f t="shared" ref="M24:M57" si="70">N24/(1+$M$6)</f>
        <v>0.9012307616751114</v>
      </c>
      <c r="N24" s="401">
        <f t="shared" ref="N24:N57" si="71">O24/(1+$N$6)</f>
        <v>0.91024306929186249</v>
      </c>
      <c r="O24" s="401">
        <f t="shared" ref="O24:O57" si="72">P24/(1+$O$6)</f>
        <v>0.92389671533124029</v>
      </c>
      <c r="P24" s="401">
        <f t="shared" ref="P24:P57" si="73">Q24/(1+$P$6)</f>
        <v>0.94145075292253377</v>
      </c>
      <c r="Q24" s="401">
        <f>R24/(1+$Q$6)</f>
        <v>0.97251862776897735</v>
      </c>
      <c r="R24" s="401">
        <f t="shared" ref="R24:R57" si="74">S24/(1+$R$6)</f>
        <v>0.98613388855774309</v>
      </c>
      <c r="S24" s="401">
        <f t="shared" ref="S24:S57" si="75">T24/(1+$S$6)</f>
        <v>0.99007842411197411</v>
      </c>
      <c r="T24" s="401">
        <f>U24/(1+$T$6)</f>
        <v>0.99304865938430997</v>
      </c>
      <c r="U24" s="398">
        <v>1</v>
      </c>
      <c r="V24" s="400">
        <f>U24*(1+U6)</f>
        <v>1.0249999999999999</v>
      </c>
      <c r="W24" s="378">
        <f t="shared" si="24"/>
        <v>1.0465249999999997</v>
      </c>
      <c r="X24" s="378">
        <f t="shared" si="25"/>
        <v>1.0758276999999998</v>
      </c>
      <c r="Y24" s="378">
        <f t="shared" si="26"/>
        <v>1.0973442539999998</v>
      </c>
      <c r="Z24" s="378">
        <f t="shared" si="27"/>
        <v>1.1192911390799998</v>
      </c>
      <c r="AA24" s="378">
        <f t="shared" si="28"/>
        <v>1.1416769618615998</v>
      </c>
      <c r="AB24" s="378">
        <f t="shared" si="29"/>
        <v>1.1645105010988319</v>
      </c>
      <c r="AC24" s="378">
        <f t="shared" si="30"/>
        <v>1.1878007111208086</v>
      </c>
      <c r="AD24" s="378">
        <f t="shared" si="31"/>
        <v>1.2115567253432249</v>
      </c>
      <c r="AE24" s="378">
        <f t="shared" si="32"/>
        <v>1.2357878598500893</v>
      </c>
      <c r="AF24" s="378">
        <f t="shared" si="33"/>
        <v>1.2605036170470911</v>
      </c>
      <c r="AG24" s="378">
        <f t="shared" si="34"/>
        <v>1.285713689388033</v>
      </c>
      <c r="AH24" s="378">
        <f t="shared" si="35"/>
        <v>1.3114279631757937</v>
      </c>
      <c r="AI24" s="378">
        <f t="shared" si="37"/>
        <v>1.3376565224393095</v>
      </c>
      <c r="AJ24" s="378">
        <f t="shared" si="3"/>
        <v>1.3644096528880958</v>
      </c>
      <c r="AK24" s="401">
        <f t="shared" si="4"/>
        <v>1.3916978459458578</v>
      </c>
      <c r="AL24" s="401">
        <f t="shared" si="5"/>
        <v>1.419531802864775</v>
      </c>
      <c r="AM24" s="401">
        <f t="shared" si="6"/>
        <v>1.4479224389220704</v>
      </c>
      <c r="AN24" s="401">
        <f t="shared" si="7"/>
        <v>1.4768808877005117</v>
      </c>
      <c r="AO24" s="401">
        <f t="shared" si="8"/>
        <v>1.506418505454522</v>
      </c>
      <c r="AP24" s="401">
        <f t="shared" si="9"/>
        <v>1.5365468755636125</v>
      </c>
      <c r="AQ24" s="401">
        <f t="shared" si="10"/>
        <v>1.5672778130748848</v>
      </c>
      <c r="AR24" s="401">
        <f t="shared" si="11"/>
        <v>1.5986233693363825</v>
      </c>
      <c r="AS24" s="401">
        <f t="shared" si="12"/>
        <v>1.6305958367231101</v>
      </c>
      <c r="AT24" s="401">
        <f t="shared" si="13"/>
        <v>1.6632077534575724</v>
      </c>
      <c r="AU24" s="401">
        <f t="shared" si="14"/>
        <v>1.6964719085267239</v>
      </c>
      <c r="AV24" s="401">
        <f t="shared" si="15"/>
        <v>1.7304013466972583</v>
      </c>
      <c r="AW24" s="401">
        <f t="shared" si="16"/>
        <v>1.7650093736312036</v>
      </c>
      <c r="AX24" s="401">
        <f t="shared" si="17"/>
        <v>1.8003095611038278</v>
      </c>
      <c r="AY24" s="401">
        <f t="shared" si="18"/>
        <v>1.8363157523259044</v>
      </c>
      <c r="AZ24" s="401">
        <f t="shared" si="19"/>
        <v>1.8730420673724224</v>
      </c>
      <c r="BA24" s="401">
        <f t="shared" si="20"/>
        <v>1.9105029087198708</v>
      </c>
      <c r="BB24" s="401">
        <f t="shared" si="21"/>
        <v>1.9487129668942682</v>
      </c>
      <c r="BC24" s="401">
        <f t="shared" si="22"/>
        <v>1.9876872262321537</v>
      </c>
    </row>
    <row r="25" spans="1:56">
      <c r="A25" s="357">
        <v>2018</v>
      </c>
      <c r="B25" s="322" t="s">
        <v>8</v>
      </c>
      <c r="C25" s="322" t="s">
        <v>9</v>
      </c>
      <c r="D25" s="401">
        <f t="shared" ref="D25:D56" si="76">E25/(1+$D$6)</f>
        <v>0.67600594257002378</v>
      </c>
      <c r="E25" s="401">
        <f t="shared" si="62"/>
        <v>0.70237017433025462</v>
      </c>
      <c r="F25" s="401">
        <f t="shared" si="63"/>
        <v>0.73538157252377656</v>
      </c>
      <c r="G25" s="401">
        <f t="shared" si="64"/>
        <v>0.74861844082920459</v>
      </c>
      <c r="H25" s="401">
        <f t="shared" si="65"/>
        <v>0.74936705927003366</v>
      </c>
      <c r="I25" s="401">
        <f t="shared" si="66"/>
        <v>0.77034933692959462</v>
      </c>
      <c r="J25" s="401">
        <f t="shared" si="67"/>
        <v>0.78498597433125683</v>
      </c>
      <c r="K25" s="401">
        <f t="shared" si="68"/>
        <v>0.80461062368953817</v>
      </c>
      <c r="L25" s="401">
        <f t="shared" si="69"/>
        <v>0.82713972115284529</v>
      </c>
      <c r="M25" s="401">
        <f t="shared" si="70"/>
        <v>0.87924952358547448</v>
      </c>
      <c r="N25" s="401">
        <f t="shared" si="71"/>
        <v>0.88804201882132927</v>
      </c>
      <c r="O25" s="401">
        <f t="shared" si="72"/>
        <v>0.90136264910364916</v>
      </c>
      <c r="P25" s="401">
        <f t="shared" si="73"/>
        <v>0.91848853943661846</v>
      </c>
      <c r="Q25" s="401">
        <f t="shared" ref="Q25:Q57" si="77">R25/(1+$Q$6)</f>
        <v>0.94879866123802681</v>
      </c>
      <c r="R25" s="401">
        <f t="shared" si="74"/>
        <v>0.96208184249535922</v>
      </c>
      <c r="S25" s="401">
        <f t="shared" si="75"/>
        <v>0.96593016986534064</v>
      </c>
      <c r="T25" s="401">
        <f t="shared" ref="T25:T57" si="78">U25/(1+$T$6)</f>
        <v>0.96882796037493657</v>
      </c>
      <c r="U25" s="401">
        <f>V25/(1+$U$6)</f>
        <v>0.97560975609756106</v>
      </c>
      <c r="V25" s="398">
        <v>1</v>
      </c>
      <c r="W25" s="378">
        <f t="shared" si="24"/>
        <v>1.0209999999999999</v>
      </c>
      <c r="X25" s="378">
        <f t="shared" si="25"/>
        <v>1.049588</v>
      </c>
      <c r="Y25" s="378">
        <f t="shared" si="26"/>
        <v>1.07057976</v>
      </c>
      <c r="Z25" s="378">
        <f t="shared" si="27"/>
        <v>1.0919913552</v>
      </c>
      <c r="AA25" s="378">
        <f t="shared" si="28"/>
        <v>1.1138311823040001</v>
      </c>
      <c r="AB25" s="378">
        <f t="shared" si="29"/>
        <v>1.1361078059500802</v>
      </c>
      <c r="AC25" s="378">
        <f t="shared" si="30"/>
        <v>1.1588299620690818</v>
      </c>
      <c r="AD25" s="378">
        <f t="shared" si="31"/>
        <v>1.1820065613104636</v>
      </c>
      <c r="AE25" s="378">
        <f t="shared" si="32"/>
        <v>1.2056466925366729</v>
      </c>
      <c r="AF25" s="378">
        <f t="shared" si="33"/>
        <v>1.2297596263874064</v>
      </c>
      <c r="AG25" s="378">
        <f t="shared" si="34"/>
        <v>1.2543548189151545</v>
      </c>
      <c r="AH25" s="378">
        <f t="shared" si="35"/>
        <v>1.2794419152934577</v>
      </c>
      <c r="AI25" s="378">
        <f t="shared" si="37"/>
        <v>1.3050307535993269</v>
      </c>
      <c r="AJ25" s="378">
        <f t="shared" si="3"/>
        <v>1.3311313686713133</v>
      </c>
      <c r="AK25" s="401">
        <f t="shared" si="4"/>
        <v>1.3577539960447396</v>
      </c>
      <c r="AL25" s="401">
        <f t="shared" si="5"/>
        <v>1.3849090759656344</v>
      </c>
      <c r="AM25" s="401">
        <f t="shared" si="6"/>
        <v>1.4126072574849471</v>
      </c>
      <c r="AN25" s="401">
        <f t="shared" si="7"/>
        <v>1.440859402634646</v>
      </c>
      <c r="AO25" s="401">
        <f t="shared" si="8"/>
        <v>1.4696765906873388</v>
      </c>
      <c r="AP25" s="401">
        <f t="shared" si="9"/>
        <v>1.4990701225010856</v>
      </c>
      <c r="AQ25" s="401">
        <f t="shared" si="10"/>
        <v>1.5290515249511074</v>
      </c>
      <c r="AR25" s="401">
        <f t="shared" si="11"/>
        <v>1.5596325554501296</v>
      </c>
      <c r="AS25" s="401">
        <f t="shared" si="12"/>
        <v>1.5908252065591322</v>
      </c>
      <c r="AT25" s="401">
        <f t="shared" si="13"/>
        <v>1.6226417106903148</v>
      </c>
      <c r="AU25" s="401">
        <f t="shared" si="14"/>
        <v>1.6550945449041212</v>
      </c>
      <c r="AV25" s="401">
        <f t="shared" si="15"/>
        <v>1.6881964358022037</v>
      </c>
      <c r="AW25" s="401">
        <f t="shared" si="16"/>
        <v>1.7219603645182477</v>
      </c>
      <c r="AX25" s="401">
        <f t="shared" si="17"/>
        <v>1.7563995718086127</v>
      </c>
      <c r="AY25" s="401">
        <f t="shared" si="18"/>
        <v>1.7915275632447849</v>
      </c>
      <c r="AZ25" s="401">
        <f t="shared" si="19"/>
        <v>1.8273581145096807</v>
      </c>
      <c r="BA25" s="401">
        <f t="shared" si="20"/>
        <v>1.8639052767998743</v>
      </c>
      <c r="BB25" s="401">
        <f t="shared" si="21"/>
        <v>1.9011833823358717</v>
      </c>
      <c r="BC25" s="401">
        <f t="shared" si="22"/>
        <v>1.9392070499825891</v>
      </c>
    </row>
    <row r="26" spans="1:56">
      <c r="A26" s="357">
        <v>2019</v>
      </c>
      <c r="B26" s="322" t="s">
        <v>8</v>
      </c>
      <c r="C26" s="322" t="s">
        <v>9</v>
      </c>
      <c r="D26" s="401">
        <f t="shared" si="76"/>
        <v>0.66210180467191393</v>
      </c>
      <c r="E26" s="401">
        <f t="shared" si="62"/>
        <v>0.6879237750541185</v>
      </c>
      <c r="F26" s="401">
        <f t="shared" si="63"/>
        <v>0.72025619248166206</v>
      </c>
      <c r="G26" s="401">
        <f t="shared" si="64"/>
        <v>0.73322080394633193</v>
      </c>
      <c r="H26" s="401">
        <f t="shared" si="65"/>
        <v>0.73395402475027816</v>
      </c>
      <c r="I26" s="401">
        <f t="shared" si="66"/>
        <v>0.75450473744328594</v>
      </c>
      <c r="J26" s="401">
        <f t="shared" si="67"/>
        <v>0.76884032745470832</v>
      </c>
      <c r="K26" s="401">
        <f t="shared" si="68"/>
        <v>0.78806133564107594</v>
      </c>
      <c r="L26" s="401">
        <f t="shared" si="69"/>
        <v>0.8101270530390261</v>
      </c>
      <c r="M26" s="401">
        <f t="shared" si="70"/>
        <v>0.86116505738048466</v>
      </c>
      <c r="N26" s="401">
        <f t="shared" si="71"/>
        <v>0.86977670795428952</v>
      </c>
      <c r="O26" s="401">
        <f t="shared" si="72"/>
        <v>0.88282335857360372</v>
      </c>
      <c r="P26" s="401">
        <f t="shared" si="73"/>
        <v>0.89959700238650209</v>
      </c>
      <c r="Q26" s="401">
        <f t="shared" si="77"/>
        <v>0.92928370346525657</v>
      </c>
      <c r="R26" s="401">
        <f t="shared" si="74"/>
        <v>0.94229367531377017</v>
      </c>
      <c r="S26" s="401">
        <f t="shared" si="75"/>
        <v>0.94606285001502521</v>
      </c>
      <c r="T26" s="401">
        <f t="shared" si="78"/>
        <v>0.94890103856507024</v>
      </c>
      <c r="U26" s="401">
        <f>V26/(1+$U$6)</f>
        <v>0.95554334583502565</v>
      </c>
      <c r="V26" s="401">
        <f>W26/(1+$V$6)</f>
        <v>0.97943192948090119</v>
      </c>
      <c r="W26" s="398">
        <v>1</v>
      </c>
      <c r="X26" s="378">
        <f t="shared" si="25"/>
        <v>1.028</v>
      </c>
      <c r="Y26" s="378">
        <f t="shared" si="26"/>
        <v>1.0485599999999999</v>
      </c>
      <c r="Z26" s="378">
        <f t="shared" si="27"/>
        <v>1.0695311999999999</v>
      </c>
      <c r="AA26" s="378">
        <f t="shared" si="28"/>
        <v>1.0909218239999998</v>
      </c>
      <c r="AB26" s="378">
        <f t="shared" si="29"/>
        <v>1.1127402604799999</v>
      </c>
      <c r="AC26" s="378">
        <f t="shared" si="30"/>
        <v>1.1349950656896</v>
      </c>
      <c r="AD26" s="378">
        <f t="shared" si="31"/>
        <v>1.157694967003392</v>
      </c>
      <c r="AE26" s="378">
        <f t="shared" si="32"/>
        <v>1.18084886634346</v>
      </c>
      <c r="AF26" s="378">
        <f t="shared" si="33"/>
        <v>1.2044658436703293</v>
      </c>
      <c r="AG26" s="378">
        <f t="shared" si="34"/>
        <v>1.2285551605437359</v>
      </c>
      <c r="AH26" s="378">
        <f t="shared" si="35"/>
        <v>1.2531262637546106</v>
      </c>
      <c r="AI26" s="378">
        <f t="shared" si="37"/>
        <v>1.2781887890297028</v>
      </c>
      <c r="AJ26" s="378">
        <f t="shared" si="3"/>
        <v>1.3037525648102968</v>
      </c>
      <c r="AK26" s="401">
        <f t="shared" si="4"/>
        <v>1.3298276161065028</v>
      </c>
      <c r="AL26" s="401">
        <f t="shared" si="5"/>
        <v>1.3564241684286329</v>
      </c>
      <c r="AM26" s="401">
        <f t="shared" si="6"/>
        <v>1.3835526517972057</v>
      </c>
      <c r="AN26" s="401">
        <f t="shared" si="7"/>
        <v>1.4112237048331497</v>
      </c>
      <c r="AO26" s="401">
        <f t="shared" si="8"/>
        <v>1.4394481789298128</v>
      </c>
      <c r="AP26" s="401">
        <f t="shared" si="9"/>
        <v>1.4682371425084091</v>
      </c>
      <c r="AQ26" s="401">
        <f t="shared" si="10"/>
        <v>1.4976018853585773</v>
      </c>
      <c r="AR26" s="401">
        <f t="shared" si="11"/>
        <v>1.5275539230657489</v>
      </c>
      <c r="AS26" s="401">
        <f t="shared" si="12"/>
        <v>1.5581050015270639</v>
      </c>
      <c r="AT26" s="401">
        <f t="shared" si="13"/>
        <v>1.5892671015576052</v>
      </c>
      <c r="AU26" s="401">
        <f t="shared" si="14"/>
        <v>1.6210524435887574</v>
      </c>
      <c r="AV26" s="401">
        <f t="shared" si="15"/>
        <v>1.6534734924605325</v>
      </c>
      <c r="AW26" s="401">
        <f t="shared" si="16"/>
        <v>1.6865429623097432</v>
      </c>
      <c r="AX26" s="401">
        <f t="shared" si="17"/>
        <v>1.7202738215559381</v>
      </c>
      <c r="AY26" s="401">
        <f t="shared" si="18"/>
        <v>1.7546792979870569</v>
      </c>
      <c r="AZ26" s="401">
        <f t="shared" si="19"/>
        <v>1.7897728839467981</v>
      </c>
      <c r="BA26" s="401">
        <f t="shared" si="20"/>
        <v>1.8255683416257342</v>
      </c>
      <c r="BB26" s="401">
        <f t="shared" si="21"/>
        <v>1.862079708458249</v>
      </c>
      <c r="BC26" s="401">
        <f t="shared" si="22"/>
        <v>1.8993213026274141</v>
      </c>
    </row>
    <row r="27" spans="1:56">
      <c r="A27" s="357">
        <v>2020</v>
      </c>
      <c r="B27" s="322" t="s">
        <v>8</v>
      </c>
      <c r="C27" s="322" t="s">
        <v>9</v>
      </c>
      <c r="D27" s="401">
        <f t="shared" si="76"/>
        <v>0.64406790337734798</v>
      </c>
      <c r="E27" s="401">
        <f t="shared" si="62"/>
        <v>0.66918655160906448</v>
      </c>
      <c r="F27" s="401">
        <f t="shared" si="63"/>
        <v>0.70063831953469047</v>
      </c>
      <c r="G27" s="401">
        <f t="shared" si="64"/>
        <v>0.71324980928631487</v>
      </c>
      <c r="H27" s="401">
        <f t="shared" si="65"/>
        <v>0.71396305909560109</v>
      </c>
      <c r="I27" s="401">
        <f t="shared" si="66"/>
        <v>0.73395402475027793</v>
      </c>
      <c r="J27" s="401">
        <f t="shared" si="67"/>
        <v>0.74789915122053319</v>
      </c>
      <c r="K27" s="401">
        <f t="shared" si="68"/>
        <v>0.7665966300010465</v>
      </c>
      <c r="L27" s="401">
        <f t="shared" si="69"/>
        <v>0.78806133564107583</v>
      </c>
      <c r="M27" s="401">
        <f t="shared" si="70"/>
        <v>0.83770919978646352</v>
      </c>
      <c r="N27" s="401">
        <f t="shared" si="71"/>
        <v>0.84608629178432815</v>
      </c>
      <c r="O27" s="401">
        <f t="shared" si="72"/>
        <v>0.85877758616109301</v>
      </c>
      <c r="P27" s="401">
        <f t="shared" si="73"/>
        <v>0.87509436029815368</v>
      </c>
      <c r="Q27" s="401">
        <f t="shared" si="77"/>
        <v>0.90397247418799265</v>
      </c>
      <c r="R27" s="401">
        <f t="shared" si="74"/>
        <v>0.91662808882662461</v>
      </c>
      <c r="S27" s="401">
        <f t="shared" si="75"/>
        <v>0.92029460118193107</v>
      </c>
      <c r="T27" s="401">
        <f t="shared" si="78"/>
        <v>0.92305548498547674</v>
      </c>
      <c r="U27" s="401">
        <f>V27/(1+$U$6)</f>
        <v>0.92951687338037503</v>
      </c>
      <c r="V27" s="401">
        <f t="shared" ref="V27:V57" si="79">W27/(1+$V$6)</f>
        <v>0.95275479521488438</v>
      </c>
      <c r="W27" s="401">
        <f>X27/(1+$W$6)</f>
        <v>0.97276264591439687</v>
      </c>
      <c r="X27" s="398">
        <v>1</v>
      </c>
      <c r="Y27" s="378">
        <f t="shared" si="26"/>
        <v>1.02</v>
      </c>
      <c r="Z27" s="378">
        <f t="shared" si="27"/>
        <v>1.0404</v>
      </c>
      <c r="AA27" s="378">
        <f t="shared" si="28"/>
        <v>1.0612079999999999</v>
      </c>
      <c r="AB27" s="378">
        <f t="shared" si="29"/>
        <v>1.08243216</v>
      </c>
      <c r="AC27" s="378">
        <f t="shared" si="30"/>
        <v>1.1040808032</v>
      </c>
      <c r="AD27" s="378">
        <f t="shared" si="31"/>
        <v>1.1261624192640001</v>
      </c>
      <c r="AE27" s="378">
        <f t="shared" si="32"/>
        <v>1.14868566764928</v>
      </c>
      <c r="AF27" s="378">
        <f t="shared" si="33"/>
        <v>1.1716593810022657</v>
      </c>
      <c r="AG27" s="378">
        <f t="shared" si="34"/>
        <v>1.1950925686223111</v>
      </c>
      <c r="AH27" s="378">
        <f t="shared" si="35"/>
        <v>1.2189944199947573</v>
      </c>
      <c r="AI27" s="378">
        <f t="shared" si="37"/>
        <v>1.2433743083946525</v>
      </c>
      <c r="AJ27" s="378">
        <f t="shared" si="3"/>
        <v>1.2682417945625455</v>
      </c>
      <c r="AK27" s="401">
        <f t="shared" si="4"/>
        <v>1.2936066304537963</v>
      </c>
      <c r="AL27" s="401">
        <f t="shared" si="5"/>
        <v>1.3194787630628724</v>
      </c>
      <c r="AM27" s="401">
        <f t="shared" si="6"/>
        <v>1.3458683383241299</v>
      </c>
      <c r="AN27" s="401">
        <f t="shared" si="7"/>
        <v>1.3727857050906125</v>
      </c>
      <c r="AO27" s="401">
        <f t="shared" si="8"/>
        <v>1.4002414191924248</v>
      </c>
      <c r="AP27" s="401">
        <f t="shared" si="9"/>
        <v>1.4282462475762734</v>
      </c>
      <c r="AQ27" s="401">
        <f t="shared" si="10"/>
        <v>1.4568111725277988</v>
      </c>
      <c r="AR27" s="401">
        <f t="shared" si="11"/>
        <v>1.4859473959783549</v>
      </c>
      <c r="AS27" s="401">
        <f t="shared" si="12"/>
        <v>1.5156663438979221</v>
      </c>
      <c r="AT27" s="401">
        <f t="shared" si="13"/>
        <v>1.5459796707758806</v>
      </c>
      <c r="AU27" s="401">
        <f t="shared" si="14"/>
        <v>1.5768992641913981</v>
      </c>
      <c r="AV27" s="401">
        <f t="shared" si="15"/>
        <v>1.6084372494752261</v>
      </c>
      <c r="AW27" s="401">
        <f t="shared" si="16"/>
        <v>1.6406059944647307</v>
      </c>
      <c r="AX27" s="401">
        <f t="shared" si="17"/>
        <v>1.6734181143540252</v>
      </c>
      <c r="AY27" s="401">
        <f t="shared" si="18"/>
        <v>1.7068864766411058</v>
      </c>
      <c r="AZ27" s="401">
        <f t="shared" si="19"/>
        <v>1.7410242061739281</v>
      </c>
      <c r="BA27" s="401">
        <f t="shared" si="20"/>
        <v>1.7758446902974065</v>
      </c>
      <c r="BB27" s="401">
        <f t="shared" si="21"/>
        <v>1.8113615841033548</v>
      </c>
      <c r="BC27" s="401">
        <f t="shared" si="22"/>
        <v>1.8475888157854219</v>
      </c>
    </row>
    <row r="28" spans="1:56">
      <c r="A28" s="357">
        <v>2021</v>
      </c>
      <c r="B28" s="322" t="s">
        <v>8</v>
      </c>
      <c r="C28" s="322" t="s">
        <v>9</v>
      </c>
      <c r="D28" s="401">
        <f t="shared" si="76"/>
        <v>0.63143912095818433</v>
      </c>
      <c r="E28" s="401">
        <f t="shared" si="62"/>
        <v>0.65606524667555344</v>
      </c>
      <c r="F28" s="401">
        <f t="shared" si="63"/>
        <v>0.68690031326930445</v>
      </c>
      <c r="G28" s="401">
        <f t="shared" si="64"/>
        <v>0.699264518908152</v>
      </c>
      <c r="H28" s="401">
        <f t="shared" si="65"/>
        <v>0.69996378342706012</v>
      </c>
      <c r="I28" s="401">
        <f t="shared" si="66"/>
        <v>0.71956276936301777</v>
      </c>
      <c r="J28" s="401">
        <f t="shared" si="67"/>
        <v>0.73323446198091502</v>
      </c>
      <c r="K28" s="401">
        <f t="shared" si="68"/>
        <v>0.75156532353043781</v>
      </c>
      <c r="L28" s="401">
        <f t="shared" si="69"/>
        <v>0.77260915258929008</v>
      </c>
      <c r="M28" s="401">
        <f t="shared" si="70"/>
        <v>0.82128352920241532</v>
      </c>
      <c r="N28" s="401">
        <f t="shared" si="71"/>
        <v>0.82949636449443953</v>
      </c>
      <c r="O28" s="401">
        <f t="shared" si="72"/>
        <v>0.84193880996185599</v>
      </c>
      <c r="P28" s="401">
        <f t="shared" si="73"/>
        <v>0.85793564735113115</v>
      </c>
      <c r="Q28" s="401">
        <f t="shared" si="77"/>
        <v>0.8862475237137184</v>
      </c>
      <c r="R28" s="401">
        <f t="shared" si="74"/>
        <v>0.89865498904571051</v>
      </c>
      <c r="S28" s="401">
        <f t="shared" si="75"/>
        <v>0.90224960900189333</v>
      </c>
      <c r="T28" s="401">
        <f t="shared" si="78"/>
        <v>0.90495635782889894</v>
      </c>
      <c r="U28" s="401">
        <f>V28/(1+$U$6)</f>
        <v>0.91129105233370111</v>
      </c>
      <c r="V28" s="401">
        <f t="shared" si="79"/>
        <v>0.93407332864204351</v>
      </c>
      <c r="W28" s="401">
        <f t="shared" ref="W28:W57" si="80">X28/(1+$W$6)</f>
        <v>0.9536888685435263</v>
      </c>
      <c r="X28" s="401">
        <f>Y28/(1+$X$6)</f>
        <v>0.98039215686274506</v>
      </c>
      <c r="Y28" s="398">
        <v>1</v>
      </c>
      <c r="Z28" s="378">
        <f t="shared" si="27"/>
        <v>1.02</v>
      </c>
      <c r="AA28" s="378">
        <f t="shared" si="28"/>
        <v>1.0404</v>
      </c>
      <c r="AB28" s="378">
        <f t="shared" si="29"/>
        <v>1.0612079999999999</v>
      </c>
      <c r="AC28" s="378">
        <f t="shared" si="30"/>
        <v>1.08243216</v>
      </c>
      <c r="AD28" s="378">
        <f t="shared" si="31"/>
        <v>1.1040808032</v>
      </c>
      <c r="AE28" s="378">
        <f t="shared" si="32"/>
        <v>1.1261624192640001</v>
      </c>
      <c r="AF28" s="378">
        <f t="shared" si="33"/>
        <v>1.14868566764928</v>
      </c>
      <c r="AG28" s="378">
        <f t="shared" si="34"/>
        <v>1.1716593810022657</v>
      </c>
      <c r="AH28" s="378">
        <f t="shared" si="35"/>
        <v>1.1950925686223111</v>
      </c>
      <c r="AI28" s="378">
        <f t="shared" si="37"/>
        <v>1.2189944199947573</v>
      </c>
      <c r="AJ28" s="378">
        <f t="shared" si="3"/>
        <v>1.2433743083946525</v>
      </c>
      <c r="AK28" s="401">
        <f t="shared" si="4"/>
        <v>1.2682417945625455</v>
      </c>
      <c r="AL28" s="401">
        <f t="shared" si="5"/>
        <v>1.2936066304537963</v>
      </c>
      <c r="AM28" s="401">
        <f t="shared" si="6"/>
        <v>1.3194787630628724</v>
      </c>
      <c r="AN28" s="401">
        <f t="shared" si="7"/>
        <v>1.3458683383241299</v>
      </c>
      <c r="AO28" s="401">
        <f t="shared" si="8"/>
        <v>1.3727857050906125</v>
      </c>
      <c r="AP28" s="401">
        <f t="shared" si="9"/>
        <v>1.4002414191924248</v>
      </c>
      <c r="AQ28" s="401">
        <f t="shared" si="10"/>
        <v>1.4282462475762734</v>
      </c>
      <c r="AR28" s="401">
        <f t="shared" si="11"/>
        <v>1.4568111725277988</v>
      </c>
      <c r="AS28" s="401">
        <f t="shared" si="12"/>
        <v>1.4859473959783549</v>
      </c>
      <c r="AT28" s="401">
        <f t="shared" si="13"/>
        <v>1.5156663438979221</v>
      </c>
      <c r="AU28" s="401">
        <f t="shared" si="14"/>
        <v>1.5459796707758806</v>
      </c>
      <c r="AV28" s="401">
        <f t="shared" si="15"/>
        <v>1.5768992641913981</v>
      </c>
      <c r="AW28" s="401">
        <f t="shared" si="16"/>
        <v>1.6084372494752261</v>
      </c>
      <c r="AX28" s="401">
        <f t="shared" si="17"/>
        <v>1.6406059944647307</v>
      </c>
      <c r="AY28" s="401">
        <f t="shared" si="18"/>
        <v>1.6734181143540252</v>
      </c>
      <c r="AZ28" s="401">
        <f t="shared" si="19"/>
        <v>1.7068864766411058</v>
      </c>
      <c r="BA28" s="401">
        <f t="shared" si="20"/>
        <v>1.7410242061739281</v>
      </c>
      <c r="BB28" s="401">
        <f t="shared" si="21"/>
        <v>1.7758446902974065</v>
      </c>
      <c r="BC28" s="401">
        <f t="shared" si="22"/>
        <v>1.8113615841033548</v>
      </c>
    </row>
    <row r="29" spans="1:56">
      <c r="A29" s="357">
        <v>2022</v>
      </c>
      <c r="B29" s="322" t="s">
        <v>8</v>
      </c>
      <c r="C29" s="322" t="s">
        <v>9</v>
      </c>
      <c r="D29" s="401">
        <f t="shared" si="76"/>
        <v>0.61905796172371008</v>
      </c>
      <c r="E29" s="401">
        <f t="shared" si="62"/>
        <v>0.64320122223093468</v>
      </c>
      <c r="F29" s="401">
        <f t="shared" si="63"/>
        <v>0.67343167967578854</v>
      </c>
      <c r="G29" s="401">
        <f t="shared" si="64"/>
        <v>0.68555344990995271</v>
      </c>
      <c r="H29" s="401">
        <f t="shared" si="65"/>
        <v>0.68623900335986254</v>
      </c>
      <c r="I29" s="401">
        <f t="shared" si="66"/>
        <v>0.70545369545393877</v>
      </c>
      <c r="J29" s="401">
        <f t="shared" si="67"/>
        <v>0.7188573156675635</v>
      </c>
      <c r="K29" s="401">
        <f t="shared" si="68"/>
        <v>0.73682874855925251</v>
      </c>
      <c r="L29" s="401">
        <f t="shared" si="69"/>
        <v>0.7574599535189116</v>
      </c>
      <c r="M29" s="401">
        <f t="shared" si="70"/>
        <v>0.805179930590603</v>
      </c>
      <c r="N29" s="401">
        <f t="shared" si="71"/>
        <v>0.81323172989650905</v>
      </c>
      <c r="O29" s="401">
        <f t="shared" si="72"/>
        <v>0.82543020584495663</v>
      </c>
      <c r="P29" s="401">
        <f t="shared" si="73"/>
        <v>0.84111337975601075</v>
      </c>
      <c r="Q29" s="401">
        <f t="shared" si="77"/>
        <v>0.86887012128795904</v>
      </c>
      <c r="R29" s="401">
        <f t="shared" si="74"/>
        <v>0.8810343029859905</v>
      </c>
      <c r="S29" s="401">
        <f t="shared" si="75"/>
        <v>0.8845584401979345</v>
      </c>
      <c r="T29" s="401">
        <f t="shared" si="78"/>
        <v>0.88721211551852819</v>
      </c>
      <c r="U29" s="401">
        <f t="shared" ref="U29:U57" si="81">V29/(1+$U$6)</f>
        <v>0.89342260032715781</v>
      </c>
      <c r="V29" s="401">
        <f t="shared" si="79"/>
        <v>0.91575816533533672</v>
      </c>
      <c r="W29" s="401">
        <f t="shared" si="80"/>
        <v>0.93498908680737869</v>
      </c>
      <c r="X29" s="401">
        <f t="shared" ref="X29:X57" si="82">Y29/(1+$X$6)</f>
        <v>0.96116878123798533</v>
      </c>
      <c r="Y29" s="401">
        <f>Z29/(1+$Y$6)</f>
        <v>0.98039215686274506</v>
      </c>
      <c r="Z29" s="398">
        <v>1</v>
      </c>
      <c r="AA29" s="378">
        <f t="shared" si="28"/>
        <v>1.02</v>
      </c>
      <c r="AB29" s="378">
        <f t="shared" si="29"/>
        <v>1.0404</v>
      </c>
      <c r="AC29" s="378">
        <f t="shared" si="30"/>
        <v>1.0612079999999999</v>
      </c>
      <c r="AD29" s="378">
        <f t="shared" si="31"/>
        <v>1.08243216</v>
      </c>
      <c r="AE29" s="378">
        <f t="shared" si="32"/>
        <v>1.1040808032</v>
      </c>
      <c r="AF29" s="378">
        <f t="shared" si="33"/>
        <v>1.1261624192640001</v>
      </c>
      <c r="AG29" s="378">
        <f t="shared" si="34"/>
        <v>1.14868566764928</v>
      </c>
      <c r="AH29" s="378">
        <f t="shared" si="35"/>
        <v>1.1716593810022657</v>
      </c>
      <c r="AI29" s="378">
        <f t="shared" si="37"/>
        <v>1.1950925686223111</v>
      </c>
      <c r="AJ29" s="378">
        <f t="shared" si="3"/>
        <v>1.2189944199947573</v>
      </c>
      <c r="AK29" s="401">
        <f t="shared" si="4"/>
        <v>1.2433743083946525</v>
      </c>
      <c r="AL29" s="401">
        <f t="shared" si="5"/>
        <v>1.2682417945625455</v>
      </c>
      <c r="AM29" s="401">
        <f t="shared" si="6"/>
        <v>1.2936066304537963</v>
      </c>
      <c r="AN29" s="401">
        <f t="shared" si="7"/>
        <v>1.3194787630628724</v>
      </c>
      <c r="AO29" s="401">
        <f t="shared" si="8"/>
        <v>1.3458683383241299</v>
      </c>
      <c r="AP29" s="401">
        <f t="shared" si="9"/>
        <v>1.3727857050906125</v>
      </c>
      <c r="AQ29" s="401">
        <f t="shared" si="10"/>
        <v>1.4002414191924248</v>
      </c>
      <c r="AR29" s="401">
        <f t="shared" si="11"/>
        <v>1.4282462475762734</v>
      </c>
      <c r="AS29" s="401">
        <f t="shared" si="12"/>
        <v>1.4568111725277988</v>
      </c>
      <c r="AT29" s="401">
        <f t="shared" si="13"/>
        <v>1.4859473959783549</v>
      </c>
      <c r="AU29" s="401">
        <f t="shared" si="14"/>
        <v>1.5156663438979221</v>
      </c>
      <c r="AV29" s="401">
        <f t="shared" si="15"/>
        <v>1.5459796707758806</v>
      </c>
      <c r="AW29" s="401">
        <f t="shared" si="16"/>
        <v>1.5768992641913981</v>
      </c>
      <c r="AX29" s="401">
        <f t="shared" si="17"/>
        <v>1.6084372494752261</v>
      </c>
      <c r="AY29" s="401">
        <f t="shared" si="18"/>
        <v>1.6406059944647307</v>
      </c>
      <c r="AZ29" s="401">
        <f t="shared" si="19"/>
        <v>1.6734181143540252</v>
      </c>
      <c r="BA29" s="401">
        <f t="shared" si="20"/>
        <v>1.7068864766411058</v>
      </c>
      <c r="BB29" s="401">
        <f t="shared" si="21"/>
        <v>1.7410242061739281</v>
      </c>
      <c r="BC29" s="401">
        <f t="shared" si="22"/>
        <v>1.7758446902974065</v>
      </c>
    </row>
    <row r="30" spans="1:56">
      <c r="A30" s="357">
        <v>2023</v>
      </c>
      <c r="B30" s="322" t="s">
        <v>8</v>
      </c>
      <c r="C30" s="322" t="s">
        <v>9</v>
      </c>
      <c r="D30" s="401">
        <f t="shared" si="76"/>
        <v>0.60691957031736254</v>
      </c>
      <c r="E30" s="401">
        <f t="shared" si="62"/>
        <v>0.63058943355973962</v>
      </c>
      <c r="F30" s="401">
        <f t="shared" si="63"/>
        <v>0.66022713693704738</v>
      </c>
      <c r="G30" s="401">
        <f t="shared" si="64"/>
        <v>0.67211122540191426</v>
      </c>
      <c r="H30" s="401">
        <f t="shared" si="65"/>
        <v>0.67278333662731615</v>
      </c>
      <c r="I30" s="401">
        <f t="shared" si="66"/>
        <v>0.69162127005288099</v>
      </c>
      <c r="J30" s="401">
        <f t="shared" si="67"/>
        <v>0.7047620741838857</v>
      </c>
      <c r="K30" s="401">
        <f t="shared" si="68"/>
        <v>0.72238112603848281</v>
      </c>
      <c r="L30" s="401">
        <f t="shared" si="69"/>
        <v>0.74260779756756035</v>
      </c>
      <c r="M30" s="401">
        <f t="shared" si="70"/>
        <v>0.78939208881431655</v>
      </c>
      <c r="N30" s="401">
        <f t="shared" si="71"/>
        <v>0.79728600970245977</v>
      </c>
      <c r="O30" s="401">
        <f t="shared" si="72"/>
        <v>0.80924529984799665</v>
      </c>
      <c r="P30" s="401">
        <f t="shared" si="73"/>
        <v>0.82462096054510847</v>
      </c>
      <c r="Q30" s="401">
        <f t="shared" si="77"/>
        <v>0.85183345224309703</v>
      </c>
      <c r="R30" s="401">
        <f t="shared" si="74"/>
        <v>0.86375912057450044</v>
      </c>
      <c r="S30" s="401">
        <f t="shared" si="75"/>
        <v>0.8672141570567985</v>
      </c>
      <c r="T30" s="401">
        <f t="shared" si="78"/>
        <v>0.86981579952796884</v>
      </c>
      <c r="U30" s="401">
        <f t="shared" si="81"/>
        <v>0.87590451012466453</v>
      </c>
      <c r="V30" s="401">
        <f t="shared" si="79"/>
        <v>0.89780212287778105</v>
      </c>
      <c r="W30" s="401">
        <f t="shared" si="80"/>
        <v>0.91665596745821432</v>
      </c>
      <c r="X30" s="401">
        <f t="shared" si="82"/>
        <v>0.94232233454704439</v>
      </c>
      <c r="Y30" s="401">
        <f t="shared" ref="Y30:Y57" si="83">Z30/(1+$Y$6)</f>
        <v>0.96116878123798533</v>
      </c>
      <c r="Z30" s="401">
        <f>AA30/(1+$Z$6)</f>
        <v>0.98039215686274506</v>
      </c>
      <c r="AA30" s="398">
        <v>1</v>
      </c>
      <c r="AB30" s="378">
        <f t="shared" si="29"/>
        <v>1.02</v>
      </c>
      <c r="AC30" s="378">
        <f t="shared" si="30"/>
        <v>1.0404</v>
      </c>
      <c r="AD30" s="378">
        <f t="shared" si="31"/>
        <v>1.0612079999999999</v>
      </c>
      <c r="AE30" s="378">
        <f t="shared" si="32"/>
        <v>1.08243216</v>
      </c>
      <c r="AF30" s="378">
        <f t="shared" si="33"/>
        <v>1.1040808032</v>
      </c>
      <c r="AG30" s="378">
        <f t="shared" si="34"/>
        <v>1.1261624192640001</v>
      </c>
      <c r="AH30" s="378">
        <f t="shared" si="35"/>
        <v>1.14868566764928</v>
      </c>
      <c r="AI30" s="378">
        <f t="shared" si="37"/>
        <v>1.1716593810022657</v>
      </c>
      <c r="AJ30" s="378">
        <f t="shared" si="3"/>
        <v>1.1950925686223111</v>
      </c>
      <c r="AK30" s="401">
        <f t="shared" si="4"/>
        <v>1.2189944199947573</v>
      </c>
      <c r="AL30" s="401">
        <f t="shared" si="5"/>
        <v>1.2433743083946525</v>
      </c>
      <c r="AM30" s="401">
        <f t="shared" si="6"/>
        <v>1.2682417945625455</v>
      </c>
      <c r="AN30" s="401">
        <f t="shared" si="7"/>
        <v>1.2936066304537963</v>
      </c>
      <c r="AO30" s="401">
        <f t="shared" si="8"/>
        <v>1.3194787630628724</v>
      </c>
      <c r="AP30" s="401">
        <f t="shared" si="9"/>
        <v>1.3458683383241299</v>
      </c>
      <c r="AQ30" s="401">
        <f t="shared" si="10"/>
        <v>1.3727857050906125</v>
      </c>
      <c r="AR30" s="401">
        <f t="shared" si="11"/>
        <v>1.4002414191924248</v>
      </c>
      <c r="AS30" s="401">
        <f t="shared" si="12"/>
        <v>1.4282462475762734</v>
      </c>
      <c r="AT30" s="401">
        <f t="shared" si="13"/>
        <v>1.4568111725277988</v>
      </c>
      <c r="AU30" s="401">
        <f t="shared" si="14"/>
        <v>1.4859473959783549</v>
      </c>
      <c r="AV30" s="401">
        <f t="shared" si="15"/>
        <v>1.5156663438979221</v>
      </c>
      <c r="AW30" s="401">
        <f t="shared" si="16"/>
        <v>1.5459796707758806</v>
      </c>
      <c r="AX30" s="401">
        <f t="shared" si="17"/>
        <v>1.5768992641913981</v>
      </c>
      <c r="AY30" s="401">
        <f t="shared" si="18"/>
        <v>1.6084372494752261</v>
      </c>
      <c r="AZ30" s="401">
        <f t="shared" si="19"/>
        <v>1.6406059944647307</v>
      </c>
      <c r="BA30" s="401">
        <f t="shared" si="20"/>
        <v>1.6734181143540252</v>
      </c>
      <c r="BB30" s="401">
        <f t="shared" si="21"/>
        <v>1.7068864766411058</v>
      </c>
      <c r="BC30" s="401">
        <f t="shared" si="22"/>
        <v>1.7410242061739281</v>
      </c>
    </row>
    <row r="31" spans="1:56">
      <c r="A31" s="357">
        <v>2024</v>
      </c>
      <c r="B31" s="322" t="s">
        <v>8</v>
      </c>
      <c r="C31" s="322" t="s">
        <v>9</v>
      </c>
      <c r="D31" s="401">
        <f t="shared" si="76"/>
        <v>0.5950191865856499</v>
      </c>
      <c r="E31" s="401">
        <f t="shared" si="62"/>
        <v>0.61822493486249019</v>
      </c>
      <c r="F31" s="401">
        <f t="shared" si="63"/>
        <v>0.64728150680102714</v>
      </c>
      <c r="G31" s="401">
        <f t="shared" si="64"/>
        <v>0.65893257392344562</v>
      </c>
      <c r="H31" s="401">
        <f t="shared" si="65"/>
        <v>0.65959150649736897</v>
      </c>
      <c r="I31" s="401">
        <f t="shared" si="66"/>
        <v>0.67806006867929536</v>
      </c>
      <c r="J31" s="401">
        <f t="shared" si="67"/>
        <v>0.69094320998420189</v>
      </c>
      <c r="K31" s="401">
        <f t="shared" si="68"/>
        <v>0.7082167902338069</v>
      </c>
      <c r="L31" s="401">
        <f t="shared" si="69"/>
        <v>0.72804686036035349</v>
      </c>
      <c r="M31" s="401">
        <f t="shared" si="70"/>
        <v>0.77391381256305569</v>
      </c>
      <c r="N31" s="401">
        <f t="shared" si="71"/>
        <v>0.78165295068868623</v>
      </c>
      <c r="O31" s="401">
        <f t="shared" si="72"/>
        <v>0.79337774494901647</v>
      </c>
      <c r="P31" s="401">
        <f t="shared" si="73"/>
        <v>0.80845192210304773</v>
      </c>
      <c r="Q31" s="401">
        <f t="shared" si="77"/>
        <v>0.83513083553244827</v>
      </c>
      <c r="R31" s="401">
        <f t="shared" si="74"/>
        <v>0.84682266722990251</v>
      </c>
      <c r="S31" s="401">
        <f t="shared" si="75"/>
        <v>0.85020995789882214</v>
      </c>
      <c r="T31" s="401">
        <f t="shared" si="78"/>
        <v>0.85276058777251851</v>
      </c>
      <c r="U31" s="401">
        <f t="shared" si="81"/>
        <v>0.85872991188692605</v>
      </c>
      <c r="V31" s="401">
        <f t="shared" si="79"/>
        <v>0.88019815968409909</v>
      </c>
      <c r="W31" s="401">
        <f t="shared" si="80"/>
        <v>0.89868232103746504</v>
      </c>
      <c r="X31" s="401">
        <f t="shared" si="82"/>
        <v>0.92384542602651409</v>
      </c>
      <c r="Y31" s="401">
        <f t="shared" si="83"/>
        <v>0.94232233454704439</v>
      </c>
      <c r="Z31" s="401">
        <f t="shared" ref="Z31:Z57" si="84">AA31/(1+$Z$6)</f>
        <v>0.96116878123798533</v>
      </c>
      <c r="AA31" s="401">
        <f>AB31/(1+$AA$6)</f>
        <v>0.98039215686274506</v>
      </c>
      <c r="AB31" s="398">
        <v>1</v>
      </c>
      <c r="AC31" s="378">
        <f t="shared" si="30"/>
        <v>1.02</v>
      </c>
      <c r="AD31" s="378">
        <f t="shared" si="31"/>
        <v>1.0404</v>
      </c>
      <c r="AE31" s="378">
        <f t="shared" si="32"/>
        <v>1.0612079999999999</v>
      </c>
      <c r="AF31" s="378">
        <f t="shared" si="33"/>
        <v>1.08243216</v>
      </c>
      <c r="AG31" s="378">
        <f t="shared" si="34"/>
        <v>1.1040808032</v>
      </c>
      <c r="AH31" s="378">
        <f t="shared" si="35"/>
        <v>1.1261624192640001</v>
      </c>
      <c r="AI31" s="378">
        <f t="shared" si="37"/>
        <v>1.14868566764928</v>
      </c>
      <c r="AJ31" s="378">
        <f t="shared" si="3"/>
        <v>1.1716593810022657</v>
      </c>
      <c r="AK31" s="401">
        <f t="shared" si="4"/>
        <v>1.1950925686223111</v>
      </c>
      <c r="AL31" s="401">
        <f t="shared" si="5"/>
        <v>1.2189944199947573</v>
      </c>
      <c r="AM31" s="401">
        <f t="shared" si="6"/>
        <v>1.2433743083946525</v>
      </c>
      <c r="AN31" s="401">
        <f t="shared" si="7"/>
        <v>1.2682417945625455</v>
      </c>
      <c r="AO31" s="401">
        <f t="shared" si="8"/>
        <v>1.2936066304537963</v>
      </c>
      <c r="AP31" s="401">
        <f t="shared" si="9"/>
        <v>1.3194787630628724</v>
      </c>
      <c r="AQ31" s="401">
        <f t="shared" si="10"/>
        <v>1.3458683383241299</v>
      </c>
      <c r="AR31" s="401">
        <f t="shared" si="11"/>
        <v>1.3727857050906125</v>
      </c>
      <c r="AS31" s="401">
        <f t="shared" si="12"/>
        <v>1.4002414191924248</v>
      </c>
      <c r="AT31" s="401">
        <f t="shared" si="13"/>
        <v>1.4282462475762734</v>
      </c>
      <c r="AU31" s="401">
        <f t="shared" si="14"/>
        <v>1.4568111725277988</v>
      </c>
      <c r="AV31" s="401">
        <f t="shared" si="15"/>
        <v>1.4859473959783549</v>
      </c>
      <c r="AW31" s="401">
        <f t="shared" si="16"/>
        <v>1.5156663438979221</v>
      </c>
      <c r="AX31" s="401">
        <f t="shared" si="17"/>
        <v>1.5459796707758806</v>
      </c>
      <c r="AY31" s="401">
        <f t="shared" si="18"/>
        <v>1.5768992641913981</v>
      </c>
      <c r="AZ31" s="401">
        <f t="shared" si="19"/>
        <v>1.6084372494752261</v>
      </c>
      <c r="BA31" s="401">
        <f t="shared" si="20"/>
        <v>1.6406059944647307</v>
      </c>
      <c r="BB31" s="401">
        <f t="shared" si="21"/>
        <v>1.6734181143540252</v>
      </c>
      <c r="BC31" s="401">
        <f t="shared" si="22"/>
        <v>1.7068864766411058</v>
      </c>
    </row>
    <row r="32" spans="1:56">
      <c r="A32" s="390">
        <v>2025</v>
      </c>
      <c r="B32" s="322" t="s">
        <v>8</v>
      </c>
      <c r="C32" s="322" t="s">
        <v>9</v>
      </c>
      <c r="D32" s="401">
        <f t="shared" si="76"/>
        <v>0.5833521437114213</v>
      </c>
      <c r="E32" s="401">
        <f t="shared" si="62"/>
        <v>0.60610287731616674</v>
      </c>
      <c r="F32" s="401">
        <f t="shared" si="63"/>
        <v>0.6345897125500265</v>
      </c>
      <c r="G32" s="401">
        <f t="shared" si="64"/>
        <v>0.64601232737592695</v>
      </c>
      <c r="H32" s="401">
        <f t="shared" si="65"/>
        <v>0.64665833970330278</v>
      </c>
      <c r="I32" s="401">
        <f t="shared" si="66"/>
        <v>0.66476477321499527</v>
      </c>
      <c r="J32" s="401">
        <f t="shared" si="67"/>
        <v>0.67739530390608016</v>
      </c>
      <c r="K32" s="401">
        <f t="shared" si="68"/>
        <v>0.69433018650373213</v>
      </c>
      <c r="L32" s="401">
        <f t="shared" si="69"/>
        <v>0.71377143172583668</v>
      </c>
      <c r="M32" s="401">
        <f t="shared" si="70"/>
        <v>0.75873903192456438</v>
      </c>
      <c r="N32" s="401">
        <f t="shared" si="71"/>
        <v>0.76632642224380998</v>
      </c>
      <c r="O32" s="401">
        <f t="shared" si="72"/>
        <v>0.77782131857746706</v>
      </c>
      <c r="P32" s="401">
        <f t="shared" si="73"/>
        <v>0.79259992363043885</v>
      </c>
      <c r="Q32" s="401">
        <f t="shared" si="77"/>
        <v>0.81875572111024331</v>
      </c>
      <c r="R32" s="401">
        <f t="shared" si="74"/>
        <v>0.83021830120578677</v>
      </c>
      <c r="S32" s="401">
        <f t="shared" si="75"/>
        <v>0.83353917441060987</v>
      </c>
      <c r="T32" s="401">
        <f t="shared" si="78"/>
        <v>0.83603979193384159</v>
      </c>
      <c r="U32" s="401">
        <f t="shared" si="81"/>
        <v>0.84189207047737835</v>
      </c>
      <c r="V32" s="401">
        <f t="shared" si="79"/>
        <v>0.86293937223931272</v>
      </c>
      <c r="W32" s="401">
        <f t="shared" si="80"/>
        <v>0.88106109905633823</v>
      </c>
      <c r="X32" s="401">
        <f t="shared" si="82"/>
        <v>0.90573080982991572</v>
      </c>
      <c r="Y32" s="401">
        <f t="shared" si="83"/>
        <v>0.92384542602651409</v>
      </c>
      <c r="Z32" s="401">
        <f t="shared" si="84"/>
        <v>0.94232233454704439</v>
      </c>
      <c r="AA32" s="401">
        <f t="shared" ref="AA32:AA57" si="85">AB32/(1+$AA$6)</f>
        <v>0.96116878123798533</v>
      </c>
      <c r="AB32" s="401">
        <f>AC32/(1+$AB$6)</f>
        <v>0.98039215686274506</v>
      </c>
      <c r="AC32" s="398">
        <v>1</v>
      </c>
      <c r="AD32" s="378">
        <f t="shared" si="31"/>
        <v>1.02</v>
      </c>
      <c r="AE32" s="378">
        <f t="shared" si="32"/>
        <v>1.0404</v>
      </c>
      <c r="AF32" s="378">
        <f t="shared" si="33"/>
        <v>1.0612079999999999</v>
      </c>
      <c r="AG32" s="378">
        <f t="shared" si="34"/>
        <v>1.08243216</v>
      </c>
      <c r="AH32" s="378">
        <f t="shared" si="35"/>
        <v>1.1040808032</v>
      </c>
      <c r="AI32" s="378">
        <f t="shared" si="37"/>
        <v>1.1261624192640001</v>
      </c>
      <c r="AJ32" s="378">
        <f t="shared" si="3"/>
        <v>1.14868566764928</v>
      </c>
      <c r="AK32" s="401">
        <f t="shared" si="4"/>
        <v>1.1716593810022657</v>
      </c>
      <c r="AL32" s="401">
        <f t="shared" si="5"/>
        <v>1.1950925686223111</v>
      </c>
      <c r="AM32" s="401">
        <f t="shared" si="6"/>
        <v>1.2189944199947573</v>
      </c>
      <c r="AN32" s="401">
        <f t="shared" si="7"/>
        <v>1.2433743083946525</v>
      </c>
      <c r="AO32" s="401">
        <f t="shared" si="8"/>
        <v>1.2682417945625455</v>
      </c>
      <c r="AP32" s="401">
        <f t="shared" si="9"/>
        <v>1.2936066304537963</v>
      </c>
      <c r="AQ32" s="401">
        <f t="shared" si="10"/>
        <v>1.3194787630628724</v>
      </c>
      <c r="AR32" s="401">
        <f t="shared" si="11"/>
        <v>1.3458683383241299</v>
      </c>
      <c r="AS32" s="401">
        <f t="shared" si="12"/>
        <v>1.3727857050906125</v>
      </c>
      <c r="AT32" s="401">
        <f t="shared" si="13"/>
        <v>1.4002414191924248</v>
      </c>
      <c r="AU32" s="401">
        <f t="shared" si="14"/>
        <v>1.4282462475762734</v>
      </c>
      <c r="AV32" s="401">
        <f t="shared" si="15"/>
        <v>1.4568111725277988</v>
      </c>
      <c r="AW32" s="401">
        <f t="shared" si="16"/>
        <v>1.4859473959783549</v>
      </c>
      <c r="AX32" s="401">
        <f t="shared" si="17"/>
        <v>1.5156663438979221</v>
      </c>
      <c r="AY32" s="401">
        <f t="shared" si="18"/>
        <v>1.5459796707758806</v>
      </c>
      <c r="AZ32" s="401">
        <f t="shared" si="19"/>
        <v>1.5768992641913981</v>
      </c>
      <c r="BA32" s="401">
        <f t="shared" si="20"/>
        <v>1.6084372494752261</v>
      </c>
      <c r="BB32" s="401">
        <f t="shared" si="21"/>
        <v>1.6406059944647307</v>
      </c>
      <c r="BC32" s="401">
        <f t="shared" si="22"/>
        <v>1.6734181143540252</v>
      </c>
    </row>
    <row r="33" spans="1:56">
      <c r="A33" s="390">
        <v>2026</v>
      </c>
      <c r="B33" s="322" t="s">
        <v>8</v>
      </c>
      <c r="C33" s="322" t="s">
        <v>9</v>
      </c>
      <c r="D33" s="401">
        <f t="shared" si="76"/>
        <v>0.57191386638374642</v>
      </c>
      <c r="E33" s="401">
        <f t="shared" si="62"/>
        <v>0.59421850717271252</v>
      </c>
      <c r="F33" s="401">
        <f t="shared" si="63"/>
        <v>0.62214677700983001</v>
      </c>
      <c r="G33" s="401">
        <f t="shared" si="64"/>
        <v>0.63334541899600694</v>
      </c>
      <c r="H33" s="401">
        <f t="shared" si="65"/>
        <v>0.63397876441500289</v>
      </c>
      <c r="I33" s="401">
        <f t="shared" si="66"/>
        <v>0.65173016981862297</v>
      </c>
      <c r="J33" s="401">
        <f t="shared" si="67"/>
        <v>0.66411304304517671</v>
      </c>
      <c r="K33" s="401">
        <f t="shared" si="68"/>
        <v>0.68071586912130611</v>
      </c>
      <c r="L33" s="401">
        <f t="shared" si="69"/>
        <v>0.69977591345670265</v>
      </c>
      <c r="M33" s="401">
        <f t="shared" si="70"/>
        <v>0.74386179600447488</v>
      </c>
      <c r="N33" s="401">
        <f t="shared" si="71"/>
        <v>0.75130041396451963</v>
      </c>
      <c r="O33" s="401">
        <f t="shared" si="72"/>
        <v>0.76256992017398739</v>
      </c>
      <c r="P33" s="401">
        <f t="shared" si="73"/>
        <v>0.77705874865729307</v>
      </c>
      <c r="Q33" s="401">
        <f t="shared" si="77"/>
        <v>0.80270168736298364</v>
      </c>
      <c r="R33" s="401">
        <f t="shared" si="74"/>
        <v>0.81393951098606543</v>
      </c>
      <c r="S33" s="401">
        <f t="shared" si="75"/>
        <v>0.81719526903000972</v>
      </c>
      <c r="T33" s="401">
        <f t="shared" si="78"/>
        <v>0.81964685483709965</v>
      </c>
      <c r="U33" s="401">
        <f t="shared" si="81"/>
        <v>0.82538438282095927</v>
      </c>
      <c r="V33" s="401">
        <f t="shared" si="79"/>
        <v>0.84601899239148315</v>
      </c>
      <c r="W33" s="401">
        <f t="shared" si="80"/>
        <v>0.86378539123170417</v>
      </c>
      <c r="X33" s="401">
        <f t="shared" si="82"/>
        <v>0.88797138218619187</v>
      </c>
      <c r="Y33" s="401">
        <f t="shared" si="83"/>
        <v>0.90573080982991572</v>
      </c>
      <c r="Z33" s="401">
        <f t="shared" si="84"/>
        <v>0.92384542602651409</v>
      </c>
      <c r="AA33" s="401">
        <f t="shared" si="85"/>
        <v>0.94232233454704439</v>
      </c>
      <c r="AB33" s="401">
        <f t="shared" ref="AB33:AB57" si="86">AC33/(1+$AB$6)</f>
        <v>0.96116878123798533</v>
      </c>
      <c r="AC33" s="401">
        <f>AD33/(1+$AC$6)</f>
        <v>0.98039215686274506</v>
      </c>
      <c r="AD33" s="398">
        <v>1</v>
      </c>
      <c r="AE33" s="378">
        <f t="shared" si="32"/>
        <v>1.02</v>
      </c>
      <c r="AF33" s="378">
        <f t="shared" si="33"/>
        <v>1.0404</v>
      </c>
      <c r="AG33" s="378">
        <f t="shared" si="34"/>
        <v>1.0612079999999999</v>
      </c>
      <c r="AH33" s="378">
        <f t="shared" si="35"/>
        <v>1.08243216</v>
      </c>
      <c r="AI33" s="378">
        <f t="shared" si="37"/>
        <v>1.1040808032</v>
      </c>
      <c r="AJ33" s="378">
        <f t="shared" si="3"/>
        <v>1.1261624192640001</v>
      </c>
      <c r="AK33" s="401">
        <f t="shared" si="4"/>
        <v>1.14868566764928</v>
      </c>
      <c r="AL33" s="401">
        <f t="shared" si="5"/>
        <v>1.1716593810022657</v>
      </c>
      <c r="AM33" s="401">
        <f t="shared" si="6"/>
        <v>1.1950925686223111</v>
      </c>
      <c r="AN33" s="401">
        <f t="shared" si="7"/>
        <v>1.2189944199947573</v>
      </c>
      <c r="AO33" s="401">
        <f t="shared" si="8"/>
        <v>1.2433743083946525</v>
      </c>
      <c r="AP33" s="401">
        <f t="shared" si="9"/>
        <v>1.2682417945625455</v>
      </c>
      <c r="AQ33" s="401">
        <f t="shared" si="10"/>
        <v>1.2936066304537963</v>
      </c>
      <c r="AR33" s="401">
        <f t="shared" si="11"/>
        <v>1.3194787630628724</v>
      </c>
      <c r="AS33" s="401">
        <f t="shared" si="12"/>
        <v>1.3458683383241299</v>
      </c>
      <c r="AT33" s="401">
        <f t="shared" si="13"/>
        <v>1.3727857050906125</v>
      </c>
      <c r="AU33" s="401">
        <f t="shared" si="14"/>
        <v>1.4002414191924248</v>
      </c>
      <c r="AV33" s="401">
        <f t="shared" si="15"/>
        <v>1.4282462475762734</v>
      </c>
      <c r="AW33" s="401">
        <f t="shared" si="16"/>
        <v>1.4568111725277988</v>
      </c>
      <c r="AX33" s="401">
        <f t="shared" si="17"/>
        <v>1.4859473959783549</v>
      </c>
      <c r="AY33" s="401">
        <f t="shared" si="18"/>
        <v>1.5156663438979221</v>
      </c>
      <c r="AZ33" s="401">
        <f t="shared" si="19"/>
        <v>1.5459796707758806</v>
      </c>
      <c r="BA33" s="401">
        <f t="shared" si="20"/>
        <v>1.5768992641913981</v>
      </c>
      <c r="BB33" s="401">
        <f t="shared" si="21"/>
        <v>1.6084372494752261</v>
      </c>
      <c r="BC33" s="401">
        <f t="shared" si="22"/>
        <v>1.6406059944647307</v>
      </c>
    </row>
    <row r="34" spans="1:56">
      <c r="A34" s="390">
        <v>2027</v>
      </c>
      <c r="B34" s="322" t="s">
        <v>8</v>
      </c>
      <c r="C34" s="322" t="s">
        <v>9</v>
      </c>
      <c r="D34" s="401">
        <f t="shared" si="76"/>
        <v>0.56069986900367275</v>
      </c>
      <c r="E34" s="401">
        <f t="shared" si="62"/>
        <v>0.582567163894816</v>
      </c>
      <c r="F34" s="401">
        <f t="shared" si="63"/>
        <v>0.60994782059787234</v>
      </c>
      <c r="G34" s="401">
        <f t="shared" si="64"/>
        <v>0.62092688136863405</v>
      </c>
      <c r="H34" s="401">
        <f t="shared" si="65"/>
        <v>0.62154780825000266</v>
      </c>
      <c r="I34" s="401">
        <f t="shared" si="66"/>
        <v>0.63895114688100274</v>
      </c>
      <c r="J34" s="401">
        <f t="shared" si="67"/>
        <v>0.65109121867174169</v>
      </c>
      <c r="K34" s="401">
        <f t="shared" si="68"/>
        <v>0.66736849913853513</v>
      </c>
      <c r="L34" s="401">
        <f t="shared" si="69"/>
        <v>0.68605481711441418</v>
      </c>
      <c r="M34" s="401">
        <f t="shared" si="70"/>
        <v>0.72927627059262223</v>
      </c>
      <c r="N34" s="401">
        <f t="shared" si="71"/>
        <v>0.7365690332985485</v>
      </c>
      <c r="O34" s="401">
        <f t="shared" si="72"/>
        <v>0.74761756879802665</v>
      </c>
      <c r="P34" s="401">
        <f t="shared" si="73"/>
        <v>0.76182230260518913</v>
      </c>
      <c r="Q34" s="401">
        <f t="shared" si="77"/>
        <v>0.78696243859116033</v>
      </c>
      <c r="R34" s="401">
        <f t="shared" si="74"/>
        <v>0.79797991273143654</v>
      </c>
      <c r="S34" s="401">
        <f t="shared" si="75"/>
        <v>0.80117183238236234</v>
      </c>
      <c r="T34" s="401">
        <f t="shared" si="78"/>
        <v>0.80357534787950935</v>
      </c>
      <c r="U34" s="401">
        <f t="shared" si="81"/>
        <v>0.80920037531466582</v>
      </c>
      <c r="V34" s="401">
        <f t="shared" si="79"/>
        <v>0.82943038469753239</v>
      </c>
      <c r="W34" s="401">
        <f t="shared" si="80"/>
        <v>0.84684842277618044</v>
      </c>
      <c r="X34" s="401">
        <f t="shared" si="82"/>
        <v>0.87056017861391355</v>
      </c>
      <c r="Y34" s="401">
        <f t="shared" si="83"/>
        <v>0.88797138218619187</v>
      </c>
      <c r="Z34" s="401">
        <f t="shared" si="84"/>
        <v>0.90573080982991572</v>
      </c>
      <c r="AA34" s="401">
        <f t="shared" si="85"/>
        <v>0.92384542602651409</v>
      </c>
      <c r="AB34" s="401">
        <f t="shared" si="86"/>
        <v>0.94232233454704439</v>
      </c>
      <c r="AC34" s="401">
        <f t="shared" ref="AC34:AC57" si="87">AD34/(1+$AC$6)</f>
        <v>0.96116878123798533</v>
      </c>
      <c r="AD34" s="401">
        <f>AE34/(1+$AD$6)</f>
        <v>0.98039215686274506</v>
      </c>
      <c r="AE34" s="398">
        <v>1</v>
      </c>
      <c r="AF34" s="378">
        <f t="shared" si="33"/>
        <v>1.02</v>
      </c>
      <c r="AG34" s="378">
        <f t="shared" si="34"/>
        <v>1.0404</v>
      </c>
      <c r="AH34" s="378">
        <f t="shared" si="35"/>
        <v>1.0612079999999999</v>
      </c>
      <c r="AI34" s="378">
        <f t="shared" si="37"/>
        <v>1.08243216</v>
      </c>
      <c r="AJ34" s="378">
        <f t="shared" si="3"/>
        <v>1.1040808032</v>
      </c>
      <c r="AK34" s="401">
        <f t="shared" si="4"/>
        <v>1.1261624192640001</v>
      </c>
      <c r="AL34" s="401">
        <f t="shared" si="5"/>
        <v>1.14868566764928</v>
      </c>
      <c r="AM34" s="401">
        <f t="shared" si="6"/>
        <v>1.1716593810022657</v>
      </c>
      <c r="AN34" s="401">
        <f t="shared" si="7"/>
        <v>1.1950925686223111</v>
      </c>
      <c r="AO34" s="401">
        <f t="shared" si="8"/>
        <v>1.2189944199947573</v>
      </c>
      <c r="AP34" s="401">
        <f t="shared" si="9"/>
        <v>1.2433743083946525</v>
      </c>
      <c r="AQ34" s="401">
        <f t="shared" si="10"/>
        <v>1.2682417945625455</v>
      </c>
      <c r="AR34" s="401">
        <f t="shared" si="11"/>
        <v>1.2936066304537963</v>
      </c>
      <c r="AS34" s="401">
        <f t="shared" si="12"/>
        <v>1.3194787630628724</v>
      </c>
      <c r="AT34" s="401">
        <f t="shared" si="13"/>
        <v>1.3458683383241299</v>
      </c>
      <c r="AU34" s="401">
        <f t="shared" si="14"/>
        <v>1.3727857050906125</v>
      </c>
      <c r="AV34" s="401">
        <f t="shared" si="15"/>
        <v>1.4002414191924248</v>
      </c>
      <c r="AW34" s="401">
        <f t="shared" si="16"/>
        <v>1.4282462475762734</v>
      </c>
      <c r="AX34" s="401">
        <f t="shared" si="17"/>
        <v>1.4568111725277988</v>
      </c>
      <c r="AY34" s="401">
        <f t="shared" si="18"/>
        <v>1.4859473959783549</v>
      </c>
      <c r="AZ34" s="401">
        <f t="shared" si="19"/>
        <v>1.5156663438979221</v>
      </c>
      <c r="BA34" s="401">
        <f t="shared" si="20"/>
        <v>1.5459796707758806</v>
      </c>
      <c r="BB34" s="401">
        <f t="shared" si="21"/>
        <v>1.5768992641913981</v>
      </c>
      <c r="BC34" s="401">
        <f t="shared" si="22"/>
        <v>1.6084372494752261</v>
      </c>
    </row>
    <row r="35" spans="1:56">
      <c r="A35" s="390">
        <v>2028</v>
      </c>
      <c r="B35" s="322" t="s">
        <v>8</v>
      </c>
      <c r="C35" s="322" t="s">
        <v>9</v>
      </c>
      <c r="D35" s="401">
        <f t="shared" si="76"/>
        <v>0.54970575392516952</v>
      </c>
      <c r="E35" s="401">
        <f t="shared" si="62"/>
        <v>0.5711442783282511</v>
      </c>
      <c r="F35" s="401">
        <f t="shared" si="63"/>
        <v>0.59798805940967892</v>
      </c>
      <c r="G35" s="401">
        <f t="shared" si="64"/>
        <v>0.60875184447905317</v>
      </c>
      <c r="H35" s="401">
        <f t="shared" si="65"/>
        <v>0.60936059632353212</v>
      </c>
      <c r="I35" s="401">
        <f t="shared" si="66"/>
        <v>0.62642269302059106</v>
      </c>
      <c r="J35" s="401">
        <f t="shared" si="67"/>
        <v>0.63832472418798225</v>
      </c>
      <c r="K35" s="401">
        <f t="shared" si="68"/>
        <v>0.65428284229268174</v>
      </c>
      <c r="L35" s="401">
        <f t="shared" si="69"/>
        <v>0.67260276187687684</v>
      </c>
      <c r="M35" s="401">
        <f t="shared" si="70"/>
        <v>0.71497673587512001</v>
      </c>
      <c r="N35" s="401">
        <f t="shared" si="71"/>
        <v>0.72212650323387118</v>
      </c>
      <c r="O35" s="401">
        <f t="shared" si="72"/>
        <v>0.73295840078237917</v>
      </c>
      <c r="P35" s="401">
        <f t="shared" si="73"/>
        <v>0.7468846103972443</v>
      </c>
      <c r="Q35" s="401">
        <f t="shared" si="77"/>
        <v>0.77153180254035325</v>
      </c>
      <c r="R35" s="401">
        <f t="shared" si="74"/>
        <v>0.78233324777591817</v>
      </c>
      <c r="S35" s="401">
        <f t="shared" si="75"/>
        <v>0.7854625807670218</v>
      </c>
      <c r="T35" s="401">
        <f t="shared" si="78"/>
        <v>0.78781896850932276</v>
      </c>
      <c r="U35" s="401">
        <f t="shared" si="81"/>
        <v>0.79333370128888792</v>
      </c>
      <c r="V35" s="401">
        <f t="shared" si="79"/>
        <v>0.81316704382111005</v>
      </c>
      <c r="W35" s="401">
        <f t="shared" si="80"/>
        <v>0.83024355174135334</v>
      </c>
      <c r="X35" s="401">
        <f t="shared" si="82"/>
        <v>0.85349037119011129</v>
      </c>
      <c r="Y35" s="401">
        <f t="shared" si="83"/>
        <v>0.87056017861391355</v>
      </c>
      <c r="Z35" s="401">
        <f t="shared" si="84"/>
        <v>0.88797138218619187</v>
      </c>
      <c r="AA35" s="401">
        <f t="shared" si="85"/>
        <v>0.90573080982991572</v>
      </c>
      <c r="AB35" s="401">
        <f t="shared" si="86"/>
        <v>0.92384542602651409</v>
      </c>
      <c r="AC35" s="401">
        <f t="shared" si="87"/>
        <v>0.94232233454704439</v>
      </c>
      <c r="AD35" s="401">
        <f t="shared" ref="AD35:AD57" si="88">AE35/(1+$AD$6)</f>
        <v>0.96116878123798533</v>
      </c>
      <c r="AE35" s="401">
        <f>AF35/(1+$AE$6)</f>
        <v>0.98039215686274506</v>
      </c>
      <c r="AF35" s="398">
        <v>1</v>
      </c>
      <c r="AG35" s="378">
        <f t="shared" si="34"/>
        <v>1.02</v>
      </c>
      <c r="AH35" s="378">
        <f t="shared" si="35"/>
        <v>1.0404</v>
      </c>
      <c r="AI35" s="378">
        <f t="shared" si="37"/>
        <v>1.0612079999999999</v>
      </c>
      <c r="AJ35" s="378">
        <f t="shared" si="3"/>
        <v>1.08243216</v>
      </c>
      <c r="AK35" s="401">
        <f t="shared" si="4"/>
        <v>1.1040808032</v>
      </c>
      <c r="AL35" s="401">
        <f t="shared" si="5"/>
        <v>1.1261624192640001</v>
      </c>
      <c r="AM35" s="401">
        <f t="shared" si="6"/>
        <v>1.14868566764928</v>
      </c>
      <c r="AN35" s="401">
        <f t="shared" si="7"/>
        <v>1.1716593810022657</v>
      </c>
      <c r="AO35" s="401">
        <f t="shared" si="8"/>
        <v>1.1950925686223111</v>
      </c>
      <c r="AP35" s="401">
        <f t="shared" si="9"/>
        <v>1.2189944199947573</v>
      </c>
      <c r="AQ35" s="401">
        <f t="shared" si="10"/>
        <v>1.2433743083946525</v>
      </c>
      <c r="AR35" s="401">
        <f t="shared" si="11"/>
        <v>1.2682417945625455</v>
      </c>
      <c r="AS35" s="401">
        <f t="shared" si="12"/>
        <v>1.2936066304537963</v>
      </c>
      <c r="AT35" s="401">
        <f t="shared" si="13"/>
        <v>1.3194787630628724</v>
      </c>
      <c r="AU35" s="401">
        <f t="shared" si="14"/>
        <v>1.3458683383241299</v>
      </c>
      <c r="AV35" s="401">
        <f t="shared" si="15"/>
        <v>1.3727857050906125</v>
      </c>
      <c r="AW35" s="401">
        <f t="shared" si="16"/>
        <v>1.4002414191924248</v>
      </c>
      <c r="AX35" s="401">
        <f t="shared" si="17"/>
        <v>1.4282462475762734</v>
      </c>
      <c r="AY35" s="401">
        <f t="shared" si="18"/>
        <v>1.4568111725277988</v>
      </c>
      <c r="AZ35" s="401">
        <f t="shared" si="19"/>
        <v>1.4859473959783549</v>
      </c>
      <c r="BA35" s="401">
        <f t="shared" si="20"/>
        <v>1.5156663438979221</v>
      </c>
      <c r="BB35" s="401">
        <f t="shared" si="21"/>
        <v>1.5459796707758806</v>
      </c>
      <c r="BC35" s="401">
        <f t="shared" si="22"/>
        <v>1.5768992641913981</v>
      </c>
    </row>
    <row r="36" spans="1:56">
      <c r="A36" s="390">
        <v>2029</v>
      </c>
      <c r="B36" s="322" t="s">
        <v>8</v>
      </c>
      <c r="C36" s="322" t="s">
        <v>9</v>
      </c>
      <c r="D36" s="401">
        <f t="shared" si="76"/>
        <v>0.53892720973055841</v>
      </c>
      <c r="E36" s="401">
        <f t="shared" si="62"/>
        <v>0.55994537091005014</v>
      </c>
      <c r="F36" s="401">
        <f t="shared" si="63"/>
        <v>0.58626280334282244</v>
      </c>
      <c r="G36" s="401">
        <f t="shared" si="64"/>
        <v>0.59681553380299324</v>
      </c>
      <c r="H36" s="401">
        <f t="shared" si="65"/>
        <v>0.59741234933679621</v>
      </c>
      <c r="I36" s="401">
        <f t="shared" si="66"/>
        <v>0.61413989511822653</v>
      </c>
      <c r="J36" s="401">
        <f t="shared" si="67"/>
        <v>0.62580855312547279</v>
      </c>
      <c r="K36" s="401">
        <f t="shared" si="68"/>
        <v>0.64145376695360956</v>
      </c>
      <c r="L36" s="401">
        <f t="shared" si="69"/>
        <v>0.65941447242831064</v>
      </c>
      <c r="M36" s="401">
        <f t="shared" si="70"/>
        <v>0.70095758419129417</v>
      </c>
      <c r="N36" s="401">
        <f t="shared" si="71"/>
        <v>0.70796716003320714</v>
      </c>
      <c r="O36" s="401">
        <f t="shared" si="72"/>
        <v>0.71858666743370514</v>
      </c>
      <c r="P36" s="401">
        <f t="shared" si="73"/>
        <v>0.73223981411494543</v>
      </c>
      <c r="Q36" s="401">
        <f t="shared" si="77"/>
        <v>0.75640372798073852</v>
      </c>
      <c r="R36" s="401">
        <f t="shared" si="74"/>
        <v>0.76699338017246887</v>
      </c>
      <c r="S36" s="401">
        <f t="shared" si="75"/>
        <v>0.77006135369315876</v>
      </c>
      <c r="T36" s="401">
        <f t="shared" si="78"/>
        <v>0.77237153775423817</v>
      </c>
      <c r="U36" s="401">
        <f t="shared" si="81"/>
        <v>0.77777813851851774</v>
      </c>
      <c r="V36" s="401">
        <f t="shared" si="79"/>
        <v>0.7972225919814806</v>
      </c>
      <c r="W36" s="401">
        <f t="shared" si="80"/>
        <v>0.81396426641309161</v>
      </c>
      <c r="X36" s="401">
        <f t="shared" si="82"/>
        <v>0.83675526587265814</v>
      </c>
      <c r="Y36" s="401">
        <f t="shared" si="83"/>
        <v>0.85349037119011129</v>
      </c>
      <c r="Z36" s="401">
        <f t="shared" si="84"/>
        <v>0.87056017861391355</v>
      </c>
      <c r="AA36" s="401">
        <f t="shared" si="85"/>
        <v>0.88797138218619187</v>
      </c>
      <c r="AB36" s="401">
        <f t="shared" si="86"/>
        <v>0.90573080982991572</v>
      </c>
      <c r="AC36" s="401">
        <f t="shared" si="87"/>
        <v>0.92384542602651409</v>
      </c>
      <c r="AD36" s="401">
        <f t="shared" si="88"/>
        <v>0.94232233454704439</v>
      </c>
      <c r="AE36" s="401">
        <f t="shared" ref="AE36:AE57" si="89">AF36/(1+$AE$6)</f>
        <v>0.96116878123798533</v>
      </c>
      <c r="AF36" s="401">
        <f>AG36/(1+$AF$6)</f>
        <v>0.98039215686274506</v>
      </c>
      <c r="AG36" s="398">
        <v>1</v>
      </c>
      <c r="AH36" s="378">
        <f t="shared" si="35"/>
        <v>1.02</v>
      </c>
      <c r="AI36" s="378">
        <f t="shared" si="37"/>
        <v>1.0404</v>
      </c>
      <c r="AJ36" s="378">
        <f t="shared" si="3"/>
        <v>1.0612079999999999</v>
      </c>
      <c r="AK36" s="401">
        <f t="shared" si="4"/>
        <v>1.08243216</v>
      </c>
      <c r="AL36" s="401">
        <f t="shared" si="5"/>
        <v>1.1040808032</v>
      </c>
      <c r="AM36" s="401">
        <f t="shared" si="6"/>
        <v>1.1261624192640001</v>
      </c>
      <c r="AN36" s="401">
        <f t="shared" si="7"/>
        <v>1.14868566764928</v>
      </c>
      <c r="AO36" s="401">
        <f t="shared" si="8"/>
        <v>1.1716593810022657</v>
      </c>
      <c r="AP36" s="401">
        <f t="shared" si="9"/>
        <v>1.1950925686223111</v>
      </c>
      <c r="AQ36" s="401">
        <f t="shared" si="10"/>
        <v>1.2189944199947573</v>
      </c>
      <c r="AR36" s="401">
        <f t="shared" si="11"/>
        <v>1.2433743083946525</v>
      </c>
      <c r="AS36" s="401">
        <f t="shared" si="12"/>
        <v>1.2682417945625455</v>
      </c>
      <c r="AT36" s="401">
        <f t="shared" si="13"/>
        <v>1.2936066304537963</v>
      </c>
      <c r="AU36" s="401">
        <f t="shared" si="14"/>
        <v>1.3194787630628724</v>
      </c>
      <c r="AV36" s="401">
        <f t="shared" si="15"/>
        <v>1.3458683383241299</v>
      </c>
      <c r="AW36" s="401">
        <f t="shared" si="16"/>
        <v>1.3727857050906125</v>
      </c>
      <c r="AX36" s="401">
        <f t="shared" si="17"/>
        <v>1.4002414191924248</v>
      </c>
      <c r="AY36" s="401">
        <f t="shared" si="18"/>
        <v>1.4282462475762734</v>
      </c>
      <c r="AZ36" s="401">
        <f t="shared" si="19"/>
        <v>1.4568111725277988</v>
      </c>
      <c r="BA36" s="401">
        <f t="shared" si="20"/>
        <v>1.4859473959783549</v>
      </c>
      <c r="BB36" s="401">
        <f t="shared" si="21"/>
        <v>1.5156663438979221</v>
      </c>
      <c r="BC36" s="401">
        <f t="shared" si="22"/>
        <v>1.5459796707758806</v>
      </c>
    </row>
    <row r="37" spans="1:56">
      <c r="A37" s="390">
        <v>2030</v>
      </c>
      <c r="B37" s="322" t="s">
        <v>8</v>
      </c>
      <c r="C37" s="322" t="s">
        <v>9</v>
      </c>
      <c r="D37" s="401">
        <f t="shared" si="76"/>
        <v>0.52836000953976292</v>
      </c>
      <c r="E37" s="401">
        <f t="shared" si="62"/>
        <v>0.54896604991181364</v>
      </c>
      <c r="F37" s="401">
        <f t="shared" si="63"/>
        <v>0.57476745425766884</v>
      </c>
      <c r="G37" s="401">
        <f t="shared" si="64"/>
        <v>0.58511326843430689</v>
      </c>
      <c r="H37" s="401">
        <f t="shared" si="65"/>
        <v>0.58569838170274113</v>
      </c>
      <c r="I37" s="401">
        <f t="shared" si="66"/>
        <v>0.60209793639041786</v>
      </c>
      <c r="J37" s="401">
        <f t="shared" si="67"/>
        <v>0.61353779718183576</v>
      </c>
      <c r="K37" s="401">
        <f t="shared" si="68"/>
        <v>0.6288762421113816</v>
      </c>
      <c r="L37" s="401">
        <f t="shared" si="69"/>
        <v>0.64648477689050032</v>
      </c>
      <c r="M37" s="401">
        <f t="shared" si="70"/>
        <v>0.68721331783460182</v>
      </c>
      <c r="N37" s="401">
        <f t="shared" si="71"/>
        <v>0.69408545101294783</v>
      </c>
      <c r="O37" s="401">
        <f t="shared" si="72"/>
        <v>0.70449673277814195</v>
      </c>
      <c r="P37" s="401">
        <f t="shared" si="73"/>
        <v>0.71788217070092664</v>
      </c>
      <c r="Q37" s="401">
        <f t="shared" si="77"/>
        <v>0.74157228233405714</v>
      </c>
      <c r="R37" s="401">
        <f t="shared" si="74"/>
        <v>0.75195429428673399</v>
      </c>
      <c r="S37" s="401">
        <f t="shared" si="75"/>
        <v>0.75496211146388092</v>
      </c>
      <c r="T37" s="401">
        <f t="shared" si="78"/>
        <v>0.75722699779827252</v>
      </c>
      <c r="U37" s="401">
        <f t="shared" si="81"/>
        <v>0.76252758678286037</v>
      </c>
      <c r="V37" s="401">
        <f t="shared" si="79"/>
        <v>0.7815907764524318</v>
      </c>
      <c r="W37" s="401">
        <f t="shared" si="80"/>
        <v>0.79800418275793283</v>
      </c>
      <c r="X37" s="401">
        <f t="shared" si="82"/>
        <v>0.82034829987515501</v>
      </c>
      <c r="Y37" s="401">
        <f t="shared" si="83"/>
        <v>0.83675526587265814</v>
      </c>
      <c r="Z37" s="401">
        <f t="shared" si="84"/>
        <v>0.85349037119011129</v>
      </c>
      <c r="AA37" s="401">
        <f t="shared" si="85"/>
        <v>0.87056017861391355</v>
      </c>
      <c r="AB37" s="401">
        <f t="shared" si="86"/>
        <v>0.88797138218619187</v>
      </c>
      <c r="AC37" s="401">
        <f t="shared" si="87"/>
        <v>0.90573080982991572</v>
      </c>
      <c r="AD37" s="401">
        <f t="shared" si="88"/>
        <v>0.92384542602651409</v>
      </c>
      <c r="AE37" s="401">
        <f t="shared" si="89"/>
        <v>0.94232233454704439</v>
      </c>
      <c r="AF37" s="401">
        <f t="shared" ref="AF37:AF57" si="90">AG37/(1+$AF$6)</f>
        <v>0.96116878123798533</v>
      </c>
      <c r="AG37" s="401">
        <f>AH37/(1+$AG$6)</f>
        <v>0.98039215686274506</v>
      </c>
      <c r="AH37" s="398">
        <v>1</v>
      </c>
      <c r="AI37" s="378">
        <f t="shared" si="37"/>
        <v>1.02</v>
      </c>
      <c r="AJ37" s="378">
        <f t="shared" ref="AJ37" si="91">AI37*(1+$AI$6)</f>
        <v>1.0404</v>
      </c>
      <c r="AK37" s="401">
        <f>AJ37*(1+$AJ$6)</f>
        <v>1.0612079999999999</v>
      </c>
      <c r="AL37" s="401">
        <f>AK37*(1+$AK$6)</f>
        <v>1.08243216</v>
      </c>
      <c r="AM37" s="401">
        <f>AL37*(1+$AL$6)</f>
        <v>1.1040808032</v>
      </c>
      <c r="AN37" s="401">
        <f t="shared" ref="AN37:AN42" si="92">AM37*(1+$AM$6)</f>
        <v>1.1261624192640001</v>
      </c>
      <c r="AO37" s="401">
        <f t="shared" ref="AO37:AO43" si="93">AN37*(1+$AN$6)</f>
        <v>1.14868566764928</v>
      </c>
      <c r="AP37" s="401">
        <f t="shared" ref="AP37:AP44" si="94">AO37*(1+$AO$6)</f>
        <v>1.1716593810022657</v>
      </c>
      <c r="AQ37" s="401">
        <f t="shared" ref="AQ37:AQ45" si="95">AP37*(1+$AP$6)</f>
        <v>1.1950925686223111</v>
      </c>
      <c r="AR37" s="401">
        <f t="shared" ref="AR37:AR46" si="96">AQ37*(1+$AQ$6)</f>
        <v>1.2189944199947573</v>
      </c>
      <c r="AS37" s="401">
        <f t="shared" ref="AS37:AS47" si="97">AR37*(1+$AR$6)</f>
        <v>1.2433743083946525</v>
      </c>
      <c r="AT37" s="401">
        <f t="shared" ref="AT37:AT48" si="98">AS37*(1+$AS$6)</f>
        <v>1.2682417945625455</v>
      </c>
      <c r="AU37" s="401">
        <f t="shared" ref="AU37:AU49" si="99">AT37*(1+$AT$6)</f>
        <v>1.2936066304537963</v>
      </c>
      <c r="AV37" s="401">
        <f t="shared" ref="AV37:AV50" si="100">AU37*(1+$AU$6)</f>
        <v>1.3194787630628724</v>
      </c>
      <c r="AW37" s="401">
        <f t="shared" ref="AW37:AW51" si="101">AV37*(1+$AV$6)</f>
        <v>1.3458683383241299</v>
      </c>
      <c r="AX37" s="401">
        <f t="shared" ref="AX37:AX52" si="102">AW37*(1+$AW$6)</f>
        <v>1.3727857050906125</v>
      </c>
      <c r="AY37" s="401">
        <f t="shared" ref="AY37:AY53" si="103">AX37*(1+$AX$6)</f>
        <v>1.4002414191924248</v>
      </c>
      <c r="AZ37" s="401">
        <f t="shared" ref="AZ37:AZ54" si="104">AY37*(1+$AY$6)</f>
        <v>1.4282462475762734</v>
      </c>
      <c r="BA37" s="401">
        <f t="shared" ref="BA37:BA55" si="105">AZ37*(1+$AZ$6)</f>
        <v>1.4568111725277988</v>
      </c>
      <c r="BB37" s="401">
        <f t="shared" ref="BB37:BB56" si="106">BA37*(1+$BA$6)</f>
        <v>1.4859473959783549</v>
      </c>
      <c r="BC37" s="401">
        <f t="shared" si="22"/>
        <v>1.5156663438979221</v>
      </c>
    </row>
    <row r="38" spans="1:56">
      <c r="A38" s="390">
        <v>2031</v>
      </c>
      <c r="B38" s="322" t="s">
        <v>8</v>
      </c>
      <c r="C38" s="322" t="s">
        <v>9</v>
      </c>
      <c r="D38" s="401">
        <f t="shared" si="76"/>
        <v>0.51800000935270907</v>
      </c>
      <c r="E38" s="401">
        <f t="shared" si="62"/>
        <v>0.53820200971746468</v>
      </c>
      <c r="F38" s="401">
        <f t="shared" si="63"/>
        <v>0.56349750417418543</v>
      </c>
      <c r="G38" s="401">
        <f t="shared" si="64"/>
        <v>0.57364045924932072</v>
      </c>
      <c r="H38" s="401">
        <f t="shared" si="65"/>
        <v>0.57421409970856996</v>
      </c>
      <c r="I38" s="401">
        <f t="shared" si="66"/>
        <v>0.59029209450040998</v>
      </c>
      <c r="J38" s="401">
        <f t="shared" si="67"/>
        <v>0.60150764429591774</v>
      </c>
      <c r="K38" s="401">
        <f t="shared" si="68"/>
        <v>0.61654533540331569</v>
      </c>
      <c r="L38" s="401">
        <f t="shared" si="69"/>
        <v>0.63380860479460854</v>
      </c>
      <c r="M38" s="401">
        <f t="shared" si="70"/>
        <v>0.67373854689666879</v>
      </c>
      <c r="N38" s="401">
        <f t="shared" si="71"/>
        <v>0.68047593236563553</v>
      </c>
      <c r="O38" s="401">
        <f t="shared" si="72"/>
        <v>0.69068307135111995</v>
      </c>
      <c r="P38" s="401">
        <f t="shared" si="73"/>
        <v>0.70380604970679117</v>
      </c>
      <c r="Q38" s="401">
        <f t="shared" si="77"/>
        <v>0.72703164934711517</v>
      </c>
      <c r="R38" s="401">
        <f t="shared" si="74"/>
        <v>0.73721009243797475</v>
      </c>
      <c r="S38" s="401">
        <f t="shared" si="75"/>
        <v>0.7401589328077266</v>
      </c>
      <c r="T38" s="401">
        <f t="shared" si="78"/>
        <v>0.74237940960614968</v>
      </c>
      <c r="U38" s="401">
        <f t="shared" si="81"/>
        <v>0.74757606547339261</v>
      </c>
      <c r="V38" s="401">
        <f t="shared" si="79"/>
        <v>0.76626546711022736</v>
      </c>
      <c r="W38" s="401">
        <f t="shared" si="80"/>
        <v>0.78235704191954203</v>
      </c>
      <c r="X38" s="401">
        <f t="shared" si="82"/>
        <v>0.80426303909328922</v>
      </c>
      <c r="Y38" s="401">
        <f t="shared" si="83"/>
        <v>0.82034829987515501</v>
      </c>
      <c r="Z38" s="401">
        <f t="shared" si="84"/>
        <v>0.83675526587265814</v>
      </c>
      <c r="AA38" s="401">
        <f t="shared" si="85"/>
        <v>0.85349037119011129</v>
      </c>
      <c r="AB38" s="401">
        <f t="shared" si="86"/>
        <v>0.87056017861391355</v>
      </c>
      <c r="AC38" s="401">
        <f t="shared" si="87"/>
        <v>0.88797138218619187</v>
      </c>
      <c r="AD38" s="401">
        <f t="shared" si="88"/>
        <v>0.90573080982991572</v>
      </c>
      <c r="AE38" s="401">
        <f t="shared" si="89"/>
        <v>0.92384542602651409</v>
      </c>
      <c r="AF38" s="401">
        <f t="shared" si="90"/>
        <v>0.94232233454704439</v>
      </c>
      <c r="AG38" s="401">
        <f t="shared" ref="AG38:AG57" si="107">AH38/(1+$AG$6)</f>
        <v>0.96116878123798533</v>
      </c>
      <c r="AH38" s="401">
        <f>AI38/(1+$AH$6)</f>
        <v>0.98039215686274506</v>
      </c>
      <c r="AI38" s="398">
        <v>1</v>
      </c>
      <c r="AJ38" s="378">
        <f t="shared" ref="AJ38" si="108">AI38*(1+$AI$6)</f>
        <v>1.02</v>
      </c>
      <c r="AK38" s="401">
        <f>AJ38*(1+$AJ$6)</f>
        <v>1.0404</v>
      </c>
      <c r="AL38" s="401">
        <f>AK38*(1+$AK$6)</f>
        <v>1.0612079999999999</v>
      </c>
      <c r="AM38" s="401">
        <f>AL38*(1+$AL$6)</f>
        <v>1.08243216</v>
      </c>
      <c r="AN38" s="401">
        <f t="shared" si="92"/>
        <v>1.1040808032</v>
      </c>
      <c r="AO38" s="401">
        <f t="shared" si="93"/>
        <v>1.1261624192640001</v>
      </c>
      <c r="AP38" s="401">
        <f t="shared" si="94"/>
        <v>1.14868566764928</v>
      </c>
      <c r="AQ38" s="401">
        <f t="shared" si="95"/>
        <v>1.1716593810022657</v>
      </c>
      <c r="AR38" s="401">
        <f t="shared" si="96"/>
        <v>1.1950925686223111</v>
      </c>
      <c r="AS38" s="401">
        <f t="shared" si="97"/>
        <v>1.2189944199947573</v>
      </c>
      <c r="AT38" s="401">
        <f t="shared" si="98"/>
        <v>1.2433743083946525</v>
      </c>
      <c r="AU38" s="401">
        <f t="shared" si="99"/>
        <v>1.2682417945625455</v>
      </c>
      <c r="AV38" s="401">
        <f t="shared" si="100"/>
        <v>1.2936066304537963</v>
      </c>
      <c r="AW38" s="401">
        <f t="shared" si="101"/>
        <v>1.3194787630628724</v>
      </c>
      <c r="AX38" s="401">
        <f t="shared" si="102"/>
        <v>1.3458683383241299</v>
      </c>
      <c r="AY38" s="401">
        <f t="shared" si="103"/>
        <v>1.3727857050906125</v>
      </c>
      <c r="AZ38" s="401">
        <f t="shared" si="104"/>
        <v>1.4002414191924248</v>
      </c>
      <c r="BA38" s="401">
        <f t="shared" si="105"/>
        <v>1.4282462475762734</v>
      </c>
      <c r="BB38" s="401">
        <f t="shared" si="106"/>
        <v>1.4568111725277988</v>
      </c>
      <c r="BC38" s="401">
        <f t="shared" si="22"/>
        <v>1.4859473959783549</v>
      </c>
    </row>
    <row r="39" spans="1:56" s="366" customFormat="1">
      <c r="A39" s="390">
        <v>2032</v>
      </c>
      <c r="B39" s="378" t="s">
        <v>8</v>
      </c>
      <c r="C39" s="378" t="s">
        <v>9</v>
      </c>
      <c r="D39" s="401">
        <f t="shared" ref="D39:AF39" si="109">E39/(1+D$6)</f>
        <v>0.50784314642422446</v>
      </c>
      <c r="E39" s="401">
        <f t="shared" si="109"/>
        <v>0.52764902913476919</v>
      </c>
      <c r="F39" s="401">
        <f t="shared" si="109"/>
        <v>0.55244853350410328</v>
      </c>
      <c r="G39" s="401">
        <f t="shared" si="109"/>
        <v>0.5623926071071772</v>
      </c>
      <c r="H39" s="401">
        <f t="shared" si="109"/>
        <v>0.56295499971428431</v>
      </c>
      <c r="I39" s="401">
        <f t="shared" si="109"/>
        <v>0.57871773970628426</v>
      </c>
      <c r="J39" s="401">
        <f t="shared" si="109"/>
        <v>0.58971337676070357</v>
      </c>
      <c r="K39" s="401">
        <f t="shared" si="109"/>
        <v>0.60445621117972115</v>
      </c>
      <c r="L39" s="401">
        <f t="shared" si="109"/>
        <v>0.6213809850927533</v>
      </c>
      <c r="M39" s="401">
        <f t="shared" si="109"/>
        <v>0.66052798715359673</v>
      </c>
      <c r="N39" s="401">
        <f t="shared" si="109"/>
        <v>0.66713326702513265</v>
      </c>
      <c r="O39" s="401">
        <f t="shared" si="109"/>
        <v>0.67714026603050959</v>
      </c>
      <c r="P39" s="401">
        <f t="shared" si="109"/>
        <v>0.69000593108508923</v>
      </c>
      <c r="Q39" s="401">
        <f t="shared" si="109"/>
        <v>0.71277612681089708</v>
      </c>
      <c r="R39" s="401">
        <f t="shared" si="109"/>
        <v>0.72275499258624964</v>
      </c>
      <c r="S39" s="401">
        <f t="shared" si="109"/>
        <v>0.72564601255659467</v>
      </c>
      <c r="T39" s="401">
        <f t="shared" si="109"/>
        <v>0.72782295059426438</v>
      </c>
      <c r="U39" s="401">
        <f t="shared" si="109"/>
        <v>0.7329177112484242</v>
      </c>
      <c r="V39" s="401">
        <f t="shared" si="109"/>
        <v>0.75124065402963469</v>
      </c>
      <c r="W39" s="401">
        <f t="shared" si="109"/>
        <v>0.7670167077642569</v>
      </c>
      <c r="X39" s="401">
        <f t="shared" si="109"/>
        <v>0.7884931755816561</v>
      </c>
      <c r="Y39" s="401">
        <f t="shared" si="109"/>
        <v>0.80426303909328922</v>
      </c>
      <c r="Z39" s="401">
        <f t="shared" si="109"/>
        <v>0.82034829987515501</v>
      </c>
      <c r="AA39" s="401">
        <f t="shared" si="109"/>
        <v>0.83675526587265814</v>
      </c>
      <c r="AB39" s="401">
        <f t="shared" si="109"/>
        <v>0.85349037119011129</v>
      </c>
      <c r="AC39" s="401">
        <f t="shared" si="109"/>
        <v>0.87056017861391355</v>
      </c>
      <c r="AD39" s="401">
        <f t="shared" si="109"/>
        <v>0.88797138218619187</v>
      </c>
      <c r="AE39" s="401">
        <f t="shared" si="109"/>
        <v>0.90573080982991572</v>
      </c>
      <c r="AF39" s="401">
        <f t="shared" si="109"/>
        <v>0.92384542602651409</v>
      </c>
      <c r="AG39" s="401">
        <f>AH39/(1+AG$6)</f>
        <v>0.94232233454704439</v>
      </c>
      <c r="AH39" s="401">
        <f>AI39/(1+AH$6)</f>
        <v>0.96116878123798533</v>
      </c>
      <c r="AI39" s="401">
        <f>AJ39/(1+AI$6)</f>
        <v>0.98039215686274506</v>
      </c>
      <c r="AJ39" s="398">
        <v>1</v>
      </c>
      <c r="AK39" s="401">
        <f>AJ39*(1+$AJ$6)</f>
        <v>1.02</v>
      </c>
      <c r="AL39" s="401">
        <f>AK39*(1+$AK$6)</f>
        <v>1.0404</v>
      </c>
      <c r="AM39" s="401">
        <f>AL39*(1+$AL$6)</f>
        <v>1.0612079999999999</v>
      </c>
      <c r="AN39" s="401">
        <f t="shared" si="92"/>
        <v>1.08243216</v>
      </c>
      <c r="AO39" s="401">
        <f t="shared" si="93"/>
        <v>1.1040808032</v>
      </c>
      <c r="AP39" s="401">
        <f t="shared" si="94"/>
        <v>1.1261624192640001</v>
      </c>
      <c r="AQ39" s="401">
        <f t="shared" si="95"/>
        <v>1.14868566764928</v>
      </c>
      <c r="AR39" s="401">
        <f t="shared" si="96"/>
        <v>1.1716593810022657</v>
      </c>
      <c r="AS39" s="401">
        <f t="shared" si="97"/>
        <v>1.1950925686223111</v>
      </c>
      <c r="AT39" s="401">
        <f t="shared" si="98"/>
        <v>1.2189944199947573</v>
      </c>
      <c r="AU39" s="401">
        <f t="shared" si="99"/>
        <v>1.2433743083946525</v>
      </c>
      <c r="AV39" s="401">
        <f t="shared" si="100"/>
        <v>1.2682417945625455</v>
      </c>
      <c r="AW39" s="401">
        <f t="shared" si="101"/>
        <v>1.2936066304537963</v>
      </c>
      <c r="AX39" s="401">
        <f t="shared" si="102"/>
        <v>1.3194787630628724</v>
      </c>
      <c r="AY39" s="401">
        <f t="shared" si="103"/>
        <v>1.3458683383241299</v>
      </c>
      <c r="AZ39" s="401">
        <f t="shared" si="104"/>
        <v>1.3727857050906125</v>
      </c>
      <c r="BA39" s="401">
        <f t="shared" si="105"/>
        <v>1.4002414191924248</v>
      </c>
      <c r="BB39" s="401">
        <f t="shared" si="106"/>
        <v>1.4282462475762734</v>
      </c>
      <c r="BC39" s="401">
        <f t="shared" si="22"/>
        <v>1.4568111725277988</v>
      </c>
      <c r="BD39" s="282"/>
    </row>
    <row r="40" spans="1:56" s="366" customFormat="1">
      <c r="A40" s="390">
        <v>2033</v>
      </c>
      <c r="B40" s="378" t="s">
        <v>8</v>
      </c>
      <c r="C40" s="378" t="s">
        <v>9</v>
      </c>
      <c r="D40" s="401">
        <f t="shared" si="76"/>
        <v>0.49788543767080823</v>
      </c>
      <c r="E40" s="401">
        <f t="shared" si="62"/>
        <v>0.5173029697399697</v>
      </c>
      <c r="F40" s="401">
        <f t="shared" si="63"/>
        <v>0.54161620931774823</v>
      </c>
      <c r="G40" s="401">
        <f t="shared" si="64"/>
        <v>0.55136530108546766</v>
      </c>
      <c r="H40" s="401">
        <f t="shared" si="65"/>
        <v>0.55191666638655312</v>
      </c>
      <c r="I40" s="401">
        <f t="shared" si="66"/>
        <v>0.56737033304537665</v>
      </c>
      <c r="J40" s="401">
        <f t="shared" si="67"/>
        <v>0.57815036937323872</v>
      </c>
      <c r="K40" s="401">
        <f t="shared" si="68"/>
        <v>0.59260412860756961</v>
      </c>
      <c r="L40" s="401">
        <f t="shared" si="69"/>
        <v>0.60919704420858156</v>
      </c>
      <c r="M40" s="401">
        <f t="shared" si="70"/>
        <v>0.64757645799372221</v>
      </c>
      <c r="N40" s="401">
        <f t="shared" si="71"/>
        <v>0.65405222257365947</v>
      </c>
      <c r="O40" s="401">
        <f t="shared" si="72"/>
        <v>0.66386300591226433</v>
      </c>
      <c r="P40" s="401">
        <f t="shared" si="73"/>
        <v>0.67647640302459733</v>
      </c>
      <c r="Q40" s="401">
        <f t="shared" si="77"/>
        <v>0.69880012432440897</v>
      </c>
      <c r="R40" s="401">
        <f t="shared" si="74"/>
        <v>0.70858332606495067</v>
      </c>
      <c r="S40" s="401">
        <f t="shared" si="75"/>
        <v>0.71141765936921042</v>
      </c>
      <c r="T40" s="401">
        <f t="shared" si="78"/>
        <v>0.71355191234731796</v>
      </c>
      <c r="U40" s="401">
        <f t="shared" si="81"/>
        <v>0.71854677573374914</v>
      </c>
      <c r="V40" s="401">
        <f t="shared" si="79"/>
        <v>0.73651044512709285</v>
      </c>
      <c r="W40" s="401">
        <f t="shared" si="80"/>
        <v>0.75197716447476171</v>
      </c>
      <c r="X40" s="401">
        <f t="shared" si="82"/>
        <v>0.77303252508005504</v>
      </c>
      <c r="Y40" s="401">
        <f t="shared" si="83"/>
        <v>0.7884931755816561</v>
      </c>
      <c r="Z40" s="401">
        <f t="shared" si="84"/>
        <v>0.80426303909328922</v>
      </c>
      <c r="AA40" s="401">
        <f t="shared" si="85"/>
        <v>0.82034829987515501</v>
      </c>
      <c r="AB40" s="401">
        <f t="shared" si="86"/>
        <v>0.83675526587265814</v>
      </c>
      <c r="AC40" s="401">
        <f t="shared" si="87"/>
        <v>0.85349037119011129</v>
      </c>
      <c r="AD40" s="401">
        <f t="shared" si="88"/>
        <v>0.87056017861391355</v>
      </c>
      <c r="AE40" s="401">
        <f t="shared" si="89"/>
        <v>0.88797138218619187</v>
      </c>
      <c r="AF40" s="401">
        <f t="shared" si="90"/>
        <v>0.90573080982991572</v>
      </c>
      <c r="AG40" s="401">
        <f t="shared" si="107"/>
        <v>0.92384542602651409</v>
      </c>
      <c r="AH40" s="401">
        <f t="shared" ref="AH40:AH57" si="110">AI40/(1+$AH$6)</f>
        <v>0.94232233454704439</v>
      </c>
      <c r="AI40" s="401">
        <f t="shared" ref="AI40:AI57" si="111">AJ40/(1+$AI$6)</f>
        <v>0.96116878123798533</v>
      </c>
      <c r="AJ40" s="401">
        <f t="shared" ref="AJ40:AJ57" si="112">AK40/(1+$AJ$6)</f>
        <v>0.98039215686274506</v>
      </c>
      <c r="AK40" s="398">
        <v>1</v>
      </c>
      <c r="AL40" s="401">
        <f>AK40*(1+$AK$6)</f>
        <v>1.02</v>
      </c>
      <c r="AM40" s="401">
        <f>AL40*(1+$AL$6)</f>
        <v>1.0404</v>
      </c>
      <c r="AN40" s="401">
        <f t="shared" si="92"/>
        <v>1.0612079999999999</v>
      </c>
      <c r="AO40" s="401">
        <f t="shared" si="93"/>
        <v>1.08243216</v>
      </c>
      <c r="AP40" s="401">
        <f t="shared" si="94"/>
        <v>1.1040808032</v>
      </c>
      <c r="AQ40" s="401">
        <f t="shared" si="95"/>
        <v>1.1261624192640001</v>
      </c>
      <c r="AR40" s="401">
        <f t="shared" si="96"/>
        <v>1.14868566764928</v>
      </c>
      <c r="AS40" s="401">
        <f t="shared" si="97"/>
        <v>1.1716593810022657</v>
      </c>
      <c r="AT40" s="401">
        <f t="shared" si="98"/>
        <v>1.1950925686223111</v>
      </c>
      <c r="AU40" s="401">
        <f t="shared" si="99"/>
        <v>1.2189944199947573</v>
      </c>
      <c r="AV40" s="401">
        <f t="shared" si="100"/>
        <v>1.2433743083946525</v>
      </c>
      <c r="AW40" s="401">
        <f t="shared" si="101"/>
        <v>1.2682417945625455</v>
      </c>
      <c r="AX40" s="401">
        <f t="shared" si="102"/>
        <v>1.2936066304537963</v>
      </c>
      <c r="AY40" s="401">
        <f t="shared" si="103"/>
        <v>1.3194787630628724</v>
      </c>
      <c r="AZ40" s="401">
        <f t="shared" si="104"/>
        <v>1.3458683383241299</v>
      </c>
      <c r="BA40" s="401">
        <f t="shared" si="105"/>
        <v>1.3727857050906125</v>
      </c>
      <c r="BB40" s="401">
        <f t="shared" si="106"/>
        <v>1.4002414191924248</v>
      </c>
      <c r="BC40" s="401">
        <f t="shared" si="22"/>
        <v>1.4282462475762734</v>
      </c>
      <c r="BD40" s="282"/>
    </row>
    <row r="41" spans="1:56" s="366" customFormat="1">
      <c r="A41" s="390">
        <v>2034</v>
      </c>
      <c r="B41" s="378" t="s">
        <v>8</v>
      </c>
      <c r="C41" s="378" t="s">
        <v>9</v>
      </c>
      <c r="D41" s="401">
        <f t="shared" si="76"/>
        <v>0.48812297810863536</v>
      </c>
      <c r="E41" s="401">
        <f t="shared" si="62"/>
        <v>0.50715977425487213</v>
      </c>
      <c r="F41" s="401">
        <f t="shared" si="63"/>
        <v>0.53099628364485107</v>
      </c>
      <c r="G41" s="401">
        <f t="shared" si="64"/>
        <v>0.54055421675045845</v>
      </c>
      <c r="H41" s="401">
        <f t="shared" si="65"/>
        <v>0.54109477096720882</v>
      </c>
      <c r="I41" s="401">
        <f t="shared" si="66"/>
        <v>0.55624542455429071</v>
      </c>
      <c r="J41" s="401">
        <f t="shared" si="67"/>
        <v>0.56681408762082219</v>
      </c>
      <c r="K41" s="401">
        <f t="shared" si="68"/>
        <v>0.58098443981134273</v>
      </c>
      <c r="L41" s="401">
        <f t="shared" si="69"/>
        <v>0.59725200412606039</v>
      </c>
      <c r="M41" s="401">
        <f t="shared" si="70"/>
        <v>0.63487888038600215</v>
      </c>
      <c r="N41" s="401">
        <f t="shared" si="71"/>
        <v>0.64122766918986218</v>
      </c>
      <c r="O41" s="401">
        <f t="shared" si="72"/>
        <v>0.65084608422771006</v>
      </c>
      <c r="P41" s="401">
        <f t="shared" si="73"/>
        <v>0.6632121598280365</v>
      </c>
      <c r="Q41" s="401">
        <f t="shared" si="77"/>
        <v>0.68509816110236166</v>
      </c>
      <c r="R41" s="401">
        <f t="shared" si="74"/>
        <v>0.69468953535779476</v>
      </c>
      <c r="S41" s="401">
        <f t="shared" si="75"/>
        <v>0.6974682934992259</v>
      </c>
      <c r="T41" s="401">
        <f t="shared" si="78"/>
        <v>0.69956069837972346</v>
      </c>
      <c r="U41" s="401">
        <f t="shared" si="81"/>
        <v>0.70445762326838146</v>
      </c>
      <c r="V41" s="401">
        <f t="shared" si="79"/>
        <v>0.72206906385009095</v>
      </c>
      <c r="W41" s="401">
        <f t="shared" si="80"/>
        <v>0.73723251419094282</v>
      </c>
      <c r="X41" s="401">
        <f t="shared" si="82"/>
        <v>0.75787502458828926</v>
      </c>
      <c r="Y41" s="401">
        <f t="shared" si="83"/>
        <v>0.77303252508005504</v>
      </c>
      <c r="Z41" s="401">
        <f t="shared" si="84"/>
        <v>0.7884931755816561</v>
      </c>
      <c r="AA41" s="401">
        <f t="shared" si="85"/>
        <v>0.80426303909328922</v>
      </c>
      <c r="AB41" s="401">
        <f t="shared" si="86"/>
        <v>0.82034829987515501</v>
      </c>
      <c r="AC41" s="401">
        <f t="shared" si="87"/>
        <v>0.83675526587265814</v>
      </c>
      <c r="AD41" s="401">
        <f t="shared" si="88"/>
        <v>0.85349037119011129</v>
      </c>
      <c r="AE41" s="401">
        <f t="shared" si="89"/>
        <v>0.87056017861391355</v>
      </c>
      <c r="AF41" s="401">
        <f t="shared" si="90"/>
        <v>0.88797138218619187</v>
      </c>
      <c r="AG41" s="401">
        <f t="shared" si="107"/>
        <v>0.90573080982991572</v>
      </c>
      <c r="AH41" s="401">
        <f t="shared" si="110"/>
        <v>0.92384542602651409</v>
      </c>
      <c r="AI41" s="401">
        <f t="shared" si="111"/>
        <v>0.94232233454704439</v>
      </c>
      <c r="AJ41" s="401">
        <f t="shared" si="112"/>
        <v>0.96116878123798533</v>
      </c>
      <c r="AK41" s="401">
        <f t="shared" ref="AK41:AK57" si="113">AL41/(1+$AK$6)</f>
        <v>0.98039215686274506</v>
      </c>
      <c r="AL41" s="398">
        <v>1</v>
      </c>
      <c r="AM41" s="401">
        <f>AL41*(1+$AL$6)</f>
        <v>1.02</v>
      </c>
      <c r="AN41" s="401">
        <f t="shared" si="92"/>
        <v>1.0404</v>
      </c>
      <c r="AO41" s="401">
        <f t="shared" si="93"/>
        <v>1.0612079999999999</v>
      </c>
      <c r="AP41" s="401">
        <f t="shared" si="94"/>
        <v>1.08243216</v>
      </c>
      <c r="AQ41" s="401">
        <f t="shared" si="95"/>
        <v>1.1040808032</v>
      </c>
      <c r="AR41" s="401">
        <f t="shared" si="96"/>
        <v>1.1261624192640001</v>
      </c>
      <c r="AS41" s="401">
        <f t="shared" si="97"/>
        <v>1.14868566764928</v>
      </c>
      <c r="AT41" s="401">
        <f t="shared" si="98"/>
        <v>1.1716593810022657</v>
      </c>
      <c r="AU41" s="401">
        <f t="shared" si="99"/>
        <v>1.1950925686223111</v>
      </c>
      <c r="AV41" s="401">
        <f t="shared" si="100"/>
        <v>1.2189944199947573</v>
      </c>
      <c r="AW41" s="401">
        <f t="shared" si="101"/>
        <v>1.2433743083946525</v>
      </c>
      <c r="AX41" s="401">
        <f t="shared" si="102"/>
        <v>1.2682417945625455</v>
      </c>
      <c r="AY41" s="401">
        <f t="shared" si="103"/>
        <v>1.2936066304537963</v>
      </c>
      <c r="AZ41" s="401">
        <f t="shared" si="104"/>
        <v>1.3194787630628724</v>
      </c>
      <c r="BA41" s="401">
        <f t="shared" si="105"/>
        <v>1.3458683383241299</v>
      </c>
      <c r="BB41" s="401">
        <f t="shared" si="106"/>
        <v>1.3727857050906125</v>
      </c>
      <c r="BC41" s="401">
        <f t="shared" si="22"/>
        <v>1.4002414191924248</v>
      </c>
      <c r="BD41" s="282"/>
    </row>
    <row r="42" spans="1:56" s="366" customFormat="1">
      <c r="A42" s="390">
        <v>2035</v>
      </c>
      <c r="B42" s="378" t="s">
        <v>8</v>
      </c>
      <c r="C42" s="378" t="s">
        <v>9</v>
      </c>
      <c r="D42" s="401">
        <f t="shared" si="76"/>
        <v>0.4785519393221917</v>
      </c>
      <c r="E42" s="401">
        <f t="shared" si="62"/>
        <v>0.49721546495575714</v>
      </c>
      <c r="F42" s="401">
        <f t="shared" si="63"/>
        <v>0.52058459180867767</v>
      </c>
      <c r="G42" s="401">
        <f t="shared" si="64"/>
        <v>0.52995511446123389</v>
      </c>
      <c r="H42" s="401">
        <f t="shared" si="65"/>
        <v>0.53048506957569508</v>
      </c>
      <c r="I42" s="401">
        <f t="shared" si="66"/>
        <v>0.54533865152381455</v>
      </c>
      <c r="J42" s="401">
        <f t="shared" si="67"/>
        <v>0.55570008590276698</v>
      </c>
      <c r="K42" s="401">
        <f t="shared" si="68"/>
        <v>0.56959258805033608</v>
      </c>
      <c r="L42" s="401">
        <f t="shared" si="69"/>
        <v>0.58554118051574555</v>
      </c>
      <c r="M42" s="401">
        <f t="shared" si="70"/>
        <v>0.62243027488823754</v>
      </c>
      <c r="N42" s="401">
        <f t="shared" si="71"/>
        <v>0.62865457763711996</v>
      </c>
      <c r="O42" s="401">
        <f t="shared" si="72"/>
        <v>0.63808439630167668</v>
      </c>
      <c r="P42" s="401">
        <f t="shared" si="73"/>
        <v>0.65020799983140842</v>
      </c>
      <c r="Q42" s="401">
        <f t="shared" si="77"/>
        <v>0.67166486382584489</v>
      </c>
      <c r="R42" s="401">
        <f t="shared" si="74"/>
        <v>0.68106817191940672</v>
      </c>
      <c r="S42" s="401">
        <f t="shared" si="75"/>
        <v>0.68379244460708433</v>
      </c>
      <c r="T42" s="401">
        <f t="shared" si="78"/>
        <v>0.68584382194090554</v>
      </c>
      <c r="U42" s="401">
        <f t="shared" si="81"/>
        <v>0.69064472869449178</v>
      </c>
      <c r="V42" s="401">
        <f t="shared" si="79"/>
        <v>0.70791084691185402</v>
      </c>
      <c r="W42" s="401">
        <f t="shared" si="80"/>
        <v>0.72277697469700286</v>
      </c>
      <c r="X42" s="401">
        <f t="shared" si="82"/>
        <v>0.74301472998851892</v>
      </c>
      <c r="Y42" s="401">
        <f t="shared" si="83"/>
        <v>0.75787502458828926</v>
      </c>
      <c r="Z42" s="401">
        <f t="shared" si="84"/>
        <v>0.77303252508005504</v>
      </c>
      <c r="AA42" s="401">
        <f t="shared" si="85"/>
        <v>0.7884931755816561</v>
      </c>
      <c r="AB42" s="401">
        <f t="shared" si="86"/>
        <v>0.80426303909328922</v>
      </c>
      <c r="AC42" s="401">
        <f t="shared" si="87"/>
        <v>0.82034829987515501</v>
      </c>
      <c r="AD42" s="401">
        <f t="shared" si="88"/>
        <v>0.83675526587265814</v>
      </c>
      <c r="AE42" s="401">
        <f t="shared" si="89"/>
        <v>0.85349037119011129</v>
      </c>
      <c r="AF42" s="401">
        <f t="shared" si="90"/>
        <v>0.87056017861391355</v>
      </c>
      <c r="AG42" s="401">
        <f t="shared" si="107"/>
        <v>0.88797138218619187</v>
      </c>
      <c r="AH42" s="401">
        <f t="shared" si="110"/>
        <v>0.90573080982991572</v>
      </c>
      <c r="AI42" s="401">
        <f t="shared" si="111"/>
        <v>0.92384542602651409</v>
      </c>
      <c r="AJ42" s="401">
        <f t="shared" si="112"/>
        <v>0.94232233454704439</v>
      </c>
      <c r="AK42" s="401">
        <f t="shared" si="113"/>
        <v>0.96116878123798533</v>
      </c>
      <c r="AL42" s="401">
        <f t="shared" ref="AL42:AL57" si="114">AM42/(1+$AL$6)</f>
        <v>0.98039215686274506</v>
      </c>
      <c r="AM42" s="398">
        <v>1</v>
      </c>
      <c r="AN42" s="401">
        <f t="shared" si="92"/>
        <v>1.02</v>
      </c>
      <c r="AO42" s="401">
        <f t="shared" si="93"/>
        <v>1.0404</v>
      </c>
      <c r="AP42" s="401">
        <f t="shared" si="94"/>
        <v>1.0612079999999999</v>
      </c>
      <c r="AQ42" s="401">
        <f t="shared" si="95"/>
        <v>1.08243216</v>
      </c>
      <c r="AR42" s="401">
        <f t="shared" si="96"/>
        <v>1.1040808032</v>
      </c>
      <c r="AS42" s="401">
        <f t="shared" si="97"/>
        <v>1.1261624192640001</v>
      </c>
      <c r="AT42" s="401">
        <f t="shared" si="98"/>
        <v>1.14868566764928</v>
      </c>
      <c r="AU42" s="401">
        <f t="shared" si="99"/>
        <v>1.1716593810022657</v>
      </c>
      <c r="AV42" s="401">
        <f t="shared" si="100"/>
        <v>1.1950925686223111</v>
      </c>
      <c r="AW42" s="401">
        <f t="shared" si="101"/>
        <v>1.2189944199947573</v>
      </c>
      <c r="AX42" s="401">
        <f t="shared" si="102"/>
        <v>1.2433743083946525</v>
      </c>
      <c r="AY42" s="401">
        <f t="shared" si="103"/>
        <v>1.2682417945625455</v>
      </c>
      <c r="AZ42" s="401">
        <f t="shared" si="104"/>
        <v>1.2936066304537963</v>
      </c>
      <c r="BA42" s="401">
        <f t="shared" si="105"/>
        <v>1.3194787630628724</v>
      </c>
      <c r="BB42" s="401">
        <f t="shared" si="106"/>
        <v>1.3458683383241299</v>
      </c>
      <c r="BC42" s="401">
        <f t="shared" si="22"/>
        <v>1.3727857050906125</v>
      </c>
      <c r="BD42" s="282"/>
    </row>
    <row r="43" spans="1:56" s="366" customFormat="1">
      <c r="A43" s="390">
        <v>2036</v>
      </c>
      <c r="B43" s="378" t="s">
        <v>8</v>
      </c>
      <c r="C43" s="378" t="s">
        <v>9</v>
      </c>
      <c r="D43" s="401">
        <f t="shared" si="76"/>
        <v>0.46916856796293316</v>
      </c>
      <c r="E43" s="401">
        <f t="shared" si="62"/>
        <v>0.48746614211348749</v>
      </c>
      <c r="F43" s="401">
        <f t="shared" si="63"/>
        <v>0.51037705079282136</v>
      </c>
      <c r="G43" s="401">
        <f t="shared" si="64"/>
        <v>0.51956383770709214</v>
      </c>
      <c r="H43" s="401">
        <f t="shared" si="65"/>
        <v>0.52008340154479915</v>
      </c>
      <c r="I43" s="401">
        <f t="shared" si="66"/>
        <v>0.53464573678805349</v>
      </c>
      <c r="J43" s="401">
        <f t="shared" si="67"/>
        <v>0.54480400578702648</v>
      </c>
      <c r="K43" s="401">
        <f t="shared" si="68"/>
        <v>0.55842410593170211</v>
      </c>
      <c r="L43" s="401">
        <f t="shared" si="69"/>
        <v>0.57405998089778976</v>
      </c>
      <c r="M43" s="401">
        <f t="shared" si="70"/>
        <v>0.61022575969435044</v>
      </c>
      <c r="N43" s="401">
        <f t="shared" si="71"/>
        <v>0.61632801729129394</v>
      </c>
      <c r="O43" s="401">
        <f t="shared" si="72"/>
        <v>0.62557293755066334</v>
      </c>
      <c r="P43" s="401">
        <f t="shared" si="73"/>
        <v>0.63745882336412585</v>
      </c>
      <c r="Q43" s="401">
        <f t="shared" si="77"/>
        <v>0.658494964535142</v>
      </c>
      <c r="R43" s="401">
        <f t="shared" si="74"/>
        <v>0.66771389403863401</v>
      </c>
      <c r="S43" s="401">
        <f t="shared" si="75"/>
        <v>0.67038474961478856</v>
      </c>
      <c r="T43" s="401">
        <f t="shared" si="78"/>
        <v>0.67239590386363279</v>
      </c>
      <c r="U43" s="401">
        <f t="shared" si="81"/>
        <v>0.67710267519067813</v>
      </c>
      <c r="V43" s="401">
        <f t="shared" si="79"/>
        <v>0.69403024207044506</v>
      </c>
      <c r="W43" s="401">
        <f t="shared" si="80"/>
        <v>0.70860487715392428</v>
      </c>
      <c r="X43" s="401">
        <f t="shared" si="82"/>
        <v>0.72844581371423422</v>
      </c>
      <c r="Y43" s="401">
        <f t="shared" si="83"/>
        <v>0.74301472998851892</v>
      </c>
      <c r="Z43" s="401">
        <f t="shared" si="84"/>
        <v>0.75787502458828926</v>
      </c>
      <c r="AA43" s="401">
        <f t="shared" si="85"/>
        <v>0.77303252508005504</v>
      </c>
      <c r="AB43" s="401">
        <f t="shared" si="86"/>
        <v>0.7884931755816561</v>
      </c>
      <c r="AC43" s="401">
        <f t="shared" si="87"/>
        <v>0.80426303909328922</v>
      </c>
      <c r="AD43" s="401">
        <f t="shared" si="88"/>
        <v>0.82034829987515501</v>
      </c>
      <c r="AE43" s="401">
        <f t="shared" si="89"/>
        <v>0.83675526587265814</v>
      </c>
      <c r="AF43" s="401">
        <f t="shared" si="90"/>
        <v>0.85349037119011129</v>
      </c>
      <c r="AG43" s="401">
        <f t="shared" si="107"/>
        <v>0.87056017861391355</v>
      </c>
      <c r="AH43" s="401">
        <f t="shared" si="110"/>
        <v>0.88797138218619187</v>
      </c>
      <c r="AI43" s="401">
        <f t="shared" si="111"/>
        <v>0.90573080982991572</v>
      </c>
      <c r="AJ43" s="401">
        <f t="shared" si="112"/>
        <v>0.92384542602651409</v>
      </c>
      <c r="AK43" s="401">
        <f t="shared" si="113"/>
        <v>0.94232233454704439</v>
      </c>
      <c r="AL43" s="401">
        <f t="shared" si="114"/>
        <v>0.96116878123798533</v>
      </c>
      <c r="AM43" s="401">
        <f t="shared" ref="AM43:AM57" si="115">AN43/(1+$AM$6)</f>
        <v>0.98039215686274506</v>
      </c>
      <c r="AN43" s="398">
        <v>1</v>
      </c>
      <c r="AO43" s="401">
        <f t="shared" si="93"/>
        <v>1.02</v>
      </c>
      <c r="AP43" s="401">
        <f t="shared" si="94"/>
        <v>1.0404</v>
      </c>
      <c r="AQ43" s="401">
        <f t="shared" si="95"/>
        <v>1.0612079999999999</v>
      </c>
      <c r="AR43" s="401">
        <f t="shared" si="96"/>
        <v>1.08243216</v>
      </c>
      <c r="AS43" s="401">
        <f t="shared" si="97"/>
        <v>1.1040808032</v>
      </c>
      <c r="AT43" s="401">
        <f t="shared" si="98"/>
        <v>1.1261624192640001</v>
      </c>
      <c r="AU43" s="401">
        <f t="shared" si="99"/>
        <v>1.14868566764928</v>
      </c>
      <c r="AV43" s="401">
        <f t="shared" si="100"/>
        <v>1.1716593810022657</v>
      </c>
      <c r="AW43" s="401">
        <f t="shared" si="101"/>
        <v>1.1950925686223111</v>
      </c>
      <c r="AX43" s="401">
        <f t="shared" si="102"/>
        <v>1.2189944199947573</v>
      </c>
      <c r="AY43" s="401">
        <f t="shared" si="103"/>
        <v>1.2433743083946525</v>
      </c>
      <c r="AZ43" s="401">
        <f t="shared" si="104"/>
        <v>1.2682417945625455</v>
      </c>
      <c r="BA43" s="401">
        <f t="shared" si="105"/>
        <v>1.2936066304537963</v>
      </c>
      <c r="BB43" s="401">
        <f t="shared" si="106"/>
        <v>1.3194787630628724</v>
      </c>
      <c r="BC43" s="401">
        <f t="shared" si="22"/>
        <v>1.3458683383241299</v>
      </c>
      <c r="BD43" s="282"/>
    </row>
    <row r="44" spans="1:56" s="366" customFormat="1">
      <c r="A44" s="390">
        <v>2037</v>
      </c>
      <c r="B44" s="378" t="s">
        <v>8</v>
      </c>
      <c r="C44" s="378" t="s">
        <v>9</v>
      </c>
      <c r="D44" s="401">
        <f t="shared" si="76"/>
        <v>0.4599691842773852</v>
      </c>
      <c r="E44" s="401">
        <f t="shared" si="62"/>
        <v>0.47790798246420318</v>
      </c>
      <c r="F44" s="401">
        <f t="shared" si="63"/>
        <v>0.50036965764002073</v>
      </c>
      <c r="G44" s="401">
        <f t="shared" si="64"/>
        <v>0.50937631147754114</v>
      </c>
      <c r="H44" s="401">
        <f t="shared" si="65"/>
        <v>0.50988568778901866</v>
      </c>
      <c r="I44" s="401">
        <f t="shared" si="66"/>
        <v>0.52416248704711121</v>
      </c>
      <c r="J44" s="401">
        <f t="shared" si="67"/>
        <v>0.53412157430100626</v>
      </c>
      <c r="K44" s="401">
        <f t="shared" si="68"/>
        <v>0.54747461365853134</v>
      </c>
      <c r="L44" s="401">
        <f t="shared" si="69"/>
        <v>0.56280390284097026</v>
      </c>
      <c r="M44" s="401">
        <f t="shared" si="70"/>
        <v>0.59826054871995138</v>
      </c>
      <c r="N44" s="401">
        <f t="shared" si="71"/>
        <v>0.60424315420715091</v>
      </c>
      <c r="O44" s="401">
        <f t="shared" si="72"/>
        <v>0.61330680152025807</v>
      </c>
      <c r="P44" s="401">
        <f t="shared" si="73"/>
        <v>0.62495963074914296</v>
      </c>
      <c r="Q44" s="401">
        <f t="shared" si="77"/>
        <v>0.64558329856386465</v>
      </c>
      <c r="R44" s="401">
        <f t="shared" si="74"/>
        <v>0.65462146474375882</v>
      </c>
      <c r="S44" s="401">
        <f t="shared" si="75"/>
        <v>0.65723995060273388</v>
      </c>
      <c r="T44" s="401">
        <f t="shared" si="78"/>
        <v>0.65921167045454199</v>
      </c>
      <c r="U44" s="401">
        <f t="shared" si="81"/>
        <v>0.66382615214772367</v>
      </c>
      <c r="V44" s="401">
        <f t="shared" si="79"/>
        <v>0.68042180595141666</v>
      </c>
      <c r="W44" s="401">
        <f t="shared" si="80"/>
        <v>0.69471066387639635</v>
      </c>
      <c r="X44" s="401">
        <f t="shared" si="82"/>
        <v>0.71416256246493548</v>
      </c>
      <c r="Y44" s="401">
        <f t="shared" si="83"/>
        <v>0.72844581371423422</v>
      </c>
      <c r="Z44" s="401">
        <f t="shared" si="84"/>
        <v>0.74301472998851892</v>
      </c>
      <c r="AA44" s="401">
        <f t="shared" si="85"/>
        <v>0.75787502458828926</v>
      </c>
      <c r="AB44" s="401">
        <f t="shared" si="86"/>
        <v>0.77303252508005504</v>
      </c>
      <c r="AC44" s="401">
        <f t="shared" si="87"/>
        <v>0.7884931755816561</v>
      </c>
      <c r="AD44" s="401">
        <f t="shared" si="88"/>
        <v>0.80426303909328922</v>
      </c>
      <c r="AE44" s="401">
        <f t="shared" si="89"/>
        <v>0.82034829987515501</v>
      </c>
      <c r="AF44" s="401">
        <f t="shared" si="90"/>
        <v>0.83675526587265814</v>
      </c>
      <c r="AG44" s="401">
        <f t="shared" si="107"/>
        <v>0.85349037119011129</v>
      </c>
      <c r="AH44" s="401">
        <f t="shared" si="110"/>
        <v>0.87056017861391355</v>
      </c>
      <c r="AI44" s="401">
        <f t="shared" si="111"/>
        <v>0.88797138218619187</v>
      </c>
      <c r="AJ44" s="401">
        <f t="shared" si="112"/>
        <v>0.90573080982991572</v>
      </c>
      <c r="AK44" s="401">
        <f t="shared" si="113"/>
        <v>0.92384542602651409</v>
      </c>
      <c r="AL44" s="401">
        <f t="shared" si="114"/>
        <v>0.94232233454704439</v>
      </c>
      <c r="AM44" s="401">
        <f t="shared" si="115"/>
        <v>0.96116878123798533</v>
      </c>
      <c r="AN44" s="401">
        <f t="shared" ref="AN44:AN57" si="116">AO44/(1+$AN$6)</f>
        <v>0.98039215686274506</v>
      </c>
      <c r="AO44" s="398">
        <v>1</v>
      </c>
      <c r="AP44" s="401">
        <f t="shared" si="94"/>
        <v>1.02</v>
      </c>
      <c r="AQ44" s="401">
        <f t="shared" si="95"/>
        <v>1.0404</v>
      </c>
      <c r="AR44" s="401">
        <f t="shared" si="96"/>
        <v>1.0612079999999999</v>
      </c>
      <c r="AS44" s="401">
        <f t="shared" si="97"/>
        <v>1.08243216</v>
      </c>
      <c r="AT44" s="401">
        <f t="shared" si="98"/>
        <v>1.1040808032</v>
      </c>
      <c r="AU44" s="401">
        <f t="shared" si="99"/>
        <v>1.1261624192640001</v>
      </c>
      <c r="AV44" s="401">
        <f t="shared" si="100"/>
        <v>1.14868566764928</v>
      </c>
      <c r="AW44" s="401">
        <f t="shared" si="101"/>
        <v>1.1716593810022657</v>
      </c>
      <c r="AX44" s="401">
        <f t="shared" si="102"/>
        <v>1.1950925686223111</v>
      </c>
      <c r="AY44" s="401">
        <f t="shared" si="103"/>
        <v>1.2189944199947573</v>
      </c>
      <c r="AZ44" s="401">
        <f t="shared" si="104"/>
        <v>1.2433743083946525</v>
      </c>
      <c r="BA44" s="401">
        <f t="shared" si="105"/>
        <v>1.2682417945625455</v>
      </c>
      <c r="BB44" s="401">
        <f t="shared" si="106"/>
        <v>1.2936066304537963</v>
      </c>
      <c r="BC44" s="401">
        <f t="shared" si="22"/>
        <v>1.3194787630628724</v>
      </c>
      <c r="BD44" s="282"/>
    </row>
    <row r="45" spans="1:56" s="366" customFormat="1">
      <c r="A45" s="390">
        <v>2038</v>
      </c>
      <c r="B45" s="378" t="s">
        <v>8</v>
      </c>
      <c r="C45" s="378" t="s">
        <v>9</v>
      </c>
      <c r="D45" s="401">
        <f t="shared" si="76"/>
        <v>0.4509501806641032</v>
      </c>
      <c r="E45" s="401">
        <f t="shared" si="62"/>
        <v>0.46853723771000316</v>
      </c>
      <c r="F45" s="401">
        <f t="shared" si="63"/>
        <v>0.49055848788237327</v>
      </c>
      <c r="G45" s="401">
        <f t="shared" si="64"/>
        <v>0.49938854066425598</v>
      </c>
      <c r="H45" s="401">
        <f t="shared" si="65"/>
        <v>0.4998879292049202</v>
      </c>
      <c r="I45" s="401">
        <f t="shared" si="66"/>
        <v>0.51388479122265796</v>
      </c>
      <c r="J45" s="401">
        <f t="shared" si="67"/>
        <v>0.52364860225588838</v>
      </c>
      <c r="K45" s="401">
        <f t="shared" si="68"/>
        <v>0.53673981731228559</v>
      </c>
      <c r="L45" s="401">
        <f t="shared" si="69"/>
        <v>0.55176853219702959</v>
      </c>
      <c r="M45" s="401">
        <f t="shared" si="70"/>
        <v>0.58652994972544248</v>
      </c>
      <c r="N45" s="401">
        <f t="shared" si="71"/>
        <v>0.59239524922269693</v>
      </c>
      <c r="O45" s="401">
        <f t="shared" si="72"/>
        <v>0.60128117796103731</v>
      </c>
      <c r="P45" s="401">
        <f t="shared" si="73"/>
        <v>0.61270552034229697</v>
      </c>
      <c r="Q45" s="401">
        <f t="shared" si="77"/>
        <v>0.63292480251359273</v>
      </c>
      <c r="R45" s="401">
        <f t="shared" si="74"/>
        <v>0.641785749748783</v>
      </c>
      <c r="S45" s="401">
        <f t="shared" si="75"/>
        <v>0.64435289274777818</v>
      </c>
      <c r="T45" s="401">
        <f t="shared" si="78"/>
        <v>0.64628595142602141</v>
      </c>
      <c r="U45" s="401">
        <f t="shared" si="81"/>
        <v>0.65080995308600353</v>
      </c>
      <c r="V45" s="401">
        <f t="shared" si="79"/>
        <v>0.66708020191315354</v>
      </c>
      <c r="W45" s="401">
        <f t="shared" si="80"/>
        <v>0.68108888615332974</v>
      </c>
      <c r="X45" s="401">
        <f t="shared" si="82"/>
        <v>0.70015937496562297</v>
      </c>
      <c r="Y45" s="401">
        <f t="shared" si="83"/>
        <v>0.71416256246493548</v>
      </c>
      <c r="Z45" s="401">
        <f t="shared" si="84"/>
        <v>0.72844581371423422</v>
      </c>
      <c r="AA45" s="401">
        <f t="shared" si="85"/>
        <v>0.74301472998851892</v>
      </c>
      <c r="AB45" s="401">
        <f t="shared" si="86"/>
        <v>0.75787502458828926</v>
      </c>
      <c r="AC45" s="401">
        <f t="shared" si="87"/>
        <v>0.77303252508005504</v>
      </c>
      <c r="AD45" s="401">
        <f t="shared" si="88"/>
        <v>0.7884931755816561</v>
      </c>
      <c r="AE45" s="401">
        <f t="shared" si="89"/>
        <v>0.80426303909328922</v>
      </c>
      <c r="AF45" s="401">
        <f t="shared" si="90"/>
        <v>0.82034829987515501</v>
      </c>
      <c r="AG45" s="401">
        <f t="shared" si="107"/>
        <v>0.83675526587265814</v>
      </c>
      <c r="AH45" s="401">
        <f t="shared" si="110"/>
        <v>0.85349037119011129</v>
      </c>
      <c r="AI45" s="401">
        <f t="shared" si="111"/>
        <v>0.87056017861391355</v>
      </c>
      <c r="AJ45" s="401">
        <f t="shared" si="112"/>
        <v>0.88797138218619187</v>
      </c>
      <c r="AK45" s="401">
        <f t="shared" si="113"/>
        <v>0.90573080982991572</v>
      </c>
      <c r="AL45" s="401">
        <f t="shared" si="114"/>
        <v>0.92384542602651409</v>
      </c>
      <c r="AM45" s="401">
        <f t="shared" si="115"/>
        <v>0.94232233454704439</v>
      </c>
      <c r="AN45" s="401">
        <f t="shared" si="116"/>
        <v>0.96116878123798533</v>
      </c>
      <c r="AO45" s="401">
        <f t="shared" ref="AO45:AO57" si="117">AP45/(1+$AO$6)</f>
        <v>0.98039215686274506</v>
      </c>
      <c r="AP45" s="398">
        <v>1</v>
      </c>
      <c r="AQ45" s="401">
        <f t="shared" si="95"/>
        <v>1.02</v>
      </c>
      <c r="AR45" s="401">
        <f t="shared" si="96"/>
        <v>1.0404</v>
      </c>
      <c r="AS45" s="401">
        <f t="shared" si="97"/>
        <v>1.0612079999999999</v>
      </c>
      <c r="AT45" s="401">
        <f t="shared" si="98"/>
        <v>1.08243216</v>
      </c>
      <c r="AU45" s="401">
        <f t="shared" si="99"/>
        <v>1.1040808032</v>
      </c>
      <c r="AV45" s="401">
        <f t="shared" si="100"/>
        <v>1.1261624192640001</v>
      </c>
      <c r="AW45" s="401">
        <f t="shared" si="101"/>
        <v>1.14868566764928</v>
      </c>
      <c r="AX45" s="401">
        <f t="shared" si="102"/>
        <v>1.1716593810022657</v>
      </c>
      <c r="AY45" s="401">
        <f t="shared" si="103"/>
        <v>1.1950925686223111</v>
      </c>
      <c r="AZ45" s="401">
        <f t="shared" si="104"/>
        <v>1.2189944199947573</v>
      </c>
      <c r="BA45" s="401">
        <f t="shared" si="105"/>
        <v>1.2433743083946525</v>
      </c>
      <c r="BB45" s="401">
        <f t="shared" si="106"/>
        <v>1.2682417945625455</v>
      </c>
      <c r="BC45" s="401">
        <f t="shared" si="22"/>
        <v>1.2936066304537963</v>
      </c>
      <c r="BD45" s="282"/>
    </row>
    <row r="46" spans="1:56" s="366" customFormat="1">
      <c r="A46" s="390">
        <v>2039</v>
      </c>
      <c r="B46" s="378" t="s">
        <v>8</v>
      </c>
      <c r="C46" s="378" t="s">
        <v>9</v>
      </c>
      <c r="D46" s="401">
        <f t="shared" si="76"/>
        <v>0.44210802025892493</v>
      </c>
      <c r="E46" s="401">
        <f t="shared" si="62"/>
        <v>0.45935023304902295</v>
      </c>
      <c r="F46" s="401">
        <f t="shared" si="63"/>
        <v>0.480939694002327</v>
      </c>
      <c r="G46" s="401">
        <f t="shared" si="64"/>
        <v>0.48959660849436887</v>
      </c>
      <c r="H46" s="401">
        <f t="shared" si="65"/>
        <v>0.49008620510286316</v>
      </c>
      <c r="I46" s="401">
        <f t="shared" si="66"/>
        <v>0.50380861884574335</v>
      </c>
      <c r="J46" s="401">
        <f t="shared" si="67"/>
        <v>0.51338098260381237</v>
      </c>
      <c r="K46" s="401">
        <f t="shared" si="68"/>
        <v>0.52621550716890764</v>
      </c>
      <c r="L46" s="401">
        <f t="shared" si="69"/>
        <v>0.54094954136963702</v>
      </c>
      <c r="M46" s="401">
        <f t="shared" si="70"/>
        <v>0.57502936247592418</v>
      </c>
      <c r="N46" s="401">
        <f t="shared" si="71"/>
        <v>0.58077965610068338</v>
      </c>
      <c r="O46" s="401">
        <f t="shared" si="72"/>
        <v>0.58949135094219363</v>
      </c>
      <c r="P46" s="401">
        <f t="shared" si="73"/>
        <v>0.6006916866100952</v>
      </c>
      <c r="Q46" s="401">
        <f t="shared" si="77"/>
        <v>0.62051451226822829</v>
      </c>
      <c r="R46" s="401">
        <f t="shared" si="74"/>
        <v>0.62920171543998349</v>
      </c>
      <c r="S46" s="401">
        <f t="shared" si="75"/>
        <v>0.63171852230174341</v>
      </c>
      <c r="T46" s="401">
        <f t="shared" si="78"/>
        <v>0.63361367786864853</v>
      </c>
      <c r="U46" s="401">
        <f t="shared" si="81"/>
        <v>0.63804897361372903</v>
      </c>
      <c r="V46" s="401">
        <f t="shared" si="79"/>
        <v>0.65400019795407216</v>
      </c>
      <c r="W46" s="401">
        <f t="shared" si="80"/>
        <v>0.66773420211110757</v>
      </c>
      <c r="X46" s="401">
        <f t="shared" si="82"/>
        <v>0.68643075977021861</v>
      </c>
      <c r="Y46" s="401">
        <f t="shared" si="83"/>
        <v>0.70015937496562297</v>
      </c>
      <c r="Z46" s="401">
        <f t="shared" si="84"/>
        <v>0.71416256246493548</v>
      </c>
      <c r="AA46" s="401">
        <f t="shared" si="85"/>
        <v>0.72844581371423422</v>
      </c>
      <c r="AB46" s="401">
        <f t="shared" si="86"/>
        <v>0.74301472998851892</v>
      </c>
      <c r="AC46" s="401">
        <f t="shared" si="87"/>
        <v>0.75787502458828926</v>
      </c>
      <c r="AD46" s="401">
        <f t="shared" si="88"/>
        <v>0.77303252508005504</v>
      </c>
      <c r="AE46" s="401">
        <f t="shared" si="89"/>
        <v>0.7884931755816561</v>
      </c>
      <c r="AF46" s="401">
        <f t="shared" si="90"/>
        <v>0.80426303909328922</v>
      </c>
      <c r="AG46" s="401">
        <f t="shared" si="107"/>
        <v>0.82034829987515501</v>
      </c>
      <c r="AH46" s="401">
        <f t="shared" si="110"/>
        <v>0.83675526587265814</v>
      </c>
      <c r="AI46" s="401">
        <f t="shared" si="111"/>
        <v>0.85349037119011129</v>
      </c>
      <c r="AJ46" s="401">
        <f t="shared" si="112"/>
        <v>0.87056017861391355</v>
      </c>
      <c r="AK46" s="401">
        <f t="shared" si="113"/>
        <v>0.88797138218619187</v>
      </c>
      <c r="AL46" s="401">
        <f t="shared" si="114"/>
        <v>0.90573080982991572</v>
      </c>
      <c r="AM46" s="401">
        <f t="shared" si="115"/>
        <v>0.92384542602651409</v>
      </c>
      <c r="AN46" s="401">
        <f t="shared" si="116"/>
        <v>0.94232233454704439</v>
      </c>
      <c r="AO46" s="401">
        <f t="shared" si="117"/>
        <v>0.96116878123798533</v>
      </c>
      <c r="AP46" s="401">
        <f t="shared" ref="AP46:AP57" si="118">AQ46/(1+$AP$6)</f>
        <v>0.98039215686274506</v>
      </c>
      <c r="AQ46" s="398">
        <v>1</v>
      </c>
      <c r="AR46" s="401">
        <f t="shared" si="96"/>
        <v>1.02</v>
      </c>
      <c r="AS46" s="401">
        <f t="shared" si="97"/>
        <v>1.0404</v>
      </c>
      <c r="AT46" s="401">
        <f t="shared" si="98"/>
        <v>1.0612079999999999</v>
      </c>
      <c r="AU46" s="401">
        <f t="shared" si="99"/>
        <v>1.08243216</v>
      </c>
      <c r="AV46" s="401">
        <f t="shared" si="100"/>
        <v>1.1040808032</v>
      </c>
      <c r="AW46" s="401">
        <f t="shared" si="101"/>
        <v>1.1261624192640001</v>
      </c>
      <c r="AX46" s="401">
        <f t="shared" si="102"/>
        <v>1.14868566764928</v>
      </c>
      <c r="AY46" s="401">
        <f t="shared" si="103"/>
        <v>1.1716593810022657</v>
      </c>
      <c r="AZ46" s="401">
        <f t="shared" si="104"/>
        <v>1.1950925686223111</v>
      </c>
      <c r="BA46" s="401">
        <f t="shared" si="105"/>
        <v>1.2189944199947573</v>
      </c>
      <c r="BB46" s="401">
        <f t="shared" si="106"/>
        <v>1.2433743083946525</v>
      </c>
      <c r="BC46" s="401">
        <f t="shared" si="22"/>
        <v>1.2682417945625455</v>
      </c>
      <c r="BD46" s="282"/>
    </row>
    <row r="47" spans="1:56" s="366" customFormat="1">
      <c r="A47" s="390">
        <v>2040</v>
      </c>
      <c r="B47" s="378" t="s">
        <v>8</v>
      </c>
      <c r="C47" s="378" t="s">
        <v>9</v>
      </c>
      <c r="D47" s="401">
        <f>E47/(1+$D$6)</f>
        <v>0.43343923554796554</v>
      </c>
      <c r="E47" s="401">
        <f t="shared" si="62"/>
        <v>0.45034336573433614</v>
      </c>
      <c r="F47" s="401">
        <f t="shared" si="63"/>
        <v>0.47150950392384994</v>
      </c>
      <c r="G47" s="401">
        <f t="shared" si="64"/>
        <v>0.47999667499447923</v>
      </c>
      <c r="H47" s="401">
        <f t="shared" si="65"/>
        <v>0.48047667166947367</v>
      </c>
      <c r="I47" s="401">
        <f t="shared" si="66"/>
        <v>0.49393001847621892</v>
      </c>
      <c r="J47" s="401">
        <f t="shared" si="67"/>
        <v>0.50331468882726704</v>
      </c>
      <c r="K47" s="401">
        <f t="shared" si="68"/>
        <v>0.51589755604794862</v>
      </c>
      <c r="L47" s="401">
        <f t="shared" si="69"/>
        <v>0.5303426876172912</v>
      </c>
      <c r="M47" s="401">
        <f t="shared" si="70"/>
        <v>0.5637542769371805</v>
      </c>
      <c r="N47" s="401">
        <f t="shared" si="71"/>
        <v>0.56939181970655228</v>
      </c>
      <c r="O47" s="401">
        <f t="shared" si="72"/>
        <v>0.57793269700215055</v>
      </c>
      <c r="P47" s="401">
        <f t="shared" si="73"/>
        <v>0.58891341824519139</v>
      </c>
      <c r="Q47" s="401">
        <f t="shared" si="77"/>
        <v>0.6083475610472826</v>
      </c>
      <c r="R47" s="401">
        <f t="shared" si="74"/>
        <v>0.61686442690194454</v>
      </c>
      <c r="S47" s="401">
        <f t="shared" si="75"/>
        <v>0.61933188460955235</v>
      </c>
      <c r="T47" s="401">
        <f t="shared" si="78"/>
        <v>0.62118988026338096</v>
      </c>
      <c r="U47" s="401">
        <f t="shared" si="81"/>
        <v>0.62553820942522453</v>
      </c>
      <c r="V47" s="401">
        <f t="shared" si="79"/>
        <v>0.6411766646608551</v>
      </c>
      <c r="W47" s="401">
        <f t="shared" si="80"/>
        <v>0.65464137461873295</v>
      </c>
      <c r="X47" s="401">
        <f t="shared" si="82"/>
        <v>0.67297133310805746</v>
      </c>
      <c r="Y47" s="401">
        <f t="shared" si="83"/>
        <v>0.68643075977021861</v>
      </c>
      <c r="Z47" s="401">
        <f t="shared" si="84"/>
        <v>0.70015937496562297</v>
      </c>
      <c r="AA47" s="401">
        <f t="shared" si="85"/>
        <v>0.71416256246493548</v>
      </c>
      <c r="AB47" s="401">
        <f t="shared" si="86"/>
        <v>0.72844581371423422</v>
      </c>
      <c r="AC47" s="401">
        <f t="shared" si="87"/>
        <v>0.74301472998851892</v>
      </c>
      <c r="AD47" s="401">
        <f t="shared" si="88"/>
        <v>0.75787502458828926</v>
      </c>
      <c r="AE47" s="401">
        <f t="shared" si="89"/>
        <v>0.77303252508005504</v>
      </c>
      <c r="AF47" s="401">
        <f t="shared" si="90"/>
        <v>0.7884931755816561</v>
      </c>
      <c r="AG47" s="401">
        <f t="shared" si="107"/>
        <v>0.80426303909328922</v>
      </c>
      <c r="AH47" s="401">
        <f t="shared" si="110"/>
        <v>0.82034829987515501</v>
      </c>
      <c r="AI47" s="401">
        <f t="shared" si="111"/>
        <v>0.83675526587265814</v>
      </c>
      <c r="AJ47" s="401">
        <f t="shared" si="112"/>
        <v>0.85349037119011129</v>
      </c>
      <c r="AK47" s="401">
        <f t="shared" si="113"/>
        <v>0.87056017861391355</v>
      </c>
      <c r="AL47" s="401">
        <f t="shared" si="114"/>
        <v>0.88797138218619187</v>
      </c>
      <c r="AM47" s="401">
        <f t="shared" si="115"/>
        <v>0.90573080982991572</v>
      </c>
      <c r="AN47" s="401">
        <f t="shared" si="116"/>
        <v>0.92384542602651409</v>
      </c>
      <c r="AO47" s="401">
        <f t="shared" si="117"/>
        <v>0.94232233454704439</v>
      </c>
      <c r="AP47" s="401">
        <f t="shared" si="118"/>
        <v>0.96116878123798533</v>
      </c>
      <c r="AQ47" s="401">
        <f t="shared" ref="AQ47:AQ57" si="119">AR47/(1+$AQ$6)</f>
        <v>0.98039215686274506</v>
      </c>
      <c r="AR47" s="398">
        <v>1</v>
      </c>
      <c r="AS47" s="401">
        <f t="shared" si="97"/>
        <v>1.02</v>
      </c>
      <c r="AT47" s="401">
        <f t="shared" si="98"/>
        <v>1.0404</v>
      </c>
      <c r="AU47" s="401">
        <f t="shared" si="99"/>
        <v>1.0612079999999999</v>
      </c>
      <c r="AV47" s="401">
        <f t="shared" si="100"/>
        <v>1.08243216</v>
      </c>
      <c r="AW47" s="401">
        <f t="shared" si="101"/>
        <v>1.1040808032</v>
      </c>
      <c r="AX47" s="401">
        <f t="shared" si="102"/>
        <v>1.1261624192640001</v>
      </c>
      <c r="AY47" s="401">
        <f t="shared" si="103"/>
        <v>1.14868566764928</v>
      </c>
      <c r="AZ47" s="401">
        <f t="shared" si="104"/>
        <v>1.1716593810022657</v>
      </c>
      <c r="BA47" s="401">
        <f t="shared" si="105"/>
        <v>1.1950925686223111</v>
      </c>
      <c r="BB47" s="401">
        <f t="shared" si="106"/>
        <v>1.2189944199947573</v>
      </c>
      <c r="BC47" s="401">
        <f t="shared" si="22"/>
        <v>1.2433743083946525</v>
      </c>
      <c r="BD47" s="282"/>
    </row>
    <row r="48" spans="1:56" s="366" customFormat="1">
      <c r="A48" s="390">
        <v>2041</v>
      </c>
      <c r="B48" s="378" t="s">
        <v>8</v>
      </c>
      <c r="C48" s="378" t="s">
        <v>9</v>
      </c>
      <c r="D48" s="401">
        <f t="shared" si="76"/>
        <v>0.42494042700780921</v>
      </c>
      <c r="E48" s="401">
        <f t="shared" si="62"/>
        <v>0.44151310366111374</v>
      </c>
      <c r="F48" s="401">
        <f t="shared" si="63"/>
        <v>0.46226421953318603</v>
      </c>
      <c r="G48" s="401">
        <f t="shared" si="64"/>
        <v>0.4705849754847834</v>
      </c>
      <c r="H48" s="401">
        <f t="shared" si="65"/>
        <v>0.47105556046026814</v>
      </c>
      <c r="I48" s="401">
        <f t="shared" si="66"/>
        <v>0.48424511615315569</v>
      </c>
      <c r="J48" s="401">
        <f t="shared" si="67"/>
        <v>0.49344577336006562</v>
      </c>
      <c r="K48" s="401">
        <f t="shared" si="68"/>
        <v>0.50578191769406722</v>
      </c>
      <c r="L48" s="401">
        <f t="shared" si="69"/>
        <v>0.51994381138950108</v>
      </c>
      <c r="M48" s="401">
        <f t="shared" si="70"/>
        <v>0.5527002715070396</v>
      </c>
      <c r="N48" s="401">
        <f t="shared" si="71"/>
        <v>0.55822727422211005</v>
      </c>
      <c r="O48" s="401">
        <f t="shared" si="72"/>
        <v>0.56660068333544167</v>
      </c>
      <c r="P48" s="401">
        <f t="shared" si="73"/>
        <v>0.57736609631881497</v>
      </c>
      <c r="Q48" s="401">
        <f t="shared" si="77"/>
        <v>0.59641917749733586</v>
      </c>
      <c r="R48" s="401">
        <f t="shared" si="74"/>
        <v>0.60476904598229853</v>
      </c>
      <c r="S48" s="401">
        <f t="shared" si="75"/>
        <v>0.60718812216622775</v>
      </c>
      <c r="T48" s="401">
        <f t="shared" si="78"/>
        <v>0.60900968653272636</v>
      </c>
      <c r="U48" s="401">
        <f t="shared" si="81"/>
        <v>0.61327275433845541</v>
      </c>
      <c r="V48" s="401">
        <f t="shared" si="79"/>
        <v>0.62860457319691676</v>
      </c>
      <c r="W48" s="401">
        <f t="shared" si="80"/>
        <v>0.6418052692340519</v>
      </c>
      <c r="X48" s="401">
        <f t="shared" si="82"/>
        <v>0.65977581677260533</v>
      </c>
      <c r="Y48" s="401">
        <f t="shared" si="83"/>
        <v>0.67297133310805746</v>
      </c>
      <c r="Z48" s="401">
        <f t="shared" si="84"/>
        <v>0.68643075977021861</v>
      </c>
      <c r="AA48" s="401">
        <f t="shared" si="85"/>
        <v>0.70015937496562297</v>
      </c>
      <c r="AB48" s="401">
        <f t="shared" si="86"/>
        <v>0.71416256246493548</v>
      </c>
      <c r="AC48" s="401">
        <f t="shared" si="87"/>
        <v>0.72844581371423422</v>
      </c>
      <c r="AD48" s="401">
        <f t="shared" si="88"/>
        <v>0.74301472998851892</v>
      </c>
      <c r="AE48" s="401">
        <f t="shared" si="89"/>
        <v>0.75787502458828926</v>
      </c>
      <c r="AF48" s="401">
        <f t="shared" si="90"/>
        <v>0.77303252508005504</v>
      </c>
      <c r="AG48" s="401">
        <f t="shared" si="107"/>
        <v>0.7884931755816561</v>
      </c>
      <c r="AH48" s="401">
        <f t="shared" si="110"/>
        <v>0.80426303909328922</v>
      </c>
      <c r="AI48" s="401">
        <f t="shared" si="111"/>
        <v>0.82034829987515501</v>
      </c>
      <c r="AJ48" s="401">
        <f t="shared" si="112"/>
        <v>0.83675526587265814</v>
      </c>
      <c r="AK48" s="401">
        <f t="shared" si="113"/>
        <v>0.85349037119011129</v>
      </c>
      <c r="AL48" s="401">
        <f t="shared" si="114"/>
        <v>0.87056017861391355</v>
      </c>
      <c r="AM48" s="401">
        <f t="shared" si="115"/>
        <v>0.88797138218619187</v>
      </c>
      <c r="AN48" s="401">
        <f t="shared" si="116"/>
        <v>0.90573080982991572</v>
      </c>
      <c r="AO48" s="401">
        <f t="shared" si="117"/>
        <v>0.92384542602651409</v>
      </c>
      <c r="AP48" s="401">
        <f t="shared" si="118"/>
        <v>0.94232233454704439</v>
      </c>
      <c r="AQ48" s="401">
        <f t="shared" si="119"/>
        <v>0.96116878123798533</v>
      </c>
      <c r="AR48" s="401">
        <f t="shared" ref="AR48:AR57" si="120">AS48/(1+$AR$6)</f>
        <v>0.98039215686274506</v>
      </c>
      <c r="AS48" s="398">
        <v>1</v>
      </c>
      <c r="AT48" s="401">
        <f t="shared" si="98"/>
        <v>1.02</v>
      </c>
      <c r="AU48" s="401">
        <f t="shared" si="99"/>
        <v>1.0404</v>
      </c>
      <c r="AV48" s="401">
        <f t="shared" si="100"/>
        <v>1.0612079999999999</v>
      </c>
      <c r="AW48" s="401">
        <f t="shared" si="101"/>
        <v>1.08243216</v>
      </c>
      <c r="AX48" s="401">
        <f t="shared" si="102"/>
        <v>1.1040808032</v>
      </c>
      <c r="AY48" s="401">
        <f t="shared" si="103"/>
        <v>1.1261624192640001</v>
      </c>
      <c r="AZ48" s="401">
        <f t="shared" si="104"/>
        <v>1.14868566764928</v>
      </c>
      <c r="BA48" s="401">
        <f t="shared" si="105"/>
        <v>1.1716593810022657</v>
      </c>
      <c r="BB48" s="401">
        <f t="shared" si="106"/>
        <v>1.1950925686223111</v>
      </c>
      <c r="BC48" s="401">
        <f t="shared" si="22"/>
        <v>1.2189944199947573</v>
      </c>
      <c r="BD48" s="282"/>
    </row>
    <row r="49" spans="1:56" s="366" customFormat="1">
      <c r="A49" s="390">
        <v>2042</v>
      </c>
      <c r="B49" s="378" t="s">
        <v>8</v>
      </c>
      <c r="C49" s="378" t="s">
        <v>9</v>
      </c>
      <c r="D49" s="401">
        <f t="shared" si="76"/>
        <v>0.41660826177236199</v>
      </c>
      <c r="E49" s="401">
        <f t="shared" si="62"/>
        <v>0.43285598398148406</v>
      </c>
      <c r="F49" s="401">
        <f t="shared" si="63"/>
        <v>0.45320021522861376</v>
      </c>
      <c r="G49" s="401">
        <f t="shared" si="64"/>
        <v>0.46135781910272883</v>
      </c>
      <c r="H49" s="401">
        <f t="shared" si="65"/>
        <v>0.4618191769218315</v>
      </c>
      <c r="I49" s="401">
        <f t="shared" si="66"/>
        <v>0.47475011387564281</v>
      </c>
      <c r="J49" s="401">
        <f t="shared" si="67"/>
        <v>0.48377036603927998</v>
      </c>
      <c r="K49" s="401">
        <f t="shared" si="68"/>
        <v>0.49586462519026192</v>
      </c>
      <c r="L49" s="401">
        <f t="shared" si="69"/>
        <v>0.50974883469558929</v>
      </c>
      <c r="M49" s="401">
        <f t="shared" si="70"/>
        <v>0.54186301128141134</v>
      </c>
      <c r="N49" s="401">
        <f t="shared" si="71"/>
        <v>0.54728164139422542</v>
      </c>
      <c r="O49" s="401">
        <f t="shared" si="72"/>
        <v>0.55549086601513875</v>
      </c>
      <c r="P49" s="401">
        <f t="shared" si="73"/>
        <v>0.56604519246942631</v>
      </c>
      <c r="Q49" s="401">
        <f t="shared" si="77"/>
        <v>0.58472468382091736</v>
      </c>
      <c r="R49" s="401">
        <f t="shared" si="74"/>
        <v>0.5929108293944102</v>
      </c>
      <c r="S49" s="401">
        <f t="shared" si="75"/>
        <v>0.59528247271198786</v>
      </c>
      <c r="T49" s="401">
        <f t="shared" si="78"/>
        <v>0.59706832013012379</v>
      </c>
      <c r="U49" s="401">
        <f t="shared" si="81"/>
        <v>0.60124779837103459</v>
      </c>
      <c r="V49" s="401">
        <f t="shared" si="79"/>
        <v>0.61627899333031044</v>
      </c>
      <c r="W49" s="401">
        <f t="shared" si="80"/>
        <v>0.62922085219024693</v>
      </c>
      <c r="X49" s="401">
        <f t="shared" si="82"/>
        <v>0.64683903605157389</v>
      </c>
      <c r="Y49" s="401">
        <f t="shared" si="83"/>
        <v>0.65977581677260533</v>
      </c>
      <c r="Z49" s="401">
        <f t="shared" si="84"/>
        <v>0.67297133310805746</v>
      </c>
      <c r="AA49" s="401">
        <f t="shared" si="85"/>
        <v>0.68643075977021861</v>
      </c>
      <c r="AB49" s="401">
        <f t="shared" si="86"/>
        <v>0.70015937496562297</v>
      </c>
      <c r="AC49" s="401">
        <f t="shared" si="87"/>
        <v>0.71416256246493548</v>
      </c>
      <c r="AD49" s="401">
        <f t="shared" si="88"/>
        <v>0.72844581371423422</v>
      </c>
      <c r="AE49" s="401">
        <f t="shared" si="89"/>
        <v>0.74301472998851892</v>
      </c>
      <c r="AF49" s="401">
        <f t="shared" si="90"/>
        <v>0.75787502458828926</v>
      </c>
      <c r="AG49" s="401">
        <f t="shared" si="107"/>
        <v>0.77303252508005504</v>
      </c>
      <c r="AH49" s="401">
        <f t="shared" si="110"/>
        <v>0.7884931755816561</v>
      </c>
      <c r="AI49" s="401">
        <f t="shared" si="111"/>
        <v>0.80426303909328922</v>
      </c>
      <c r="AJ49" s="401">
        <f t="shared" si="112"/>
        <v>0.82034829987515501</v>
      </c>
      <c r="AK49" s="401">
        <f t="shared" si="113"/>
        <v>0.83675526587265814</v>
      </c>
      <c r="AL49" s="401">
        <f t="shared" si="114"/>
        <v>0.85349037119011129</v>
      </c>
      <c r="AM49" s="401">
        <f t="shared" si="115"/>
        <v>0.87056017861391355</v>
      </c>
      <c r="AN49" s="401">
        <f t="shared" si="116"/>
        <v>0.88797138218619187</v>
      </c>
      <c r="AO49" s="401">
        <f t="shared" si="117"/>
        <v>0.90573080982991572</v>
      </c>
      <c r="AP49" s="401">
        <f t="shared" si="118"/>
        <v>0.92384542602651409</v>
      </c>
      <c r="AQ49" s="401">
        <f t="shared" si="119"/>
        <v>0.94232233454704439</v>
      </c>
      <c r="AR49" s="401">
        <f t="shared" si="120"/>
        <v>0.96116878123798533</v>
      </c>
      <c r="AS49" s="401">
        <f t="shared" ref="AS49:AS57" si="121">AT49/(1+$AS$6)</f>
        <v>0.98039215686274506</v>
      </c>
      <c r="AT49" s="398">
        <v>1</v>
      </c>
      <c r="AU49" s="401">
        <f t="shared" si="99"/>
        <v>1.02</v>
      </c>
      <c r="AV49" s="401">
        <f t="shared" si="100"/>
        <v>1.0404</v>
      </c>
      <c r="AW49" s="401">
        <f t="shared" si="101"/>
        <v>1.0612079999999999</v>
      </c>
      <c r="AX49" s="401">
        <f t="shared" si="102"/>
        <v>1.08243216</v>
      </c>
      <c r="AY49" s="401">
        <f t="shared" si="103"/>
        <v>1.1040808032</v>
      </c>
      <c r="AZ49" s="401">
        <f t="shared" si="104"/>
        <v>1.1261624192640001</v>
      </c>
      <c r="BA49" s="401">
        <f t="shared" si="105"/>
        <v>1.14868566764928</v>
      </c>
      <c r="BB49" s="401">
        <f t="shared" si="106"/>
        <v>1.1716593810022657</v>
      </c>
      <c r="BC49" s="401">
        <f t="shared" si="22"/>
        <v>1.1950925686223111</v>
      </c>
      <c r="BD49" s="282"/>
    </row>
    <row r="50" spans="1:56" s="366" customFormat="1">
      <c r="A50" s="390">
        <v>2043</v>
      </c>
      <c r="B50" s="378" t="s">
        <v>8</v>
      </c>
      <c r="C50" s="378" t="s">
        <v>9</v>
      </c>
      <c r="D50" s="401">
        <f t="shared" si="76"/>
        <v>0.4084394723258451</v>
      </c>
      <c r="E50" s="401">
        <f t="shared" si="62"/>
        <v>0.42436861174655305</v>
      </c>
      <c r="F50" s="401">
        <f t="shared" si="63"/>
        <v>0.44431393649864104</v>
      </c>
      <c r="G50" s="401">
        <f t="shared" si="64"/>
        <v>0.45231158735561661</v>
      </c>
      <c r="H50" s="401">
        <f t="shared" si="65"/>
        <v>0.4527638989429722</v>
      </c>
      <c r="I50" s="401">
        <f t="shared" si="66"/>
        <v>0.46544128811337543</v>
      </c>
      <c r="J50" s="401">
        <f t="shared" si="67"/>
        <v>0.47428467258752954</v>
      </c>
      <c r="K50" s="401">
        <f t="shared" si="68"/>
        <v>0.48614178940221775</v>
      </c>
      <c r="L50" s="401">
        <f t="shared" si="69"/>
        <v>0.49975375950547984</v>
      </c>
      <c r="M50" s="401">
        <f t="shared" si="70"/>
        <v>0.53123824635432504</v>
      </c>
      <c r="N50" s="401">
        <f t="shared" si="71"/>
        <v>0.5365506288178683</v>
      </c>
      <c r="O50" s="401">
        <f t="shared" si="72"/>
        <v>0.54459888825013625</v>
      </c>
      <c r="P50" s="401">
        <f t="shared" si="73"/>
        <v>0.55494626712688877</v>
      </c>
      <c r="Q50" s="401">
        <f t="shared" si="77"/>
        <v>0.57325949394207609</v>
      </c>
      <c r="R50" s="401">
        <f t="shared" si="74"/>
        <v>0.58128512685726519</v>
      </c>
      <c r="S50" s="401">
        <f t="shared" si="75"/>
        <v>0.58361026736469424</v>
      </c>
      <c r="T50" s="401">
        <f t="shared" si="78"/>
        <v>0.58536109816678827</v>
      </c>
      <c r="U50" s="401">
        <f t="shared" si="81"/>
        <v>0.5894586258539557</v>
      </c>
      <c r="V50" s="401">
        <f t="shared" si="79"/>
        <v>0.60419509150030448</v>
      </c>
      <c r="W50" s="401">
        <f t="shared" si="80"/>
        <v>0.61688318842181078</v>
      </c>
      <c r="X50" s="401">
        <f t="shared" si="82"/>
        <v>0.63415591769762147</v>
      </c>
      <c r="Y50" s="401">
        <f t="shared" si="83"/>
        <v>0.64683903605157389</v>
      </c>
      <c r="Z50" s="401">
        <f t="shared" si="84"/>
        <v>0.65977581677260533</v>
      </c>
      <c r="AA50" s="401">
        <f t="shared" si="85"/>
        <v>0.67297133310805746</v>
      </c>
      <c r="AB50" s="401">
        <f t="shared" si="86"/>
        <v>0.68643075977021861</v>
      </c>
      <c r="AC50" s="401">
        <f t="shared" si="87"/>
        <v>0.70015937496562297</v>
      </c>
      <c r="AD50" s="401">
        <f t="shared" si="88"/>
        <v>0.71416256246493548</v>
      </c>
      <c r="AE50" s="401">
        <f t="shared" si="89"/>
        <v>0.72844581371423422</v>
      </c>
      <c r="AF50" s="401">
        <f t="shared" si="90"/>
        <v>0.74301472998851892</v>
      </c>
      <c r="AG50" s="401">
        <f t="shared" si="107"/>
        <v>0.75787502458828926</v>
      </c>
      <c r="AH50" s="401">
        <f t="shared" si="110"/>
        <v>0.77303252508005504</v>
      </c>
      <c r="AI50" s="401">
        <f t="shared" si="111"/>
        <v>0.7884931755816561</v>
      </c>
      <c r="AJ50" s="401">
        <f t="shared" si="112"/>
        <v>0.80426303909328922</v>
      </c>
      <c r="AK50" s="401">
        <f t="shared" si="113"/>
        <v>0.82034829987515501</v>
      </c>
      <c r="AL50" s="401">
        <f t="shared" si="114"/>
        <v>0.83675526587265814</v>
      </c>
      <c r="AM50" s="401">
        <f t="shared" si="115"/>
        <v>0.85349037119011129</v>
      </c>
      <c r="AN50" s="401">
        <f t="shared" si="116"/>
        <v>0.87056017861391355</v>
      </c>
      <c r="AO50" s="401">
        <f t="shared" si="117"/>
        <v>0.88797138218619187</v>
      </c>
      <c r="AP50" s="401">
        <f t="shared" si="118"/>
        <v>0.90573080982991572</v>
      </c>
      <c r="AQ50" s="401">
        <f t="shared" si="119"/>
        <v>0.92384542602651409</v>
      </c>
      <c r="AR50" s="401">
        <f t="shared" si="120"/>
        <v>0.94232233454704439</v>
      </c>
      <c r="AS50" s="401">
        <f t="shared" si="121"/>
        <v>0.96116878123798533</v>
      </c>
      <c r="AT50" s="401">
        <f t="shared" ref="AT50:AT57" si="122">AU50/(1+$AT$6)</f>
        <v>0.98039215686274506</v>
      </c>
      <c r="AU50" s="398">
        <v>1</v>
      </c>
      <c r="AV50" s="401">
        <f t="shared" si="100"/>
        <v>1.02</v>
      </c>
      <c r="AW50" s="401">
        <f t="shared" si="101"/>
        <v>1.0404</v>
      </c>
      <c r="AX50" s="401">
        <f t="shared" si="102"/>
        <v>1.0612079999999999</v>
      </c>
      <c r="AY50" s="401">
        <f t="shared" si="103"/>
        <v>1.08243216</v>
      </c>
      <c r="AZ50" s="401">
        <f t="shared" si="104"/>
        <v>1.1040808032</v>
      </c>
      <c r="BA50" s="401">
        <f t="shared" si="105"/>
        <v>1.1261624192640001</v>
      </c>
      <c r="BB50" s="401">
        <f t="shared" si="106"/>
        <v>1.14868566764928</v>
      </c>
      <c r="BC50" s="401">
        <f t="shared" si="22"/>
        <v>1.1716593810022657</v>
      </c>
      <c r="BD50" s="282"/>
    </row>
    <row r="51" spans="1:56" s="366" customFormat="1">
      <c r="A51" s="390">
        <v>2044</v>
      </c>
      <c r="B51" s="378" t="s">
        <v>8</v>
      </c>
      <c r="C51" s="378" t="s">
        <v>9</v>
      </c>
      <c r="D51" s="401">
        <f t="shared" si="76"/>
        <v>0.40043085522141686</v>
      </c>
      <c r="E51" s="401">
        <f t="shared" si="62"/>
        <v>0.4160476585750521</v>
      </c>
      <c r="F51" s="401">
        <f t="shared" si="63"/>
        <v>0.43560189852807951</v>
      </c>
      <c r="G51" s="401">
        <f t="shared" si="64"/>
        <v>0.44344273270158496</v>
      </c>
      <c r="H51" s="401">
        <f t="shared" si="65"/>
        <v>0.44388617543428649</v>
      </c>
      <c r="I51" s="401">
        <f t="shared" si="66"/>
        <v>0.45631498834644652</v>
      </c>
      <c r="J51" s="401">
        <f t="shared" si="67"/>
        <v>0.46498497312502896</v>
      </c>
      <c r="K51" s="401">
        <f t="shared" si="68"/>
        <v>0.47660959745315462</v>
      </c>
      <c r="L51" s="401">
        <f t="shared" si="69"/>
        <v>0.48995466618184297</v>
      </c>
      <c r="M51" s="401">
        <f t="shared" si="70"/>
        <v>0.52082181015129903</v>
      </c>
      <c r="N51" s="401">
        <f t="shared" si="71"/>
        <v>0.52603002825281198</v>
      </c>
      <c r="O51" s="401">
        <f t="shared" si="72"/>
        <v>0.53392047867660408</v>
      </c>
      <c r="P51" s="401">
        <f t="shared" si="73"/>
        <v>0.54406496777145952</v>
      </c>
      <c r="Q51" s="401">
        <f t="shared" si="77"/>
        <v>0.56201911170791763</v>
      </c>
      <c r="R51" s="401">
        <f t="shared" si="74"/>
        <v>0.56988737927182853</v>
      </c>
      <c r="S51" s="401">
        <f t="shared" si="75"/>
        <v>0.57216692878891584</v>
      </c>
      <c r="T51" s="401">
        <f t="shared" si="78"/>
        <v>0.57388342957528249</v>
      </c>
      <c r="U51" s="401">
        <f t="shared" si="81"/>
        <v>0.57790061358230937</v>
      </c>
      <c r="V51" s="401">
        <f t="shared" si="79"/>
        <v>0.59234812892186706</v>
      </c>
      <c r="W51" s="401">
        <f t="shared" si="80"/>
        <v>0.60478743962922621</v>
      </c>
      <c r="X51" s="401">
        <f t="shared" si="82"/>
        <v>0.62172148793884452</v>
      </c>
      <c r="Y51" s="401">
        <f t="shared" si="83"/>
        <v>0.63415591769762147</v>
      </c>
      <c r="Z51" s="401">
        <f t="shared" si="84"/>
        <v>0.64683903605157389</v>
      </c>
      <c r="AA51" s="401">
        <f t="shared" si="85"/>
        <v>0.65977581677260533</v>
      </c>
      <c r="AB51" s="401">
        <f t="shared" si="86"/>
        <v>0.67297133310805746</v>
      </c>
      <c r="AC51" s="401">
        <f t="shared" si="87"/>
        <v>0.68643075977021861</v>
      </c>
      <c r="AD51" s="401">
        <f t="shared" si="88"/>
        <v>0.70015937496562297</v>
      </c>
      <c r="AE51" s="401">
        <f t="shared" si="89"/>
        <v>0.71416256246493548</v>
      </c>
      <c r="AF51" s="401">
        <f t="shared" si="90"/>
        <v>0.72844581371423422</v>
      </c>
      <c r="AG51" s="401">
        <f t="shared" si="107"/>
        <v>0.74301472998851892</v>
      </c>
      <c r="AH51" s="401">
        <f t="shared" si="110"/>
        <v>0.75787502458828926</v>
      </c>
      <c r="AI51" s="401">
        <f t="shared" si="111"/>
        <v>0.77303252508005504</v>
      </c>
      <c r="AJ51" s="401">
        <f t="shared" si="112"/>
        <v>0.7884931755816561</v>
      </c>
      <c r="AK51" s="401">
        <f t="shared" si="113"/>
        <v>0.80426303909328922</v>
      </c>
      <c r="AL51" s="401">
        <f t="shared" si="114"/>
        <v>0.82034829987515501</v>
      </c>
      <c r="AM51" s="401">
        <f t="shared" si="115"/>
        <v>0.83675526587265814</v>
      </c>
      <c r="AN51" s="401">
        <f t="shared" si="116"/>
        <v>0.85349037119011129</v>
      </c>
      <c r="AO51" s="401">
        <f t="shared" si="117"/>
        <v>0.87056017861391355</v>
      </c>
      <c r="AP51" s="401">
        <f t="shared" si="118"/>
        <v>0.88797138218619187</v>
      </c>
      <c r="AQ51" s="401">
        <f t="shared" si="119"/>
        <v>0.90573080982991572</v>
      </c>
      <c r="AR51" s="401">
        <f t="shared" si="120"/>
        <v>0.92384542602651409</v>
      </c>
      <c r="AS51" s="401">
        <f t="shared" si="121"/>
        <v>0.94232233454704439</v>
      </c>
      <c r="AT51" s="401">
        <f t="shared" si="122"/>
        <v>0.96116878123798533</v>
      </c>
      <c r="AU51" s="401">
        <f t="shared" ref="AU51:AU57" si="123">AV51/(1+$AU$6)</f>
        <v>0.98039215686274506</v>
      </c>
      <c r="AV51" s="398">
        <v>1</v>
      </c>
      <c r="AW51" s="401">
        <f t="shared" si="101"/>
        <v>1.02</v>
      </c>
      <c r="AX51" s="401">
        <f t="shared" si="102"/>
        <v>1.0404</v>
      </c>
      <c r="AY51" s="401">
        <f t="shared" si="103"/>
        <v>1.0612079999999999</v>
      </c>
      <c r="AZ51" s="401">
        <f t="shared" si="104"/>
        <v>1.08243216</v>
      </c>
      <c r="BA51" s="401">
        <f t="shared" si="105"/>
        <v>1.1040808032</v>
      </c>
      <c r="BB51" s="401">
        <f t="shared" si="106"/>
        <v>1.1261624192640001</v>
      </c>
      <c r="BC51" s="401">
        <f t="shared" si="22"/>
        <v>1.14868566764928</v>
      </c>
      <c r="BD51" s="282"/>
    </row>
    <row r="52" spans="1:56" s="366" customFormat="1">
      <c r="A52" s="390">
        <v>2045</v>
      </c>
      <c r="B52" s="378" t="s">
        <v>8</v>
      </c>
      <c r="C52" s="378" t="s">
        <v>9</v>
      </c>
      <c r="D52" s="401">
        <f t="shared" si="76"/>
        <v>0.39257926982491831</v>
      </c>
      <c r="E52" s="401">
        <f t="shared" si="62"/>
        <v>0.40788986134809008</v>
      </c>
      <c r="F52" s="401">
        <f t="shared" si="63"/>
        <v>0.42706068483145027</v>
      </c>
      <c r="G52" s="401">
        <f t="shared" si="64"/>
        <v>0.43474777715841639</v>
      </c>
      <c r="H52" s="401">
        <f t="shared" si="65"/>
        <v>0.43518252493557474</v>
      </c>
      <c r="I52" s="401">
        <f t="shared" si="66"/>
        <v>0.44736763563377085</v>
      </c>
      <c r="J52" s="401">
        <f t="shared" si="67"/>
        <v>0.45586762071081244</v>
      </c>
      <c r="K52" s="401">
        <f t="shared" si="68"/>
        <v>0.4672643112285827</v>
      </c>
      <c r="L52" s="401">
        <f t="shared" si="69"/>
        <v>0.48034771194298304</v>
      </c>
      <c r="M52" s="401">
        <f t="shared" si="70"/>
        <v>0.51060961779539094</v>
      </c>
      <c r="N52" s="401">
        <f t="shared" si="71"/>
        <v>0.51571571397334481</v>
      </c>
      <c r="O52" s="401">
        <f t="shared" si="72"/>
        <v>0.52345144968294499</v>
      </c>
      <c r="P52" s="401">
        <f t="shared" si="73"/>
        <v>0.53339702722692095</v>
      </c>
      <c r="Q52" s="401">
        <f t="shared" si="77"/>
        <v>0.55099912912540927</v>
      </c>
      <c r="R52" s="401">
        <f t="shared" si="74"/>
        <v>0.55871311693316505</v>
      </c>
      <c r="S52" s="401">
        <f t="shared" si="75"/>
        <v>0.56094796940089775</v>
      </c>
      <c r="T52" s="401">
        <f t="shared" si="78"/>
        <v>0.56263081330910036</v>
      </c>
      <c r="U52" s="401">
        <f t="shared" si="81"/>
        <v>0.56656922900226403</v>
      </c>
      <c r="V52" s="401">
        <f t="shared" si="79"/>
        <v>0.5807334597273206</v>
      </c>
      <c r="W52" s="401">
        <f t="shared" si="80"/>
        <v>0.59292886238159426</v>
      </c>
      <c r="X52" s="401">
        <f t="shared" si="82"/>
        <v>0.60953087052827892</v>
      </c>
      <c r="Y52" s="401">
        <f t="shared" si="83"/>
        <v>0.62172148793884452</v>
      </c>
      <c r="Z52" s="401">
        <f t="shared" si="84"/>
        <v>0.63415591769762147</v>
      </c>
      <c r="AA52" s="401">
        <f t="shared" si="85"/>
        <v>0.64683903605157389</v>
      </c>
      <c r="AB52" s="401">
        <f t="shared" si="86"/>
        <v>0.65977581677260533</v>
      </c>
      <c r="AC52" s="401">
        <f t="shared" si="87"/>
        <v>0.67297133310805746</v>
      </c>
      <c r="AD52" s="401">
        <f t="shared" si="88"/>
        <v>0.68643075977021861</v>
      </c>
      <c r="AE52" s="401">
        <f t="shared" si="89"/>
        <v>0.70015937496562297</v>
      </c>
      <c r="AF52" s="401">
        <f t="shared" si="90"/>
        <v>0.71416256246493548</v>
      </c>
      <c r="AG52" s="401">
        <f t="shared" si="107"/>
        <v>0.72844581371423422</v>
      </c>
      <c r="AH52" s="401">
        <f t="shared" si="110"/>
        <v>0.74301472998851892</v>
      </c>
      <c r="AI52" s="401">
        <f t="shared" si="111"/>
        <v>0.75787502458828926</v>
      </c>
      <c r="AJ52" s="401">
        <f t="shared" si="112"/>
        <v>0.77303252508005504</v>
      </c>
      <c r="AK52" s="401">
        <f t="shared" si="113"/>
        <v>0.7884931755816561</v>
      </c>
      <c r="AL52" s="401">
        <f t="shared" si="114"/>
        <v>0.80426303909328922</v>
      </c>
      <c r="AM52" s="401">
        <f t="shared" si="115"/>
        <v>0.82034829987515501</v>
      </c>
      <c r="AN52" s="401">
        <f t="shared" si="116"/>
        <v>0.83675526587265814</v>
      </c>
      <c r="AO52" s="401">
        <f t="shared" si="117"/>
        <v>0.85349037119011129</v>
      </c>
      <c r="AP52" s="401">
        <f t="shared" si="118"/>
        <v>0.87056017861391355</v>
      </c>
      <c r="AQ52" s="401">
        <f t="shared" si="119"/>
        <v>0.88797138218619187</v>
      </c>
      <c r="AR52" s="401">
        <f t="shared" si="120"/>
        <v>0.90573080982991572</v>
      </c>
      <c r="AS52" s="401">
        <f t="shared" si="121"/>
        <v>0.92384542602651409</v>
      </c>
      <c r="AT52" s="401">
        <f t="shared" si="122"/>
        <v>0.94232233454704439</v>
      </c>
      <c r="AU52" s="401">
        <f t="shared" si="123"/>
        <v>0.96116878123798533</v>
      </c>
      <c r="AV52" s="401">
        <f t="shared" ref="AV52:AV57" si="124">AW52/(1+$AV$6)</f>
        <v>0.98039215686274506</v>
      </c>
      <c r="AW52" s="398">
        <v>1</v>
      </c>
      <c r="AX52" s="401">
        <f t="shared" si="102"/>
        <v>1.02</v>
      </c>
      <c r="AY52" s="401">
        <f t="shared" si="103"/>
        <v>1.0404</v>
      </c>
      <c r="AZ52" s="401">
        <f t="shared" si="104"/>
        <v>1.0612079999999999</v>
      </c>
      <c r="BA52" s="401">
        <f t="shared" si="105"/>
        <v>1.08243216</v>
      </c>
      <c r="BB52" s="401">
        <f t="shared" si="106"/>
        <v>1.1040808032</v>
      </c>
      <c r="BC52" s="401">
        <f t="shared" si="22"/>
        <v>1.1261624192640001</v>
      </c>
      <c r="BD52" s="282"/>
    </row>
    <row r="53" spans="1:56" s="366" customFormat="1">
      <c r="A53" s="390">
        <v>2046</v>
      </c>
      <c r="B53" s="378" t="s">
        <v>8</v>
      </c>
      <c r="C53" s="378" t="s">
        <v>9</v>
      </c>
      <c r="D53" s="401">
        <f t="shared" si="76"/>
        <v>0.38488163708325329</v>
      </c>
      <c r="E53" s="401">
        <f t="shared" si="62"/>
        <v>0.39989202092950016</v>
      </c>
      <c r="F53" s="401">
        <f t="shared" si="63"/>
        <v>0.41868694591318661</v>
      </c>
      <c r="G53" s="401">
        <f t="shared" si="64"/>
        <v>0.42622331093962396</v>
      </c>
      <c r="H53" s="401">
        <f t="shared" si="65"/>
        <v>0.42664953425056351</v>
      </c>
      <c r="I53" s="401">
        <f t="shared" si="66"/>
        <v>0.43859572120957929</v>
      </c>
      <c r="J53" s="401">
        <f t="shared" si="67"/>
        <v>0.44692903991256128</v>
      </c>
      <c r="K53" s="401">
        <f t="shared" si="68"/>
        <v>0.45810226591037528</v>
      </c>
      <c r="L53" s="401">
        <f t="shared" si="69"/>
        <v>0.47092912935586578</v>
      </c>
      <c r="M53" s="401">
        <f t="shared" si="70"/>
        <v>0.50059766450528531</v>
      </c>
      <c r="N53" s="401">
        <f t="shared" si="71"/>
        <v>0.50560364115033818</v>
      </c>
      <c r="O53" s="401">
        <f t="shared" si="72"/>
        <v>0.51318769576759315</v>
      </c>
      <c r="P53" s="401">
        <f t="shared" si="73"/>
        <v>0.52293826198717741</v>
      </c>
      <c r="Q53" s="401">
        <f t="shared" si="77"/>
        <v>0.54019522463275427</v>
      </c>
      <c r="R53" s="401">
        <f t="shared" si="74"/>
        <v>0.54775795777761283</v>
      </c>
      <c r="S53" s="401">
        <f t="shared" si="75"/>
        <v>0.54994898960872329</v>
      </c>
      <c r="T53" s="401">
        <f t="shared" si="78"/>
        <v>0.55159883657754938</v>
      </c>
      <c r="U53" s="401">
        <f t="shared" si="81"/>
        <v>0.55546002843359221</v>
      </c>
      <c r="V53" s="401">
        <f t="shared" si="79"/>
        <v>0.56934652914443196</v>
      </c>
      <c r="W53" s="401">
        <f t="shared" si="80"/>
        <v>0.58130280625646502</v>
      </c>
      <c r="X53" s="401">
        <f t="shared" si="82"/>
        <v>0.59757928483164602</v>
      </c>
      <c r="Y53" s="401">
        <f t="shared" si="83"/>
        <v>0.60953087052827892</v>
      </c>
      <c r="Z53" s="401">
        <f t="shared" si="84"/>
        <v>0.62172148793884452</v>
      </c>
      <c r="AA53" s="401">
        <f t="shared" si="85"/>
        <v>0.63415591769762147</v>
      </c>
      <c r="AB53" s="401">
        <f t="shared" si="86"/>
        <v>0.64683903605157389</v>
      </c>
      <c r="AC53" s="401">
        <f t="shared" si="87"/>
        <v>0.65977581677260533</v>
      </c>
      <c r="AD53" s="401">
        <f t="shared" si="88"/>
        <v>0.67297133310805746</v>
      </c>
      <c r="AE53" s="401">
        <f t="shared" si="89"/>
        <v>0.68643075977021861</v>
      </c>
      <c r="AF53" s="401">
        <f t="shared" si="90"/>
        <v>0.70015937496562297</v>
      </c>
      <c r="AG53" s="401">
        <f t="shared" si="107"/>
        <v>0.71416256246493548</v>
      </c>
      <c r="AH53" s="401">
        <f t="shared" si="110"/>
        <v>0.72844581371423422</v>
      </c>
      <c r="AI53" s="401">
        <f t="shared" si="111"/>
        <v>0.74301472998851892</v>
      </c>
      <c r="AJ53" s="401">
        <f t="shared" si="112"/>
        <v>0.75787502458828926</v>
      </c>
      <c r="AK53" s="401">
        <f t="shared" si="113"/>
        <v>0.77303252508005504</v>
      </c>
      <c r="AL53" s="401">
        <f t="shared" si="114"/>
        <v>0.7884931755816561</v>
      </c>
      <c r="AM53" s="401">
        <f t="shared" si="115"/>
        <v>0.80426303909328922</v>
      </c>
      <c r="AN53" s="401">
        <f t="shared" si="116"/>
        <v>0.82034829987515501</v>
      </c>
      <c r="AO53" s="401">
        <f t="shared" si="117"/>
        <v>0.83675526587265814</v>
      </c>
      <c r="AP53" s="401">
        <f t="shared" si="118"/>
        <v>0.85349037119011129</v>
      </c>
      <c r="AQ53" s="401">
        <f t="shared" si="119"/>
        <v>0.87056017861391355</v>
      </c>
      <c r="AR53" s="401">
        <f t="shared" si="120"/>
        <v>0.88797138218619187</v>
      </c>
      <c r="AS53" s="401">
        <f t="shared" si="121"/>
        <v>0.90573080982991572</v>
      </c>
      <c r="AT53" s="401">
        <f t="shared" si="122"/>
        <v>0.92384542602651409</v>
      </c>
      <c r="AU53" s="401">
        <f t="shared" si="123"/>
        <v>0.94232233454704439</v>
      </c>
      <c r="AV53" s="401">
        <f t="shared" si="124"/>
        <v>0.96116878123798533</v>
      </c>
      <c r="AW53" s="401">
        <f t="shared" ref="AW53:AW57" si="125">AX53/(1+$AW$6)</f>
        <v>0.98039215686274506</v>
      </c>
      <c r="AX53" s="398">
        <v>1</v>
      </c>
      <c r="AY53" s="401">
        <f t="shared" si="103"/>
        <v>1.02</v>
      </c>
      <c r="AZ53" s="401">
        <f t="shared" si="104"/>
        <v>1.0404</v>
      </c>
      <c r="BA53" s="401">
        <f t="shared" si="105"/>
        <v>1.0612079999999999</v>
      </c>
      <c r="BB53" s="401">
        <f t="shared" si="106"/>
        <v>1.08243216</v>
      </c>
      <c r="BC53" s="401">
        <f t="shared" si="22"/>
        <v>1.1040808032</v>
      </c>
      <c r="BD53" s="282"/>
    </row>
    <row r="54" spans="1:56" s="366" customFormat="1">
      <c r="A54" s="390">
        <v>2047</v>
      </c>
      <c r="B54" s="378" t="s">
        <v>8</v>
      </c>
      <c r="C54" s="378" t="s">
        <v>9</v>
      </c>
      <c r="D54" s="401">
        <f t="shared" si="76"/>
        <v>0.377334938316915</v>
      </c>
      <c r="E54" s="401">
        <f t="shared" si="62"/>
        <v>0.39205100091127465</v>
      </c>
      <c r="F54" s="401">
        <f t="shared" si="63"/>
        <v>0.41047739795410454</v>
      </c>
      <c r="G54" s="401">
        <f t="shared" si="64"/>
        <v>0.4178659911172784</v>
      </c>
      <c r="H54" s="401">
        <f t="shared" si="65"/>
        <v>0.41828385710839561</v>
      </c>
      <c r="I54" s="401">
        <f t="shared" si="66"/>
        <v>0.42999580510743068</v>
      </c>
      <c r="J54" s="401">
        <f t="shared" si="67"/>
        <v>0.43816572540447185</v>
      </c>
      <c r="K54" s="401">
        <f t="shared" si="68"/>
        <v>0.44911986853958363</v>
      </c>
      <c r="L54" s="401">
        <f t="shared" si="69"/>
        <v>0.46169522485869197</v>
      </c>
      <c r="M54" s="401">
        <f t="shared" si="70"/>
        <v>0.49078202402478954</v>
      </c>
      <c r="N54" s="401">
        <f t="shared" si="71"/>
        <v>0.49568984426503743</v>
      </c>
      <c r="O54" s="401">
        <f t="shared" si="72"/>
        <v>0.50312519192901295</v>
      </c>
      <c r="P54" s="401">
        <f t="shared" si="73"/>
        <v>0.51268457057566419</v>
      </c>
      <c r="Q54" s="401">
        <f t="shared" si="77"/>
        <v>0.52960316140466102</v>
      </c>
      <c r="R54" s="401">
        <f t="shared" si="74"/>
        <v>0.53701760566432633</v>
      </c>
      <c r="S54" s="401">
        <f t="shared" si="75"/>
        <v>0.53916567608698363</v>
      </c>
      <c r="T54" s="401">
        <f t="shared" si="78"/>
        <v>0.54078317311524449</v>
      </c>
      <c r="U54" s="401">
        <f t="shared" si="81"/>
        <v>0.54456865532705112</v>
      </c>
      <c r="V54" s="401">
        <f t="shared" si="79"/>
        <v>0.5581828717102274</v>
      </c>
      <c r="W54" s="401">
        <f t="shared" si="80"/>
        <v>0.56990471201614212</v>
      </c>
      <c r="X54" s="401">
        <f t="shared" si="82"/>
        <v>0.58586204395259411</v>
      </c>
      <c r="Y54" s="401">
        <f t="shared" si="83"/>
        <v>0.59757928483164602</v>
      </c>
      <c r="Z54" s="401">
        <f t="shared" si="84"/>
        <v>0.60953087052827892</v>
      </c>
      <c r="AA54" s="401">
        <f t="shared" si="85"/>
        <v>0.62172148793884452</v>
      </c>
      <c r="AB54" s="401">
        <f t="shared" si="86"/>
        <v>0.63415591769762147</v>
      </c>
      <c r="AC54" s="401">
        <f t="shared" si="87"/>
        <v>0.64683903605157389</v>
      </c>
      <c r="AD54" s="401">
        <f t="shared" si="88"/>
        <v>0.65977581677260533</v>
      </c>
      <c r="AE54" s="401">
        <f t="shared" si="89"/>
        <v>0.67297133310805746</v>
      </c>
      <c r="AF54" s="401">
        <f t="shared" si="90"/>
        <v>0.68643075977021861</v>
      </c>
      <c r="AG54" s="401">
        <f t="shared" si="107"/>
        <v>0.70015937496562297</v>
      </c>
      <c r="AH54" s="401">
        <f t="shared" si="110"/>
        <v>0.71416256246493548</v>
      </c>
      <c r="AI54" s="401">
        <f t="shared" si="111"/>
        <v>0.72844581371423422</v>
      </c>
      <c r="AJ54" s="401">
        <f t="shared" si="112"/>
        <v>0.74301472998851892</v>
      </c>
      <c r="AK54" s="401">
        <f t="shared" si="113"/>
        <v>0.75787502458828926</v>
      </c>
      <c r="AL54" s="401">
        <f t="shared" si="114"/>
        <v>0.77303252508005504</v>
      </c>
      <c r="AM54" s="401">
        <f t="shared" si="115"/>
        <v>0.7884931755816561</v>
      </c>
      <c r="AN54" s="401">
        <f t="shared" si="116"/>
        <v>0.80426303909328922</v>
      </c>
      <c r="AO54" s="401">
        <f t="shared" si="117"/>
        <v>0.82034829987515501</v>
      </c>
      <c r="AP54" s="401">
        <f t="shared" si="118"/>
        <v>0.83675526587265814</v>
      </c>
      <c r="AQ54" s="401">
        <f t="shared" si="119"/>
        <v>0.85349037119011129</v>
      </c>
      <c r="AR54" s="401">
        <f t="shared" si="120"/>
        <v>0.87056017861391355</v>
      </c>
      <c r="AS54" s="401">
        <f t="shared" si="121"/>
        <v>0.88797138218619187</v>
      </c>
      <c r="AT54" s="401">
        <f t="shared" si="122"/>
        <v>0.90573080982991572</v>
      </c>
      <c r="AU54" s="401">
        <f t="shared" si="123"/>
        <v>0.92384542602651409</v>
      </c>
      <c r="AV54" s="401">
        <f t="shared" si="124"/>
        <v>0.94232233454704439</v>
      </c>
      <c r="AW54" s="401">
        <f t="shared" si="125"/>
        <v>0.96116878123798533</v>
      </c>
      <c r="AX54" s="401">
        <f t="shared" ref="AX54:AX57" si="126">AY54/(1+$AX$6)</f>
        <v>0.98039215686274506</v>
      </c>
      <c r="AY54" s="398">
        <v>1</v>
      </c>
      <c r="AZ54" s="401">
        <f t="shared" si="104"/>
        <v>1.02</v>
      </c>
      <c r="BA54" s="401">
        <f t="shared" si="105"/>
        <v>1.0404</v>
      </c>
      <c r="BB54" s="401">
        <f t="shared" si="106"/>
        <v>1.0612079999999999</v>
      </c>
      <c r="BC54" s="401">
        <f t="shared" si="22"/>
        <v>1.08243216</v>
      </c>
      <c r="BD54" s="282"/>
    </row>
    <row r="55" spans="1:56" s="366" customFormat="1">
      <c r="A55" s="390">
        <v>2048</v>
      </c>
      <c r="B55" s="378" t="s">
        <v>8</v>
      </c>
      <c r="C55" s="378" t="s">
        <v>9</v>
      </c>
      <c r="D55" s="401">
        <f t="shared" si="76"/>
        <v>0.36993621403619109</v>
      </c>
      <c r="E55" s="401">
        <f t="shared" si="62"/>
        <v>0.3843637263836025</v>
      </c>
      <c r="F55" s="401">
        <f t="shared" si="63"/>
        <v>0.4024288215236318</v>
      </c>
      <c r="G55" s="401">
        <f t="shared" si="64"/>
        <v>0.40967254031105715</v>
      </c>
      <c r="H55" s="401">
        <f t="shared" si="65"/>
        <v>0.41008221285136814</v>
      </c>
      <c r="I55" s="401">
        <f t="shared" si="66"/>
        <v>0.42156451481120644</v>
      </c>
      <c r="J55" s="401">
        <f t="shared" si="67"/>
        <v>0.42957424059261934</v>
      </c>
      <c r="K55" s="401">
        <f t="shared" si="68"/>
        <v>0.4403135966074348</v>
      </c>
      <c r="L55" s="401">
        <f t="shared" si="69"/>
        <v>0.452642377312443</v>
      </c>
      <c r="M55" s="401">
        <f t="shared" si="70"/>
        <v>0.48115884708312689</v>
      </c>
      <c r="N55" s="401">
        <f t="shared" si="71"/>
        <v>0.48597043555395819</v>
      </c>
      <c r="O55" s="401">
        <f t="shared" si="72"/>
        <v>0.49325999208726751</v>
      </c>
      <c r="P55" s="401">
        <f t="shared" si="73"/>
        <v>0.50263193193692557</v>
      </c>
      <c r="Q55" s="401">
        <f t="shared" si="77"/>
        <v>0.51921878569084412</v>
      </c>
      <c r="R55" s="401">
        <f t="shared" si="74"/>
        <v>0.5264878486905159</v>
      </c>
      <c r="S55" s="401">
        <f t="shared" si="75"/>
        <v>0.52859380008527801</v>
      </c>
      <c r="T55" s="401">
        <f t="shared" si="78"/>
        <v>0.53017958148553379</v>
      </c>
      <c r="U55" s="401">
        <f t="shared" si="81"/>
        <v>0.53389083855593245</v>
      </c>
      <c r="V55" s="401">
        <f t="shared" si="79"/>
        <v>0.54723810951983076</v>
      </c>
      <c r="W55" s="401">
        <f t="shared" si="80"/>
        <v>0.55873010981974713</v>
      </c>
      <c r="X55" s="401">
        <f t="shared" si="82"/>
        <v>0.57437455289470007</v>
      </c>
      <c r="Y55" s="401">
        <f t="shared" si="83"/>
        <v>0.58586204395259411</v>
      </c>
      <c r="Z55" s="401">
        <f t="shared" si="84"/>
        <v>0.59757928483164602</v>
      </c>
      <c r="AA55" s="401">
        <f t="shared" si="85"/>
        <v>0.60953087052827892</v>
      </c>
      <c r="AB55" s="401">
        <f t="shared" si="86"/>
        <v>0.62172148793884452</v>
      </c>
      <c r="AC55" s="401">
        <f t="shared" si="87"/>
        <v>0.63415591769762147</v>
      </c>
      <c r="AD55" s="401">
        <f t="shared" si="88"/>
        <v>0.64683903605157389</v>
      </c>
      <c r="AE55" s="401">
        <f t="shared" si="89"/>
        <v>0.65977581677260533</v>
      </c>
      <c r="AF55" s="401">
        <f t="shared" si="90"/>
        <v>0.67297133310805746</v>
      </c>
      <c r="AG55" s="401">
        <f t="shared" si="107"/>
        <v>0.68643075977021861</v>
      </c>
      <c r="AH55" s="401">
        <f t="shared" si="110"/>
        <v>0.70015937496562297</v>
      </c>
      <c r="AI55" s="401">
        <f t="shared" si="111"/>
        <v>0.71416256246493548</v>
      </c>
      <c r="AJ55" s="401">
        <f t="shared" si="112"/>
        <v>0.72844581371423422</v>
      </c>
      <c r="AK55" s="401">
        <f t="shared" si="113"/>
        <v>0.74301472998851892</v>
      </c>
      <c r="AL55" s="401">
        <f t="shared" si="114"/>
        <v>0.75787502458828926</v>
      </c>
      <c r="AM55" s="401">
        <f t="shared" si="115"/>
        <v>0.77303252508005504</v>
      </c>
      <c r="AN55" s="401">
        <f t="shared" si="116"/>
        <v>0.7884931755816561</v>
      </c>
      <c r="AO55" s="401">
        <f t="shared" si="117"/>
        <v>0.80426303909328922</v>
      </c>
      <c r="AP55" s="401">
        <f t="shared" si="118"/>
        <v>0.82034829987515501</v>
      </c>
      <c r="AQ55" s="401">
        <f t="shared" si="119"/>
        <v>0.83675526587265814</v>
      </c>
      <c r="AR55" s="401">
        <f t="shared" si="120"/>
        <v>0.85349037119011129</v>
      </c>
      <c r="AS55" s="401">
        <f t="shared" si="121"/>
        <v>0.87056017861391355</v>
      </c>
      <c r="AT55" s="401">
        <f t="shared" si="122"/>
        <v>0.88797138218619187</v>
      </c>
      <c r="AU55" s="401">
        <f t="shared" si="123"/>
        <v>0.90573080982991572</v>
      </c>
      <c r="AV55" s="401">
        <f t="shared" si="124"/>
        <v>0.92384542602651409</v>
      </c>
      <c r="AW55" s="401">
        <f t="shared" si="125"/>
        <v>0.94232233454704439</v>
      </c>
      <c r="AX55" s="401">
        <f t="shared" si="126"/>
        <v>0.96116878123798533</v>
      </c>
      <c r="AY55" s="401">
        <f t="shared" ref="AY55:AY57" si="127">AZ55/(1+$AY$6)</f>
        <v>0.98039215686274506</v>
      </c>
      <c r="AZ55" s="398">
        <v>1</v>
      </c>
      <c r="BA55" s="401">
        <f t="shared" si="105"/>
        <v>1.02</v>
      </c>
      <c r="BB55" s="401">
        <f t="shared" si="106"/>
        <v>1.0404</v>
      </c>
      <c r="BC55" s="401">
        <f t="shared" si="22"/>
        <v>1.0612079999999999</v>
      </c>
      <c r="BD55" s="282"/>
    </row>
    <row r="56" spans="1:56" s="366" customFormat="1">
      <c r="A56" s="390">
        <v>2049</v>
      </c>
      <c r="B56" s="378" t="s">
        <v>8</v>
      </c>
      <c r="C56" s="378" t="s">
        <v>9</v>
      </c>
      <c r="D56" s="401">
        <f t="shared" si="76"/>
        <v>0.36268256278057959</v>
      </c>
      <c r="E56" s="401">
        <f t="shared" si="62"/>
        <v>0.37682718272902216</v>
      </c>
      <c r="F56" s="401">
        <f t="shared" si="63"/>
        <v>0.39453806031728617</v>
      </c>
      <c r="G56" s="401">
        <f t="shared" si="64"/>
        <v>0.40163974540299735</v>
      </c>
      <c r="H56" s="401">
        <f t="shared" si="65"/>
        <v>0.40204138514840032</v>
      </c>
      <c r="I56" s="401">
        <f t="shared" si="66"/>
        <v>0.41329854393255555</v>
      </c>
      <c r="J56" s="401">
        <f t="shared" si="67"/>
        <v>0.42115121626727409</v>
      </c>
      <c r="K56" s="401">
        <f t="shared" si="68"/>
        <v>0.4316799966739559</v>
      </c>
      <c r="L56" s="401">
        <f t="shared" si="69"/>
        <v>0.44376703658082667</v>
      </c>
      <c r="M56" s="401">
        <f t="shared" si="70"/>
        <v>0.47172435988541872</v>
      </c>
      <c r="N56" s="401">
        <f t="shared" si="71"/>
        <v>0.47644160348427289</v>
      </c>
      <c r="O56" s="401">
        <f t="shared" si="72"/>
        <v>0.48358822753653696</v>
      </c>
      <c r="P56" s="401">
        <f t="shared" si="73"/>
        <v>0.49277640385973109</v>
      </c>
      <c r="Q56" s="401">
        <f t="shared" si="77"/>
        <v>0.50903802518710217</v>
      </c>
      <c r="R56" s="401">
        <f t="shared" si="74"/>
        <v>0.51616455753972157</v>
      </c>
      <c r="S56" s="401">
        <f t="shared" si="75"/>
        <v>0.51822921576988046</v>
      </c>
      <c r="T56" s="401">
        <f t="shared" si="78"/>
        <v>0.51978390341719005</v>
      </c>
      <c r="U56" s="401">
        <f t="shared" si="81"/>
        <v>0.5234223907411103</v>
      </c>
      <c r="V56" s="401">
        <f t="shared" si="79"/>
        <v>0.53650795050963795</v>
      </c>
      <c r="W56" s="401">
        <f t="shared" si="80"/>
        <v>0.54777461747034029</v>
      </c>
      <c r="X56" s="401">
        <f t="shared" si="82"/>
        <v>0.56311230675950985</v>
      </c>
      <c r="Y56" s="401">
        <f t="shared" si="83"/>
        <v>0.57437455289470007</v>
      </c>
      <c r="Z56" s="401">
        <f t="shared" si="84"/>
        <v>0.58586204395259411</v>
      </c>
      <c r="AA56" s="401">
        <f t="shared" si="85"/>
        <v>0.59757928483164602</v>
      </c>
      <c r="AB56" s="401">
        <f t="shared" si="86"/>
        <v>0.60953087052827892</v>
      </c>
      <c r="AC56" s="401">
        <f t="shared" si="87"/>
        <v>0.62172148793884452</v>
      </c>
      <c r="AD56" s="401">
        <f t="shared" si="88"/>
        <v>0.63415591769762147</v>
      </c>
      <c r="AE56" s="401">
        <f t="shared" si="89"/>
        <v>0.64683903605157389</v>
      </c>
      <c r="AF56" s="401">
        <f t="shared" si="90"/>
        <v>0.65977581677260533</v>
      </c>
      <c r="AG56" s="401">
        <f t="shared" si="107"/>
        <v>0.67297133310805746</v>
      </c>
      <c r="AH56" s="401">
        <f t="shared" si="110"/>
        <v>0.68643075977021861</v>
      </c>
      <c r="AI56" s="401">
        <f t="shared" si="111"/>
        <v>0.70015937496562297</v>
      </c>
      <c r="AJ56" s="401">
        <f t="shared" si="112"/>
        <v>0.71416256246493548</v>
      </c>
      <c r="AK56" s="401">
        <f t="shared" si="113"/>
        <v>0.72844581371423422</v>
      </c>
      <c r="AL56" s="401">
        <f t="shared" si="114"/>
        <v>0.74301472998851892</v>
      </c>
      <c r="AM56" s="401">
        <f t="shared" si="115"/>
        <v>0.75787502458828926</v>
      </c>
      <c r="AN56" s="401">
        <f t="shared" si="116"/>
        <v>0.77303252508005504</v>
      </c>
      <c r="AO56" s="401">
        <f t="shared" si="117"/>
        <v>0.7884931755816561</v>
      </c>
      <c r="AP56" s="401">
        <f t="shared" si="118"/>
        <v>0.80426303909328922</v>
      </c>
      <c r="AQ56" s="401">
        <f t="shared" si="119"/>
        <v>0.82034829987515501</v>
      </c>
      <c r="AR56" s="401">
        <f t="shared" si="120"/>
        <v>0.83675526587265814</v>
      </c>
      <c r="AS56" s="401">
        <f t="shared" si="121"/>
        <v>0.85349037119011129</v>
      </c>
      <c r="AT56" s="401">
        <f t="shared" si="122"/>
        <v>0.87056017861391355</v>
      </c>
      <c r="AU56" s="401">
        <f t="shared" si="123"/>
        <v>0.88797138218619187</v>
      </c>
      <c r="AV56" s="401">
        <f t="shared" si="124"/>
        <v>0.90573080982991572</v>
      </c>
      <c r="AW56" s="401">
        <f t="shared" si="125"/>
        <v>0.92384542602651409</v>
      </c>
      <c r="AX56" s="401">
        <f t="shared" si="126"/>
        <v>0.94232233454704439</v>
      </c>
      <c r="AY56" s="401">
        <f t="shared" si="127"/>
        <v>0.96116878123798533</v>
      </c>
      <c r="AZ56" s="401">
        <f t="shared" ref="AZ56:AZ57" si="128">BA56/(1+$AZ$6)</f>
        <v>0.98039215686274506</v>
      </c>
      <c r="BA56" s="398">
        <v>1</v>
      </c>
      <c r="BB56" s="401">
        <f t="shared" si="106"/>
        <v>1.02</v>
      </c>
      <c r="BC56" s="401">
        <f t="shared" si="22"/>
        <v>1.0404</v>
      </c>
      <c r="BD56" s="282"/>
    </row>
    <row r="57" spans="1:56" s="366" customFormat="1">
      <c r="A57" s="390">
        <v>2050</v>
      </c>
      <c r="B57" s="378" t="s">
        <v>8</v>
      </c>
      <c r="C57" s="378" t="s">
        <v>9</v>
      </c>
      <c r="D57" s="401">
        <f>E57/(1+$D$6)</f>
        <v>0.35557113998096024</v>
      </c>
      <c r="E57" s="401">
        <f t="shared" si="62"/>
        <v>0.36943841444021769</v>
      </c>
      <c r="F57" s="401">
        <f t="shared" si="63"/>
        <v>0.38680201991890789</v>
      </c>
      <c r="G57" s="401">
        <f t="shared" si="64"/>
        <v>0.39376445627744822</v>
      </c>
      <c r="H57" s="401">
        <f t="shared" si="65"/>
        <v>0.39415822073372564</v>
      </c>
      <c r="I57" s="401">
        <f t="shared" si="66"/>
        <v>0.40519465091426998</v>
      </c>
      <c r="J57" s="401">
        <f t="shared" si="67"/>
        <v>0.41289334928164106</v>
      </c>
      <c r="K57" s="401">
        <f t="shared" si="68"/>
        <v>0.42321568301368206</v>
      </c>
      <c r="L57" s="401">
        <f t="shared" si="69"/>
        <v>0.43506572213806516</v>
      </c>
      <c r="M57" s="401">
        <f t="shared" si="70"/>
        <v>0.46247486263276322</v>
      </c>
      <c r="N57" s="401">
        <f t="shared" si="71"/>
        <v>0.46709961125909083</v>
      </c>
      <c r="O57" s="401">
        <f t="shared" si="72"/>
        <v>0.47410610542797715</v>
      </c>
      <c r="P57" s="401">
        <f t="shared" si="73"/>
        <v>0.48311412143110866</v>
      </c>
      <c r="Q57" s="401">
        <f t="shared" si="77"/>
        <v>0.49905688743833521</v>
      </c>
      <c r="R57" s="401">
        <f t="shared" si="74"/>
        <v>0.50604368386247189</v>
      </c>
      <c r="S57" s="401">
        <f t="shared" si="75"/>
        <v>0.50806785859792181</v>
      </c>
      <c r="T57" s="401">
        <f t="shared" si="78"/>
        <v>0.50959206217371555</v>
      </c>
      <c r="U57" s="401">
        <f t="shared" si="81"/>
        <v>0.51315920660893155</v>
      </c>
      <c r="V57" s="401">
        <f t="shared" si="79"/>
        <v>0.52598818677415482</v>
      </c>
      <c r="W57" s="401">
        <f t="shared" si="80"/>
        <v>0.53703393869641203</v>
      </c>
      <c r="X57" s="401">
        <f t="shared" si="82"/>
        <v>0.55207088897991163</v>
      </c>
      <c r="Y57" s="401">
        <f t="shared" si="83"/>
        <v>0.56311230675950985</v>
      </c>
      <c r="Z57" s="401">
        <f t="shared" si="84"/>
        <v>0.57437455289470007</v>
      </c>
      <c r="AA57" s="401">
        <f t="shared" si="85"/>
        <v>0.58586204395259411</v>
      </c>
      <c r="AB57" s="401">
        <f t="shared" si="86"/>
        <v>0.59757928483164602</v>
      </c>
      <c r="AC57" s="401">
        <f t="shared" si="87"/>
        <v>0.60953087052827892</v>
      </c>
      <c r="AD57" s="401">
        <f t="shared" si="88"/>
        <v>0.62172148793884452</v>
      </c>
      <c r="AE57" s="401">
        <f t="shared" si="89"/>
        <v>0.63415591769762147</v>
      </c>
      <c r="AF57" s="401">
        <f t="shared" si="90"/>
        <v>0.64683903605157389</v>
      </c>
      <c r="AG57" s="401">
        <f t="shared" si="107"/>
        <v>0.65977581677260533</v>
      </c>
      <c r="AH57" s="401">
        <f t="shared" si="110"/>
        <v>0.67297133310805746</v>
      </c>
      <c r="AI57" s="401">
        <f t="shared" si="111"/>
        <v>0.68643075977021861</v>
      </c>
      <c r="AJ57" s="401">
        <f t="shared" si="112"/>
        <v>0.70015937496562297</v>
      </c>
      <c r="AK57" s="401">
        <f t="shared" si="113"/>
        <v>0.71416256246493548</v>
      </c>
      <c r="AL57" s="401">
        <f t="shared" si="114"/>
        <v>0.72844581371423422</v>
      </c>
      <c r="AM57" s="401">
        <f t="shared" si="115"/>
        <v>0.74301472998851892</v>
      </c>
      <c r="AN57" s="401">
        <f t="shared" si="116"/>
        <v>0.75787502458828926</v>
      </c>
      <c r="AO57" s="401">
        <f t="shared" si="117"/>
        <v>0.77303252508005504</v>
      </c>
      <c r="AP57" s="401">
        <f t="shared" si="118"/>
        <v>0.7884931755816561</v>
      </c>
      <c r="AQ57" s="401">
        <f t="shared" si="119"/>
        <v>0.80426303909328922</v>
      </c>
      <c r="AR57" s="401">
        <f t="shared" si="120"/>
        <v>0.82034829987515501</v>
      </c>
      <c r="AS57" s="401">
        <f t="shared" si="121"/>
        <v>0.83675526587265814</v>
      </c>
      <c r="AT57" s="401">
        <f t="shared" si="122"/>
        <v>0.85349037119011129</v>
      </c>
      <c r="AU57" s="401">
        <f t="shared" si="123"/>
        <v>0.87056017861391355</v>
      </c>
      <c r="AV57" s="401">
        <f t="shared" si="124"/>
        <v>0.88797138218619187</v>
      </c>
      <c r="AW57" s="401">
        <f t="shared" si="125"/>
        <v>0.90573080982991572</v>
      </c>
      <c r="AX57" s="401">
        <f t="shared" si="126"/>
        <v>0.92384542602651409</v>
      </c>
      <c r="AY57" s="401">
        <f t="shared" si="127"/>
        <v>0.94232233454704439</v>
      </c>
      <c r="AZ57" s="401">
        <f t="shared" si="128"/>
        <v>0.96116878123798533</v>
      </c>
      <c r="BA57" s="401">
        <f>BB57/(1+$BA$6)</f>
        <v>0.98039215686274506</v>
      </c>
      <c r="BB57" s="398">
        <v>1</v>
      </c>
      <c r="BC57" s="401">
        <f>BB57*(1+$BB$6)</f>
        <v>1.02</v>
      </c>
      <c r="BD57" s="282"/>
    </row>
    <row r="58" spans="1:56" s="366" customFormat="1">
      <c r="A58" s="389">
        <v>2051</v>
      </c>
      <c r="B58" s="378" t="s">
        <v>8</v>
      </c>
      <c r="C58" s="378" t="s">
        <v>9</v>
      </c>
      <c r="D58" s="401">
        <f>E58/(1+$D$6)</f>
        <v>0.34859915684407866</v>
      </c>
      <c r="E58" s="401">
        <f t="shared" ref="E58" si="129">F58/(1+$E$6)</f>
        <v>0.36219452396099772</v>
      </c>
      <c r="F58" s="401">
        <f t="shared" ref="F58" si="130">G58/(1+$F$6)</f>
        <v>0.3792176665871646</v>
      </c>
      <c r="G58" s="401">
        <f t="shared" ref="G58" si="131">H58/(1+$G$6)</f>
        <v>0.38604358458573357</v>
      </c>
      <c r="H58" s="401">
        <f t="shared" ref="H58" si="132">I58/(1+$H$6)</f>
        <v>0.38642962817031928</v>
      </c>
      <c r="I58" s="401">
        <f t="shared" ref="I58" si="133">J58/(1+$I$6)</f>
        <v>0.39724965775908821</v>
      </c>
      <c r="J58" s="401">
        <f t="shared" ref="J58" si="134">K58/(1+$J$6)</f>
        <v>0.40479740125651087</v>
      </c>
      <c r="K58" s="401">
        <f t="shared" ref="K58" si="135">L58/(1+$K$6)</f>
        <v>0.4149173362879236</v>
      </c>
      <c r="L58" s="401">
        <f t="shared" ref="L58" si="136">M58/(1+$L$6)</f>
        <v>0.4265350217039855</v>
      </c>
      <c r="M58" s="401">
        <f t="shared" ref="M58" si="137">N58/(1+$M$6)</f>
        <v>0.45340672807133658</v>
      </c>
      <c r="N58" s="401">
        <f t="shared" ref="N58" si="138">O58/(1+$N$6)</f>
        <v>0.45794079535204996</v>
      </c>
      <c r="O58" s="401">
        <f t="shared" ref="O58" si="139">P58/(1+$O$6)</f>
        <v>0.46480990728233068</v>
      </c>
      <c r="P58" s="401">
        <f t="shared" ref="P58" si="140">Q58/(1+$P$6)</f>
        <v>0.47364129552069489</v>
      </c>
      <c r="Q58" s="401">
        <f t="shared" ref="Q58" si="141">R58/(1+$Q$6)</f>
        <v>0.48927145827287777</v>
      </c>
      <c r="R58" s="401">
        <f t="shared" ref="R58" si="142">S58/(1+$R$6)</f>
        <v>0.49612125868869805</v>
      </c>
      <c r="S58" s="401">
        <f t="shared" ref="S58" si="143">T58/(1+$S$6)</f>
        <v>0.49810574372345284</v>
      </c>
      <c r="T58" s="401">
        <f t="shared" ref="T58" si="144">U58/(1+$T$6)</f>
        <v>0.49960006095462317</v>
      </c>
      <c r="U58" s="401">
        <f t="shared" ref="U58" si="145">V58/(1+$U$6)</f>
        <v>0.5030972613813055</v>
      </c>
      <c r="V58" s="401">
        <f t="shared" ref="V58" si="146">W58/(1+$V$6)</f>
        <v>0.51567469291583812</v>
      </c>
      <c r="W58" s="401">
        <f t="shared" ref="W58" si="147">X58/(1+$W$6)</f>
        <v>0.52650386146707062</v>
      </c>
      <c r="X58" s="401">
        <f t="shared" ref="X58" si="148">Y58/(1+$X$6)</f>
        <v>0.54124596958814863</v>
      </c>
      <c r="Y58" s="401">
        <f t="shared" ref="Y58" si="149">Z58/(1+$Y$6)</f>
        <v>0.55207088897991163</v>
      </c>
      <c r="Z58" s="401">
        <f t="shared" ref="Z58" si="150">AA58/(1+$Z$6)</f>
        <v>0.56311230675950985</v>
      </c>
      <c r="AA58" s="401">
        <f t="shared" ref="AA58" si="151">AB58/(1+$AA$6)</f>
        <v>0.57437455289470007</v>
      </c>
      <c r="AB58" s="401">
        <f t="shared" ref="AB58" si="152">AC58/(1+$AB$6)</f>
        <v>0.58586204395259411</v>
      </c>
      <c r="AC58" s="401">
        <f t="shared" ref="AC58" si="153">AD58/(1+$AC$6)</f>
        <v>0.59757928483164602</v>
      </c>
      <c r="AD58" s="401">
        <f t="shared" ref="AD58" si="154">AE58/(1+$AD$6)</f>
        <v>0.60953087052827892</v>
      </c>
      <c r="AE58" s="401">
        <f t="shared" ref="AE58" si="155">AF58/(1+$AE$6)</f>
        <v>0.62172148793884452</v>
      </c>
      <c r="AF58" s="401">
        <f t="shared" ref="AF58" si="156">AG58/(1+$AF$6)</f>
        <v>0.63415591769762147</v>
      </c>
      <c r="AG58" s="401">
        <f t="shared" ref="AG58" si="157">AH58/(1+$AG$6)</f>
        <v>0.64683903605157389</v>
      </c>
      <c r="AH58" s="401">
        <f t="shared" ref="AH58" si="158">AI58/(1+$AH$6)</f>
        <v>0.65977581677260533</v>
      </c>
      <c r="AI58" s="401">
        <f t="shared" ref="AI58" si="159">AJ58/(1+$AI$6)</f>
        <v>0.67297133310805746</v>
      </c>
      <c r="AJ58" s="401">
        <f>AK58/(1+$AJ$6)</f>
        <v>0.68643075977021861</v>
      </c>
      <c r="AK58" s="401">
        <f>AL58/(1+$AK$6)</f>
        <v>0.70015937496562297</v>
      </c>
      <c r="AL58" s="401">
        <f>AM58/(1+$AL$6)</f>
        <v>0.71416256246493548</v>
      </c>
      <c r="AM58" s="401">
        <f>AN58/(1+$AM$6)</f>
        <v>0.72844581371423422</v>
      </c>
      <c r="AN58" s="401">
        <f>AO58/(1+$AN$6)</f>
        <v>0.74301472998851892</v>
      </c>
      <c r="AO58" s="401">
        <f>AP58/(1+$AO$6)</f>
        <v>0.75787502458828926</v>
      </c>
      <c r="AP58" s="401">
        <f>AQ58/(1+$AP$6)</f>
        <v>0.77303252508005504</v>
      </c>
      <c r="AQ58" s="401">
        <f>AR58/(1+$AQ$6)</f>
        <v>0.7884931755816561</v>
      </c>
      <c r="AR58" s="401">
        <f>AS58/(1+$AR$6)</f>
        <v>0.80426303909328922</v>
      </c>
      <c r="AS58" s="401">
        <f>AT58/(1+$AS$6)</f>
        <v>0.82034829987515501</v>
      </c>
      <c r="AT58" s="401">
        <f>AU58/(1+$AT$6)</f>
        <v>0.83675526587265814</v>
      </c>
      <c r="AU58" s="401">
        <f>AV58/(1+$AU$6)</f>
        <v>0.85349037119011129</v>
      </c>
      <c r="AV58" s="401">
        <f>AW58/(1+$AV$6)</f>
        <v>0.87056017861391355</v>
      </c>
      <c r="AW58" s="401">
        <f>AX58/(1+$AW$6)</f>
        <v>0.88797138218619187</v>
      </c>
      <c r="AX58" s="401">
        <f>AY58/(1+$AX$6)</f>
        <v>0.90573080982991572</v>
      </c>
      <c r="AY58" s="401">
        <f>AZ58/(1+$AY$6)</f>
        <v>0.92384542602651409</v>
      </c>
      <c r="AZ58" s="401">
        <f>BA58/(1+$AZ$6)</f>
        <v>0.94232233454704439</v>
      </c>
      <c r="BA58" s="401">
        <f>BB58/(1+$BA$6)</f>
        <v>0.96116878123798533</v>
      </c>
      <c r="BB58" s="401">
        <f>BC58/(1+$BB$6)</f>
        <v>0.98039215686274506</v>
      </c>
      <c r="BC58" s="398">
        <v>1</v>
      </c>
      <c r="BD58" s="282"/>
    </row>
    <row r="59" spans="1:56">
      <c r="A59" s="705" t="s">
        <v>355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364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</row>
    <row r="60" spans="1:56"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364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</row>
    <row r="61" spans="1:56" s="99" customFormat="1">
      <c r="T61" s="364"/>
    </row>
    <row r="62" spans="1:56" s="99" customFormat="1">
      <c r="A62" s="2" t="s">
        <v>336</v>
      </c>
      <c r="J62" s="704"/>
      <c r="K62" s="704"/>
      <c r="L62" s="704"/>
      <c r="M62" s="704"/>
      <c r="N62" s="704"/>
      <c r="O62" s="704"/>
      <c r="P62" s="704"/>
      <c r="Q62" s="704"/>
      <c r="R62" s="704"/>
      <c r="S62" s="704"/>
      <c r="T62" s="704"/>
    </row>
    <row r="63" spans="1:56">
      <c r="A63" s="17" t="s">
        <v>379</v>
      </c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364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</row>
    <row r="64" spans="1:56">
      <c r="A64" s="2" t="s">
        <v>383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364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</row>
    <row r="65" spans="1:56" s="32" customFormat="1">
      <c r="A65" s="139"/>
      <c r="B65" s="630" t="s">
        <v>7</v>
      </c>
      <c r="C65" s="139"/>
      <c r="D65" s="220">
        <v>2000</v>
      </c>
      <c r="E65" s="220">
        <v>2001</v>
      </c>
      <c r="F65" s="220">
        <v>2002</v>
      </c>
      <c r="G65" s="220">
        <v>2003</v>
      </c>
      <c r="H65" s="220">
        <v>2004</v>
      </c>
      <c r="I65" s="220">
        <v>2005</v>
      </c>
      <c r="J65" s="220">
        <v>2006</v>
      </c>
      <c r="K65" s="220">
        <v>2007</v>
      </c>
      <c r="L65" s="220">
        <v>2008</v>
      </c>
      <c r="M65" s="220">
        <v>2009</v>
      </c>
      <c r="N65" s="220">
        <v>2010</v>
      </c>
      <c r="O65" s="220">
        <v>2011</v>
      </c>
      <c r="P65" s="220">
        <v>2012</v>
      </c>
      <c r="Q65" s="220">
        <v>2013</v>
      </c>
      <c r="R65" s="220">
        <v>2014</v>
      </c>
      <c r="S65" s="220">
        <v>2015</v>
      </c>
      <c r="T65" s="220">
        <v>2016</v>
      </c>
      <c r="U65" s="220">
        <v>2017</v>
      </c>
      <c r="V65" s="220">
        <v>2018</v>
      </c>
      <c r="W65" s="220">
        <v>2019</v>
      </c>
      <c r="X65" s="220">
        <v>2020</v>
      </c>
      <c r="Y65" s="220">
        <v>2021</v>
      </c>
      <c r="Z65" s="220">
        <v>2022</v>
      </c>
      <c r="AA65" s="220">
        <v>2023</v>
      </c>
      <c r="AB65" s="220">
        <v>2024</v>
      </c>
      <c r="AC65" s="220">
        <v>2025</v>
      </c>
      <c r="AD65" s="220">
        <v>2026</v>
      </c>
      <c r="AE65" s="220">
        <v>2027</v>
      </c>
      <c r="AF65" s="220">
        <v>2028</v>
      </c>
      <c r="AG65" s="220">
        <v>2029</v>
      </c>
      <c r="AH65" s="220">
        <v>2030</v>
      </c>
      <c r="AI65" s="220">
        <v>2031</v>
      </c>
      <c r="AJ65" s="220">
        <v>2032</v>
      </c>
      <c r="AK65" s="220">
        <v>2033</v>
      </c>
      <c r="AL65" s="220">
        <v>2034</v>
      </c>
      <c r="AM65" s="220">
        <v>2035</v>
      </c>
      <c r="AN65" s="220">
        <v>2036</v>
      </c>
      <c r="AO65" s="220">
        <v>2037</v>
      </c>
      <c r="AP65" s="220">
        <v>2038</v>
      </c>
      <c r="AQ65" s="220">
        <v>2039</v>
      </c>
      <c r="AR65" s="220">
        <v>2040</v>
      </c>
      <c r="AS65" s="220">
        <v>2041</v>
      </c>
      <c r="AT65" s="220">
        <v>2042</v>
      </c>
      <c r="AU65" s="220">
        <v>2043</v>
      </c>
      <c r="AV65" s="220">
        <v>2044</v>
      </c>
      <c r="AW65" s="220">
        <v>2045</v>
      </c>
      <c r="AX65" s="220">
        <v>2046</v>
      </c>
      <c r="AY65" s="220">
        <v>2047</v>
      </c>
      <c r="AZ65" s="220">
        <v>2048</v>
      </c>
      <c r="BA65" s="220">
        <v>2049</v>
      </c>
      <c r="BB65" s="220">
        <v>2050</v>
      </c>
      <c r="BC65" s="220">
        <v>2051</v>
      </c>
    </row>
    <row r="66" spans="1:56" s="631" customFormat="1">
      <c r="A66" s="386"/>
      <c r="B66" s="632" t="s">
        <v>319</v>
      </c>
      <c r="C66" s="633" t="s">
        <v>14</v>
      </c>
      <c r="D66" s="634"/>
      <c r="E66" s="634"/>
      <c r="F66" s="634"/>
      <c r="G66" s="634"/>
      <c r="H66" s="634"/>
      <c r="I66" s="634"/>
      <c r="J66" s="633">
        <v>2.9000000000000001E-2</v>
      </c>
      <c r="K66" s="633">
        <v>3.92618712021452E-2</v>
      </c>
      <c r="L66" s="633">
        <v>4.4854369647687797E-2</v>
      </c>
      <c r="M66" s="633">
        <v>1.1996694814212601E-2</v>
      </c>
      <c r="N66" s="633">
        <v>-1.9131075365679401E-3</v>
      </c>
      <c r="O66" s="633">
        <v>-4.8779059538147903E-3</v>
      </c>
      <c r="P66" s="633">
        <v>-6.7499999999999999E-3</v>
      </c>
      <c r="Q66" s="633">
        <v>-1.1083333333333299E-2</v>
      </c>
      <c r="R66" s="633">
        <v>4.4999999999999997E-3</v>
      </c>
      <c r="S66" s="633">
        <v>1.225E-2</v>
      </c>
      <c r="T66" s="633">
        <v>1.125E-2</v>
      </c>
      <c r="U66" s="633">
        <v>1.6833333333333301E-2</v>
      </c>
      <c r="V66" s="766">
        <v>3.2000000000000001E-2</v>
      </c>
      <c r="W66" s="766">
        <v>4.5666666666666703E-2</v>
      </c>
      <c r="X66" s="796">
        <f t="shared" ref="X66:BC66" si="160">X6</f>
        <v>0.02</v>
      </c>
      <c r="Y66" s="796">
        <f t="shared" si="160"/>
        <v>0.02</v>
      </c>
      <c r="Z66" s="796">
        <f t="shared" si="160"/>
        <v>0.02</v>
      </c>
      <c r="AA66" s="796">
        <f t="shared" si="160"/>
        <v>0.02</v>
      </c>
      <c r="AB66" s="796">
        <f t="shared" si="160"/>
        <v>0.02</v>
      </c>
      <c r="AC66" s="796">
        <f t="shared" si="160"/>
        <v>0.02</v>
      </c>
      <c r="AD66" s="796">
        <f t="shared" si="160"/>
        <v>0.02</v>
      </c>
      <c r="AE66" s="796">
        <f t="shared" si="160"/>
        <v>0.02</v>
      </c>
      <c r="AF66" s="796">
        <f t="shared" si="160"/>
        <v>0.02</v>
      </c>
      <c r="AG66" s="796">
        <f t="shared" si="160"/>
        <v>0.02</v>
      </c>
      <c r="AH66" s="796">
        <f t="shared" si="160"/>
        <v>0.02</v>
      </c>
      <c r="AI66" s="796">
        <f t="shared" si="160"/>
        <v>0.02</v>
      </c>
      <c r="AJ66" s="796">
        <f t="shared" si="160"/>
        <v>0.02</v>
      </c>
      <c r="AK66" s="796">
        <f t="shared" si="160"/>
        <v>0.02</v>
      </c>
      <c r="AL66" s="796">
        <f t="shared" si="160"/>
        <v>0.02</v>
      </c>
      <c r="AM66" s="796">
        <f t="shared" si="160"/>
        <v>0.02</v>
      </c>
      <c r="AN66" s="796">
        <f t="shared" si="160"/>
        <v>0.02</v>
      </c>
      <c r="AO66" s="796">
        <f t="shared" si="160"/>
        <v>0.02</v>
      </c>
      <c r="AP66" s="796">
        <f t="shared" si="160"/>
        <v>0.02</v>
      </c>
      <c r="AQ66" s="796">
        <f t="shared" si="160"/>
        <v>0.02</v>
      </c>
      <c r="AR66" s="796">
        <f t="shared" si="160"/>
        <v>0.02</v>
      </c>
      <c r="AS66" s="796">
        <f t="shared" si="160"/>
        <v>0.02</v>
      </c>
      <c r="AT66" s="796">
        <f t="shared" si="160"/>
        <v>0.02</v>
      </c>
      <c r="AU66" s="796">
        <f t="shared" si="160"/>
        <v>0.02</v>
      </c>
      <c r="AV66" s="796">
        <f t="shared" si="160"/>
        <v>0.02</v>
      </c>
      <c r="AW66" s="796">
        <f t="shared" si="160"/>
        <v>0.02</v>
      </c>
      <c r="AX66" s="796">
        <f t="shared" si="160"/>
        <v>0.02</v>
      </c>
      <c r="AY66" s="796">
        <f t="shared" si="160"/>
        <v>0.02</v>
      </c>
      <c r="AZ66" s="796">
        <f t="shared" si="160"/>
        <v>0.02</v>
      </c>
      <c r="BA66" s="796">
        <f t="shared" si="160"/>
        <v>0.02</v>
      </c>
      <c r="BB66" s="796">
        <f t="shared" si="160"/>
        <v>0.02</v>
      </c>
      <c r="BC66" s="796">
        <f t="shared" si="160"/>
        <v>0.02</v>
      </c>
      <c r="BD66" s="632"/>
    </row>
    <row r="67" spans="1:56">
      <c r="A67" s="386">
        <v>2006</v>
      </c>
      <c r="B67" s="322" t="s">
        <v>8</v>
      </c>
      <c r="C67" s="322" t="s">
        <v>9</v>
      </c>
      <c r="D67" s="400">
        <f t="shared" ref="D67:G67" si="161">E67/(1+D66)</f>
        <v>1</v>
      </c>
      <c r="E67" s="400">
        <f t="shared" si="161"/>
        <v>1</v>
      </c>
      <c r="F67" s="400">
        <f t="shared" si="161"/>
        <v>1</v>
      </c>
      <c r="G67" s="400">
        <f t="shared" si="161"/>
        <v>1</v>
      </c>
      <c r="H67" s="400">
        <f>I67/(1+H66)</f>
        <v>1</v>
      </c>
      <c r="I67" s="400">
        <f>J67/(1+I66)</f>
        <v>1</v>
      </c>
      <c r="J67" s="398">
        <v>1</v>
      </c>
      <c r="K67" s="378">
        <f>J67*(1+J66)</f>
        <v>1.0289999999999999</v>
      </c>
      <c r="L67" s="378">
        <f t="shared" ref="L67:BC67" si="162">K67*(1+K66)</f>
        <v>1.0694004654670075</v>
      </c>
      <c r="M67" s="378">
        <f t="shared" si="162"/>
        <v>1.117367749246474</v>
      </c>
      <c r="N67" s="378">
        <f t="shared" si="162"/>
        <v>1.1307724691294274</v>
      </c>
      <c r="O67" s="378">
        <f t="shared" si="162"/>
        <v>1.1286091797965925</v>
      </c>
      <c r="P67" s="378">
        <f t="shared" si="162"/>
        <v>1.1231039303589327</v>
      </c>
      <c r="Q67" s="378">
        <f t="shared" si="162"/>
        <v>1.11552297882901</v>
      </c>
      <c r="R67" s="378">
        <f t="shared" si="162"/>
        <v>1.1031592658136551</v>
      </c>
      <c r="S67" s="378">
        <f t="shared" si="162"/>
        <v>1.1081234825098165</v>
      </c>
      <c r="T67" s="378">
        <f t="shared" si="162"/>
        <v>1.1216979951705619</v>
      </c>
      <c r="U67" s="378">
        <f t="shared" si="162"/>
        <v>1.1343170976162307</v>
      </c>
      <c r="V67" s="378">
        <f t="shared" si="162"/>
        <v>1.1534114354261038</v>
      </c>
      <c r="W67" s="378">
        <f t="shared" si="162"/>
        <v>1.1903206013597392</v>
      </c>
      <c r="X67" s="378">
        <f t="shared" si="162"/>
        <v>1.2446785754885006</v>
      </c>
      <c r="Y67" s="378">
        <f t="shared" si="162"/>
        <v>1.2695721469982706</v>
      </c>
      <c r="Z67" s="378">
        <f t="shared" si="162"/>
        <v>1.2949635899382361</v>
      </c>
      <c r="AA67" s="378">
        <f t="shared" si="162"/>
        <v>1.3208628617370008</v>
      </c>
      <c r="AB67" s="378">
        <f t="shared" si="162"/>
        <v>1.3472801189717409</v>
      </c>
      <c r="AC67" s="378">
        <f t="shared" si="162"/>
        <v>1.3742257213511757</v>
      </c>
      <c r="AD67" s="378">
        <f t="shared" si="162"/>
        <v>1.4017102357781992</v>
      </c>
      <c r="AE67" s="378">
        <f t="shared" si="162"/>
        <v>1.4297444404937631</v>
      </c>
      <c r="AF67" s="378">
        <f t="shared" si="162"/>
        <v>1.4583393293036384</v>
      </c>
      <c r="AG67" s="378">
        <f t="shared" si="162"/>
        <v>1.4875061158897112</v>
      </c>
      <c r="AH67" s="378">
        <f t="shared" si="162"/>
        <v>1.5172562382075054</v>
      </c>
      <c r="AI67" s="378">
        <f t="shared" si="162"/>
        <v>1.5476013629716556</v>
      </c>
      <c r="AJ67" s="378">
        <f t="shared" si="162"/>
        <v>1.5785533902310889</v>
      </c>
      <c r="AK67" s="378">
        <f t="shared" si="162"/>
        <v>1.6101244580357106</v>
      </c>
      <c r="AL67" s="378">
        <f t="shared" si="162"/>
        <v>1.6423269471964248</v>
      </c>
      <c r="AM67" s="378">
        <f t="shared" si="162"/>
        <v>1.6751734861403533</v>
      </c>
      <c r="AN67" s="378">
        <f t="shared" si="162"/>
        <v>1.7086769558631605</v>
      </c>
      <c r="AO67" s="378">
        <f t="shared" si="162"/>
        <v>1.7428504949804238</v>
      </c>
      <c r="AP67" s="378">
        <f t="shared" si="162"/>
        <v>1.7777075048800324</v>
      </c>
      <c r="AQ67" s="378">
        <f t="shared" si="162"/>
        <v>1.813261654977633</v>
      </c>
      <c r="AR67" s="378">
        <f t="shared" si="162"/>
        <v>1.8495268880771858</v>
      </c>
      <c r="AS67" s="378">
        <f t="shared" si="162"/>
        <v>1.8865174258387296</v>
      </c>
      <c r="AT67" s="378">
        <f t="shared" si="162"/>
        <v>1.9242477743555042</v>
      </c>
      <c r="AU67" s="378">
        <f t="shared" si="162"/>
        <v>1.9627327298426143</v>
      </c>
      <c r="AV67" s="378">
        <f t="shared" si="162"/>
        <v>2.0019873844394667</v>
      </c>
      <c r="AW67" s="378">
        <f t="shared" si="162"/>
        <v>2.0420271321282559</v>
      </c>
      <c r="AX67" s="378">
        <f t="shared" si="162"/>
        <v>2.0828676747708212</v>
      </c>
      <c r="AY67" s="378">
        <f t="shared" si="162"/>
        <v>2.1245250282662376</v>
      </c>
      <c r="AZ67" s="378">
        <f t="shared" si="162"/>
        <v>2.1670155288315622</v>
      </c>
      <c r="BA67" s="378">
        <f t="shared" si="162"/>
        <v>2.2103558394081935</v>
      </c>
      <c r="BB67" s="378">
        <f t="shared" si="162"/>
        <v>2.2545629561963572</v>
      </c>
      <c r="BC67" s="378">
        <f t="shared" si="162"/>
        <v>2.2996542153202841</v>
      </c>
    </row>
    <row r="68" spans="1:56">
      <c r="A68" s="391">
        <v>2007</v>
      </c>
      <c r="B68" s="322" t="s">
        <v>8</v>
      </c>
      <c r="C68" s="322" t="s">
        <v>9</v>
      </c>
      <c r="D68" s="400">
        <f t="shared" ref="D68" si="163">E68/(1+D60)</f>
        <v>1</v>
      </c>
      <c r="E68" s="400">
        <f t="shared" ref="E68" si="164">F68/(1+E60)</f>
        <v>1</v>
      </c>
      <c r="F68" s="400">
        <f t="shared" ref="F68" si="165">G68/(1+F60)</f>
        <v>1</v>
      </c>
      <c r="G68" s="400">
        <f t="shared" ref="G68" si="166">H68/(1+G60)</f>
        <v>1</v>
      </c>
      <c r="H68" s="400">
        <f t="shared" ref="H68" si="167">I68/(1+H60)</f>
        <v>1</v>
      </c>
      <c r="I68" s="400">
        <f t="shared" ref="I68" si="168">J68/(1+I60)</f>
        <v>1</v>
      </c>
      <c r="J68" s="400">
        <f>K68/(1+J60)</f>
        <v>1</v>
      </c>
      <c r="K68" s="398">
        <v>1</v>
      </c>
      <c r="L68" s="401">
        <f>K68*(1+$K$66)</f>
        <v>1.0392618712021453</v>
      </c>
      <c r="M68" s="401">
        <f>L68*(1+$L$66)</f>
        <v>1.085877307333794</v>
      </c>
      <c r="N68" s="401">
        <f>M68*(1+$M$66)</f>
        <v>1.0989042459955563</v>
      </c>
      <c r="O68" s="401">
        <f>N68*(1+$N$66)</f>
        <v>1.0968019240005757</v>
      </c>
      <c r="P68" s="401">
        <f>O68*(1+$O$66)</f>
        <v>1.0914518273653377</v>
      </c>
      <c r="Q68" s="401">
        <f>P68*(1+$P$66)</f>
        <v>1.0840845275306217</v>
      </c>
      <c r="R68" s="401">
        <f>Q68*(1+$Q$66)</f>
        <v>1.0720692573504906</v>
      </c>
      <c r="S68" s="401">
        <f>R68*(1+$R$66)</f>
        <v>1.0768935690085677</v>
      </c>
      <c r="T68" s="401">
        <f>S68*(1+$S$66)</f>
        <v>1.0900855152289228</v>
      </c>
      <c r="U68" s="401">
        <f>T68*(1+$T$66)</f>
        <v>1.1023489772752482</v>
      </c>
      <c r="V68" s="401">
        <f>U68*(1+$U$66)</f>
        <v>1.1209051850593814</v>
      </c>
      <c r="W68" s="401">
        <f>V68*(1+$V$66)</f>
        <v>1.1567741509812817</v>
      </c>
      <c r="X68" s="401">
        <f>W68*(1+$W$66)</f>
        <v>1.2096001705427604</v>
      </c>
      <c r="Y68" s="401">
        <f>X68*(1+$X$66)</f>
        <v>1.2337921739536155</v>
      </c>
      <c r="Z68" s="401">
        <f>Y68*(1+$Y$66)</f>
        <v>1.2584680174326879</v>
      </c>
      <c r="AA68" s="401">
        <f>Z68*(1+$Z$66)</f>
        <v>1.2836373777813417</v>
      </c>
      <c r="AB68" s="401">
        <f>AA68*(1+$AA$66)</f>
        <v>1.3093101253369686</v>
      </c>
      <c r="AC68" s="401">
        <f>AB68*(1+$AB$66)</f>
        <v>1.335496327843708</v>
      </c>
      <c r="AD68" s="401">
        <f>AC68*(1+$AC$66)</f>
        <v>1.3622062544005822</v>
      </c>
      <c r="AE68" s="401">
        <f>AD68*(1+$AD$66)</f>
        <v>1.389450379488594</v>
      </c>
      <c r="AF68" s="401">
        <f>AE68*(1+$AE$66)</f>
        <v>1.4172393870783659</v>
      </c>
      <c r="AG68" s="401">
        <f>AF68*(1+$AF$66)</f>
        <v>1.4455841748199332</v>
      </c>
      <c r="AH68" s="401">
        <f>AG68*(1+$AG$66)</f>
        <v>1.4744958583163319</v>
      </c>
      <c r="AI68" s="401">
        <f>AH68*(1+$AH$66)</f>
        <v>1.5039857754826587</v>
      </c>
      <c r="AJ68" s="401">
        <f>AI68*(1+$AI$66)</f>
        <v>1.5340654909923119</v>
      </c>
      <c r="AK68" s="401">
        <f>AJ68*(1+$AJ$66)</f>
        <v>1.5647468008121581</v>
      </c>
      <c r="AL68" s="401">
        <f>AK68*(1+$AK$66)</f>
        <v>1.5960417368284012</v>
      </c>
      <c r="AM68" s="401">
        <f>AL68*(1+$AL$66)</f>
        <v>1.6279625715649693</v>
      </c>
      <c r="AN68" s="401">
        <f>AM68*(1+$AM$66)</f>
        <v>1.6605218229962686</v>
      </c>
      <c r="AO68" s="401">
        <f>AN68*(1+$AN$66)</f>
        <v>1.6937322594561941</v>
      </c>
      <c r="AP68" s="378">
        <f>AO68*(1+$AO$66)</f>
        <v>1.727606904645318</v>
      </c>
      <c r="AQ68" s="401">
        <f>AP68*(1+$AP$66)</f>
        <v>1.7621590427382243</v>
      </c>
      <c r="AR68" s="401">
        <f>AQ68*(1+$AQ$66)</f>
        <v>1.7974022235929887</v>
      </c>
      <c r="AS68" s="401">
        <f>AR68*(1+$AR$66)</f>
        <v>1.8333502680648486</v>
      </c>
      <c r="AT68" s="401">
        <f>AS68*(1+$AS$66)</f>
        <v>1.8700172734261455</v>
      </c>
      <c r="AU68" s="401">
        <f>AT68*(1+$AT$66)</f>
        <v>1.9074176188946685</v>
      </c>
      <c r="AV68" s="401">
        <f>AU68*(1+$AU$66)</f>
        <v>1.9455659712725619</v>
      </c>
      <c r="AW68" s="401">
        <f>AV68*(1+$AV$66)</f>
        <v>1.9844772906980133</v>
      </c>
      <c r="AX68" s="401">
        <f>AW68*(1+$AW$66)</f>
        <v>2.0241668365119736</v>
      </c>
      <c r="AY68" s="401">
        <f>AX68*(1+$AX$66)</f>
        <v>2.0646501732422129</v>
      </c>
      <c r="AZ68" s="401">
        <f>AY68*(1+$AY$66)</f>
        <v>2.1059431767070573</v>
      </c>
      <c r="BA68" s="401">
        <f>AZ68*(1+$AZ$66)</f>
        <v>2.1480620402411987</v>
      </c>
      <c r="BB68" s="401">
        <f>BA68*(1+$BA$66)</f>
        <v>2.1910232810460228</v>
      </c>
      <c r="BC68" s="401">
        <f>BB68*(1+$BB$66)</f>
        <v>2.2348437466669435</v>
      </c>
    </row>
    <row r="69" spans="1:56">
      <c r="A69" s="386">
        <v>2008</v>
      </c>
      <c r="B69" s="322" t="s">
        <v>8</v>
      </c>
      <c r="C69" s="322" t="s">
        <v>9</v>
      </c>
      <c r="D69" s="401">
        <f t="shared" ref="D69" si="169">E69/(1+D60)</f>
        <v>0.9622213878040865</v>
      </c>
      <c r="E69" s="401">
        <f t="shared" ref="E69" si="170">F69/(1+E60)</f>
        <v>0.9622213878040865</v>
      </c>
      <c r="F69" s="401">
        <f t="shared" ref="F69" si="171">G69/(1+F60)</f>
        <v>0.9622213878040865</v>
      </c>
      <c r="G69" s="401">
        <f t="shared" ref="G69" si="172">H69/(1+G60)</f>
        <v>0.9622213878040865</v>
      </c>
      <c r="H69" s="401">
        <f t="shared" ref="H69" si="173">I69/(1+H60)</f>
        <v>0.9622213878040865</v>
      </c>
      <c r="I69" s="401">
        <f t="shared" ref="I69" si="174">J69/(1+I60)</f>
        <v>0.9622213878040865</v>
      </c>
      <c r="J69" s="401">
        <f t="shared" ref="J69" si="175">K69/(1+J60)</f>
        <v>0.9622213878040865</v>
      </c>
      <c r="K69" s="401">
        <f>L69/(1+$K$66)</f>
        <v>0.9622213878040865</v>
      </c>
      <c r="L69" s="398">
        <v>1</v>
      </c>
      <c r="M69" s="401">
        <f>L69*(1+$L$66)</f>
        <v>1.0448543696476877</v>
      </c>
      <c r="N69" s="401">
        <f>M69*(1+$M$66)</f>
        <v>1.0573891686456474</v>
      </c>
      <c r="O69" s="401">
        <f>N69*(1+$N$66)</f>
        <v>1.0553662694580261</v>
      </c>
      <c r="P69" s="401">
        <f>O69*(1+$O$66)</f>
        <v>1.0502182920487815</v>
      </c>
      <c r="Q69" s="401">
        <f t="shared" ref="Q69:Q73" si="176">P69*(1+$P$66)</f>
        <v>1.0431293185774522</v>
      </c>
      <c r="R69" s="401">
        <f t="shared" ref="R69:R74" si="177">Q69*(1+$Q$66)</f>
        <v>1.0315679686298853</v>
      </c>
      <c r="S69" s="401">
        <f t="shared" ref="S69:S75" si="178">R69*(1+$R$66)</f>
        <v>1.0362100244887198</v>
      </c>
      <c r="T69" s="401">
        <f t="shared" ref="T69:T76" si="179">S69*(1+$S$66)</f>
        <v>1.0489035972887066</v>
      </c>
      <c r="U69" s="401">
        <f t="shared" ref="U69:U77" si="180">T69*(1+$T$66)</f>
        <v>1.0607037627582045</v>
      </c>
      <c r="V69" s="401">
        <f t="shared" ref="V69:V78" si="181">U69*(1+$U$66)</f>
        <v>1.0785589427646343</v>
      </c>
      <c r="W69" s="401">
        <f t="shared" ref="W69:W79" si="182">V69*(1+$V$66)</f>
        <v>1.1130728289331027</v>
      </c>
      <c r="X69" s="401">
        <f t="shared" ref="X69:X80" si="183">W69*(1+$W$66)</f>
        <v>1.1639031547877143</v>
      </c>
      <c r="Y69" s="401">
        <f t="shared" ref="Y69:Y81" si="184">X69*(1+$X$66)</f>
        <v>1.1871812178834686</v>
      </c>
      <c r="Z69" s="401">
        <f t="shared" ref="Z69:Z82" si="185">Y69*(1+$Y$66)</f>
        <v>1.2109248422411381</v>
      </c>
      <c r="AA69" s="401">
        <f t="shared" ref="AA69:AA83" si="186">Z69*(1+$Z$66)</f>
        <v>1.2351433390859607</v>
      </c>
      <c r="AB69" s="401">
        <f t="shared" ref="AB69:AB84" si="187">AA69*(1+$AA$66)</f>
        <v>1.25984620586768</v>
      </c>
      <c r="AC69" s="401">
        <f t="shared" ref="AC69:AC85" si="188">AB69*(1+$AB$66)</f>
        <v>1.2850431299850336</v>
      </c>
      <c r="AD69" s="401">
        <f t="shared" ref="AD69:AD86" si="189">AC69*(1+$AC$66)</f>
        <v>1.3107439925847342</v>
      </c>
      <c r="AE69" s="401">
        <f t="shared" ref="AE69:AE87" si="190">AD69*(1+$AD$66)</f>
        <v>1.336958872436429</v>
      </c>
      <c r="AF69" s="401">
        <f t="shared" ref="AF69:AF88" si="191">AE69*(1+$AE$66)</f>
        <v>1.3636980498851576</v>
      </c>
      <c r="AG69" s="401">
        <f t="shared" ref="AG69:AG89" si="192">AF69*(1+$AF$66)</f>
        <v>1.3909720108828607</v>
      </c>
      <c r="AH69" s="401">
        <f t="shared" ref="AH69:AH90" si="193">AG69*(1+$AG$66)</f>
        <v>1.418791451100518</v>
      </c>
      <c r="AI69" s="401">
        <f t="shared" ref="AI69:AI91" si="194">AH69*(1+$AH$66)</f>
        <v>1.4471672801225284</v>
      </c>
      <c r="AJ69" s="401">
        <f t="shared" ref="AJ69:AJ92" si="195">AI69*(1+$AI$66)</f>
        <v>1.476110625724979</v>
      </c>
      <c r="AK69" s="401">
        <f t="shared" ref="AK69:AK93" si="196">AJ69*(1+$AJ$66)</f>
        <v>1.5056328382394786</v>
      </c>
      <c r="AL69" s="401">
        <f t="shared" ref="AL69:AL94" si="197">AK69*(1+$AK$66)</f>
        <v>1.5357454950042682</v>
      </c>
      <c r="AM69" s="401">
        <f t="shared" ref="AM69:AM95" si="198">AL69*(1+$AL$66)</f>
        <v>1.5664604049043536</v>
      </c>
      <c r="AN69" s="401">
        <f t="shared" ref="AN69:AN96" si="199">AM69*(1+$AM$66)</f>
        <v>1.5977896130024407</v>
      </c>
      <c r="AO69" s="401">
        <f t="shared" ref="AO69:AO97" si="200">AN69*(1+$AN$66)</f>
        <v>1.6297454052624896</v>
      </c>
      <c r="AP69" s="378">
        <f t="shared" ref="AP69:AP98" si="201">AO69*(1+$AO$66)</f>
        <v>1.6623403133677395</v>
      </c>
      <c r="AQ69" s="401">
        <f t="shared" ref="AQ69:AQ99" si="202">AP69*(1+$AP$66)</f>
        <v>1.6955871196350942</v>
      </c>
      <c r="AR69" s="401">
        <f t="shared" ref="AR69:AR100" si="203">AQ69*(1+$AQ$66)</f>
        <v>1.7294988620277962</v>
      </c>
      <c r="AS69" s="401">
        <f t="shared" ref="AS69:AS101" si="204">AR69*(1+$AR$66)</f>
        <v>1.7640888392683522</v>
      </c>
      <c r="AT69" s="401">
        <f t="shared" ref="AT69:AT102" si="205">AS69*(1+$AS$66)</f>
        <v>1.7993706160537193</v>
      </c>
      <c r="AU69" s="401">
        <f t="shared" ref="AU69:AU103" si="206">AT69*(1+$AT$66)</f>
        <v>1.8353580283747937</v>
      </c>
      <c r="AV69" s="401">
        <f t="shared" ref="AV69:AV104" si="207">AU69*(1+$AU$66)</f>
        <v>1.8720651889422897</v>
      </c>
      <c r="AW69" s="401">
        <f t="shared" ref="AW69:AW105" si="208">AV69*(1+$AV$66)</f>
        <v>1.9095064927211356</v>
      </c>
      <c r="AX69" s="401">
        <f t="shared" ref="AX69:AX106" si="209">AW69*(1+$AW$66)</f>
        <v>1.9476966225755583</v>
      </c>
      <c r="AY69" s="401">
        <f t="shared" ref="AY69:AY107" si="210">AX69*(1+$AX$66)</f>
        <v>1.9866505550270694</v>
      </c>
      <c r="AZ69" s="401">
        <f t="shared" ref="AZ69:AZ108" si="211">AY69*(1+$AY$66)</f>
        <v>2.0263835661276111</v>
      </c>
      <c r="BA69" s="401">
        <f t="shared" ref="BA69:BA109" si="212">AZ69*(1+$AZ$66)</f>
        <v>2.0669112374501633</v>
      </c>
      <c r="BB69" s="401">
        <f t="shared" ref="BB69:BB110" si="213">BA69*(1+$BA$66)</f>
        <v>2.1082494621991668</v>
      </c>
      <c r="BC69" s="401">
        <f t="shared" ref="BC69:BC111" si="214">BB69*(1+$BB$66)</f>
        <v>2.15041445144315</v>
      </c>
    </row>
    <row r="70" spans="1:56">
      <c r="A70" s="386">
        <v>2009</v>
      </c>
      <c r="B70" s="322" t="s">
        <v>8</v>
      </c>
      <c r="C70" s="322" t="s">
        <v>9</v>
      </c>
      <c r="D70" s="401">
        <f t="shared" ref="D70" si="215">E70/(1+D60)</f>
        <v>0.92091435491487283</v>
      </c>
      <c r="E70" s="401">
        <f t="shared" ref="E70" si="216">F70/(1+E60)</f>
        <v>0.92091435491487283</v>
      </c>
      <c r="F70" s="401">
        <f t="shared" ref="F70" si="217">G70/(1+F60)</f>
        <v>0.92091435491487283</v>
      </c>
      <c r="G70" s="401">
        <f t="shared" ref="G70" si="218">H70/(1+G60)</f>
        <v>0.92091435491487283</v>
      </c>
      <c r="H70" s="401">
        <f t="shared" ref="H70" si="219">I70/(1+H60)</f>
        <v>0.92091435491487283</v>
      </c>
      <c r="I70" s="401">
        <f t="shared" ref="I70" si="220">J70/(1+I60)</f>
        <v>0.92091435491487283</v>
      </c>
      <c r="J70" s="401">
        <f t="shared" ref="J70" si="221">K70/(1+J60)</f>
        <v>0.92091435491487283</v>
      </c>
      <c r="K70" s="401">
        <f t="shared" ref="K70:K112" si="222">L70/(1+$K$66)</f>
        <v>0.92091435491487283</v>
      </c>
      <c r="L70" s="401">
        <f>M70/(1+$L$66)</f>
        <v>0.95707117570574729</v>
      </c>
      <c r="M70" s="398">
        <v>1</v>
      </c>
      <c r="N70" s="401">
        <f>M70*(1+$M$66)</f>
        <v>1.0119966948142125</v>
      </c>
      <c r="O70" s="401">
        <f>N70*(1+$N$66)</f>
        <v>1.0100606363103817</v>
      </c>
      <c r="P70" s="401">
        <f>O70*(1+$O$66)</f>
        <v>1.0051336555188093</v>
      </c>
      <c r="Q70" s="401">
        <f t="shared" si="176"/>
        <v>0.9983490033440573</v>
      </c>
      <c r="R70" s="401">
        <f t="shared" si="177"/>
        <v>0.98728396855699396</v>
      </c>
      <c r="S70" s="401">
        <f t="shared" si="178"/>
        <v>0.9917267464155004</v>
      </c>
      <c r="T70" s="401">
        <f t="shared" si="179"/>
        <v>1.0038753990590903</v>
      </c>
      <c r="U70" s="401">
        <f t="shared" si="180"/>
        <v>1.015168997298505</v>
      </c>
      <c r="V70" s="401">
        <f t="shared" si="181"/>
        <v>1.0322576754196964</v>
      </c>
      <c r="W70" s="401">
        <f t="shared" si="182"/>
        <v>1.0652899210331266</v>
      </c>
      <c r="X70" s="401">
        <f t="shared" si="183"/>
        <v>1.1139381607603061</v>
      </c>
      <c r="Y70" s="401">
        <f t="shared" si="184"/>
        <v>1.1362169239755122</v>
      </c>
      <c r="Z70" s="401">
        <f t="shared" si="185"/>
        <v>1.1589412624550224</v>
      </c>
      <c r="AA70" s="401">
        <f t="shared" si="186"/>
        <v>1.1821200877041229</v>
      </c>
      <c r="AB70" s="401">
        <f t="shared" si="187"/>
        <v>1.2057624894582053</v>
      </c>
      <c r="AC70" s="401">
        <f t="shared" si="188"/>
        <v>1.2298777392473694</v>
      </c>
      <c r="AD70" s="401">
        <f t="shared" si="189"/>
        <v>1.2544752940323169</v>
      </c>
      <c r="AE70" s="401">
        <f t="shared" si="190"/>
        <v>1.2795647999129633</v>
      </c>
      <c r="AF70" s="401">
        <f t="shared" si="191"/>
        <v>1.3051560959112227</v>
      </c>
      <c r="AG70" s="401">
        <f t="shared" si="192"/>
        <v>1.3312592178294471</v>
      </c>
      <c r="AH70" s="401">
        <f t="shared" si="193"/>
        <v>1.3578844021860361</v>
      </c>
      <c r="AI70" s="401">
        <f t="shared" si="194"/>
        <v>1.3850420902297569</v>
      </c>
      <c r="AJ70" s="401">
        <f t="shared" si="195"/>
        <v>1.4127429320343521</v>
      </c>
      <c r="AK70" s="401">
        <f t="shared" si="196"/>
        <v>1.4409977906750391</v>
      </c>
      <c r="AL70" s="401">
        <f t="shared" si="197"/>
        <v>1.4698177464885398</v>
      </c>
      <c r="AM70" s="401">
        <f t="shared" si="198"/>
        <v>1.4992141014183107</v>
      </c>
      <c r="AN70" s="401">
        <f t="shared" si="199"/>
        <v>1.5291983834466769</v>
      </c>
      <c r="AO70" s="401">
        <f t="shared" si="200"/>
        <v>1.5597823511156106</v>
      </c>
      <c r="AP70" s="378">
        <f t="shared" si="201"/>
        <v>1.5909779981379228</v>
      </c>
      <c r="AQ70" s="401">
        <f t="shared" si="202"/>
        <v>1.6227975581006813</v>
      </c>
      <c r="AR70" s="401">
        <f t="shared" si="203"/>
        <v>1.655253509262695</v>
      </c>
      <c r="AS70" s="401">
        <f t="shared" si="204"/>
        <v>1.688358579447949</v>
      </c>
      <c r="AT70" s="401">
        <f t="shared" si="205"/>
        <v>1.7221257510369079</v>
      </c>
      <c r="AU70" s="401">
        <f t="shared" si="206"/>
        <v>1.756568266057646</v>
      </c>
      <c r="AV70" s="401">
        <f t="shared" si="207"/>
        <v>1.791699631378799</v>
      </c>
      <c r="AW70" s="401">
        <f t="shared" si="208"/>
        <v>1.8275336240063749</v>
      </c>
      <c r="AX70" s="401">
        <f t="shared" si="209"/>
        <v>1.8640842964865023</v>
      </c>
      <c r="AY70" s="401">
        <f t="shared" si="210"/>
        <v>1.9013659824162323</v>
      </c>
      <c r="AZ70" s="401">
        <f t="shared" si="211"/>
        <v>1.9393933020645571</v>
      </c>
      <c r="BA70" s="401">
        <f t="shared" si="212"/>
        <v>1.9781811681058483</v>
      </c>
      <c r="BB70" s="401">
        <f t="shared" si="213"/>
        <v>2.0177447914679654</v>
      </c>
      <c r="BC70" s="401">
        <f t="shared" si="214"/>
        <v>2.0580996872973247</v>
      </c>
    </row>
    <row r="71" spans="1:56">
      <c r="A71" s="386">
        <v>2010</v>
      </c>
      <c r="B71" s="322" t="s">
        <v>8</v>
      </c>
      <c r="C71" s="322" t="s">
        <v>9</v>
      </c>
      <c r="D71" s="401">
        <f t="shared" ref="D71" si="223">E71/(1+D60)</f>
        <v>0.90999739389854328</v>
      </c>
      <c r="E71" s="401">
        <f t="shared" ref="E71" si="224">F71/(1+E60)</f>
        <v>0.90999739389854328</v>
      </c>
      <c r="F71" s="401">
        <f t="shared" ref="F71" si="225">G71/(1+F60)</f>
        <v>0.90999739389854328</v>
      </c>
      <c r="G71" s="401">
        <f t="shared" ref="G71" si="226">H71/(1+G60)</f>
        <v>0.90999739389854328</v>
      </c>
      <c r="H71" s="401">
        <f t="shared" ref="H71" si="227">I71/(1+H60)</f>
        <v>0.90999739389854328</v>
      </c>
      <c r="I71" s="401">
        <f t="shared" ref="I71" si="228">J71/(1+I60)</f>
        <v>0.90999739389854328</v>
      </c>
      <c r="J71" s="401">
        <f t="shared" ref="J71" si="229">K71/(1+J60)</f>
        <v>0.90999739389854328</v>
      </c>
      <c r="K71" s="401">
        <f t="shared" si="222"/>
        <v>0.90999739389854328</v>
      </c>
      <c r="L71" s="401">
        <f t="shared" ref="L71:L112" si="230">M71/(1+$L$66)</f>
        <v>0.94572559437207582</v>
      </c>
      <c r="M71" s="401">
        <f>N71/(1+$M$66)</f>
        <v>0.98814551976732012</v>
      </c>
      <c r="N71" s="398">
        <v>1</v>
      </c>
      <c r="O71" s="401">
        <f>N71*(1+$N$66)</f>
        <v>0.99808689246343207</v>
      </c>
      <c r="P71" s="401">
        <f>O71*(1+$O$66)</f>
        <v>0.99321831846826025</v>
      </c>
      <c r="Q71" s="401">
        <f t="shared" si="176"/>
        <v>0.98651409481859942</v>
      </c>
      <c r="R71" s="401">
        <f t="shared" si="177"/>
        <v>0.97558023026769325</v>
      </c>
      <c r="S71" s="401">
        <f t="shared" si="178"/>
        <v>0.97997034130389782</v>
      </c>
      <c r="T71" s="401">
        <f t="shared" si="179"/>
        <v>0.99197497798487067</v>
      </c>
      <c r="U71" s="401">
        <f t="shared" si="180"/>
        <v>1.0031346964872006</v>
      </c>
      <c r="V71" s="401">
        <f t="shared" si="181"/>
        <v>1.0200207972114017</v>
      </c>
      <c r="W71" s="401">
        <f t="shared" si="182"/>
        <v>1.0526614627221667</v>
      </c>
      <c r="X71" s="401">
        <f t="shared" si="183"/>
        <v>1.1007330028531457</v>
      </c>
      <c r="Y71" s="401">
        <f t="shared" si="184"/>
        <v>1.1227476629102087</v>
      </c>
      <c r="Z71" s="401">
        <f t="shared" si="185"/>
        <v>1.1452026161684128</v>
      </c>
      <c r="AA71" s="401">
        <f t="shared" si="186"/>
        <v>1.1681066684917811</v>
      </c>
      <c r="AB71" s="401">
        <f t="shared" si="187"/>
        <v>1.1914688018616169</v>
      </c>
      <c r="AC71" s="401">
        <f t="shared" si="188"/>
        <v>1.2152981778988492</v>
      </c>
      <c r="AD71" s="401">
        <f t="shared" si="189"/>
        <v>1.2396041414568262</v>
      </c>
      <c r="AE71" s="401">
        <f t="shared" si="190"/>
        <v>1.2643962242859628</v>
      </c>
      <c r="AF71" s="401">
        <f t="shared" si="191"/>
        <v>1.2896841487716821</v>
      </c>
      <c r="AG71" s="401">
        <f t="shared" si="192"/>
        <v>1.3154778317471159</v>
      </c>
      <c r="AH71" s="401">
        <f t="shared" si="193"/>
        <v>1.3417873883820581</v>
      </c>
      <c r="AI71" s="401">
        <f t="shared" si="194"/>
        <v>1.3686231361496992</v>
      </c>
      <c r="AJ71" s="401">
        <f t="shared" si="195"/>
        <v>1.3959955988726933</v>
      </c>
      <c r="AK71" s="401">
        <f t="shared" si="196"/>
        <v>1.4239155108501471</v>
      </c>
      <c r="AL71" s="401">
        <f t="shared" si="197"/>
        <v>1.4523938210671501</v>
      </c>
      <c r="AM71" s="401">
        <f t="shared" si="198"/>
        <v>1.4814416974884932</v>
      </c>
      <c r="AN71" s="401">
        <f t="shared" si="199"/>
        <v>1.5110705314382631</v>
      </c>
      <c r="AO71" s="401">
        <f t="shared" si="200"/>
        <v>1.5412919420670284</v>
      </c>
      <c r="AP71" s="378">
        <f t="shared" si="201"/>
        <v>1.5721177809083688</v>
      </c>
      <c r="AQ71" s="401">
        <f t="shared" si="202"/>
        <v>1.6035601365265362</v>
      </c>
      <c r="AR71" s="401">
        <f t="shared" si="203"/>
        <v>1.6356313392570669</v>
      </c>
      <c r="AS71" s="401">
        <f t="shared" si="204"/>
        <v>1.6683439660422084</v>
      </c>
      <c r="AT71" s="401">
        <f t="shared" si="205"/>
        <v>1.7017108453630525</v>
      </c>
      <c r="AU71" s="401">
        <f t="shared" si="206"/>
        <v>1.7357450622703137</v>
      </c>
      <c r="AV71" s="401">
        <f t="shared" si="207"/>
        <v>1.7704599635157199</v>
      </c>
      <c r="AW71" s="401">
        <f t="shared" si="208"/>
        <v>1.8058691627860344</v>
      </c>
      <c r="AX71" s="401">
        <f t="shared" si="209"/>
        <v>1.841986546041755</v>
      </c>
      <c r="AY71" s="401">
        <f t="shared" si="210"/>
        <v>1.8788262769625901</v>
      </c>
      <c r="AZ71" s="401">
        <f t="shared" si="211"/>
        <v>1.9164028025018418</v>
      </c>
      <c r="BA71" s="401">
        <f t="shared" si="212"/>
        <v>1.9547308585518788</v>
      </c>
      <c r="BB71" s="401">
        <f t="shared" si="213"/>
        <v>1.9938254757229164</v>
      </c>
      <c r="BC71" s="401">
        <f t="shared" si="214"/>
        <v>2.0337019852373746</v>
      </c>
    </row>
    <row r="72" spans="1:56">
      <c r="A72" s="386">
        <v>2011</v>
      </c>
      <c r="B72" s="322" t="s">
        <v>8</v>
      </c>
      <c r="C72" s="322" t="s">
        <v>9</v>
      </c>
      <c r="D72" s="401">
        <f t="shared" ref="D72" si="231">E72/(1+D60)</f>
        <v>0.91174165372769245</v>
      </c>
      <c r="E72" s="401">
        <f t="shared" ref="E72" si="232">F72/(1+E60)</f>
        <v>0.91174165372769245</v>
      </c>
      <c r="F72" s="401">
        <f t="shared" ref="F72" si="233">G72/(1+F60)</f>
        <v>0.91174165372769245</v>
      </c>
      <c r="G72" s="401">
        <f t="shared" ref="G72" si="234">H72/(1+G60)</f>
        <v>0.91174165372769245</v>
      </c>
      <c r="H72" s="401">
        <f t="shared" ref="H72" si="235">I72/(1+H60)</f>
        <v>0.91174165372769245</v>
      </c>
      <c r="I72" s="401">
        <f t="shared" ref="I72" si="236">J72/(1+I60)</f>
        <v>0.91174165372769245</v>
      </c>
      <c r="J72" s="401">
        <f t="shared" ref="J72" si="237">K72/(1+J60)</f>
        <v>0.91174165372769245</v>
      </c>
      <c r="K72" s="401">
        <f t="shared" si="222"/>
        <v>0.91174165372769245</v>
      </c>
      <c r="L72" s="401">
        <f t="shared" si="230"/>
        <v>0.94753833710598012</v>
      </c>
      <c r="M72" s="401">
        <f t="shared" ref="M72:M112" si="238">N72/(1+$M$66)</f>
        <v>0.99003957193388714</v>
      </c>
      <c r="N72" s="401">
        <f>O72/(1+$N$66)</f>
        <v>1.0019167745323716</v>
      </c>
      <c r="O72" s="398">
        <v>1</v>
      </c>
      <c r="P72" s="401">
        <f>O72*(1+$O$66)</f>
        <v>0.99512209404618523</v>
      </c>
      <c r="Q72" s="401">
        <f t="shared" si="176"/>
        <v>0.98840501991137342</v>
      </c>
      <c r="R72" s="401">
        <f t="shared" si="177"/>
        <v>0.97745019760735574</v>
      </c>
      <c r="S72" s="401">
        <f t="shared" si="178"/>
        <v>0.9818487234965888</v>
      </c>
      <c r="T72" s="401">
        <f t="shared" si="179"/>
        <v>0.99387637035942211</v>
      </c>
      <c r="U72" s="401">
        <f t="shared" si="180"/>
        <v>1.0050574795259657</v>
      </c>
      <c r="V72" s="401">
        <f t="shared" si="181"/>
        <v>1.0219759470979861</v>
      </c>
      <c r="W72" s="401">
        <f t="shared" si="182"/>
        <v>1.0546791774051216</v>
      </c>
      <c r="X72" s="401">
        <f t="shared" si="183"/>
        <v>1.1028428598399556</v>
      </c>
      <c r="Y72" s="401">
        <f t="shared" si="184"/>
        <v>1.1248997170367547</v>
      </c>
      <c r="Z72" s="401">
        <f t="shared" si="185"/>
        <v>1.1473977113774898</v>
      </c>
      <c r="AA72" s="401">
        <f t="shared" si="186"/>
        <v>1.1703456656050397</v>
      </c>
      <c r="AB72" s="401">
        <f t="shared" si="187"/>
        <v>1.1937525789171406</v>
      </c>
      <c r="AC72" s="401">
        <f t="shared" si="188"/>
        <v>1.2176276304954834</v>
      </c>
      <c r="AD72" s="401">
        <f t="shared" si="189"/>
        <v>1.2419801831053932</v>
      </c>
      <c r="AE72" s="401">
        <f t="shared" si="190"/>
        <v>1.2668197867675011</v>
      </c>
      <c r="AF72" s="401">
        <f t="shared" si="191"/>
        <v>1.2921561825028511</v>
      </c>
      <c r="AG72" s="401">
        <f t="shared" si="192"/>
        <v>1.3179993061529083</v>
      </c>
      <c r="AH72" s="401">
        <f t="shared" si="193"/>
        <v>1.3443592922759664</v>
      </c>
      <c r="AI72" s="401">
        <f t="shared" si="194"/>
        <v>1.3712464781214857</v>
      </c>
      <c r="AJ72" s="401">
        <f t="shared" si="195"/>
        <v>1.3986714076839155</v>
      </c>
      <c r="AK72" s="401">
        <f t="shared" si="196"/>
        <v>1.4266448358375938</v>
      </c>
      <c r="AL72" s="401">
        <f t="shared" si="197"/>
        <v>1.4551777325543458</v>
      </c>
      <c r="AM72" s="401">
        <f t="shared" si="198"/>
        <v>1.4842812872054327</v>
      </c>
      <c r="AN72" s="401">
        <f t="shared" si="199"/>
        <v>1.5139669129495414</v>
      </c>
      <c r="AO72" s="401">
        <f t="shared" si="200"/>
        <v>1.5442462512085322</v>
      </c>
      <c r="AP72" s="378">
        <f t="shared" si="201"/>
        <v>1.5751311762327029</v>
      </c>
      <c r="AQ72" s="401">
        <f t="shared" si="202"/>
        <v>1.606633799757357</v>
      </c>
      <c r="AR72" s="401">
        <f t="shared" si="203"/>
        <v>1.6387664757525042</v>
      </c>
      <c r="AS72" s="401">
        <f t="shared" si="204"/>
        <v>1.6715418052675544</v>
      </c>
      <c r="AT72" s="401">
        <f t="shared" si="205"/>
        <v>1.7049726413729054</v>
      </c>
      <c r="AU72" s="401">
        <f t="shared" si="206"/>
        <v>1.7390720942003635</v>
      </c>
      <c r="AV72" s="401">
        <f t="shared" si="207"/>
        <v>1.7738535360843708</v>
      </c>
      <c r="AW72" s="401">
        <f t="shared" si="208"/>
        <v>1.8093306068060582</v>
      </c>
      <c r="AX72" s="401">
        <f t="shared" si="209"/>
        <v>1.8455172189421793</v>
      </c>
      <c r="AY72" s="401">
        <f t="shared" si="210"/>
        <v>1.882427563321023</v>
      </c>
      <c r="AZ72" s="401">
        <f t="shared" si="211"/>
        <v>1.9200761145874434</v>
      </c>
      <c r="BA72" s="401">
        <f t="shared" si="212"/>
        <v>1.9584776368791923</v>
      </c>
      <c r="BB72" s="401">
        <f t="shared" si="213"/>
        <v>1.9976471896167762</v>
      </c>
      <c r="BC72" s="401">
        <f t="shared" si="214"/>
        <v>2.0376001334091116</v>
      </c>
    </row>
    <row r="73" spans="1:56">
      <c r="A73" s="386">
        <v>2012</v>
      </c>
      <c r="B73" s="322" t="s">
        <v>8</v>
      </c>
      <c r="C73" s="322" t="s">
        <v>9</v>
      </c>
      <c r="D73" s="401">
        <f t="shared" ref="D73" si="239">E73/(1+D60)</f>
        <v>0.91621084405887709</v>
      </c>
      <c r="E73" s="401">
        <f t="shared" ref="E73" si="240">F73/(1+E60)</f>
        <v>0.91621084405887709</v>
      </c>
      <c r="F73" s="401">
        <f t="shared" ref="F73" si="241">G73/(1+F60)</f>
        <v>0.91621084405887709</v>
      </c>
      <c r="G73" s="401">
        <f t="shared" ref="G73" si="242">H73/(1+G60)</f>
        <v>0.91621084405887709</v>
      </c>
      <c r="H73" s="401">
        <f t="shared" ref="H73" si="243">I73/(1+H60)</f>
        <v>0.91621084405887709</v>
      </c>
      <c r="I73" s="401">
        <f t="shared" ref="I73" si="244">J73/(1+I60)</f>
        <v>0.91621084405887709</v>
      </c>
      <c r="J73" s="401">
        <f t="shared" ref="J73" si="245">K73/(1+J60)</f>
        <v>0.91621084405887709</v>
      </c>
      <c r="K73" s="401">
        <f t="shared" si="222"/>
        <v>0.91621084405887709</v>
      </c>
      <c r="L73" s="401">
        <f t="shared" si="230"/>
        <v>0.95218299621232561</v>
      </c>
      <c r="M73" s="401">
        <f t="shared" si="238"/>
        <v>0.99489256429667616</v>
      </c>
      <c r="N73" s="401">
        <f t="shared" ref="N73:N112" si="246">O73/(1+$N$66)</f>
        <v>1.0068279867634726</v>
      </c>
      <c r="O73" s="401">
        <f>P73/(1+$O$66)</f>
        <v>1.0049018165539678</v>
      </c>
      <c r="P73" s="398">
        <v>1</v>
      </c>
      <c r="Q73" s="401">
        <f t="shared" si="176"/>
        <v>0.99324999999999997</v>
      </c>
      <c r="R73" s="401">
        <f t="shared" si="177"/>
        <v>0.9822414791666666</v>
      </c>
      <c r="S73" s="401">
        <f t="shared" si="178"/>
        <v>0.98666156582291653</v>
      </c>
      <c r="T73" s="401">
        <f t="shared" si="179"/>
        <v>0.99874817000424732</v>
      </c>
      <c r="U73" s="401">
        <f t="shared" si="180"/>
        <v>1.0099840869167951</v>
      </c>
      <c r="V73" s="401">
        <f t="shared" si="181"/>
        <v>1.0269854857132277</v>
      </c>
      <c r="W73" s="401">
        <f t="shared" si="182"/>
        <v>1.059849021256051</v>
      </c>
      <c r="X73" s="401">
        <f t="shared" si="183"/>
        <v>1.108248793226744</v>
      </c>
      <c r="Y73" s="401">
        <f t="shared" si="184"/>
        <v>1.1304137690912788</v>
      </c>
      <c r="Z73" s="401">
        <f t="shared" si="185"/>
        <v>1.1530220444731043</v>
      </c>
      <c r="AA73" s="401">
        <f t="shared" si="186"/>
        <v>1.1760824853625664</v>
      </c>
      <c r="AB73" s="401">
        <f t="shared" si="187"/>
        <v>1.1996041350698179</v>
      </c>
      <c r="AC73" s="401">
        <f t="shared" si="188"/>
        <v>1.2235962177712143</v>
      </c>
      <c r="AD73" s="401">
        <f t="shared" si="189"/>
        <v>1.2480681421266386</v>
      </c>
      <c r="AE73" s="401">
        <f t="shared" si="190"/>
        <v>1.2730295049691713</v>
      </c>
      <c r="AF73" s="401">
        <f t="shared" si="191"/>
        <v>1.2984900950685547</v>
      </c>
      <c r="AG73" s="401">
        <f t="shared" si="192"/>
        <v>1.3244598969699259</v>
      </c>
      <c r="AH73" s="401">
        <f t="shared" si="193"/>
        <v>1.3509490949093246</v>
      </c>
      <c r="AI73" s="401">
        <f t="shared" si="194"/>
        <v>1.3779680768075111</v>
      </c>
      <c r="AJ73" s="401">
        <f t="shared" si="195"/>
        <v>1.4055274383436613</v>
      </c>
      <c r="AK73" s="401">
        <f t="shared" si="196"/>
        <v>1.4336379871105347</v>
      </c>
      <c r="AL73" s="401">
        <f t="shared" si="197"/>
        <v>1.4623107468527454</v>
      </c>
      <c r="AM73" s="401">
        <f t="shared" si="198"/>
        <v>1.4915569617898004</v>
      </c>
      <c r="AN73" s="401">
        <f t="shared" si="199"/>
        <v>1.5213881010255963</v>
      </c>
      <c r="AO73" s="401">
        <f t="shared" si="200"/>
        <v>1.5518158630461083</v>
      </c>
      <c r="AP73" s="378">
        <f t="shared" si="201"/>
        <v>1.5828521803070306</v>
      </c>
      <c r="AQ73" s="401">
        <f t="shared" si="202"/>
        <v>1.6145092239131713</v>
      </c>
      <c r="AR73" s="401">
        <f t="shared" si="203"/>
        <v>1.6467994083914348</v>
      </c>
      <c r="AS73" s="401">
        <f t="shared" si="204"/>
        <v>1.6797353965592636</v>
      </c>
      <c r="AT73" s="401">
        <f t="shared" si="205"/>
        <v>1.713330104490449</v>
      </c>
      <c r="AU73" s="401">
        <f t="shared" si="206"/>
        <v>1.747596706580258</v>
      </c>
      <c r="AV73" s="401">
        <f t="shared" si="207"/>
        <v>1.7825486407118631</v>
      </c>
      <c r="AW73" s="401">
        <f t="shared" si="208"/>
        <v>1.8181996135261005</v>
      </c>
      <c r="AX73" s="401">
        <f t="shared" si="209"/>
        <v>1.8545636057966226</v>
      </c>
      <c r="AY73" s="401">
        <f t="shared" si="210"/>
        <v>1.891654877912555</v>
      </c>
      <c r="AZ73" s="401">
        <f t="shared" si="211"/>
        <v>1.9294879754708061</v>
      </c>
      <c r="BA73" s="401">
        <f t="shared" si="212"/>
        <v>1.9680777349802223</v>
      </c>
      <c r="BB73" s="401">
        <f t="shared" si="213"/>
        <v>2.007439289679827</v>
      </c>
      <c r="BC73" s="401">
        <f t="shared" si="214"/>
        <v>2.0475880754734237</v>
      </c>
    </row>
    <row r="74" spans="1:56">
      <c r="A74" s="386">
        <v>2013</v>
      </c>
      <c r="B74" s="322" t="s">
        <v>8</v>
      </c>
      <c r="C74" s="322" t="s">
        <v>9</v>
      </c>
      <c r="D74" s="401">
        <f t="shared" ref="D74" si="247">E74/(1+D60)</f>
        <v>0.92243729580556477</v>
      </c>
      <c r="E74" s="401">
        <f t="shared" ref="E74" si="248">F74/(1+E60)</f>
        <v>0.92243729580556477</v>
      </c>
      <c r="F74" s="401">
        <f t="shared" ref="F74" si="249">G74/(1+F60)</f>
        <v>0.92243729580556477</v>
      </c>
      <c r="G74" s="401">
        <f t="shared" ref="G74" si="250">H74/(1+G60)</f>
        <v>0.92243729580556477</v>
      </c>
      <c r="H74" s="401">
        <f t="shared" ref="H74" si="251">I74/(1+H60)</f>
        <v>0.92243729580556477</v>
      </c>
      <c r="I74" s="401">
        <f t="shared" ref="I74" si="252">J74/(1+I60)</f>
        <v>0.92243729580556477</v>
      </c>
      <c r="J74" s="401">
        <f t="shared" ref="J74" si="253">K74/(1+J60)</f>
        <v>0.92243729580556477</v>
      </c>
      <c r="K74" s="401">
        <f t="shared" si="222"/>
        <v>0.92243729580556477</v>
      </c>
      <c r="L74" s="401">
        <f t="shared" si="230"/>
        <v>0.95865391010553802</v>
      </c>
      <c r="M74" s="401">
        <f t="shared" si="238"/>
        <v>1.001653726953613</v>
      </c>
      <c r="N74" s="401">
        <f t="shared" si="246"/>
        <v>1.013670261025394</v>
      </c>
      <c r="O74" s="401">
        <f t="shared" ref="O74:O112" si="254">P74/(1+$O$66)</f>
        <v>1.0117310008094316</v>
      </c>
      <c r="P74" s="401">
        <f>Q74/(1+$P$66)</f>
        <v>1.0067958721369243</v>
      </c>
      <c r="Q74" s="398">
        <v>1</v>
      </c>
      <c r="R74" s="401">
        <f t="shared" si="177"/>
        <v>0.98891666666666667</v>
      </c>
      <c r="S74" s="401">
        <f t="shared" si="178"/>
        <v>0.99336679166666664</v>
      </c>
      <c r="T74" s="401">
        <f t="shared" si="179"/>
        <v>1.0055355348645834</v>
      </c>
      <c r="U74" s="401">
        <f t="shared" si="180"/>
        <v>1.0168478096318099</v>
      </c>
      <c r="V74" s="401">
        <f t="shared" si="181"/>
        <v>1.033964747760612</v>
      </c>
      <c r="W74" s="401">
        <f t="shared" si="182"/>
        <v>1.0670516196889517</v>
      </c>
      <c r="X74" s="401">
        <f t="shared" si="183"/>
        <v>1.1157803103214139</v>
      </c>
      <c r="Y74" s="401">
        <f t="shared" si="184"/>
        <v>1.1380959165278421</v>
      </c>
      <c r="Z74" s="401">
        <f t="shared" si="185"/>
        <v>1.1608578348583991</v>
      </c>
      <c r="AA74" s="401">
        <f t="shared" si="186"/>
        <v>1.1840749915555671</v>
      </c>
      <c r="AB74" s="401">
        <f t="shared" si="187"/>
        <v>1.2077564913866785</v>
      </c>
      <c r="AC74" s="401">
        <f t="shared" si="188"/>
        <v>1.2319116212144121</v>
      </c>
      <c r="AD74" s="401">
        <f t="shared" si="189"/>
        <v>1.2565498536387003</v>
      </c>
      <c r="AE74" s="401">
        <f t="shared" si="190"/>
        <v>1.2816808507114743</v>
      </c>
      <c r="AF74" s="401">
        <f t="shared" si="191"/>
        <v>1.3073144677257038</v>
      </c>
      <c r="AG74" s="401">
        <f t="shared" si="192"/>
        <v>1.3334607570802179</v>
      </c>
      <c r="AH74" s="401">
        <f t="shared" si="193"/>
        <v>1.3601299722218223</v>
      </c>
      <c r="AI74" s="401">
        <f t="shared" si="194"/>
        <v>1.3873325716662588</v>
      </c>
      <c r="AJ74" s="401">
        <f t="shared" si="195"/>
        <v>1.4150792230995839</v>
      </c>
      <c r="AK74" s="401">
        <f t="shared" si="196"/>
        <v>1.4433808075615755</v>
      </c>
      <c r="AL74" s="401">
        <f t="shared" si="197"/>
        <v>1.4722484237128071</v>
      </c>
      <c r="AM74" s="401">
        <f t="shared" si="198"/>
        <v>1.5016933921870632</v>
      </c>
      <c r="AN74" s="401">
        <f t="shared" si="199"/>
        <v>1.5317272600308045</v>
      </c>
      <c r="AO74" s="401">
        <f t="shared" si="200"/>
        <v>1.5623618052314205</v>
      </c>
      <c r="AP74" s="378">
        <f t="shared" si="201"/>
        <v>1.5936090413360491</v>
      </c>
      <c r="AQ74" s="401">
        <f t="shared" si="202"/>
        <v>1.6254812221627701</v>
      </c>
      <c r="AR74" s="401">
        <f t="shared" si="203"/>
        <v>1.6579908466060256</v>
      </c>
      <c r="AS74" s="401">
        <f t="shared" si="204"/>
        <v>1.6911506635381461</v>
      </c>
      <c r="AT74" s="401">
        <f t="shared" si="205"/>
        <v>1.724973676808909</v>
      </c>
      <c r="AU74" s="401">
        <f t="shared" si="206"/>
        <v>1.7594731503450871</v>
      </c>
      <c r="AV74" s="401">
        <f t="shared" si="207"/>
        <v>1.794662613351989</v>
      </c>
      <c r="AW74" s="401">
        <f t="shared" si="208"/>
        <v>1.8305558656190288</v>
      </c>
      <c r="AX74" s="401">
        <f t="shared" si="209"/>
        <v>1.8671669829314095</v>
      </c>
      <c r="AY74" s="401">
        <f t="shared" si="210"/>
        <v>1.9045103225900377</v>
      </c>
      <c r="AZ74" s="401">
        <f t="shared" si="211"/>
        <v>1.9426005290418384</v>
      </c>
      <c r="BA74" s="401">
        <f t="shared" si="212"/>
        <v>1.9814525396226752</v>
      </c>
      <c r="BB74" s="401">
        <f t="shared" si="213"/>
        <v>2.0210815904151289</v>
      </c>
      <c r="BC74" s="401">
        <f t="shared" si="214"/>
        <v>2.0615032222234317</v>
      </c>
    </row>
    <row r="75" spans="1:56">
      <c r="A75" s="375">
        <v>2014</v>
      </c>
      <c r="B75" s="322" t="s">
        <v>8</v>
      </c>
      <c r="C75" s="322" t="s">
        <v>9</v>
      </c>
      <c r="D75" s="400">
        <f t="shared" ref="D75" si="255">E75/(1+D60)</f>
        <v>0.93277555824275538</v>
      </c>
      <c r="E75" s="400">
        <f t="shared" ref="E75" si="256">F75/(1+E60)</f>
        <v>0.93277555824275538</v>
      </c>
      <c r="F75" s="400">
        <f t="shared" ref="F75" si="257">G75/(1+F60)</f>
        <v>0.93277555824275538</v>
      </c>
      <c r="G75" s="400">
        <f t="shared" ref="G75" si="258">H75/(1+G60)</f>
        <v>0.93277555824275538</v>
      </c>
      <c r="H75" s="400">
        <f t="shared" ref="H75" si="259">I75/(1+H60)</f>
        <v>0.93277555824275538</v>
      </c>
      <c r="I75" s="400">
        <f t="shared" ref="I75" si="260">J75/(1+I60)</f>
        <v>0.93277555824275538</v>
      </c>
      <c r="J75" s="400">
        <f t="shared" ref="J75" si="261">K75/(1+J60)</f>
        <v>0.93277555824275538</v>
      </c>
      <c r="K75" s="401">
        <f t="shared" si="222"/>
        <v>0.93277555824275538</v>
      </c>
      <c r="L75" s="401">
        <f t="shared" si="230"/>
        <v>0.9693980720709916</v>
      </c>
      <c r="M75" s="401">
        <f t="shared" si="238"/>
        <v>1.0128798115314197</v>
      </c>
      <c r="N75" s="401">
        <f t="shared" si="246"/>
        <v>1.0250310215138392</v>
      </c>
      <c r="O75" s="401">
        <f t="shared" si="254"/>
        <v>1.0230700269413651</v>
      </c>
      <c r="P75" s="401">
        <f t="shared" ref="P75:P111" si="262">Q75/(1+$P$66)</f>
        <v>1.0180795875657784</v>
      </c>
      <c r="Q75" s="400">
        <f>R75/(1+$Q$66)</f>
        <v>1.0112075503497093</v>
      </c>
      <c r="R75" s="398">
        <v>1</v>
      </c>
      <c r="S75" s="401">
        <f t="shared" si="178"/>
        <v>1.0044999999999999</v>
      </c>
      <c r="T75" s="401">
        <f t="shared" si="179"/>
        <v>1.0168051250000001</v>
      </c>
      <c r="U75" s="401">
        <f t="shared" si="180"/>
        <v>1.0282441826562501</v>
      </c>
      <c r="V75" s="401">
        <f t="shared" si="181"/>
        <v>1.0455529597309636</v>
      </c>
      <c r="W75" s="401">
        <f t="shared" si="182"/>
        <v>1.0790106544423546</v>
      </c>
      <c r="X75" s="401">
        <f t="shared" si="183"/>
        <v>1.1282854743285555</v>
      </c>
      <c r="Y75" s="401">
        <f t="shared" si="184"/>
        <v>1.1508511838151267</v>
      </c>
      <c r="Z75" s="401">
        <f t="shared" si="185"/>
        <v>1.1738682074914293</v>
      </c>
      <c r="AA75" s="401">
        <f t="shared" si="186"/>
        <v>1.197345571641258</v>
      </c>
      <c r="AB75" s="401">
        <f t="shared" si="187"/>
        <v>1.2212924830740832</v>
      </c>
      <c r="AC75" s="401">
        <f t="shared" si="188"/>
        <v>1.245718332735565</v>
      </c>
      <c r="AD75" s="401">
        <f t="shared" si="189"/>
        <v>1.2706326993902763</v>
      </c>
      <c r="AE75" s="401">
        <f t="shared" si="190"/>
        <v>1.2960453533780818</v>
      </c>
      <c r="AF75" s="401">
        <f t="shared" si="191"/>
        <v>1.3219662604456435</v>
      </c>
      <c r="AG75" s="401">
        <f t="shared" si="192"/>
        <v>1.3484055856545563</v>
      </c>
      <c r="AH75" s="401">
        <f t="shared" si="193"/>
        <v>1.3753736973676474</v>
      </c>
      <c r="AI75" s="401">
        <f t="shared" si="194"/>
        <v>1.4028811713150002</v>
      </c>
      <c r="AJ75" s="401">
        <f t="shared" si="195"/>
        <v>1.4309387947413004</v>
      </c>
      <c r="AK75" s="401">
        <f t="shared" si="196"/>
        <v>1.4595575706361263</v>
      </c>
      <c r="AL75" s="401">
        <f t="shared" si="197"/>
        <v>1.4887487220488489</v>
      </c>
      <c r="AM75" s="401">
        <f t="shared" si="198"/>
        <v>1.5185236964898259</v>
      </c>
      <c r="AN75" s="401">
        <f t="shared" si="199"/>
        <v>1.5488941704196224</v>
      </c>
      <c r="AO75" s="401">
        <f t="shared" si="200"/>
        <v>1.5798720538280149</v>
      </c>
      <c r="AP75" s="378">
        <f t="shared" si="201"/>
        <v>1.6114694949045751</v>
      </c>
      <c r="AQ75" s="401">
        <f t="shared" si="202"/>
        <v>1.6436988848026666</v>
      </c>
      <c r="AR75" s="401">
        <f t="shared" si="203"/>
        <v>1.67657286249872</v>
      </c>
      <c r="AS75" s="401">
        <f t="shared" si="204"/>
        <v>1.7101043197486945</v>
      </c>
      <c r="AT75" s="401">
        <f t="shared" si="205"/>
        <v>1.7443064061436684</v>
      </c>
      <c r="AU75" s="401">
        <f t="shared" si="206"/>
        <v>1.7791925342665418</v>
      </c>
      <c r="AV75" s="401">
        <f t="shared" si="207"/>
        <v>1.8147763849518725</v>
      </c>
      <c r="AW75" s="401">
        <f t="shared" si="208"/>
        <v>1.8510719126509101</v>
      </c>
      <c r="AX75" s="401">
        <f t="shared" si="209"/>
        <v>1.8880933509039284</v>
      </c>
      <c r="AY75" s="401">
        <f t="shared" si="210"/>
        <v>1.925855217922007</v>
      </c>
      <c r="AZ75" s="401">
        <f t="shared" si="211"/>
        <v>1.9643723222804472</v>
      </c>
      <c r="BA75" s="401">
        <f t="shared" si="212"/>
        <v>2.003659768726056</v>
      </c>
      <c r="BB75" s="401">
        <f t="shared" si="213"/>
        <v>2.043732964100577</v>
      </c>
      <c r="BC75" s="401">
        <f t="shared" si="214"/>
        <v>2.0846076233825888</v>
      </c>
    </row>
    <row r="76" spans="1:56">
      <c r="A76" s="387">
        <v>2015</v>
      </c>
      <c r="B76" s="322" t="s">
        <v>8</v>
      </c>
      <c r="C76" s="322" t="s">
        <v>9</v>
      </c>
      <c r="D76" s="401">
        <f t="shared" ref="D76" si="263">E76/(1+D60)</f>
        <v>0.92859687231732724</v>
      </c>
      <c r="E76" s="401">
        <f t="shared" ref="E76" si="264">F76/(1+E60)</f>
        <v>0.92859687231732724</v>
      </c>
      <c r="F76" s="401">
        <f t="shared" ref="F76" si="265">G76/(1+F60)</f>
        <v>0.92859687231732724</v>
      </c>
      <c r="G76" s="401">
        <f t="shared" ref="G76" si="266">H76/(1+G60)</f>
        <v>0.92859687231732724</v>
      </c>
      <c r="H76" s="401">
        <f t="shared" ref="H76" si="267">I76/(1+H60)</f>
        <v>0.92859687231732724</v>
      </c>
      <c r="I76" s="401">
        <f t="shared" ref="I76" si="268">J76/(1+I60)</f>
        <v>0.92859687231732724</v>
      </c>
      <c r="J76" s="401">
        <f t="shared" ref="J76" si="269">K76/(1+J60)</f>
        <v>0.92859687231732724</v>
      </c>
      <c r="K76" s="401">
        <f t="shared" si="222"/>
        <v>0.92859687231732724</v>
      </c>
      <c r="L76" s="401">
        <f t="shared" si="230"/>
        <v>0.96505532311696507</v>
      </c>
      <c r="M76" s="401">
        <f t="shared" si="238"/>
        <v>1.0083422713105221</v>
      </c>
      <c r="N76" s="401">
        <f t="shared" si="246"/>
        <v>1.0204390458077044</v>
      </c>
      <c r="O76" s="401">
        <f t="shared" si="254"/>
        <v>1.0184868361785615</v>
      </c>
      <c r="P76" s="401">
        <f t="shared" si="262"/>
        <v>1.0135187531764842</v>
      </c>
      <c r="Q76" s="400">
        <f t="shared" ref="Q76:Q112" si="270">R76/(1+$Q$66)</f>
        <v>1.0066775015925429</v>
      </c>
      <c r="R76" s="401">
        <f>S76/(1+$R$66)</f>
        <v>0.99552015928322557</v>
      </c>
      <c r="S76" s="398">
        <v>1</v>
      </c>
      <c r="T76" s="401">
        <f t="shared" si="179"/>
        <v>1.0122500000000001</v>
      </c>
      <c r="U76" s="401">
        <f t="shared" si="180"/>
        <v>1.0236378125000001</v>
      </c>
      <c r="V76" s="401">
        <f t="shared" si="181"/>
        <v>1.0408690490104167</v>
      </c>
      <c r="W76" s="401">
        <f t="shared" si="182"/>
        <v>1.0741768585787501</v>
      </c>
      <c r="X76" s="401">
        <f t="shared" si="183"/>
        <v>1.1232309351205132</v>
      </c>
      <c r="Y76" s="401">
        <f t="shared" si="184"/>
        <v>1.1456955538229234</v>
      </c>
      <c r="Z76" s="401">
        <f t="shared" si="185"/>
        <v>1.1686094648993819</v>
      </c>
      <c r="AA76" s="401">
        <f t="shared" si="186"/>
        <v>1.1919816541973696</v>
      </c>
      <c r="AB76" s="401">
        <f t="shared" si="187"/>
        <v>1.215821287281317</v>
      </c>
      <c r="AC76" s="401">
        <f t="shared" si="188"/>
        <v>1.2401377130269433</v>
      </c>
      <c r="AD76" s="401">
        <f t="shared" si="189"/>
        <v>1.2649404672874822</v>
      </c>
      <c r="AE76" s="401">
        <f t="shared" si="190"/>
        <v>1.2902392766332318</v>
      </c>
      <c r="AF76" s="401">
        <f t="shared" si="191"/>
        <v>1.3160440621658964</v>
      </c>
      <c r="AG76" s="401">
        <f t="shared" si="192"/>
        <v>1.3423649434092144</v>
      </c>
      <c r="AH76" s="401">
        <f t="shared" si="193"/>
        <v>1.3692122422773987</v>
      </c>
      <c r="AI76" s="401">
        <f t="shared" si="194"/>
        <v>1.3965964871229466</v>
      </c>
      <c r="AJ76" s="401">
        <f t="shared" si="195"/>
        <v>1.4245284168654055</v>
      </c>
      <c r="AK76" s="401">
        <f t="shared" si="196"/>
        <v>1.4530189852027138</v>
      </c>
      <c r="AL76" s="401">
        <f t="shared" si="197"/>
        <v>1.4820793649067681</v>
      </c>
      <c r="AM76" s="401">
        <f t="shared" si="198"/>
        <v>1.5117209522049035</v>
      </c>
      <c r="AN76" s="401">
        <f t="shared" si="199"/>
        <v>1.5419553712490017</v>
      </c>
      <c r="AO76" s="401">
        <f t="shared" si="200"/>
        <v>1.5727944786739818</v>
      </c>
      <c r="AP76" s="378">
        <f t="shared" si="201"/>
        <v>1.6042503682474614</v>
      </c>
      <c r="AQ76" s="401">
        <f t="shared" si="202"/>
        <v>1.6363353756124106</v>
      </c>
      <c r="AR76" s="401">
        <f t="shared" si="203"/>
        <v>1.6690620831246588</v>
      </c>
      <c r="AS76" s="401">
        <f t="shared" si="204"/>
        <v>1.702443324787152</v>
      </c>
      <c r="AT76" s="401">
        <f t="shared" si="205"/>
        <v>1.736492191282895</v>
      </c>
      <c r="AU76" s="401">
        <f t="shared" si="206"/>
        <v>1.771222035108553</v>
      </c>
      <c r="AV76" s="401">
        <f t="shared" si="207"/>
        <v>1.8066464758107241</v>
      </c>
      <c r="AW76" s="401">
        <f t="shared" si="208"/>
        <v>1.8427794053269386</v>
      </c>
      <c r="AX76" s="401">
        <f t="shared" si="209"/>
        <v>1.8796349934334775</v>
      </c>
      <c r="AY76" s="401">
        <f t="shared" si="210"/>
        <v>1.917227693302147</v>
      </c>
      <c r="AZ76" s="401">
        <f t="shared" si="211"/>
        <v>1.95557224716819</v>
      </c>
      <c r="BA76" s="401">
        <f t="shared" si="212"/>
        <v>1.9946836921115538</v>
      </c>
      <c r="BB76" s="401">
        <f t="shared" si="213"/>
        <v>2.0345773659537851</v>
      </c>
      <c r="BC76" s="401">
        <f t="shared" si="214"/>
        <v>2.0752689132728608</v>
      </c>
    </row>
    <row r="77" spans="1:56" s="365" customFormat="1">
      <c r="A77" s="387">
        <v>2016</v>
      </c>
      <c r="B77" s="402" t="s">
        <v>8</v>
      </c>
      <c r="C77" s="402" t="s">
        <v>9</v>
      </c>
      <c r="D77" s="401">
        <f t="shared" ref="D77" si="271">E77/(1+D60)</f>
        <v>0.80079200746749513</v>
      </c>
      <c r="E77" s="401">
        <f>F77/(1+$E$6)</f>
        <v>0.80079200746749513</v>
      </c>
      <c r="F77" s="401">
        <f>G77/(1+$F$6)</f>
        <v>0.83842923181846729</v>
      </c>
      <c r="G77" s="401">
        <f>H77/(1+$G$6)</f>
        <v>0.85352095799119976</v>
      </c>
      <c r="H77" s="401">
        <f>I77/(1+$H$6)</f>
        <v>0.85437447894919083</v>
      </c>
      <c r="I77" s="401">
        <f>J77/(1+$I$6)</f>
        <v>0.87829696435976823</v>
      </c>
      <c r="J77" s="401">
        <f>K77/(1+$J$6)</f>
        <v>0.89498460668260371</v>
      </c>
      <c r="K77" s="401">
        <f t="shared" si="222"/>
        <v>0.91735922184966867</v>
      </c>
      <c r="L77" s="401">
        <f t="shared" si="230"/>
        <v>0.95337646146403066</v>
      </c>
      <c r="M77" s="401">
        <f t="shared" si="238"/>
        <v>0.99613956167994278</v>
      </c>
      <c r="N77" s="401">
        <f t="shared" si="246"/>
        <v>1.0080899439937805</v>
      </c>
      <c r="O77" s="401">
        <f t="shared" si="254"/>
        <v>1.0061613595243877</v>
      </c>
      <c r="P77" s="401">
        <f t="shared" si="262"/>
        <v>1.0012533990382653</v>
      </c>
      <c r="Q77" s="400">
        <f t="shared" si="270"/>
        <v>0.99449493859475702</v>
      </c>
      <c r="R77" s="401">
        <f t="shared" ref="R77:R112" si="272">S77/(1+$R$66)</f>
        <v>0.98347261969199851</v>
      </c>
      <c r="S77" s="401">
        <f>T77/(1+$S$66)</f>
        <v>0.98789824648061242</v>
      </c>
      <c r="T77" s="398">
        <v>1</v>
      </c>
      <c r="U77" s="401">
        <f t="shared" si="180"/>
        <v>1.01125</v>
      </c>
      <c r="V77" s="401">
        <f t="shared" si="181"/>
        <v>1.0282727083333332</v>
      </c>
      <c r="W77" s="401">
        <f t="shared" si="182"/>
        <v>1.0611774349999998</v>
      </c>
      <c r="X77" s="401">
        <f t="shared" si="183"/>
        <v>1.1096378711983332</v>
      </c>
      <c r="Y77" s="401">
        <f t="shared" si="184"/>
        <v>1.1318306286222999</v>
      </c>
      <c r="Z77" s="401">
        <f t="shared" si="185"/>
        <v>1.1544672411947459</v>
      </c>
      <c r="AA77" s="401">
        <f t="shared" si="186"/>
        <v>1.1775565860186408</v>
      </c>
      <c r="AB77" s="401">
        <f t="shared" si="187"/>
        <v>1.2011077177390137</v>
      </c>
      <c r="AC77" s="401">
        <f t="shared" si="188"/>
        <v>1.225129872093794</v>
      </c>
      <c r="AD77" s="401">
        <f t="shared" si="189"/>
        <v>1.24963246953567</v>
      </c>
      <c r="AE77" s="401">
        <f t="shared" si="190"/>
        <v>1.2746251189263833</v>
      </c>
      <c r="AF77" s="401">
        <f t="shared" si="191"/>
        <v>1.300117621304911</v>
      </c>
      <c r="AG77" s="401">
        <f t="shared" si="192"/>
        <v>1.3261199737310092</v>
      </c>
      <c r="AH77" s="401">
        <f t="shared" si="193"/>
        <v>1.3526423732056294</v>
      </c>
      <c r="AI77" s="401">
        <f t="shared" si="194"/>
        <v>1.3796952206697419</v>
      </c>
      <c r="AJ77" s="401">
        <f t="shared" si="195"/>
        <v>1.4072891250831367</v>
      </c>
      <c r="AK77" s="401">
        <f t="shared" si="196"/>
        <v>1.4354349075847994</v>
      </c>
      <c r="AL77" s="401">
        <f t="shared" si="197"/>
        <v>1.4641436057364954</v>
      </c>
      <c r="AM77" s="401">
        <f t="shared" si="198"/>
        <v>1.4934264778512254</v>
      </c>
      <c r="AN77" s="401">
        <f t="shared" si="199"/>
        <v>1.5232950074082499</v>
      </c>
      <c r="AO77" s="401">
        <f t="shared" si="200"/>
        <v>1.5537609075564149</v>
      </c>
      <c r="AP77" s="378">
        <f t="shared" si="201"/>
        <v>1.5848361257075432</v>
      </c>
      <c r="AQ77" s="401">
        <f t="shared" si="202"/>
        <v>1.6165328482216941</v>
      </c>
      <c r="AR77" s="401">
        <f t="shared" si="203"/>
        <v>1.648863505186128</v>
      </c>
      <c r="AS77" s="401">
        <f t="shared" si="204"/>
        <v>1.6818407752898505</v>
      </c>
      <c r="AT77" s="401">
        <f t="shared" si="205"/>
        <v>1.7154775907956477</v>
      </c>
      <c r="AU77" s="401">
        <f t="shared" si="206"/>
        <v>1.7497871426115605</v>
      </c>
      <c r="AV77" s="401">
        <f t="shared" si="207"/>
        <v>1.7847828854637917</v>
      </c>
      <c r="AW77" s="401">
        <f t="shared" si="208"/>
        <v>1.8204785431730677</v>
      </c>
      <c r="AX77" s="401">
        <f t="shared" si="209"/>
        <v>1.856888114036529</v>
      </c>
      <c r="AY77" s="401">
        <f t="shared" si="210"/>
        <v>1.8940258763172595</v>
      </c>
      <c r="AZ77" s="401">
        <f t="shared" si="211"/>
        <v>1.9319063938436047</v>
      </c>
      <c r="BA77" s="401">
        <f t="shared" si="212"/>
        <v>1.9705445217204769</v>
      </c>
      <c r="BB77" s="401">
        <f t="shared" si="213"/>
        <v>2.0099554121548864</v>
      </c>
      <c r="BC77" s="401">
        <f t="shared" si="214"/>
        <v>2.0501545203979843</v>
      </c>
      <c r="BD77" s="364"/>
    </row>
    <row r="78" spans="1:56">
      <c r="A78" s="593">
        <v>2017</v>
      </c>
      <c r="B78" s="322" t="s">
        <v>8</v>
      </c>
      <c r="C78" s="322" t="s">
        <v>9</v>
      </c>
      <c r="D78" s="401">
        <f>E78/(1+$D$6)</f>
        <v>0.76215911464503183</v>
      </c>
      <c r="E78" s="401">
        <f t="shared" ref="E78:E92" si="273">F78/(1+$E$6)</f>
        <v>0.79188332011618801</v>
      </c>
      <c r="F78" s="401">
        <f t="shared" ref="F78:F92" si="274">G78/(1+$F$6)</f>
        <v>0.82910183616164879</v>
      </c>
      <c r="G78" s="401">
        <f t="shared" ref="G78:G92" si="275">H78/(1+$G$6)</f>
        <v>0.8440256692125585</v>
      </c>
      <c r="H78" s="401">
        <f t="shared" ref="H78:H92" si="276">I78/(1+$H$6)</f>
        <v>0.84486969488177099</v>
      </c>
      <c r="I78" s="401">
        <f t="shared" ref="I78:I92" si="277">J78/(1+$I$6)</f>
        <v>0.86852604633846064</v>
      </c>
      <c r="J78" s="401">
        <f t="shared" ref="J78:J92" si="278">K78/(1+$J$6)</f>
        <v>0.88502804121889134</v>
      </c>
      <c r="K78" s="401">
        <f t="shared" si="222"/>
        <v>0.90715374224936351</v>
      </c>
      <c r="L78" s="401">
        <f t="shared" si="230"/>
        <v>0.94277029563810211</v>
      </c>
      <c r="M78" s="401">
        <f t="shared" si="238"/>
        <v>0.98505766297151343</v>
      </c>
      <c r="N78" s="401">
        <f t="shared" si="246"/>
        <v>0.99687509912858407</v>
      </c>
      <c r="O78" s="401">
        <f t="shared" si="254"/>
        <v>0.99496796986342428</v>
      </c>
      <c r="P78" s="401">
        <f t="shared" si="262"/>
        <v>0.99011460967937248</v>
      </c>
      <c r="Q78" s="400">
        <f t="shared" si="270"/>
        <v>0.98343133606403665</v>
      </c>
      <c r="R78" s="401">
        <f t="shared" si="272"/>
        <v>0.97253163875599358</v>
      </c>
      <c r="S78" s="401">
        <f t="shared" ref="S78:S112" si="279">T78/(1+$S$66)</f>
        <v>0.97690803113039548</v>
      </c>
      <c r="T78" s="401">
        <f>U78/(1+$T$66)</f>
        <v>0.9888751545117429</v>
      </c>
      <c r="U78" s="398">
        <v>1</v>
      </c>
      <c r="V78" s="401">
        <f t="shared" si="181"/>
        <v>1.0168333333333333</v>
      </c>
      <c r="W78" s="401">
        <f t="shared" si="182"/>
        <v>1.049372</v>
      </c>
      <c r="X78" s="401">
        <f t="shared" si="183"/>
        <v>1.0972933213333333</v>
      </c>
      <c r="Y78" s="401">
        <f t="shared" si="184"/>
        <v>1.1192391877600001</v>
      </c>
      <c r="Z78" s="401">
        <f t="shared" si="185"/>
        <v>1.1416239715152001</v>
      </c>
      <c r="AA78" s="401">
        <f t="shared" si="186"/>
        <v>1.1644564509455042</v>
      </c>
      <c r="AB78" s="401">
        <f t="shared" si="187"/>
        <v>1.1877455799644143</v>
      </c>
      <c r="AC78" s="401">
        <f t="shared" si="188"/>
        <v>1.2115004915637027</v>
      </c>
      <c r="AD78" s="401">
        <f t="shared" si="189"/>
        <v>1.2357305013949766</v>
      </c>
      <c r="AE78" s="401">
        <f t="shared" si="190"/>
        <v>1.2604451114228763</v>
      </c>
      <c r="AF78" s="401">
        <f t="shared" si="191"/>
        <v>1.2856540136513339</v>
      </c>
      <c r="AG78" s="401">
        <f t="shared" si="192"/>
        <v>1.3113670939243607</v>
      </c>
      <c r="AH78" s="401">
        <f t="shared" si="193"/>
        <v>1.337594435802848</v>
      </c>
      <c r="AI78" s="401">
        <f t="shared" si="194"/>
        <v>1.3643463245189049</v>
      </c>
      <c r="AJ78" s="401">
        <f t="shared" si="195"/>
        <v>1.391633251009283</v>
      </c>
      <c r="AK78" s="401">
        <f t="shared" si="196"/>
        <v>1.4194659160294687</v>
      </c>
      <c r="AL78" s="401">
        <f t="shared" si="197"/>
        <v>1.4478552343500581</v>
      </c>
      <c r="AM78" s="401">
        <f t="shared" si="198"/>
        <v>1.4768123390370593</v>
      </c>
      <c r="AN78" s="401">
        <f t="shared" si="199"/>
        <v>1.5063485858178005</v>
      </c>
      <c r="AO78" s="401">
        <f t="shared" si="200"/>
        <v>1.5364755575341567</v>
      </c>
      <c r="AP78" s="378">
        <f t="shared" si="201"/>
        <v>1.5672050686848398</v>
      </c>
      <c r="AQ78" s="401">
        <f t="shared" si="202"/>
        <v>1.5985491700585366</v>
      </c>
      <c r="AR78" s="401">
        <f t="shared" si="203"/>
        <v>1.6305201534597074</v>
      </c>
      <c r="AS78" s="401">
        <f t="shared" si="204"/>
        <v>1.6631305565289016</v>
      </c>
      <c r="AT78" s="401">
        <f t="shared" si="205"/>
        <v>1.6963931676594797</v>
      </c>
      <c r="AU78" s="401">
        <f t="shared" si="206"/>
        <v>1.7303210310126693</v>
      </c>
      <c r="AV78" s="401">
        <f t="shared" si="207"/>
        <v>1.7649274516329228</v>
      </c>
      <c r="AW78" s="401">
        <f t="shared" si="208"/>
        <v>1.8002260006655812</v>
      </c>
      <c r="AX78" s="401">
        <f t="shared" si="209"/>
        <v>1.8362305206788929</v>
      </c>
      <c r="AY78" s="401">
        <f t="shared" si="210"/>
        <v>1.8729551310924708</v>
      </c>
      <c r="AZ78" s="401">
        <f t="shared" si="211"/>
        <v>1.9104142337143202</v>
      </c>
      <c r="BA78" s="401">
        <f t="shared" si="212"/>
        <v>1.9486225183886066</v>
      </c>
      <c r="BB78" s="401">
        <f t="shared" si="213"/>
        <v>1.9875949687563788</v>
      </c>
      <c r="BC78" s="401">
        <f t="shared" si="214"/>
        <v>2.0273468681315063</v>
      </c>
    </row>
    <row r="79" spans="1:56">
      <c r="A79" s="593">
        <v>2018</v>
      </c>
      <c r="B79" s="322" t="s">
        <v>8</v>
      </c>
      <c r="C79" s="322" t="s">
        <v>9</v>
      </c>
      <c r="D79" s="401">
        <f t="shared" ref="D79:D92" si="280">E79/(1+$D$6)</f>
        <v>0.74954182722015916</v>
      </c>
      <c r="E79" s="401">
        <f t="shared" si="273"/>
        <v>0.77877395848174535</v>
      </c>
      <c r="F79" s="401">
        <f t="shared" si="274"/>
        <v>0.81537633453038738</v>
      </c>
      <c r="G79" s="401">
        <f t="shared" si="275"/>
        <v>0.83005310855193437</v>
      </c>
      <c r="H79" s="401">
        <f t="shared" si="276"/>
        <v>0.83088316166048626</v>
      </c>
      <c r="I79" s="401">
        <f t="shared" si="277"/>
        <v>0.8541478901869799</v>
      </c>
      <c r="J79" s="401">
        <f t="shared" si="278"/>
        <v>0.87037670010053247</v>
      </c>
      <c r="K79" s="401">
        <f t="shared" si="222"/>
        <v>0.89213611760304568</v>
      </c>
      <c r="L79" s="401">
        <f t="shared" si="230"/>
        <v>0.92716305094715845</v>
      </c>
      <c r="M79" s="401">
        <f t="shared" si="238"/>
        <v>0.96875036515802027</v>
      </c>
      <c r="N79" s="401">
        <f t="shared" si="246"/>
        <v>0.98037216763997792</v>
      </c>
      <c r="O79" s="401">
        <f t="shared" si="254"/>
        <v>0.9784966102574244</v>
      </c>
      <c r="P79" s="401">
        <f t="shared" si="262"/>
        <v>0.97372359581646217</v>
      </c>
      <c r="Q79" s="400">
        <f t="shared" si="270"/>
        <v>0.96715096154470104</v>
      </c>
      <c r="R79" s="401">
        <f t="shared" si="272"/>
        <v>0.95643170505424724</v>
      </c>
      <c r="S79" s="401">
        <f t="shared" si="279"/>
        <v>0.96073564772699127</v>
      </c>
      <c r="T79" s="401">
        <f t="shared" ref="T79:T112" si="281">U79/(1+$T$66)</f>
        <v>0.97250465941164699</v>
      </c>
      <c r="U79" s="401">
        <f>V79/(1+$U$66)</f>
        <v>0.98344533683002799</v>
      </c>
      <c r="V79" s="398">
        <v>1</v>
      </c>
      <c r="W79" s="401">
        <f t="shared" si="182"/>
        <v>1.032</v>
      </c>
      <c r="X79" s="401">
        <f t="shared" si="183"/>
        <v>1.0791280000000001</v>
      </c>
      <c r="Y79" s="401">
        <f t="shared" si="184"/>
        <v>1.10071056</v>
      </c>
      <c r="Z79" s="401">
        <f t="shared" si="185"/>
        <v>1.1227247711999999</v>
      </c>
      <c r="AA79" s="401">
        <f t="shared" si="186"/>
        <v>1.1451792666239999</v>
      </c>
      <c r="AB79" s="401">
        <f t="shared" si="187"/>
        <v>1.1680828519564799</v>
      </c>
      <c r="AC79" s="401">
        <f t="shared" si="188"/>
        <v>1.1914445089956094</v>
      </c>
      <c r="AD79" s="401">
        <f t="shared" si="189"/>
        <v>1.2152733991755216</v>
      </c>
      <c r="AE79" s="401">
        <f t="shared" si="190"/>
        <v>1.239578867159032</v>
      </c>
      <c r="AF79" s="401">
        <f t="shared" si="191"/>
        <v>1.2643704445022126</v>
      </c>
      <c r="AG79" s="401">
        <f t="shared" si="192"/>
        <v>1.2896578533922569</v>
      </c>
      <c r="AH79" s="401">
        <f t="shared" si="193"/>
        <v>1.315451010460102</v>
      </c>
      <c r="AI79" s="401">
        <f t="shared" si="194"/>
        <v>1.341760030669304</v>
      </c>
      <c r="AJ79" s="401">
        <f t="shared" si="195"/>
        <v>1.3685952312826901</v>
      </c>
      <c r="AK79" s="401">
        <f t="shared" si="196"/>
        <v>1.3959671359083439</v>
      </c>
      <c r="AL79" s="401">
        <f t="shared" si="197"/>
        <v>1.4238864786265109</v>
      </c>
      <c r="AM79" s="401">
        <f t="shared" si="198"/>
        <v>1.4523642081990411</v>
      </c>
      <c r="AN79" s="401">
        <f t="shared" si="199"/>
        <v>1.4814114923630219</v>
      </c>
      <c r="AO79" s="401">
        <f t="shared" si="200"/>
        <v>1.5110397222102825</v>
      </c>
      <c r="AP79" s="378">
        <f t="shared" si="201"/>
        <v>1.5412605166544882</v>
      </c>
      <c r="AQ79" s="401">
        <f t="shared" si="202"/>
        <v>1.5720857269875779</v>
      </c>
      <c r="AR79" s="401">
        <f t="shared" si="203"/>
        <v>1.6035274415273295</v>
      </c>
      <c r="AS79" s="401">
        <f t="shared" si="204"/>
        <v>1.6355979903578761</v>
      </c>
      <c r="AT79" s="401">
        <f t="shared" si="205"/>
        <v>1.6683099501650336</v>
      </c>
      <c r="AU79" s="401">
        <f t="shared" si="206"/>
        <v>1.7016761491683343</v>
      </c>
      <c r="AV79" s="401">
        <f t="shared" si="207"/>
        <v>1.7357096721517011</v>
      </c>
      <c r="AW79" s="401">
        <f t="shared" si="208"/>
        <v>1.7704238655947351</v>
      </c>
      <c r="AX79" s="401">
        <f t="shared" si="209"/>
        <v>1.8058323429066299</v>
      </c>
      <c r="AY79" s="401">
        <f t="shared" si="210"/>
        <v>1.8419489897647625</v>
      </c>
      <c r="AZ79" s="401">
        <f t="shared" si="211"/>
        <v>1.8787879695600578</v>
      </c>
      <c r="BA79" s="401">
        <f t="shared" si="212"/>
        <v>1.9163637289512589</v>
      </c>
      <c r="BB79" s="401">
        <f t="shared" si="213"/>
        <v>1.9546910035302842</v>
      </c>
      <c r="BC79" s="401">
        <f t="shared" si="214"/>
        <v>1.9937848236008899</v>
      </c>
    </row>
    <row r="80" spans="1:56">
      <c r="A80" s="593">
        <v>2019</v>
      </c>
      <c r="B80" s="322" t="s">
        <v>8</v>
      </c>
      <c r="C80" s="322" t="s">
        <v>9</v>
      </c>
      <c r="D80" s="401">
        <f t="shared" si="280"/>
        <v>0.72630022017457296</v>
      </c>
      <c r="E80" s="401">
        <f t="shared" si="273"/>
        <v>0.75462592876138124</v>
      </c>
      <c r="F80" s="401">
        <f t="shared" si="274"/>
        <v>0.79009334741316606</v>
      </c>
      <c r="G80" s="401">
        <f t="shared" si="275"/>
        <v>0.80431502766660301</v>
      </c>
      <c r="H80" s="401">
        <f t="shared" si="276"/>
        <v>0.80511934269426955</v>
      </c>
      <c r="I80" s="401">
        <f t="shared" si="277"/>
        <v>0.82766268428970913</v>
      </c>
      <c r="J80" s="401">
        <f t="shared" si="278"/>
        <v>0.84338827529121352</v>
      </c>
      <c r="K80" s="401">
        <f t="shared" si="222"/>
        <v>0.86447298217349378</v>
      </c>
      <c r="L80" s="401">
        <f t="shared" si="230"/>
        <v>0.89841380905732393</v>
      </c>
      <c r="M80" s="401">
        <f t="shared" si="238"/>
        <v>0.93871159414536831</v>
      </c>
      <c r="N80" s="401">
        <f t="shared" si="246"/>
        <v>0.94997303065889316</v>
      </c>
      <c r="O80" s="401">
        <f t="shared" si="254"/>
        <v>0.9481556300944034</v>
      </c>
      <c r="P80" s="401">
        <f t="shared" si="262"/>
        <v>0.94353061610122291</v>
      </c>
      <c r="Q80" s="400">
        <f t="shared" si="270"/>
        <v>0.93716178444253961</v>
      </c>
      <c r="R80" s="401">
        <f t="shared" si="272"/>
        <v>0.92677490799830142</v>
      </c>
      <c r="S80" s="401">
        <f t="shared" si="279"/>
        <v>0.93094539508429375</v>
      </c>
      <c r="T80" s="401">
        <f t="shared" si="281"/>
        <v>0.94234947617407638</v>
      </c>
      <c r="U80" s="401">
        <f t="shared" ref="U80:U111" si="282">V80/(1+$U$66)</f>
        <v>0.95295090778103475</v>
      </c>
      <c r="V80" s="401">
        <f>W80/(1+$V$66)</f>
        <v>0.96899224806201545</v>
      </c>
      <c r="W80" s="398">
        <v>1</v>
      </c>
      <c r="X80" s="401">
        <f t="shared" si="183"/>
        <v>1.0456666666666667</v>
      </c>
      <c r="Y80" s="401">
        <f t="shared" si="184"/>
        <v>1.0665800000000001</v>
      </c>
      <c r="Z80" s="401">
        <f t="shared" si="185"/>
        <v>1.0879116000000002</v>
      </c>
      <c r="AA80" s="401">
        <f t="shared" si="186"/>
        <v>1.1096698320000002</v>
      </c>
      <c r="AB80" s="401">
        <f t="shared" si="187"/>
        <v>1.1318632286400003</v>
      </c>
      <c r="AC80" s="401">
        <f t="shared" si="188"/>
        <v>1.1545004932128005</v>
      </c>
      <c r="AD80" s="401">
        <f t="shared" si="189"/>
        <v>1.1775905030770566</v>
      </c>
      <c r="AE80" s="401">
        <f t="shared" si="190"/>
        <v>1.2011423131385977</v>
      </c>
      <c r="AF80" s="401">
        <f t="shared" si="191"/>
        <v>1.2251651594013697</v>
      </c>
      <c r="AG80" s="401">
        <f t="shared" si="192"/>
        <v>1.2496684625893972</v>
      </c>
      <c r="AH80" s="401">
        <f t="shared" si="193"/>
        <v>1.2746618318411853</v>
      </c>
      <c r="AI80" s="401">
        <f t="shared" si="194"/>
        <v>1.300155068478009</v>
      </c>
      <c r="AJ80" s="401">
        <f t="shared" si="195"/>
        <v>1.3261581698475693</v>
      </c>
      <c r="AK80" s="401">
        <f t="shared" si="196"/>
        <v>1.3526813332445207</v>
      </c>
      <c r="AL80" s="401">
        <f t="shared" si="197"/>
        <v>1.3797349599094111</v>
      </c>
      <c r="AM80" s="401">
        <f t="shared" si="198"/>
        <v>1.4073296591075994</v>
      </c>
      <c r="AN80" s="401">
        <f t="shared" si="199"/>
        <v>1.4354762522897515</v>
      </c>
      <c r="AO80" s="401">
        <f t="shared" si="200"/>
        <v>1.4641857773355467</v>
      </c>
      <c r="AP80" s="378">
        <f t="shared" si="201"/>
        <v>1.4934694928822576</v>
      </c>
      <c r="AQ80" s="401">
        <f t="shared" si="202"/>
        <v>1.5233388827399028</v>
      </c>
      <c r="AR80" s="401">
        <f t="shared" si="203"/>
        <v>1.5538056603947008</v>
      </c>
      <c r="AS80" s="401">
        <f t="shared" si="204"/>
        <v>1.5848817736025949</v>
      </c>
      <c r="AT80" s="401">
        <f t="shared" si="205"/>
        <v>1.6165794090746468</v>
      </c>
      <c r="AU80" s="401">
        <f t="shared" si="206"/>
        <v>1.6489109972561398</v>
      </c>
      <c r="AV80" s="401">
        <f t="shared" si="207"/>
        <v>1.6818892172012625</v>
      </c>
      <c r="AW80" s="401">
        <f t="shared" si="208"/>
        <v>1.7155270015452877</v>
      </c>
      <c r="AX80" s="401">
        <f t="shared" si="209"/>
        <v>1.7498375415761935</v>
      </c>
      <c r="AY80" s="401">
        <f t="shared" si="210"/>
        <v>1.7848342924077174</v>
      </c>
      <c r="AZ80" s="401">
        <f t="shared" si="211"/>
        <v>1.8205309782558718</v>
      </c>
      <c r="BA80" s="401">
        <f t="shared" si="212"/>
        <v>1.8569415978209893</v>
      </c>
      <c r="BB80" s="401">
        <f t="shared" si="213"/>
        <v>1.8940804297774092</v>
      </c>
      <c r="BC80" s="401">
        <f t="shared" si="214"/>
        <v>1.9319620383729574</v>
      </c>
    </row>
    <row r="81" spans="1:56">
      <c r="A81" s="593">
        <v>2020</v>
      </c>
      <c r="B81" s="322" t="s">
        <v>8</v>
      </c>
      <c r="C81" s="322" t="s">
        <v>9</v>
      </c>
      <c r="D81" s="401">
        <f t="shared" si="280"/>
        <v>0.69458102024983048</v>
      </c>
      <c r="E81" s="401">
        <f t="shared" si="273"/>
        <v>0.72166968003957377</v>
      </c>
      <c r="F81" s="401">
        <f t="shared" si="274"/>
        <v>0.75558815500143373</v>
      </c>
      <c r="G81" s="401">
        <f t="shared" si="275"/>
        <v>0.76918874179145957</v>
      </c>
      <c r="H81" s="401">
        <f t="shared" si="276"/>
        <v>0.7699579305332509</v>
      </c>
      <c r="I81" s="401">
        <f t="shared" si="277"/>
        <v>0.79151675258818199</v>
      </c>
      <c r="J81" s="401">
        <f t="shared" si="278"/>
        <v>0.80655557088735741</v>
      </c>
      <c r="K81" s="401">
        <f t="shared" si="222"/>
        <v>0.82671946015954123</v>
      </c>
      <c r="L81" s="401">
        <f t="shared" si="230"/>
        <v>0.85917801312463227</v>
      </c>
      <c r="M81" s="401">
        <f t="shared" si="238"/>
        <v>0.89771590131849044</v>
      </c>
      <c r="N81" s="401">
        <f t="shared" si="246"/>
        <v>0.90848552501647406</v>
      </c>
      <c r="O81" s="401">
        <f t="shared" si="254"/>
        <v>0.90674749451170222</v>
      </c>
      <c r="P81" s="401">
        <f t="shared" si="262"/>
        <v>0.90232446550961698</v>
      </c>
      <c r="Q81" s="400">
        <f t="shared" si="270"/>
        <v>0.89623377536742699</v>
      </c>
      <c r="R81" s="401">
        <f t="shared" si="272"/>
        <v>0.88630051769043805</v>
      </c>
      <c r="S81" s="401">
        <f t="shared" si="279"/>
        <v>0.89028887002004498</v>
      </c>
      <c r="T81" s="401">
        <f t="shared" si="281"/>
        <v>0.90119490867779062</v>
      </c>
      <c r="U81" s="401">
        <f t="shared" si="282"/>
        <v>0.91133335140041571</v>
      </c>
      <c r="V81" s="401">
        <f t="shared" ref="V81:V111" si="283">W81/(1+$V$66)</f>
        <v>0.92667412948232264</v>
      </c>
      <c r="W81" s="401">
        <f>X81/(1+$W$66)</f>
        <v>0.95632770162575698</v>
      </c>
      <c r="X81" s="398">
        <v>1</v>
      </c>
      <c r="Y81" s="401">
        <f t="shared" si="184"/>
        <v>1.02</v>
      </c>
      <c r="Z81" s="401">
        <f t="shared" si="185"/>
        <v>1.0404</v>
      </c>
      <c r="AA81" s="401">
        <f t="shared" si="186"/>
        <v>1.0612079999999999</v>
      </c>
      <c r="AB81" s="401">
        <f t="shared" si="187"/>
        <v>1.08243216</v>
      </c>
      <c r="AC81" s="401">
        <f t="shared" si="188"/>
        <v>1.1040808032</v>
      </c>
      <c r="AD81" s="401">
        <f t="shared" si="189"/>
        <v>1.1261624192640001</v>
      </c>
      <c r="AE81" s="401">
        <f t="shared" si="190"/>
        <v>1.14868566764928</v>
      </c>
      <c r="AF81" s="401">
        <f t="shared" si="191"/>
        <v>1.1716593810022657</v>
      </c>
      <c r="AG81" s="401">
        <f t="shared" si="192"/>
        <v>1.1950925686223111</v>
      </c>
      <c r="AH81" s="401">
        <f t="shared" si="193"/>
        <v>1.2189944199947573</v>
      </c>
      <c r="AI81" s="401">
        <f t="shared" si="194"/>
        <v>1.2433743083946525</v>
      </c>
      <c r="AJ81" s="401">
        <f t="shared" si="195"/>
        <v>1.2682417945625455</v>
      </c>
      <c r="AK81" s="401">
        <f t="shared" si="196"/>
        <v>1.2936066304537963</v>
      </c>
      <c r="AL81" s="401">
        <f t="shared" si="197"/>
        <v>1.3194787630628724</v>
      </c>
      <c r="AM81" s="401">
        <f t="shared" si="198"/>
        <v>1.3458683383241299</v>
      </c>
      <c r="AN81" s="401">
        <f t="shared" si="199"/>
        <v>1.3727857050906125</v>
      </c>
      <c r="AO81" s="401">
        <f t="shared" si="200"/>
        <v>1.4002414191924248</v>
      </c>
      <c r="AP81" s="378">
        <f t="shared" si="201"/>
        <v>1.4282462475762734</v>
      </c>
      <c r="AQ81" s="401">
        <f t="shared" si="202"/>
        <v>1.4568111725277988</v>
      </c>
      <c r="AR81" s="401">
        <f t="shared" si="203"/>
        <v>1.4859473959783549</v>
      </c>
      <c r="AS81" s="401">
        <f t="shared" si="204"/>
        <v>1.5156663438979221</v>
      </c>
      <c r="AT81" s="401">
        <f t="shared" si="205"/>
        <v>1.5459796707758806</v>
      </c>
      <c r="AU81" s="401">
        <f t="shared" si="206"/>
        <v>1.5768992641913981</v>
      </c>
      <c r="AV81" s="401">
        <f t="shared" si="207"/>
        <v>1.6084372494752261</v>
      </c>
      <c r="AW81" s="401">
        <f t="shared" si="208"/>
        <v>1.6406059944647307</v>
      </c>
      <c r="AX81" s="401">
        <f t="shared" si="209"/>
        <v>1.6734181143540252</v>
      </c>
      <c r="AY81" s="401">
        <f t="shared" si="210"/>
        <v>1.7068864766411058</v>
      </c>
      <c r="AZ81" s="401">
        <f t="shared" si="211"/>
        <v>1.7410242061739281</v>
      </c>
      <c r="BA81" s="401">
        <f t="shared" si="212"/>
        <v>1.7758446902974065</v>
      </c>
      <c r="BB81" s="401">
        <f t="shared" si="213"/>
        <v>1.8113615841033548</v>
      </c>
      <c r="BC81" s="401">
        <f t="shared" si="214"/>
        <v>1.8475888157854219</v>
      </c>
    </row>
    <row r="82" spans="1:56">
      <c r="A82" s="593">
        <v>2021</v>
      </c>
      <c r="B82" s="322" t="s">
        <v>8</v>
      </c>
      <c r="C82" s="322" t="s">
        <v>9</v>
      </c>
      <c r="D82" s="401">
        <f t="shared" si="280"/>
        <v>0.68096178455865741</v>
      </c>
      <c r="E82" s="401">
        <f t="shared" si="273"/>
        <v>0.70751929415644499</v>
      </c>
      <c r="F82" s="401">
        <f t="shared" si="274"/>
        <v>0.74077270098179782</v>
      </c>
      <c r="G82" s="401">
        <f t="shared" si="275"/>
        <v>0.75410660959947018</v>
      </c>
      <c r="H82" s="401">
        <f t="shared" si="276"/>
        <v>0.75486071620906958</v>
      </c>
      <c r="I82" s="401">
        <f t="shared" si="277"/>
        <v>0.77599681626292349</v>
      </c>
      <c r="J82" s="401">
        <f t="shared" si="278"/>
        <v>0.79074075577191894</v>
      </c>
      <c r="K82" s="401">
        <f t="shared" si="222"/>
        <v>0.81050927466621681</v>
      </c>
      <c r="L82" s="401">
        <f t="shared" si="230"/>
        <v>0.84233138541630603</v>
      </c>
      <c r="M82" s="401">
        <f t="shared" si="238"/>
        <v>0.88011362874361798</v>
      </c>
      <c r="N82" s="401">
        <f t="shared" si="246"/>
        <v>0.89067208334948433</v>
      </c>
      <c r="O82" s="401">
        <f t="shared" si="254"/>
        <v>0.88896813187421775</v>
      </c>
      <c r="P82" s="401">
        <f t="shared" si="262"/>
        <v>0.8846318289309969</v>
      </c>
      <c r="Q82" s="400">
        <f t="shared" si="270"/>
        <v>0.87866056408571269</v>
      </c>
      <c r="R82" s="401">
        <f t="shared" si="272"/>
        <v>0.86892207616709605</v>
      </c>
      <c r="S82" s="401">
        <f t="shared" si="279"/>
        <v>0.87283222550984796</v>
      </c>
      <c r="T82" s="401">
        <f t="shared" si="281"/>
        <v>0.88352442027234368</v>
      </c>
      <c r="U82" s="401">
        <f t="shared" si="282"/>
        <v>0.89346407000040751</v>
      </c>
      <c r="V82" s="401">
        <f t="shared" si="283"/>
        <v>0.908504048512081</v>
      </c>
      <c r="W82" s="401">
        <f t="shared" ref="W82:W112" si="284">X82/(1+$W$66)</f>
        <v>0.93757617806446758</v>
      </c>
      <c r="X82" s="401">
        <f>Y82/(1+$X$66)</f>
        <v>0.98039215686274506</v>
      </c>
      <c r="Y82" s="398">
        <v>1</v>
      </c>
      <c r="Z82" s="401">
        <f t="shared" si="185"/>
        <v>1.02</v>
      </c>
      <c r="AA82" s="401">
        <f t="shared" si="186"/>
        <v>1.0404</v>
      </c>
      <c r="AB82" s="401">
        <f t="shared" si="187"/>
        <v>1.0612079999999999</v>
      </c>
      <c r="AC82" s="401">
        <f t="shared" si="188"/>
        <v>1.08243216</v>
      </c>
      <c r="AD82" s="401">
        <f t="shared" si="189"/>
        <v>1.1040808032</v>
      </c>
      <c r="AE82" s="401">
        <f t="shared" si="190"/>
        <v>1.1261624192640001</v>
      </c>
      <c r="AF82" s="401">
        <f t="shared" si="191"/>
        <v>1.14868566764928</v>
      </c>
      <c r="AG82" s="401">
        <f t="shared" si="192"/>
        <v>1.1716593810022657</v>
      </c>
      <c r="AH82" s="401">
        <f t="shared" si="193"/>
        <v>1.1950925686223111</v>
      </c>
      <c r="AI82" s="401">
        <f t="shared" si="194"/>
        <v>1.2189944199947573</v>
      </c>
      <c r="AJ82" s="401">
        <f t="shared" si="195"/>
        <v>1.2433743083946525</v>
      </c>
      <c r="AK82" s="401">
        <f t="shared" si="196"/>
        <v>1.2682417945625455</v>
      </c>
      <c r="AL82" s="401">
        <f t="shared" si="197"/>
        <v>1.2936066304537963</v>
      </c>
      <c r="AM82" s="401">
        <f t="shared" si="198"/>
        <v>1.3194787630628724</v>
      </c>
      <c r="AN82" s="401">
        <f t="shared" si="199"/>
        <v>1.3458683383241299</v>
      </c>
      <c r="AO82" s="401">
        <f t="shared" si="200"/>
        <v>1.3727857050906125</v>
      </c>
      <c r="AP82" s="378">
        <f t="shared" si="201"/>
        <v>1.4002414191924248</v>
      </c>
      <c r="AQ82" s="401">
        <f t="shared" si="202"/>
        <v>1.4282462475762734</v>
      </c>
      <c r="AR82" s="401">
        <f t="shared" si="203"/>
        <v>1.4568111725277988</v>
      </c>
      <c r="AS82" s="401">
        <f t="shared" si="204"/>
        <v>1.4859473959783549</v>
      </c>
      <c r="AT82" s="401">
        <f t="shared" si="205"/>
        <v>1.5156663438979221</v>
      </c>
      <c r="AU82" s="401">
        <f t="shared" si="206"/>
        <v>1.5459796707758806</v>
      </c>
      <c r="AV82" s="401">
        <f t="shared" si="207"/>
        <v>1.5768992641913981</v>
      </c>
      <c r="AW82" s="401">
        <f t="shared" si="208"/>
        <v>1.6084372494752261</v>
      </c>
      <c r="AX82" s="401">
        <f t="shared" si="209"/>
        <v>1.6406059944647307</v>
      </c>
      <c r="AY82" s="401">
        <f t="shared" si="210"/>
        <v>1.6734181143540252</v>
      </c>
      <c r="AZ82" s="401">
        <f t="shared" si="211"/>
        <v>1.7068864766411058</v>
      </c>
      <c r="BA82" s="401">
        <f t="shared" si="212"/>
        <v>1.7410242061739281</v>
      </c>
      <c r="BB82" s="401">
        <f t="shared" si="213"/>
        <v>1.7758446902974065</v>
      </c>
      <c r="BC82" s="401">
        <f t="shared" si="214"/>
        <v>1.8113615841033548</v>
      </c>
    </row>
    <row r="83" spans="1:56">
      <c r="A83" s="593">
        <v>2022</v>
      </c>
      <c r="B83" s="322" t="s">
        <v>8</v>
      </c>
      <c r="C83" s="322" t="s">
        <v>9</v>
      </c>
      <c r="D83" s="401">
        <f t="shared" si="280"/>
        <v>0.66760959270456588</v>
      </c>
      <c r="E83" s="401">
        <f t="shared" si="273"/>
        <v>0.69364636682004388</v>
      </c>
      <c r="F83" s="401">
        <f t="shared" si="274"/>
        <v>0.72624774606058584</v>
      </c>
      <c r="G83" s="401">
        <f t="shared" si="275"/>
        <v>0.73932020548967636</v>
      </c>
      <c r="H83" s="401">
        <f t="shared" si="276"/>
        <v>0.74005952569516598</v>
      </c>
      <c r="I83" s="401">
        <f t="shared" si="277"/>
        <v>0.7607811924146306</v>
      </c>
      <c r="J83" s="401">
        <f t="shared" si="278"/>
        <v>0.77523603507050853</v>
      </c>
      <c r="K83" s="401">
        <f t="shared" si="222"/>
        <v>0.79461693594727123</v>
      </c>
      <c r="L83" s="401">
        <f t="shared" si="230"/>
        <v>0.82581508374147639</v>
      </c>
      <c r="M83" s="401">
        <f t="shared" si="238"/>
        <v>0.86285649876825277</v>
      </c>
      <c r="N83" s="401">
        <f t="shared" si="246"/>
        <v>0.87320792485243537</v>
      </c>
      <c r="O83" s="401">
        <f t="shared" si="254"/>
        <v>0.87153738419040938</v>
      </c>
      <c r="P83" s="401">
        <f t="shared" si="262"/>
        <v>0.86728610679509488</v>
      </c>
      <c r="Q83" s="400">
        <f t="shared" si="270"/>
        <v>0.86143192557422799</v>
      </c>
      <c r="R83" s="401">
        <f t="shared" si="272"/>
        <v>0.85188438839911362</v>
      </c>
      <c r="S83" s="401">
        <f t="shared" si="279"/>
        <v>0.85571786814690964</v>
      </c>
      <c r="T83" s="401">
        <f t="shared" si="281"/>
        <v>0.86620041203170939</v>
      </c>
      <c r="U83" s="401">
        <f t="shared" si="282"/>
        <v>0.87594516666706612</v>
      </c>
      <c r="V83" s="401">
        <f t="shared" si="283"/>
        <v>0.89069024363929505</v>
      </c>
      <c r="W83" s="401">
        <f t="shared" si="284"/>
        <v>0.91919233143575252</v>
      </c>
      <c r="X83" s="401">
        <f t="shared" ref="X83:X112" si="285">Y83/(1+$X$66)</f>
        <v>0.96116878123798533</v>
      </c>
      <c r="Y83" s="401">
        <f>Z83/(1+$Y$66)</f>
        <v>0.98039215686274506</v>
      </c>
      <c r="Z83" s="398">
        <v>1</v>
      </c>
      <c r="AA83" s="401">
        <f t="shared" si="186"/>
        <v>1.02</v>
      </c>
      <c r="AB83" s="401">
        <f t="shared" si="187"/>
        <v>1.0404</v>
      </c>
      <c r="AC83" s="401">
        <f t="shared" si="188"/>
        <v>1.0612079999999999</v>
      </c>
      <c r="AD83" s="401">
        <f t="shared" si="189"/>
        <v>1.08243216</v>
      </c>
      <c r="AE83" s="401">
        <f t="shared" si="190"/>
        <v>1.1040808032</v>
      </c>
      <c r="AF83" s="401">
        <f t="shared" si="191"/>
        <v>1.1261624192640001</v>
      </c>
      <c r="AG83" s="401">
        <f t="shared" si="192"/>
        <v>1.14868566764928</v>
      </c>
      <c r="AH83" s="401">
        <f t="shared" si="193"/>
        <v>1.1716593810022657</v>
      </c>
      <c r="AI83" s="401">
        <f t="shared" si="194"/>
        <v>1.1950925686223111</v>
      </c>
      <c r="AJ83" s="401">
        <f t="shared" si="195"/>
        <v>1.2189944199947573</v>
      </c>
      <c r="AK83" s="401">
        <f t="shared" si="196"/>
        <v>1.2433743083946525</v>
      </c>
      <c r="AL83" s="401">
        <f t="shared" si="197"/>
        <v>1.2682417945625455</v>
      </c>
      <c r="AM83" s="401">
        <f t="shared" si="198"/>
        <v>1.2936066304537963</v>
      </c>
      <c r="AN83" s="401">
        <f t="shared" si="199"/>
        <v>1.3194787630628724</v>
      </c>
      <c r="AO83" s="401">
        <f t="shared" si="200"/>
        <v>1.3458683383241299</v>
      </c>
      <c r="AP83" s="378">
        <f t="shared" si="201"/>
        <v>1.3727857050906125</v>
      </c>
      <c r="AQ83" s="401">
        <f t="shared" si="202"/>
        <v>1.4002414191924248</v>
      </c>
      <c r="AR83" s="401">
        <f t="shared" si="203"/>
        <v>1.4282462475762734</v>
      </c>
      <c r="AS83" s="401">
        <f t="shared" si="204"/>
        <v>1.4568111725277988</v>
      </c>
      <c r="AT83" s="401">
        <f t="shared" si="205"/>
        <v>1.4859473959783549</v>
      </c>
      <c r="AU83" s="401">
        <f t="shared" si="206"/>
        <v>1.5156663438979221</v>
      </c>
      <c r="AV83" s="401">
        <f t="shared" si="207"/>
        <v>1.5459796707758806</v>
      </c>
      <c r="AW83" s="401">
        <f t="shared" si="208"/>
        <v>1.5768992641913981</v>
      </c>
      <c r="AX83" s="401">
        <f t="shared" si="209"/>
        <v>1.6084372494752261</v>
      </c>
      <c r="AY83" s="401">
        <f t="shared" si="210"/>
        <v>1.6406059944647307</v>
      </c>
      <c r="AZ83" s="401">
        <f t="shared" si="211"/>
        <v>1.6734181143540252</v>
      </c>
      <c r="BA83" s="401">
        <f t="shared" si="212"/>
        <v>1.7068864766411058</v>
      </c>
      <c r="BB83" s="401">
        <f t="shared" si="213"/>
        <v>1.7410242061739281</v>
      </c>
      <c r="BC83" s="401">
        <f t="shared" si="214"/>
        <v>1.7758446902974065</v>
      </c>
    </row>
    <row r="84" spans="1:56">
      <c r="A84" s="593">
        <v>2023</v>
      </c>
      <c r="B84" s="322" t="s">
        <v>8</v>
      </c>
      <c r="C84" s="322" t="s">
        <v>9</v>
      </c>
      <c r="D84" s="401">
        <f t="shared" si="280"/>
        <v>0.65451920853388834</v>
      </c>
      <c r="E84" s="401">
        <f t="shared" si="273"/>
        <v>0.68004545766670998</v>
      </c>
      <c r="F84" s="401">
        <f t="shared" si="274"/>
        <v>0.71200759417704529</v>
      </c>
      <c r="G84" s="401">
        <f t="shared" si="275"/>
        <v>0.72482373087223206</v>
      </c>
      <c r="H84" s="401">
        <f t="shared" si="276"/>
        <v>0.72554855460310419</v>
      </c>
      <c r="I84" s="401">
        <f t="shared" si="277"/>
        <v>0.74586391413199116</v>
      </c>
      <c r="J84" s="401">
        <f t="shared" si="278"/>
        <v>0.76003532850049893</v>
      </c>
      <c r="K84" s="401">
        <f t="shared" si="222"/>
        <v>0.7790362117130113</v>
      </c>
      <c r="L84" s="401">
        <f t="shared" si="230"/>
        <v>0.80962263111909472</v>
      </c>
      <c r="M84" s="401">
        <f t="shared" si="238"/>
        <v>0.84593774389044418</v>
      </c>
      <c r="N84" s="401">
        <f t="shared" si="246"/>
        <v>0.85608620083572129</v>
      </c>
      <c r="O84" s="401">
        <f t="shared" si="254"/>
        <v>0.85444841587295062</v>
      </c>
      <c r="P84" s="401">
        <f t="shared" si="262"/>
        <v>0.85028049685793639</v>
      </c>
      <c r="Q84" s="400">
        <f t="shared" si="270"/>
        <v>0.84454110350414524</v>
      </c>
      <c r="R84" s="401">
        <f t="shared" si="272"/>
        <v>0.83518077294030768</v>
      </c>
      <c r="S84" s="401">
        <f t="shared" si="279"/>
        <v>0.83893908641853898</v>
      </c>
      <c r="T84" s="401">
        <f t="shared" si="281"/>
        <v>0.84921609022716615</v>
      </c>
      <c r="U84" s="401">
        <f t="shared" si="282"/>
        <v>0.85876977124222176</v>
      </c>
      <c r="V84" s="401">
        <f t="shared" si="283"/>
        <v>0.87322572905813245</v>
      </c>
      <c r="W84" s="401">
        <f t="shared" si="284"/>
        <v>0.90116895238799266</v>
      </c>
      <c r="X84" s="401">
        <f t="shared" si="285"/>
        <v>0.94232233454704439</v>
      </c>
      <c r="Y84" s="401">
        <f t="shared" ref="Y84:Y112" si="286">Z84/(1+$Y$66)</f>
        <v>0.96116878123798533</v>
      </c>
      <c r="Z84" s="401">
        <f>AA84/(1+$Z$66)</f>
        <v>0.98039215686274506</v>
      </c>
      <c r="AA84" s="398">
        <v>1</v>
      </c>
      <c r="AB84" s="401">
        <f t="shared" si="187"/>
        <v>1.02</v>
      </c>
      <c r="AC84" s="401">
        <f t="shared" si="188"/>
        <v>1.0404</v>
      </c>
      <c r="AD84" s="401">
        <f t="shared" si="189"/>
        <v>1.0612079999999999</v>
      </c>
      <c r="AE84" s="401">
        <f t="shared" si="190"/>
        <v>1.08243216</v>
      </c>
      <c r="AF84" s="401">
        <f t="shared" si="191"/>
        <v>1.1040808032</v>
      </c>
      <c r="AG84" s="401">
        <f t="shared" si="192"/>
        <v>1.1261624192640001</v>
      </c>
      <c r="AH84" s="401">
        <f t="shared" si="193"/>
        <v>1.14868566764928</v>
      </c>
      <c r="AI84" s="401">
        <f t="shared" si="194"/>
        <v>1.1716593810022657</v>
      </c>
      <c r="AJ84" s="401">
        <f t="shared" si="195"/>
        <v>1.1950925686223111</v>
      </c>
      <c r="AK84" s="401">
        <f t="shared" si="196"/>
        <v>1.2189944199947573</v>
      </c>
      <c r="AL84" s="401">
        <f t="shared" si="197"/>
        <v>1.2433743083946525</v>
      </c>
      <c r="AM84" s="401">
        <f t="shared" si="198"/>
        <v>1.2682417945625455</v>
      </c>
      <c r="AN84" s="401">
        <f t="shared" si="199"/>
        <v>1.2936066304537963</v>
      </c>
      <c r="AO84" s="401">
        <f t="shared" si="200"/>
        <v>1.3194787630628724</v>
      </c>
      <c r="AP84" s="378">
        <f t="shared" si="201"/>
        <v>1.3458683383241299</v>
      </c>
      <c r="AQ84" s="401">
        <f t="shared" si="202"/>
        <v>1.3727857050906125</v>
      </c>
      <c r="AR84" s="401">
        <f t="shared" si="203"/>
        <v>1.4002414191924248</v>
      </c>
      <c r="AS84" s="401">
        <f t="shared" si="204"/>
        <v>1.4282462475762734</v>
      </c>
      <c r="AT84" s="401">
        <f t="shared" si="205"/>
        <v>1.4568111725277988</v>
      </c>
      <c r="AU84" s="401">
        <f t="shared" si="206"/>
        <v>1.4859473959783549</v>
      </c>
      <c r="AV84" s="401">
        <f t="shared" si="207"/>
        <v>1.5156663438979221</v>
      </c>
      <c r="AW84" s="401">
        <f t="shared" si="208"/>
        <v>1.5459796707758806</v>
      </c>
      <c r="AX84" s="401">
        <f t="shared" si="209"/>
        <v>1.5768992641913981</v>
      </c>
      <c r="AY84" s="401">
        <f t="shared" si="210"/>
        <v>1.6084372494752261</v>
      </c>
      <c r="AZ84" s="401">
        <f t="shared" si="211"/>
        <v>1.6406059944647307</v>
      </c>
      <c r="BA84" s="401">
        <f t="shared" si="212"/>
        <v>1.6734181143540252</v>
      </c>
      <c r="BB84" s="401">
        <f t="shared" si="213"/>
        <v>1.7068864766411058</v>
      </c>
      <c r="BC84" s="401">
        <f t="shared" si="214"/>
        <v>1.7410242061739281</v>
      </c>
    </row>
    <row r="85" spans="1:56">
      <c r="A85" s="593">
        <v>2024</v>
      </c>
      <c r="B85" s="322" t="s">
        <v>8</v>
      </c>
      <c r="C85" s="322" t="s">
        <v>9</v>
      </c>
      <c r="D85" s="401">
        <f t="shared" si="280"/>
        <v>0.64168549856263557</v>
      </c>
      <c r="E85" s="401">
        <f t="shared" si="273"/>
        <v>0.66671123300657831</v>
      </c>
      <c r="F85" s="401">
        <f t="shared" si="274"/>
        <v>0.69804666095788748</v>
      </c>
      <c r="G85" s="401">
        <f t="shared" si="275"/>
        <v>0.71061150085512947</v>
      </c>
      <c r="H85" s="401">
        <f t="shared" si="276"/>
        <v>0.71132211235598453</v>
      </c>
      <c r="I85" s="401">
        <f t="shared" si="277"/>
        <v>0.73123913150195208</v>
      </c>
      <c r="J85" s="401">
        <f t="shared" si="278"/>
        <v>0.74513267500048908</v>
      </c>
      <c r="K85" s="401">
        <f t="shared" si="222"/>
        <v>0.76376099187550128</v>
      </c>
      <c r="L85" s="401">
        <f t="shared" si="230"/>
        <v>0.79374767756774001</v>
      </c>
      <c r="M85" s="401">
        <f t="shared" si="238"/>
        <v>0.82935072930435705</v>
      </c>
      <c r="N85" s="401">
        <f t="shared" si="246"/>
        <v>0.83930019689776603</v>
      </c>
      <c r="O85" s="401">
        <f t="shared" si="254"/>
        <v>0.83769452536563793</v>
      </c>
      <c r="P85" s="401">
        <f t="shared" si="262"/>
        <v>0.83360833025287884</v>
      </c>
      <c r="Q85" s="400">
        <f t="shared" si="270"/>
        <v>0.82798147402367184</v>
      </c>
      <c r="R85" s="401">
        <f t="shared" si="272"/>
        <v>0.81880467935324286</v>
      </c>
      <c r="S85" s="401">
        <f t="shared" si="279"/>
        <v>0.82248930041033241</v>
      </c>
      <c r="T85" s="401">
        <f t="shared" si="281"/>
        <v>0.83256479434035902</v>
      </c>
      <c r="U85" s="401">
        <f t="shared" si="282"/>
        <v>0.84193114827668802</v>
      </c>
      <c r="V85" s="401">
        <f t="shared" si="283"/>
        <v>0.85610365593934556</v>
      </c>
      <c r="W85" s="401">
        <f t="shared" si="284"/>
        <v>0.8834989729294046</v>
      </c>
      <c r="X85" s="401">
        <f t="shared" si="285"/>
        <v>0.92384542602651409</v>
      </c>
      <c r="Y85" s="401">
        <f t="shared" si="286"/>
        <v>0.94232233454704439</v>
      </c>
      <c r="Z85" s="401">
        <f t="shared" ref="Z85:Z112" si="287">AA85/(1+$Z$66)</f>
        <v>0.96116878123798533</v>
      </c>
      <c r="AA85" s="401">
        <f>AB85/(1+$AA$66)</f>
        <v>0.98039215686274506</v>
      </c>
      <c r="AB85" s="398">
        <v>1</v>
      </c>
      <c r="AC85" s="401">
        <f t="shared" si="188"/>
        <v>1.02</v>
      </c>
      <c r="AD85" s="401">
        <f t="shared" si="189"/>
        <v>1.0404</v>
      </c>
      <c r="AE85" s="401">
        <f t="shared" si="190"/>
        <v>1.0612079999999999</v>
      </c>
      <c r="AF85" s="401">
        <f t="shared" si="191"/>
        <v>1.08243216</v>
      </c>
      <c r="AG85" s="401">
        <f t="shared" si="192"/>
        <v>1.1040808032</v>
      </c>
      <c r="AH85" s="401">
        <f t="shared" si="193"/>
        <v>1.1261624192640001</v>
      </c>
      <c r="AI85" s="401">
        <f t="shared" si="194"/>
        <v>1.14868566764928</v>
      </c>
      <c r="AJ85" s="401">
        <f t="shared" si="195"/>
        <v>1.1716593810022657</v>
      </c>
      <c r="AK85" s="401">
        <f t="shared" si="196"/>
        <v>1.1950925686223111</v>
      </c>
      <c r="AL85" s="401">
        <f t="shared" si="197"/>
        <v>1.2189944199947573</v>
      </c>
      <c r="AM85" s="401">
        <f t="shared" si="198"/>
        <v>1.2433743083946525</v>
      </c>
      <c r="AN85" s="401">
        <f t="shared" si="199"/>
        <v>1.2682417945625455</v>
      </c>
      <c r="AO85" s="401">
        <f t="shared" si="200"/>
        <v>1.2936066304537963</v>
      </c>
      <c r="AP85" s="378">
        <f t="shared" si="201"/>
        <v>1.3194787630628724</v>
      </c>
      <c r="AQ85" s="401">
        <f t="shared" si="202"/>
        <v>1.3458683383241299</v>
      </c>
      <c r="AR85" s="401">
        <f t="shared" si="203"/>
        <v>1.3727857050906125</v>
      </c>
      <c r="AS85" s="401">
        <f t="shared" si="204"/>
        <v>1.4002414191924248</v>
      </c>
      <c r="AT85" s="401">
        <f t="shared" si="205"/>
        <v>1.4282462475762734</v>
      </c>
      <c r="AU85" s="401">
        <f t="shared" si="206"/>
        <v>1.4568111725277988</v>
      </c>
      <c r="AV85" s="401">
        <f t="shared" si="207"/>
        <v>1.4859473959783549</v>
      </c>
      <c r="AW85" s="401">
        <f t="shared" si="208"/>
        <v>1.5156663438979221</v>
      </c>
      <c r="AX85" s="401">
        <f t="shared" si="209"/>
        <v>1.5459796707758806</v>
      </c>
      <c r="AY85" s="401">
        <f t="shared" si="210"/>
        <v>1.5768992641913981</v>
      </c>
      <c r="AZ85" s="401">
        <f t="shared" si="211"/>
        <v>1.6084372494752261</v>
      </c>
      <c r="BA85" s="401">
        <f t="shared" si="212"/>
        <v>1.6406059944647307</v>
      </c>
      <c r="BB85" s="401">
        <f t="shared" si="213"/>
        <v>1.6734181143540252</v>
      </c>
      <c r="BC85" s="401">
        <f t="shared" si="214"/>
        <v>1.7068864766411058</v>
      </c>
    </row>
    <row r="86" spans="1:56">
      <c r="A86" s="390">
        <v>2025</v>
      </c>
      <c r="B86" s="322" t="s">
        <v>8</v>
      </c>
      <c r="C86" s="322" t="s">
        <v>9</v>
      </c>
      <c r="D86" s="401">
        <f t="shared" si="280"/>
        <v>0.6291034299633681</v>
      </c>
      <c r="E86" s="401">
        <f t="shared" si="273"/>
        <v>0.65363846373193946</v>
      </c>
      <c r="F86" s="401">
        <f t="shared" si="274"/>
        <v>0.68435947152734056</v>
      </c>
      <c r="G86" s="401">
        <f t="shared" si="275"/>
        <v>0.69667794201483269</v>
      </c>
      <c r="H86" s="401">
        <f t="shared" si="276"/>
        <v>0.69737461995684746</v>
      </c>
      <c r="I86" s="401">
        <f t="shared" si="277"/>
        <v>0.71690110931563922</v>
      </c>
      <c r="J86" s="401">
        <f t="shared" si="278"/>
        <v>0.73052223039263631</v>
      </c>
      <c r="K86" s="401">
        <f t="shared" si="222"/>
        <v>0.7487852861524521</v>
      </c>
      <c r="L86" s="401">
        <f t="shared" si="230"/>
        <v>0.77818399761543122</v>
      </c>
      <c r="M86" s="401">
        <f t="shared" si="238"/>
        <v>0.81308895029838912</v>
      </c>
      <c r="N86" s="401">
        <f t="shared" si="246"/>
        <v>0.82284333029192724</v>
      </c>
      <c r="O86" s="401">
        <f t="shared" si="254"/>
        <v>0.82126914251533112</v>
      </c>
      <c r="P86" s="401">
        <f t="shared" si="262"/>
        <v>0.81726306887537126</v>
      </c>
      <c r="Q86" s="400">
        <f t="shared" si="270"/>
        <v>0.81174654316046246</v>
      </c>
      <c r="R86" s="401">
        <f t="shared" si="272"/>
        <v>0.80274968564043403</v>
      </c>
      <c r="S86" s="401">
        <f t="shared" si="279"/>
        <v>0.80636205922581594</v>
      </c>
      <c r="T86" s="401">
        <f t="shared" si="281"/>
        <v>0.81623999445133222</v>
      </c>
      <c r="U86" s="401">
        <f t="shared" si="282"/>
        <v>0.82542269438890969</v>
      </c>
      <c r="V86" s="401">
        <f t="shared" si="283"/>
        <v>0.83931730974445629</v>
      </c>
      <c r="W86" s="401">
        <f t="shared" si="284"/>
        <v>0.86617546365627895</v>
      </c>
      <c r="X86" s="401">
        <f t="shared" si="285"/>
        <v>0.90573080982991572</v>
      </c>
      <c r="Y86" s="401">
        <f t="shared" si="286"/>
        <v>0.92384542602651409</v>
      </c>
      <c r="Z86" s="401">
        <f t="shared" si="287"/>
        <v>0.94232233454704439</v>
      </c>
      <c r="AA86" s="401">
        <f t="shared" ref="AA86:AA112" si="288">AB86/(1+$AA$66)</f>
        <v>0.96116878123798533</v>
      </c>
      <c r="AB86" s="401">
        <f>AC86/(1+$AB$66)</f>
        <v>0.98039215686274506</v>
      </c>
      <c r="AC86" s="398">
        <v>1</v>
      </c>
      <c r="AD86" s="401">
        <f t="shared" si="189"/>
        <v>1.02</v>
      </c>
      <c r="AE86" s="401">
        <f t="shared" si="190"/>
        <v>1.0404</v>
      </c>
      <c r="AF86" s="401">
        <f t="shared" si="191"/>
        <v>1.0612079999999999</v>
      </c>
      <c r="AG86" s="401">
        <f t="shared" si="192"/>
        <v>1.08243216</v>
      </c>
      <c r="AH86" s="401">
        <f t="shared" si="193"/>
        <v>1.1040808032</v>
      </c>
      <c r="AI86" s="401">
        <f t="shared" si="194"/>
        <v>1.1261624192640001</v>
      </c>
      <c r="AJ86" s="401">
        <f t="shared" si="195"/>
        <v>1.14868566764928</v>
      </c>
      <c r="AK86" s="401">
        <f t="shared" si="196"/>
        <v>1.1716593810022657</v>
      </c>
      <c r="AL86" s="401">
        <f t="shared" si="197"/>
        <v>1.1950925686223111</v>
      </c>
      <c r="AM86" s="401">
        <f t="shared" si="198"/>
        <v>1.2189944199947573</v>
      </c>
      <c r="AN86" s="401">
        <f t="shared" si="199"/>
        <v>1.2433743083946525</v>
      </c>
      <c r="AO86" s="401">
        <f t="shared" si="200"/>
        <v>1.2682417945625455</v>
      </c>
      <c r="AP86" s="378">
        <f t="shared" si="201"/>
        <v>1.2936066304537963</v>
      </c>
      <c r="AQ86" s="401">
        <f t="shared" si="202"/>
        <v>1.3194787630628724</v>
      </c>
      <c r="AR86" s="401">
        <f t="shared" si="203"/>
        <v>1.3458683383241299</v>
      </c>
      <c r="AS86" s="401">
        <f t="shared" si="204"/>
        <v>1.3727857050906125</v>
      </c>
      <c r="AT86" s="401">
        <f t="shared" si="205"/>
        <v>1.4002414191924248</v>
      </c>
      <c r="AU86" s="401">
        <f t="shared" si="206"/>
        <v>1.4282462475762734</v>
      </c>
      <c r="AV86" s="401">
        <f t="shared" si="207"/>
        <v>1.4568111725277988</v>
      </c>
      <c r="AW86" s="401">
        <f t="shared" si="208"/>
        <v>1.4859473959783549</v>
      </c>
      <c r="AX86" s="401">
        <f t="shared" si="209"/>
        <v>1.5156663438979221</v>
      </c>
      <c r="AY86" s="401">
        <f t="shared" si="210"/>
        <v>1.5459796707758806</v>
      </c>
      <c r="AZ86" s="401">
        <f t="shared" si="211"/>
        <v>1.5768992641913981</v>
      </c>
      <c r="BA86" s="401">
        <f t="shared" si="212"/>
        <v>1.6084372494752261</v>
      </c>
      <c r="BB86" s="401">
        <f t="shared" si="213"/>
        <v>1.6406059944647307</v>
      </c>
      <c r="BC86" s="401">
        <f t="shared" si="214"/>
        <v>1.6734181143540252</v>
      </c>
    </row>
    <row r="87" spans="1:56">
      <c r="A87" s="390">
        <v>2026</v>
      </c>
      <c r="B87" s="322" t="s">
        <v>8</v>
      </c>
      <c r="C87" s="322" t="s">
        <v>9</v>
      </c>
      <c r="D87" s="401">
        <f t="shared" si="280"/>
        <v>0.61676806859153754</v>
      </c>
      <c r="E87" s="401">
        <f t="shared" si="273"/>
        <v>0.64082202326660742</v>
      </c>
      <c r="F87" s="401">
        <f t="shared" si="274"/>
        <v>0.67094065836013794</v>
      </c>
      <c r="G87" s="401">
        <f t="shared" si="275"/>
        <v>0.68301759021062047</v>
      </c>
      <c r="H87" s="401">
        <f t="shared" si="276"/>
        <v>0.68370060780083097</v>
      </c>
      <c r="I87" s="401">
        <f t="shared" si="277"/>
        <v>0.70284422481925424</v>
      </c>
      <c r="J87" s="401">
        <f t="shared" si="278"/>
        <v>0.71619826509081996</v>
      </c>
      <c r="K87" s="401">
        <f t="shared" si="222"/>
        <v>0.73410322171809039</v>
      </c>
      <c r="L87" s="401">
        <f t="shared" si="230"/>
        <v>0.76292548785826597</v>
      </c>
      <c r="M87" s="401">
        <f t="shared" si="238"/>
        <v>0.79714602970430315</v>
      </c>
      <c r="N87" s="401">
        <f t="shared" si="246"/>
        <v>0.80670914734502686</v>
      </c>
      <c r="O87" s="401">
        <f t="shared" si="254"/>
        <v>0.80516582599542275</v>
      </c>
      <c r="P87" s="401">
        <f t="shared" si="262"/>
        <v>0.80123830281899144</v>
      </c>
      <c r="Q87" s="400">
        <f t="shared" si="270"/>
        <v>0.79582994427496323</v>
      </c>
      <c r="R87" s="401">
        <f t="shared" si="272"/>
        <v>0.78700949572591572</v>
      </c>
      <c r="S87" s="401">
        <f t="shared" si="279"/>
        <v>0.79055103845668229</v>
      </c>
      <c r="T87" s="401">
        <f t="shared" si="281"/>
        <v>0.80023528867777671</v>
      </c>
      <c r="U87" s="401">
        <f t="shared" si="282"/>
        <v>0.8092379356754017</v>
      </c>
      <c r="V87" s="401">
        <f t="shared" si="283"/>
        <v>0.8228601075926042</v>
      </c>
      <c r="W87" s="401">
        <f t="shared" si="284"/>
        <v>0.84919163103556761</v>
      </c>
      <c r="X87" s="401">
        <f t="shared" si="285"/>
        <v>0.88797138218619187</v>
      </c>
      <c r="Y87" s="401">
        <f t="shared" si="286"/>
        <v>0.90573080982991572</v>
      </c>
      <c r="Z87" s="401">
        <f t="shared" si="287"/>
        <v>0.92384542602651409</v>
      </c>
      <c r="AA87" s="401">
        <f t="shared" si="288"/>
        <v>0.94232233454704439</v>
      </c>
      <c r="AB87" s="401">
        <f t="shared" ref="AB87:AB111" si="289">AC87/(1+$AB$66)</f>
        <v>0.96116878123798533</v>
      </c>
      <c r="AC87" s="401">
        <f>AD87/(1+$AC$66)</f>
        <v>0.98039215686274506</v>
      </c>
      <c r="AD87" s="398">
        <v>1</v>
      </c>
      <c r="AE87" s="401">
        <f t="shared" si="190"/>
        <v>1.02</v>
      </c>
      <c r="AF87" s="401">
        <f t="shared" si="191"/>
        <v>1.0404</v>
      </c>
      <c r="AG87" s="401">
        <f t="shared" si="192"/>
        <v>1.0612079999999999</v>
      </c>
      <c r="AH87" s="401">
        <f t="shared" si="193"/>
        <v>1.08243216</v>
      </c>
      <c r="AI87" s="401">
        <f t="shared" si="194"/>
        <v>1.1040808032</v>
      </c>
      <c r="AJ87" s="401">
        <f t="shared" si="195"/>
        <v>1.1261624192640001</v>
      </c>
      <c r="AK87" s="401">
        <f t="shared" si="196"/>
        <v>1.14868566764928</v>
      </c>
      <c r="AL87" s="401">
        <f t="shared" si="197"/>
        <v>1.1716593810022657</v>
      </c>
      <c r="AM87" s="401">
        <f t="shared" si="198"/>
        <v>1.1950925686223111</v>
      </c>
      <c r="AN87" s="401">
        <f t="shared" si="199"/>
        <v>1.2189944199947573</v>
      </c>
      <c r="AO87" s="401">
        <f t="shared" si="200"/>
        <v>1.2433743083946525</v>
      </c>
      <c r="AP87" s="378">
        <f t="shared" si="201"/>
        <v>1.2682417945625455</v>
      </c>
      <c r="AQ87" s="401">
        <f t="shared" si="202"/>
        <v>1.2936066304537963</v>
      </c>
      <c r="AR87" s="401">
        <f t="shared" si="203"/>
        <v>1.3194787630628724</v>
      </c>
      <c r="AS87" s="401">
        <f t="shared" si="204"/>
        <v>1.3458683383241299</v>
      </c>
      <c r="AT87" s="401">
        <f t="shared" si="205"/>
        <v>1.3727857050906125</v>
      </c>
      <c r="AU87" s="401">
        <f t="shared" si="206"/>
        <v>1.4002414191924248</v>
      </c>
      <c r="AV87" s="401">
        <f t="shared" si="207"/>
        <v>1.4282462475762734</v>
      </c>
      <c r="AW87" s="401">
        <f t="shared" si="208"/>
        <v>1.4568111725277988</v>
      </c>
      <c r="AX87" s="401">
        <f t="shared" si="209"/>
        <v>1.4859473959783549</v>
      </c>
      <c r="AY87" s="401">
        <f t="shared" si="210"/>
        <v>1.5156663438979221</v>
      </c>
      <c r="AZ87" s="401">
        <f t="shared" si="211"/>
        <v>1.5459796707758806</v>
      </c>
      <c r="BA87" s="401">
        <f t="shared" si="212"/>
        <v>1.5768992641913981</v>
      </c>
      <c r="BB87" s="401">
        <f t="shared" si="213"/>
        <v>1.6084372494752261</v>
      </c>
      <c r="BC87" s="401">
        <f t="shared" si="214"/>
        <v>1.6406059944647307</v>
      </c>
    </row>
    <row r="88" spans="1:56">
      <c r="A88" s="390">
        <v>2027</v>
      </c>
      <c r="B88" s="322" t="s">
        <v>8</v>
      </c>
      <c r="C88" s="322" t="s">
        <v>9</v>
      </c>
      <c r="D88" s="401">
        <f t="shared" si="280"/>
        <v>0.60467457705052685</v>
      </c>
      <c r="E88" s="401">
        <f t="shared" si="273"/>
        <v>0.6282568855554973</v>
      </c>
      <c r="F88" s="401">
        <f t="shared" si="274"/>
        <v>0.65778495917660562</v>
      </c>
      <c r="G88" s="401">
        <f t="shared" si="275"/>
        <v>0.66962508844178459</v>
      </c>
      <c r="H88" s="401">
        <f t="shared" si="276"/>
        <v>0.67029471353022629</v>
      </c>
      <c r="I88" s="401">
        <f t="shared" si="277"/>
        <v>0.68906296550907264</v>
      </c>
      <c r="J88" s="401">
        <f t="shared" si="278"/>
        <v>0.70215516185374494</v>
      </c>
      <c r="K88" s="401">
        <f t="shared" si="222"/>
        <v>0.71970904090008847</v>
      </c>
      <c r="L88" s="401">
        <f t="shared" si="230"/>
        <v>0.74796616456692733</v>
      </c>
      <c r="M88" s="401">
        <f t="shared" si="238"/>
        <v>0.78151571539637554</v>
      </c>
      <c r="N88" s="401">
        <f t="shared" si="246"/>
        <v>0.79089132092649683</v>
      </c>
      <c r="O88" s="401">
        <f t="shared" si="254"/>
        <v>0.7893782607798262</v>
      </c>
      <c r="P88" s="401">
        <f t="shared" si="262"/>
        <v>0.78552774786175639</v>
      </c>
      <c r="Q88" s="400">
        <f t="shared" si="270"/>
        <v>0.78022543556368951</v>
      </c>
      <c r="R88" s="401">
        <f t="shared" si="272"/>
        <v>0.77157793698619193</v>
      </c>
      <c r="S88" s="401">
        <f t="shared" si="279"/>
        <v>0.7750500377026297</v>
      </c>
      <c r="T88" s="401">
        <f t="shared" si="281"/>
        <v>0.78454440066448694</v>
      </c>
      <c r="U88" s="401">
        <f t="shared" si="282"/>
        <v>0.79337052517196238</v>
      </c>
      <c r="V88" s="401">
        <f t="shared" si="283"/>
        <v>0.80672559567902369</v>
      </c>
      <c r="W88" s="401">
        <f t="shared" si="284"/>
        <v>0.83254081474075248</v>
      </c>
      <c r="X88" s="401">
        <f t="shared" si="285"/>
        <v>0.87056017861391355</v>
      </c>
      <c r="Y88" s="401">
        <f t="shared" si="286"/>
        <v>0.88797138218619187</v>
      </c>
      <c r="Z88" s="401">
        <f t="shared" si="287"/>
        <v>0.90573080982991572</v>
      </c>
      <c r="AA88" s="401">
        <f t="shared" si="288"/>
        <v>0.92384542602651409</v>
      </c>
      <c r="AB88" s="401">
        <f t="shared" si="289"/>
        <v>0.94232233454704439</v>
      </c>
      <c r="AC88" s="401">
        <f t="shared" ref="AC88:AC112" si="290">AD88/(1+$AC$66)</f>
        <v>0.96116878123798533</v>
      </c>
      <c r="AD88" s="401">
        <f>AE88/(1+$AD$66)</f>
        <v>0.98039215686274506</v>
      </c>
      <c r="AE88" s="398">
        <v>1</v>
      </c>
      <c r="AF88" s="401">
        <f t="shared" si="191"/>
        <v>1.02</v>
      </c>
      <c r="AG88" s="401">
        <f t="shared" si="192"/>
        <v>1.0404</v>
      </c>
      <c r="AH88" s="401">
        <f t="shared" si="193"/>
        <v>1.0612079999999999</v>
      </c>
      <c r="AI88" s="401">
        <f t="shared" si="194"/>
        <v>1.08243216</v>
      </c>
      <c r="AJ88" s="401">
        <f t="shared" si="195"/>
        <v>1.1040808032</v>
      </c>
      <c r="AK88" s="401">
        <f t="shared" si="196"/>
        <v>1.1261624192640001</v>
      </c>
      <c r="AL88" s="401">
        <f t="shared" si="197"/>
        <v>1.14868566764928</v>
      </c>
      <c r="AM88" s="401">
        <f t="shared" si="198"/>
        <v>1.1716593810022657</v>
      </c>
      <c r="AN88" s="401">
        <f t="shared" si="199"/>
        <v>1.1950925686223111</v>
      </c>
      <c r="AO88" s="401">
        <f t="shared" si="200"/>
        <v>1.2189944199947573</v>
      </c>
      <c r="AP88" s="378">
        <f t="shared" si="201"/>
        <v>1.2433743083946525</v>
      </c>
      <c r="AQ88" s="401">
        <f t="shared" si="202"/>
        <v>1.2682417945625455</v>
      </c>
      <c r="AR88" s="401">
        <f t="shared" si="203"/>
        <v>1.2936066304537963</v>
      </c>
      <c r="AS88" s="401">
        <f t="shared" si="204"/>
        <v>1.3194787630628724</v>
      </c>
      <c r="AT88" s="401">
        <f t="shared" si="205"/>
        <v>1.3458683383241299</v>
      </c>
      <c r="AU88" s="401">
        <f t="shared" si="206"/>
        <v>1.3727857050906125</v>
      </c>
      <c r="AV88" s="401">
        <f t="shared" si="207"/>
        <v>1.4002414191924248</v>
      </c>
      <c r="AW88" s="401">
        <f t="shared" si="208"/>
        <v>1.4282462475762734</v>
      </c>
      <c r="AX88" s="401">
        <f t="shared" si="209"/>
        <v>1.4568111725277988</v>
      </c>
      <c r="AY88" s="401">
        <f t="shared" si="210"/>
        <v>1.4859473959783549</v>
      </c>
      <c r="AZ88" s="401">
        <f t="shared" si="211"/>
        <v>1.5156663438979221</v>
      </c>
      <c r="BA88" s="401">
        <f t="shared" si="212"/>
        <v>1.5459796707758806</v>
      </c>
      <c r="BB88" s="401">
        <f t="shared" si="213"/>
        <v>1.5768992641913981</v>
      </c>
      <c r="BC88" s="401">
        <f t="shared" si="214"/>
        <v>1.6084372494752261</v>
      </c>
    </row>
    <row r="89" spans="1:56">
      <c r="A89" s="390">
        <v>2028</v>
      </c>
      <c r="B89" s="322" t="s">
        <v>8</v>
      </c>
      <c r="C89" s="322" t="s">
        <v>9</v>
      </c>
      <c r="D89" s="401">
        <f t="shared" si="280"/>
        <v>0.59281821279463431</v>
      </c>
      <c r="E89" s="401">
        <f t="shared" si="273"/>
        <v>0.61593812309362506</v>
      </c>
      <c r="F89" s="401">
        <f t="shared" si="274"/>
        <v>0.64488721487902534</v>
      </c>
      <c r="G89" s="401">
        <f t="shared" si="275"/>
        <v>0.65649518474684776</v>
      </c>
      <c r="H89" s="401">
        <f t="shared" si="276"/>
        <v>0.65715167993159451</v>
      </c>
      <c r="I89" s="401">
        <f t="shared" si="277"/>
        <v>0.67555192696967914</v>
      </c>
      <c r="J89" s="401">
        <f t="shared" si="278"/>
        <v>0.68838741358210298</v>
      </c>
      <c r="K89" s="401">
        <f t="shared" si="222"/>
        <v>0.70559709892165545</v>
      </c>
      <c r="L89" s="401">
        <f t="shared" si="230"/>
        <v>0.73330016134012488</v>
      </c>
      <c r="M89" s="401">
        <f t="shared" si="238"/>
        <v>0.76619187783958387</v>
      </c>
      <c r="N89" s="401">
        <f t="shared" si="246"/>
        <v>0.77538364796715376</v>
      </c>
      <c r="O89" s="401">
        <f t="shared" si="254"/>
        <v>0.77390025566649623</v>
      </c>
      <c r="P89" s="401">
        <f t="shared" si="262"/>
        <v>0.7701252430017218</v>
      </c>
      <c r="Q89" s="400">
        <f t="shared" si="270"/>
        <v>0.76492689761146015</v>
      </c>
      <c r="R89" s="401">
        <f t="shared" si="272"/>
        <v>0.75644895782959976</v>
      </c>
      <c r="S89" s="401">
        <f t="shared" si="279"/>
        <v>0.75985297813983288</v>
      </c>
      <c r="T89" s="401">
        <f t="shared" si="281"/>
        <v>0.7691611771220459</v>
      </c>
      <c r="U89" s="401">
        <f t="shared" si="282"/>
        <v>0.77781424036466895</v>
      </c>
      <c r="V89" s="401">
        <f t="shared" si="283"/>
        <v>0.79090744674414082</v>
      </c>
      <c r="W89" s="401">
        <f t="shared" si="284"/>
        <v>0.81621648503995337</v>
      </c>
      <c r="X89" s="401">
        <f t="shared" si="285"/>
        <v>0.85349037119011129</v>
      </c>
      <c r="Y89" s="401">
        <f t="shared" si="286"/>
        <v>0.87056017861391355</v>
      </c>
      <c r="Z89" s="401">
        <f t="shared" si="287"/>
        <v>0.88797138218619187</v>
      </c>
      <c r="AA89" s="401">
        <f t="shared" si="288"/>
        <v>0.90573080982991572</v>
      </c>
      <c r="AB89" s="401">
        <f t="shared" si="289"/>
        <v>0.92384542602651409</v>
      </c>
      <c r="AC89" s="401">
        <f t="shared" si="290"/>
        <v>0.94232233454704439</v>
      </c>
      <c r="AD89" s="401">
        <f t="shared" ref="AD89:AD112" si="291">AE89/(1+$AD$66)</f>
        <v>0.96116878123798533</v>
      </c>
      <c r="AE89" s="401">
        <f>AF89/(1+$AE$66)</f>
        <v>0.98039215686274506</v>
      </c>
      <c r="AF89" s="398">
        <v>1</v>
      </c>
      <c r="AG89" s="401">
        <f t="shared" si="192"/>
        <v>1.02</v>
      </c>
      <c r="AH89" s="401">
        <f t="shared" si="193"/>
        <v>1.0404</v>
      </c>
      <c r="AI89" s="401">
        <f t="shared" si="194"/>
        <v>1.0612079999999999</v>
      </c>
      <c r="AJ89" s="401">
        <f t="shared" si="195"/>
        <v>1.08243216</v>
      </c>
      <c r="AK89" s="401">
        <f t="shared" si="196"/>
        <v>1.1040808032</v>
      </c>
      <c r="AL89" s="401">
        <f t="shared" si="197"/>
        <v>1.1261624192640001</v>
      </c>
      <c r="AM89" s="401">
        <f t="shared" si="198"/>
        <v>1.14868566764928</v>
      </c>
      <c r="AN89" s="401">
        <f t="shared" si="199"/>
        <v>1.1716593810022657</v>
      </c>
      <c r="AO89" s="401">
        <f t="shared" si="200"/>
        <v>1.1950925686223111</v>
      </c>
      <c r="AP89" s="378">
        <f t="shared" si="201"/>
        <v>1.2189944199947573</v>
      </c>
      <c r="AQ89" s="401">
        <f t="shared" si="202"/>
        <v>1.2433743083946525</v>
      </c>
      <c r="AR89" s="401">
        <f t="shared" si="203"/>
        <v>1.2682417945625455</v>
      </c>
      <c r="AS89" s="401">
        <f t="shared" si="204"/>
        <v>1.2936066304537963</v>
      </c>
      <c r="AT89" s="401">
        <f t="shared" si="205"/>
        <v>1.3194787630628724</v>
      </c>
      <c r="AU89" s="401">
        <f t="shared" si="206"/>
        <v>1.3458683383241299</v>
      </c>
      <c r="AV89" s="401">
        <f t="shared" si="207"/>
        <v>1.3727857050906125</v>
      </c>
      <c r="AW89" s="401">
        <f t="shared" si="208"/>
        <v>1.4002414191924248</v>
      </c>
      <c r="AX89" s="401">
        <f t="shared" si="209"/>
        <v>1.4282462475762734</v>
      </c>
      <c r="AY89" s="401">
        <f t="shared" si="210"/>
        <v>1.4568111725277988</v>
      </c>
      <c r="AZ89" s="401">
        <f t="shared" si="211"/>
        <v>1.4859473959783549</v>
      </c>
      <c r="BA89" s="401">
        <f t="shared" si="212"/>
        <v>1.5156663438979221</v>
      </c>
      <c r="BB89" s="401">
        <f t="shared" si="213"/>
        <v>1.5459796707758806</v>
      </c>
      <c r="BC89" s="401">
        <f t="shared" si="214"/>
        <v>1.5768992641913981</v>
      </c>
    </row>
    <row r="90" spans="1:56">
      <c r="A90" s="390">
        <v>2029</v>
      </c>
      <c r="B90" s="322" t="s">
        <v>8</v>
      </c>
      <c r="C90" s="322" t="s">
        <v>9</v>
      </c>
      <c r="D90" s="401">
        <f t="shared" si="280"/>
        <v>0.58119432626924916</v>
      </c>
      <c r="E90" s="401">
        <f t="shared" si="273"/>
        <v>0.60386090499374978</v>
      </c>
      <c r="F90" s="401">
        <f t="shared" si="274"/>
        <v>0.63224236752845597</v>
      </c>
      <c r="G90" s="401">
        <f t="shared" si="275"/>
        <v>0.6436227301439682</v>
      </c>
      <c r="H90" s="401">
        <f t="shared" si="276"/>
        <v>0.64426635287411205</v>
      </c>
      <c r="I90" s="401">
        <f t="shared" si="277"/>
        <v>0.66230581075458717</v>
      </c>
      <c r="J90" s="401">
        <f t="shared" si="278"/>
        <v>0.67488962115892426</v>
      </c>
      <c r="K90" s="401">
        <f t="shared" si="222"/>
        <v>0.69176186168789733</v>
      </c>
      <c r="L90" s="401">
        <f t="shared" si="230"/>
        <v>0.71892172680404376</v>
      </c>
      <c r="M90" s="401">
        <f t="shared" si="238"/>
        <v>0.75116850768586629</v>
      </c>
      <c r="N90" s="401">
        <f t="shared" si="246"/>
        <v>0.76018004702662112</v>
      </c>
      <c r="O90" s="401">
        <f t="shared" si="254"/>
        <v>0.75872574084950595</v>
      </c>
      <c r="P90" s="401">
        <f t="shared" si="262"/>
        <v>0.75502474804090358</v>
      </c>
      <c r="Q90" s="400">
        <f t="shared" si="270"/>
        <v>0.74992833099162748</v>
      </c>
      <c r="R90" s="401">
        <f t="shared" si="272"/>
        <v>0.74161662532313699</v>
      </c>
      <c r="S90" s="401">
        <f t="shared" si="279"/>
        <v>0.74495390013709106</v>
      </c>
      <c r="T90" s="401">
        <f t="shared" si="281"/>
        <v>0.75407958541377051</v>
      </c>
      <c r="U90" s="401">
        <f t="shared" si="282"/>
        <v>0.76256298074967543</v>
      </c>
      <c r="V90" s="401">
        <f t="shared" si="283"/>
        <v>0.77539945759229489</v>
      </c>
      <c r="W90" s="401">
        <f t="shared" si="284"/>
        <v>0.8002122402352484</v>
      </c>
      <c r="X90" s="401">
        <f t="shared" si="285"/>
        <v>0.83675526587265814</v>
      </c>
      <c r="Y90" s="401">
        <f t="shared" si="286"/>
        <v>0.85349037119011129</v>
      </c>
      <c r="Z90" s="401">
        <f t="shared" si="287"/>
        <v>0.87056017861391355</v>
      </c>
      <c r="AA90" s="401">
        <f t="shared" si="288"/>
        <v>0.88797138218619187</v>
      </c>
      <c r="AB90" s="401">
        <f t="shared" si="289"/>
        <v>0.90573080982991572</v>
      </c>
      <c r="AC90" s="401">
        <f t="shared" si="290"/>
        <v>0.92384542602651409</v>
      </c>
      <c r="AD90" s="401">
        <f t="shared" si="291"/>
        <v>0.94232233454704439</v>
      </c>
      <c r="AE90" s="401">
        <f t="shared" ref="AE90:AE112" si="292">AF90/(1+$AE$66)</f>
        <v>0.96116878123798533</v>
      </c>
      <c r="AF90" s="401">
        <f>AG90/(1+$AF$66)</f>
        <v>0.98039215686274506</v>
      </c>
      <c r="AG90" s="398">
        <v>1</v>
      </c>
      <c r="AH90" s="401">
        <f t="shared" si="193"/>
        <v>1.02</v>
      </c>
      <c r="AI90" s="401">
        <f t="shared" si="194"/>
        <v>1.0404</v>
      </c>
      <c r="AJ90" s="401">
        <f t="shared" si="195"/>
        <v>1.0612079999999999</v>
      </c>
      <c r="AK90" s="401">
        <f t="shared" si="196"/>
        <v>1.08243216</v>
      </c>
      <c r="AL90" s="401">
        <f t="shared" si="197"/>
        <v>1.1040808032</v>
      </c>
      <c r="AM90" s="401">
        <f t="shared" si="198"/>
        <v>1.1261624192640001</v>
      </c>
      <c r="AN90" s="401">
        <f t="shared" si="199"/>
        <v>1.14868566764928</v>
      </c>
      <c r="AO90" s="401">
        <f t="shared" si="200"/>
        <v>1.1716593810022657</v>
      </c>
      <c r="AP90" s="378">
        <f t="shared" si="201"/>
        <v>1.1950925686223111</v>
      </c>
      <c r="AQ90" s="401">
        <f t="shared" si="202"/>
        <v>1.2189944199947573</v>
      </c>
      <c r="AR90" s="401">
        <f t="shared" si="203"/>
        <v>1.2433743083946525</v>
      </c>
      <c r="AS90" s="401">
        <f t="shared" si="204"/>
        <v>1.2682417945625455</v>
      </c>
      <c r="AT90" s="401">
        <f t="shared" si="205"/>
        <v>1.2936066304537963</v>
      </c>
      <c r="AU90" s="401">
        <f t="shared" si="206"/>
        <v>1.3194787630628724</v>
      </c>
      <c r="AV90" s="401">
        <f t="shared" si="207"/>
        <v>1.3458683383241299</v>
      </c>
      <c r="AW90" s="401">
        <f t="shared" si="208"/>
        <v>1.3727857050906125</v>
      </c>
      <c r="AX90" s="401">
        <f t="shared" si="209"/>
        <v>1.4002414191924248</v>
      </c>
      <c r="AY90" s="401">
        <f t="shared" si="210"/>
        <v>1.4282462475762734</v>
      </c>
      <c r="AZ90" s="401">
        <f t="shared" si="211"/>
        <v>1.4568111725277988</v>
      </c>
      <c r="BA90" s="401">
        <f t="shared" si="212"/>
        <v>1.4859473959783549</v>
      </c>
      <c r="BB90" s="401">
        <f t="shared" si="213"/>
        <v>1.5156663438979221</v>
      </c>
      <c r="BC90" s="401">
        <f t="shared" si="214"/>
        <v>1.5459796707758806</v>
      </c>
    </row>
    <row r="91" spans="1:56">
      <c r="A91" s="390">
        <v>2030</v>
      </c>
      <c r="B91" s="322" t="s">
        <v>8</v>
      </c>
      <c r="C91" s="322" t="s">
        <v>9</v>
      </c>
      <c r="D91" s="401">
        <f t="shared" si="280"/>
        <v>0.56979835908749932</v>
      </c>
      <c r="E91" s="401">
        <f t="shared" si="273"/>
        <v>0.59202049509191179</v>
      </c>
      <c r="F91" s="401">
        <f t="shared" si="274"/>
        <v>0.61984545836123162</v>
      </c>
      <c r="G91" s="401">
        <f t="shared" si="275"/>
        <v>0.63100267661173381</v>
      </c>
      <c r="H91" s="401">
        <f t="shared" si="276"/>
        <v>0.63163367928834546</v>
      </c>
      <c r="I91" s="401">
        <f t="shared" si="277"/>
        <v>0.6493194223084191</v>
      </c>
      <c r="J91" s="401">
        <f t="shared" si="278"/>
        <v>0.661656491332279</v>
      </c>
      <c r="K91" s="401">
        <f t="shared" si="222"/>
        <v>0.67819790361558596</v>
      </c>
      <c r="L91" s="401">
        <f t="shared" si="230"/>
        <v>0.70482522235690603</v>
      </c>
      <c r="M91" s="401">
        <f t="shared" si="238"/>
        <v>0.73643971341751635</v>
      </c>
      <c r="N91" s="401">
        <f t="shared" si="246"/>
        <v>0.74527455590845237</v>
      </c>
      <c r="O91" s="401">
        <f t="shared" si="254"/>
        <v>0.74384876553873158</v>
      </c>
      <c r="P91" s="401">
        <f t="shared" si="262"/>
        <v>0.74022034121657243</v>
      </c>
      <c r="Q91" s="400">
        <f t="shared" si="270"/>
        <v>0.73522385391336054</v>
      </c>
      <c r="R91" s="401">
        <f t="shared" si="272"/>
        <v>0.72707512286582077</v>
      </c>
      <c r="S91" s="401">
        <f t="shared" si="279"/>
        <v>0.73034696091871687</v>
      </c>
      <c r="T91" s="401">
        <f t="shared" si="281"/>
        <v>0.73929371118997123</v>
      </c>
      <c r="U91" s="401">
        <f t="shared" si="282"/>
        <v>0.74761076544085836</v>
      </c>
      <c r="V91" s="401">
        <f t="shared" si="283"/>
        <v>0.76019554665911271</v>
      </c>
      <c r="W91" s="401">
        <f t="shared" si="284"/>
        <v>0.78452180415220429</v>
      </c>
      <c r="X91" s="401">
        <f t="shared" si="285"/>
        <v>0.82034829987515501</v>
      </c>
      <c r="Y91" s="401">
        <f t="shared" si="286"/>
        <v>0.83675526587265814</v>
      </c>
      <c r="Z91" s="401">
        <f t="shared" si="287"/>
        <v>0.85349037119011129</v>
      </c>
      <c r="AA91" s="401">
        <f t="shared" si="288"/>
        <v>0.87056017861391355</v>
      </c>
      <c r="AB91" s="401">
        <f t="shared" si="289"/>
        <v>0.88797138218619187</v>
      </c>
      <c r="AC91" s="401">
        <f t="shared" si="290"/>
        <v>0.90573080982991572</v>
      </c>
      <c r="AD91" s="401">
        <f t="shared" si="291"/>
        <v>0.92384542602651409</v>
      </c>
      <c r="AE91" s="401">
        <f t="shared" si="292"/>
        <v>0.94232233454704439</v>
      </c>
      <c r="AF91" s="401">
        <f t="shared" ref="AF91:AF112" si="293">AG91/(1+$AF$66)</f>
        <v>0.96116878123798533</v>
      </c>
      <c r="AG91" s="401">
        <f>AH91/(1+$AG$66)</f>
        <v>0.98039215686274506</v>
      </c>
      <c r="AH91" s="398">
        <v>1</v>
      </c>
      <c r="AI91" s="401">
        <f t="shared" si="194"/>
        <v>1.02</v>
      </c>
      <c r="AJ91" s="401">
        <f t="shared" si="195"/>
        <v>1.0404</v>
      </c>
      <c r="AK91" s="401">
        <f t="shared" si="196"/>
        <v>1.0612079999999999</v>
      </c>
      <c r="AL91" s="401">
        <f t="shared" si="197"/>
        <v>1.08243216</v>
      </c>
      <c r="AM91" s="401">
        <f t="shared" si="198"/>
        <v>1.1040808032</v>
      </c>
      <c r="AN91" s="401">
        <f t="shared" si="199"/>
        <v>1.1261624192640001</v>
      </c>
      <c r="AO91" s="401">
        <f t="shared" si="200"/>
        <v>1.14868566764928</v>
      </c>
      <c r="AP91" s="378">
        <f t="shared" si="201"/>
        <v>1.1716593810022657</v>
      </c>
      <c r="AQ91" s="401">
        <f t="shared" si="202"/>
        <v>1.1950925686223111</v>
      </c>
      <c r="AR91" s="401">
        <f t="shared" si="203"/>
        <v>1.2189944199947573</v>
      </c>
      <c r="AS91" s="401">
        <f t="shared" si="204"/>
        <v>1.2433743083946525</v>
      </c>
      <c r="AT91" s="401">
        <f t="shared" si="205"/>
        <v>1.2682417945625455</v>
      </c>
      <c r="AU91" s="401">
        <f t="shared" si="206"/>
        <v>1.2936066304537963</v>
      </c>
      <c r="AV91" s="401">
        <f t="shared" si="207"/>
        <v>1.3194787630628724</v>
      </c>
      <c r="AW91" s="401">
        <f t="shared" si="208"/>
        <v>1.3458683383241299</v>
      </c>
      <c r="AX91" s="401">
        <f t="shared" si="209"/>
        <v>1.3727857050906125</v>
      </c>
      <c r="AY91" s="401">
        <f t="shared" si="210"/>
        <v>1.4002414191924248</v>
      </c>
      <c r="AZ91" s="401">
        <f t="shared" si="211"/>
        <v>1.4282462475762734</v>
      </c>
      <c r="BA91" s="401">
        <f t="shared" si="212"/>
        <v>1.4568111725277988</v>
      </c>
      <c r="BB91" s="401">
        <f t="shared" si="213"/>
        <v>1.4859473959783549</v>
      </c>
      <c r="BC91" s="401">
        <f t="shared" si="214"/>
        <v>1.5156663438979221</v>
      </c>
    </row>
    <row r="92" spans="1:56">
      <c r="A92" s="390">
        <v>2031</v>
      </c>
      <c r="B92" s="322" t="s">
        <v>8</v>
      </c>
      <c r="C92" s="322" t="s">
        <v>9</v>
      </c>
      <c r="D92" s="401">
        <f t="shared" si="280"/>
        <v>0.55862584224264633</v>
      </c>
      <c r="E92" s="401">
        <f t="shared" si="273"/>
        <v>0.58041225009010955</v>
      </c>
      <c r="F92" s="401">
        <f t="shared" si="274"/>
        <v>0.60769162584434466</v>
      </c>
      <c r="G92" s="401">
        <f t="shared" si="275"/>
        <v>0.61863007510954282</v>
      </c>
      <c r="H92" s="401">
        <f t="shared" si="276"/>
        <v>0.61924870518465225</v>
      </c>
      <c r="I92" s="401">
        <f t="shared" si="277"/>
        <v>0.63658766892982255</v>
      </c>
      <c r="J92" s="401">
        <f t="shared" si="278"/>
        <v>0.64868283463948917</v>
      </c>
      <c r="K92" s="401">
        <f t="shared" si="222"/>
        <v>0.66489990550547629</v>
      </c>
      <c r="L92" s="401">
        <f t="shared" si="230"/>
        <v>0.69100511995775082</v>
      </c>
      <c r="M92" s="401">
        <f t="shared" si="238"/>
        <v>0.72199971903678062</v>
      </c>
      <c r="N92" s="401">
        <f t="shared" si="246"/>
        <v>0.730661329322012</v>
      </c>
      <c r="O92" s="401">
        <f t="shared" si="254"/>
        <v>0.72926349562620729</v>
      </c>
      <c r="P92" s="401">
        <f t="shared" si="262"/>
        <v>0.72570621687899239</v>
      </c>
      <c r="Q92" s="400">
        <f t="shared" si="270"/>
        <v>0.72080769991505922</v>
      </c>
      <c r="R92" s="401">
        <f t="shared" si="272"/>
        <v>0.7128187479076673</v>
      </c>
      <c r="S92" s="401">
        <f t="shared" si="279"/>
        <v>0.7160264322732518</v>
      </c>
      <c r="T92" s="401">
        <f t="shared" si="281"/>
        <v>0.7247977560685992</v>
      </c>
      <c r="U92" s="401">
        <f t="shared" si="282"/>
        <v>0.73295173082437093</v>
      </c>
      <c r="V92" s="401">
        <f t="shared" si="283"/>
        <v>0.74528975162658107</v>
      </c>
      <c r="W92" s="401">
        <f t="shared" si="284"/>
        <v>0.76913902367863163</v>
      </c>
      <c r="X92" s="401">
        <f t="shared" si="285"/>
        <v>0.80426303909328922</v>
      </c>
      <c r="Y92" s="401">
        <f t="shared" si="286"/>
        <v>0.82034829987515501</v>
      </c>
      <c r="Z92" s="401">
        <f t="shared" si="287"/>
        <v>0.83675526587265814</v>
      </c>
      <c r="AA92" s="401">
        <f t="shared" si="288"/>
        <v>0.85349037119011129</v>
      </c>
      <c r="AB92" s="401">
        <f t="shared" si="289"/>
        <v>0.87056017861391355</v>
      </c>
      <c r="AC92" s="401">
        <f t="shared" si="290"/>
        <v>0.88797138218619187</v>
      </c>
      <c r="AD92" s="401">
        <f t="shared" si="291"/>
        <v>0.90573080982991572</v>
      </c>
      <c r="AE92" s="401">
        <f t="shared" si="292"/>
        <v>0.92384542602651409</v>
      </c>
      <c r="AF92" s="401">
        <f t="shared" si="293"/>
        <v>0.94232233454704439</v>
      </c>
      <c r="AG92" s="401">
        <f t="shared" ref="AG92:AG112" si="294">AH92/(1+$AG$66)</f>
        <v>0.96116878123798533</v>
      </c>
      <c r="AH92" s="401">
        <f>AI92/(1+$AH$66)</f>
        <v>0.98039215686274506</v>
      </c>
      <c r="AI92" s="398">
        <v>1</v>
      </c>
      <c r="AJ92" s="401">
        <f t="shared" si="195"/>
        <v>1.02</v>
      </c>
      <c r="AK92" s="401">
        <f t="shared" si="196"/>
        <v>1.0404</v>
      </c>
      <c r="AL92" s="401">
        <f t="shared" si="197"/>
        <v>1.0612079999999999</v>
      </c>
      <c r="AM92" s="401">
        <f t="shared" si="198"/>
        <v>1.08243216</v>
      </c>
      <c r="AN92" s="401">
        <f t="shared" si="199"/>
        <v>1.1040808032</v>
      </c>
      <c r="AO92" s="401">
        <f t="shared" si="200"/>
        <v>1.1261624192640001</v>
      </c>
      <c r="AP92" s="378">
        <f t="shared" si="201"/>
        <v>1.14868566764928</v>
      </c>
      <c r="AQ92" s="401">
        <f t="shared" si="202"/>
        <v>1.1716593810022657</v>
      </c>
      <c r="AR92" s="401">
        <f t="shared" si="203"/>
        <v>1.1950925686223111</v>
      </c>
      <c r="AS92" s="401">
        <f t="shared" si="204"/>
        <v>1.2189944199947573</v>
      </c>
      <c r="AT92" s="401">
        <f t="shared" si="205"/>
        <v>1.2433743083946525</v>
      </c>
      <c r="AU92" s="401">
        <f t="shared" si="206"/>
        <v>1.2682417945625455</v>
      </c>
      <c r="AV92" s="401">
        <f t="shared" si="207"/>
        <v>1.2936066304537963</v>
      </c>
      <c r="AW92" s="401">
        <f t="shared" si="208"/>
        <v>1.3194787630628724</v>
      </c>
      <c r="AX92" s="401">
        <f t="shared" si="209"/>
        <v>1.3458683383241299</v>
      </c>
      <c r="AY92" s="401">
        <f t="shared" si="210"/>
        <v>1.3727857050906125</v>
      </c>
      <c r="AZ92" s="401">
        <f t="shared" si="211"/>
        <v>1.4002414191924248</v>
      </c>
      <c r="BA92" s="401">
        <f t="shared" si="212"/>
        <v>1.4282462475762734</v>
      </c>
      <c r="BB92" s="401">
        <f t="shared" si="213"/>
        <v>1.4568111725277988</v>
      </c>
      <c r="BC92" s="401">
        <f t="shared" si="214"/>
        <v>1.4859473959783549</v>
      </c>
    </row>
    <row r="93" spans="1:56" s="366" customFormat="1">
      <c r="A93" s="390">
        <v>2032</v>
      </c>
      <c r="B93" s="378" t="s">
        <v>8</v>
      </c>
      <c r="C93" s="378" t="s">
        <v>9</v>
      </c>
      <c r="D93" s="401">
        <f t="shared" ref="D93" si="295">E93/(1+D$6)</f>
        <v>0.54767239435553527</v>
      </c>
      <c r="E93" s="401">
        <f t="shared" ref="E93" si="296">F93/(1+E$6)</f>
        <v>0.56903161773540112</v>
      </c>
      <c r="F93" s="401">
        <f t="shared" ref="F93" si="297">G93/(1+F$6)</f>
        <v>0.59577610376896495</v>
      </c>
      <c r="G93" s="401">
        <f t="shared" ref="G93" si="298">H93/(1+G$6)</f>
        <v>0.60650007363680636</v>
      </c>
      <c r="H93" s="401">
        <f t="shared" ref="H93" si="299">I93/(1+H$6)</f>
        <v>0.60710657371044308</v>
      </c>
      <c r="I93" s="401">
        <f t="shared" ref="I93" si="300">J93/(1+I$6)</f>
        <v>0.62410555777433552</v>
      </c>
      <c r="J93" s="401">
        <f t="shared" ref="J93" si="301">K93/(1+J$6)</f>
        <v>0.63596356337204785</v>
      </c>
      <c r="K93" s="401">
        <f t="shared" si="222"/>
        <v>0.651862652456349</v>
      </c>
      <c r="L93" s="401">
        <f t="shared" si="230"/>
        <v>0.67745599995857897</v>
      </c>
      <c r="M93" s="401">
        <f t="shared" si="238"/>
        <v>0.70784286180076506</v>
      </c>
      <c r="N93" s="401">
        <f t="shared" si="246"/>
        <v>0.71633463659020769</v>
      </c>
      <c r="O93" s="401">
        <f t="shared" si="254"/>
        <v>0.71496421139824229</v>
      </c>
      <c r="P93" s="401">
        <f t="shared" si="262"/>
        <v>0.71147668321469837</v>
      </c>
      <c r="Q93" s="400">
        <f t="shared" si="270"/>
        <v>0.70667421560299915</v>
      </c>
      <c r="R93" s="401">
        <f t="shared" si="272"/>
        <v>0.69884190971339921</v>
      </c>
      <c r="S93" s="401">
        <f t="shared" si="279"/>
        <v>0.70198669830710947</v>
      </c>
      <c r="T93" s="401">
        <f t="shared" si="281"/>
        <v>0.71058603536137166</v>
      </c>
      <c r="U93" s="401">
        <f t="shared" si="282"/>
        <v>0.71858012825918705</v>
      </c>
      <c r="V93" s="401">
        <f t="shared" si="283"/>
        <v>0.73067622708488333</v>
      </c>
      <c r="W93" s="401">
        <f t="shared" si="284"/>
        <v>0.75405786635159966</v>
      </c>
      <c r="X93" s="401">
        <f t="shared" si="285"/>
        <v>0.7884931755816561</v>
      </c>
      <c r="Y93" s="401">
        <f t="shared" si="286"/>
        <v>0.80426303909328922</v>
      </c>
      <c r="Z93" s="401">
        <f t="shared" si="287"/>
        <v>0.82034829987515501</v>
      </c>
      <c r="AA93" s="401">
        <f t="shared" si="288"/>
        <v>0.83675526587265814</v>
      </c>
      <c r="AB93" s="401">
        <f t="shared" si="289"/>
        <v>0.85349037119011129</v>
      </c>
      <c r="AC93" s="401">
        <f t="shared" si="290"/>
        <v>0.87056017861391355</v>
      </c>
      <c r="AD93" s="401">
        <f t="shared" si="291"/>
        <v>0.88797138218619187</v>
      </c>
      <c r="AE93" s="401">
        <f t="shared" si="292"/>
        <v>0.90573080982991572</v>
      </c>
      <c r="AF93" s="401">
        <f t="shared" si="293"/>
        <v>0.92384542602651409</v>
      </c>
      <c r="AG93" s="401">
        <f t="shared" si="294"/>
        <v>0.94232233454704439</v>
      </c>
      <c r="AH93" s="401">
        <f t="shared" ref="AH93:AH112" si="302">AI93/(1+$AH$66)</f>
        <v>0.96116878123798533</v>
      </c>
      <c r="AI93" s="401">
        <f>AJ93/(1+AI$66)</f>
        <v>0.98039215686274506</v>
      </c>
      <c r="AJ93" s="398">
        <v>1</v>
      </c>
      <c r="AK93" s="401">
        <f t="shared" si="196"/>
        <v>1.02</v>
      </c>
      <c r="AL93" s="401">
        <f t="shared" si="197"/>
        <v>1.0404</v>
      </c>
      <c r="AM93" s="401">
        <f t="shared" si="198"/>
        <v>1.0612079999999999</v>
      </c>
      <c r="AN93" s="401">
        <f t="shared" si="199"/>
        <v>1.08243216</v>
      </c>
      <c r="AO93" s="401">
        <f t="shared" si="200"/>
        <v>1.1040808032</v>
      </c>
      <c r="AP93" s="378">
        <f t="shared" si="201"/>
        <v>1.1261624192640001</v>
      </c>
      <c r="AQ93" s="401">
        <f t="shared" si="202"/>
        <v>1.14868566764928</v>
      </c>
      <c r="AR93" s="401">
        <f t="shared" si="203"/>
        <v>1.1716593810022657</v>
      </c>
      <c r="AS93" s="401">
        <f t="shared" si="204"/>
        <v>1.1950925686223111</v>
      </c>
      <c r="AT93" s="401">
        <f t="shared" si="205"/>
        <v>1.2189944199947573</v>
      </c>
      <c r="AU93" s="401">
        <f t="shared" si="206"/>
        <v>1.2433743083946525</v>
      </c>
      <c r="AV93" s="401">
        <f t="shared" si="207"/>
        <v>1.2682417945625455</v>
      </c>
      <c r="AW93" s="401">
        <f t="shared" si="208"/>
        <v>1.2936066304537963</v>
      </c>
      <c r="AX93" s="401">
        <f t="shared" si="209"/>
        <v>1.3194787630628724</v>
      </c>
      <c r="AY93" s="401">
        <f t="shared" si="210"/>
        <v>1.3458683383241299</v>
      </c>
      <c r="AZ93" s="401">
        <f t="shared" si="211"/>
        <v>1.3727857050906125</v>
      </c>
      <c r="BA93" s="401">
        <f t="shared" si="212"/>
        <v>1.4002414191924248</v>
      </c>
      <c r="BB93" s="401">
        <f t="shared" si="213"/>
        <v>1.4282462475762734</v>
      </c>
      <c r="BC93" s="401">
        <f t="shared" si="214"/>
        <v>1.4568111725277988</v>
      </c>
      <c r="BD93" s="282"/>
    </row>
    <row r="94" spans="1:56" s="366" customFormat="1">
      <c r="A94" s="390">
        <v>2033</v>
      </c>
      <c r="B94" s="378" t="s">
        <v>8</v>
      </c>
      <c r="C94" s="378" t="s">
        <v>9</v>
      </c>
      <c r="D94" s="401">
        <f t="shared" ref="D94:D100" si="303">E94/(1+$D$6)</f>
        <v>0.53693371995640737</v>
      </c>
      <c r="E94" s="401">
        <f t="shared" ref="E94:E112" si="304">F94/(1+$E$6)</f>
        <v>0.55787413503470717</v>
      </c>
      <c r="F94" s="401">
        <f t="shared" ref="F94:F112" si="305">G94/(1+$F$6)</f>
        <v>0.58409421938133843</v>
      </c>
      <c r="G94" s="401">
        <f t="shared" ref="G94:G112" si="306">H94/(1+$G$6)</f>
        <v>0.59460791533020252</v>
      </c>
      <c r="H94" s="401">
        <f t="shared" ref="H94:H112" si="307">I94/(1+$H$6)</f>
        <v>0.59520252324553269</v>
      </c>
      <c r="I94" s="401">
        <f t="shared" ref="I94:I112" si="308">J94/(1+$I$6)</f>
        <v>0.61186819389640756</v>
      </c>
      <c r="J94" s="401">
        <f t="shared" ref="J94:J112" si="309">K94/(1+$J$6)</f>
        <v>0.62349368958043927</v>
      </c>
      <c r="K94" s="401">
        <f t="shared" si="222"/>
        <v>0.63908103181995024</v>
      </c>
      <c r="L94" s="401">
        <f t="shared" si="230"/>
        <v>0.66417254897899924</v>
      </c>
      <c r="M94" s="401">
        <f t="shared" si="238"/>
        <v>0.69396359000075025</v>
      </c>
      <c r="N94" s="401">
        <f t="shared" si="246"/>
        <v>0.70228885940216457</v>
      </c>
      <c r="O94" s="401">
        <f t="shared" si="254"/>
        <v>0.70094530529239463</v>
      </c>
      <c r="P94" s="401">
        <f t="shared" si="262"/>
        <v>0.69752616001441037</v>
      </c>
      <c r="Q94" s="400">
        <f t="shared" si="270"/>
        <v>0.69281785843431309</v>
      </c>
      <c r="R94" s="401">
        <f t="shared" si="272"/>
        <v>0.68513912716999947</v>
      </c>
      <c r="S94" s="401">
        <f t="shared" si="279"/>
        <v>0.68822225324226438</v>
      </c>
      <c r="T94" s="401">
        <f t="shared" si="281"/>
        <v>0.69665297584448216</v>
      </c>
      <c r="U94" s="401">
        <f t="shared" si="282"/>
        <v>0.70449032182273252</v>
      </c>
      <c r="V94" s="401">
        <f t="shared" si="283"/>
        <v>0.71634924224008178</v>
      </c>
      <c r="W94" s="401">
        <f t="shared" si="284"/>
        <v>0.73927241799176446</v>
      </c>
      <c r="X94" s="401">
        <f t="shared" si="285"/>
        <v>0.77303252508005504</v>
      </c>
      <c r="Y94" s="401">
        <f t="shared" si="286"/>
        <v>0.7884931755816561</v>
      </c>
      <c r="Z94" s="401">
        <f t="shared" si="287"/>
        <v>0.80426303909328922</v>
      </c>
      <c r="AA94" s="401">
        <f t="shared" si="288"/>
        <v>0.82034829987515501</v>
      </c>
      <c r="AB94" s="401">
        <f t="shared" si="289"/>
        <v>0.83675526587265814</v>
      </c>
      <c r="AC94" s="401">
        <f t="shared" si="290"/>
        <v>0.85349037119011129</v>
      </c>
      <c r="AD94" s="401">
        <f t="shared" si="291"/>
        <v>0.87056017861391355</v>
      </c>
      <c r="AE94" s="401">
        <f t="shared" si="292"/>
        <v>0.88797138218619187</v>
      </c>
      <c r="AF94" s="401">
        <f t="shared" si="293"/>
        <v>0.90573080982991572</v>
      </c>
      <c r="AG94" s="401">
        <f t="shared" si="294"/>
        <v>0.92384542602651409</v>
      </c>
      <c r="AH94" s="401">
        <f t="shared" si="302"/>
        <v>0.94232233454704439</v>
      </c>
      <c r="AI94" s="401">
        <f t="shared" ref="AI94:AI112" si="310">AJ94/(1+AI$66)</f>
        <v>0.96116878123798533</v>
      </c>
      <c r="AJ94" s="401">
        <f>AK94/(1+$AJ$66)</f>
        <v>0.98039215686274506</v>
      </c>
      <c r="AK94" s="398">
        <v>1</v>
      </c>
      <c r="AL94" s="401">
        <f t="shared" si="197"/>
        <v>1.02</v>
      </c>
      <c r="AM94" s="401">
        <f t="shared" si="198"/>
        <v>1.0404</v>
      </c>
      <c r="AN94" s="401">
        <f t="shared" si="199"/>
        <v>1.0612079999999999</v>
      </c>
      <c r="AO94" s="401">
        <f t="shared" si="200"/>
        <v>1.08243216</v>
      </c>
      <c r="AP94" s="378">
        <f t="shared" si="201"/>
        <v>1.1040808032</v>
      </c>
      <c r="AQ94" s="401">
        <f t="shared" si="202"/>
        <v>1.1261624192640001</v>
      </c>
      <c r="AR94" s="401">
        <f t="shared" si="203"/>
        <v>1.14868566764928</v>
      </c>
      <c r="AS94" s="401">
        <f t="shared" si="204"/>
        <v>1.1716593810022657</v>
      </c>
      <c r="AT94" s="401">
        <f t="shared" si="205"/>
        <v>1.1950925686223111</v>
      </c>
      <c r="AU94" s="401">
        <f t="shared" si="206"/>
        <v>1.2189944199947573</v>
      </c>
      <c r="AV94" s="401">
        <f t="shared" si="207"/>
        <v>1.2433743083946525</v>
      </c>
      <c r="AW94" s="401">
        <f t="shared" si="208"/>
        <v>1.2682417945625455</v>
      </c>
      <c r="AX94" s="401">
        <f t="shared" si="209"/>
        <v>1.2936066304537963</v>
      </c>
      <c r="AY94" s="401">
        <f t="shared" si="210"/>
        <v>1.3194787630628724</v>
      </c>
      <c r="AZ94" s="401">
        <f t="shared" si="211"/>
        <v>1.3458683383241299</v>
      </c>
      <c r="BA94" s="401">
        <f t="shared" si="212"/>
        <v>1.3727857050906125</v>
      </c>
      <c r="BB94" s="401">
        <f t="shared" si="213"/>
        <v>1.4002414191924248</v>
      </c>
      <c r="BC94" s="401">
        <f t="shared" si="214"/>
        <v>1.4282462475762734</v>
      </c>
      <c r="BD94" s="282"/>
    </row>
    <row r="95" spans="1:56" s="366" customFormat="1">
      <c r="A95" s="390">
        <v>2034</v>
      </c>
      <c r="B95" s="378" t="s">
        <v>8</v>
      </c>
      <c r="C95" s="378" t="s">
        <v>9</v>
      </c>
      <c r="D95" s="401">
        <f t="shared" si="303"/>
        <v>0.52640560780039913</v>
      </c>
      <c r="E95" s="401">
        <f t="shared" si="304"/>
        <v>0.54693542650461469</v>
      </c>
      <c r="F95" s="401">
        <f t="shared" si="305"/>
        <v>0.57264139155033156</v>
      </c>
      <c r="G95" s="401">
        <f t="shared" si="306"/>
        <v>0.58294893659823754</v>
      </c>
      <c r="H95" s="401">
        <f t="shared" si="307"/>
        <v>0.5835318855348357</v>
      </c>
      <c r="I95" s="401">
        <f t="shared" si="308"/>
        <v>0.59987077832981117</v>
      </c>
      <c r="J95" s="401">
        <f t="shared" si="309"/>
        <v>0.61126832311807755</v>
      </c>
      <c r="K95" s="401">
        <f t="shared" si="222"/>
        <v>0.62655003119602948</v>
      </c>
      <c r="L95" s="401">
        <f t="shared" si="230"/>
        <v>0.65114955782254813</v>
      </c>
      <c r="M95" s="401">
        <f t="shared" si="238"/>
        <v>0.68035646078504908</v>
      </c>
      <c r="N95" s="401">
        <f t="shared" si="246"/>
        <v>0.68851848960996509</v>
      </c>
      <c r="O95" s="401">
        <f t="shared" si="254"/>
        <v>0.68720127969842593</v>
      </c>
      <c r="P95" s="401">
        <f t="shared" si="262"/>
        <v>0.68384917648471588</v>
      </c>
      <c r="Q95" s="400">
        <f t="shared" si="270"/>
        <v>0.679233194543444</v>
      </c>
      <c r="R95" s="401">
        <f t="shared" si="272"/>
        <v>0.67170502663725418</v>
      </c>
      <c r="S95" s="401">
        <f t="shared" si="279"/>
        <v>0.67472769925712184</v>
      </c>
      <c r="T95" s="401">
        <f t="shared" si="281"/>
        <v>0.68299311357302162</v>
      </c>
      <c r="U95" s="401">
        <f t="shared" si="282"/>
        <v>0.69067678610071814</v>
      </c>
      <c r="V95" s="401">
        <f t="shared" si="283"/>
        <v>0.70230317866674685</v>
      </c>
      <c r="W95" s="401">
        <f t="shared" si="284"/>
        <v>0.72477688038408272</v>
      </c>
      <c r="X95" s="401">
        <f t="shared" si="285"/>
        <v>0.75787502458828926</v>
      </c>
      <c r="Y95" s="401">
        <f t="shared" si="286"/>
        <v>0.77303252508005504</v>
      </c>
      <c r="Z95" s="401">
        <f t="shared" si="287"/>
        <v>0.7884931755816561</v>
      </c>
      <c r="AA95" s="401">
        <f t="shared" si="288"/>
        <v>0.80426303909328922</v>
      </c>
      <c r="AB95" s="401">
        <f t="shared" si="289"/>
        <v>0.82034829987515501</v>
      </c>
      <c r="AC95" s="401">
        <f t="shared" si="290"/>
        <v>0.83675526587265814</v>
      </c>
      <c r="AD95" s="401">
        <f t="shared" si="291"/>
        <v>0.85349037119011129</v>
      </c>
      <c r="AE95" s="401">
        <f t="shared" si="292"/>
        <v>0.87056017861391355</v>
      </c>
      <c r="AF95" s="401">
        <f t="shared" si="293"/>
        <v>0.88797138218619187</v>
      </c>
      <c r="AG95" s="401">
        <f t="shared" si="294"/>
        <v>0.90573080982991572</v>
      </c>
      <c r="AH95" s="401">
        <f t="shared" si="302"/>
        <v>0.92384542602651409</v>
      </c>
      <c r="AI95" s="401">
        <f t="shared" si="310"/>
        <v>0.94232233454704439</v>
      </c>
      <c r="AJ95" s="401">
        <f t="shared" ref="AJ95:AJ112" si="311">AK95/(1+$AJ$66)</f>
        <v>0.96116878123798533</v>
      </c>
      <c r="AK95" s="401">
        <f>AL95/(1+$AK$66)</f>
        <v>0.98039215686274506</v>
      </c>
      <c r="AL95" s="398">
        <v>1</v>
      </c>
      <c r="AM95" s="401">
        <f t="shared" si="198"/>
        <v>1.02</v>
      </c>
      <c r="AN95" s="401">
        <f t="shared" si="199"/>
        <v>1.0404</v>
      </c>
      <c r="AO95" s="401">
        <f t="shared" si="200"/>
        <v>1.0612079999999999</v>
      </c>
      <c r="AP95" s="378">
        <f t="shared" si="201"/>
        <v>1.08243216</v>
      </c>
      <c r="AQ95" s="401">
        <f t="shared" si="202"/>
        <v>1.1040808032</v>
      </c>
      <c r="AR95" s="401">
        <f t="shared" si="203"/>
        <v>1.1261624192640001</v>
      </c>
      <c r="AS95" s="401">
        <f t="shared" si="204"/>
        <v>1.14868566764928</v>
      </c>
      <c r="AT95" s="401">
        <f t="shared" si="205"/>
        <v>1.1716593810022657</v>
      </c>
      <c r="AU95" s="401">
        <f t="shared" si="206"/>
        <v>1.1950925686223111</v>
      </c>
      <c r="AV95" s="401">
        <f t="shared" si="207"/>
        <v>1.2189944199947573</v>
      </c>
      <c r="AW95" s="401">
        <f t="shared" si="208"/>
        <v>1.2433743083946525</v>
      </c>
      <c r="AX95" s="401">
        <f t="shared" si="209"/>
        <v>1.2682417945625455</v>
      </c>
      <c r="AY95" s="401">
        <f t="shared" si="210"/>
        <v>1.2936066304537963</v>
      </c>
      <c r="AZ95" s="401">
        <f t="shared" si="211"/>
        <v>1.3194787630628724</v>
      </c>
      <c r="BA95" s="401">
        <f t="shared" si="212"/>
        <v>1.3458683383241299</v>
      </c>
      <c r="BB95" s="401">
        <f t="shared" si="213"/>
        <v>1.3727857050906125</v>
      </c>
      <c r="BC95" s="401">
        <f t="shared" si="214"/>
        <v>1.4002414191924248</v>
      </c>
      <c r="BD95" s="282"/>
    </row>
    <row r="96" spans="1:56" s="366" customFormat="1">
      <c r="A96" s="390">
        <v>2035</v>
      </c>
      <c r="B96" s="378" t="s">
        <v>8</v>
      </c>
      <c r="C96" s="378" t="s">
        <v>9</v>
      </c>
      <c r="D96" s="401">
        <f t="shared" si="303"/>
        <v>0.51608392921607771</v>
      </c>
      <c r="E96" s="401">
        <f t="shared" si="304"/>
        <v>0.53621120245550469</v>
      </c>
      <c r="F96" s="401">
        <f t="shared" si="305"/>
        <v>0.56141312897091333</v>
      </c>
      <c r="G96" s="401">
        <f t="shared" si="306"/>
        <v>0.57151856529238976</v>
      </c>
      <c r="H96" s="401">
        <f t="shared" si="307"/>
        <v>0.57209008385768212</v>
      </c>
      <c r="I96" s="401">
        <f t="shared" si="308"/>
        <v>0.58810860620569727</v>
      </c>
      <c r="J96" s="401">
        <f t="shared" si="309"/>
        <v>0.59928266972360544</v>
      </c>
      <c r="K96" s="401">
        <f t="shared" si="222"/>
        <v>0.61426473646669555</v>
      </c>
      <c r="L96" s="401">
        <f t="shared" si="230"/>
        <v>0.63838191943387068</v>
      </c>
      <c r="M96" s="401">
        <f t="shared" si="238"/>
        <v>0.66701613802455795</v>
      </c>
      <c r="N96" s="401">
        <f t="shared" si="246"/>
        <v>0.67501812706859321</v>
      </c>
      <c r="O96" s="401">
        <f t="shared" si="254"/>
        <v>0.67372674480237826</v>
      </c>
      <c r="P96" s="401">
        <f t="shared" si="262"/>
        <v>0.67044036910266247</v>
      </c>
      <c r="Q96" s="400">
        <f t="shared" si="270"/>
        <v>0.6659148966112195</v>
      </c>
      <c r="R96" s="401">
        <f t="shared" si="272"/>
        <v>0.65853433984044518</v>
      </c>
      <c r="S96" s="401">
        <f t="shared" si="279"/>
        <v>0.66149774436972719</v>
      </c>
      <c r="T96" s="401">
        <f t="shared" si="281"/>
        <v>0.66960109173825644</v>
      </c>
      <c r="U96" s="401">
        <f t="shared" si="282"/>
        <v>0.67713410402031182</v>
      </c>
      <c r="V96" s="401">
        <f t="shared" si="283"/>
        <v>0.68853252810465371</v>
      </c>
      <c r="W96" s="401">
        <f t="shared" si="284"/>
        <v>0.7105655690040027</v>
      </c>
      <c r="X96" s="401">
        <f t="shared" si="285"/>
        <v>0.74301472998851892</v>
      </c>
      <c r="Y96" s="401">
        <f t="shared" si="286"/>
        <v>0.75787502458828926</v>
      </c>
      <c r="Z96" s="401">
        <f t="shared" si="287"/>
        <v>0.77303252508005504</v>
      </c>
      <c r="AA96" s="401">
        <f t="shared" si="288"/>
        <v>0.7884931755816561</v>
      </c>
      <c r="AB96" s="401">
        <f t="shared" si="289"/>
        <v>0.80426303909328922</v>
      </c>
      <c r="AC96" s="401">
        <f t="shared" si="290"/>
        <v>0.82034829987515501</v>
      </c>
      <c r="AD96" s="401">
        <f t="shared" si="291"/>
        <v>0.83675526587265814</v>
      </c>
      <c r="AE96" s="401">
        <f t="shared" si="292"/>
        <v>0.85349037119011129</v>
      </c>
      <c r="AF96" s="401">
        <f t="shared" si="293"/>
        <v>0.87056017861391355</v>
      </c>
      <c r="AG96" s="401">
        <f t="shared" si="294"/>
        <v>0.88797138218619187</v>
      </c>
      <c r="AH96" s="401">
        <f t="shared" si="302"/>
        <v>0.90573080982991572</v>
      </c>
      <c r="AI96" s="401">
        <f t="shared" si="310"/>
        <v>0.92384542602651409</v>
      </c>
      <c r="AJ96" s="401">
        <f t="shared" si="311"/>
        <v>0.94232233454704439</v>
      </c>
      <c r="AK96" s="401">
        <f t="shared" ref="AK96:AK112" si="312">AL96/(1+$AK$66)</f>
        <v>0.96116878123798533</v>
      </c>
      <c r="AL96" s="401">
        <f>AM96/(1+$AL$66)</f>
        <v>0.98039215686274506</v>
      </c>
      <c r="AM96" s="398">
        <v>1</v>
      </c>
      <c r="AN96" s="401">
        <f t="shared" si="199"/>
        <v>1.02</v>
      </c>
      <c r="AO96" s="401">
        <f t="shared" si="200"/>
        <v>1.0404</v>
      </c>
      <c r="AP96" s="378">
        <f t="shared" si="201"/>
        <v>1.0612079999999999</v>
      </c>
      <c r="AQ96" s="401">
        <f t="shared" si="202"/>
        <v>1.08243216</v>
      </c>
      <c r="AR96" s="401">
        <f t="shared" si="203"/>
        <v>1.1040808032</v>
      </c>
      <c r="AS96" s="401">
        <f t="shared" si="204"/>
        <v>1.1261624192640001</v>
      </c>
      <c r="AT96" s="401">
        <f t="shared" si="205"/>
        <v>1.14868566764928</v>
      </c>
      <c r="AU96" s="401">
        <f t="shared" si="206"/>
        <v>1.1716593810022657</v>
      </c>
      <c r="AV96" s="401">
        <f t="shared" si="207"/>
        <v>1.1950925686223111</v>
      </c>
      <c r="AW96" s="401">
        <f t="shared" si="208"/>
        <v>1.2189944199947573</v>
      </c>
      <c r="AX96" s="401">
        <f t="shared" si="209"/>
        <v>1.2433743083946525</v>
      </c>
      <c r="AY96" s="401">
        <f t="shared" si="210"/>
        <v>1.2682417945625455</v>
      </c>
      <c r="AZ96" s="401">
        <f t="shared" si="211"/>
        <v>1.2936066304537963</v>
      </c>
      <c r="BA96" s="401">
        <f t="shared" si="212"/>
        <v>1.3194787630628724</v>
      </c>
      <c r="BB96" s="401">
        <f t="shared" si="213"/>
        <v>1.3458683383241299</v>
      </c>
      <c r="BC96" s="401">
        <f t="shared" si="214"/>
        <v>1.3727857050906125</v>
      </c>
      <c r="BD96" s="282"/>
    </row>
    <row r="97" spans="1:56" s="366" customFormat="1">
      <c r="A97" s="390">
        <v>2036</v>
      </c>
      <c r="B97" s="378" t="s">
        <v>8</v>
      </c>
      <c r="C97" s="378" t="s">
        <v>9</v>
      </c>
      <c r="D97" s="401">
        <f t="shared" si="303"/>
        <v>0.50596463648635071</v>
      </c>
      <c r="E97" s="401">
        <f t="shared" si="304"/>
        <v>0.52569725730931838</v>
      </c>
      <c r="F97" s="401">
        <f t="shared" si="305"/>
        <v>0.55040502840285632</v>
      </c>
      <c r="G97" s="401">
        <f t="shared" si="306"/>
        <v>0.56031231891410771</v>
      </c>
      <c r="H97" s="401">
        <f t="shared" si="307"/>
        <v>0.56087263123302178</v>
      </c>
      <c r="I97" s="401">
        <f t="shared" si="308"/>
        <v>0.57657706490754645</v>
      </c>
      <c r="J97" s="401">
        <f t="shared" si="309"/>
        <v>0.58753202914078984</v>
      </c>
      <c r="K97" s="401">
        <f t="shared" si="222"/>
        <v>0.60222032986930951</v>
      </c>
      <c r="L97" s="401">
        <f t="shared" si="230"/>
        <v>0.62586462689595179</v>
      </c>
      <c r="M97" s="401">
        <f t="shared" si="238"/>
        <v>0.65393739022015496</v>
      </c>
      <c r="N97" s="401">
        <f t="shared" si="246"/>
        <v>0.66178247751822872</v>
      </c>
      <c r="O97" s="401">
        <f t="shared" si="254"/>
        <v>0.66051641647292003</v>
      </c>
      <c r="P97" s="401">
        <f t="shared" si="262"/>
        <v>0.65729447951241438</v>
      </c>
      <c r="Q97" s="400">
        <f t="shared" si="270"/>
        <v>0.65285774177570555</v>
      </c>
      <c r="R97" s="401">
        <f t="shared" si="272"/>
        <v>0.64562190180435819</v>
      </c>
      <c r="S97" s="401">
        <f t="shared" si="279"/>
        <v>0.6485272003624778</v>
      </c>
      <c r="T97" s="401">
        <f t="shared" si="281"/>
        <v>0.65647165856691825</v>
      </c>
      <c r="U97" s="401">
        <f t="shared" si="282"/>
        <v>0.66385696472579603</v>
      </c>
      <c r="V97" s="401">
        <f t="shared" si="283"/>
        <v>0.67503189029868016</v>
      </c>
      <c r="W97" s="401">
        <f t="shared" si="284"/>
        <v>0.69663291078823797</v>
      </c>
      <c r="X97" s="401">
        <f t="shared" si="285"/>
        <v>0.72844581371423422</v>
      </c>
      <c r="Y97" s="401">
        <f t="shared" si="286"/>
        <v>0.74301472998851892</v>
      </c>
      <c r="Z97" s="401">
        <f t="shared" si="287"/>
        <v>0.75787502458828926</v>
      </c>
      <c r="AA97" s="401">
        <f t="shared" si="288"/>
        <v>0.77303252508005504</v>
      </c>
      <c r="AB97" s="401">
        <f t="shared" si="289"/>
        <v>0.7884931755816561</v>
      </c>
      <c r="AC97" s="401">
        <f t="shared" si="290"/>
        <v>0.80426303909328922</v>
      </c>
      <c r="AD97" s="401">
        <f t="shared" si="291"/>
        <v>0.82034829987515501</v>
      </c>
      <c r="AE97" s="401">
        <f t="shared" si="292"/>
        <v>0.83675526587265814</v>
      </c>
      <c r="AF97" s="401">
        <f t="shared" si="293"/>
        <v>0.85349037119011129</v>
      </c>
      <c r="AG97" s="401">
        <f t="shared" si="294"/>
        <v>0.87056017861391355</v>
      </c>
      <c r="AH97" s="401">
        <f t="shared" si="302"/>
        <v>0.88797138218619187</v>
      </c>
      <c r="AI97" s="401">
        <f t="shared" si="310"/>
        <v>0.90573080982991572</v>
      </c>
      <c r="AJ97" s="401">
        <f t="shared" si="311"/>
        <v>0.92384542602651409</v>
      </c>
      <c r="AK97" s="401">
        <f t="shared" si="312"/>
        <v>0.94232233454704439</v>
      </c>
      <c r="AL97" s="401">
        <f t="shared" ref="AL97:AL112" si="313">AM97/(1+$AL$66)</f>
        <v>0.96116878123798533</v>
      </c>
      <c r="AM97" s="401">
        <f>AN97/(1+$AM$66)</f>
        <v>0.98039215686274506</v>
      </c>
      <c r="AN97" s="398">
        <v>1</v>
      </c>
      <c r="AO97" s="401">
        <f t="shared" si="200"/>
        <v>1.02</v>
      </c>
      <c r="AP97" s="378">
        <f t="shared" si="201"/>
        <v>1.0404</v>
      </c>
      <c r="AQ97" s="401">
        <f t="shared" si="202"/>
        <v>1.0612079999999999</v>
      </c>
      <c r="AR97" s="401">
        <f t="shared" si="203"/>
        <v>1.08243216</v>
      </c>
      <c r="AS97" s="401">
        <f t="shared" si="204"/>
        <v>1.1040808032</v>
      </c>
      <c r="AT97" s="401">
        <f t="shared" si="205"/>
        <v>1.1261624192640001</v>
      </c>
      <c r="AU97" s="401">
        <f t="shared" si="206"/>
        <v>1.14868566764928</v>
      </c>
      <c r="AV97" s="401">
        <f t="shared" si="207"/>
        <v>1.1716593810022657</v>
      </c>
      <c r="AW97" s="401">
        <f t="shared" si="208"/>
        <v>1.1950925686223111</v>
      </c>
      <c r="AX97" s="401">
        <f t="shared" si="209"/>
        <v>1.2189944199947573</v>
      </c>
      <c r="AY97" s="401">
        <f t="shared" si="210"/>
        <v>1.2433743083946525</v>
      </c>
      <c r="AZ97" s="401">
        <f t="shared" si="211"/>
        <v>1.2682417945625455</v>
      </c>
      <c r="BA97" s="401">
        <f t="shared" si="212"/>
        <v>1.2936066304537963</v>
      </c>
      <c r="BB97" s="401">
        <f t="shared" si="213"/>
        <v>1.3194787630628724</v>
      </c>
      <c r="BC97" s="401">
        <f t="shared" si="214"/>
        <v>1.3458683383241299</v>
      </c>
      <c r="BD97" s="282"/>
    </row>
    <row r="98" spans="1:56" s="366" customFormat="1">
      <c r="A98" s="390">
        <v>2037</v>
      </c>
      <c r="B98" s="378" t="s">
        <v>8</v>
      </c>
      <c r="C98" s="378" t="s">
        <v>9</v>
      </c>
      <c r="D98" s="401">
        <f t="shared" si="303"/>
        <v>0.49604376126112809</v>
      </c>
      <c r="E98" s="401">
        <f t="shared" si="304"/>
        <v>0.51538946795031204</v>
      </c>
      <c r="F98" s="401">
        <f t="shared" si="305"/>
        <v>0.53961277294397669</v>
      </c>
      <c r="G98" s="401">
        <f t="shared" si="306"/>
        <v>0.5493258028569683</v>
      </c>
      <c r="H98" s="401">
        <f t="shared" si="307"/>
        <v>0.54987512865982524</v>
      </c>
      <c r="I98" s="401">
        <f t="shared" si="308"/>
        <v>0.56527163226230037</v>
      </c>
      <c r="J98" s="401">
        <f t="shared" si="309"/>
        <v>0.57601179327528407</v>
      </c>
      <c r="K98" s="401">
        <f t="shared" si="222"/>
        <v>0.59041208810716617</v>
      </c>
      <c r="L98" s="401">
        <f t="shared" si="230"/>
        <v>0.61359277146661939</v>
      </c>
      <c r="M98" s="401">
        <f t="shared" si="238"/>
        <v>0.6411150884511323</v>
      </c>
      <c r="N98" s="401">
        <f t="shared" si="246"/>
        <v>0.64880635050806734</v>
      </c>
      <c r="O98" s="401">
        <f t="shared" si="254"/>
        <v>0.6475651141891372</v>
      </c>
      <c r="P98" s="401">
        <f t="shared" si="262"/>
        <v>0.64440635246315126</v>
      </c>
      <c r="Q98" s="400">
        <f t="shared" si="270"/>
        <v>0.64005660958402499</v>
      </c>
      <c r="R98" s="401">
        <f t="shared" si="272"/>
        <v>0.63296264882780207</v>
      </c>
      <c r="S98" s="401">
        <f t="shared" si="279"/>
        <v>0.63581098074752718</v>
      </c>
      <c r="T98" s="401">
        <f t="shared" si="281"/>
        <v>0.64359966526168444</v>
      </c>
      <c r="U98" s="401">
        <f t="shared" si="282"/>
        <v>0.65084016149587842</v>
      </c>
      <c r="V98" s="401">
        <f t="shared" si="283"/>
        <v>0.66179597088105901</v>
      </c>
      <c r="W98" s="401">
        <f t="shared" si="284"/>
        <v>0.68297344194925291</v>
      </c>
      <c r="X98" s="401">
        <f t="shared" si="285"/>
        <v>0.71416256246493548</v>
      </c>
      <c r="Y98" s="401">
        <f t="shared" si="286"/>
        <v>0.72844581371423422</v>
      </c>
      <c r="Z98" s="401">
        <f t="shared" si="287"/>
        <v>0.74301472998851892</v>
      </c>
      <c r="AA98" s="401">
        <f t="shared" si="288"/>
        <v>0.75787502458828926</v>
      </c>
      <c r="AB98" s="401">
        <f t="shared" si="289"/>
        <v>0.77303252508005504</v>
      </c>
      <c r="AC98" s="401">
        <f t="shared" si="290"/>
        <v>0.7884931755816561</v>
      </c>
      <c r="AD98" s="401">
        <f t="shared" si="291"/>
        <v>0.80426303909328922</v>
      </c>
      <c r="AE98" s="401">
        <f t="shared" si="292"/>
        <v>0.82034829987515501</v>
      </c>
      <c r="AF98" s="401">
        <f t="shared" si="293"/>
        <v>0.83675526587265814</v>
      </c>
      <c r="AG98" s="401">
        <f t="shared" si="294"/>
        <v>0.85349037119011129</v>
      </c>
      <c r="AH98" s="401">
        <f t="shared" si="302"/>
        <v>0.87056017861391355</v>
      </c>
      <c r="AI98" s="401">
        <f t="shared" si="310"/>
        <v>0.88797138218619187</v>
      </c>
      <c r="AJ98" s="401">
        <f t="shared" si="311"/>
        <v>0.90573080982991572</v>
      </c>
      <c r="AK98" s="401">
        <f t="shared" si="312"/>
        <v>0.92384542602651409</v>
      </c>
      <c r="AL98" s="401">
        <f t="shared" si="313"/>
        <v>0.94232233454704439</v>
      </c>
      <c r="AM98" s="401">
        <f t="shared" ref="AM98:AM112" si="314">AN98/(1+$AM$66)</f>
        <v>0.96116878123798533</v>
      </c>
      <c r="AN98" s="401">
        <f>AO98/(1+$AN$66)</f>
        <v>0.98039215686274506</v>
      </c>
      <c r="AO98" s="398">
        <v>1</v>
      </c>
      <c r="AP98" s="378">
        <f t="shared" si="201"/>
        <v>1.02</v>
      </c>
      <c r="AQ98" s="401">
        <f t="shared" si="202"/>
        <v>1.0404</v>
      </c>
      <c r="AR98" s="401">
        <f t="shared" si="203"/>
        <v>1.0612079999999999</v>
      </c>
      <c r="AS98" s="401">
        <f t="shared" si="204"/>
        <v>1.08243216</v>
      </c>
      <c r="AT98" s="401">
        <f t="shared" si="205"/>
        <v>1.1040808032</v>
      </c>
      <c r="AU98" s="401">
        <f t="shared" si="206"/>
        <v>1.1261624192640001</v>
      </c>
      <c r="AV98" s="401">
        <f t="shared" si="207"/>
        <v>1.14868566764928</v>
      </c>
      <c r="AW98" s="401">
        <f t="shared" si="208"/>
        <v>1.1716593810022657</v>
      </c>
      <c r="AX98" s="401">
        <f t="shared" si="209"/>
        <v>1.1950925686223111</v>
      </c>
      <c r="AY98" s="401">
        <f t="shared" si="210"/>
        <v>1.2189944199947573</v>
      </c>
      <c r="AZ98" s="401">
        <f t="shared" si="211"/>
        <v>1.2433743083946525</v>
      </c>
      <c r="BA98" s="401">
        <f t="shared" si="212"/>
        <v>1.2682417945625455</v>
      </c>
      <c r="BB98" s="401">
        <f t="shared" si="213"/>
        <v>1.2936066304537963</v>
      </c>
      <c r="BC98" s="401">
        <f t="shared" si="214"/>
        <v>1.3194787630628724</v>
      </c>
      <c r="BD98" s="282"/>
    </row>
    <row r="99" spans="1:56" s="366" customFormat="1">
      <c r="A99" s="390">
        <v>2038</v>
      </c>
      <c r="B99" s="378" t="s">
        <v>8</v>
      </c>
      <c r="C99" s="378" t="s">
        <v>9</v>
      </c>
      <c r="D99" s="401">
        <f t="shared" si="303"/>
        <v>0.48631741300110631</v>
      </c>
      <c r="E99" s="401">
        <f t="shared" si="304"/>
        <v>0.50528379210814944</v>
      </c>
      <c r="F99" s="401">
        <f t="shared" si="305"/>
        <v>0.5290321303372324</v>
      </c>
      <c r="G99" s="401">
        <f t="shared" si="306"/>
        <v>0.53855470868330257</v>
      </c>
      <c r="H99" s="401">
        <f t="shared" si="307"/>
        <v>0.53909326339198582</v>
      </c>
      <c r="I99" s="401">
        <f t="shared" si="308"/>
        <v>0.55418787476696141</v>
      </c>
      <c r="J99" s="401">
        <f t="shared" si="309"/>
        <v>0.56471744438753357</v>
      </c>
      <c r="K99" s="401">
        <f t="shared" si="222"/>
        <v>0.57883538049722183</v>
      </c>
      <c r="L99" s="401">
        <f t="shared" si="230"/>
        <v>0.6015615406535485</v>
      </c>
      <c r="M99" s="401">
        <f t="shared" si="238"/>
        <v>0.62854420436385527</v>
      </c>
      <c r="N99" s="401">
        <f t="shared" si="246"/>
        <v>0.63608465736085051</v>
      </c>
      <c r="O99" s="401">
        <f t="shared" si="254"/>
        <v>0.6348677590089582</v>
      </c>
      <c r="P99" s="401">
        <f t="shared" si="262"/>
        <v>0.63177093378740334</v>
      </c>
      <c r="Q99" s="400">
        <f t="shared" si="270"/>
        <v>0.62750647998433839</v>
      </c>
      <c r="R99" s="401">
        <f t="shared" si="272"/>
        <v>0.62055161649784529</v>
      </c>
      <c r="S99" s="401">
        <f t="shared" si="279"/>
        <v>0.62334409877208552</v>
      </c>
      <c r="T99" s="401">
        <f t="shared" si="281"/>
        <v>0.63098006398204365</v>
      </c>
      <c r="U99" s="401">
        <f t="shared" si="282"/>
        <v>0.63807858970184161</v>
      </c>
      <c r="V99" s="401">
        <f t="shared" si="283"/>
        <v>0.64881957929515588</v>
      </c>
      <c r="W99" s="401">
        <f t="shared" si="284"/>
        <v>0.66958180583260085</v>
      </c>
      <c r="X99" s="401">
        <f t="shared" si="285"/>
        <v>0.70015937496562297</v>
      </c>
      <c r="Y99" s="401">
        <f t="shared" si="286"/>
        <v>0.71416256246493548</v>
      </c>
      <c r="Z99" s="401">
        <f t="shared" si="287"/>
        <v>0.72844581371423422</v>
      </c>
      <c r="AA99" s="401">
        <f t="shared" si="288"/>
        <v>0.74301472998851892</v>
      </c>
      <c r="AB99" s="401">
        <f t="shared" si="289"/>
        <v>0.75787502458828926</v>
      </c>
      <c r="AC99" s="401">
        <f t="shared" si="290"/>
        <v>0.77303252508005504</v>
      </c>
      <c r="AD99" s="401">
        <f t="shared" si="291"/>
        <v>0.7884931755816561</v>
      </c>
      <c r="AE99" s="401">
        <f t="shared" si="292"/>
        <v>0.80426303909328922</v>
      </c>
      <c r="AF99" s="401">
        <f t="shared" si="293"/>
        <v>0.82034829987515501</v>
      </c>
      <c r="AG99" s="401">
        <f t="shared" si="294"/>
        <v>0.83675526587265814</v>
      </c>
      <c r="AH99" s="401">
        <f t="shared" si="302"/>
        <v>0.85349037119011129</v>
      </c>
      <c r="AI99" s="401">
        <f t="shared" si="310"/>
        <v>0.87056017861391355</v>
      </c>
      <c r="AJ99" s="401">
        <f t="shared" si="311"/>
        <v>0.88797138218619187</v>
      </c>
      <c r="AK99" s="401">
        <f t="shared" si="312"/>
        <v>0.90573080982991572</v>
      </c>
      <c r="AL99" s="401">
        <f t="shared" si="313"/>
        <v>0.92384542602651409</v>
      </c>
      <c r="AM99" s="401">
        <f t="shared" si="314"/>
        <v>0.94232233454704439</v>
      </c>
      <c r="AN99" s="401">
        <f t="shared" ref="AN99:AN112" si="315">AO99/(1+$AN$66)</f>
        <v>0.96116878123798533</v>
      </c>
      <c r="AO99" s="401">
        <f>AP99/(1+$AO$66)</f>
        <v>0.98039215686274506</v>
      </c>
      <c r="AP99" s="398">
        <v>1</v>
      </c>
      <c r="AQ99" s="401">
        <f t="shared" si="202"/>
        <v>1.02</v>
      </c>
      <c r="AR99" s="401">
        <f t="shared" si="203"/>
        <v>1.0404</v>
      </c>
      <c r="AS99" s="401">
        <f t="shared" si="204"/>
        <v>1.0612079999999999</v>
      </c>
      <c r="AT99" s="401">
        <f t="shared" si="205"/>
        <v>1.08243216</v>
      </c>
      <c r="AU99" s="401">
        <f t="shared" si="206"/>
        <v>1.1040808032</v>
      </c>
      <c r="AV99" s="401">
        <f t="shared" si="207"/>
        <v>1.1261624192640001</v>
      </c>
      <c r="AW99" s="401">
        <f t="shared" si="208"/>
        <v>1.14868566764928</v>
      </c>
      <c r="AX99" s="401">
        <f t="shared" si="209"/>
        <v>1.1716593810022657</v>
      </c>
      <c r="AY99" s="401">
        <f t="shared" si="210"/>
        <v>1.1950925686223111</v>
      </c>
      <c r="AZ99" s="401">
        <f t="shared" si="211"/>
        <v>1.2189944199947573</v>
      </c>
      <c r="BA99" s="401">
        <f t="shared" si="212"/>
        <v>1.2433743083946525</v>
      </c>
      <c r="BB99" s="401">
        <f t="shared" si="213"/>
        <v>1.2682417945625455</v>
      </c>
      <c r="BC99" s="401">
        <f t="shared" si="214"/>
        <v>1.2936066304537963</v>
      </c>
      <c r="BD99" s="282"/>
    </row>
    <row r="100" spans="1:56" s="366" customFormat="1">
      <c r="A100" s="390">
        <v>2039</v>
      </c>
      <c r="B100" s="378" t="s">
        <v>8</v>
      </c>
      <c r="C100" s="378" t="s">
        <v>9</v>
      </c>
      <c r="D100" s="401">
        <f t="shared" si="303"/>
        <v>0.47678177745206485</v>
      </c>
      <c r="E100" s="401">
        <f t="shared" si="304"/>
        <v>0.49537626677269536</v>
      </c>
      <c r="F100" s="401">
        <f t="shared" si="305"/>
        <v>0.51865895131101203</v>
      </c>
      <c r="G100" s="401">
        <f t="shared" si="306"/>
        <v>0.52799481243461022</v>
      </c>
      <c r="H100" s="401">
        <f t="shared" si="307"/>
        <v>0.52852280724704481</v>
      </c>
      <c r="I100" s="401">
        <f t="shared" si="308"/>
        <v>0.54332144584996211</v>
      </c>
      <c r="J100" s="401">
        <f t="shared" si="309"/>
        <v>0.55364455332111129</v>
      </c>
      <c r="K100" s="401">
        <f t="shared" si="222"/>
        <v>0.56748566715413906</v>
      </c>
      <c r="L100" s="401">
        <f t="shared" si="230"/>
        <v>0.58976621632700832</v>
      </c>
      <c r="M100" s="401">
        <f t="shared" si="238"/>
        <v>0.61621980819985811</v>
      </c>
      <c r="N100" s="401">
        <f t="shared" si="246"/>
        <v>0.62361240917730432</v>
      </c>
      <c r="O100" s="401">
        <f t="shared" si="254"/>
        <v>0.6224193715774099</v>
      </c>
      <c r="P100" s="401">
        <f t="shared" si="262"/>
        <v>0.6193832684190228</v>
      </c>
      <c r="Q100" s="400">
        <f t="shared" si="270"/>
        <v>0.61520243135719432</v>
      </c>
      <c r="R100" s="401">
        <f t="shared" si="272"/>
        <v>0.60838393774298538</v>
      </c>
      <c r="S100" s="401">
        <f t="shared" si="279"/>
        <v>0.61112166546282876</v>
      </c>
      <c r="T100" s="401">
        <f t="shared" si="281"/>
        <v>0.61860790586474845</v>
      </c>
      <c r="U100" s="401">
        <f t="shared" si="282"/>
        <v>0.6255672448057269</v>
      </c>
      <c r="V100" s="401">
        <f t="shared" si="283"/>
        <v>0.63609762675995662</v>
      </c>
      <c r="W100" s="401">
        <f t="shared" si="284"/>
        <v>0.6564527508162753</v>
      </c>
      <c r="X100" s="401">
        <f t="shared" si="285"/>
        <v>0.68643075977021861</v>
      </c>
      <c r="Y100" s="401">
        <f t="shared" si="286"/>
        <v>0.70015937496562297</v>
      </c>
      <c r="Z100" s="401">
        <f t="shared" si="287"/>
        <v>0.71416256246493548</v>
      </c>
      <c r="AA100" s="401">
        <f t="shared" si="288"/>
        <v>0.72844581371423422</v>
      </c>
      <c r="AB100" s="401">
        <f t="shared" si="289"/>
        <v>0.74301472998851892</v>
      </c>
      <c r="AC100" s="401">
        <f t="shared" si="290"/>
        <v>0.75787502458828926</v>
      </c>
      <c r="AD100" s="401">
        <f t="shared" si="291"/>
        <v>0.77303252508005504</v>
      </c>
      <c r="AE100" s="401">
        <f t="shared" si="292"/>
        <v>0.7884931755816561</v>
      </c>
      <c r="AF100" s="401">
        <f t="shared" si="293"/>
        <v>0.80426303909328922</v>
      </c>
      <c r="AG100" s="401">
        <f t="shared" si="294"/>
        <v>0.82034829987515501</v>
      </c>
      <c r="AH100" s="401">
        <f t="shared" si="302"/>
        <v>0.83675526587265814</v>
      </c>
      <c r="AI100" s="401">
        <f t="shared" si="310"/>
        <v>0.85349037119011129</v>
      </c>
      <c r="AJ100" s="401">
        <f t="shared" si="311"/>
        <v>0.87056017861391355</v>
      </c>
      <c r="AK100" s="401">
        <f t="shared" si="312"/>
        <v>0.88797138218619187</v>
      </c>
      <c r="AL100" s="401">
        <f t="shared" si="313"/>
        <v>0.90573080982991572</v>
      </c>
      <c r="AM100" s="401">
        <f t="shared" si="314"/>
        <v>0.92384542602651409</v>
      </c>
      <c r="AN100" s="401">
        <f t="shared" si="315"/>
        <v>0.94232233454704439</v>
      </c>
      <c r="AO100" s="401">
        <f t="shared" ref="AO100:AO112" si="316">AP100/(1+$AO$66)</f>
        <v>0.96116878123798533</v>
      </c>
      <c r="AP100" s="401">
        <f>AQ100/(1+$AP$66)</f>
        <v>0.98039215686274506</v>
      </c>
      <c r="AQ100" s="398">
        <v>1</v>
      </c>
      <c r="AR100" s="401">
        <f t="shared" si="203"/>
        <v>1.02</v>
      </c>
      <c r="AS100" s="401">
        <f t="shared" si="204"/>
        <v>1.0404</v>
      </c>
      <c r="AT100" s="401">
        <f t="shared" si="205"/>
        <v>1.0612079999999999</v>
      </c>
      <c r="AU100" s="401">
        <f t="shared" si="206"/>
        <v>1.08243216</v>
      </c>
      <c r="AV100" s="401">
        <f t="shared" si="207"/>
        <v>1.1040808032</v>
      </c>
      <c r="AW100" s="401">
        <f t="shared" si="208"/>
        <v>1.1261624192640001</v>
      </c>
      <c r="AX100" s="401">
        <f t="shared" si="209"/>
        <v>1.14868566764928</v>
      </c>
      <c r="AY100" s="401">
        <f t="shared" si="210"/>
        <v>1.1716593810022657</v>
      </c>
      <c r="AZ100" s="401">
        <f t="shared" si="211"/>
        <v>1.1950925686223111</v>
      </c>
      <c r="BA100" s="401">
        <f t="shared" si="212"/>
        <v>1.2189944199947573</v>
      </c>
      <c r="BB100" s="401">
        <f t="shared" si="213"/>
        <v>1.2433743083946525</v>
      </c>
      <c r="BC100" s="401">
        <f t="shared" si="214"/>
        <v>1.2682417945625455</v>
      </c>
      <c r="BD100" s="282"/>
    </row>
    <row r="101" spans="1:56" s="366" customFormat="1">
      <c r="A101" s="390">
        <v>2040</v>
      </c>
      <c r="B101" s="378" t="s">
        <v>8</v>
      </c>
      <c r="C101" s="378" t="s">
        <v>9</v>
      </c>
      <c r="D101" s="401">
        <f>E101/(1+$D$6)</f>
        <v>0.46743311514908303</v>
      </c>
      <c r="E101" s="401">
        <f t="shared" si="304"/>
        <v>0.48566300663989725</v>
      </c>
      <c r="F101" s="401">
        <f t="shared" si="305"/>
        <v>0.50848916795197241</v>
      </c>
      <c r="G101" s="401">
        <f t="shared" si="306"/>
        <v>0.51764197297510794</v>
      </c>
      <c r="H101" s="401">
        <f t="shared" si="307"/>
        <v>0.51815961494808305</v>
      </c>
      <c r="I101" s="401">
        <f t="shared" si="308"/>
        <v>0.53266808416662936</v>
      </c>
      <c r="J101" s="401">
        <f t="shared" si="309"/>
        <v>0.54278877776579526</v>
      </c>
      <c r="K101" s="401">
        <f t="shared" si="222"/>
        <v>0.55635849720994013</v>
      </c>
      <c r="L101" s="401">
        <f t="shared" si="230"/>
        <v>0.57820217286961595</v>
      </c>
      <c r="M101" s="401">
        <f t="shared" si="238"/>
        <v>0.60413706686260593</v>
      </c>
      <c r="N101" s="401">
        <f t="shared" si="246"/>
        <v>0.61138471487971013</v>
      </c>
      <c r="O101" s="401">
        <f t="shared" si="254"/>
        <v>0.61021507017393128</v>
      </c>
      <c r="P101" s="401">
        <f t="shared" si="262"/>
        <v>0.60723849845002242</v>
      </c>
      <c r="Q101" s="400">
        <f t="shared" si="270"/>
        <v>0.60313963858548481</v>
      </c>
      <c r="R101" s="401">
        <f t="shared" si="272"/>
        <v>0.59645484092449563</v>
      </c>
      <c r="S101" s="401">
        <f t="shared" si="279"/>
        <v>0.59913888770865587</v>
      </c>
      <c r="T101" s="401">
        <f t="shared" si="281"/>
        <v>0.6064783390830869</v>
      </c>
      <c r="U101" s="401">
        <f t="shared" si="282"/>
        <v>0.61330122039777157</v>
      </c>
      <c r="V101" s="401">
        <f t="shared" si="283"/>
        <v>0.62362512427446737</v>
      </c>
      <c r="W101" s="401">
        <f t="shared" si="284"/>
        <v>0.64358112825125036</v>
      </c>
      <c r="X101" s="401">
        <f t="shared" si="285"/>
        <v>0.67297133310805746</v>
      </c>
      <c r="Y101" s="401">
        <f t="shared" si="286"/>
        <v>0.68643075977021861</v>
      </c>
      <c r="Z101" s="401">
        <f t="shared" si="287"/>
        <v>0.70015937496562297</v>
      </c>
      <c r="AA101" s="401">
        <f t="shared" si="288"/>
        <v>0.71416256246493548</v>
      </c>
      <c r="AB101" s="401">
        <f t="shared" si="289"/>
        <v>0.72844581371423422</v>
      </c>
      <c r="AC101" s="401">
        <f t="shared" si="290"/>
        <v>0.74301472998851892</v>
      </c>
      <c r="AD101" s="401">
        <f t="shared" si="291"/>
        <v>0.75787502458828926</v>
      </c>
      <c r="AE101" s="401">
        <f t="shared" si="292"/>
        <v>0.77303252508005504</v>
      </c>
      <c r="AF101" s="401">
        <f t="shared" si="293"/>
        <v>0.7884931755816561</v>
      </c>
      <c r="AG101" s="401">
        <f t="shared" si="294"/>
        <v>0.80426303909328922</v>
      </c>
      <c r="AH101" s="401">
        <f t="shared" si="302"/>
        <v>0.82034829987515501</v>
      </c>
      <c r="AI101" s="401">
        <f t="shared" si="310"/>
        <v>0.83675526587265814</v>
      </c>
      <c r="AJ101" s="401">
        <f t="shared" si="311"/>
        <v>0.85349037119011129</v>
      </c>
      <c r="AK101" s="401">
        <f t="shared" si="312"/>
        <v>0.87056017861391355</v>
      </c>
      <c r="AL101" s="401">
        <f t="shared" si="313"/>
        <v>0.88797138218619187</v>
      </c>
      <c r="AM101" s="401">
        <f t="shared" si="314"/>
        <v>0.90573080982991572</v>
      </c>
      <c r="AN101" s="401">
        <f t="shared" si="315"/>
        <v>0.92384542602651409</v>
      </c>
      <c r="AO101" s="401">
        <f t="shared" si="316"/>
        <v>0.94232233454704439</v>
      </c>
      <c r="AP101" s="401">
        <f t="shared" ref="AP101:AP112" si="317">AQ101/(1+$AP$66)</f>
        <v>0.96116878123798533</v>
      </c>
      <c r="AQ101" s="401">
        <f>AR101/(1+$AQ$66)</f>
        <v>0.98039215686274506</v>
      </c>
      <c r="AR101" s="398">
        <v>1</v>
      </c>
      <c r="AS101" s="401">
        <f t="shared" si="204"/>
        <v>1.02</v>
      </c>
      <c r="AT101" s="401">
        <f t="shared" si="205"/>
        <v>1.0404</v>
      </c>
      <c r="AU101" s="401">
        <f t="shared" si="206"/>
        <v>1.0612079999999999</v>
      </c>
      <c r="AV101" s="401">
        <f t="shared" si="207"/>
        <v>1.08243216</v>
      </c>
      <c r="AW101" s="401">
        <f t="shared" si="208"/>
        <v>1.1040808032</v>
      </c>
      <c r="AX101" s="401">
        <f t="shared" si="209"/>
        <v>1.1261624192640001</v>
      </c>
      <c r="AY101" s="401">
        <f t="shared" si="210"/>
        <v>1.14868566764928</v>
      </c>
      <c r="AZ101" s="401">
        <f t="shared" si="211"/>
        <v>1.1716593810022657</v>
      </c>
      <c r="BA101" s="401">
        <f t="shared" si="212"/>
        <v>1.1950925686223111</v>
      </c>
      <c r="BB101" s="401">
        <f t="shared" si="213"/>
        <v>1.2189944199947573</v>
      </c>
      <c r="BC101" s="401">
        <f t="shared" si="214"/>
        <v>1.2433743083946525</v>
      </c>
      <c r="BD101" s="282"/>
    </row>
    <row r="102" spans="1:56" s="366" customFormat="1">
      <c r="A102" s="390">
        <v>2041</v>
      </c>
      <c r="B102" s="378" t="s">
        <v>8</v>
      </c>
      <c r="C102" s="378" t="s">
        <v>9</v>
      </c>
      <c r="D102" s="401">
        <f t="shared" ref="D102:D110" si="318">E102/(1+$D$6)</f>
        <v>0.45826775995008157</v>
      </c>
      <c r="E102" s="401">
        <f t="shared" si="304"/>
        <v>0.47614020258813472</v>
      </c>
      <c r="F102" s="401">
        <f t="shared" si="305"/>
        <v>0.49851879210977701</v>
      </c>
      <c r="G102" s="401">
        <f t="shared" si="306"/>
        <v>0.50749213036775298</v>
      </c>
      <c r="H102" s="401">
        <f t="shared" si="307"/>
        <v>0.5079996224981207</v>
      </c>
      <c r="I102" s="401">
        <f t="shared" si="308"/>
        <v>0.5222236119280681</v>
      </c>
      <c r="J102" s="401">
        <f t="shared" si="309"/>
        <v>0.53214586055470137</v>
      </c>
      <c r="K102" s="401">
        <f t="shared" si="222"/>
        <v>0.54544950706856887</v>
      </c>
      <c r="L102" s="401">
        <f t="shared" si="230"/>
        <v>0.56686487536236863</v>
      </c>
      <c r="M102" s="401">
        <f t="shared" si="238"/>
        <v>0.59229124202216277</v>
      </c>
      <c r="N102" s="401">
        <f t="shared" si="246"/>
        <v>0.5993967792938335</v>
      </c>
      <c r="O102" s="401">
        <f t="shared" si="254"/>
        <v>0.59825006879797193</v>
      </c>
      <c r="P102" s="401">
        <f t="shared" si="262"/>
        <v>0.59533186122551218</v>
      </c>
      <c r="Q102" s="400">
        <f t="shared" si="270"/>
        <v>0.59131337116223992</v>
      </c>
      <c r="R102" s="401">
        <f t="shared" si="272"/>
        <v>0.58475964796519175</v>
      </c>
      <c r="S102" s="401">
        <f t="shared" si="279"/>
        <v>0.58739106638103511</v>
      </c>
      <c r="T102" s="401">
        <f t="shared" si="281"/>
        <v>0.59458660694420284</v>
      </c>
      <c r="U102" s="401">
        <f t="shared" si="282"/>
        <v>0.60127570627232507</v>
      </c>
      <c r="V102" s="401">
        <f t="shared" si="283"/>
        <v>0.61139718066124249</v>
      </c>
      <c r="W102" s="401">
        <f t="shared" si="284"/>
        <v>0.63096189044240225</v>
      </c>
      <c r="X102" s="401">
        <f t="shared" si="285"/>
        <v>0.65977581677260533</v>
      </c>
      <c r="Y102" s="401">
        <f t="shared" si="286"/>
        <v>0.67297133310805746</v>
      </c>
      <c r="Z102" s="401">
        <f t="shared" si="287"/>
        <v>0.68643075977021861</v>
      </c>
      <c r="AA102" s="401">
        <f t="shared" si="288"/>
        <v>0.70015937496562297</v>
      </c>
      <c r="AB102" s="401">
        <f t="shared" si="289"/>
        <v>0.71416256246493548</v>
      </c>
      <c r="AC102" s="401">
        <f t="shared" si="290"/>
        <v>0.72844581371423422</v>
      </c>
      <c r="AD102" s="401">
        <f t="shared" si="291"/>
        <v>0.74301472998851892</v>
      </c>
      <c r="AE102" s="401">
        <f t="shared" si="292"/>
        <v>0.75787502458828926</v>
      </c>
      <c r="AF102" s="401">
        <f t="shared" si="293"/>
        <v>0.77303252508005504</v>
      </c>
      <c r="AG102" s="401">
        <f t="shared" si="294"/>
        <v>0.7884931755816561</v>
      </c>
      <c r="AH102" s="401">
        <f t="shared" si="302"/>
        <v>0.80426303909328922</v>
      </c>
      <c r="AI102" s="401">
        <f t="shared" si="310"/>
        <v>0.82034829987515501</v>
      </c>
      <c r="AJ102" s="401">
        <f t="shared" si="311"/>
        <v>0.83675526587265814</v>
      </c>
      <c r="AK102" s="401">
        <f t="shared" si="312"/>
        <v>0.85349037119011129</v>
      </c>
      <c r="AL102" s="401">
        <f t="shared" si="313"/>
        <v>0.87056017861391355</v>
      </c>
      <c r="AM102" s="401">
        <f t="shared" si="314"/>
        <v>0.88797138218619187</v>
      </c>
      <c r="AN102" s="401">
        <f t="shared" si="315"/>
        <v>0.90573080982991572</v>
      </c>
      <c r="AO102" s="401">
        <f t="shared" si="316"/>
        <v>0.92384542602651409</v>
      </c>
      <c r="AP102" s="401">
        <f t="shared" si="317"/>
        <v>0.94232233454704439</v>
      </c>
      <c r="AQ102" s="401">
        <f t="shared" ref="AQ102:AQ112" si="319">AR102/(1+$AQ$66)</f>
        <v>0.96116878123798533</v>
      </c>
      <c r="AR102" s="401">
        <f>AS102/(1+$AR$66)</f>
        <v>0.98039215686274506</v>
      </c>
      <c r="AS102" s="398">
        <v>1</v>
      </c>
      <c r="AT102" s="401">
        <f t="shared" si="205"/>
        <v>1.02</v>
      </c>
      <c r="AU102" s="401">
        <f t="shared" si="206"/>
        <v>1.0404</v>
      </c>
      <c r="AV102" s="401">
        <f t="shared" si="207"/>
        <v>1.0612079999999999</v>
      </c>
      <c r="AW102" s="401">
        <f t="shared" si="208"/>
        <v>1.08243216</v>
      </c>
      <c r="AX102" s="401">
        <f t="shared" si="209"/>
        <v>1.1040808032</v>
      </c>
      <c r="AY102" s="401">
        <f t="shared" si="210"/>
        <v>1.1261624192640001</v>
      </c>
      <c r="AZ102" s="401">
        <f t="shared" si="211"/>
        <v>1.14868566764928</v>
      </c>
      <c r="BA102" s="401">
        <f t="shared" si="212"/>
        <v>1.1716593810022657</v>
      </c>
      <c r="BB102" s="401">
        <f t="shared" si="213"/>
        <v>1.1950925686223111</v>
      </c>
      <c r="BC102" s="401">
        <f t="shared" si="214"/>
        <v>1.2189944199947573</v>
      </c>
      <c r="BD102" s="282"/>
    </row>
    <row r="103" spans="1:56" s="366" customFormat="1">
      <c r="A103" s="390">
        <v>2042</v>
      </c>
      <c r="B103" s="378" t="s">
        <v>8</v>
      </c>
      <c r="C103" s="378" t="s">
        <v>9</v>
      </c>
      <c r="D103" s="401">
        <f t="shared" si="318"/>
        <v>0.44928211759811904</v>
      </c>
      <c r="E103" s="401">
        <f t="shared" si="304"/>
        <v>0.46680412018444561</v>
      </c>
      <c r="F103" s="401">
        <f t="shared" si="305"/>
        <v>0.48874391383311455</v>
      </c>
      <c r="G103" s="401">
        <f t="shared" si="306"/>
        <v>0.49754130428211063</v>
      </c>
      <c r="H103" s="401">
        <f t="shared" si="307"/>
        <v>0.49803884558639266</v>
      </c>
      <c r="I103" s="401">
        <f t="shared" si="308"/>
        <v>0.51198393326281166</v>
      </c>
      <c r="J103" s="401">
        <f t="shared" si="309"/>
        <v>0.52171162799480508</v>
      </c>
      <c r="K103" s="401">
        <f t="shared" si="222"/>
        <v>0.53475441869467522</v>
      </c>
      <c r="L103" s="401">
        <f t="shared" si="230"/>
        <v>0.55574987780624363</v>
      </c>
      <c r="M103" s="401">
        <f t="shared" si="238"/>
        <v>0.58067768825702215</v>
      </c>
      <c r="N103" s="401">
        <f t="shared" si="246"/>
        <v>0.58764390126846411</v>
      </c>
      <c r="O103" s="401">
        <f t="shared" si="254"/>
        <v>0.58651967529212923</v>
      </c>
      <c r="P103" s="401">
        <f t="shared" si="262"/>
        <v>0.58365868747599225</v>
      </c>
      <c r="Q103" s="400">
        <f t="shared" si="270"/>
        <v>0.57971899133552929</v>
      </c>
      <c r="R103" s="401">
        <f t="shared" si="272"/>
        <v>0.57329377251489388</v>
      </c>
      <c r="S103" s="401">
        <f t="shared" si="279"/>
        <v>0.57587359449121089</v>
      </c>
      <c r="T103" s="401">
        <f t="shared" si="281"/>
        <v>0.58292804602372827</v>
      </c>
      <c r="U103" s="401">
        <f t="shared" si="282"/>
        <v>0.5894859865414952</v>
      </c>
      <c r="V103" s="401">
        <f t="shared" si="283"/>
        <v>0.59940900064827696</v>
      </c>
      <c r="W103" s="401">
        <f t="shared" si="284"/>
        <v>0.61859008866902188</v>
      </c>
      <c r="X103" s="401">
        <f t="shared" si="285"/>
        <v>0.64683903605157389</v>
      </c>
      <c r="Y103" s="401">
        <f t="shared" si="286"/>
        <v>0.65977581677260533</v>
      </c>
      <c r="Z103" s="401">
        <f t="shared" si="287"/>
        <v>0.67297133310805746</v>
      </c>
      <c r="AA103" s="401">
        <f t="shared" si="288"/>
        <v>0.68643075977021861</v>
      </c>
      <c r="AB103" s="401">
        <f t="shared" si="289"/>
        <v>0.70015937496562297</v>
      </c>
      <c r="AC103" s="401">
        <f t="shared" si="290"/>
        <v>0.71416256246493548</v>
      </c>
      <c r="AD103" s="401">
        <f t="shared" si="291"/>
        <v>0.72844581371423422</v>
      </c>
      <c r="AE103" s="401">
        <f t="shared" si="292"/>
        <v>0.74301472998851892</v>
      </c>
      <c r="AF103" s="401">
        <f t="shared" si="293"/>
        <v>0.75787502458828926</v>
      </c>
      <c r="AG103" s="401">
        <f t="shared" si="294"/>
        <v>0.77303252508005504</v>
      </c>
      <c r="AH103" s="401">
        <f t="shared" si="302"/>
        <v>0.7884931755816561</v>
      </c>
      <c r="AI103" s="401">
        <f t="shared" si="310"/>
        <v>0.80426303909328922</v>
      </c>
      <c r="AJ103" s="401">
        <f t="shared" si="311"/>
        <v>0.82034829987515501</v>
      </c>
      <c r="AK103" s="401">
        <f t="shared" si="312"/>
        <v>0.83675526587265814</v>
      </c>
      <c r="AL103" s="401">
        <f t="shared" si="313"/>
        <v>0.85349037119011129</v>
      </c>
      <c r="AM103" s="401">
        <f t="shared" si="314"/>
        <v>0.87056017861391355</v>
      </c>
      <c r="AN103" s="401">
        <f t="shared" si="315"/>
        <v>0.88797138218619187</v>
      </c>
      <c r="AO103" s="401">
        <f t="shared" si="316"/>
        <v>0.90573080982991572</v>
      </c>
      <c r="AP103" s="401">
        <f t="shared" si="317"/>
        <v>0.92384542602651409</v>
      </c>
      <c r="AQ103" s="401">
        <f t="shared" si="319"/>
        <v>0.94232233454704439</v>
      </c>
      <c r="AR103" s="401">
        <f t="shared" ref="AR103:AR112" si="320">AS103/(1+$AR$66)</f>
        <v>0.96116878123798533</v>
      </c>
      <c r="AS103" s="401">
        <f>AT103/(1+$AS$66)</f>
        <v>0.98039215686274506</v>
      </c>
      <c r="AT103" s="398">
        <v>1</v>
      </c>
      <c r="AU103" s="401">
        <f t="shared" si="206"/>
        <v>1.02</v>
      </c>
      <c r="AV103" s="401">
        <f t="shared" si="207"/>
        <v>1.0404</v>
      </c>
      <c r="AW103" s="401">
        <f t="shared" si="208"/>
        <v>1.0612079999999999</v>
      </c>
      <c r="AX103" s="401">
        <f t="shared" si="209"/>
        <v>1.08243216</v>
      </c>
      <c r="AY103" s="401">
        <f t="shared" si="210"/>
        <v>1.1040808032</v>
      </c>
      <c r="AZ103" s="401">
        <f t="shared" si="211"/>
        <v>1.1261624192640001</v>
      </c>
      <c r="BA103" s="401">
        <f t="shared" si="212"/>
        <v>1.14868566764928</v>
      </c>
      <c r="BB103" s="401">
        <f t="shared" si="213"/>
        <v>1.1716593810022657</v>
      </c>
      <c r="BC103" s="401">
        <f t="shared" si="214"/>
        <v>1.1950925686223111</v>
      </c>
      <c r="BD103" s="282"/>
    </row>
    <row r="104" spans="1:56" s="366" customFormat="1">
      <c r="A104" s="390">
        <v>2043</v>
      </c>
      <c r="B104" s="378" t="s">
        <v>8</v>
      </c>
      <c r="C104" s="378" t="s">
        <v>9</v>
      </c>
      <c r="D104" s="401">
        <f t="shared" si="318"/>
        <v>0.44047266431188137</v>
      </c>
      <c r="E104" s="401">
        <f t="shared" si="304"/>
        <v>0.45765109822004468</v>
      </c>
      <c r="F104" s="401">
        <f t="shared" si="305"/>
        <v>0.47916069983638676</v>
      </c>
      <c r="G104" s="401">
        <f t="shared" si="306"/>
        <v>0.48778559243344172</v>
      </c>
      <c r="H104" s="401">
        <f t="shared" si="307"/>
        <v>0.48827337802587512</v>
      </c>
      <c r="I104" s="401">
        <f t="shared" si="308"/>
        <v>0.50194503261059964</v>
      </c>
      <c r="J104" s="401">
        <f t="shared" si="309"/>
        <v>0.51148198823020097</v>
      </c>
      <c r="K104" s="401">
        <f t="shared" si="222"/>
        <v>0.52426903793595592</v>
      </c>
      <c r="L104" s="401">
        <f t="shared" si="230"/>
        <v>0.54485282137867008</v>
      </c>
      <c r="M104" s="401">
        <f t="shared" si="238"/>
        <v>0.56929185123237458</v>
      </c>
      <c r="N104" s="401">
        <f t="shared" si="246"/>
        <v>0.57612147183182749</v>
      </c>
      <c r="O104" s="401">
        <f t="shared" si="254"/>
        <v>0.57501928950208747</v>
      </c>
      <c r="P104" s="401">
        <f t="shared" si="262"/>
        <v>0.57221439948626696</v>
      </c>
      <c r="Q104" s="400">
        <f t="shared" si="270"/>
        <v>0.56835195228973467</v>
      </c>
      <c r="R104" s="401">
        <f t="shared" si="272"/>
        <v>0.56205271815185676</v>
      </c>
      <c r="S104" s="401">
        <f t="shared" si="279"/>
        <v>0.56458195538354006</v>
      </c>
      <c r="T104" s="401">
        <f t="shared" si="281"/>
        <v>0.57149808433698845</v>
      </c>
      <c r="U104" s="401">
        <f t="shared" si="282"/>
        <v>0.5779274377857796</v>
      </c>
      <c r="V104" s="401">
        <f t="shared" si="283"/>
        <v>0.58765588298850679</v>
      </c>
      <c r="W104" s="401">
        <f t="shared" si="284"/>
        <v>0.60646087124413905</v>
      </c>
      <c r="X104" s="401">
        <f t="shared" si="285"/>
        <v>0.63415591769762147</v>
      </c>
      <c r="Y104" s="401">
        <f t="shared" si="286"/>
        <v>0.64683903605157389</v>
      </c>
      <c r="Z104" s="401">
        <f t="shared" si="287"/>
        <v>0.65977581677260533</v>
      </c>
      <c r="AA104" s="401">
        <f t="shared" si="288"/>
        <v>0.67297133310805746</v>
      </c>
      <c r="AB104" s="401">
        <f t="shared" si="289"/>
        <v>0.68643075977021861</v>
      </c>
      <c r="AC104" s="401">
        <f t="shared" si="290"/>
        <v>0.70015937496562297</v>
      </c>
      <c r="AD104" s="401">
        <f t="shared" si="291"/>
        <v>0.71416256246493548</v>
      </c>
      <c r="AE104" s="401">
        <f t="shared" si="292"/>
        <v>0.72844581371423422</v>
      </c>
      <c r="AF104" s="401">
        <f t="shared" si="293"/>
        <v>0.74301472998851892</v>
      </c>
      <c r="AG104" s="401">
        <f t="shared" si="294"/>
        <v>0.75787502458828926</v>
      </c>
      <c r="AH104" s="401">
        <f t="shared" si="302"/>
        <v>0.77303252508005504</v>
      </c>
      <c r="AI104" s="401">
        <f t="shared" si="310"/>
        <v>0.7884931755816561</v>
      </c>
      <c r="AJ104" s="401">
        <f t="shared" si="311"/>
        <v>0.80426303909328922</v>
      </c>
      <c r="AK104" s="401">
        <f t="shared" si="312"/>
        <v>0.82034829987515501</v>
      </c>
      <c r="AL104" s="401">
        <f t="shared" si="313"/>
        <v>0.83675526587265814</v>
      </c>
      <c r="AM104" s="401">
        <f t="shared" si="314"/>
        <v>0.85349037119011129</v>
      </c>
      <c r="AN104" s="401">
        <f t="shared" si="315"/>
        <v>0.87056017861391355</v>
      </c>
      <c r="AO104" s="401">
        <f t="shared" si="316"/>
        <v>0.88797138218619187</v>
      </c>
      <c r="AP104" s="401">
        <f t="shared" si="317"/>
        <v>0.90573080982991572</v>
      </c>
      <c r="AQ104" s="401">
        <f t="shared" si="319"/>
        <v>0.92384542602651409</v>
      </c>
      <c r="AR104" s="401">
        <f t="shared" si="320"/>
        <v>0.94232233454704439</v>
      </c>
      <c r="AS104" s="401">
        <f t="shared" ref="AS104:AS112" si="321">AT104/(1+$AS$66)</f>
        <v>0.96116878123798533</v>
      </c>
      <c r="AT104" s="401">
        <f>AU104/(1+$AT$66)</f>
        <v>0.98039215686274506</v>
      </c>
      <c r="AU104" s="398">
        <v>1</v>
      </c>
      <c r="AV104" s="401">
        <f t="shared" si="207"/>
        <v>1.02</v>
      </c>
      <c r="AW104" s="401">
        <f t="shared" si="208"/>
        <v>1.0404</v>
      </c>
      <c r="AX104" s="401">
        <f t="shared" si="209"/>
        <v>1.0612079999999999</v>
      </c>
      <c r="AY104" s="401">
        <f t="shared" si="210"/>
        <v>1.08243216</v>
      </c>
      <c r="AZ104" s="401">
        <f t="shared" si="211"/>
        <v>1.1040808032</v>
      </c>
      <c r="BA104" s="401">
        <f t="shared" si="212"/>
        <v>1.1261624192640001</v>
      </c>
      <c r="BB104" s="401">
        <f t="shared" si="213"/>
        <v>1.14868566764928</v>
      </c>
      <c r="BC104" s="401">
        <f t="shared" si="214"/>
        <v>1.1716593810022657</v>
      </c>
      <c r="BD104" s="282"/>
    </row>
    <row r="105" spans="1:56" s="366" customFormat="1">
      <c r="A105" s="390">
        <v>2044</v>
      </c>
      <c r="B105" s="378" t="s">
        <v>8</v>
      </c>
      <c r="C105" s="378" t="s">
        <v>9</v>
      </c>
      <c r="D105" s="401">
        <f t="shared" si="318"/>
        <v>0.43183594540380538</v>
      </c>
      <c r="E105" s="401">
        <f t="shared" si="304"/>
        <v>0.44867754727455378</v>
      </c>
      <c r="F105" s="401">
        <f t="shared" si="305"/>
        <v>0.46976539199645778</v>
      </c>
      <c r="G105" s="401">
        <f t="shared" si="306"/>
        <v>0.47822116905239404</v>
      </c>
      <c r="H105" s="401">
        <f t="shared" si="307"/>
        <v>0.47869939022144636</v>
      </c>
      <c r="I105" s="401">
        <f t="shared" si="308"/>
        <v>0.49210297314764689</v>
      </c>
      <c r="J105" s="401">
        <f t="shared" si="309"/>
        <v>0.50145292963745214</v>
      </c>
      <c r="K105" s="401">
        <f t="shared" si="222"/>
        <v>0.51398925287838837</v>
      </c>
      <c r="L105" s="401">
        <f t="shared" si="230"/>
        <v>0.5341694327241866</v>
      </c>
      <c r="M105" s="401">
        <f t="shared" si="238"/>
        <v>0.55812926591409295</v>
      </c>
      <c r="N105" s="401">
        <f t="shared" si="246"/>
        <v>0.56482497238414475</v>
      </c>
      <c r="O105" s="401">
        <f t="shared" si="254"/>
        <v>0.56374440147263483</v>
      </c>
      <c r="P105" s="401">
        <f t="shared" si="262"/>
        <v>0.56099450930026173</v>
      </c>
      <c r="Q105" s="400">
        <f t="shared" si="270"/>
        <v>0.55720779636248496</v>
      </c>
      <c r="R105" s="401">
        <f t="shared" si="272"/>
        <v>0.5510320766194674</v>
      </c>
      <c r="S105" s="401">
        <f t="shared" si="279"/>
        <v>0.55351172096425494</v>
      </c>
      <c r="T105" s="401">
        <f t="shared" si="281"/>
        <v>0.56029223954606711</v>
      </c>
      <c r="U105" s="401">
        <f t="shared" si="282"/>
        <v>0.56659552724096041</v>
      </c>
      <c r="V105" s="401">
        <f t="shared" si="283"/>
        <v>0.57613321861618316</v>
      </c>
      <c r="W105" s="401">
        <f t="shared" si="284"/>
        <v>0.59456948161190104</v>
      </c>
      <c r="X105" s="401">
        <f t="shared" si="285"/>
        <v>0.62172148793884452</v>
      </c>
      <c r="Y105" s="401">
        <f t="shared" si="286"/>
        <v>0.63415591769762147</v>
      </c>
      <c r="Z105" s="401">
        <f t="shared" si="287"/>
        <v>0.64683903605157389</v>
      </c>
      <c r="AA105" s="401">
        <f t="shared" si="288"/>
        <v>0.65977581677260533</v>
      </c>
      <c r="AB105" s="401">
        <f t="shared" si="289"/>
        <v>0.67297133310805746</v>
      </c>
      <c r="AC105" s="401">
        <f t="shared" si="290"/>
        <v>0.68643075977021861</v>
      </c>
      <c r="AD105" s="401">
        <f t="shared" si="291"/>
        <v>0.70015937496562297</v>
      </c>
      <c r="AE105" s="401">
        <f t="shared" si="292"/>
        <v>0.71416256246493548</v>
      </c>
      <c r="AF105" s="401">
        <f t="shared" si="293"/>
        <v>0.72844581371423422</v>
      </c>
      <c r="AG105" s="401">
        <f t="shared" si="294"/>
        <v>0.74301472998851892</v>
      </c>
      <c r="AH105" s="401">
        <f t="shared" si="302"/>
        <v>0.75787502458828926</v>
      </c>
      <c r="AI105" s="401">
        <f t="shared" si="310"/>
        <v>0.77303252508005504</v>
      </c>
      <c r="AJ105" s="401">
        <f t="shared" si="311"/>
        <v>0.7884931755816561</v>
      </c>
      <c r="AK105" s="401">
        <f t="shared" si="312"/>
        <v>0.80426303909328922</v>
      </c>
      <c r="AL105" s="401">
        <f t="shared" si="313"/>
        <v>0.82034829987515501</v>
      </c>
      <c r="AM105" s="401">
        <f t="shared" si="314"/>
        <v>0.83675526587265814</v>
      </c>
      <c r="AN105" s="401">
        <f t="shared" si="315"/>
        <v>0.85349037119011129</v>
      </c>
      <c r="AO105" s="401">
        <f t="shared" si="316"/>
        <v>0.87056017861391355</v>
      </c>
      <c r="AP105" s="401">
        <f t="shared" si="317"/>
        <v>0.88797138218619187</v>
      </c>
      <c r="AQ105" s="401">
        <f t="shared" si="319"/>
        <v>0.90573080982991572</v>
      </c>
      <c r="AR105" s="401">
        <f t="shared" si="320"/>
        <v>0.92384542602651409</v>
      </c>
      <c r="AS105" s="401">
        <f t="shared" si="321"/>
        <v>0.94232233454704439</v>
      </c>
      <c r="AT105" s="401">
        <f t="shared" ref="AT105:AT112" si="322">AU105/(1+$AT$66)</f>
        <v>0.96116878123798533</v>
      </c>
      <c r="AU105" s="401">
        <f>AV105/(1+$AU$66)</f>
        <v>0.98039215686274506</v>
      </c>
      <c r="AV105" s="398">
        <v>1</v>
      </c>
      <c r="AW105" s="401">
        <f t="shared" si="208"/>
        <v>1.02</v>
      </c>
      <c r="AX105" s="401">
        <f t="shared" si="209"/>
        <v>1.0404</v>
      </c>
      <c r="AY105" s="401">
        <f t="shared" si="210"/>
        <v>1.0612079999999999</v>
      </c>
      <c r="AZ105" s="401">
        <f t="shared" si="211"/>
        <v>1.08243216</v>
      </c>
      <c r="BA105" s="401">
        <f t="shared" si="212"/>
        <v>1.1040808032</v>
      </c>
      <c r="BB105" s="401">
        <f t="shared" si="213"/>
        <v>1.1261624192640001</v>
      </c>
      <c r="BC105" s="401">
        <f t="shared" si="214"/>
        <v>1.14868566764928</v>
      </c>
      <c r="BD105" s="282"/>
    </row>
    <row r="106" spans="1:56" s="366" customFormat="1">
      <c r="A106" s="390">
        <v>2045</v>
      </c>
      <c r="B106" s="378" t="s">
        <v>8</v>
      </c>
      <c r="C106" s="378" t="s">
        <v>9</v>
      </c>
      <c r="D106" s="401">
        <f t="shared" si="318"/>
        <v>0.42336857392529931</v>
      </c>
      <c r="E106" s="401">
        <f t="shared" si="304"/>
        <v>0.43987994830838595</v>
      </c>
      <c r="F106" s="401">
        <f t="shared" si="305"/>
        <v>0.46055430587888008</v>
      </c>
      <c r="G106" s="401">
        <f t="shared" si="306"/>
        <v>0.46884428338469991</v>
      </c>
      <c r="H106" s="401">
        <f t="shared" si="307"/>
        <v>0.46931312766808458</v>
      </c>
      <c r="I106" s="401">
        <f t="shared" si="308"/>
        <v>0.48245389524279098</v>
      </c>
      <c r="J106" s="401">
        <f t="shared" si="309"/>
        <v>0.49162051925240396</v>
      </c>
      <c r="K106" s="401">
        <f t="shared" si="222"/>
        <v>0.50391103223371403</v>
      </c>
      <c r="L106" s="401">
        <f t="shared" si="230"/>
        <v>0.52369552227861416</v>
      </c>
      <c r="M106" s="401">
        <f t="shared" si="238"/>
        <v>0.54718555481773801</v>
      </c>
      <c r="N106" s="401">
        <f t="shared" si="246"/>
        <v>0.55374997292563199</v>
      </c>
      <c r="O106" s="401">
        <f t="shared" si="254"/>
        <v>0.55269058967905371</v>
      </c>
      <c r="P106" s="401">
        <f t="shared" si="262"/>
        <v>0.54999461696104091</v>
      </c>
      <c r="Q106" s="400">
        <f t="shared" si="270"/>
        <v>0.54628215329655383</v>
      </c>
      <c r="R106" s="401">
        <f t="shared" si="272"/>
        <v>0.54022752609751701</v>
      </c>
      <c r="S106" s="401">
        <f t="shared" si="279"/>
        <v>0.54265854996495577</v>
      </c>
      <c r="T106" s="401">
        <f t="shared" si="281"/>
        <v>0.54930611720202649</v>
      </c>
      <c r="U106" s="401">
        <f t="shared" si="282"/>
        <v>0.55548581102054928</v>
      </c>
      <c r="V106" s="401">
        <f t="shared" si="283"/>
        <v>0.56483648883939519</v>
      </c>
      <c r="W106" s="401">
        <f t="shared" si="284"/>
        <v>0.58291125648225584</v>
      </c>
      <c r="X106" s="401">
        <f t="shared" si="285"/>
        <v>0.60953087052827892</v>
      </c>
      <c r="Y106" s="401">
        <f t="shared" si="286"/>
        <v>0.62172148793884452</v>
      </c>
      <c r="Z106" s="401">
        <f t="shared" si="287"/>
        <v>0.63415591769762147</v>
      </c>
      <c r="AA106" s="401">
        <f t="shared" si="288"/>
        <v>0.64683903605157389</v>
      </c>
      <c r="AB106" s="401">
        <f t="shared" si="289"/>
        <v>0.65977581677260533</v>
      </c>
      <c r="AC106" s="401">
        <f t="shared" si="290"/>
        <v>0.67297133310805746</v>
      </c>
      <c r="AD106" s="401">
        <f t="shared" si="291"/>
        <v>0.68643075977021861</v>
      </c>
      <c r="AE106" s="401">
        <f t="shared" si="292"/>
        <v>0.70015937496562297</v>
      </c>
      <c r="AF106" s="401">
        <f t="shared" si="293"/>
        <v>0.71416256246493548</v>
      </c>
      <c r="AG106" s="401">
        <f t="shared" si="294"/>
        <v>0.72844581371423422</v>
      </c>
      <c r="AH106" s="401">
        <f t="shared" si="302"/>
        <v>0.74301472998851892</v>
      </c>
      <c r="AI106" s="401">
        <f t="shared" si="310"/>
        <v>0.75787502458828926</v>
      </c>
      <c r="AJ106" s="401">
        <f t="shared" si="311"/>
        <v>0.77303252508005504</v>
      </c>
      <c r="AK106" s="401">
        <f t="shared" si="312"/>
        <v>0.7884931755816561</v>
      </c>
      <c r="AL106" s="401">
        <f t="shared" si="313"/>
        <v>0.80426303909328922</v>
      </c>
      <c r="AM106" s="401">
        <f t="shared" si="314"/>
        <v>0.82034829987515501</v>
      </c>
      <c r="AN106" s="401">
        <f t="shared" si="315"/>
        <v>0.83675526587265814</v>
      </c>
      <c r="AO106" s="401">
        <f t="shared" si="316"/>
        <v>0.85349037119011129</v>
      </c>
      <c r="AP106" s="401">
        <f t="shared" si="317"/>
        <v>0.87056017861391355</v>
      </c>
      <c r="AQ106" s="401">
        <f t="shared" si="319"/>
        <v>0.88797138218619187</v>
      </c>
      <c r="AR106" s="401">
        <f t="shared" si="320"/>
        <v>0.90573080982991572</v>
      </c>
      <c r="AS106" s="401">
        <f t="shared" si="321"/>
        <v>0.92384542602651409</v>
      </c>
      <c r="AT106" s="401">
        <f t="shared" si="322"/>
        <v>0.94232233454704439</v>
      </c>
      <c r="AU106" s="401">
        <f t="shared" ref="AU106:AU111" si="323">AV106/(1+$AU$66)</f>
        <v>0.96116878123798533</v>
      </c>
      <c r="AV106" s="401">
        <f>AW106/(1+$AV$66)</f>
        <v>0.98039215686274506</v>
      </c>
      <c r="AW106" s="398">
        <v>1</v>
      </c>
      <c r="AX106" s="401">
        <f t="shared" si="209"/>
        <v>1.02</v>
      </c>
      <c r="AY106" s="401">
        <f t="shared" si="210"/>
        <v>1.0404</v>
      </c>
      <c r="AZ106" s="401">
        <f t="shared" si="211"/>
        <v>1.0612079999999999</v>
      </c>
      <c r="BA106" s="401">
        <f t="shared" si="212"/>
        <v>1.08243216</v>
      </c>
      <c r="BB106" s="401">
        <f t="shared" si="213"/>
        <v>1.1040808032</v>
      </c>
      <c r="BC106" s="401">
        <f t="shared" si="214"/>
        <v>1.1261624192640001</v>
      </c>
      <c r="BD106" s="282"/>
    </row>
    <row r="107" spans="1:56" s="366" customFormat="1">
      <c r="A107" s="390">
        <v>2046</v>
      </c>
      <c r="B107" s="378" t="s">
        <v>8</v>
      </c>
      <c r="C107" s="378" t="s">
        <v>9</v>
      </c>
      <c r="D107" s="401">
        <f t="shared" si="318"/>
        <v>0.4150672293385288</v>
      </c>
      <c r="E107" s="401">
        <f t="shared" si="304"/>
        <v>0.43125485128273139</v>
      </c>
      <c r="F107" s="401">
        <f t="shared" si="305"/>
        <v>0.45152382929301971</v>
      </c>
      <c r="G107" s="401">
        <f t="shared" si="306"/>
        <v>0.45965125822029407</v>
      </c>
      <c r="H107" s="401">
        <f t="shared" si="307"/>
        <v>0.4601109094785143</v>
      </c>
      <c r="I107" s="401">
        <f t="shared" si="308"/>
        <v>0.47299401494391269</v>
      </c>
      <c r="J107" s="401">
        <f t="shared" si="309"/>
        <v>0.48198090122784698</v>
      </c>
      <c r="K107" s="401">
        <f t="shared" si="222"/>
        <v>0.49403042375854311</v>
      </c>
      <c r="L107" s="401">
        <f t="shared" si="230"/>
        <v>0.51342698262609232</v>
      </c>
      <c r="M107" s="401">
        <f t="shared" si="238"/>
        <v>0.53645642629190005</v>
      </c>
      <c r="N107" s="401">
        <f t="shared" si="246"/>
        <v>0.5428921303192471</v>
      </c>
      <c r="O107" s="401">
        <f t="shared" si="254"/>
        <v>0.54185351929318992</v>
      </c>
      <c r="P107" s="401">
        <f t="shared" si="262"/>
        <v>0.53921040878533422</v>
      </c>
      <c r="Q107" s="400">
        <f t="shared" si="270"/>
        <v>0.53557073852603321</v>
      </c>
      <c r="R107" s="401">
        <f t="shared" si="272"/>
        <v>0.52963482950736962</v>
      </c>
      <c r="S107" s="401">
        <f t="shared" si="279"/>
        <v>0.53201818624015274</v>
      </c>
      <c r="T107" s="401">
        <f t="shared" si="281"/>
        <v>0.53853540902159469</v>
      </c>
      <c r="U107" s="401">
        <f t="shared" si="282"/>
        <v>0.54459393237308762</v>
      </c>
      <c r="V107" s="401">
        <f t="shared" si="283"/>
        <v>0.55376126356803457</v>
      </c>
      <c r="W107" s="401">
        <f t="shared" si="284"/>
        <v>0.5714816240022117</v>
      </c>
      <c r="X107" s="401">
        <f t="shared" si="285"/>
        <v>0.59757928483164602</v>
      </c>
      <c r="Y107" s="401">
        <f t="shared" si="286"/>
        <v>0.60953087052827892</v>
      </c>
      <c r="Z107" s="401">
        <f t="shared" si="287"/>
        <v>0.62172148793884452</v>
      </c>
      <c r="AA107" s="401">
        <f t="shared" si="288"/>
        <v>0.63415591769762147</v>
      </c>
      <c r="AB107" s="401">
        <f t="shared" si="289"/>
        <v>0.64683903605157389</v>
      </c>
      <c r="AC107" s="401">
        <f t="shared" si="290"/>
        <v>0.65977581677260533</v>
      </c>
      <c r="AD107" s="401">
        <f t="shared" si="291"/>
        <v>0.67297133310805746</v>
      </c>
      <c r="AE107" s="401">
        <f t="shared" si="292"/>
        <v>0.68643075977021861</v>
      </c>
      <c r="AF107" s="401">
        <f t="shared" si="293"/>
        <v>0.70015937496562297</v>
      </c>
      <c r="AG107" s="401">
        <f t="shared" si="294"/>
        <v>0.71416256246493548</v>
      </c>
      <c r="AH107" s="401">
        <f t="shared" si="302"/>
        <v>0.72844581371423422</v>
      </c>
      <c r="AI107" s="401">
        <f t="shared" si="310"/>
        <v>0.74301472998851892</v>
      </c>
      <c r="AJ107" s="401">
        <f t="shared" si="311"/>
        <v>0.75787502458828926</v>
      </c>
      <c r="AK107" s="401">
        <f t="shared" si="312"/>
        <v>0.77303252508005504</v>
      </c>
      <c r="AL107" s="401">
        <f t="shared" si="313"/>
        <v>0.7884931755816561</v>
      </c>
      <c r="AM107" s="401">
        <f t="shared" si="314"/>
        <v>0.80426303909328922</v>
      </c>
      <c r="AN107" s="401">
        <f t="shared" si="315"/>
        <v>0.82034829987515501</v>
      </c>
      <c r="AO107" s="401">
        <f t="shared" si="316"/>
        <v>0.83675526587265814</v>
      </c>
      <c r="AP107" s="401">
        <f t="shared" si="317"/>
        <v>0.85349037119011129</v>
      </c>
      <c r="AQ107" s="401">
        <f t="shared" si="319"/>
        <v>0.87056017861391355</v>
      </c>
      <c r="AR107" s="401">
        <f t="shared" si="320"/>
        <v>0.88797138218619187</v>
      </c>
      <c r="AS107" s="401">
        <f t="shared" si="321"/>
        <v>0.90573080982991572</v>
      </c>
      <c r="AT107" s="401">
        <f t="shared" si="322"/>
        <v>0.92384542602651409</v>
      </c>
      <c r="AU107" s="401">
        <f t="shared" si="323"/>
        <v>0.94232233454704439</v>
      </c>
      <c r="AV107" s="401">
        <f t="shared" ref="AV107:AV112" si="324">AW107/(1+$AV$66)</f>
        <v>0.96116878123798533</v>
      </c>
      <c r="AW107" s="401">
        <f>AX107/(1+$AW$66)</f>
        <v>0.98039215686274506</v>
      </c>
      <c r="AX107" s="398">
        <v>1</v>
      </c>
      <c r="AY107" s="401">
        <f t="shared" si="210"/>
        <v>1.02</v>
      </c>
      <c r="AZ107" s="401">
        <f t="shared" si="211"/>
        <v>1.0404</v>
      </c>
      <c r="BA107" s="401">
        <f t="shared" si="212"/>
        <v>1.0612079999999999</v>
      </c>
      <c r="BB107" s="401">
        <f t="shared" si="213"/>
        <v>1.08243216</v>
      </c>
      <c r="BC107" s="401">
        <f t="shared" si="214"/>
        <v>1.1040808032</v>
      </c>
      <c r="BD107" s="282"/>
    </row>
    <row r="108" spans="1:56" s="366" customFormat="1">
      <c r="A108" s="390">
        <v>2047</v>
      </c>
      <c r="B108" s="378" t="s">
        <v>8</v>
      </c>
      <c r="C108" s="378" t="s">
        <v>9</v>
      </c>
      <c r="D108" s="401">
        <f t="shared" si="318"/>
        <v>0.40692865621424379</v>
      </c>
      <c r="E108" s="401">
        <f t="shared" si="304"/>
        <v>0.42279887380659925</v>
      </c>
      <c r="F108" s="401">
        <f t="shared" si="305"/>
        <v>0.4426704208755094</v>
      </c>
      <c r="G108" s="401">
        <f t="shared" si="306"/>
        <v>0.45063848845126858</v>
      </c>
      <c r="H108" s="401">
        <f t="shared" si="307"/>
        <v>0.45108912693971981</v>
      </c>
      <c r="I108" s="401">
        <f t="shared" si="308"/>
        <v>0.46371962249403198</v>
      </c>
      <c r="J108" s="401">
        <f t="shared" si="309"/>
        <v>0.47253029532141855</v>
      </c>
      <c r="K108" s="401">
        <f t="shared" si="222"/>
        <v>0.48434355270445395</v>
      </c>
      <c r="L108" s="401">
        <f t="shared" si="230"/>
        <v>0.50335978688832572</v>
      </c>
      <c r="M108" s="401">
        <f t="shared" si="238"/>
        <v>0.52593767283519599</v>
      </c>
      <c r="N108" s="401">
        <f t="shared" si="246"/>
        <v>0.53224718658749703</v>
      </c>
      <c r="O108" s="401">
        <f t="shared" si="254"/>
        <v>0.53122894048351943</v>
      </c>
      <c r="P108" s="401">
        <f t="shared" si="262"/>
        <v>0.52863765567189613</v>
      </c>
      <c r="Q108" s="400">
        <f t="shared" si="270"/>
        <v>0.52506935149611078</v>
      </c>
      <c r="R108" s="401">
        <f t="shared" si="272"/>
        <v>0.51924983285036219</v>
      </c>
      <c r="S108" s="401">
        <f t="shared" si="279"/>
        <v>0.52158645709818885</v>
      </c>
      <c r="T108" s="401">
        <f t="shared" si="281"/>
        <v>0.52797589119764177</v>
      </c>
      <c r="U108" s="401">
        <f t="shared" si="282"/>
        <v>0.53391561997361525</v>
      </c>
      <c r="V108" s="401">
        <f t="shared" si="283"/>
        <v>0.54290319957650435</v>
      </c>
      <c r="W108" s="401">
        <f t="shared" si="284"/>
        <v>0.56027610196295252</v>
      </c>
      <c r="X108" s="401">
        <f t="shared" si="285"/>
        <v>0.58586204395259411</v>
      </c>
      <c r="Y108" s="401">
        <f t="shared" si="286"/>
        <v>0.59757928483164602</v>
      </c>
      <c r="Z108" s="401">
        <f t="shared" si="287"/>
        <v>0.60953087052827892</v>
      </c>
      <c r="AA108" s="401">
        <f t="shared" si="288"/>
        <v>0.62172148793884452</v>
      </c>
      <c r="AB108" s="401">
        <f t="shared" si="289"/>
        <v>0.63415591769762147</v>
      </c>
      <c r="AC108" s="401">
        <f t="shared" si="290"/>
        <v>0.64683903605157389</v>
      </c>
      <c r="AD108" s="401">
        <f t="shared" si="291"/>
        <v>0.65977581677260533</v>
      </c>
      <c r="AE108" s="401">
        <f t="shared" si="292"/>
        <v>0.67297133310805746</v>
      </c>
      <c r="AF108" s="401">
        <f t="shared" si="293"/>
        <v>0.68643075977021861</v>
      </c>
      <c r="AG108" s="401">
        <f t="shared" si="294"/>
        <v>0.70015937496562297</v>
      </c>
      <c r="AH108" s="401">
        <f t="shared" si="302"/>
        <v>0.71416256246493548</v>
      </c>
      <c r="AI108" s="401">
        <f t="shared" si="310"/>
        <v>0.72844581371423422</v>
      </c>
      <c r="AJ108" s="401">
        <f t="shared" si="311"/>
        <v>0.74301472998851892</v>
      </c>
      <c r="AK108" s="401">
        <f t="shared" si="312"/>
        <v>0.75787502458828926</v>
      </c>
      <c r="AL108" s="401">
        <f t="shared" si="313"/>
        <v>0.77303252508005504</v>
      </c>
      <c r="AM108" s="401">
        <f t="shared" si="314"/>
        <v>0.7884931755816561</v>
      </c>
      <c r="AN108" s="401">
        <f t="shared" si="315"/>
        <v>0.80426303909328922</v>
      </c>
      <c r="AO108" s="401">
        <f t="shared" si="316"/>
        <v>0.82034829987515501</v>
      </c>
      <c r="AP108" s="401">
        <f t="shared" si="317"/>
        <v>0.83675526587265814</v>
      </c>
      <c r="AQ108" s="401">
        <f t="shared" si="319"/>
        <v>0.85349037119011129</v>
      </c>
      <c r="AR108" s="401">
        <f t="shared" si="320"/>
        <v>0.87056017861391355</v>
      </c>
      <c r="AS108" s="401">
        <f t="shared" si="321"/>
        <v>0.88797138218619187</v>
      </c>
      <c r="AT108" s="401">
        <f t="shared" si="322"/>
        <v>0.90573080982991572</v>
      </c>
      <c r="AU108" s="401">
        <f t="shared" si="323"/>
        <v>0.92384542602651409</v>
      </c>
      <c r="AV108" s="401">
        <f t="shared" si="324"/>
        <v>0.94232233454704439</v>
      </c>
      <c r="AW108" s="401">
        <f t="shared" ref="AW108:AW112" si="325">AX108/(1+$AW$66)</f>
        <v>0.96116878123798533</v>
      </c>
      <c r="AX108" s="401">
        <f>AY108/(1+$AX$66)</f>
        <v>0.98039215686274506</v>
      </c>
      <c r="AY108" s="398">
        <v>1</v>
      </c>
      <c r="AZ108" s="401">
        <f t="shared" si="211"/>
        <v>1.02</v>
      </c>
      <c r="BA108" s="401">
        <f t="shared" si="212"/>
        <v>1.0404</v>
      </c>
      <c r="BB108" s="401">
        <f t="shared" si="213"/>
        <v>1.0612079999999999</v>
      </c>
      <c r="BC108" s="401">
        <f t="shared" si="214"/>
        <v>1.08243216</v>
      </c>
      <c r="BD108" s="282"/>
    </row>
    <row r="109" spans="1:56" s="366" customFormat="1">
      <c r="A109" s="390">
        <v>2048</v>
      </c>
      <c r="B109" s="378" t="s">
        <v>8</v>
      </c>
      <c r="C109" s="378" t="s">
        <v>9</v>
      </c>
      <c r="D109" s="401">
        <f t="shared" si="318"/>
        <v>0.39894966295514106</v>
      </c>
      <c r="E109" s="401">
        <f t="shared" si="304"/>
        <v>0.41450869981039151</v>
      </c>
      <c r="F109" s="401">
        <f t="shared" si="305"/>
        <v>0.43399060870147987</v>
      </c>
      <c r="G109" s="401">
        <f t="shared" si="306"/>
        <v>0.4418024396581065</v>
      </c>
      <c r="H109" s="401">
        <f t="shared" si="307"/>
        <v>0.44224424209776458</v>
      </c>
      <c r="I109" s="401">
        <f t="shared" si="308"/>
        <v>0.454627080876502</v>
      </c>
      <c r="J109" s="401">
        <f t="shared" si="309"/>
        <v>0.46326499541315547</v>
      </c>
      <c r="K109" s="401">
        <f t="shared" si="222"/>
        <v>0.47484662029848429</v>
      </c>
      <c r="L109" s="401">
        <f t="shared" si="230"/>
        <v>0.49348998714541736</v>
      </c>
      <c r="M109" s="401">
        <f t="shared" si="238"/>
        <v>0.51562516944627057</v>
      </c>
      <c r="N109" s="401">
        <f t="shared" si="246"/>
        <v>0.52181096724264409</v>
      </c>
      <c r="O109" s="401">
        <f t="shared" si="254"/>
        <v>0.52081268674854841</v>
      </c>
      <c r="P109" s="401">
        <f t="shared" si="262"/>
        <v>0.51827221144303537</v>
      </c>
      <c r="Q109" s="400">
        <f t="shared" si="270"/>
        <v>0.51477387401579489</v>
      </c>
      <c r="R109" s="401">
        <f t="shared" si="272"/>
        <v>0.50906846357878655</v>
      </c>
      <c r="S109" s="401">
        <f t="shared" si="279"/>
        <v>0.51135927166489104</v>
      </c>
      <c r="T109" s="401">
        <f t="shared" si="281"/>
        <v>0.51762342274278605</v>
      </c>
      <c r="U109" s="401">
        <f t="shared" si="282"/>
        <v>0.52344668624864243</v>
      </c>
      <c r="V109" s="401">
        <f t="shared" si="283"/>
        <v>0.53225803880049449</v>
      </c>
      <c r="W109" s="401">
        <f t="shared" si="284"/>
        <v>0.54929029604211033</v>
      </c>
      <c r="X109" s="401">
        <f t="shared" si="285"/>
        <v>0.57437455289470007</v>
      </c>
      <c r="Y109" s="401">
        <f t="shared" si="286"/>
        <v>0.58586204395259411</v>
      </c>
      <c r="Z109" s="401">
        <f t="shared" si="287"/>
        <v>0.59757928483164602</v>
      </c>
      <c r="AA109" s="401">
        <f t="shared" si="288"/>
        <v>0.60953087052827892</v>
      </c>
      <c r="AB109" s="401">
        <f t="shared" si="289"/>
        <v>0.62172148793884452</v>
      </c>
      <c r="AC109" s="401">
        <f t="shared" si="290"/>
        <v>0.63415591769762147</v>
      </c>
      <c r="AD109" s="401">
        <f t="shared" si="291"/>
        <v>0.64683903605157389</v>
      </c>
      <c r="AE109" s="401">
        <f t="shared" si="292"/>
        <v>0.65977581677260533</v>
      </c>
      <c r="AF109" s="401">
        <f t="shared" si="293"/>
        <v>0.67297133310805746</v>
      </c>
      <c r="AG109" s="401">
        <f t="shared" si="294"/>
        <v>0.68643075977021861</v>
      </c>
      <c r="AH109" s="401">
        <f t="shared" si="302"/>
        <v>0.70015937496562297</v>
      </c>
      <c r="AI109" s="401">
        <f t="shared" si="310"/>
        <v>0.71416256246493548</v>
      </c>
      <c r="AJ109" s="401">
        <f t="shared" si="311"/>
        <v>0.72844581371423422</v>
      </c>
      <c r="AK109" s="401">
        <f t="shared" si="312"/>
        <v>0.74301472998851892</v>
      </c>
      <c r="AL109" s="401">
        <f t="shared" si="313"/>
        <v>0.75787502458828926</v>
      </c>
      <c r="AM109" s="401">
        <f t="shared" si="314"/>
        <v>0.77303252508005504</v>
      </c>
      <c r="AN109" s="401">
        <f t="shared" si="315"/>
        <v>0.7884931755816561</v>
      </c>
      <c r="AO109" s="401">
        <f t="shared" si="316"/>
        <v>0.80426303909328922</v>
      </c>
      <c r="AP109" s="401">
        <f t="shared" si="317"/>
        <v>0.82034829987515501</v>
      </c>
      <c r="AQ109" s="401">
        <f t="shared" si="319"/>
        <v>0.83675526587265814</v>
      </c>
      <c r="AR109" s="401">
        <f t="shared" si="320"/>
        <v>0.85349037119011129</v>
      </c>
      <c r="AS109" s="401">
        <f t="shared" si="321"/>
        <v>0.87056017861391355</v>
      </c>
      <c r="AT109" s="401">
        <f t="shared" si="322"/>
        <v>0.88797138218619187</v>
      </c>
      <c r="AU109" s="401">
        <f t="shared" si="323"/>
        <v>0.90573080982991572</v>
      </c>
      <c r="AV109" s="401">
        <f t="shared" si="324"/>
        <v>0.92384542602651409</v>
      </c>
      <c r="AW109" s="401">
        <f t="shared" si="325"/>
        <v>0.94232233454704439</v>
      </c>
      <c r="AX109" s="401">
        <f t="shared" ref="AX109:AX112" si="326">AY109/(1+$AX$66)</f>
        <v>0.96116878123798533</v>
      </c>
      <c r="AY109" s="401">
        <f>AZ109/(1+$AY$66)</f>
        <v>0.98039215686274506</v>
      </c>
      <c r="AZ109" s="398">
        <v>1</v>
      </c>
      <c r="BA109" s="401">
        <f t="shared" si="212"/>
        <v>1.02</v>
      </c>
      <c r="BB109" s="401">
        <f t="shared" si="213"/>
        <v>1.0404</v>
      </c>
      <c r="BC109" s="401">
        <f t="shared" si="214"/>
        <v>1.0612079999999999</v>
      </c>
      <c r="BD109" s="282"/>
    </row>
    <row r="110" spans="1:56" s="366" customFormat="1">
      <c r="A110" s="390">
        <v>2049</v>
      </c>
      <c r="B110" s="378" t="s">
        <v>8</v>
      </c>
      <c r="C110" s="378" t="s">
        <v>9</v>
      </c>
      <c r="D110" s="401">
        <f t="shared" si="318"/>
        <v>0.39112712054425591</v>
      </c>
      <c r="E110" s="401">
        <f t="shared" si="304"/>
        <v>0.40638107824548186</v>
      </c>
      <c r="F110" s="401">
        <f t="shared" si="305"/>
        <v>0.4254809889230195</v>
      </c>
      <c r="G110" s="401">
        <f t="shared" si="306"/>
        <v>0.43313964672363386</v>
      </c>
      <c r="H110" s="401">
        <f t="shared" si="307"/>
        <v>0.43357278637035745</v>
      </c>
      <c r="I110" s="401">
        <f t="shared" si="308"/>
        <v>0.44571282438872745</v>
      </c>
      <c r="J110" s="401">
        <f t="shared" si="309"/>
        <v>0.45418136805211323</v>
      </c>
      <c r="K110" s="401">
        <f t="shared" si="222"/>
        <v>0.46553590225341601</v>
      </c>
      <c r="L110" s="401">
        <f t="shared" si="230"/>
        <v>0.48381371288766412</v>
      </c>
      <c r="M110" s="401">
        <f t="shared" si="238"/>
        <v>0.50551487200614764</v>
      </c>
      <c r="N110" s="401">
        <f t="shared" si="246"/>
        <v>0.51157937964965106</v>
      </c>
      <c r="O110" s="401">
        <f t="shared" si="254"/>
        <v>0.5106006732828906</v>
      </c>
      <c r="P110" s="401">
        <f t="shared" si="262"/>
        <v>0.50811001121866217</v>
      </c>
      <c r="Q110" s="400">
        <f t="shared" si="270"/>
        <v>0.50468026864293614</v>
      </c>
      <c r="R110" s="401">
        <f t="shared" si="272"/>
        <v>0.49908672899881024</v>
      </c>
      <c r="S110" s="401">
        <f t="shared" si="279"/>
        <v>0.50133261927930484</v>
      </c>
      <c r="T110" s="401">
        <f t="shared" si="281"/>
        <v>0.5074739438654764</v>
      </c>
      <c r="U110" s="401">
        <f t="shared" si="282"/>
        <v>0.51318302573396302</v>
      </c>
      <c r="V110" s="401">
        <f t="shared" si="283"/>
        <v>0.52182160666715138</v>
      </c>
      <c r="W110" s="401">
        <f t="shared" si="284"/>
        <v>0.53851989808050027</v>
      </c>
      <c r="X110" s="401">
        <f t="shared" si="285"/>
        <v>0.56311230675950985</v>
      </c>
      <c r="Y110" s="401">
        <f t="shared" si="286"/>
        <v>0.57437455289470007</v>
      </c>
      <c r="Z110" s="401">
        <f t="shared" si="287"/>
        <v>0.58586204395259411</v>
      </c>
      <c r="AA110" s="401">
        <f t="shared" si="288"/>
        <v>0.59757928483164602</v>
      </c>
      <c r="AB110" s="401">
        <f t="shared" si="289"/>
        <v>0.60953087052827892</v>
      </c>
      <c r="AC110" s="401">
        <f t="shared" si="290"/>
        <v>0.62172148793884452</v>
      </c>
      <c r="AD110" s="401">
        <f t="shared" si="291"/>
        <v>0.63415591769762147</v>
      </c>
      <c r="AE110" s="401">
        <f t="shared" si="292"/>
        <v>0.64683903605157389</v>
      </c>
      <c r="AF110" s="401">
        <f t="shared" si="293"/>
        <v>0.65977581677260533</v>
      </c>
      <c r="AG110" s="401">
        <f t="shared" si="294"/>
        <v>0.67297133310805746</v>
      </c>
      <c r="AH110" s="401">
        <f t="shared" si="302"/>
        <v>0.68643075977021861</v>
      </c>
      <c r="AI110" s="401">
        <f t="shared" si="310"/>
        <v>0.70015937496562297</v>
      </c>
      <c r="AJ110" s="401">
        <f t="shared" si="311"/>
        <v>0.71416256246493548</v>
      </c>
      <c r="AK110" s="401">
        <f t="shared" si="312"/>
        <v>0.72844581371423422</v>
      </c>
      <c r="AL110" s="401">
        <f t="shared" si="313"/>
        <v>0.74301472998851892</v>
      </c>
      <c r="AM110" s="401">
        <f t="shared" si="314"/>
        <v>0.75787502458828926</v>
      </c>
      <c r="AN110" s="401">
        <f t="shared" si="315"/>
        <v>0.77303252508005504</v>
      </c>
      <c r="AO110" s="401">
        <f t="shared" si="316"/>
        <v>0.7884931755816561</v>
      </c>
      <c r="AP110" s="401">
        <f t="shared" si="317"/>
        <v>0.80426303909328922</v>
      </c>
      <c r="AQ110" s="401">
        <f t="shared" si="319"/>
        <v>0.82034829987515501</v>
      </c>
      <c r="AR110" s="401">
        <f t="shared" si="320"/>
        <v>0.83675526587265814</v>
      </c>
      <c r="AS110" s="401">
        <f t="shared" si="321"/>
        <v>0.85349037119011129</v>
      </c>
      <c r="AT110" s="401">
        <f t="shared" si="322"/>
        <v>0.87056017861391355</v>
      </c>
      <c r="AU110" s="401">
        <f t="shared" si="323"/>
        <v>0.88797138218619187</v>
      </c>
      <c r="AV110" s="401">
        <f t="shared" si="324"/>
        <v>0.90573080982991572</v>
      </c>
      <c r="AW110" s="401">
        <f t="shared" si="325"/>
        <v>0.92384542602651409</v>
      </c>
      <c r="AX110" s="401">
        <f t="shared" si="326"/>
        <v>0.94232233454704439</v>
      </c>
      <c r="AY110" s="401">
        <f t="shared" ref="AY110:AY112" si="327">AZ110/(1+$AY$66)</f>
        <v>0.96116878123798533</v>
      </c>
      <c r="AZ110" s="401">
        <f>BA110/(1+$AZ$66)</f>
        <v>0.98039215686274506</v>
      </c>
      <c r="BA110" s="398">
        <v>1</v>
      </c>
      <c r="BB110" s="401">
        <f t="shared" si="213"/>
        <v>1.02</v>
      </c>
      <c r="BC110" s="401">
        <f t="shared" si="214"/>
        <v>1.0404</v>
      </c>
      <c r="BD110" s="282"/>
    </row>
    <row r="111" spans="1:56" s="366" customFormat="1">
      <c r="A111" s="390">
        <v>2050</v>
      </c>
      <c r="B111" s="378" t="s">
        <v>8</v>
      </c>
      <c r="C111" s="378" t="s">
        <v>9</v>
      </c>
      <c r="D111" s="401">
        <f>E111/(1+$D$6)</f>
        <v>0.383457961317898</v>
      </c>
      <c r="E111" s="401">
        <f t="shared" si="304"/>
        <v>0.39841282180929599</v>
      </c>
      <c r="F111" s="401">
        <f t="shared" si="305"/>
        <v>0.41713822443433285</v>
      </c>
      <c r="G111" s="401">
        <f t="shared" si="306"/>
        <v>0.42464671247415087</v>
      </c>
      <c r="H111" s="401">
        <f t="shared" si="307"/>
        <v>0.42507135918662498</v>
      </c>
      <c r="I111" s="401">
        <f t="shared" si="308"/>
        <v>0.4369733572438505</v>
      </c>
      <c r="J111" s="401">
        <f t="shared" si="309"/>
        <v>0.44527585103148359</v>
      </c>
      <c r="K111" s="401">
        <f t="shared" si="222"/>
        <v>0.45640774730727063</v>
      </c>
      <c r="L111" s="401">
        <f t="shared" si="230"/>
        <v>0.47432716949770998</v>
      </c>
      <c r="M111" s="401">
        <f t="shared" si="238"/>
        <v>0.49560281569230169</v>
      </c>
      <c r="N111" s="401">
        <f t="shared" si="246"/>
        <v>0.50154841142122664</v>
      </c>
      <c r="O111" s="401">
        <f t="shared" si="254"/>
        <v>0.50058889537538298</v>
      </c>
      <c r="P111" s="401">
        <f t="shared" si="262"/>
        <v>0.49814706982221779</v>
      </c>
      <c r="Q111" s="400">
        <f t="shared" si="270"/>
        <v>0.49478457710091778</v>
      </c>
      <c r="R111" s="401">
        <f t="shared" si="272"/>
        <v>0.48930071470471592</v>
      </c>
      <c r="S111" s="401">
        <f t="shared" si="279"/>
        <v>0.49150256792088715</v>
      </c>
      <c r="T111" s="401">
        <f t="shared" si="281"/>
        <v>0.49752347437791805</v>
      </c>
      <c r="U111" s="401">
        <f t="shared" si="282"/>
        <v>0.50312061346466963</v>
      </c>
      <c r="V111" s="401">
        <f t="shared" si="283"/>
        <v>0.51158981045799157</v>
      </c>
      <c r="W111" s="401">
        <f t="shared" si="284"/>
        <v>0.52796068439264732</v>
      </c>
      <c r="X111" s="401">
        <f t="shared" si="285"/>
        <v>0.55207088897991163</v>
      </c>
      <c r="Y111" s="401">
        <f t="shared" si="286"/>
        <v>0.56311230675950985</v>
      </c>
      <c r="Z111" s="401">
        <f t="shared" si="287"/>
        <v>0.57437455289470007</v>
      </c>
      <c r="AA111" s="401">
        <f t="shared" si="288"/>
        <v>0.58586204395259411</v>
      </c>
      <c r="AB111" s="401">
        <f t="shared" si="289"/>
        <v>0.59757928483164602</v>
      </c>
      <c r="AC111" s="401">
        <f t="shared" si="290"/>
        <v>0.60953087052827892</v>
      </c>
      <c r="AD111" s="401">
        <f t="shared" si="291"/>
        <v>0.62172148793884452</v>
      </c>
      <c r="AE111" s="401">
        <f t="shared" si="292"/>
        <v>0.63415591769762147</v>
      </c>
      <c r="AF111" s="401">
        <f t="shared" si="293"/>
        <v>0.64683903605157389</v>
      </c>
      <c r="AG111" s="401">
        <f t="shared" si="294"/>
        <v>0.65977581677260533</v>
      </c>
      <c r="AH111" s="401">
        <f t="shared" si="302"/>
        <v>0.67297133310805746</v>
      </c>
      <c r="AI111" s="401">
        <f t="shared" si="310"/>
        <v>0.68643075977021861</v>
      </c>
      <c r="AJ111" s="401">
        <f t="shared" si="311"/>
        <v>0.70015937496562297</v>
      </c>
      <c r="AK111" s="401">
        <f t="shared" si="312"/>
        <v>0.71416256246493548</v>
      </c>
      <c r="AL111" s="401">
        <f t="shared" si="313"/>
        <v>0.72844581371423422</v>
      </c>
      <c r="AM111" s="401">
        <f t="shared" si="314"/>
        <v>0.74301472998851892</v>
      </c>
      <c r="AN111" s="401">
        <f t="shared" si="315"/>
        <v>0.75787502458828926</v>
      </c>
      <c r="AO111" s="401">
        <f t="shared" si="316"/>
        <v>0.77303252508005504</v>
      </c>
      <c r="AP111" s="401">
        <f t="shared" si="317"/>
        <v>0.7884931755816561</v>
      </c>
      <c r="AQ111" s="401">
        <f t="shared" si="319"/>
        <v>0.80426303909328922</v>
      </c>
      <c r="AR111" s="401">
        <f t="shared" si="320"/>
        <v>0.82034829987515501</v>
      </c>
      <c r="AS111" s="401">
        <f t="shared" si="321"/>
        <v>0.83675526587265814</v>
      </c>
      <c r="AT111" s="401">
        <f t="shared" si="322"/>
        <v>0.85349037119011129</v>
      </c>
      <c r="AU111" s="401">
        <f t="shared" si="323"/>
        <v>0.87056017861391355</v>
      </c>
      <c r="AV111" s="401">
        <f t="shared" si="324"/>
        <v>0.88797138218619187</v>
      </c>
      <c r="AW111" s="401">
        <f t="shared" si="325"/>
        <v>0.90573080982991572</v>
      </c>
      <c r="AX111" s="401">
        <f t="shared" si="326"/>
        <v>0.92384542602651409</v>
      </c>
      <c r="AY111" s="401">
        <f t="shared" si="327"/>
        <v>0.94232233454704439</v>
      </c>
      <c r="AZ111" s="401">
        <f t="shared" ref="AZ111:AZ112" si="328">BA111/(1+$AZ$66)</f>
        <v>0.96116878123798533</v>
      </c>
      <c r="BA111" s="401">
        <f>BB111/(1+$BA$66)</f>
        <v>0.98039215686274506</v>
      </c>
      <c r="BB111" s="398">
        <v>1</v>
      </c>
      <c r="BC111" s="401">
        <f t="shared" si="214"/>
        <v>1.02</v>
      </c>
      <c r="BD111" s="282"/>
    </row>
    <row r="112" spans="1:56" s="366" customFormat="1">
      <c r="A112" s="389">
        <v>2051</v>
      </c>
      <c r="B112" s="378" t="s">
        <v>8</v>
      </c>
      <c r="C112" s="378" t="s">
        <v>9</v>
      </c>
      <c r="D112" s="401">
        <f>E112/(1+$D$6)</f>
        <v>0.37593917776264502</v>
      </c>
      <c r="E112" s="401">
        <f t="shared" si="304"/>
        <v>0.39060080569538813</v>
      </c>
      <c r="F112" s="401">
        <f t="shared" si="305"/>
        <v>0.40895904356307133</v>
      </c>
      <c r="G112" s="401">
        <f t="shared" si="306"/>
        <v>0.41632030634720663</v>
      </c>
      <c r="H112" s="401">
        <f t="shared" si="307"/>
        <v>0.41673662665355377</v>
      </c>
      <c r="I112" s="401">
        <f t="shared" si="308"/>
        <v>0.42840525219985326</v>
      </c>
      <c r="J112" s="401">
        <f t="shared" si="309"/>
        <v>0.43654495199165044</v>
      </c>
      <c r="K112" s="401">
        <f t="shared" si="222"/>
        <v>0.44745857579144166</v>
      </c>
      <c r="L112" s="401">
        <f t="shared" si="230"/>
        <v>0.46502663676246064</v>
      </c>
      <c r="M112" s="401">
        <f t="shared" si="238"/>
        <v>0.48588511342382507</v>
      </c>
      <c r="N112" s="401">
        <f t="shared" si="246"/>
        <v>0.49171412884433974</v>
      </c>
      <c r="O112" s="401">
        <f t="shared" si="254"/>
        <v>0.49077342683861069</v>
      </c>
      <c r="P112" s="401">
        <f>Q112/(1+$P$66)</f>
        <v>0.48837948021786054</v>
      </c>
      <c r="Q112" s="400">
        <f t="shared" si="270"/>
        <v>0.48508291872638998</v>
      </c>
      <c r="R112" s="401">
        <f t="shared" si="272"/>
        <v>0.47970658304383917</v>
      </c>
      <c r="S112" s="401">
        <f t="shared" si="279"/>
        <v>0.48186526266753643</v>
      </c>
      <c r="T112" s="401">
        <f t="shared" si="281"/>
        <v>0.48776811213521382</v>
      </c>
      <c r="U112" s="401">
        <f>V112/(1+$U$66)</f>
        <v>0.49325550339673496</v>
      </c>
      <c r="V112" s="401">
        <f>W112/(1+$V$66)</f>
        <v>0.50155863770391329</v>
      </c>
      <c r="W112" s="401">
        <f t="shared" si="284"/>
        <v>0.51760851411043851</v>
      </c>
      <c r="X112" s="401">
        <f t="shared" si="285"/>
        <v>0.54124596958814863</v>
      </c>
      <c r="Y112" s="401">
        <f t="shared" si="286"/>
        <v>0.55207088897991163</v>
      </c>
      <c r="Z112" s="401">
        <f t="shared" si="287"/>
        <v>0.56311230675950985</v>
      </c>
      <c r="AA112" s="401">
        <f t="shared" si="288"/>
        <v>0.57437455289470007</v>
      </c>
      <c r="AB112" s="401">
        <f>AC112/(1+$AB$66)</f>
        <v>0.58586204395259411</v>
      </c>
      <c r="AC112" s="401">
        <f t="shared" si="290"/>
        <v>0.59757928483164602</v>
      </c>
      <c r="AD112" s="401">
        <f t="shared" si="291"/>
        <v>0.60953087052827892</v>
      </c>
      <c r="AE112" s="401">
        <f t="shared" si="292"/>
        <v>0.62172148793884452</v>
      </c>
      <c r="AF112" s="401">
        <f t="shared" si="293"/>
        <v>0.63415591769762147</v>
      </c>
      <c r="AG112" s="401">
        <f t="shared" si="294"/>
        <v>0.64683903605157389</v>
      </c>
      <c r="AH112" s="401">
        <f t="shared" si="302"/>
        <v>0.65977581677260533</v>
      </c>
      <c r="AI112" s="401">
        <f t="shared" si="310"/>
        <v>0.67297133310805746</v>
      </c>
      <c r="AJ112" s="401">
        <f t="shared" si="311"/>
        <v>0.68643075977021861</v>
      </c>
      <c r="AK112" s="401">
        <f t="shared" si="312"/>
        <v>0.70015937496562297</v>
      </c>
      <c r="AL112" s="401">
        <f t="shared" si="313"/>
        <v>0.71416256246493548</v>
      </c>
      <c r="AM112" s="401">
        <f t="shared" si="314"/>
        <v>0.72844581371423422</v>
      </c>
      <c r="AN112" s="401">
        <f t="shared" si="315"/>
        <v>0.74301472998851892</v>
      </c>
      <c r="AO112" s="401">
        <f t="shared" si="316"/>
        <v>0.75787502458828926</v>
      </c>
      <c r="AP112" s="401">
        <f t="shared" si="317"/>
        <v>0.77303252508005504</v>
      </c>
      <c r="AQ112" s="401">
        <f t="shared" si="319"/>
        <v>0.7884931755816561</v>
      </c>
      <c r="AR112" s="401">
        <f t="shared" si="320"/>
        <v>0.80426303909328922</v>
      </c>
      <c r="AS112" s="401">
        <f t="shared" si="321"/>
        <v>0.82034829987515501</v>
      </c>
      <c r="AT112" s="401">
        <f t="shared" si="322"/>
        <v>0.83675526587265814</v>
      </c>
      <c r="AU112" s="401">
        <f>AV112/(1+$AU$66)</f>
        <v>0.85349037119011129</v>
      </c>
      <c r="AV112" s="401">
        <f t="shared" si="324"/>
        <v>0.87056017861391355</v>
      </c>
      <c r="AW112" s="401">
        <f t="shared" si="325"/>
        <v>0.88797138218619187</v>
      </c>
      <c r="AX112" s="401">
        <f t="shared" si="326"/>
        <v>0.90573080982991572</v>
      </c>
      <c r="AY112" s="401">
        <f t="shared" si="327"/>
        <v>0.92384542602651409</v>
      </c>
      <c r="AZ112" s="401">
        <f t="shared" si="328"/>
        <v>0.94232233454704439</v>
      </c>
      <c r="BA112" s="401">
        <f>BB112/(1+$BA$66)</f>
        <v>0.96116878123798533</v>
      </c>
      <c r="BB112" s="401">
        <f>BC112/(1+$BB$66)</f>
        <v>0.98039215686274506</v>
      </c>
      <c r="BC112" s="398">
        <v>1</v>
      </c>
      <c r="BD112" s="282"/>
    </row>
    <row r="113" spans="1:55">
      <c r="A113" s="705" t="s">
        <v>355</v>
      </c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364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</row>
    <row r="114" spans="1:55" s="99" customFormat="1">
      <c r="T114" s="364"/>
    </row>
  </sheetData>
  <sheetProtection algorithmName="SHA-512" hashValue="28qdNisps5igofBc/3k49jqbzvD/HAAytpQ7BsljSjIKSXBdUtMN3p35UQ+qVyLsk8YLBfRR0CMVUAnkDBsxGw==" saltValue="NEPtuffMB1sGI4/tFkmt9w==" spinCount="100000" sheet="1" objects="1" scenarios="1"/>
  <conditionalFormatting sqref="AH37 AE34 AF35 AI38 BC58 AJ39:AL39 AZ7:BC55 AT7:AX49 AN7:AR43 AK7:AL38 BB57:BC57 BA56:BC56 AX53 AW52:AX52 AV51:AX51 AU50:AX50 AR47 AQ46:AR46 AP45:AR45 AO44:AR44 AL41 AK40:AL40">
    <cfRule type="cellIs" dxfId="5" priority="8" operator="equal">
      <formula>0</formula>
    </cfRule>
  </conditionalFormatting>
  <conditionalFormatting sqref="U24 AC32 W26 X27 Y28 Z29 AA30 AB31 AG36 V25 AM7:AM42 AS7:AS48 AY7:AY54">
    <cfRule type="cellIs" dxfId="4" priority="7" operator="equal">
      <formula>0</formula>
    </cfRule>
  </conditionalFormatting>
  <conditionalFormatting sqref="AD33">
    <cfRule type="cellIs" dxfId="3" priority="6" operator="equal">
      <formula>0</formula>
    </cfRule>
  </conditionalFormatting>
  <conditionalFormatting sqref="AH91 AE88 BA110 AU104 AP99 AO98 BC69:BC112 BB69:BB111 AZ69:BA109 AX69:AY107 AW69:AW106 AV69:AV105 AT69:AU103 AR69:AS101 AQ69:AQ100 AQ68:BC68 AN69:AO97 AL69:AM95 AK69:AK94 AJ69:AJ93 AG69:AI89 AH90:AI90 AI91:AI92 AD69:AF86 AE87:AF87 AF88:AF89 AA69:AC83 AB84:AC84 AC85 X69:Z80 Y81:Z81 Z82 V69:W78 W79 T69:U76 U77 R69:S74 S75 Q73 L68:AO68 M69:Q69 N70:Q70 O71:Q71 P72:Q72">
    <cfRule type="cellIs" dxfId="2" priority="3" operator="equal">
      <formula>0</formula>
    </cfRule>
  </conditionalFormatting>
  <conditionalFormatting sqref="U78 AC86 W80 X81 Y82 Z83 AA84 AB85 AG90 V79 AM96 AS102 AY108">
    <cfRule type="cellIs" dxfId="1" priority="2" operator="equal">
      <formula>0</formula>
    </cfRule>
  </conditionalFormatting>
  <conditionalFormatting sqref="AD87">
    <cfRule type="cellIs" dxfId="0" priority="1" operator="equal">
      <formula>0</formula>
    </cfRule>
  </conditionalFormatting>
  <hyperlinks>
    <hyperlink ref="A59" r:id="rId1" xr:uid="{00000000-0004-0000-0900-000000000000}"/>
    <hyperlink ref="A113" r:id="rId2" xr:uid="{00000000-0004-0000-0900-000001000000}"/>
  </hyperlinks>
  <pageMargins left="0.7" right="0.7" top="0.78740157499999996" bottom="0.78740157499999996" header="0.3" footer="0.3"/>
  <pageSetup paperSize="9" orientation="portrait" r:id="rId3"/>
  <headerFooter>
    <oddHeader>&amp;L&amp;"-,Tučné"&amp;9Nástroj pro výpočet udržitelnosti projektů Prioritní osy 1 Operačního programu Životní prostředí 2014 - 2020</oddHeader>
    <oddFooter>&amp;L&amp;"-,Tučné"&amp;9List "Makrodata"</oddFooter>
  </headerFooter>
  <ignoredErrors>
    <ignoredError sqref="J39:BB39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15"/>
  <sheetViews>
    <sheetView workbookViewId="0">
      <selection activeCell="A17" sqref="A17"/>
    </sheetView>
  </sheetViews>
  <sheetFormatPr defaultRowHeight="14.4"/>
  <cols>
    <col min="1" max="1" width="32.44140625" bestFit="1" customWidth="1"/>
    <col min="2" max="3" width="16.33203125" bestFit="1" customWidth="1"/>
  </cols>
  <sheetData>
    <row r="1" spans="1:3">
      <c r="B1" s="22" t="s">
        <v>367</v>
      </c>
    </row>
    <row r="2" spans="1:3">
      <c r="B2" t="s">
        <v>368</v>
      </c>
    </row>
    <row r="3" spans="1:3">
      <c r="B3" t="s">
        <v>369</v>
      </c>
    </row>
    <row r="4" spans="1:3">
      <c r="B4" t="s">
        <v>370</v>
      </c>
    </row>
    <row r="5" spans="1:3">
      <c r="B5" t="s">
        <v>371</v>
      </c>
    </row>
    <row r="6" spans="1:3">
      <c r="B6" t="s">
        <v>373</v>
      </c>
    </row>
    <row r="8" spans="1:3">
      <c r="A8" t="s">
        <v>372</v>
      </c>
      <c r="B8" t="s">
        <v>365</v>
      </c>
      <c r="C8" s="738">
        <f>'Výstupy pro SFŽP'!F47</f>
        <v>0</v>
      </c>
    </row>
    <row r="9" spans="1:3">
      <c r="B9" t="s">
        <v>366</v>
      </c>
      <c r="C9" s="738">
        <f>'Výstupy pro SFŽP'!F48</f>
        <v>2166.845444478</v>
      </c>
    </row>
    <row r="10" spans="1:3">
      <c r="B10" t="s">
        <v>11</v>
      </c>
      <c r="C10" s="738">
        <f>SUM(C8:C9)</f>
        <v>2166.845444478</v>
      </c>
    </row>
    <row r="12" spans="1:3">
      <c r="A12" t="s">
        <v>374</v>
      </c>
      <c r="B12">
        <f>'Výstupy pro SFŽP'!C19</f>
        <v>2024</v>
      </c>
    </row>
    <row r="15" spans="1:3">
      <c r="A15" t="s">
        <v>375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AD154"/>
  <sheetViews>
    <sheetView tabSelected="1" topLeftCell="A88" zoomScale="70" zoomScaleNormal="70" zoomScaleSheetLayoutView="40" workbookViewId="0">
      <selection activeCell="B104" sqref="B104"/>
    </sheetView>
  </sheetViews>
  <sheetFormatPr defaultColWidth="0" defaultRowHeight="14.4" zeroHeight="1"/>
  <cols>
    <col min="1" max="1" width="5.6640625" style="241" customWidth="1"/>
    <col min="2" max="2" width="50.44140625" style="99" customWidth="1"/>
    <col min="3" max="3" width="33" style="99" customWidth="1"/>
    <col min="4" max="4" width="11.88671875" style="99" customWidth="1"/>
    <col min="5" max="5" width="15.6640625" style="99" customWidth="1"/>
    <col min="6" max="6" width="18.6640625" style="99" customWidth="1"/>
    <col min="7" max="7" width="17.88671875" style="99" customWidth="1"/>
    <col min="8" max="11" width="20.109375" style="99" customWidth="1"/>
    <col min="12" max="15" width="20.109375" style="100" customWidth="1"/>
    <col min="16" max="20" width="20.109375" style="99" customWidth="1"/>
    <col min="21" max="25" width="20.109375" style="99" hidden="1" customWidth="1"/>
    <col min="26" max="30" width="20.109375" style="101" hidden="1" customWidth="1"/>
    <col min="31" max="16384" width="9.109375" style="101" hidden="1"/>
  </cols>
  <sheetData>
    <row r="1" spans="1:26" s="38" customFormat="1" ht="18">
      <c r="A1" s="231"/>
      <c r="B1" s="361" t="s">
        <v>209</v>
      </c>
      <c r="C1" s="238"/>
      <c r="D1" s="205"/>
      <c r="E1" s="204"/>
      <c r="F1" s="204"/>
      <c r="G1" s="204"/>
      <c r="H1" s="204"/>
      <c r="I1" s="204"/>
      <c r="J1" s="49"/>
      <c r="K1" s="49"/>
      <c r="L1" s="130"/>
      <c r="M1" s="130"/>
      <c r="N1" s="130"/>
      <c r="O1" s="130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spans="1:26" s="38" customFormat="1">
      <c r="A2" s="127"/>
      <c r="B2" s="32" t="s">
        <v>233</v>
      </c>
      <c r="C2" s="30"/>
      <c r="D2" s="31"/>
      <c r="E2" s="49"/>
      <c r="F2" s="49"/>
      <c r="G2" s="49"/>
      <c r="H2" s="49"/>
      <c r="I2" s="49"/>
      <c r="J2" s="49"/>
      <c r="K2" s="49"/>
      <c r="L2" s="130"/>
      <c r="M2" s="130"/>
      <c r="N2" s="130"/>
      <c r="O2" s="130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6">
      <c r="B3" s="52"/>
      <c r="C3" s="52"/>
      <c r="D3" s="52"/>
      <c r="E3" s="52"/>
      <c r="F3" s="52"/>
      <c r="G3" s="52"/>
      <c r="H3" s="52"/>
      <c r="I3" s="52"/>
      <c r="S3" s="49"/>
      <c r="T3" s="49"/>
      <c r="U3" s="49"/>
      <c r="V3" s="49"/>
      <c r="W3" s="49"/>
      <c r="X3" s="49"/>
      <c r="Z3" s="99"/>
    </row>
    <row r="4" spans="1:26">
      <c r="B4" s="52"/>
      <c r="C4" s="52"/>
      <c r="D4" s="52"/>
      <c r="E4" s="52"/>
      <c r="F4" s="52"/>
      <c r="G4" s="52"/>
      <c r="H4" s="52"/>
      <c r="I4" s="52"/>
      <c r="S4" s="49"/>
      <c r="T4" s="49"/>
      <c r="U4" s="49"/>
      <c r="V4" s="49"/>
      <c r="W4" s="49"/>
      <c r="X4" s="49"/>
      <c r="Z4" s="99"/>
    </row>
    <row r="5" spans="1:26" ht="15" customHeight="1">
      <c r="B5" s="469" t="s">
        <v>78</v>
      </c>
      <c r="C5" s="469"/>
      <c r="D5" s="469"/>
      <c r="E5" s="469"/>
      <c r="F5" s="470"/>
      <c r="G5" s="471"/>
      <c r="H5" s="471"/>
      <c r="I5" s="8"/>
      <c r="S5" s="49"/>
      <c r="T5" s="49"/>
      <c r="U5" s="49"/>
      <c r="V5" s="49"/>
      <c r="W5" s="49"/>
      <c r="X5" s="49"/>
      <c r="Z5" s="99"/>
    </row>
    <row r="6" spans="1:26" ht="15" customHeight="1">
      <c r="B6" s="476" t="s">
        <v>217</v>
      </c>
      <c r="C6" s="476"/>
      <c r="D6" s="476"/>
      <c r="E6" s="476"/>
      <c r="F6" s="476"/>
      <c r="G6" s="476"/>
      <c r="H6" s="476"/>
      <c r="I6" s="8"/>
      <c r="S6" s="49"/>
      <c r="T6" s="49"/>
      <c r="U6" s="49"/>
      <c r="V6" s="49"/>
      <c r="W6" s="49"/>
      <c r="X6" s="49"/>
      <c r="Z6" s="99"/>
    </row>
    <row r="7" spans="1:26" ht="15" customHeight="1">
      <c r="B7" s="53"/>
      <c r="C7" s="53"/>
      <c r="D7" s="53"/>
      <c r="E7" s="53"/>
      <c r="F7" s="52"/>
      <c r="G7" s="49"/>
      <c r="H7" s="49"/>
      <c r="I7" s="8"/>
      <c r="S7" s="49"/>
      <c r="T7" s="49"/>
      <c r="U7" s="49"/>
      <c r="V7" s="49"/>
      <c r="W7" s="49"/>
      <c r="X7" s="49"/>
      <c r="Z7" s="99"/>
    </row>
    <row r="8" spans="1:26" ht="15" customHeight="1">
      <c r="B8" s="236" t="s">
        <v>80</v>
      </c>
      <c r="C8" s="236"/>
      <c r="D8" s="236"/>
      <c r="E8" s="236"/>
      <c r="F8" s="355" t="str">
        <f>IF(Info!$V$25=0,"-",Info!$C$17)</f>
        <v>-</v>
      </c>
      <c r="G8" s="49"/>
      <c r="H8" s="49"/>
      <c r="I8" s="8"/>
      <c r="S8" s="49"/>
      <c r="T8" s="49"/>
      <c r="U8" s="49"/>
      <c r="V8" s="49"/>
      <c r="W8" s="49"/>
      <c r="X8" s="49"/>
      <c r="Z8" s="99"/>
    </row>
    <row r="9" spans="1:26">
      <c r="B9" s="722" t="s">
        <v>358</v>
      </c>
      <c r="C9" s="722"/>
      <c r="D9" s="722"/>
      <c r="E9" s="722"/>
      <c r="F9" s="723"/>
      <c r="I9" s="8"/>
      <c r="Z9" s="99"/>
    </row>
    <row r="10" spans="1:26">
      <c r="B10" s="720" t="s">
        <v>361</v>
      </c>
      <c r="C10" s="720"/>
      <c r="D10" s="721"/>
      <c r="E10" s="115"/>
      <c r="F10" s="702">
        <v>2019</v>
      </c>
      <c r="G10" s="29"/>
      <c r="I10" s="8"/>
      <c r="S10" s="49"/>
      <c r="T10" s="49"/>
      <c r="U10" s="49"/>
      <c r="V10" s="49"/>
      <c r="W10" s="49"/>
      <c r="X10" s="49"/>
      <c r="Z10" s="99"/>
    </row>
    <row r="11" spans="1:26" ht="29.25" customHeight="1">
      <c r="B11" s="828" t="s">
        <v>362</v>
      </c>
      <c r="C11" s="828"/>
      <c r="D11" s="828"/>
      <c r="E11" s="828"/>
      <c r="F11" s="603">
        <v>0.21</v>
      </c>
      <c r="G11" s="826"/>
      <c r="H11" s="49"/>
      <c r="I11" s="8"/>
      <c r="J11" s="49"/>
      <c r="K11" s="49"/>
      <c r="L11" s="130"/>
      <c r="M11" s="130"/>
      <c r="N11" s="130"/>
      <c r="O11" s="130"/>
      <c r="P11" s="49"/>
      <c r="S11" s="49"/>
      <c r="T11" s="49"/>
      <c r="U11" s="49"/>
      <c r="V11" s="129"/>
      <c r="W11" s="129"/>
      <c r="X11" s="13"/>
      <c r="Z11" s="99"/>
    </row>
    <row r="12" spans="1:26">
      <c r="C12" s="271"/>
      <c r="D12" s="271"/>
      <c r="E12" s="50"/>
      <c r="F12" s="50"/>
      <c r="G12" s="826"/>
      <c r="H12" s="49"/>
      <c r="J12" s="49"/>
      <c r="K12" s="49"/>
      <c r="L12" s="130"/>
      <c r="M12" s="130"/>
      <c r="N12" s="130"/>
      <c r="O12" s="130"/>
      <c r="P12" s="49"/>
      <c r="S12" s="49"/>
      <c r="T12" s="49"/>
      <c r="U12" s="49"/>
      <c r="V12" s="129"/>
      <c r="W12" s="129"/>
      <c r="X12" s="13"/>
      <c r="Z12" s="99"/>
    </row>
    <row r="13" spans="1:26" ht="15" customHeight="1">
      <c r="B13" s="816" t="s">
        <v>68</v>
      </c>
      <c r="C13" s="816"/>
      <c r="D13" s="816"/>
      <c r="E13" s="817" t="s">
        <v>20</v>
      </c>
      <c r="F13" s="221" t="s">
        <v>67</v>
      </c>
      <c r="G13" s="835" t="s">
        <v>77</v>
      </c>
      <c r="H13" s="825" t="s">
        <v>15</v>
      </c>
      <c r="I13" s="8"/>
      <c r="K13" s="827"/>
      <c r="L13" s="46"/>
      <c r="M13" s="46"/>
      <c r="N13" s="46"/>
      <c r="O13" s="46"/>
      <c r="P13" s="46"/>
      <c r="R13" s="41"/>
      <c r="Z13" s="99"/>
    </row>
    <row r="14" spans="1:26">
      <c r="B14" s="816"/>
      <c r="C14" s="816"/>
      <c r="D14" s="816"/>
      <c r="E14" s="817"/>
      <c r="F14" s="221" t="s">
        <v>65</v>
      </c>
      <c r="G14" s="835"/>
      <c r="H14" s="825"/>
      <c r="I14" s="8"/>
      <c r="K14" s="827"/>
      <c r="L14" s="47"/>
      <c r="M14" s="47"/>
      <c r="N14" s="47"/>
      <c r="O14" s="47"/>
      <c r="P14" s="48"/>
      <c r="R14" s="94"/>
      <c r="Z14" s="99"/>
    </row>
    <row r="15" spans="1:26" ht="15.75" customHeight="1">
      <c r="B15" s="820" t="s">
        <v>0</v>
      </c>
      <c r="C15" s="820"/>
      <c r="D15" s="820"/>
      <c r="E15" s="817"/>
      <c r="F15" s="222" t="str">
        <f>IF(Info!$V$25=0,"-",$F$10)</f>
        <v>-</v>
      </c>
      <c r="G15" s="835"/>
      <c r="H15" s="825"/>
      <c r="I15" s="8"/>
      <c r="J15" s="4"/>
      <c r="K15" s="4"/>
      <c r="L15" s="4"/>
      <c r="M15" s="4"/>
      <c r="N15" s="4"/>
      <c r="O15" s="4"/>
      <c r="P15" s="4"/>
      <c r="R15" s="67"/>
      <c r="Z15" s="99"/>
    </row>
    <row r="16" spans="1:26">
      <c r="B16" s="90" t="s">
        <v>61</v>
      </c>
      <c r="C16" s="49" t="s">
        <v>1</v>
      </c>
      <c r="D16" s="49"/>
      <c r="E16" s="130" t="s">
        <v>4</v>
      </c>
      <c r="F16" s="604"/>
      <c r="G16" s="605">
        <f>$F$11</f>
        <v>0.21</v>
      </c>
      <c r="H16" s="36">
        <v>55</v>
      </c>
      <c r="J16" s="18"/>
      <c r="K16" s="130"/>
      <c r="L16" s="18"/>
      <c r="M16" s="18"/>
      <c r="N16" s="18"/>
      <c r="O16" s="18"/>
      <c r="P16" s="18"/>
      <c r="R16" s="36"/>
      <c r="Z16" s="99"/>
    </row>
    <row r="17" spans="2:26">
      <c r="B17" s="49"/>
      <c r="C17" s="119" t="s">
        <v>2</v>
      </c>
      <c r="D17" s="119"/>
      <c r="E17" s="144" t="s">
        <v>4</v>
      </c>
      <c r="F17" s="606"/>
      <c r="G17" s="607">
        <f t="shared" ref="G17:G21" si="0">$F$11</f>
        <v>0.21</v>
      </c>
      <c r="H17" s="66">
        <v>40</v>
      </c>
      <c r="I17" s="671"/>
      <c r="J17" s="18"/>
      <c r="K17" s="130"/>
      <c r="L17" s="18"/>
      <c r="M17" s="18"/>
      <c r="N17" s="18"/>
      <c r="O17" s="18"/>
      <c r="P17" s="18"/>
      <c r="R17" s="36"/>
      <c r="Z17" s="99"/>
    </row>
    <row r="18" spans="2:26">
      <c r="B18" s="131"/>
      <c r="C18" s="131" t="s">
        <v>3</v>
      </c>
      <c r="D18" s="131"/>
      <c r="E18" s="147" t="s">
        <v>4</v>
      </c>
      <c r="F18" s="608"/>
      <c r="G18" s="609">
        <f t="shared" si="0"/>
        <v>0.21</v>
      </c>
      <c r="H18" s="87">
        <v>15</v>
      </c>
      <c r="J18" s="18"/>
      <c r="K18" s="130"/>
      <c r="L18" s="18"/>
      <c r="M18" s="18"/>
      <c r="N18" s="18"/>
      <c r="O18" s="18"/>
      <c r="P18" s="18"/>
      <c r="R18" s="36"/>
      <c r="Z18" s="99"/>
    </row>
    <row r="19" spans="2:26">
      <c r="B19" s="90" t="s">
        <v>62</v>
      </c>
      <c r="C19" s="49" t="s">
        <v>1</v>
      </c>
      <c r="D19" s="49"/>
      <c r="E19" s="130" t="s">
        <v>4</v>
      </c>
      <c r="F19" s="610"/>
      <c r="G19" s="605">
        <f t="shared" si="0"/>
        <v>0.21</v>
      </c>
      <c r="H19" s="36">
        <v>55</v>
      </c>
      <c r="J19" s="18"/>
      <c r="K19" s="130"/>
      <c r="L19" s="18"/>
      <c r="M19" s="18"/>
      <c r="N19" s="18"/>
      <c r="O19" s="18"/>
      <c r="P19" s="18"/>
      <c r="R19" s="36"/>
      <c r="Z19" s="99"/>
    </row>
    <row r="20" spans="2:26">
      <c r="B20" s="49"/>
      <c r="C20" s="119" t="s">
        <v>2</v>
      </c>
      <c r="D20" s="119"/>
      <c r="E20" s="144" t="s">
        <v>4</v>
      </c>
      <c r="F20" s="606"/>
      <c r="G20" s="607">
        <f t="shared" si="0"/>
        <v>0.21</v>
      </c>
      <c r="H20" s="66">
        <v>40</v>
      </c>
      <c r="J20" s="18"/>
      <c r="K20" s="130"/>
      <c r="L20" s="18"/>
      <c r="M20" s="18"/>
      <c r="N20" s="18"/>
      <c r="O20" s="18"/>
      <c r="P20" s="18"/>
      <c r="R20" s="36"/>
      <c r="Z20" s="99"/>
    </row>
    <row r="21" spans="2:26">
      <c r="B21" s="49"/>
      <c r="C21" s="49" t="s">
        <v>3</v>
      </c>
      <c r="D21" s="49"/>
      <c r="E21" s="130" t="s">
        <v>4</v>
      </c>
      <c r="F21" s="604"/>
      <c r="G21" s="605">
        <f t="shared" si="0"/>
        <v>0.21</v>
      </c>
      <c r="H21" s="36">
        <v>15</v>
      </c>
      <c r="J21" s="18"/>
      <c r="K21" s="130"/>
      <c r="L21" s="18"/>
      <c r="M21" s="18"/>
      <c r="N21" s="18"/>
      <c r="O21" s="18"/>
      <c r="P21" s="18"/>
      <c r="R21" s="36"/>
      <c r="Z21" s="99"/>
    </row>
    <row r="22" spans="2:26">
      <c r="B22" s="819" t="s">
        <v>21</v>
      </c>
      <c r="C22" s="819"/>
      <c r="D22" s="819"/>
      <c r="E22" s="77" t="s">
        <v>4</v>
      </c>
      <c r="F22" s="78">
        <f>F16+F17+F18+F19+F20+F21</f>
        <v>0</v>
      </c>
      <c r="G22" s="79"/>
      <c r="H22" s="79"/>
      <c r="J22" s="18"/>
      <c r="K22" s="130"/>
      <c r="L22" s="18"/>
      <c r="M22" s="18"/>
      <c r="N22" s="18"/>
      <c r="O22" s="18"/>
      <c r="P22" s="18"/>
      <c r="R22" s="37"/>
      <c r="Z22" s="99"/>
    </row>
    <row r="23" spans="2:26">
      <c r="B23" s="131"/>
      <c r="C23" s="131"/>
      <c r="D23" s="131"/>
      <c r="E23" s="130"/>
      <c r="F23" s="49"/>
      <c r="G23" s="49"/>
      <c r="H23" s="130"/>
      <c r="J23" s="49"/>
      <c r="K23" s="130"/>
      <c r="L23" s="49"/>
      <c r="M23" s="49"/>
      <c r="N23" s="49"/>
      <c r="O23" s="49"/>
      <c r="P23" s="49"/>
      <c r="R23" s="16"/>
      <c r="Z23" s="99"/>
    </row>
    <row r="24" spans="2:26">
      <c r="B24" s="821" t="s">
        <v>5</v>
      </c>
      <c r="C24" s="822"/>
      <c r="D24" s="822"/>
      <c r="E24" s="80" t="s">
        <v>20</v>
      </c>
      <c r="F24" s="80" t="str">
        <f>IF(Info!$V$25=0,"-",$F$10)</f>
        <v>-</v>
      </c>
      <c r="G24" s="80" t="s">
        <v>75</v>
      </c>
      <c r="H24" s="80" t="str">
        <f>H13</f>
        <v>Životnost (roky)</v>
      </c>
      <c r="J24" s="4"/>
      <c r="K24" s="130"/>
      <c r="L24" s="4"/>
      <c r="M24" s="4"/>
      <c r="N24" s="4"/>
      <c r="O24" s="4"/>
      <c r="P24" s="4"/>
      <c r="R24" s="67"/>
      <c r="Z24" s="99"/>
    </row>
    <row r="25" spans="2:26">
      <c r="B25" s="89" t="s">
        <v>63</v>
      </c>
      <c r="C25" s="134" t="s">
        <v>13</v>
      </c>
      <c r="D25" s="134"/>
      <c r="E25" s="130" t="s">
        <v>4</v>
      </c>
      <c r="F25" s="604"/>
      <c r="G25" s="605">
        <f>$F$11</f>
        <v>0.21</v>
      </c>
      <c r="H25" s="36">
        <v>75</v>
      </c>
      <c r="J25" s="18"/>
      <c r="K25" s="130"/>
      <c r="L25" s="18"/>
      <c r="M25" s="18"/>
      <c r="N25" s="18"/>
      <c r="O25" s="18"/>
      <c r="P25" s="18"/>
      <c r="R25" s="36"/>
      <c r="Z25" s="99"/>
    </row>
    <row r="26" spans="2:26">
      <c r="B26" s="49"/>
      <c r="C26" s="119" t="s">
        <v>2</v>
      </c>
      <c r="D26" s="119"/>
      <c r="E26" s="144" t="s">
        <v>4</v>
      </c>
      <c r="F26" s="606"/>
      <c r="G26" s="607">
        <f t="shared" ref="G26:G30" si="1">$F$11</f>
        <v>0.21</v>
      </c>
      <c r="H26" s="66">
        <v>40</v>
      </c>
      <c r="I26" s="671"/>
      <c r="J26" s="18"/>
      <c r="K26" s="130"/>
      <c r="L26" s="18"/>
      <c r="M26" s="18"/>
      <c r="N26" s="18"/>
      <c r="O26" s="18"/>
      <c r="P26" s="18"/>
      <c r="R26" s="36"/>
      <c r="Z26" s="99"/>
    </row>
    <row r="27" spans="2:26">
      <c r="B27" s="131"/>
      <c r="C27" s="131" t="s">
        <v>3</v>
      </c>
      <c r="D27" s="131"/>
      <c r="E27" s="147" t="s">
        <v>4</v>
      </c>
      <c r="F27" s="608"/>
      <c r="G27" s="609">
        <f t="shared" si="1"/>
        <v>0.21</v>
      </c>
      <c r="H27" s="87">
        <v>15</v>
      </c>
      <c r="I27" s="671"/>
      <c r="J27" s="18"/>
      <c r="K27" s="130"/>
      <c r="L27" s="18"/>
      <c r="M27" s="18"/>
      <c r="N27" s="18"/>
      <c r="O27" s="18"/>
      <c r="P27" s="18"/>
      <c r="R27" s="36"/>
      <c r="Z27" s="99"/>
    </row>
    <row r="28" spans="2:26">
      <c r="B28" s="90" t="s">
        <v>64</v>
      </c>
      <c r="C28" s="49" t="s">
        <v>13</v>
      </c>
      <c r="D28" s="49"/>
      <c r="E28" s="130" t="s">
        <v>4</v>
      </c>
      <c r="F28" s="604"/>
      <c r="G28" s="605">
        <f t="shared" si="1"/>
        <v>0.21</v>
      </c>
      <c r="H28" s="36">
        <v>75</v>
      </c>
      <c r="J28" s="18"/>
      <c r="K28" s="130"/>
      <c r="L28" s="18"/>
      <c r="M28" s="18"/>
      <c r="N28" s="18"/>
      <c r="O28" s="18"/>
      <c r="P28" s="18"/>
      <c r="R28" s="36"/>
      <c r="Z28" s="99"/>
    </row>
    <row r="29" spans="2:26">
      <c r="B29" s="49"/>
      <c r="C29" s="119" t="s">
        <v>2</v>
      </c>
      <c r="D29" s="119"/>
      <c r="E29" s="144" t="s">
        <v>4</v>
      </c>
      <c r="F29" s="606"/>
      <c r="G29" s="607">
        <f t="shared" si="1"/>
        <v>0.21</v>
      </c>
      <c r="H29" s="66">
        <v>40</v>
      </c>
      <c r="J29" s="18"/>
      <c r="K29" s="130"/>
      <c r="L29" s="18"/>
      <c r="M29" s="18"/>
      <c r="N29" s="18"/>
      <c r="O29" s="18"/>
      <c r="P29" s="18"/>
      <c r="R29" s="36"/>
      <c r="Z29" s="99"/>
    </row>
    <row r="30" spans="2:26">
      <c r="B30" s="49"/>
      <c r="C30" s="49" t="s">
        <v>3</v>
      </c>
      <c r="D30" s="49"/>
      <c r="E30" s="130" t="s">
        <v>4</v>
      </c>
      <c r="F30" s="604"/>
      <c r="G30" s="605">
        <f t="shared" si="1"/>
        <v>0.21</v>
      </c>
      <c r="H30" s="36">
        <v>15</v>
      </c>
      <c r="J30" s="18"/>
      <c r="K30" s="130"/>
      <c r="L30" s="18"/>
      <c r="M30" s="18"/>
      <c r="N30" s="18"/>
      <c r="O30" s="18"/>
      <c r="P30" s="18"/>
      <c r="R30" s="36"/>
      <c r="Z30" s="99"/>
    </row>
    <row r="31" spans="2:26">
      <c r="B31" s="819" t="s">
        <v>22</v>
      </c>
      <c r="C31" s="819"/>
      <c r="D31" s="819"/>
      <c r="E31" s="77" t="s">
        <v>4</v>
      </c>
      <c r="F31" s="78">
        <f>F25+F26+F27+F28+F29+F30</f>
        <v>0</v>
      </c>
      <c r="G31" s="79"/>
      <c r="H31" s="83"/>
      <c r="J31" s="18"/>
      <c r="K31" s="130"/>
      <c r="L31" s="18"/>
      <c r="M31" s="18"/>
      <c r="N31" s="18"/>
      <c r="O31" s="18"/>
      <c r="P31" s="18"/>
      <c r="R31" s="37"/>
      <c r="Z31" s="99"/>
    </row>
    <row r="32" spans="2:26">
      <c r="B32" s="20"/>
      <c r="C32" s="20"/>
      <c r="D32" s="20"/>
      <c r="E32" s="4"/>
      <c r="F32" s="19"/>
      <c r="G32" s="18"/>
      <c r="H32" s="82"/>
      <c r="J32" s="18"/>
      <c r="K32" s="130"/>
      <c r="L32" s="18"/>
      <c r="M32" s="18"/>
      <c r="N32" s="18"/>
      <c r="O32" s="18"/>
      <c r="P32" s="18"/>
      <c r="R32" s="37"/>
      <c r="Z32" s="99"/>
    </row>
    <row r="33" spans="1:26">
      <c r="B33" s="823"/>
      <c r="C33" s="823"/>
      <c r="D33" s="823"/>
      <c r="E33" s="823"/>
      <c r="F33" s="823"/>
      <c r="G33" s="823"/>
      <c r="H33" s="469"/>
      <c r="J33" s="18"/>
      <c r="K33" s="130"/>
      <c r="L33" s="18"/>
      <c r="M33" s="18"/>
      <c r="N33" s="18"/>
      <c r="O33" s="18"/>
      <c r="P33" s="18"/>
      <c r="R33" s="19"/>
      <c r="Z33" s="99"/>
    </row>
    <row r="34" spans="1:26">
      <c r="B34" s="476"/>
      <c r="C34" s="476"/>
      <c r="D34" s="476"/>
      <c r="E34" s="476"/>
      <c r="F34" s="476"/>
      <c r="G34" s="476"/>
      <c r="H34" s="476"/>
      <c r="J34" s="18"/>
      <c r="K34" s="130"/>
      <c r="L34" s="18"/>
      <c r="M34" s="18"/>
      <c r="N34" s="18"/>
      <c r="O34" s="18"/>
      <c r="P34" s="18"/>
      <c r="R34" s="19"/>
      <c r="Z34" s="99"/>
    </row>
    <row r="35" spans="1:26">
      <c r="B35" s="824"/>
      <c r="C35" s="824"/>
      <c r="D35" s="824"/>
      <c r="E35" s="824"/>
      <c r="F35" s="824"/>
      <c r="G35" s="824"/>
      <c r="H35" s="824"/>
      <c r="J35" s="18"/>
      <c r="K35" s="130"/>
      <c r="L35" s="18"/>
      <c r="M35" s="18"/>
      <c r="N35" s="18"/>
      <c r="O35" s="18"/>
      <c r="P35" s="18"/>
      <c r="R35" s="19"/>
      <c r="Z35" s="99"/>
    </row>
    <row r="36" spans="1:26">
      <c r="B36" s="824"/>
      <c r="C36" s="824"/>
      <c r="D36" s="824"/>
      <c r="E36" s="824"/>
      <c r="F36" s="824"/>
      <c r="G36" s="824"/>
      <c r="H36" s="824"/>
      <c r="I36" s="18"/>
      <c r="J36" s="18"/>
      <c r="K36" s="130"/>
      <c r="L36" s="18"/>
      <c r="M36" s="18"/>
      <c r="N36" s="18"/>
      <c r="O36" s="18"/>
      <c r="P36" s="18"/>
      <c r="R36" s="19"/>
      <c r="Z36" s="99"/>
    </row>
    <row r="37" spans="1:26">
      <c r="B37" s="472" t="s">
        <v>79</v>
      </c>
      <c r="C37" s="471"/>
      <c r="D37" s="471"/>
      <c r="E37" s="473"/>
      <c r="F37" s="474"/>
      <c r="G37" s="474"/>
      <c r="H37" s="474"/>
      <c r="I37" s="474"/>
      <c r="J37" s="475"/>
      <c r="K37" s="474"/>
      <c r="L37" s="474"/>
      <c r="M37" s="474"/>
      <c r="N37" s="474"/>
      <c r="O37" s="474"/>
      <c r="P37" s="474"/>
      <c r="Q37" s="474"/>
      <c r="R37" s="474"/>
      <c r="S37" s="474"/>
      <c r="T37" s="474"/>
      <c r="U37" s="5"/>
      <c r="V37" s="5"/>
      <c r="W37" s="5"/>
      <c r="X37" s="5"/>
      <c r="Z37" s="99"/>
    </row>
    <row r="38" spans="1:26">
      <c r="B38" s="476" t="s">
        <v>66</v>
      </c>
      <c r="C38" s="478"/>
      <c r="D38" s="477"/>
      <c r="E38" s="479"/>
      <c r="F38" s="480"/>
      <c r="G38" s="480"/>
      <c r="H38" s="480"/>
      <c r="I38" s="480"/>
      <c r="J38" s="480"/>
      <c r="K38" s="480"/>
      <c r="L38" s="480"/>
      <c r="M38" s="480"/>
      <c r="N38" s="480"/>
      <c r="O38" s="480"/>
      <c r="P38" s="480"/>
      <c r="Q38" s="480"/>
      <c r="R38" s="480"/>
      <c r="S38" s="480"/>
      <c r="T38" s="480"/>
      <c r="U38" s="5"/>
      <c r="V38" s="5"/>
      <c r="W38" s="5"/>
      <c r="X38" s="5"/>
      <c r="Z38" s="99"/>
    </row>
    <row r="39" spans="1:26" ht="15" customHeight="1">
      <c r="B39" s="53"/>
      <c r="C39" s="14"/>
      <c r="E39" s="49"/>
      <c r="F39" s="129"/>
      <c r="G39" s="127"/>
      <c r="H39" s="5"/>
      <c r="I39" s="5"/>
      <c r="J39" s="5"/>
      <c r="K39" s="5"/>
      <c r="L39" s="49"/>
      <c r="M39" s="49"/>
      <c r="N39" s="49"/>
      <c r="O39" s="49"/>
      <c r="P39" s="5"/>
      <c r="Q39" s="5"/>
      <c r="R39" s="5"/>
      <c r="S39" s="49"/>
      <c r="T39" s="49"/>
      <c r="U39" s="5"/>
      <c r="V39" s="5"/>
      <c r="W39" s="5"/>
      <c r="X39" s="5"/>
      <c r="Z39" s="99"/>
    </row>
    <row r="40" spans="1:26">
      <c r="A40" s="127"/>
      <c r="B40" s="84" t="s">
        <v>218</v>
      </c>
      <c r="C40" s="54"/>
      <c r="D40" s="54"/>
      <c r="E40" s="54"/>
      <c r="F40" s="56">
        <v>2014</v>
      </c>
      <c r="G40" s="222">
        <v>2015</v>
      </c>
      <c r="H40" s="56">
        <v>2016</v>
      </c>
      <c r="I40" s="222">
        <v>2017</v>
      </c>
      <c r="J40" s="56">
        <v>2018</v>
      </c>
      <c r="K40" s="222">
        <v>2019</v>
      </c>
      <c r="L40" s="56">
        <v>2020</v>
      </c>
      <c r="M40" s="457">
        <v>2021</v>
      </c>
      <c r="N40" s="56">
        <v>2022</v>
      </c>
      <c r="O40" s="457">
        <v>2023</v>
      </c>
      <c r="P40" s="678">
        <v>2024</v>
      </c>
      <c r="Q40" s="678">
        <v>2025</v>
      </c>
      <c r="R40" s="222" t="s">
        <v>172</v>
      </c>
      <c r="S40" s="222" t="s">
        <v>75</v>
      </c>
      <c r="T40" s="222" t="s">
        <v>170</v>
      </c>
      <c r="U40" s="40"/>
      <c r="V40" s="40"/>
      <c r="W40" s="40"/>
      <c r="X40" s="40"/>
      <c r="Y40" s="40"/>
      <c r="Z40" s="48"/>
    </row>
    <row r="41" spans="1:26" ht="15" customHeight="1">
      <c r="A41" s="127"/>
      <c r="B41" s="68" t="s">
        <v>70</v>
      </c>
      <c r="C41" s="131"/>
      <c r="D41" s="131"/>
      <c r="E41" s="72" t="s">
        <v>20</v>
      </c>
      <c r="F41" s="59">
        <f t="shared" ref="F41:O41" si="2">SUBTOTAL(9,F42:F44)</f>
        <v>0</v>
      </c>
      <c r="G41" s="59">
        <f t="shared" si="2"/>
        <v>0</v>
      </c>
      <c r="H41" s="59">
        <f t="shared" si="2"/>
        <v>0</v>
      </c>
      <c r="I41" s="59">
        <f t="shared" si="2"/>
        <v>0</v>
      </c>
      <c r="J41" s="59">
        <f t="shared" si="2"/>
        <v>0</v>
      </c>
      <c r="K41" s="59">
        <f t="shared" si="2"/>
        <v>0</v>
      </c>
      <c r="L41" s="59">
        <f t="shared" si="2"/>
        <v>0</v>
      </c>
      <c r="M41" s="59">
        <f t="shared" si="2"/>
        <v>0</v>
      </c>
      <c r="N41" s="59">
        <f t="shared" si="2"/>
        <v>0</v>
      </c>
      <c r="O41" s="59">
        <f t="shared" si="2"/>
        <v>0</v>
      </c>
      <c r="P41" s="59">
        <f t="shared" ref="P41:Q41" si="3">SUBTOTAL(9,P42:P44)</f>
        <v>0</v>
      </c>
      <c r="Q41" s="59">
        <f t="shared" si="3"/>
        <v>0</v>
      </c>
      <c r="R41" s="73">
        <f t="shared" ref="R41:R49" si="4">SUM(F41:Q41)</f>
        <v>0</v>
      </c>
      <c r="S41" s="73"/>
      <c r="T41" s="73"/>
      <c r="Z41" s="99"/>
    </row>
    <row r="42" spans="1:26" ht="15" customHeight="1">
      <c r="A42" s="127"/>
      <c r="B42" s="49"/>
      <c r="C42" s="63" t="s">
        <v>1</v>
      </c>
      <c r="D42" s="63"/>
      <c r="E42" s="70" t="s">
        <v>4</v>
      </c>
      <c r="F42" s="611"/>
      <c r="G42" s="611"/>
      <c r="H42" s="611"/>
      <c r="I42" s="611"/>
      <c r="J42" s="611"/>
      <c r="K42" s="611"/>
      <c r="L42" s="611"/>
      <c r="M42" s="611"/>
      <c r="N42" s="611"/>
      <c r="O42" s="611"/>
      <c r="P42" s="611"/>
      <c r="Q42" s="611"/>
      <c r="R42" s="64">
        <f t="shared" si="4"/>
        <v>0</v>
      </c>
      <c r="S42" s="615">
        <v>0.21</v>
      </c>
      <c r="T42" s="64">
        <v>55</v>
      </c>
      <c r="Z42" s="99"/>
    </row>
    <row r="43" spans="1:26" ht="15" customHeight="1">
      <c r="A43" s="127"/>
      <c r="B43" s="49"/>
      <c r="C43" s="65" t="s">
        <v>69</v>
      </c>
      <c r="D43" s="65"/>
      <c r="E43" s="71" t="s">
        <v>4</v>
      </c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6">
        <f t="shared" si="4"/>
        <v>0</v>
      </c>
      <c r="S43" s="616">
        <v>0.21</v>
      </c>
      <c r="T43" s="66">
        <v>40</v>
      </c>
      <c r="Z43" s="99"/>
    </row>
    <row r="44" spans="1:26" ht="15" customHeight="1">
      <c r="A44" s="127"/>
      <c r="B44" s="49"/>
      <c r="C44" s="16" t="s">
        <v>3</v>
      </c>
      <c r="D44" s="16"/>
      <c r="E44" s="58" t="s">
        <v>4</v>
      </c>
      <c r="F44" s="610"/>
      <c r="G44" s="610"/>
      <c r="H44" s="610"/>
      <c r="I44" s="610"/>
      <c r="J44" s="610"/>
      <c r="K44" s="610"/>
      <c r="L44" s="610"/>
      <c r="M44" s="610"/>
      <c r="N44" s="610"/>
      <c r="O44" s="610"/>
      <c r="P44" s="610"/>
      <c r="Q44" s="610"/>
      <c r="R44" s="36">
        <f t="shared" si="4"/>
        <v>0</v>
      </c>
      <c r="S44" s="617">
        <v>0.21</v>
      </c>
      <c r="T44" s="36">
        <v>15</v>
      </c>
      <c r="Z44" s="99"/>
    </row>
    <row r="45" spans="1:26" s="27" customFormat="1" ht="15" customHeight="1">
      <c r="A45" s="98"/>
      <c r="B45" s="62" t="s">
        <v>71</v>
      </c>
      <c r="C45" s="60"/>
      <c r="D45" s="60"/>
      <c r="E45" s="92" t="s">
        <v>20</v>
      </c>
      <c r="F45" s="61">
        <f t="shared" ref="F45:O45" si="5">SUBTOTAL(9,F46:F48)</f>
        <v>0</v>
      </c>
      <c r="G45" s="61">
        <f t="shared" si="5"/>
        <v>0</v>
      </c>
      <c r="H45" s="61">
        <f t="shared" si="5"/>
        <v>0</v>
      </c>
      <c r="I45" s="61">
        <f t="shared" si="5"/>
        <v>0</v>
      </c>
      <c r="J45" s="61">
        <f t="shared" si="5"/>
        <v>0</v>
      </c>
      <c r="K45" s="61">
        <f t="shared" si="5"/>
        <v>0</v>
      </c>
      <c r="L45" s="61">
        <f t="shared" si="5"/>
        <v>0</v>
      </c>
      <c r="M45" s="61">
        <f t="shared" si="5"/>
        <v>0</v>
      </c>
      <c r="N45" s="61">
        <f t="shared" si="5"/>
        <v>0</v>
      </c>
      <c r="O45" s="61">
        <f t="shared" si="5"/>
        <v>0</v>
      </c>
      <c r="P45" s="61">
        <f t="shared" ref="P45:Q45" si="6">SUBTOTAL(9,P46:P48)</f>
        <v>0</v>
      </c>
      <c r="Q45" s="61">
        <f t="shared" si="6"/>
        <v>0</v>
      </c>
      <c r="R45" s="69">
        <f t="shared" si="4"/>
        <v>0</v>
      </c>
      <c r="S45" s="69"/>
      <c r="T45" s="69"/>
      <c r="U45" s="32"/>
      <c r="V45" s="32"/>
      <c r="W45" s="32"/>
      <c r="X45" s="32"/>
      <c r="Y45" s="32"/>
      <c r="Z45" s="32"/>
    </row>
    <row r="46" spans="1:26" ht="15" customHeight="1">
      <c r="A46" s="127"/>
      <c r="B46" s="49"/>
      <c r="C46" s="49" t="s">
        <v>1</v>
      </c>
      <c r="D46" s="49"/>
      <c r="E46" s="58" t="s">
        <v>4</v>
      </c>
      <c r="F46" s="610"/>
      <c r="G46" s="610"/>
      <c r="H46" s="610"/>
      <c r="I46" s="610"/>
      <c r="J46" s="610"/>
      <c r="K46" s="610"/>
      <c r="L46" s="610"/>
      <c r="M46" s="612"/>
      <c r="N46" s="612"/>
      <c r="O46" s="612"/>
      <c r="P46" s="612"/>
      <c r="Q46" s="612"/>
      <c r="R46" s="64">
        <f t="shared" si="4"/>
        <v>0</v>
      </c>
      <c r="S46" s="617">
        <v>0.21</v>
      </c>
      <c r="T46" s="36">
        <v>55</v>
      </c>
      <c r="Z46" s="99"/>
    </row>
    <row r="47" spans="1:26" ht="15" customHeight="1">
      <c r="A47" s="127"/>
      <c r="B47" s="49"/>
      <c r="C47" s="65" t="s">
        <v>69</v>
      </c>
      <c r="D47" s="65"/>
      <c r="E47" s="71" t="s">
        <v>4</v>
      </c>
      <c r="F47" s="613"/>
      <c r="G47" s="613"/>
      <c r="H47" s="613"/>
      <c r="I47" s="613"/>
      <c r="J47" s="613"/>
      <c r="K47" s="613"/>
      <c r="L47" s="613"/>
      <c r="M47" s="613"/>
      <c r="N47" s="613"/>
      <c r="O47" s="613"/>
      <c r="P47" s="613"/>
      <c r="Q47" s="613"/>
      <c r="R47" s="66">
        <f t="shared" si="4"/>
        <v>0</v>
      </c>
      <c r="S47" s="616">
        <v>0.21</v>
      </c>
      <c r="T47" s="66">
        <v>40</v>
      </c>
      <c r="Z47" s="99"/>
    </row>
    <row r="48" spans="1:26" ht="15" customHeight="1">
      <c r="A48" s="127"/>
      <c r="B48" s="49"/>
      <c r="C48" s="16" t="s">
        <v>3</v>
      </c>
      <c r="D48" s="16"/>
      <c r="E48" s="58" t="s">
        <v>4</v>
      </c>
      <c r="F48" s="610"/>
      <c r="G48" s="610"/>
      <c r="H48" s="610"/>
      <c r="I48" s="610"/>
      <c r="J48" s="610"/>
      <c r="K48" s="610"/>
      <c r="L48" s="610"/>
      <c r="M48" s="610"/>
      <c r="N48" s="610"/>
      <c r="O48" s="610"/>
      <c r="P48" s="610"/>
      <c r="Q48" s="610"/>
      <c r="R48" s="36">
        <f t="shared" si="4"/>
        <v>0</v>
      </c>
      <c r="S48" s="617">
        <v>0.21</v>
      </c>
      <c r="T48" s="36">
        <v>15</v>
      </c>
      <c r="Z48" s="99"/>
    </row>
    <row r="49" spans="1:26" s="27" customFormat="1" ht="15" customHeight="1">
      <c r="A49" s="98"/>
      <c r="B49" s="62" t="s">
        <v>72</v>
      </c>
      <c r="C49" s="60"/>
      <c r="D49" s="60"/>
      <c r="E49" s="92" t="s">
        <v>20</v>
      </c>
      <c r="F49" s="61">
        <f t="shared" ref="F49:O49" si="7">SUBTOTAL(9,F50:F52)</f>
        <v>0</v>
      </c>
      <c r="G49" s="61">
        <f t="shared" si="7"/>
        <v>0</v>
      </c>
      <c r="H49" s="61">
        <f t="shared" si="7"/>
        <v>0</v>
      </c>
      <c r="I49" s="61">
        <f t="shared" si="7"/>
        <v>0</v>
      </c>
      <c r="J49" s="61">
        <f t="shared" si="7"/>
        <v>0</v>
      </c>
      <c r="K49" s="61">
        <f t="shared" si="7"/>
        <v>0</v>
      </c>
      <c r="L49" s="61">
        <f t="shared" si="7"/>
        <v>0</v>
      </c>
      <c r="M49" s="61">
        <f t="shared" si="7"/>
        <v>0</v>
      </c>
      <c r="N49" s="61">
        <f t="shared" si="7"/>
        <v>18039.923999999999</v>
      </c>
      <c r="O49" s="61">
        <f t="shared" si="7"/>
        <v>0</v>
      </c>
      <c r="P49" s="61">
        <f t="shared" ref="P49:Q49" si="8">SUBTOTAL(9,P50:P52)</f>
        <v>0</v>
      </c>
      <c r="Q49" s="61">
        <f t="shared" si="8"/>
        <v>0</v>
      </c>
      <c r="R49" s="61">
        <f t="shared" si="4"/>
        <v>18039.923999999999</v>
      </c>
      <c r="S49" s="61"/>
      <c r="T49" s="61"/>
      <c r="U49" s="32"/>
      <c r="V49" s="32"/>
      <c r="W49" s="32"/>
      <c r="X49" s="32"/>
      <c r="Y49" s="32"/>
      <c r="Z49" s="32"/>
    </row>
    <row r="50" spans="1:26" ht="15" customHeight="1">
      <c r="A50" s="127"/>
      <c r="B50" s="49"/>
      <c r="C50" s="16" t="s">
        <v>76</v>
      </c>
      <c r="D50" s="16"/>
      <c r="E50" s="58" t="s">
        <v>4</v>
      </c>
      <c r="F50" s="610"/>
      <c r="G50" s="610"/>
      <c r="H50" s="610"/>
      <c r="I50" s="610"/>
      <c r="J50" s="610"/>
      <c r="K50" s="610"/>
      <c r="L50" s="610"/>
      <c r="M50" s="610"/>
      <c r="N50" s="610">
        <v>1214.5060000000001</v>
      </c>
      <c r="O50" s="610"/>
      <c r="P50" s="610"/>
      <c r="Q50" s="610"/>
      <c r="R50" s="64">
        <f>SUM(F50:O50)</f>
        <v>1214.5060000000001</v>
      </c>
      <c r="S50" s="615">
        <v>0.21</v>
      </c>
      <c r="T50" s="64">
        <v>75</v>
      </c>
      <c r="Z50" s="99"/>
    </row>
    <row r="51" spans="1:26" ht="15" customHeight="1">
      <c r="A51" s="127"/>
      <c r="B51" s="49"/>
      <c r="C51" s="65" t="s">
        <v>69</v>
      </c>
      <c r="D51" s="65"/>
      <c r="E51" s="71" t="s">
        <v>4</v>
      </c>
      <c r="F51" s="613"/>
      <c r="G51" s="613"/>
      <c r="H51" s="613"/>
      <c r="I51" s="613"/>
      <c r="J51" s="613"/>
      <c r="K51" s="613"/>
      <c r="L51" s="613"/>
      <c r="M51" s="613"/>
      <c r="N51" s="613">
        <v>9671.2610000000004</v>
      </c>
      <c r="O51" s="613"/>
      <c r="P51" s="613"/>
      <c r="Q51" s="613"/>
      <c r="R51" s="66">
        <f>SUM(F51:O51)</f>
        <v>9671.2610000000004</v>
      </c>
      <c r="S51" s="616">
        <v>0.21</v>
      </c>
      <c r="T51" s="66">
        <v>40</v>
      </c>
      <c r="Z51" s="99"/>
    </row>
    <row r="52" spans="1:26" ht="15" customHeight="1">
      <c r="A52" s="127"/>
      <c r="B52" s="49"/>
      <c r="C52" s="16" t="s">
        <v>3</v>
      </c>
      <c r="D52" s="16"/>
      <c r="E52" s="58" t="s">
        <v>4</v>
      </c>
      <c r="F52" s="610"/>
      <c r="G52" s="610"/>
      <c r="H52" s="610"/>
      <c r="I52" s="610"/>
      <c r="J52" s="610"/>
      <c r="K52" s="610"/>
      <c r="L52" s="610"/>
      <c r="M52" s="610"/>
      <c r="N52" s="610">
        <v>7154.1570000000002</v>
      </c>
      <c r="O52" s="610"/>
      <c r="P52" s="610"/>
      <c r="Q52" s="610"/>
      <c r="R52" s="36">
        <f>SUM(F52:O52)</f>
        <v>7154.1570000000002</v>
      </c>
      <c r="S52" s="617">
        <v>0.21</v>
      </c>
      <c r="T52" s="36">
        <v>15</v>
      </c>
      <c r="Z52" s="99"/>
    </row>
    <row r="53" spans="1:26" s="27" customFormat="1" ht="15" customHeight="1">
      <c r="A53" s="98"/>
      <c r="B53" s="62" t="s">
        <v>73</v>
      </c>
      <c r="C53" s="62"/>
      <c r="D53" s="62"/>
      <c r="E53" s="92" t="s">
        <v>20</v>
      </c>
      <c r="F53" s="61">
        <f t="shared" ref="F53:O53" si="9">SUBTOTAL(9,F54:F56)</f>
        <v>0</v>
      </c>
      <c r="G53" s="61">
        <f t="shared" si="9"/>
        <v>0</v>
      </c>
      <c r="H53" s="61">
        <f t="shared" si="9"/>
        <v>0</v>
      </c>
      <c r="I53" s="61">
        <f t="shared" si="9"/>
        <v>0</v>
      </c>
      <c r="J53" s="61">
        <f t="shared" si="9"/>
        <v>0</v>
      </c>
      <c r="K53" s="61">
        <f t="shared" si="9"/>
        <v>0</v>
      </c>
      <c r="L53" s="61">
        <f t="shared" si="9"/>
        <v>0</v>
      </c>
      <c r="M53" s="61">
        <f t="shared" si="9"/>
        <v>0</v>
      </c>
      <c r="N53" s="61">
        <f t="shared" si="9"/>
        <v>24357.696999999996</v>
      </c>
      <c r="O53" s="61">
        <f t="shared" si="9"/>
        <v>0</v>
      </c>
      <c r="P53" s="61">
        <f t="shared" ref="P53:Q53" si="10">SUBTOTAL(9,P54:P56)</f>
        <v>0</v>
      </c>
      <c r="Q53" s="61">
        <f t="shared" si="10"/>
        <v>0</v>
      </c>
      <c r="R53" s="61">
        <f t="shared" ref="R53:R74" si="11">SUM(F53:Q53)</f>
        <v>24357.696999999996</v>
      </c>
      <c r="S53" s="61"/>
      <c r="T53" s="61"/>
      <c r="U53" s="32"/>
      <c r="V53" s="32"/>
      <c r="W53" s="32"/>
      <c r="X53" s="32"/>
      <c r="Y53" s="32"/>
      <c r="Z53" s="32"/>
    </row>
    <row r="54" spans="1:26" ht="15" customHeight="1">
      <c r="A54" s="127"/>
      <c r="B54" s="49"/>
      <c r="C54" s="16" t="s">
        <v>76</v>
      </c>
      <c r="D54" s="16"/>
      <c r="E54" s="58" t="s">
        <v>4</v>
      </c>
      <c r="F54" s="610"/>
      <c r="G54" s="610"/>
      <c r="H54" s="610"/>
      <c r="I54" s="610"/>
      <c r="J54" s="610"/>
      <c r="K54" s="610"/>
      <c r="L54" s="610"/>
      <c r="M54" s="610"/>
      <c r="N54" s="610">
        <v>20594.812999999998</v>
      </c>
      <c r="O54" s="610"/>
      <c r="P54" s="610"/>
      <c r="Q54" s="610"/>
      <c r="R54" s="64">
        <f t="shared" si="11"/>
        <v>20594.812999999998</v>
      </c>
      <c r="S54" s="617">
        <v>0.21</v>
      </c>
      <c r="T54" s="36">
        <v>75</v>
      </c>
      <c r="Z54" s="99"/>
    </row>
    <row r="55" spans="1:26" ht="15" customHeight="1">
      <c r="A55" s="127"/>
      <c r="B55" s="49"/>
      <c r="C55" s="65" t="s">
        <v>69</v>
      </c>
      <c r="D55" s="65"/>
      <c r="E55" s="71" t="s">
        <v>4</v>
      </c>
      <c r="F55" s="613"/>
      <c r="G55" s="613"/>
      <c r="H55" s="613"/>
      <c r="I55" s="613"/>
      <c r="J55" s="613"/>
      <c r="K55" s="613"/>
      <c r="L55" s="613"/>
      <c r="M55" s="613"/>
      <c r="N55" s="613">
        <v>2984.5129999999999</v>
      </c>
      <c r="O55" s="613"/>
      <c r="P55" s="613"/>
      <c r="Q55" s="613"/>
      <c r="R55" s="66">
        <f t="shared" si="11"/>
        <v>2984.5129999999999</v>
      </c>
      <c r="S55" s="616">
        <v>0.21</v>
      </c>
      <c r="T55" s="66">
        <v>40</v>
      </c>
      <c r="Z55" s="99"/>
    </row>
    <row r="56" spans="1:26" ht="15" customHeight="1">
      <c r="A56" s="127"/>
      <c r="B56" s="131"/>
      <c r="C56" s="86" t="s">
        <v>3</v>
      </c>
      <c r="D56" s="86"/>
      <c r="E56" s="93" t="s">
        <v>4</v>
      </c>
      <c r="F56" s="614"/>
      <c r="G56" s="614"/>
      <c r="H56" s="614"/>
      <c r="I56" s="614"/>
      <c r="J56" s="614"/>
      <c r="K56" s="614"/>
      <c r="L56" s="614"/>
      <c r="M56" s="614"/>
      <c r="N56" s="614">
        <v>778.37099999999998</v>
      </c>
      <c r="O56" s="614"/>
      <c r="P56" s="614"/>
      <c r="Q56" s="614"/>
      <c r="R56" s="288">
        <f t="shared" si="11"/>
        <v>778.37099999999998</v>
      </c>
      <c r="S56" s="618">
        <v>0.21</v>
      </c>
      <c r="T56" s="87">
        <v>15</v>
      </c>
      <c r="Z56" s="99"/>
    </row>
    <row r="57" spans="1:26" ht="15" customHeight="1">
      <c r="A57" s="127"/>
      <c r="B57" s="68" t="s">
        <v>141</v>
      </c>
      <c r="C57" s="131"/>
      <c r="D57" s="131"/>
      <c r="E57" s="72" t="s">
        <v>20</v>
      </c>
      <c r="F57" s="59">
        <f t="shared" ref="F57:O57" si="12">SUBTOTAL(9,F58:F60)</f>
        <v>0</v>
      </c>
      <c r="G57" s="59">
        <f t="shared" si="12"/>
        <v>0</v>
      </c>
      <c r="H57" s="59">
        <f t="shared" si="12"/>
        <v>0</v>
      </c>
      <c r="I57" s="59">
        <f t="shared" si="12"/>
        <v>0</v>
      </c>
      <c r="J57" s="59">
        <f t="shared" si="12"/>
        <v>0</v>
      </c>
      <c r="K57" s="59">
        <f t="shared" si="12"/>
        <v>0</v>
      </c>
      <c r="L57" s="59">
        <f t="shared" si="12"/>
        <v>0</v>
      </c>
      <c r="M57" s="59">
        <f t="shared" si="12"/>
        <v>0</v>
      </c>
      <c r="N57" s="59">
        <f t="shared" si="12"/>
        <v>0</v>
      </c>
      <c r="O57" s="59">
        <f t="shared" si="12"/>
        <v>0</v>
      </c>
      <c r="P57" s="59">
        <f t="shared" ref="P57:Q57" si="13">SUBTOTAL(9,P58:P60)</f>
        <v>0</v>
      </c>
      <c r="Q57" s="59">
        <f t="shared" si="13"/>
        <v>0</v>
      </c>
      <c r="R57" s="73">
        <f t="shared" si="11"/>
        <v>0</v>
      </c>
      <c r="S57" s="73"/>
      <c r="T57" s="73"/>
      <c r="Z57" s="99"/>
    </row>
    <row r="58" spans="1:26" ht="15" customHeight="1">
      <c r="A58" s="127"/>
      <c r="B58" s="49"/>
      <c r="C58" s="63" t="s">
        <v>1</v>
      </c>
      <c r="D58" s="63"/>
      <c r="E58" s="70" t="s">
        <v>4</v>
      </c>
      <c r="F58" s="611"/>
      <c r="G58" s="612"/>
      <c r="H58" s="612"/>
      <c r="I58" s="612"/>
      <c r="J58" s="612"/>
      <c r="K58" s="612"/>
      <c r="L58" s="612"/>
      <c r="M58" s="612"/>
      <c r="N58" s="612"/>
      <c r="O58" s="612"/>
      <c r="P58" s="612"/>
      <c r="Q58" s="612"/>
      <c r="R58" s="64">
        <f t="shared" si="11"/>
        <v>0</v>
      </c>
      <c r="S58" s="615">
        <v>0.21</v>
      </c>
      <c r="T58" s="64">
        <v>55</v>
      </c>
      <c r="Z58" s="99"/>
    </row>
    <row r="59" spans="1:26" ht="15" customHeight="1">
      <c r="A59" s="127"/>
      <c r="B59" s="49"/>
      <c r="C59" s="65" t="s">
        <v>69</v>
      </c>
      <c r="D59" s="65"/>
      <c r="E59" s="71" t="s">
        <v>4</v>
      </c>
      <c r="F59" s="613"/>
      <c r="G59" s="613"/>
      <c r="H59" s="613"/>
      <c r="I59" s="613"/>
      <c r="J59" s="613"/>
      <c r="K59" s="613"/>
      <c r="L59" s="613"/>
      <c r="M59" s="613"/>
      <c r="N59" s="613"/>
      <c r="O59" s="613"/>
      <c r="P59" s="613"/>
      <c r="Q59" s="613"/>
      <c r="R59" s="66">
        <f t="shared" si="11"/>
        <v>0</v>
      </c>
      <c r="S59" s="616">
        <v>0.21</v>
      </c>
      <c r="T59" s="66">
        <v>40</v>
      </c>
      <c r="Z59" s="99"/>
    </row>
    <row r="60" spans="1:26" ht="15" customHeight="1">
      <c r="A60" s="127"/>
      <c r="B60" s="49"/>
      <c r="C60" s="16" t="s">
        <v>3</v>
      </c>
      <c r="D60" s="16"/>
      <c r="E60" s="58" t="s">
        <v>4</v>
      </c>
      <c r="F60" s="610"/>
      <c r="G60" s="610"/>
      <c r="H60" s="610"/>
      <c r="I60" s="610"/>
      <c r="J60" s="610"/>
      <c r="K60" s="610"/>
      <c r="L60" s="610"/>
      <c r="M60" s="610"/>
      <c r="N60" s="610"/>
      <c r="O60" s="610"/>
      <c r="P60" s="610"/>
      <c r="Q60" s="610"/>
      <c r="R60" s="36">
        <f t="shared" si="11"/>
        <v>0</v>
      </c>
      <c r="S60" s="617">
        <v>0.21</v>
      </c>
      <c r="T60" s="36">
        <v>15</v>
      </c>
      <c r="Z60" s="99"/>
    </row>
    <row r="61" spans="1:26" s="27" customFormat="1" ht="15" customHeight="1">
      <c r="A61" s="98"/>
      <c r="B61" s="62" t="s">
        <v>142</v>
      </c>
      <c r="C61" s="60"/>
      <c r="D61" s="60"/>
      <c r="E61" s="92" t="s">
        <v>20</v>
      </c>
      <c r="F61" s="61">
        <f t="shared" ref="F61:O61" si="14">SUBTOTAL(9,F62:F64)</f>
        <v>0</v>
      </c>
      <c r="G61" s="61">
        <f t="shared" si="14"/>
        <v>0</v>
      </c>
      <c r="H61" s="61">
        <f t="shared" si="14"/>
        <v>0</v>
      </c>
      <c r="I61" s="61">
        <f t="shared" si="14"/>
        <v>0</v>
      </c>
      <c r="J61" s="61">
        <f t="shared" si="14"/>
        <v>0</v>
      </c>
      <c r="K61" s="61">
        <f t="shared" si="14"/>
        <v>0</v>
      </c>
      <c r="L61" s="61">
        <f t="shared" si="14"/>
        <v>0</v>
      </c>
      <c r="M61" s="61">
        <f t="shared" si="14"/>
        <v>0</v>
      </c>
      <c r="N61" s="61">
        <f t="shared" si="14"/>
        <v>0</v>
      </c>
      <c r="O61" s="61">
        <f t="shared" si="14"/>
        <v>0</v>
      </c>
      <c r="P61" s="61">
        <f t="shared" ref="P61:Q61" si="15">SUBTOTAL(9,P62:P64)</f>
        <v>0</v>
      </c>
      <c r="Q61" s="61">
        <f t="shared" si="15"/>
        <v>0</v>
      </c>
      <c r="R61" s="69">
        <f t="shared" si="11"/>
        <v>0</v>
      </c>
      <c r="S61" s="69"/>
      <c r="T61" s="69"/>
      <c r="U61" s="32"/>
      <c r="V61" s="32"/>
      <c r="W61" s="32"/>
      <c r="X61" s="32"/>
      <c r="Y61" s="32"/>
      <c r="Z61" s="32"/>
    </row>
    <row r="62" spans="1:26" ht="15" customHeight="1">
      <c r="A62" s="127"/>
      <c r="B62" s="49"/>
      <c r="C62" s="49" t="s">
        <v>1</v>
      </c>
      <c r="D62" s="49"/>
      <c r="E62" s="58" t="s">
        <v>4</v>
      </c>
      <c r="F62" s="611"/>
      <c r="G62" s="610"/>
      <c r="H62" s="610"/>
      <c r="I62" s="610"/>
      <c r="J62" s="610"/>
      <c r="K62" s="610"/>
      <c r="L62" s="610"/>
      <c r="M62" s="612"/>
      <c r="N62" s="612"/>
      <c r="O62" s="612"/>
      <c r="P62" s="612"/>
      <c r="Q62" s="612"/>
      <c r="R62" s="64">
        <f t="shared" si="11"/>
        <v>0</v>
      </c>
      <c r="S62" s="617">
        <v>0.21</v>
      </c>
      <c r="T62" s="36">
        <v>55</v>
      </c>
      <c r="Z62" s="99"/>
    </row>
    <row r="63" spans="1:26" ht="15" customHeight="1">
      <c r="A63" s="127"/>
      <c r="B63" s="49"/>
      <c r="C63" s="65" t="s">
        <v>69</v>
      </c>
      <c r="D63" s="65"/>
      <c r="E63" s="71" t="s">
        <v>4</v>
      </c>
      <c r="F63" s="613"/>
      <c r="G63" s="613"/>
      <c r="H63" s="613"/>
      <c r="I63" s="613"/>
      <c r="J63" s="613"/>
      <c r="K63" s="613"/>
      <c r="L63" s="613"/>
      <c r="M63" s="613"/>
      <c r="N63" s="613"/>
      <c r="O63" s="613"/>
      <c r="P63" s="613"/>
      <c r="Q63" s="613"/>
      <c r="R63" s="66">
        <f t="shared" si="11"/>
        <v>0</v>
      </c>
      <c r="S63" s="616">
        <v>0.21</v>
      </c>
      <c r="T63" s="66">
        <v>40</v>
      </c>
      <c r="Z63" s="99"/>
    </row>
    <row r="64" spans="1:26" ht="15" customHeight="1">
      <c r="A64" s="127"/>
      <c r="B64" s="49"/>
      <c r="C64" s="16" t="s">
        <v>3</v>
      </c>
      <c r="D64" s="16"/>
      <c r="E64" s="58" t="s">
        <v>4</v>
      </c>
      <c r="F64" s="610"/>
      <c r="G64" s="610"/>
      <c r="H64" s="610"/>
      <c r="I64" s="610"/>
      <c r="J64" s="610"/>
      <c r="K64" s="610"/>
      <c r="L64" s="610"/>
      <c r="M64" s="610"/>
      <c r="N64" s="610"/>
      <c r="O64" s="610"/>
      <c r="P64" s="610"/>
      <c r="Q64" s="610"/>
      <c r="R64" s="36">
        <f t="shared" si="11"/>
        <v>0</v>
      </c>
      <c r="S64" s="617">
        <v>0.21</v>
      </c>
      <c r="T64" s="36">
        <v>15</v>
      </c>
      <c r="Z64" s="99"/>
    </row>
    <row r="65" spans="1:26" s="27" customFormat="1" ht="15" customHeight="1">
      <c r="A65" s="98"/>
      <c r="B65" s="62" t="s">
        <v>143</v>
      </c>
      <c r="C65" s="60"/>
      <c r="D65" s="60"/>
      <c r="E65" s="92" t="s">
        <v>20</v>
      </c>
      <c r="F65" s="61">
        <f t="shared" ref="F65:O65" si="16">SUBTOTAL(9,F66:F68)</f>
        <v>0</v>
      </c>
      <c r="G65" s="61">
        <f t="shared" si="16"/>
        <v>0</v>
      </c>
      <c r="H65" s="61">
        <f t="shared" si="16"/>
        <v>0</v>
      </c>
      <c r="I65" s="61">
        <f t="shared" si="16"/>
        <v>0</v>
      </c>
      <c r="J65" s="61">
        <f t="shared" si="16"/>
        <v>0</v>
      </c>
      <c r="K65" s="61">
        <f t="shared" si="16"/>
        <v>0</v>
      </c>
      <c r="L65" s="61">
        <f t="shared" si="16"/>
        <v>0</v>
      </c>
      <c r="M65" s="61">
        <f t="shared" si="16"/>
        <v>0</v>
      </c>
      <c r="N65" s="61">
        <f t="shared" si="16"/>
        <v>0</v>
      </c>
      <c r="O65" s="61">
        <f t="shared" si="16"/>
        <v>0</v>
      </c>
      <c r="P65" s="61">
        <f t="shared" ref="P65:Q65" si="17">SUBTOTAL(9,P66:P68)</f>
        <v>0</v>
      </c>
      <c r="Q65" s="61">
        <f t="shared" si="17"/>
        <v>0</v>
      </c>
      <c r="R65" s="61">
        <f t="shared" si="11"/>
        <v>0</v>
      </c>
      <c r="S65" s="61"/>
      <c r="T65" s="61"/>
      <c r="U65" s="32"/>
      <c r="V65" s="32"/>
      <c r="W65" s="32"/>
      <c r="X65" s="32"/>
      <c r="Y65" s="32"/>
      <c r="Z65" s="32"/>
    </row>
    <row r="66" spans="1:26" ht="15" customHeight="1">
      <c r="A66" s="127"/>
      <c r="B66" s="49"/>
      <c r="C66" s="16" t="s">
        <v>76</v>
      </c>
      <c r="D66" s="16"/>
      <c r="E66" s="58" t="s">
        <v>4</v>
      </c>
      <c r="F66" s="610"/>
      <c r="G66" s="610"/>
      <c r="H66" s="610"/>
      <c r="I66" s="610"/>
      <c r="J66" s="610"/>
      <c r="K66" s="610"/>
      <c r="L66" s="610"/>
      <c r="M66" s="610"/>
      <c r="N66" s="610"/>
      <c r="O66" s="610"/>
      <c r="P66" s="610"/>
      <c r="Q66" s="610"/>
      <c r="R66" s="64">
        <f t="shared" si="11"/>
        <v>0</v>
      </c>
      <c r="S66" s="615">
        <v>0.21</v>
      </c>
      <c r="T66" s="64">
        <v>75</v>
      </c>
      <c r="Z66" s="99"/>
    </row>
    <row r="67" spans="1:26" ht="15" customHeight="1">
      <c r="A67" s="127"/>
      <c r="B67" s="49"/>
      <c r="C67" s="65" t="s">
        <v>69</v>
      </c>
      <c r="D67" s="65"/>
      <c r="E67" s="71" t="s">
        <v>4</v>
      </c>
      <c r="F67" s="613"/>
      <c r="G67" s="613"/>
      <c r="H67" s="613"/>
      <c r="I67" s="613"/>
      <c r="J67" s="613"/>
      <c r="K67" s="613"/>
      <c r="L67" s="613"/>
      <c r="M67" s="613"/>
      <c r="N67" s="613"/>
      <c r="O67" s="613"/>
      <c r="P67" s="613"/>
      <c r="Q67" s="613"/>
      <c r="R67" s="66">
        <f t="shared" si="11"/>
        <v>0</v>
      </c>
      <c r="S67" s="616">
        <v>0.21</v>
      </c>
      <c r="T67" s="66">
        <v>40</v>
      </c>
      <c r="Z67" s="99"/>
    </row>
    <row r="68" spans="1:26" ht="15" customHeight="1">
      <c r="A68" s="127"/>
      <c r="B68" s="49"/>
      <c r="C68" s="16" t="s">
        <v>3</v>
      </c>
      <c r="D68" s="16"/>
      <c r="E68" s="58" t="s">
        <v>4</v>
      </c>
      <c r="F68" s="610"/>
      <c r="G68" s="610"/>
      <c r="H68" s="610"/>
      <c r="I68" s="610"/>
      <c r="J68" s="610"/>
      <c r="K68" s="610"/>
      <c r="L68" s="610"/>
      <c r="M68" s="610"/>
      <c r="N68" s="610"/>
      <c r="O68" s="610"/>
      <c r="P68" s="610"/>
      <c r="Q68" s="610"/>
      <c r="R68" s="36">
        <f t="shared" si="11"/>
        <v>0</v>
      </c>
      <c r="S68" s="617">
        <v>0.21</v>
      </c>
      <c r="T68" s="36">
        <v>15</v>
      </c>
      <c r="Z68" s="99"/>
    </row>
    <row r="69" spans="1:26" s="27" customFormat="1" ht="15" customHeight="1">
      <c r="A69" s="98"/>
      <c r="B69" s="62" t="s">
        <v>144</v>
      </c>
      <c r="C69" s="62"/>
      <c r="D69" s="62"/>
      <c r="E69" s="92" t="s">
        <v>20</v>
      </c>
      <c r="F69" s="61">
        <f t="shared" ref="F69:O69" si="18">SUBTOTAL(9,F70:F72)</f>
        <v>0</v>
      </c>
      <c r="G69" s="61">
        <f t="shared" si="18"/>
        <v>0</v>
      </c>
      <c r="H69" s="61">
        <f t="shared" si="18"/>
        <v>0</v>
      </c>
      <c r="I69" s="61">
        <f t="shared" si="18"/>
        <v>0</v>
      </c>
      <c r="J69" s="61">
        <f t="shared" si="18"/>
        <v>0</v>
      </c>
      <c r="K69" s="61">
        <f t="shared" si="18"/>
        <v>0</v>
      </c>
      <c r="L69" s="61">
        <f t="shared" si="18"/>
        <v>0</v>
      </c>
      <c r="M69" s="61">
        <f t="shared" si="18"/>
        <v>0</v>
      </c>
      <c r="N69" s="61">
        <f t="shared" si="18"/>
        <v>0</v>
      </c>
      <c r="O69" s="61">
        <f t="shared" si="18"/>
        <v>0</v>
      </c>
      <c r="P69" s="61">
        <f t="shared" ref="P69:Q69" si="19">SUBTOTAL(9,P70:P72)</f>
        <v>0</v>
      </c>
      <c r="Q69" s="61">
        <f t="shared" si="19"/>
        <v>0</v>
      </c>
      <c r="R69" s="61">
        <f t="shared" si="11"/>
        <v>0</v>
      </c>
      <c r="S69" s="61"/>
      <c r="T69" s="61"/>
      <c r="U69" s="32"/>
      <c r="V69" s="32"/>
      <c r="W69" s="32"/>
      <c r="X69" s="32"/>
      <c r="Y69" s="32"/>
      <c r="Z69" s="32"/>
    </row>
    <row r="70" spans="1:26" ht="15" customHeight="1">
      <c r="A70" s="127"/>
      <c r="B70" s="49"/>
      <c r="C70" s="16" t="s">
        <v>76</v>
      </c>
      <c r="D70" s="16"/>
      <c r="E70" s="58" t="s">
        <v>4</v>
      </c>
      <c r="F70" s="610"/>
      <c r="G70" s="610"/>
      <c r="H70" s="610"/>
      <c r="I70" s="610"/>
      <c r="J70" s="610"/>
      <c r="K70" s="610"/>
      <c r="L70" s="610"/>
      <c r="M70" s="610"/>
      <c r="N70" s="610"/>
      <c r="O70" s="610"/>
      <c r="P70" s="610"/>
      <c r="Q70" s="610"/>
      <c r="R70" s="64">
        <f t="shared" si="11"/>
        <v>0</v>
      </c>
      <c r="S70" s="617">
        <v>0.21</v>
      </c>
      <c r="T70" s="36">
        <v>75</v>
      </c>
      <c r="Z70" s="99"/>
    </row>
    <row r="71" spans="1:26" ht="15" customHeight="1">
      <c r="A71" s="127"/>
      <c r="B71" s="49"/>
      <c r="C71" s="65" t="s">
        <v>69</v>
      </c>
      <c r="D71" s="65"/>
      <c r="E71" s="71" t="s">
        <v>4</v>
      </c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6">
        <f t="shared" si="11"/>
        <v>0</v>
      </c>
      <c r="S71" s="616">
        <v>0.21</v>
      </c>
      <c r="T71" s="66">
        <v>40</v>
      </c>
      <c r="Z71" s="99"/>
    </row>
    <row r="72" spans="1:26" ht="15" customHeight="1">
      <c r="A72" s="127"/>
      <c r="B72" s="131"/>
      <c r="C72" s="86" t="s">
        <v>3</v>
      </c>
      <c r="D72" s="86"/>
      <c r="E72" s="93" t="s">
        <v>4</v>
      </c>
      <c r="F72" s="610"/>
      <c r="G72" s="610"/>
      <c r="H72" s="610"/>
      <c r="I72" s="610"/>
      <c r="J72" s="610"/>
      <c r="K72" s="610"/>
      <c r="L72" s="610"/>
      <c r="M72" s="610"/>
      <c r="N72" s="610"/>
      <c r="O72" s="610"/>
      <c r="P72" s="610"/>
      <c r="Q72" s="610"/>
      <c r="R72" s="36">
        <f t="shared" si="11"/>
        <v>0</v>
      </c>
      <c r="S72" s="618">
        <v>0.21</v>
      </c>
      <c r="T72" s="87">
        <v>15</v>
      </c>
      <c r="Z72" s="99"/>
    </row>
    <row r="73" spans="1:26" s="27" customFormat="1" ht="15" customHeight="1">
      <c r="A73" s="98"/>
      <c r="B73" s="62" t="s">
        <v>19</v>
      </c>
      <c r="C73" s="60"/>
      <c r="D73" s="60"/>
      <c r="E73" s="92" t="s">
        <v>4</v>
      </c>
      <c r="F73" s="76">
        <f t="shared" ref="F73:L73" si="20">SUBTOTAL(9,F42:F72)</f>
        <v>0</v>
      </c>
      <c r="G73" s="76">
        <f t="shared" si="20"/>
        <v>0</v>
      </c>
      <c r="H73" s="76">
        <f t="shared" si="20"/>
        <v>0</v>
      </c>
      <c r="I73" s="76">
        <f t="shared" si="20"/>
        <v>0</v>
      </c>
      <c r="J73" s="76">
        <f t="shared" si="20"/>
        <v>0</v>
      </c>
      <c r="K73" s="76">
        <f t="shared" si="20"/>
        <v>0</v>
      </c>
      <c r="L73" s="76">
        <f t="shared" si="20"/>
        <v>0</v>
      </c>
      <c r="M73" s="76">
        <f t="shared" ref="M73:O73" si="21">SUBTOTAL(9,M42:M72)</f>
        <v>0</v>
      </c>
      <c r="N73" s="76">
        <f t="shared" si="21"/>
        <v>42397.620999999992</v>
      </c>
      <c r="O73" s="76">
        <f t="shared" si="21"/>
        <v>0</v>
      </c>
      <c r="P73" s="76">
        <f t="shared" ref="P73:Q73" si="22">SUBTOTAL(9,P42:P72)</f>
        <v>0</v>
      </c>
      <c r="Q73" s="76">
        <f t="shared" si="22"/>
        <v>0</v>
      </c>
      <c r="R73" s="76">
        <f t="shared" si="11"/>
        <v>42397.620999999992</v>
      </c>
      <c r="S73" s="61"/>
      <c r="T73" s="61"/>
      <c r="U73" s="32"/>
      <c r="V73" s="32"/>
      <c r="W73" s="32"/>
      <c r="X73" s="32"/>
      <c r="Y73" s="32"/>
      <c r="Z73" s="32"/>
    </row>
    <row r="74" spans="1:26" s="25" customFormat="1" ht="15" customHeight="1">
      <c r="A74" s="114"/>
      <c r="B74" s="115" t="s">
        <v>74</v>
      </c>
      <c r="C74" s="116"/>
      <c r="D74" s="116"/>
      <c r="E74" s="428" t="s">
        <v>4</v>
      </c>
      <c r="F74" s="117">
        <f t="array" ref="F74">SUM(F42:F44*$S42:$S44,F46:F48*$S46:$S48,F50:F52*$S50:$S52,F54:F56*$S54:$S56,F58:F60*$S58:$S60,F62:F64*$S62:$S64,F66:F68*$S66:$S68,F70:F72*$S70:$S72)</f>
        <v>0</v>
      </c>
      <c r="G74" s="117">
        <f t="array" ref="G74">SUM(G42:G44*$S42:$S44,G46:G48*$S46:$S48,G50:G52*$S50:$S52,G54:G56*$S54:$S56,G58:G60*$S58:$S60,G62:G64*$S62:$S64,G66:G68*$S66:$S68,G70:G72*$S70:$S72)</f>
        <v>0</v>
      </c>
      <c r="H74" s="117">
        <f t="array" ref="H74">SUM(H42:H44*$S42:$S44,H46:H48*$S46:$S48,H50:H52*$S50:$S52,H54:H56*$S54:$S56,H58:H60*$S58:$S60,H62:H64*$S62:$S64,H66:H68*$S66:$S68,H70:H72*$S70:$S72)</f>
        <v>0</v>
      </c>
      <c r="I74" s="117">
        <f t="array" ref="I74">SUM(I42:I44*$S42:$S44,I46:I48*$S46:$S48,I50:I52*$S50:$S52,I54:I56*$S54:$S56,I58:I60*$S58:$S60,I62:I64*$S62:$S64,I66:I68*$S66:$S68,I70:I72*$S70:$S72)</f>
        <v>0</v>
      </c>
      <c r="J74" s="117">
        <f t="array" ref="J74">SUM(J42:J44*$S42:$S44,J46:J48*$S46:$S48,J50:J52*$S50:$S52,J54:J56*$S54:$S56,J58:J60*$S58:$S60,J62:J64*$S62:$S64,J66:J68*$S66:$S68,J70:J72*$S70:$S72)</f>
        <v>0</v>
      </c>
      <c r="K74" s="117">
        <f t="array" ref="K74">SUM(K42:K44*$S42:$S44,K46:K48*$S46:$S48,K50:K52*$S50:$S52,K54:K56*$S54:$S56,K58:K60*$S58:$S60,K62:K64*$S62:$S64,K66:K68*$S66:$S68,K70:K72*$S70:$S72)</f>
        <v>0</v>
      </c>
      <c r="L74" s="117">
        <f t="array" ref="L74">SUM(L42:L44*$S42:$S44,L46:L48*$S46:$S48,L50:L52*$S50:$S52,L54:L56*$S54:$S56,L58:L60*$S58:$S60,L62:L64*$S62:$S64,L66:L68*$S66:$S68,L70:L72*$S70:$S72)</f>
        <v>0</v>
      </c>
      <c r="M74" s="117">
        <f t="array" ref="M74">SUM(M42:M44*$S42:$S44,M46:M48*$S46:$S48,M50:M52*$S50:$S52,M54:M56*$S54:$S56,M58:M60*$S58:$S60,M62:M64*$S62:$S64,M66:M68*$S66:$S68,M70:M72*$S70:$S72)</f>
        <v>0</v>
      </c>
      <c r="N74" s="117">
        <f t="array" ref="N74">SUM(N42:N44*$S42:$S44,N46:N48*$S46:$S48,N50:N52*$S50:$S52,N54:N56*$S54:$S56,N58:N60*$S58:$S60,N62:N64*$S62:$S64,N66:N68*$S66:$S68,N70:N72*$S70:$S72)</f>
        <v>8903.5004099999987</v>
      </c>
      <c r="O74" s="117">
        <f t="array" ref="O74">SUM(O42:O44*$S42:$S44,O46:O48*$S46:$S48,O50:O52*$S50:$S52,O54:O56*$S54:$S56,O58:O60*$S58:$S60,O62:O64*$S62:$S64,O66:O68*$S66:$S68,O70:O72*$S70:$S72)</f>
        <v>0</v>
      </c>
      <c r="P74" s="117">
        <f t="array" ref="P74">SUM(P42:P44*$S42:$S44,P46:P48*$S46:$S48,P50:P52*$S50:$S52,P54:P56*$S54:$S56,P58:P60*$S58:$S60,P62:P64*$S62:$S64,P66:P68*$S66:$S68,P70:P72*$S70:$S72)</f>
        <v>0</v>
      </c>
      <c r="Q74" s="117">
        <f t="array" ref="Q74">SUM(Q42:Q44*$S42:$S44,Q46:Q48*$S46:$S48,Q50:Q52*$S50:$S52,Q54:Q56*$S54:$S56,Q58:Q60*$S58:$S60,Q62:Q64*$S62:$S64,Q66:Q68*$S66:$S68,Q70:Q72*$S70:$S72)</f>
        <v>0</v>
      </c>
      <c r="R74" s="76">
        <f t="shared" si="11"/>
        <v>8903.5004099999987</v>
      </c>
      <c r="S74" s="118"/>
      <c r="T74" s="118"/>
      <c r="U74" s="17"/>
      <c r="V74" s="17"/>
      <c r="W74" s="17"/>
      <c r="X74" s="17"/>
      <c r="Y74" s="17"/>
      <c r="Z74" s="17"/>
    </row>
    <row r="75" spans="1:26" s="28" customFormat="1">
      <c r="A75" s="20"/>
      <c r="B75" s="85" t="s">
        <v>81</v>
      </c>
      <c r="C75" s="62"/>
      <c r="D75" s="62"/>
      <c r="E75" s="92" t="s">
        <v>4</v>
      </c>
      <c r="F75" s="76">
        <f t="shared" ref="F75:L75" si="23">F73+F74</f>
        <v>0</v>
      </c>
      <c r="G75" s="76">
        <f t="shared" si="23"/>
        <v>0</v>
      </c>
      <c r="H75" s="76">
        <f t="shared" si="23"/>
        <v>0</v>
      </c>
      <c r="I75" s="76">
        <f t="shared" si="23"/>
        <v>0</v>
      </c>
      <c r="J75" s="76">
        <f t="shared" si="23"/>
        <v>0</v>
      </c>
      <c r="K75" s="76">
        <f t="shared" si="23"/>
        <v>0</v>
      </c>
      <c r="L75" s="76">
        <f t="shared" si="23"/>
        <v>0</v>
      </c>
      <c r="M75" s="76">
        <f t="shared" ref="M75:O75" si="24">M73+M74</f>
        <v>0</v>
      </c>
      <c r="N75" s="76">
        <f t="shared" si="24"/>
        <v>51301.121409999992</v>
      </c>
      <c r="O75" s="76">
        <f t="shared" si="24"/>
        <v>0</v>
      </c>
      <c r="P75" s="76">
        <f t="shared" ref="P75:Q75" si="25">P73+P74</f>
        <v>0</v>
      </c>
      <c r="Q75" s="76">
        <f t="shared" si="25"/>
        <v>0</v>
      </c>
      <c r="R75" s="76">
        <f>R73+R74</f>
        <v>51301.121409999992</v>
      </c>
      <c r="S75" s="61"/>
      <c r="T75" s="61"/>
      <c r="U75" s="37"/>
      <c r="V75" s="37"/>
      <c r="W75" s="37"/>
      <c r="X75" s="37"/>
      <c r="Y75" s="37"/>
      <c r="Z75" s="57"/>
    </row>
    <row r="76" spans="1:26" s="38" customFormat="1">
      <c r="A76" s="127"/>
      <c r="B76" s="49"/>
      <c r="C76" s="57"/>
      <c r="D76" s="12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57"/>
    </row>
    <row r="77" spans="1:26" s="38" customFormat="1">
      <c r="A77" s="127"/>
      <c r="B77" s="472" t="s">
        <v>79</v>
      </c>
      <c r="C77" s="471"/>
      <c r="D77" s="471"/>
      <c r="E77" s="473"/>
      <c r="F77" s="474"/>
      <c r="G77" s="474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58"/>
    </row>
    <row r="78" spans="1:26">
      <c r="B78" s="481" t="s">
        <v>219</v>
      </c>
      <c r="C78" s="477"/>
      <c r="D78" s="477"/>
      <c r="E78" s="482"/>
      <c r="F78" s="480"/>
      <c r="G78" s="480"/>
    </row>
    <row r="79" spans="1:26"/>
    <row r="80" spans="1:26">
      <c r="B80" s="2"/>
    </row>
    <row r="81" spans="1:10">
      <c r="B81" s="831" t="s">
        <v>82</v>
      </c>
      <c r="C81" s="832"/>
      <c r="D81" s="832"/>
      <c r="E81" s="829" t="s">
        <v>20</v>
      </c>
      <c r="F81" s="95">
        <f>IF(Info!$V$25=0,Info!$C$17,Info!$C$17)</f>
        <v>2024</v>
      </c>
      <c r="G81" s="553"/>
      <c r="H81" s="557"/>
      <c r="I81" s="552"/>
    </row>
    <row r="82" spans="1:10">
      <c r="B82" s="833"/>
      <c r="C82" s="834"/>
      <c r="D82" s="834"/>
      <c r="E82" s="830"/>
      <c r="F82" s="97" t="s">
        <v>0</v>
      </c>
      <c r="G82" s="554" t="s">
        <v>5</v>
      </c>
      <c r="H82" s="557"/>
      <c r="I82" s="552"/>
    </row>
    <row r="83" spans="1:10">
      <c r="A83" s="26"/>
      <c r="B83" s="246" t="s">
        <v>163</v>
      </c>
      <c r="C83" s="247"/>
      <c r="D83" s="248"/>
      <c r="E83" s="249"/>
      <c r="F83" s="242"/>
      <c r="G83" s="242"/>
      <c r="H83" s="49"/>
    </row>
    <row r="84" spans="1:10">
      <c r="A84" s="224" t="s">
        <v>87</v>
      </c>
      <c r="B84" s="250" t="s">
        <v>37</v>
      </c>
      <c r="C84" s="251"/>
      <c r="E84" s="252" t="s">
        <v>145</v>
      </c>
      <c r="F84" s="253">
        <f>SUM(F85:F88)</f>
        <v>0</v>
      </c>
      <c r="G84" s="555">
        <f>SUM(G85:G88)</f>
        <v>1.4999999999999999E-2</v>
      </c>
      <c r="H84" s="556"/>
    </row>
    <row r="85" spans="1:10">
      <c r="A85" s="243" t="s">
        <v>384</v>
      </c>
      <c r="B85" s="254" t="s">
        <v>84</v>
      </c>
      <c r="C85" s="255"/>
      <c r="E85" s="256" t="s">
        <v>145</v>
      </c>
      <c r="F85" s="257"/>
      <c r="G85" s="257"/>
    </row>
    <row r="86" spans="1:10">
      <c r="A86" s="706" t="s">
        <v>385</v>
      </c>
      <c r="B86" s="254" t="s">
        <v>164</v>
      </c>
      <c r="C86" s="255"/>
      <c r="E86" s="256" t="s">
        <v>145</v>
      </c>
      <c r="F86" s="257"/>
      <c r="G86" s="257"/>
    </row>
    <row r="87" spans="1:10">
      <c r="A87" s="243" t="s">
        <v>386</v>
      </c>
      <c r="B87" s="254" t="s">
        <v>85</v>
      </c>
      <c r="C87" s="255"/>
      <c r="E87" s="256" t="s">
        <v>145</v>
      </c>
      <c r="F87" s="257"/>
      <c r="G87" s="257">
        <v>0.01</v>
      </c>
    </row>
    <row r="88" spans="1:10">
      <c r="A88" s="243" t="s">
        <v>387</v>
      </c>
      <c r="B88" s="259" t="s">
        <v>86</v>
      </c>
      <c r="C88" s="260"/>
      <c r="D88" s="120"/>
      <c r="E88" s="261" t="s">
        <v>145</v>
      </c>
      <c r="F88" s="262"/>
      <c r="G88" s="262">
        <v>5.0000000000000001E-3</v>
      </c>
    </row>
    <row r="89" spans="1:10">
      <c r="A89" s="224" t="s">
        <v>88</v>
      </c>
      <c r="B89" s="250" t="s">
        <v>38</v>
      </c>
      <c r="C89" s="251"/>
      <c r="E89" s="252" t="s">
        <v>145</v>
      </c>
      <c r="F89" s="253">
        <f>F90+F91</f>
        <v>0</v>
      </c>
      <c r="G89" s="253">
        <f>G90+G91</f>
        <v>0.30309199999999997</v>
      </c>
    </row>
    <row r="90" spans="1:10">
      <c r="A90" s="243" t="s">
        <v>388</v>
      </c>
      <c r="B90" s="254" t="s">
        <v>39</v>
      </c>
      <c r="C90" s="255"/>
      <c r="E90" s="256" t="s">
        <v>145</v>
      </c>
      <c r="F90" s="257"/>
      <c r="G90" s="257">
        <v>0.29352499999999998</v>
      </c>
    </row>
    <row r="91" spans="1:10">
      <c r="A91" s="243" t="s">
        <v>389</v>
      </c>
      <c r="B91" s="259" t="s">
        <v>40</v>
      </c>
      <c r="C91" s="260"/>
      <c r="D91" s="120"/>
      <c r="E91" s="261" t="s">
        <v>145</v>
      </c>
      <c r="F91" s="262"/>
      <c r="G91" s="641">
        <v>9.5670000000000009E-3</v>
      </c>
    </row>
    <row r="92" spans="1:10">
      <c r="A92" s="224" t="s">
        <v>89</v>
      </c>
      <c r="B92" s="250" t="s">
        <v>41</v>
      </c>
      <c r="C92" s="251"/>
      <c r="E92" s="252" t="s">
        <v>145</v>
      </c>
      <c r="F92" s="253">
        <f>F93+F94</f>
        <v>0</v>
      </c>
      <c r="G92" s="253">
        <f>G93+G94</f>
        <v>0.13500000000000001</v>
      </c>
    </row>
    <row r="93" spans="1:10">
      <c r="A93" s="243" t="s">
        <v>390</v>
      </c>
      <c r="B93" s="254" t="s">
        <v>42</v>
      </c>
      <c r="C93" s="255"/>
      <c r="E93" s="256" t="s">
        <v>145</v>
      </c>
      <c r="F93" s="257"/>
      <c r="G93" s="257">
        <v>0.12</v>
      </c>
    </row>
    <row r="94" spans="1:10">
      <c r="A94" s="243" t="s">
        <v>391</v>
      </c>
      <c r="B94" s="259" t="s">
        <v>43</v>
      </c>
      <c r="C94" s="260"/>
      <c r="D94" s="120"/>
      <c r="E94" s="261" t="s">
        <v>145</v>
      </c>
      <c r="F94" s="262"/>
      <c r="G94" s="641">
        <v>1.4999999999999999E-2</v>
      </c>
    </row>
    <row r="95" spans="1:10">
      <c r="A95" s="224" t="s">
        <v>90</v>
      </c>
      <c r="B95" s="250" t="s">
        <v>44</v>
      </c>
      <c r="C95" s="251"/>
      <c r="E95" s="252" t="s">
        <v>145</v>
      </c>
      <c r="F95" s="253">
        <f>F96+F97+F100+F101</f>
        <v>0</v>
      </c>
      <c r="G95" s="253">
        <f>G96+G97+G100+G101</f>
        <v>5.0000000000000001E-3</v>
      </c>
      <c r="I95" s="8"/>
      <c r="J95" s="8"/>
    </row>
    <row r="96" spans="1:10">
      <c r="A96" s="243" t="s">
        <v>392</v>
      </c>
      <c r="B96" s="254" t="s">
        <v>45</v>
      </c>
      <c r="C96" s="255"/>
      <c r="E96" s="256" t="s">
        <v>145</v>
      </c>
      <c r="F96" s="257"/>
      <c r="G96" s="257"/>
      <c r="H96" s="187"/>
      <c r="I96" s="8"/>
      <c r="J96" s="8"/>
    </row>
    <row r="97" spans="1:20">
      <c r="A97" s="243" t="s">
        <v>393</v>
      </c>
      <c r="B97" s="254" t="s">
        <v>46</v>
      </c>
      <c r="C97" s="255"/>
      <c r="E97" s="256" t="s">
        <v>145</v>
      </c>
      <c r="F97" s="257"/>
      <c r="G97" s="257">
        <v>5.0000000000000001E-3</v>
      </c>
      <c r="H97" s="187"/>
      <c r="I97" s="556"/>
      <c r="J97" s="556"/>
    </row>
    <row r="98" spans="1:20">
      <c r="A98" s="243"/>
      <c r="B98" s="739" t="s">
        <v>377</v>
      </c>
      <c r="C98" s="255"/>
      <c r="D98" s="742"/>
      <c r="E98" s="744" t="s">
        <v>14</v>
      </c>
      <c r="F98" s="745"/>
      <c r="G98" s="745"/>
      <c r="H98" s="31"/>
      <c r="I98" s="556"/>
      <c r="J98" s="556"/>
    </row>
    <row r="99" spans="1:20">
      <c r="A99"/>
      <c r="B99" s="739" t="s">
        <v>378</v>
      </c>
      <c r="C99" s="255"/>
      <c r="D99" s="742"/>
      <c r="E99" s="744" t="s">
        <v>145</v>
      </c>
      <c r="F99" s="751">
        <f>F98*F97</f>
        <v>0</v>
      </c>
      <c r="G99" s="751">
        <f>G98*G97</f>
        <v>0</v>
      </c>
      <c r="H99" s="187"/>
      <c r="I99" s="556"/>
      <c r="J99" s="556"/>
    </row>
    <row r="100" spans="1:20">
      <c r="A100" s="243" t="s">
        <v>394</v>
      </c>
      <c r="B100" s="254" t="s">
        <v>47</v>
      </c>
      <c r="C100" s="255"/>
      <c r="E100" s="256" t="s">
        <v>145</v>
      </c>
      <c r="F100" s="257"/>
      <c r="G100" s="257"/>
      <c r="H100" s="187"/>
    </row>
    <row r="101" spans="1:20">
      <c r="A101" s="243" t="s">
        <v>395</v>
      </c>
      <c r="B101" s="259" t="s">
        <v>48</v>
      </c>
      <c r="C101" s="260"/>
      <c r="D101" s="120"/>
      <c r="E101" s="261" t="s">
        <v>145</v>
      </c>
      <c r="F101" s="262"/>
      <c r="G101" s="641"/>
      <c r="H101" s="187"/>
    </row>
    <row r="102" spans="1:20">
      <c r="A102" s="224" t="s">
        <v>91</v>
      </c>
      <c r="B102" s="250" t="s">
        <v>49</v>
      </c>
      <c r="C102" s="251"/>
      <c r="E102" s="252" t="s">
        <v>145</v>
      </c>
      <c r="F102" s="253">
        <f>F103+F104+F105</f>
        <v>0</v>
      </c>
      <c r="G102" s="253">
        <f>G103+G104+G105</f>
        <v>0.253</v>
      </c>
      <c r="H102" s="187"/>
      <c r="I102" s="672"/>
      <c r="J102" s="672"/>
    </row>
    <row r="103" spans="1:20">
      <c r="A103" s="243" t="s">
        <v>396</v>
      </c>
      <c r="B103" s="254" t="s">
        <v>50</v>
      </c>
      <c r="C103" s="255"/>
      <c r="E103" s="256" t="s">
        <v>145</v>
      </c>
      <c r="F103" s="257"/>
      <c r="G103" s="257"/>
      <c r="H103" s="187"/>
      <c r="I103" s="8"/>
      <c r="J103" s="8"/>
    </row>
    <row r="104" spans="1:20">
      <c r="A104" s="243" t="s">
        <v>397</v>
      </c>
      <c r="B104" s="254" t="s">
        <v>51</v>
      </c>
      <c r="C104" s="255"/>
      <c r="E104" s="256" t="s">
        <v>145</v>
      </c>
      <c r="F104" s="257"/>
      <c r="G104" s="257">
        <f>0.093+0.16</f>
        <v>0.253</v>
      </c>
      <c r="H104" s="187"/>
    </row>
    <row r="105" spans="1:20">
      <c r="A105" s="243" t="s">
        <v>398</v>
      </c>
      <c r="B105" s="259" t="s">
        <v>52</v>
      </c>
      <c r="C105" s="260"/>
      <c r="D105" s="120"/>
      <c r="E105" s="261" t="s">
        <v>145</v>
      </c>
      <c r="F105" s="239"/>
      <c r="G105" s="239"/>
      <c r="H105" s="187"/>
    </row>
    <row r="106" spans="1:20">
      <c r="A106" s="224" t="s">
        <v>92</v>
      </c>
      <c r="B106" s="264" t="s">
        <v>53</v>
      </c>
      <c r="C106" s="265"/>
      <c r="D106" s="120"/>
      <c r="E106" s="266" t="s">
        <v>145</v>
      </c>
      <c r="F106" s="239"/>
      <c r="G106" s="239"/>
      <c r="H106" s="187"/>
    </row>
    <row r="107" spans="1:20">
      <c r="A107" s="224" t="s">
        <v>93</v>
      </c>
      <c r="B107" s="264" t="s">
        <v>54</v>
      </c>
      <c r="C107" s="265"/>
      <c r="D107" s="120"/>
      <c r="E107" s="266" t="s">
        <v>145</v>
      </c>
      <c r="F107" s="239"/>
      <c r="G107" s="239"/>
      <c r="H107" s="187"/>
    </row>
    <row r="108" spans="1:20">
      <c r="A108" s="224" t="s">
        <v>94</v>
      </c>
      <c r="B108" s="264" t="s">
        <v>55</v>
      </c>
      <c r="C108" s="265"/>
      <c r="D108" s="120"/>
      <c r="E108" s="266" t="s">
        <v>145</v>
      </c>
      <c r="F108" s="239"/>
      <c r="G108" s="239"/>
      <c r="H108" s="187"/>
    </row>
    <row r="109" spans="1:20">
      <c r="A109" s="224" t="s">
        <v>95</v>
      </c>
      <c r="B109" s="264" t="s">
        <v>56</v>
      </c>
      <c r="C109" s="265"/>
      <c r="D109" s="120"/>
      <c r="E109" s="266" t="s">
        <v>145</v>
      </c>
      <c r="F109" s="239"/>
      <c r="G109" s="239"/>
      <c r="H109" s="187"/>
    </row>
    <row r="110" spans="1:20" s="24" customFormat="1">
      <c r="A110" s="121" t="s">
        <v>96</v>
      </c>
      <c r="B110" s="818" t="s">
        <v>122</v>
      </c>
      <c r="C110" s="818"/>
      <c r="D110" s="122"/>
      <c r="E110" s="268" t="s">
        <v>145</v>
      </c>
      <c r="F110" s="640">
        <f>F84+F89+F92+F95+F102+F106+F107+F108+F109</f>
        <v>0</v>
      </c>
      <c r="G110" s="640">
        <f>G84+G89+G92+G95+G102+G106+G107+G108+G109</f>
        <v>0.71109200000000006</v>
      </c>
      <c r="H110" s="754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>
      <c r="A111" s="224" t="s">
        <v>97</v>
      </c>
      <c r="B111" s="120" t="s">
        <v>98</v>
      </c>
      <c r="C111" s="120"/>
      <c r="D111" s="120"/>
      <c r="E111" s="184" t="s">
        <v>118</v>
      </c>
      <c r="F111" s="636"/>
      <c r="G111" s="636"/>
      <c r="H111" s="755"/>
    </row>
    <row r="112" spans="1:20">
      <c r="A112" s="224" t="s">
        <v>99</v>
      </c>
      <c r="B112" s="120" t="s">
        <v>100</v>
      </c>
      <c r="C112" s="120"/>
      <c r="D112" s="120"/>
      <c r="E112" s="184" t="s">
        <v>118</v>
      </c>
      <c r="F112" s="239"/>
      <c r="G112" s="239"/>
      <c r="H112" s="187"/>
    </row>
    <row r="113" spans="1:9">
      <c r="A113" s="224" t="s">
        <v>101</v>
      </c>
      <c r="B113" s="120" t="s">
        <v>102</v>
      </c>
      <c r="C113" s="120"/>
      <c r="D113" s="120"/>
      <c r="E113" s="184" t="s">
        <v>119</v>
      </c>
      <c r="F113" s="239"/>
      <c r="G113" s="239">
        <v>0.5</v>
      </c>
      <c r="H113" s="187"/>
    </row>
    <row r="114" spans="1:9">
      <c r="A114" s="224" t="s">
        <v>103</v>
      </c>
      <c r="B114" s="119" t="s">
        <v>104</v>
      </c>
      <c r="C114" s="119"/>
      <c r="D114" s="119"/>
      <c r="E114" s="144" t="s">
        <v>120</v>
      </c>
      <c r="F114" s="239"/>
      <c r="G114" s="239"/>
      <c r="H114" s="187"/>
    </row>
    <row r="115" spans="1:9">
      <c r="A115" s="224" t="s">
        <v>105</v>
      </c>
      <c r="B115" s="120" t="s">
        <v>106</v>
      </c>
      <c r="C115" s="120"/>
      <c r="D115" s="120"/>
      <c r="E115" s="184" t="s">
        <v>120</v>
      </c>
      <c r="F115" s="239"/>
      <c r="G115" s="239"/>
      <c r="H115" s="187"/>
    </row>
    <row r="116" spans="1:9">
      <c r="A116" s="224" t="s">
        <v>107</v>
      </c>
      <c r="B116" s="119" t="s">
        <v>108</v>
      </c>
      <c r="C116" s="119"/>
      <c r="D116" s="119"/>
      <c r="E116" s="144" t="s">
        <v>120</v>
      </c>
      <c r="F116" s="239"/>
      <c r="G116" s="239">
        <v>1.2E-2</v>
      </c>
      <c r="H116" s="187"/>
    </row>
    <row r="117" spans="1:9">
      <c r="A117" s="224" t="s">
        <v>109</v>
      </c>
      <c r="B117" s="120" t="s">
        <v>106</v>
      </c>
      <c r="C117" s="120"/>
      <c r="D117" s="120"/>
      <c r="E117" s="184" t="s">
        <v>120</v>
      </c>
      <c r="F117" s="239"/>
      <c r="G117" s="239">
        <v>1.0999999999999999E-2</v>
      </c>
      <c r="H117" s="187"/>
    </row>
    <row r="118" spans="1:9">
      <c r="A118" s="224" t="s">
        <v>110</v>
      </c>
      <c r="B118" s="120" t="s">
        <v>111</v>
      </c>
      <c r="C118" s="120"/>
      <c r="D118" s="120"/>
      <c r="E118" s="184" t="s">
        <v>120</v>
      </c>
      <c r="F118" s="239"/>
      <c r="G118" s="239"/>
      <c r="H118" s="187"/>
    </row>
    <row r="119" spans="1:9">
      <c r="A119" s="224" t="s">
        <v>112</v>
      </c>
      <c r="B119" s="120" t="s">
        <v>113</v>
      </c>
      <c r="C119" s="120"/>
      <c r="D119" s="120"/>
      <c r="E119" s="184" t="s">
        <v>120</v>
      </c>
      <c r="F119" s="239"/>
      <c r="G119" s="239">
        <v>1.2E-2</v>
      </c>
      <c r="H119" s="187"/>
    </row>
    <row r="120" spans="1:9">
      <c r="A120" s="224" t="s">
        <v>114</v>
      </c>
      <c r="B120" s="120" t="s">
        <v>115</v>
      </c>
      <c r="C120" s="120"/>
      <c r="D120" s="120"/>
      <c r="E120" s="184" t="s">
        <v>120</v>
      </c>
      <c r="F120" s="239"/>
      <c r="G120" s="239"/>
      <c r="H120" s="187"/>
    </row>
    <row r="121" spans="1:9">
      <c r="A121" s="224" t="s">
        <v>116</v>
      </c>
      <c r="B121" s="244" t="s">
        <v>117</v>
      </c>
      <c r="C121" s="244"/>
      <c r="D121" s="244"/>
      <c r="E121" s="245" t="s">
        <v>120</v>
      </c>
      <c r="F121" s="269"/>
      <c r="G121" s="639"/>
      <c r="H121" s="187"/>
    </row>
    <row r="122" spans="1:9">
      <c r="B122" s="85" t="s">
        <v>162</v>
      </c>
      <c r="C122" s="126"/>
      <c r="D122" s="126"/>
      <c r="E122" s="126"/>
      <c r="F122" s="131"/>
      <c r="G122" s="126"/>
      <c r="H122" s="187"/>
    </row>
    <row r="123" spans="1:9">
      <c r="A123" s="224" t="s">
        <v>146</v>
      </c>
      <c r="B123" s="120" t="s">
        <v>147</v>
      </c>
      <c r="C123" s="120"/>
      <c r="D123" s="120"/>
      <c r="E123" s="272" t="s">
        <v>161</v>
      </c>
      <c r="F123" s="620">
        <f>IF(F114=0,0,F110/F114)</f>
        <v>0</v>
      </c>
      <c r="G123" s="638">
        <f>IF(G116=0,0,G110/(G116+G118))</f>
        <v>59.257666666666672</v>
      </c>
      <c r="H123" s="187"/>
    </row>
    <row r="124" spans="1:9">
      <c r="A124" s="224" t="s">
        <v>148</v>
      </c>
      <c r="B124" s="119" t="s">
        <v>149</v>
      </c>
      <c r="C124" s="119"/>
      <c r="D124" s="119"/>
      <c r="E124" s="144" t="s">
        <v>118</v>
      </c>
      <c r="F124" s="695">
        <f>F110</f>
        <v>0</v>
      </c>
      <c r="G124" s="696">
        <f>G110</f>
        <v>0.71109200000000006</v>
      </c>
      <c r="H124" s="187"/>
    </row>
    <row r="125" spans="1:9">
      <c r="A125" s="224" t="s">
        <v>121</v>
      </c>
      <c r="B125" s="119" t="s">
        <v>57</v>
      </c>
      <c r="C125" s="119"/>
      <c r="D125" s="119"/>
      <c r="E125" s="144" t="s">
        <v>118</v>
      </c>
      <c r="F125" s="239"/>
      <c r="G125" s="239">
        <v>0.217</v>
      </c>
      <c r="H125" s="187"/>
      <c r="I125" s="8"/>
    </row>
    <row r="126" spans="1:9">
      <c r="A126" s="224" t="s">
        <v>150</v>
      </c>
      <c r="B126" s="119" t="s">
        <v>151</v>
      </c>
      <c r="C126" s="119"/>
      <c r="D126" s="119"/>
      <c r="E126" s="144" t="s">
        <v>14</v>
      </c>
      <c r="F126" s="695">
        <f>IF(F124=0,0,F125/F124*100)</f>
        <v>0</v>
      </c>
      <c r="G126" s="697">
        <f>IF(G124=0,0,G125/G124*100)</f>
        <v>30.516445129462848</v>
      </c>
    </row>
    <row r="127" spans="1:9">
      <c r="A127" s="224" t="s">
        <v>152</v>
      </c>
      <c r="B127" s="119" t="s">
        <v>153</v>
      </c>
      <c r="C127" s="119"/>
      <c r="D127" s="119"/>
      <c r="E127" s="144" t="s">
        <v>118</v>
      </c>
      <c r="F127" s="239"/>
      <c r="G127" s="239">
        <v>0.217</v>
      </c>
    </row>
    <row r="128" spans="1:9">
      <c r="A128" s="224" t="s">
        <v>154</v>
      </c>
      <c r="B128" s="273" t="s">
        <v>155</v>
      </c>
      <c r="C128" s="274"/>
      <c r="D128" s="119"/>
      <c r="E128" s="272" t="s">
        <v>36</v>
      </c>
      <c r="F128" s="621">
        <f>F124+F125</f>
        <v>0</v>
      </c>
      <c r="G128" s="638">
        <f>G124+G125</f>
        <v>0.92809200000000003</v>
      </c>
    </row>
    <row r="129" spans="1:19">
      <c r="A129" s="224" t="s">
        <v>156</v>
      </c>
      <c r="B129" s="119" t="s">
        <v>157</v>
      </c>
      <c r="C129" s="119"/>
      <c r="D129" s="119"/>
      <c r="E129" s="184" t="s">
        <v>120</v>
      </c>
      <c r="F129" s="622">
        <f>F114</f>
        <v>0</v>
      </c>
      <c r="G129" s="637">
        <f>G116+G118</f>
        <v>1.2E-2</v>
      </c>
    </row>
    <row r="130" spans="1:19">
      <c r="A130" s="224" t="s">
        <v>158</v>
      </c>
      <c r="B130" s="275" t="s">
        <v>159</v>
      </c>
      <c r="C130" s="274"/>
      <c r="D130" s="119"/>
      <c r="E130" s="272" t="s">
        <v>161</v>
      </c>
      <c r="F130" s="624">
        <f>IF(F129=0,0,F128/F129)</f>
        <v>0</v>
      </c>
      <c r="G130" s="684">
        <f>IF(G129=0,0,G128/G129)</f>
        <v>77.340999999999994</v>
      </c>
    </row>
    <row r="131" spans="1:19">
      <c r="A131" s="224" t="s">
        <v>160</v>
      </c>
      <c r="B131" s="244" t="s">
        <v>190</v>
      </c>
      <c r="C131" s="244"/>
      <c r="D131" s="244"/>
      <c r="E131" s="276" t="s">
        <v>161</v>
      </c>
      <c r="F131" s="624">
        <f>IF(F130=0,0,IF(Info!$C$27="ANO",(F130*(1+$D$132)),F130))</f>
        <v>0</v>
      </c>
      <c r="G131" s="685">
        <f>IF(G130=0,0,IF(Info!$C$27="ANO",(G130*(1+$D$132)),G130))</f>
        <v>85.075100000000006</v>
      </c>
      <c r="H131" s="14"/>
      <c r="I131" s="49"/>
      <c r="J131" s="49"/>
      <c r="K131" s="49"/>
      <c r="L131" s="130"/>
      <c r="M131" s="130"/>
      <c r="N131" s="130"/>
      <c r="O131" s="130"/>
      <c r="P131" s="49"/>
      <c r="Q131" s="49"/>
      <c r="R131" s="49"/>
      <c r="S131" s="49"/>
    </row>
    <row r="132" spans="1:19" s="38" customFormat="1">
      <c r="A132" s="224"/>
      <c r="B132" s="126" t="s">
        <v>191</v>
      </c>
      <c r="C132" s="558"/>
      <c r="D132" s="560">
        <v>0.1</v>
      </c>
      <c r="E132" s="277"/>
      <c r="F132" s="278"/>
      <c r="G132" s="59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</row>
    <row r="133" spans="1:19">
      <c r="A133" s="224"/>
      <c r="B133" s="49"/>
      <c r="C133" s="558"/>
      <c r="D133" s="559"/>
      <c r="E133" s="280"/>
      <c r="F133" s="281"/>
      <c r="G133" s="600"/>
      <c r="H133" s="49"/>
      <c r="I133" s="49"/>
      <c r="J133" s="49"/>
      <c r="K133" s="49"/>
      <c r="L133" s="130"/>
      <c r="M133" s="130"/>
      <c r="N133" s="130"/>
      <c r="O133" s="130"/>
      <c r="P133" s="49"/>
      <c r="Q133" s="49"/>
      <c r="R133" s="49"/>
      <c r="S133" s="49"/>
    </row>
    <row r="134" spans="1:19">
      <c r="A134" s="224"/>
      <c r="B134" s="812" t="s">
        <v>208</v>
      </c>
      <c r="C134" s="812"/>
      <c r="D134" s="812"/>
      <c r="E134" s="813"/>
      <c r="F134" s="95">
        <f>F81</f>
        <v>2024</v>
      </c>
      <c r="G134" s="553"/>
      <c r="H134" s="49"/>
      <c r="I134" s="49"/>
      <c r="J134" s="49"/>
      <c r="K134" s="49"/>
      <c r="L134" s="130"/>
      <c r="M134" s="130"/>
      <c r="N134" s="130"/>
      <c r="O134" s="130"/>
      <c r="P134" s="49"/>
      <c r="Q134" s="49"/>
      <c r="R134" s="49"/>
      <c r="S134" s="49"/>
    </row>
    <row r="135" spans="1:19">
      <c r="A135" s="224"/>
      <c r="B135" s="814"/>
      <c r="C135" s="814"/>
      <c r="D135" s="814"/>
      <c r="E135" s="815"/>
      <c r="F135" s="124" t="s">
        <v>0</v>
      </c>
      <c r="G135" s="601" t="s">
        <v>5</v>
      </c>
      <c r="H135" s="49"/>
      <c r="I135" s="49"/>
      <c r="J135" s="49"/>
      <c r="K135" s="49"/>
      <c r="L135" s="130"/>
      <c r="M135" s="130"/>
      <c r="N135" s="130"/>
      <c r="O135" s="130"/>
      <c r="P135" s="49"/>
      <c r="Q135" s="49"/>
      <c r="R135" s="49"/>
      <c r="S135" s="49"/>
    </row>
    <row r="136" spans="1:19">
      <c r="A136" s="224"/>
      <c r="B136" s="225" t="s">
        <v>165</v>
      </c>
      <c r="C136" s="225"/>
      <c r="D136" s="225"/>
      <c r="E136" s="226" t="s">
        <v>118</v>
      </c>
      <c r="F136" s="698">
        <f>IF(Info!$V$9=0,(F$96+F$100+F$101),IF(Info!$V$9=1,(F$96+F$99+F$100+F$101+F$106+F$127),IF(Info!$V$9=2,(F$96+F$99+F$101+F$127),(F$96+F$99+F$101+F$106+F$127))))</f>
        <v>0</v>
      </c>
      <c r="G136" s="698">
        <f>IF(Info!$V$9=0,(G$96+G$100+G$101),IF(Info!$V$9=1,(G$96+G$99+G$100+G$101+G$106+G$127),IF(Info!$V$9=2,(G$96+G$99+G$101+G$127),(G$96+G$99+G$101+G$106+G$127))))</f>
        <v>0.217</v>
      </c>
      <c r="H136" s="101"/>
      <c r="I136" s="101"/>
      <c r="K136" s="49"/>
      <c r="L136" s="130"/>
      <c r="M136" s="130"/>
      <c r="N136" s="130"/>
      <c r="O136" s="130"/>
      <c r="P136" s="49"/>
      <c r="Q136" s="49"/>
      <c r="R136" s="49"/>
      <c r="S136" s="49"/>
    </row>
    <row r="137" spans="1:19">
      <c r="A137" s="224"/>
      <c r="B137" s="158" t="s">
        <v>166</v>
      </c>
      <c r="C137" s="158"/>
      <c r="D137" s="158"/>
      <c r="E137" s="184" t="s">
        <v>118</v>
      </c>
      <c r="F137" s="239"/>
      <c r="G137" s="239">
        <v>0</v>
      </c>
      <c r="H137" s="49"/>
      <c r="I137" s="49"/>
      <c r="J137" s="49"/>
      <c r="K137" s="49"/>
      <c r="L137" s="130"/>
      <c r="M137" s="130"/>
      <c r="N137" s="130"/>
      <c r="O137" s="130"/>
      <c r="P137" s="49"/>
      <c r="Q137" s="49"/>
      <c r="R137" s="49"/>
      <c r="S137" s="49"/>
    </row>
    <row r="138" spans="1:19" s="24" customFormat="1">
      <c r="A138" s="121"/>
      <c r="B138" s="123" t="s">
        <v>19</v>
      </c>
      <c r="C138" s="123"/>
      <c r="D138" s="123"/>
      <c r="E138" s="72" t="s">
        <v>118</v>
      </c>
      <c r="F138" s="699">
        <f>F136+F137</f>
        <v>0</v>
      </c>
      <c r="G138" s="700">
        <f>G136+G137</f>
        <v>0.217</v>
      </c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</row>
    <row r="139" spans="1:19">
      <c r="A139" s="224"/>
      <c r="F139" s="282"/>
    </row>
    <row r="140" spans="1:19" hidden="1">
      <c r="A140" s="224"/>
      <c r="B140" s="210"/>
      <c r="C140" s="8"/>
      <c r="H140" s="311"/>
      <c r="I140" s="311"/>
    </row>
    <row r="141" spans="1:19" hidden="1">
      <c r="A141" s="224"/>
      <c r="B141" s="210"/>
      <c r="C141" s="17"/>
    </row>
    <row r="142" spans="1:19" hidden="1">
      <c r="A142" s="224"/>
      <c r="B142" s="210"/>
      <c r="C142" s="17"/>
    </row>
    <row r="143" spans="1:19" hidden="1">
      <c r="A143" s="756"/>
      <c r="B143" s="757"/>
      <c r="C143" s="756"/>
      <c r="D143" s="187"/>
      <c r="E143" s="758"/>
      <c r="F143" s="759"/>
      <c r="G143" s="759"/>
      <c r="H143" s="749"/>
      <c r="I143" s="749"/>
    </row>
    <row r="144" spans="1:19" hidden="1">
      <c r="A144" s="756"/>
      <c r="B144" s="757"/>
      <c r="C144" s="756"/>
      <c r="D144" s="187"/>
      <c r="E144" s="758"/>
      <c r="F144" s="760"/>
      <c r="G144" s="760"/>
    </row>
    <row r="145" spans="1:8" hidden="1">
      <c r="A145" s="756"/>
      <c r="B145" s="757"/>
      <c r="C145" s="756"/>
      <c r="D145" s="187"/>
      <c r="E145" s="758"/>
      <c r="F145" s="760"/>
      <c r="G145" s="760"/>
    </row>
    <row r="146" spans="1:8" hidden="1">
      <c r="A146" s="683"/>
      <c r="B146" s="187"/>
      <c r="C146" s="187"/>
      <c r="D146" s="187"/>
      <c r="E146" s="187"/>
      <c r="F146" s="31"/>
      <c r="G146" s="31"/>
    </row>
    <row r="147" spans="1:8" hidden="1">
      <c r="A147" s="756"/>
      <c r="B147" s="757"/>
      <c r="C147" s="756"/>
      <c r="D147" s="187"/>
      <c r="E147" s="758"/>
      <c r="F147" s="759"/>
      <c r="G147" s="759"/>
    </row>
    <row r="148" spans="1:8" hidden="1">
      <c r="A148" s="683"/>
      <c r="B148" s="757"/>
      <c r="C148" s="756"/>
      <c r="D148" s="187"/>
      <c r="E148" s="758"/>
      <c r="F148" s="759"/>
      <c r="G148" s="759"/>
      <c r="H148" s="743"/>
    </row>
    <row r="149" spans="1:8" hidden="1">
      <c r="A149" s="683"/>
      <c r="B149" s="757"/>
      <c r="C149" s="756"/>
      <c r="D149" s="187"/>
      <c r="E149" s="758"/>
      <c r="F149" s="759"/>
      <c r="G149" s="759"/>
    </row>
    <row r="150" spans="1:8" hidden="1">
      <c r="A150" s="683"/>
      <c r="B150" s="187"/>
      <c r="C150" s="187"/>
      <c r="D150" s="187"/>
      <c r="E150" s="187"/>
      <c r="F150" s="187"/>
      <c r="G150" s="187"/>
    </row>
    <row r="151" spans="1:8" hidden="1">
      <c r="A151" s="683"/>
      <c r="B151" s="187"/>
      <c r="C151" s="187"/>
      <c r="D151" s="187"/>
      <c r="E151" s="187"/>
      <c r="F151" s="761"/>
      <c r="G151" s="761"/>
    </row>
    <row r="152" spans="1:8" hidden="1">
      <c r="A152" s="683"/>
      <c r="B152" s="187"/>
      <c r="C152" s="187"/>
      <c r="D152" s="187"/>
      <c r="E152" s="187"/>
      <c r="F152" s="762"/>
      <c r="G152" s="762"/>
    </row>
    <row r="153" spans="1:8" hidden="1">
      <c r="F153" s="750"/>
      <c r="G153" s="750"/>
    </row>
    <row r="154" spans="1:8" hidden="1">
      <c r="F154" s="224"/>
      <c r="G154" s="224"/>
    </row>
  </sheetData>
  <sheetProtection algorithmName="SHA-512" hashValue="xM6uU8dgWyoQyN/mTLIwAsANtZJmL7rNe8KQexLxMHpA44D/gRT5WsURaeOTmfU81sMh3O8s1mTFr6D1L17fQA==" saltValue="7A4FCYLXHyoAD2A5z5d3JQ==" spinCount="100000" sheet="1" objects="1" scenarios="1"/>
  <dataConsolidate/>
  <mergeCells count="19">
    <mergeCell ref="G11:G12"/>
    <mergeCell ref="K13:K14"/>
    <mergeCell ref="B11:E11"/>
    <mergeCell ref="E81:E82"/>
    <mergeCell ref="B81:D82"/>
    <mergeCell ref="G13:G15"/>
    <mergeCell ref="F33:G33"/>
    <mergeCell ref="B134:E135"/>
    <mergeCell ref="B13:D14"/>
    <mergeCell ref="E13:E15"/>
    <mergeCell ref="B110:C110"/>
    <mergeCell ref="B22:D22"/>
    <mergeCell ref="B31:D31"/>
    <mergeCell ref="B15:D15"/>
    <mergeCell ref="B24:D24"/>
    <mergeCell ref="B33:C33"/>
    <mergeCell ref="D33:E33"/>
    <mergeCell ref="B35:H36"/>
    <mergeCell ref="H13:H15"/>
  </mergeCells>
  <conditionalFormatting sqref="L16:O21">
    <cfRule type="cellIs" dxfId="459" priority="371" operator="equal">
      <formula>0</formula>
    </cfRule>
  </conditionalFormatting>
  <conditionalFormatting sqref="P16:P21">
    <cfRule type="cellIs" dxfId="458" priority="370" operator="equal">
      <formula>0</formula>
    </cfRule>
  </conditionalFormatting>
  <conditionalFormatting sqref="L25:O30">
    <cfRule type="cellIs" dxfId="457" priority="369" operator="equal">
      <formula>0</formula>
    </cfRule>
  </conditionalFormatting>
  <conditionalFormatting sqref="R25:R30">
    <cfRule type="cellIs" dxfId="456" priority="368" operator="equal">
      <formula>0</formula>
    </cfRule>
  </conditionalFormatting>
  <conditionalFormatting sqref="K37:Q37 P39:R39">
    <cfRule type="cellIs" dxfId="455" priority="367" operator="equal">
      <formula>0</formula>
    </cfRule>
  </conditionalFormatting>
  <conditionalFormatting sqref="G24">
    <cfRule type="cellIs" dxfId="454" priority="365" operator="equal">
      <formula>0</formula>
    </cfRule>
  </conditionalFormatting>
  <conditionalFormatting sqref="F22">
    <cfRule type="cellIs" dxfId="453" priority="363" operator="equal">
      <formula>0</formula>
    </cfRule>
  </conditionalFormatting>
  <conditionalFormatting sqref="F24">
    <cfRule type="cellIs" dxfId="452" priority="362" operator="equal">
      <formula>0</formula>
    </cfRule>
  </conditionalFormatting>
  <conditionalFormatting sqref="F15">
    <cfRule type="cellIs" dxfId="451" priority="361" operator="equal">
      <formula>0</formula>
    </cfRule>
  </conditionalFormatting>
  <conditionalFormatting sqref="J36">
    <cfRule type="cellIs" dxfId="450" priority="358" operator="equal">
      <formula>0</formula>
    </cfRule>
  </conditionalFormatting>
  <conditionalFormatting sqref="F41:Q41">
    <cfRule type="cellIs" dxfId="449" priority="352" operator="equal">
      <formula>0</formula>
    </cfRule>
  </conditionalFormatting>
  <conditionalFormatting sqref="Q77 W77:X77">
    <cfRule type="cellIs" dxfId="448" priority="349" operator="equal">
      <formula>0</formula>
    </cfRule>
  </conditionalFormatting>
  <conditionalFormatting sqref="R77 U77">
    <cfRule type="cellIs" dxfId="447" priority="348" operator="equal">
      <formula>0</formula>
    </cfRule>
  </conditionalFormatting>
  <conditionalFormatting sqref="P77 S77 V77">
    <cfRule type="cellIs" dxfId="446" priority="347" operator="equal">
      <formula>0</formula>
    </cfRule>
  </conditionalFormatting>
  <conditionalFormatting sqref="Y75:Y77">
    <cfRule type="cellIs" dxfId="445" priority="344" operator="equal">
      <formula>0</formula>
    </cfRule>
  </conditionalFormatting>
  <conditionalFormatting sqref="F57:Q57">
    <cfRule type="cellIs" dxfId="444" priority="339" operator="equal">
      <formula>0</formula>
    </cfRule>
  </conditionalFormatting>
  <conditionalFormatting sqref="R37:T37">
    <cfRule type="cellIs" dxfId="443" priority="70" operator="equal">
      <formula>0</formula>
    </cfRule>
  </conditionalFormatting>
  <conditionalFormatting sqref="F98:G98">
    <cfRule type="cellIs" dxfId="442" priority="1" operator="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34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"Základní vstupní data"</oddFooter>
  </headerFooter>
  <rowBreaks count="2" manualBreakCount="2">
    <brk id="34" max="16383" man="1"/>
    <brk id="76" max="16383" man="1"/>
  </rowBreaks>
  <cellWatches>
    <cellWatch r="G131"/>
    <cellWatch r="G130"/>
  </cellWatche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7" id="{C3049CFE-85F9-45BF-ADCB-CCA6B5CF9C3A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14:cfRule type="expression" priority="335" id="{D36105D0-8156-47D3-8388-FE92BEB8AE0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37" id="{FCCC773A-2436-48AA-B90A-AF1898B84ED4}">
            <xm:f>Info!$C$23:$J$23="Specifický cíl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38" id="{A3F702E1-506C-447B-AE80-D861071B657D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F16:F21</xm:sqref>
        </x14:conditionalFormatting>
        <x14:conditionalFormatting xmlns:xm="http://schemas.microsoft.com/office/excel/2006/main">
          <x14:cfRule type="expression" priority="295" id="{783BD5B6-3BD3-4866-A253-DBC22DC8AC41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14:cfRule type="expression" priority="330" id="{3491A984-083C-4C37-A6A2-4A401AE5D9EE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31" id="{50C613F1-D7E0-4605-BA5E-1D154C53E3D6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32" id="{A4BDCBF6-CDC2-4502-8B4C-384C6FE3AA79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G16:G21</xm:sqref>
        </x14:conditionalFormatting>
        <x14:conditionalFormatting xmlns:xm="http://schemas.microsoft.com/office/excel/2006/main">
          <x14:cfRule type="expression" priority="294" id="{CE0C5D05-2A8B-4C3E-91B2-E973069EA354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14:cfRule type="expression" priority="326" id="{003974D3-F127-463B-AAB4-DB2AFF445A0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27" id="{56E7BF4D-B284-4FDC-9701-1A8E9CFD1F0D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28" id="{5C895C50-48FC-468E-9D9F-2B44D66366F2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F25:F30</xm:sqref>
        </x14:conditionalFormatting>
        <x14:conditionalFormatting xmlns:xm="http://schemas.microsoft.com/office/excel/2006/main">
          <x14:cfRule type="expression" priority="293" id="{91E36D9B-220D-4E70-B357-AC90B036163C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14:cfRule type="expression" priority="323" id="{6855CE5B-B791-4607-9DE5-079E3FE4245B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24" id="{77E48AC4-73B2-4DEB-A60F-ABA5E6EBBB54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25" id="{8185360F-548C-4AEB-B6CE-CBB5807E748D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G25:G30</xm:sqref>
        </x14:conditionalFormatting>
        <x14:conditionalFormatting xmlns:xm="http://schemas.microsoft.com/office/excel/2006/main">
          <x14:cfRule type="expression" priority="320" id="{1E42EAE8-A92A-4B3B-A1B6-30967E56298D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21" id="{21040FCD-747B-4511-A621-0FCD6C70DAB8}">
            <xm:f>Info!$C$23:$J$23="Specifický cíl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22" id="{33145C13-3656-4156-8ECB-39378F9E7925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F58:Q60 F62:Q64 F46:Q48 F42:Q44</xm:sqref>
        </x14:conditionalFormatting>
        <x14:conditionalFormatting xmlns:xm="http://schemas.microsoft.com/office/excel/2006/main">
          <x14:cfRule type="expression" priority="317" id="{CD4C8A60-B677-43D9-A783-11A6FA983C56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18" id="{19CF7BF7-C508-4021-B38E-0247451F1104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19" id="{61C1274E-C310-4EF0-803B-075E2D0A4E75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S42:S44 S46:S48 S58:S60 S62:S64</xm:sqref>
        </x14:conditionalFormatting>
        <x14:conditionalFormatting xmlns:xm="http://schemas.microsoft.com/office/excel/2006/main">
          <x14:cfRule type="expression" priority="314" id="{8B860E32-EAD9-46E5-B733-86DA06BBC97F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15" id="{AEF82240-584F-4013-819F-2F2F60A82306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16" id="{C2440F62-1841-4E28-81D9-D41CCEC5405E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F51:F52 F66:F68 F70:F72 F55:F56</xm:sqref>
        </x14:conditionalFormatting>
        <x14:conditionalFormatting xmlns:xm="http://schemas.microsoft.com/office/excel/2006/main">
          <x14:cfRule type="expression" priority="311" id="{7DA7749F-35AD-4BAF-A985-8FA33472145E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12" id="{039FF754-89BA-4229-986B-48FF58AD84C0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13" id="{CF4851DA-C1E0-4517-8749-5BC284DD8C51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S50:S52 S54:S56 S66:S68 S70:S72</xm:sqref>
        </x14:conditionalFormatting>
        <x14:conditionalFormatting xmlns:xm="http://schemas.microsoft.com/office/excel/2006/main">
          <x14:cfRule type="expression" priority="308" id="{AA47E594-0FF7-463C-B912-52C21D6FEC27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09" id="{398850CA-C682-4687-BA5A-5270D585AB75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10" id="{16E37A33-E61C-4694-B6A3-2A22CA56320D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F103 F96 F94 F90:F91 F85 F100:F101</xm:sqref>
        </x14:conditionalFormatting>
        <x14:conditionalFormatting xmlns:xm="http://schemas.microsoft.com/office/excel/2006/main">
          <x14:cfRule type="expression" priority="303" id="{E536E4EB-E7E8-483F-9D77-AAE764D0C9DA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F10:F11 F66:F68 F70:F72 S62:S64 S66:S68 S70:S72 F62:Q64</xm:sqref>
        </x14:conditionalFormatting>
        <x14:conditionalFormatting xmlns:xm="http://schemas.microsoft.com/office/excel/2006/main">
          <x14:cfRule type="expression" priority="302" id="{AAD7E83A-812D-4E2E-BCBD-2FA0BDFB75E2}">
            <xm:f>Info!$C$25:$J$25="Historická data"</xm:f>
            <x14:dxf>
              <fill>
                <patternFill>
                  <bgColor rgb="FFFFFF00"/>
                </patternFill>
              </fill>
            </x14:dxf>
          </x14:cfRule>
          <xm:sqref>F11</xm:sqref>
        </x14:conditionalFormatting>
        <x14:conditionalFormatting xmlns:xm="http://schemas.microsoft.com/office/excel/2006/main">
          <x14:cfRule type="expression" priority="301" id="{EB38A541-5C5F-4BBC-9C70-B28CA73709BE}">
            <xm:f>Info!$C$25:$J$25="Historická data"</xm:f>
            <x14:dxf>
              <fill>
                <patternFill>
                  <bgColor rgb="FFFFFF66"/>
                </patternFill>
              </fill>
            </x14:dxf>
          </x14:cfRule>
          <xm:sqref>F10</xm:sqref>
        </x14:conditionalFormatting>
        <x14:conditionalFormatting xmlns:xm="http://schemas.microsoft.com/office/excel/2006/main">
          <x14:cfRule type="expression" priority="292" id="{705CBFD3-00AD-4D09-9AFD-E1C277B22360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F58:Q60</xm:sqref>
        </x14:conditionalFormatting>
        <x14:conditionalFormatting xmlns:xm="http://schemas.microsoft.com/office/excel/2006/main">
          <x14:cfRule type="expression" priority="291" id="{2B46CACE-D4A0-44E4-88CA-235EA104ACEB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S58:S60</xm:sqref>
        </x14:conditionalFormatting>
        <x14:conditionalFormatting xmlns:xm="http://schemas.microsoft.com/office/excel/2006/main">
          <x14:cfRule type="expression" priority="273" id="{FF65841D-0415-4586-BA26-2824F4D264FC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M62:Q64</xm:sqref>
        </x14:conditionalFormatting>
        <x14:conditionalFormatting xmlns:xm="http://schemas.microsoft.com/office/excel/2006/main">
          <x14:cfRule type="expression" priority="259" id="{F1F96031-E3C3-4673-9592-7582ADA0722F}">
            <xm:f>Info!$C$23:$J$23="Specifický cíl 1.1 a 1.2 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60" id="{B2D96B25-27D8-4CFD-B5B2-F73514B2F56C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61" id="{288BD955-026E-4C16-8C34-974EE9F43811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F93</xm:sqref>
        </x14:conditionalFormatting>
        <x14:conditionalFormatting xmlns:xm="http://schemas.microsoft.com/office/excel/2006/main">
          <x14:cfRule type="expression" priority="256" id="{5E9E212F-82AE-42DD-8085-228BAB376185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57" id="{D71361C4-E55A-4DE3-A5EA-1DA8D2C6D22B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58" id="{5C8C6B2F-BCDD-4DA4-BD6F-CBC662B45009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F97:F98</xm:sqref>
        </x14:conditionalFormatting>
        <x14:conditionalFormatting xmlns:xm="http://schemas.microsoft.com/office/excel/2006/main">
          <x14:cfRule type="expression" priority="161" id="{1D70A607-02CC-496F-9E80-4AED2A1AE5FA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62" id="{EBEBACBB-4974-4D12-88A9-CADE708EBD02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63" id="{41901544-B451-4A20-9F64-8760E64FDFEF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G85:G87</xm:sqref>
        </x14:conditionalFormatting>
        <x14:conditionalFormatting xmlns:xm="http://schemas.microsoft.com/office/excel/2006/main">
          <x14:cfRule type="expression" priority="134" id="{2EE42907-FC62-43CB-AE67-0A6A8067E397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35" id="{498AE67E-7311-4C6E-B010-B39F09D4DE78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36" id="{F1719749-E29A-46F1-84A3-E89B0FCDC324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G90</xm:sqref>
        </x14:conditionalFormatting>
        <x14:conditionalFormatting xmlns:xm="http://schemas.microsoft.com/office/excel/2006/main">
          <x14:cfRule type="expression" priority="131" id="{CC6C44A8-C646-464C-81C2-C2AE5BE546B6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32" id="{81ACDE14-C33D-41E2-9130-2AD3CB2F30E8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33" id="{80DA94C3-2C0C-4856-AF8D-EC6D2F41C779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G93</xm:sqref>
        </x14:conditionalFormatting>
        <x14:conditionalFormatting xmlns:xm="http://schemas.microsoft.com/office/excel/2006/main">
          <x14:cfRule type="expression" priority="128" id="{4C2881BF-7E68-4EAB-857C-40CE5FBF6DB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29" id="{47D32C21-F2A1-4C25-B37A-94627F0D72BC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30" id="{1442406C-CDE7-4949-89F9-29C6537B7B18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G96:G98 G100</xm:sqref>
        </x14:conditionalFormatting>
        <x14:conditionalFormatting xmlns:xm="http://schemas.microsoft.com/office/excel/2006/main">
          <x14:cfRule type="expression" priority="125" id="{9FBDAC9F-A5FE-4624-B020-FF63BC74CAFA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26" id="{E74D1BFD-61C6-4F6F-B9EE-5EF6EB07C5B3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27" id="{C82B1DD9-FA38-4B83-B8D9-043D0B80C9C6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G103</xm:sqref>
        </x14:conditionalFormatting>
        <x14:conditionalFormatting xmlns:xm="http://schemas.microsoft.com/office/excel/2006/main">
          <x14:cfRule type="expression" priority="101" id="{3BA84AC2-241A-484A-8633-E55F64A3CD58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02" id="{542F6C2E-3916-4AC8-BA29-AE1A5ED79431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03" id="{206D8B7B-CB56-4FCB-A1A7-908BAD881A99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G94</xm:sqref>
        </x14:conditionalFormatting>
        <x14:conditionalFormatting xmlns:xm="http://schemas.microsoft.com/office/excel/2006/main">
          <x14:cfRule type="expression" priority="107" id="{2B2B86A7-45C9-4021-8B6F-1E256AA2A9F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08" id="{AA7E162E-141F-41E6-88BA-229CF0927809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09" id="{F330F709-BDB6-4D04-B57E-D26469C39E08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G101</xm:sqref>
        </x14:conditionalFormatting>
        <x14:conditionalFormatting xmlns:xm="http://schemas.microsoft.com/office/excel/2006/main">
          <x14:cfRule type="expression" priority="98" id="{BFD051B4-C757-4829-9F07-35ECBBCA42E4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99" id="{8AEC8235-BD22-4BBE-81E4-82594A0E73AF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00" id="{43D1C0A0-C66F-4C3C-A40E-78D3E7A1EAFF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G91</xm:sqref>
        </x14:conditionalFormatting>
        <x14:conditionalFormatting xmlns:xm="http://schemas.microsoft.com/office/excel/2006/main">
          <x14:cfRule type="expression" priority="74" id="{6E3D0784-120D-4911-BD61-0F3F5E761C26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75" id="{6E05C2D7-09FE-44D1-BE9D-6E7D1652FB52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76" id="{3D1703E2-8E32-4836-9BD0-372397A09B0A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F50</xm:sqref>
        </x14:conditionalFormatting>
        <x14:conditionalFormatting xmlns:xm="http://schemas.microsoft.com/office/excel/2006/main">
          <x14:cfRule type="expression" priority="71" id="{7BFA1393-719F-4A92-BAB6-8BFF7073341E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72" id="{2CC475EF-FA51-4280-A9D0-97BEB1436FAD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73" id="{A3B24D67-547F-4347-AE99-C13EC8968AD2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F54</xm:sqref>
        </x14:conditionalFormatting>
        <x14:conditionalFormatting xmlns:xm="http://schemas.microsoft.com/office/excel/2006/main">
          <x14:cfRule type="expression" priority="67" id="{1D55C202-EBF2-4D2D-AED9-747E2DEAEB6D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68" id="{514F9B37-222C-40BA-A1EA-3E3504EA6759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69" id="{00040345-9C0C-4570-98F0-EC6C0AF79696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G51:Q52</xm:sqref>
        </x14:conditionalFormatting>
        <x14:conditionalFormatting xmlns:xm="http://schemas.microsoft.com/office/excel/2006/main">
          <x14:cfRule type="expression" priority="64" id="{40062782-377B-4DF4-A407-0B87D589D0FA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65" id="{8541D4BE-22FE-43D6-BE3D-863D355DC143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66" id="{FAFD5B6A-91A7-4307-926C-7B91F3D3241B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G50:Q50</xm:sqref>
        </x14:conditionalFormatting>
        <x14:conditionalFormatting xmlns:xm="http://schemas.microsoft.com/office/excel/2006/main">
          <x14:cfRule type="expression" priority="61" id="{008A6EBA-6A7D-4C6B-BAC3-4AB076297552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62" id="{8B94089F-23A2-4AC6-B171-E5BC1F5F3EDE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63" id="{3F21B7F8-6F52-45C5-9EF4-B0F717F0AD25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G55:Q56</xm:sqref>
        </x14:conditionalFormatting>
        <x14:conditionalFormatting xmlns:xm="http://schemas.microsoft.com/office/excel/2006/main">
          <x14:cfRule type="expression" priority="58" id="{AFA68050-9EB3-4313-ABBE-970F7B9A4586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59" id="{9ED69302-E205-436F-A14A-AFEB60220F3D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60" id="{3BEF3740-FFF4-4DE7-BD40-0A776D145523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G54:Q54</xm:sqref>
        </x14:conditionalFormatting>
        <x14:conditionalFormatting xmlns:xm="http://schemas.microsoft.com/office/excel/2006/main">
          <x14:cfRule type="expression" priority="55" id="{33A03B17-DFE7-424A-A5CB-E3CEEF62AC31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56" id="{B8877170-970C-4822-B483-00017D944F94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57" id="{33EE4EA1-98BF-457B-B37E-951FFDC61388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G66:Q68</xm:sqref>
        </x14:conditionalFormatting>
        <x14:conditionalFormatting xmlns:xm="http://schemas.microsoft.com/office/excel/2006/main">
          <x14:cfRule type="expression" priority="54" id="{C8F3BF94-E701-49E6-B074-9699F1536889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G66:Q68</xm:sqref>
        </x14:conditionalFormatting>
        <x14:conditionalFormatting xmlns:xm="http://schemas.microsoft.com/office/excel/2006/main">
          <x14:cfRule type="expression" priority="51" id="{147E382A-1346-4F16-A819-2D7710089384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52" id="{1FC97139-878C-4966-B22F-DF10F8B9CE4B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53" id="{5D315BAB-DC70-4F93-AAFA-2D4A9E17D78E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G70:Q72</xm:sqref>
        </x14:conditionalFormatting>
        <x14:conditionalFormatting xmlns:xm="http://schemas.microsoft.com/office/excel/2006/main">
          <x14:cfRule type="expression" priority="50" id="{81B78BD9-122F-4E94-AC13-BCCD2A7C5826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G70:Q72</xm:sqref>
        </x14:conditionalFormatting>
        <x14:conditionalFormatting xmlns:xm="http://schemas.microsoft.com/office/excel/2006/main">
          <x14:cfRule type="expression" priority="47" id="{D4480AC4-0BB5-4396-AF7A-D29722C11647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48" id="{5AE010F5-DF63-4EBD-81EE-9D5E2B8F8496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49" id="{C3598986-EF87-4D9D-8B8B-D80DF07C4E94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F86:F88</xm:sqref>
        </x14:conditionalFormatting>
        <x14:conditionalFormatting xmlns:xm="http://schemas.microsoft.com/office/excel/2006/main">
          <x14:cfRule type="expression" priority="44" id="{1A61F639-81A3-4452-9F37-4EF738468E82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45" id="{D758279F-66F1-4074-84B7-5F71C3893D87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6" id="{D1C8B4A2-DDB2-4667-8B71-288B7A994D70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G88</xm:sqref>
        </x14:conditionalFormatting>
        <x14:conditionalFormatting xmlns:xm="http://schemas.microsoft.com/office/excel/2006/main">
          <x14:cfRule type="expression" priority="41" id="{D673480C-F3F3-40B4-97E2-F0B0F4A481AD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42" id="{9678AF40-B69A-4864-8D79-B882556F613E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3" id="{9BE3C9D3-CD14-45B7-BFA9-34C35E3D31E9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G105:G109</xm:sqref>
        </x14:conditionalFormatting>
        <x14:conditionalFormatting xmlns:xm="http://schemas.microsoft.com/office/excel/2006/main">
          <x14:cfRule type="expression" priority="38" id="{2CE2C3DA-C8C4-4919-BF41-6F77574F90A4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9" id="{3C71E1DB-E0D6-4F04-96D2-016C79F850B9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0" id="{CBB7F5BD-E940-497C-9E45-2EFF41B74800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G111:G121</xm:sqref>
        </x14:conditionalFormatting>
        <x14:conditionalFormatting xmlns:xm="http://schemas.microsoft.com/office/excel/2006/main">
          <x14:cfRule type="expression" priority="35" id="{A284D7ED-CA6F-42B6-9BC5-40D7F46C9134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6" id="{05347751-9444-48AF-AE84-5333B41837C7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7" id="{55473ECE-1E48-4627-B05C-00143CE288B5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G125</xm:sqref>
        </x14:conditionalFormatting>
        <x14:conditionalFormatting xmlns:xm="http://schemas.microsoft.com/office/excel/2006/main">
          <x14:cfRule type="expression" priority="32" id="{ADFE5870-D236-4107-8B27-2F11CFEC3DD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3" id="{599CDFCA-590D-4DF6-88A1-01A840C65F4A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4" id="{AA15D337-48B0-41ED-8B89-0DB55A0929E3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G127</xm:sqref>
        </x14:conditionalFormatting>
        <x14:conditionalFormatting xmlns:xm="http://schemas.microsoft.com/office/excel/2006/main">
          <x14:cfRule type="expression" priority="29" id="{BBFD5AFF-B409-4EBC-9707-6BA38B0E9C0D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0" id="{7AFFF4EE-70D7-473D-8042-DE09E7925D60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1" id="{7FCA9DA8-711A-4D2F-9A4A-73B47FDAF9D6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G137</xm:sqref>
        </x14:conditionalFormatting>
        <x14:conditionalFormatting xmlns:xm="http://schemas.microsoft.com/office/excel/2006/main">
          <x14:cfRule type="expression" priority="26" id="{5E298842-B966-4203-B081-33BF4E117F23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7" id="{848453B2-632A-4860-A95E-EC3021DA58D1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8" id="{ABBEF9D7-5B50-4915-9C6F-8D4B9AC2EEC4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F105:F109</xm:sqref>
        </x14:conditionalFormatting>
        <x14:conditionalFormatting xmlns:xm="http://schemas.microsoft.com/office/excel/2006/main">
          <x14:cfRule type="expression" priority="23" id="{01F81BC9-31C7-4046-AD8F-61C12FBBC15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4" id="{A5EBFCBF-AEC5-41AD-B1BD-B76C9DF156EF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5" id="{DC17A323-4E99-47AB-8F92-AE7165C3E574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F111:F121</xm:sqref>
        </x14:conditionalFormatting>
        <x14:conditionalFormatting xmlns:xm="http://schemas.microsoft.com/office/excel/2006/main">
          <x14:cfRule type="expression" priority="20" id="{208C95F5-EAFA-47DC-BE0C-0910D39D1AA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1" id="{0C465A4D-FBE1-4D98-9E48-2B8897DEA381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2" id="{FA23B5E3-D872-4FE4-A97D-B03B1DAF4E2E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F125</xm:sqref>
        </x14:conditionalFormatting>
        <x14:conditionalFormatting xmlns:xm="http://schemas.microsoft.com/office/excel/2006/main">
          <x14:cfRule type="expression" priority="17" id="{DA391CF5-D51C-4B37-A2F0-29E0EA3E2536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8" id="{D42D534B-EA57-4B00-98B0-E0EC7B9861D7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9" id="{122C18EF-64AF-4205-8CAB-F7F7BCA5A4BA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F127</xm:sqref>
        </x14:conditionalFormatting>
        <x14:conditionalFormatting xmlns:xm="http://schemas.microsoft.com/office/excel/2006/main">
          <x14:cfRule type="expression" priority="14" id="{7CABA69E-D4E6-4539-B141-AA1E7C2113C0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5" id="{53212601-E5B4-44D3-A465-3C4B66E416E5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6" id="{E5A8C82D-BD67-49AB-ADF7-2AECB24E0B66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F137</xm:sqref>
        </x14:conditionalFormatting>
        <x14:conditionalFormatting xmlns:xm="http://schemas.microsoft.com/office/excel/2006/main">
          <x14:cfRule type="expression" priority="8" id="{E17C7951-EC08-4377-B988-745F5B634369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9" id="{ABE9C791-AEB6-4D1F-A915-AA7EA9246A1A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0" id="{2DED7129-D8F8-44BC-889E-FBB1E05FFC92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m:sqref>G104</xm:sqref>
        </x14:conditionalFormatting>
        <x14:conditionalFormatting xmlns:xm="http://schemas.microsoft.com/office/excel/2006/main">
          <x14:cfRule type="expression" priority="7" id="{6776EAC2-1C47-4028-84D6-3464D5DE7BB0}">
            <xm:f>Info!$C$25:$J$25="Zelená louka"</xm:f>
            <x14:dxf>
              <fill>
                <patternFill>
                  <bgColor theme="0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3" id="{EF7F3199-C2D4-4F64-81F4-411781D78513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4" id="{7D645508-E1B6-4D2A-92D2-9A78EEC3E55C}">
            <xm:f>Info!$C$23:$J$23="Specifický cí 1.2 (pitná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5" id="{41B239C8-1E5D-4F91-8425-179841A1D697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F104</xm:sqref>
        </x14:conditionalFormatting>
        <x14:conditionalFormatting xmlns:xm="http://schemas.microsoft.com/office/excel/2006/main">
          <x14:cfRule type="expression" priority="2" id="{02713C2C-BACD-4CCC-804A-F5230BDB3FD9}">
            <xm:f>IF('Provozní náklady VaK-ex post'!$F$23=0%,0,$F$98)</xm:f>
            <x14:dxf/>
          </x14:cfRule>
          <xm:sqref>F23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Indexace!$C$4:$T$4</xm:f>
          </x14:formula1>
          <xm:sqref>F10</xm:sqref>
        </x14:dataValidation>
        <x14:dataValidation type="list" allowBlank="1" showInputMessage="1" showErrorMessage="1" xr:uid="{00000000-0002-0000-0100-000001000000}">
          <x14:formula1>
            <xm:f>Info!$P$5:$P$7</xm:f>
          </x14:formula1>
          <xm:sqref>F11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</sheetPr>
  <dimension ref="A1:AB69"/>
  <sheetViews>
    <sheetView zoomScale="70" zoomScaleNormal="70" zoomScaleSheetLayoutView="40" workbookViewId="0">
      <selection activeCell="B48" sqref="B48"/>
    </sheetView>
  </sheetViews>
  <sheetFormatPr defaultColWidth="0" defaultRowHeight="14.4" zeroHeight="1"/>
  <cols>
    <col min="1" max="1" width="5.6640625" style="339" customWidth="1"/>
    <col min="2" max="2" width="95.6640625" style="23" bestFit="1" customWidth="1"/>
    <col min="3" max="4" width="18.6640625" style="23" customWidth="1"/>
    <col min="5" max="5" width="9.109375" style="23" customWidth="1"/>
    <col min="6" max="25" width="18.6640625" style="23" customWidth="1"/>
    <col min="26" max="26" width="9.109375" style="23" customWidth="1"/>
    <col min="27" max="28" width="0" style="23" hidden="1" customWidth="1"/>
    <col min="29" max="16384" width="9.109375" style="23" hidden="1"/>
  </cols>
  <sheetData>
    <row r="1" spans="1:28" s="125" customFormat="1" ht="15.75" customHeight="1">
      <c r="A1" s="230"/>
      <c r="B1" s="409" t="s">
        <v>320</v>
      </c>
      <c r="C1" s="409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39"/>
      <c r="AA1" s="39"/>
    </row>
    <row r="2" spans="1:28" s="99" customFormat="1">
      <c r="A2" s="224"/>
      <c r="B2" s="2"/>
      <c r="E2" s="187">
        <f>'Základní vstupní data'!F81</f>
        <v>2024</v>
      </c>
      <c r="G2" s="187">
        <f>Info!$V$19</f>
        <v>0</v>
      </c>
    </row>
    <row r="3" spans="1:28">
      <c r="A3" s="224"/>
      <c r="B3" s="472" t="s">
        <v>79</v>
      </c>
      <c r="C3" s="485"/>
      <c r="D3" s="485"/>
      <c r="E3" s="485"/>
      <c r="F3" s="474"/>
      <c r="G3" s="474"/>
      <c r="H3" s="474"/>
      <c r="I3" s="474"/>
      <c r="J3" s="474"/>
      <c r="K3" s="474"/>
      <c r="L3" s="474"/>
      <c r="M3" s="474"/>
      <c r="N3" s="474"/>
      <c r="O3" s="474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99"/>
      <c r="AA3" s="99"/>
      <c r="AB3" s="99"/>
    </row>
    <row r="4" spans="1:28">
      <c r="A4" s="224"/>
      <c r="B4" s="481" t="s">
        <v>83</v>
      </c>
      <c r="C4" s="486"/>
      <c r="D4" s="486"/>
      <c r="E4" s="486"/>
      <c r="F4" s="480"/>
      <c r="G4" s="480"/>
      <c r="H4" s="480"/>
      <c r="I4" s="480"/>
      <c r="J4" s="480"/>
      <c r="K4" s="480"/>
      <c r="L4" s="480"/>
      <c r="M4" s="480"/>
      <c r="N4" s="480"/>
      <c r="O4" s="480"/>
      <c r="P4" s="480"/>
      <c r="Q4" s="480"/>
      <c r="R4" s="480"/>
      <c r="S4" s="480"/>
      <c r="T4" s="480"/>
      <c r="U4" s="480"/>
      <c r="V4" s="480"/>
      <c r="W4" s="480"/>
      <c r="X4" s="480"/>
      <c r="Y4" s="480"/>
      <c r="Z4" s="99"/>
      <c r="AA4" s="99"/>
      <c r="AB4" s="99"/>
    </row>
    <row r="5" spans="1:28" s="99" customFormat="1">
      <c r="A5" s="224"/>
    </row>
    <row r="6" spans="1:28">
      <c r="A6" s="224"/>
      <c r="B6" s="831" t="s">
        <v>82</v>
      </c>
      <c r="C6" s="312"/>
      <c r="D6" s="137"/>
      <c r="E6" s="829" t="s">
        <v>20</v>
      </c>
      <c r="F6" s="95">
        <f>'Základní vstupní data'!F81+1</f>
        <v>2025</v>
      </c>
      <c r="G6" s="96"/>
      <c r="H6" s="95">
        <f>F6+1</f>
        <v>2026</v>
      </c>
      <c r="I6" s="96"/>
      <c r="J6" s="95">
        <f>H6+1</f>
        <v>2027</v>
      </c>
      <c r="K6" s="96"/>
      <c r="L6" s="95">
        <f>J6+1</f>
        <v>2028</v>
      </c>
      <c r="M6" s="96"/>
      <c r="N6" s="95">
        <f>L6+1</f>
        <v>2029</v>
      </c>
      <c r="O6" s="96"/>
      <c r="P6" s="95">
        <f>N6+1</f>
        <v>2030</v>
      </c>
      <c r="Q6" s="96"/>
      <c r="R6" s="95">
        <f>P6+1</f>
        <v>2031</v>
      </c>
      <c r="S6" s="96"/>
      <c r="T6" s="95">
        <f>R6+1</f>
        <v>2032</v>
      </c>
      <c r="U6" s="96"/>
      <c r="V6" s="95">
        <f>T6+1</f>
        <v>2033</v>
      </c>
      <c r="W6" s="96"/>
      <c r="X6" s="95">
        <f>V6+1</f>
        <v>2034</v>
      </c>
      <c r="Y6" s="96"/>
      <c r="Z6" s="99"/>
      <c r="AA6" s="99"/>
      <c r="AB6" s="99"/>
    </row>
    <row r="7" spans="1:28">
      <c r="A7" s="224"/>
      <c r="B7" s="833"/>
      <c r="C7" s="312"/>
      <c r="D7" s="137"/>
      <c r="E7" s="830"/>
      <c r="F7" s="97" t="s">
        <v>0</v>
      </c>
      <c r="G7" s="97" t="s">
        <v>5</v>
      </c>
      <c r="H7" s="97" t="s">
        <v>0</v>
      </c>
      <c r="I7" s="97" t="s">
        <v>5</v>
      </c>
      <c r="J7" s="97" t="s">
        <v>0</v>
      </c>
      <c r="K7" s="97" t="s">
        <v>5</v>
      </c>
      <c r="L7" s="97" t="s">
        <v>0</v>
      </c>
      <c r="M7" s="97" t="s">
        <v>5</v>
      </c>
      <c r="N7" s="97" t="s">
        <v>0</v>
      </c>
      <c r="O7" s="97" t="s">
        <v>5</v>
      </c>
      <c r="P7" s="97" t="s">
        <v>0</v>
      </c>
      <c r="Q7" s="97" t="s">
        <v>5</v>
      </c>
      <c r="R7" s="97" t="s">
        <v>0</v>
      </c>
      <c r="S7" s="97" t="s">
        <v>5</v>
      </c>
      <c r="T7" s="97" t="s">
        <v>0</v>
      </c>
      <c r="U7" s="97" t="s">
        <v>5</v>
      </c>
      <c r="V7" s="97" t="s">
        <v>0</v>
      </c>
      <c r="W7" s="97" t="s">
        <v>5</v>
      </c>
      <c r="X7" s="97" t="s">
        <v>0</v>
      </c>
      <c r="Y7" s="97" t="s">
        <v>5</v>
      </c>
      <c r="Z7" s="99"/>
      <c r="AA7" s="99"/>
      <c r="AB7" s="99"/>
    </row>
    <row r="8" spans="1:28">
      <c r="A8" s="224"/>
      <c r="B8" s="246" t="s">
        <v>163</v>
      </c>
      <c r="C8" s="337"/>
      <c r="D8" s="338"/>
      <c r="E8" s="334"/>
      <c r="F8" s="628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99"/>
      <c r="AA8" s="99"/>
      <c r="AB8" s="99"/>
    </row>
    <row r="9" spans="1:28" s="22" customFormat="1">
      <c r="A9" s="121" t="str">
        <f>'Základní vstupní data'!A84</f>
        <v>1.</v>
      </c>
      <c r="B9" s="345" t="str">
        <f>'Základní vstupní data'!B84</f>
        <v xml:space="preserve"> Materiál</v>
      </c>
      <c r="C9" s="2"/>
      <c r="D9" s="2"/>
      <c r="E9" s="340" t="str">
        <f>'Základní vstupní data'!E84</f>
        <v>mil. Kč</v>
      </c>
      <c r="F9" s="253">
        <f t="shared" ref="F9:Y9" si="0">SUM(F10:F13)</f>
        <v>0</v>
      </c>
      <c r="G9" s="253">
        <f t="shared" si="0"/>
        <v>1.5300000000000001E-2</v>
      </c>
      <c r="H9" s="253">
        <f t="shared" si="0"/>
        <v>0</v>
      </c>
      <c r="I9" s="253">
        <f t="shared" si="0"/>
        <v>1.5606000000000002E-2</v>
      </c>
      <c r="J9" s="253">
        <f t="shared" si="0"/>
        <v>0</v>
      </c>
      <c r="K9" s="253">
        <f t="shared" si="0"/>
        <v>1.5918120000000004E-2</v>
      </c>
      <c r="L9" s="253">
        <f t="shared" si="0"/>
        <v>0</v>
      </c>
      <c r="M9" s="253">
        <f t="shared" si="0"/>
        <v>1.6236482400000005E-2</v>
      </c>
      <c r="N9" s="253">
        <f t="shared" si="0"/>
        <v>0</v>
      </c>
      <c r="O9" s="253">
        <f t="shared" si="0"/>
        <v>1.6561212048000006E-2</v>
      </c>
      <c r="P9" s="253">
        <f t="shared" si="0"/>
        <v>0</v>
      </c>
      <c r="Q9" s="253">
        <f t="shared" si="0"/>
        <v>1.6892436288960005E-2</v>
      </c>
      <c r="R9" s="253">
        <f t="shared" si="0"/>
        <v>0</v>
      </c>
      <c r="S9" s="253">
        <f t="shared" si="0"/>
        <v>1.7230285014739208E-2</v>
      </c>
      <c r="T9" s="253">
        <f t="shared" si="0"/>
        <v>0</v>
      </c>
      <c r="U9" s="253">
        <f t="shared" si="0"/>
        <v>1.7574890715033993E-2</v>
      </c>
      <c r="V9" s="253">
        <f t="shared" si="0"/>
        <v>0</v>
      </c>
      <c r="W9" s="253">
        <f t="shared" si="0"/>
        <v>1.7926388529334671E-2</v>
      </c>
      <c r="X9" s="253">
        <f t="shared" si="0"/>
        <v>0</v>
      </c>
      <c r="Y9" s="253">
        <f t="shared" si="0"/>
        <v>1.8284916299921364E-2</v>
      </c>
      <c r="Z9" s="2"/>
      <c r="AA9" s="2"/>
      <c r="AB9" s="2"/>
    </row>
    <row r="10" spans="1:28">
      <c r="A10" s="243">
        <v>42005</v>
      </c>
      <c r="B10" s="99" t="str">
        <f>'Základní vstupní data'!B85</f>
        <v xml:space="preserve"> - surová voda podzemní + povrchová</v>
      </c>
      <c r="C10" s="99"/>
      <c r="D10" s="99"/>
      <c r="E10" s="340" t="str">
        <f>'Základní vstupní data'!E85</f>
        <v>mil. Kč</v>
      </c>
      <c r="F10" s="258">
        <f>('Základní vstupní data'!F85/INDEX(Indexace!$C$24:$AV$24,MATCH($E$2,Indexace!$C$21:$AV$21)))</f>
        <v>0</v>
      </c>
      <c r="G10" s="258">
        <f>('Základní vstupní data'!G85/INDEX(Indexace!$C$24:$AV$24,MATCH($E$2,Indexace!$C$21:$AV$21)))</f>
        <v>0</v>
      </c>
      <c r="H10" s="263">
        <f>(F10/INDEX(Indexace!$C$25:$AV$25,MATCH($F$6,Indexace!$C$21:$AV$21)))</f>
        <v>0</v>
      </c>
      <c r="I10" s="258">
        <f>(G10/INDEX(Indexace!$C$25:$AV$25,MATCH($F$6,Indexace!$C$21:$AV$21)))</f>
        <v>0</v>
      </c>
      <c r="J10" s="263">
        <f>(H10/INDEX(Indexace!$C$26:$AV$26,MATCH($H$6,Indexace!$C$21:$AV$21)))</f>
        <v>0</v>
      </c>
      <c r="K10" s="258">
        <f>(I10/INDEX(Indexace!$C$26:$AV$26,MATCH($H$6,Indexace!$C$21:$AV$21)))</f>
        <v>0</v>
      </c>
      <c r="L10" s="263">
        <f>(J10/INDEX(Indexace!$C$27:$AV$27,MATCH($J$6,Indexace!$C$21:$AV$21)))</f>
        <v>0</v>
      </c>
      <c r="M10" s="258">
        <f>(K10/INDEX(Indexace!$C$27:$AV$27,MATCH($J$6,Indexace!$C$21:$AV$21)))</f>
        <v>0</v>
      </c>
      <c r="N10" s="263">
        <f>(L10/INDEX(Indexace!$C$28:$AV$28,MATCH($L$6,Indexace!$C$21:$AV$21)))</f>
        <v>0</v>
      </c>
      <c r="O10" s="258">
        <f>(M10/INDEX(Indexace!$C$28:$AV$28,MATCH($L$6,Indexace!$C$21:$AV$21)))</f>
        <v>0</v>
      </c>
      <c r="P10" s="263">
        <f>(N10/INDEX(Indexace!$C$29:$AV$29,MATCH($N$6,Indexace!$C$21:$AV$21)))</f>
        <v>0</v>
      </c>
      <c r="Q10" s="258">
        <f>(O10/INDEX(Indexace!$C$29:$AV$29,MATCH($N$6,Indexace!$C$21:$AV$21)))</f>
        <v>0</v>
      </c>
      <c r="R10" s="263">
        <f>(P10/INDEX(Indexace!$C$30:$AV$30,MATCH($P$6,Indexace!$C$21:$AV$21)))</f>
        <v>0</v>
      </c>
      <c r="S10" s="258">
        <f>(Q10/INDEX(Indexace!$C$30:$AV$30,MATCH($P$6,Indexace!$C$21:$AV$21)))</f>
        <v>0</v>
      </c>
      <c r="T10" s="263">
        <f>(R10/INDEX(Indexace!$C$31:$AV$31,MATCH($R$6,Indexace!$C$21:$AV$21)))</f>
        <v>0</v>
      </c>
      <c r="U10" s="258">
        <f>(S10/INDEX(Indexace!$C$31:$AV$31,MATCH($R$6,Indexace!$C$21:$AV$21)))</f>
        <v>0</v>
      </c>
      <c r="V10" s="263">
        <f>(T10/INDEX(Indexace!$C$32:$AV$32,MATCH($T$6,Indexace!$C$21:$AV$21)))</f>
        <v>0</v>
      </c>
      <c r="W10" s="258">
        <f>(U10/INDEX(Indexace!$C$32:$AV$32,MATCH($T$6,Indexace!$C$21:$AV$21)))</f>
        <v>0</v>
      </c>
      <c r="X10" s="263">
        <f>(V10/INDEX(Indexace!$C$33:$AV$33,MATCH($V$6,Indexace!$C$21:$AV$21)))</f>
        <v>0</v>
      </c>
      <c r="Y10" s="258">
        <f>(W10/INDEX(Indexace!$C$33:$AV$33,MATCH($V$6,Indexace!$C$21:$AV$21)))</f>
        <v>0</v>
      </c>
      <c r="Z10" s="99"/>
      <c r="AA10" s="99"/>
      <c r="AB10" s="99"/>
    </row>
    <row r="11" spans="1:28">
      <c r="A11" s="243">
        <v>42036</v>
      </c>
      <c r="B11" s="99" t="str">
        <f>'Základní vstupní data'!B86</f>
        <v xml:space="preserve"> - pitná voda převzatá + odpadní voda předaná k vyčištění</v>
      </c>
      <c r="C11" s="99"/>
      <c r="D11" s="99"/>
      <c r="E11" s="340" t="str">
        <f>'Základní vstupní data'!E86</f>
        <v>mil. Kč</v>
      </c>
      <c r="F11" s="258">
        <f>('Základní vstupní data'!F86/INDEX(Indexace!$C$24:$AV$24,MATCH($E$2,Indexace!$C$21:$AV$21)))</f>
        <v>0</v>
      </c>
      <c r="G11" s="258">
        <f>('Základní vstupní data'!G86/INDEX(Indexace!$C$24:$AV$24,MATCH($E$2,Indexace!$C$21:$AV$21)))</f>
        <v>0</v>
      </c>
      <c r="H11" s="263">
        <f>(F11/INDEX(Indexace!$C$25:$AV$25,MATCH($F$6,Indexace!$C$21:$AV$21)))</f>
        <v>0</v>
      </c>
      <c r="I11" s="258">
        <f>(G11/INDEX(Indexace!$C$25:$AV$25,MATCH($F$6,Indexace!$C$21:$AV$21)))</f>
        <v>0</v>
      </c>
      <c r="J11" s="263">
        <f>(H11/INDEX(Indexace!$C$26:$AV$26,MATCH($H$6,Indexace!$C$21:$AV$21)))</f>
        <v>0</v>
      </c>
      <c r="K11" s="258">
        <f>(I11/INDEX(Indexace!$C$26:$AV$26,MATCH($H$6,Indexace!$C$21:$AV$21)))</f>
        <v>0</v>
      </c>
      <c r="L11" s="263">
        <f>(J11/INDEX(Indexace!$C$27:$AV$27,MATCH($J$6,Indexace!$C$21:$AV$21)))</f>
        <v>0</v>
      </c>
      <c r="M11" s="258">
        <f>(K11/INDEX(Indexace!$C$27:$AV$27,MATCH($J$6,Indexace!$C$21:$AV$21)))</f>
        <v>0</v>
      </c>
      <c r="N11" s="263">
        <f>(L11/INDEX(Indexace!$C$28:$AV$28,MATCH($L$6,Indexace!$C$21:$AV$21)))</f>
        <v>0</v>
      </c>
      <c r="O11" s="258">
        <f>(M11/INDEX(Indexace!$C$28:$AV$28,MATCH($L$6,Indexace!$C$21:$AV$21)))</f>
        <v>0</v>
      </c>
      <c r="P11" s="263">
        <f>(N11/INDEX(Indexace!$C$29:$AV$29,MATCH($N$6,Indexace!$C$21:$AV$21)))</f>
        <v>0</v>
      </c>
      <c r="Q11" s="258">
        <f>(O11/INDEX(Indexace!$C$29:$AV$29,MATCH($N$6,Indexace!$C$21:$AV$21)))</f>
        <v>0</v>
      </c>
      <c r="R11" s="263">
        <f>(P11/INDEX(Indexace!$C$30:$AV$30,MATCH($P$6,Indexace!$C$21:$AV$21)))</f>
        <v>0</v>
      </c>
      <c r="S11" s="258">
        <f>(Q11/INDEX(Indexace!$C$30:$AV$30,MATCH($P$6,Indexace!$C$21:$AV$21)))</f>
        <v>0</v>
      </c>
      <c r="T11" s="263">
        <f>(R11/INDEX(Indexace!$C$31:$AV$31,MATCH($R$6,Indexace!$C$21:$AV$21)))</f>
        <v>0</v>
      </c>
      <c r="U11" s="258">
        <f>(S11/INDEX(Indexace!$C$31:$AV$31,MATCH($R$6,Indexace!$C$21:$AV$21)))</f>
        <v>0</v>
      </c>
      <c r="V11" s="263">
        <f>(T11/INDEX(Indexace!$C$32:$AV$32,MATCH($T$6,Indexace!$C$21:$AV$21)))</f>
        <v>0</v>
      </c>
      <c r="W11" s="258">
        <f>(U11/INDEX(Indexace!$C$32:$AV$32,MATCH($T$6,Indexace!$C$21:$AV$21)))</f>
        <v>0</v>
      </c>
      <c r="X11" s="263">
        <f>(V11/INDEX(Indexace!$C$33:$AV$33,MATCH($V$6,Indexace!$C$21:$AV$21)))</f>
        <v>0</v>
      </c>
      <c r="Y11" s="258">
        <f>(W11/INDEX(Indexace!$C$33:$AV$33,MATCH($V$6,Indexace!$C$21:$AV$21)))</f>
        <v>0</v>
      </c>
      <c r="Z11" s="99"/>
      <c r="AA11" s="99"/>
      <c r="AB11" s="99"/>
    </row>
    <row r="12" spans="1:28">
      <c r="A12" s="243">
        <v>42064</v>
      </c>
      <c r="B12" s="99" t="str">
        <f>'Základní vstupní data'!B87</f>
        <v xml:space="preserve"> - chemikálie</v>
      </c>
      <c r="C12" s="99"/>
      <c r="D12" s="99"/>
      <c r="E12" s="340" t="str">
        <f>'Základní vstupní data'!E87</f>
        <v>mil. Kč</v>
      </c>
      <c r="F12" s="258">
        <f>('Základní vstupní data'!F87/INDEX(Indexace!$C$24:$AV$24,MATCH($E$2,Indexace!$C$21:$AV$21)))</f>
        <v>0</v>
      </c>
      <c r="G12" s="258">
        <f>('Základní vstupní data'!G87/INDEX(Indexace!$C$24:$AV$24,MATCH($E$2,Indexace!$C$21:$AV$21)))</f>
        <v>1.0200000000000001E-2</v>
      </c>
      <c r="H12" s="263">
        <f>(F12/INDEX(Indexace!$C$25:$AV$25,MATCH($F$6,Indexace!$C$21:$AV$21)))</f>
        <v>0</v>
      </c>
      <c r="I12" s="258">
        <f>(G12/INDEX(Indexace!$C$25:$AV$25,MATCH($F$6,Indexace!$C$21:$AV$21)))</f>
        <v>1.0404000000000002E-2</v>
      </c>
      <c r="J12" s="263">
        <f>(H12/INDEX(Indexace!$C$26:$AV$26,MATCH($H$6,Indexace!$C$21:$AV$21)))</f>
        <v>0</v>
      </c>
      <c r="K12" s="258">
        <f>(I12/INDEX(Indexace!$C$26:$AV$26,MATCH($H$6,Indexace!$C$21:$AV$21)))</f>
        <v>1.0612080000000003E-2</v>
      </c>
      <c r="L12" s="263">
        <f>(J12/INDEX(Indexace!$C$27:$AV$27,MATCH($J$6,Indexace!$C$21:$AV$21)))</f>
        <v>0</v>
      </c>
      <c r="M12" s="258">
        <f>(K12/INDEX(Indexace!$C$27:$AV$27,MATCH($J$6,Indexace!$C$21:$AV$21)))</f>
        <v>1.0824321600000004E-2</v>
      </c>
      <c r="N12" s="263">
        <f>(L12/INDEX(Indexace!$C$28:$AV$28,MATCH($L$6,Indexace!$C$21:$AV$21)))</f>
        <v>0</v>
      </c>
      <c r="O12" s="258">
        <f>(M12/INDEX(Indexace!$C$28:$AV$28,MATCH($L$6,Indexace!$C$21:$AV$21)))</f>
        <v>1.1040808032000004E-2</v>
      </c>
      <c r="P12" s="263">
        <f>(N12/INDEX(Indexace!$C$29:$AV$29,MATCH($N$6,Indexace!$C$21:$AV$21)))</f>
        <v>0</v>
      </c>
      <c r="Q12" s="258">
        <f>(O12/INDEX(Indexace!$C$29:$AV$29,MATCH($N$6,Indexace!$C$21:$AV$21)))</f>
        <v>1.1261624192640004E-2</v>
      </c>
      <c r="R12" s="263">
        <f>(P12/INDEX(Indexace!$C$30:$AV$30,MATCH($P$6,Indexace!$C$21:$AV$21)))</f>
        <v>0</v>
      </c>
      <c r="S12" s="258">
        <f>(Q12/INDEX(Indexace!$C$30:$AV$30,MATCH($P$6,Indexace!$C$21:$AV$21)))</f>
        <v>1.1486856676492805E-2</v>
      </c>
      <c r="T12" s="263">
        <f>(R12/INDEX(Indexace!$C$31:$AV$31,MATCH($R$6,Indexace!$C$21:$AV$21)))</f>
        <v>0</v>
      </c>
      <c r="U12" s="258">
        <f>(S12/INDEX(Indexace!$C$31:$AV$31,MATCH($R$6,Indexace!$C$21:$AV$21)))</f>
        <v>1.1716593810022661E-2</v>
      </c>
      <c r="V12" s="263">
        <f>(T12/INDEX(Indexace!$C$32:$AV$32,MATCH($T$6,Indexace!$C$21:$AV$21)))</f>
        <v>0</v>
      </c>
      <c r="W12" s="258">
        <f>(U12/INDEX(Indexace!$C$32:$AV$32,MATCH($T$6,Indexace!$C$21:$AV$21)))</f>
        <v>1.1950925686223114E-2</v>
      </c>
      <c r="X12" s="263">
        <f>(V12/INDEX(Indexace!$C$33:$AV$33,MATCH($V$6,Indexace!$C$21:$AV$21)))</f>
        <v>0</v>
      </c>
      <c r="Y12" s="258">
        <f>(W12/INDEX(Indexace!$C$33:$AV$33,MATCH($V$6,Indexace!$C$21:$AV$21)))</f>
        <v>1.2189944199947577E-2</v>
      </c>
      <c r="Z12" s="99"/>
      <c r="AA12" s="99"/>
      <c r="AB12" s="99"/>
    </row>
    <row r="13" spans="1:28">
      <c r="A13" s="243">
        <v>42095</v>
      </c>
      <c r="B13" s="120" t="str">
        <f>'Základní vstupní data'!B88</f>
        <v xml:space="preserve"> - ostatní materiál</v>
      </c>
      <c r="C13" s="120"/>
      <c r="D13" s="120"/>
      <c r="E13" s="341" t="str">
        <f>'Základní vstupní data'!E88</f>
        <v>mil. Kč</v>
      </c>
      <c r="F13" s="263">
        <f>('Základní vstupní data'!F88/INDEX(Indexace!$C$24:$AV$24,MATCH($E$2,Indexace!$C$21:$AV$21)))</f>
        <v>0</v>
      </c>
      <c r="G13" s="263">
        <f>('Základní vstupní data'!G88/INDEX(Indexace!$C$24:$AV$24,MATCH($E$2,Indexace!$C$21:$AV$21)))</f>
        <v>5.1000000000000004E-3</v>
      </c>
      <c r="H13" s="263">
        <f>(F13/INDEX(Indexace!$C$25:$AV$25,MATCH($F$6,Indexace!$C$21:$AV$21)))</f>
        <v>0</v>
      </c>
      <c r="I13" s="263">
        <f>(G13/INDEX(Indexace!$C$25:$AV$25,MATCH($F$6,Indexace!$C$21:$AV$21)))</f>
        <v>5.2020000000000009E-3</v>
      </c>
      <c r="J13" s="263">
        <f>(H13/INDEX(Indexace!$C$26:$AV$26,MATCH($H$6,Indexace!$C$21:$AV$21)))</f>
        <v>0</v>
      </c>
      <c r="K13" s="263">
        <f>(I13/INDEX(Indexace!$C$26:$AV$26,MATCH($H$6,Indexace!$C$21:$AV$21)))</f>
        <v>5.3060400000000014E-3</v>
      </c>
      <c r="L13" s="263">
        <f>(J13/INDEX(Indexace!$C$27:$AV$27,MATCH($J$6,Indexace!$C$21:$AV$21)))</f>
        <v>0</v>
      </c>
      <c r="M13" s="263">
        <f>(K13/INDEX(Indexace!$C$27:$AV$27,MATCH($J$6,Indexace!$C$21:$AV$21)))</f>
        <v>5.4121608000000021E-3</v>
      </c>
      <c r="N13" s="263">
        <f>(L13/INDEX(Indexace!$C$28:$AV$28,MATCH($L$6,Indexace!$C$21:$AV$21)))</f>
        <v>0</v>
      </c>
      <c r="O13" s="263">
        <f>(M13/INDEX(Indexace!$C$28:$AV$28,MATCH($L$6,Indexace!$C$21:$AV$21)))</f>
        <v>5.5204040160000021E-3</v>
      </c>
      <c r="P13" s="263">
        <f>(N13/INDEX(Indexace!$C$29:$AV$29,MATCH($N$6,Indexace!$C$21:$AV$21)))</f>
        <v>0</v>
      </c>
      <c r="Q13" s="263">
        <f>(O13/INDEX(Indexace!$C$29:$AV$29,MATCH($N$6,Indexace!$C$21:$AV$21)))</f>
        <v>5.6308120963200021E-3</v>
      </c>
      <c r="R13" s="263">
        <f>(P13/INDEX(Indexace!$C$30:$AV$30,MATCH($P$6,Indexace!$C$21:$AV$21)))</f>
        <v>0</v>
      </c>
      <c r="S13" s="263">
        <f>(Q13/INDEX(Indexace!$C$30:$AV$30,MATCH($P$6,Indexace!$C$21:$AV$21)))</f>
        <v>5.7434283382464023E-3</v>
      </c>
      <c r="T13" s="263">
        <f>(R13/INDEX(Indexace!$C$31:$AV$31,MATCH($R$6,Indexace!$C$21:$AV$21)))</f>
        <v>0</v>
      </c>
      <c r="U13" s="263">
        <f>(S13/INDEX(Indexace!$C$31:$AV$31,MATCH($R$6,Indexace!$C$21:$AV$21)))</f>
        <v>5.8582969050113304E-3</v>
      </c>
      <c r="V13" s="263">
        <f>(T13/INDEX(Indexace!$C$32:$AV$32,MATCH($T$6,Indexace!$C$21:$AV$21)))</f>
        <v>0</v>
      </c>
      <c r="W13" s="263">
        <f>(U13/INDEX(Indexace!$C$32:$AV$32,MATCH($T$6,Indexace!$C$21:$AV$21)))</f>
        <v>5.9754628431115571E-3</v>
      </c>
      <c r="X13" s="263">
        <f>(V13/INDEX(Indexace!$C$33:$AV$33,MATCH($V$6,Indexace!$C$21:$AV$21)))</f>
        <v>0</v>
      </c>
      <c r="Y13" s="263">
        <f>(W13/INDEX(Indexace!$C$33:$AV$33,MATCH($V$6,Indexace!$C$21:$AV$21)))</f>
        <v>6.0949720999737885E-3</v>
      </c>
      <c r="Z13" s="99"/>
      <c r="AA13" s="99"/>
      <c r="AB13" s="99"/>
    </row>
    <row r="14" spans="1:28" s="22" customFormat="1">
      <c r="A14" s="121" t="str">
        <f>'Základní vstupní data'!A89</f>
        <v>2.</v>
      </c>
      <c r="B14" s="345" t="str">
        <f>'Základní vstupní data'!B89</f>
        <v xml:space="preserve"> Energie</v>
      </c>
      <c r="C14" s="2"/>
      <c r="D14" s="2"/>
      <c r="E14" s="340" t="str">
        <f>'Základní vstupní data'!E89</f>
        <v>mil. Kč</v>
      </c>
      <c r="F14" s="253">
        <f t="shared" ref="F14:Y14" si="1">F15+F16</f>
        <v>0</v>
      </c>
      <c r="G14" s="253">
        <f t="shared" si="1"/>
        <v>0.30915383999999996</v>
      </c>
      <c r="H14" s="253">
        <f t="shared" si="1"/>
        <v>0</v>
      </c>
      <c r="I14" s="253">
        <f t="shared" si="1"/>
        <v>0.31533691679999998</v>
      </c>
      <c r="J14" s="253">
        <f t="shared" si="1"/>
        <v>0</v>
      </c>
      <c r="K14" s="253">
        <f t="shared" si="1"/>
        <v>0.32164365513600002</v>
      </c>
      <c r="L14" s="253">
        <f t="shared" si="1"/>
        <v>0</v>
      </c>
      <c r="M14" s="253">
        <f t="shared" si="1"/>
        <v>0.32807652823872002</v>
      </c>
      <c r="N14" s="253">
        <f t="shared" si="1"/>
        <v>0</v>
      </c>
      <c r="O14" s="253">
        <f t="shared" si="1"/>
        <v>0.33463805880349445</v>
      </c>
      <c r="P14" s="253">
        <f t="shared" si="1"/>
        <v>0</v>
      </c>
      <c r="Q14" s="253">
        <f t="shared" si="1"/>
        <v>0.34133081997956438</v>
      </c>
      <c r="R14" s="253">
        <f t="shared" si="1"/>
        <v>0</v>
      </c>
      <c r="S14" s="253">
        <f t="shared" si="1"/>
        <v>0.34815743637915569</v>
      </c>
      <c r="T14" s="253">
        <f t="shared" si="1"/>
        <v>0</v>
      </c>
      <c r="U14" s="253">
        <f t="shared" si="1"/>
        <v>0.35512058510673883</v>
      </c>
      <c r="V14" s="253">
        <f t="shared" si="1"/>
        <v>0</v>
      </c>
      <c r="W14" s="253">
        <f t="shared" si="1"/>
        <v>0.3622229968088736</v>
      </c>
      <c r="X14" s="253">
        <f t="shared" si="1"/>
        <v>0</v>
      </c>
      <c r="Y14" s="253">
        <f t="shared" si="1"/>
        <v>0.36946745674505116</v>
      </c>
      <c r="Z14" s="2"/>
      <c r="AA14" s="2"/>
      <c r="AB14" s="2"/>
    </row>
    <row r="15" spans="1:28">
      <c r="A15" s="243">
        <v>42006</v>
      </c>
      <c r="B15" s="99" t="str">
        <f>'Základní vstupní data'!B90</f>
        <v xml:space="preserve"> * elektrická energie</v>
      </c>
      <c r="C15" s="99"/>
      <c r="D15" s="99"/>
      <c r="E15" s="340" t="str">
        <f>'Základní vstupní data'!E90</f>
        <v>mil. Kč</v>
      </c>
      <c r="F15" s="258">
        <f>('Základní vstupní data'!F90/INDEX(Indexace!$C$24:$AV$24,MATCH($E$2,Indexace!$C$21:$AV$21)))</f>
        <v>0</v>
      </c>
      <c r="G15" s="258">
        <f>('Základní vstupní data'!G90/INDEX(Indexace!$C$24:$AV$24,MATCH($E$2,Indexace!$C$21:$AV$21)))</f>
        <v>0.29939549999999998</v>
      </c>
      <c r="H15" s="258">
        <f>(F15/INDEX(Indexace!$C$25:$AV$25,MATCH($F$6,Indexace!$C$21:$AV$21)))</f>
        <v>0</v>
      </c>
      <c r="I15" s="258">
        <f>(G15/INDEX(Indexace!$C$25:$AV$25,MATCH($F$6,Indexace!$C$21:$AV$21)))</f>
        <v>0.30538340999999997</v>
      </c>
      <c r="J15" s="258">
        <f>(H15/INDEX(Indexace!$C$26:$AV$26,MATCH($H$6,Indexace!$C$21:$AV$21)))</f>
        <v>0</v>
      </c>
      <c r="K15" s="258">
        <f>(I15/INDEX(Indexace!$C$26:$AV$26,MATCH($H$6,Indexace!$C$21:$AV$21)))</f>
        <v>0.31149107819999999</v>
      </c>
      <c r="L15" s="258">
        <f>(J15/INDEX(Indexace!$C$27:$AV$27,MATCH($J$6,Indexace!$C$21:$AV$21)))</f>
        <v>0</v>
      </c>
      <c r="M15" s="258">
        <f>(K15/INDEX(Indexace!$C$27:$AV$27,MATCH($J$6,Indexace!$C$21:$AV$21)))</f>
        <v>0.31772089976400003</v>
      </c>
      <c r="N15" s="258">
        <f>(L15/INDEX(Indexace!$C$28:$AV$28,MATCH($L$6,Indexace!$C$21:$AV$21)))</f>
        <v>0</v>
      </c>
      <c r="O15" s="258">
        <f>(M15/INDEX(Indexace!$C$28:$AV$28,MATCH($L$6,Indexace!$C$21:$AV$21)))</f>
        <v>0.32407531775928006</v>
      </c>
      <c r="P15" s="258">
        <f>(N15/INDEX(Indexace!$C$29:$AV$29,MATCH($N$6,Indexace!$C$21:$AV$21)))</f>
        <v>0</v>
      </c>
      <c r="Q15" s="258">
        <f>(O15/INDEX(Indexace!$C$29:$AV$29,MATCH($N$6,Indexace!$C$21:$AV$21)))</f>
        <v>0.33055682411446569</v>
      </c>
      <c r="R15" s="258">
        <f>(P15/INDEX(Indexace!$C$30:$AV$30,MATCH($P$6,Indexace!$C$21:$AV$21)))</f>
        <v>0</v>
      </c>
      <c r="S15" s="258">
        <f>(Q15/INDEX(Indexace!$C$30:$AV$30,MATCH($P$6,Indexace!$C$21:$AV$21)))</f>
        <v>0.33716796059675502</v>
      </c>
      <c r="T15" s="258">
        <f>(R15/INDEX(Indexace!$C$31:$AV$31,MATCH($R$6,Indexace!$C$21:$AV$21)))</f>
        <v>0</v>
      </c>
      <c r="U15" s="258">
        <f>(S15/INDEX(Indexace!$C$31:$AV$31,MATCH($R$6,Indexace!$C$21:$AV$21)))</f>
        <v>0.34391131980869016</v>
      </c>
      <c r="V15" s="258">
        <f>(T15/INDEX(Indexace!$C$32:$AV$32,MATCH($T$6,Indexace!$C$21:$AV$21)))</f>
        <v>0</v>
      </c>
      <c r="W15" s="258">
        <f>(U15/INDEX(Indexace!$C$32:$AV$32,MATCH($T$6,Indexace!$C$21:$AV$21)))</f>
        <v>0.35078954620486397</v>
      </c>
      <c r="X15" s="258">
        <f>(V15/INDEX(Indexace!$C$33:$AV$33,MATCH($V$6,Indexace!$C$21:$AV$21)))</f>
        <v>0</v>
      </c>
      <c r="Y15" s="258">
        <f>(W15/INDEX(Indexace!$C$33:$AV$33,MATCH($V$6,Indexace!$C$21:$AV$21)))</f>
        <v>0.35780533712896129</v>
      </c>
      <c r="Z15" s="99"/>
      <c r="AA15" s="99"/>
      <c r="AB15" s="99"/>
    </row>
    <row r="16" spans="1:28">
      <c r="A16" s="243">
        <v>42037</v>
      </c>
      <c r="B16" s="120" t="str">
        <f>'Základní vstupní data'!B91</f>
        <v xml:space="preserve"> * ostatní energie</v>
      </c>
      <c r="C16" s="120"/>
      <c r="D16" s="120"/>
      <c r="E16" s="346" t="str">
        <f>'Základní vstupní data'!E91</f>
        <v>mil. Kč</v>
      </c>
      <c r="F16" s="263">
        <f>('Základní vstupní data'!F91/INDEX(Indexace!$C$24:$AV$24,MATCH($E$2,Indexace!$C$21:$AV$21)))</f>
        <v>0</v>
      </c>
      <c r="G16" s="263">
        <f>('Základní vstupní data'!G91/INDEX(Indexace!$C$24:$AV$24,MATCH($E$2,Indexace!$C$21:$AV$21)))</f>
        <v>9.7583400000000008E-3</v>
      </c>
      <c r="H16" s="263">
        <f>(F16/INDEX(Indexace!$C$25:$AV$25,MATCH($F$6,Indexace!$C$21:$AV$21)))</f>
        <v>0</v>
      </c>
      <c r="I16" s="263">
        <f>(G16/INDEX(Indexace!$C$25:$AV$25,MATCH($F$6,Indexace!$C$21:$AV$21)))</f>
        <v>9.9535068000000011E-3</v>
      </c>
      <c r="J16" s="263">
        <f>(H16/INDEX(Indexace!$C$26:$AV$26,MATCH($H$6,Indexace!$C$21:$AV$21)))</f>
        <v>0</v>
      </c>
      <c r="K16" s="263">
        <f>(I16/INDEX(Indexace!$C$26:$AV$26,MATCH($H$6,Indexace!$C$21:$AV$21)))</f>
        <v>1.0152576936000001E-2</v>
      </c>
      <c r="L16" s="263">
        <f>(J16/INDEX(Indexace!$C$27:$AV$27,MATCH($J$6,Indexace!$C$21:$AV$21)))</f>
        <v>0</v>
      </c>
      <c r="M16" s="263">
        <f>(K16/INDEX(Indexace!$C$27:$AV$27,MATCH($J$6,Indexace!$C$21:$AV$21)))</f>
        <v>1.0355628474720002E-2</v>
      </c>
      <c r="N16" s="263">
        <f>(L16/INDEX(Indexace!$C$28:$AV$28,MATCH($L$6,Indexace!$C$21:$AV$21)))</f>
        <v>0</v>
      </c>
      <c r="O16" s="263">
        <f>(M16/INDEX(Indexace!$C$28:$AV$28,MATCH($L$6,Indexace!$C$21:$AV$21)))</f>
        <v>1.0562741044214402E-2</v>
      </c>
      <c r="P16" s="263">
        <f>(N16/INDEX(Indexace!$C$29:$AV$29,MATCH($N$6,Indexace!$C$21:$AV$21)))</f>
        <v>0</v>
      </c>
      <c r="Q16" s="263">
        <f>(O16/INDEX(Indexace!$C$29:$AV$29,MATCH($N$6,Indexace!$C$21:$AV$21)))</f>
        <v>1.077399586509869E-2</v>
      </c>
      <c r="R16" s="263">
        <f>(P16/INDEX(Indexace!$C$30:$AV$30,MATCH($P$6,Indexace!$C$21:$AV$21)))</f>
        <v>0</v>
      </c>
      <c r="S16" s="263">
        <f>(Q16/INDEX(Indexace!$C$30:$AV$30,MATCH($P$6,Indexace!$C$21:$AV$21)))</f>
        <v>1.0989475782400665E-2</v>
      </c>
      <c r="T16" s="263">
        <f>(R16/INDEX(Indexace!$C$31:$AV$31,MATCH($R$6,Indexace!$C$21:$AV$21)))</f>
        <v>0</v>
      </c>
      <c r="U16" s="263">
        <f>(S16/INDEX(Indexace!$C$31:$AV$31,MATCH($R$6,Indexace!$C$21:$AV$21)))</f>
        <v>1.1209265298048679E-2</v>
      </c>
      <c r="V16" s="263">
        <f>(T16/INDEX(Indexace!$C$32:$AV$32,MATCH($T$6,Indexace!$C$21:$AV$21)))</f>
        <v>0</v>
      </c>
      <c r="W16" s="263">
        <f>(U16/INDEX(Indexace!$C$32:$AV$32,MATCH($T$6,Indexace!$C$21:$AV$21)))</f>
        <v>1.1433450604009653E-2</v>
      </c>
      <c r="X16" s="263">
        <f>(V16/INDEX(Indexace!$C$33:$AV$33,MATCH($V$6,Indexace!$C$21:$AV$21)))</f>
        <v>0</v>
      </c>
      <c r="Y16" s="263">
        <f>(W16/INDEX(Indexace!$C$33:$AV$33,MATCH($V$6,Indexace!$C$21:$AV$21)))</f>
        <v>1.1662119616089846E-2</v>
      </c>
      <c r="Z16" s="99"/>
      <c r="AA16" s="99"/>
      <c r="AB16" s="99"/>
    </row>
    <row r="17" spans="1:28" s="22" customFormat="1">
      <c r="A17" s="121" t="str">
        <f>'Základní vstupní data'!A92</f>
        <v>3.</v>
      </c>
      <c r="B17" s="345" t="str">
        <f>'Základní vstupní data'!B92</f>
        <v xml:space="preserve"> Mzdy</v>
      </c>
      <c r="C17" s="2"/>
      <c r="D17" s="2"/>
      <c r="E17" s="340" t="str">
        <f>'Základní vstupní data'!E92</f>
        <v>mil. Kč</v>
      </c>
      <c r="F17" s="253">
        <f t="shared" ref="F17:Y17" si="2">F18+F19</f>
        <v>0</v>
      </c>
      <c r="G17" s="253">
        <f t="shared" si="2"/>
        <v>0.13769999999999999</v>
      </c>
      <c r="H17" s="253">
        <f t="shared" si="2"/>
        <v>0</v>
      </c>
      <c r="I17" s="253">
        <f t="shared" si="2"/>
        <v>0.140454</v>
      </c>
      <c r="J17" s="253">
        <f t="shared" si="2"/>
        <v>0</v>
      </c>
      <c r="K17" s="253">
        <f t="shared" si="2"/>
        <v>0.14326308000000001</v>
      </c>
      <c r="L17" s="253">
        <f t="shared" si="2"/>
        <v>0</v>
      </c>
      <c r="M17" s="253">
        <f t="shared" si="2"/>
        <v>0.14612834160000002</v>
      </c>
      <c r="N17" s="253">
        <f t="shared" si="2"/>
        <v>0</v>
      </c>
      <c r="O17" s="253">
        <f t="shared" si="2"/>
        <v>0.14905090843200003</v>
      </c>
      <c r="P17" s="253">
        <f t="shared" si="2"/>
        <v>0</v>
      </c>
      <c r="Q17" s="253">
        <f t="shared" si="2"/>
        <v>0.15203192660064002</v>
      </c>
      <c r="R17" s="253">
        <f t="shared" si="2"/>
        <v>0</v>
      </c>
      <c r="S17" s="253">
        <f t="shared" si="2"/>
        <v>0.15507256513265283</v>
      </c>
      <c r="T17" s="253">
        <f t="shared" si="2"/>
        <v>0</v>
      </c>
      <c r="U17" s="253">
        <f t="shared" si="2"/>
        <v>0.1581740164353059</v>
      </c>
      <c r="V17" s="253">
        <f t="shared" si="2"/>
        <v>0</v>
      </c>
      <c r="W17" s="253">
        <f t="shared" si="2"/>
        <v>0.16133749676401204</v>
      </c>
      <c r="X17" s="253">
        <f t="shared" si="2"/>
        <v>0</v>
      </c>
      <c r="Y17" s="253">
        <f t="shared" si="2"/>
        <v>0.16456424669929226</v>
      </c>
      <c r="Z17" s="2"/>
      <c r="AA17" s="2"/>
      <c r="AB17" s="2"/>
    </row>
    <row r="18" spans="1:28">
      <c r="A18" s="243">
        <v>42007</v>
      </c>
      <c r="B18" s="99" t="str">
        <f>'Základní vstupní data'!B93</f>
        <v xml:space="preserve"> * přímé mzdy</v>
      </c>
      <c r="C18" s="99"/>
      <c r="D18" s="99"/>
      <c r="E18" s="340" t="str">
        <f>'Základní vstupní data'!E93</f>
        <v>mil. Kč</v>
      </c>
      <c r="F18" s="258">
        <f>('Základní vstupní data'!F93/INDEX(Indexace!$C$24:$AV$24,MATCH($E$2,Indexace!$C$21:$AV$21)))</f>
        <v>0</v>
      </c>
      <c r="G18" s="258">
        <f>('Základní vstupní data'!G93/INDEX(Indexace!$C$24:$AV$24,MATCH($E$2,Indexace!$C$21:$AV$21)))</f>
        <v>0.12239999999999999</v>
      </c>
      <c r="H18" s="258">
        <f>(F18/INDEX(Indexace!$C$25:$AV$25,MATCH($F$6,Indexace!$C$21:$AV$21)))</f>
        <v>0</v>
      </c>
      <c r="I18" s="258">
        <f>(G18/INDEX(Indexace!$C$25:$AV$25,MATCH($F$6,Indexace!$C$21:$AV$21)))</f>
        <v>0.124848</v>
      </c>
      <c r="J18" s="258">
        <f>(H18/INDEX(Indexace!$C$26:$AV$26,MATCH($H$6,Indexace!$C$21:$AV$21)))</f>
        <v>0</v>
      </c>
      <c r="K18" s="258">
        <f>(I18/INDEX(Indexace!$C$26:$AV$26,MATCH($H$6,Indexace!$C$21:$AV$21)))</f>
        <v>0.12734496000000001</v>
      </c>
      <c r="L18" s="258">
        <f>(J18/INDEX(Indexace!$C$27:$AV$27,MATCH($J$6,Indexace!$C$21:$AV$21)))</f>
        <v>0</v>
      </c>
      <c r="M18" s="258">
        <f>(K18/INDEX(Indexace!$C$27:$AV$27,MATCH($J$6,Indexace!$C$21:$AV$21)))</f>
        <v>0.12989185920000001</v>
      </c>
      <c r="N18" s="258">
        <f>(L18/INDEX(Indexace!$C$28:$AV$28,MATCH($L$6,Indexace!$C$21:$AV$21)))</f>
        <v>0</v>
      </c>
      <c r="O18" s="258">
        <f>(M18/INDEX(Indexace!$C$28:$AV$28,MATCH($L$6,Indexace!$C$21:$AV$21)))</f>
        <v>0.13248969638400002</v>
      </c>
      <c r="P18" s="258">
        <f>(N18/INDEX(Indexace!$C$29:$AV$29,MATCH($N$6,Indexace!$C$21:$AV$21)))</f>
        <v>0</v>
      </c>
      <c r="Q18" s="258">
        <f>(O18/INDEX(Indexace!$C$29:$AV$29,MATCH($N$6,Indexace!$C$21:$AV$21)))</f>
        <v>0.13513949031168002</v>
      </c>
      <c r="R18" s="258">
        <f>(P18/INDEX(Indexace!$C$30:$AV$30,MATCH($P$6,Indexace!$C$21:$AV$21)))</f>
        <v>0</v>
      </c>
      <c r="S18" s="258">
        <f>(Q18/INDEX(Indexace!$C$30:$AV$30,MATCH($P$6,Indexace!$C$21:$AV$21)))</f>
        <v>0.13784228011791363</v>
      </c>
      <c r="T18" s="258">
        <f>(R18/INDEX(Indexace!$C$31:$AV$31,MATCH($R$6,Indexace!$C$21:$AV$21)))</f>
        <v>0</v>
      </c>
      <c r="U18" s="258">
        <f>(S18/INDEX(Indexace!$C$31:$AV$31,MATCH($R$6,Indexace!$C$21:$AV$21)))</f>
        <v>0.14059912572027192</v>
      </c>
      <c r="V18" s="258">
        <f>(T18/INDEX(Indexace!$C$32:$AV$32,MATCH($T$6,Indexace!$C$21:$AV$21)))</f>
        <v>0</v>
      </c>
      <c r="W18" s="258">
        <f>(U18/INDEX(Indexace!$C$32:$AV$32,MATCH($T$6,Indexace!$C$21:$AV$21)))</f>
        <v>0.14341110823467737</v>
      </c>
      <c r="X18" s="258">
        <f>(V18/INDEX(Indexace!$C$33:$AV$33,MATCH($V$6,Indexace!$C$21:$AV$21)))</f>
        <v>0</v>
      </c>
      <c r="Y18" s="258">
        <f>(W18/INDEX(Indexace!$C$33:$AV$33,MATCH($V$6,Indexace!$C$21:$AV$21)))</f>
        <v>0.14627933039937091</v>
      </c>
      <c r="Z18" s="99"/>
      <c r="AA18" s="99"/>
      <c r="AB18" s="99"/>
    </row>
    <row r="19" spans="1:28">
      <c r="A19" s="243">
        <v>42038</v>
      </c>
      <c r="B19" s="120" t="str">
        <f>'Základní vstupní data'!B94</f>
        <v xml:space="preserve"> * ostatní osobní náklady</v>
      </c>
      <c r="C19" s="120"/>
      <c r="D19" s="120"/>
      <c r="E19" s="346" t="str">
        <f>'Základní vstupní data'!E94</f>
        <v>mil. Kč</v>
      </c>
      <c r="F19" s="263">
        <f>('Základní vstupní data'!F94/INDEX(Indexace!$C$24:$AV$24,MATCH($E$2,Indexace!$C$21:$AV$21)))</f>
        <v>0</v>
      </c>
      <c r="G19" s="263">
        <f>('Základní vstupní data'!G94/INDEX(Indexace!$C$24:$AV$24,MATCH($E$2,Indexace!$C$21:$AV$21)))</f>
        <v>1.5299999999999999E-2</v>
      </c>
      <c r="H19" s="263">
        <f>(F19/INDEX(Indexace!$C$25:$AV$25,MATCH($F$6,Indexace!$C$21:$AV$21)))</f>
        <v>0</v>
      </c>
      <c r="I19" s="263">
        <f>(G19/INDEX(Indexace!$C$25:$AV$25,MATCH($F$6,Indexace!$C$21:$AV$21)))</f>
        <v>1.5606E-2</v>
      </c>
      <c r="J19" s="263">
        <f>(H19/INDEX(Indexace!$C$26:$AV$26,MATCH($H$6,Indexace!$C$21:$AV$21)))</f>
        <v>0</v>
      </c>
      <c r="K19" s="263">
        <f>(I19/INDEX(Indexace!$C$26:$AV$26,MATCH($H$6,Indexace!$C$21:$AV$21)))</f>
        <v>1.5918120000000001E-2</v>
      </c>
      <c r="L19" s="263">
        <f>(J19/INDEX(Indexace!$C$27:$AV$27,MATCH($J$6,Indexace!$C$21:$AV$21)))</f>
        <v>0</v>
      </c>
      <c r="M19" s="263">
        <f>(K19/INDEX(Indexace!$C$27:$AV$27,MATCH($J$6,Indexace!$C$21:$AV$21)))</f>
        <v>1.6236482400000002E-2</v>
      </c>
      <c r="N19" s="263">
        <f>(L19/INDEX(Indexace!$C$28:$AV$28,MATCH($L$6,Indexace!$C$21:$AV$21)))</f>
        <v>0</v>
      </c>
      <c r="O19" s="263">
        <f>(M19/INDEX(Indexace!$C$28:$AV$28,MATCH($L$6,Indexace!$C$21:$AV$21)))</f>
        <v>1.6561212048000002E-2</v>
      </c>
      <c r="P19" s="263">
        <f>(N19/INDEX(Indexace!$C$29:$AV$29,MATCH($N$6,Indexace!$C$21:$AV$21)))</f>
        <v>0</v>
      </c>
      <c r="Q19" s="263">
        <f>(O19/INDEX(Indexace!$C$29:$AV$29,MATCH($N$6,Indexace!$C$21:$AV$21)))</f>
        <v>1.6892436288960002E-2</v>
      </c>
      <c r="R19" s="263">
        <f>(P19/INDEX(Indexace!$C$30:$AV$30,MATCH($P$6,Indexace!$C$21:$AV$21)))</f>
        <v>0</v>
      </c>
      <c r="S19" s="263">
        <f>(Q19/INDEX(Indexace!$C$30:$AV$30,MATCH($P$6,Indexace!$C$21:$AV$21)))</f>
        <v>1.7230285014739204E-2</v>
      </c>
      <c r="T19" s="263">
        <f>(R19/INDEX(Indexace!$C$31:$AV$31,MATCH($R$6,Indexace!$C$21:$AV$21)))</f>
        <v>0</v>
      </c>
      <c r="U19" s="263">
        <f>(S19/INDEX(Indexace!$C$31:$AV$31,MATCH($R$6,Indexace!$C$21:$AV$21)))</f>
        <v>1.757489071503399E-2</v>
      </c>
      <c r="V19" s="263">
        <f>(T19/INDEX(Indexace!$C$32:$AV$32,MATCH($T$6,Indexace!$C$21:$AV$21)))</f>
        <v>0</v>
      </c>
      <c r="W19" s="263">
        <f>(U19/INDEX(Indexace!$C$32:$AV$32,MATCH($T$6,Indexace!$C$21:$AV$21)))</f>
        <v>1.7926388529334671E-2</v>
      </c>
      <c r="X19" s="263">
        <f>(V19/INDEX(Indexace!$C$33:$AV$33,MATCH($V$6,Indexace!$C$21:$AV$21)))</f>
        <v>0</v>
      </c>
      <c r="Y19" s="263">
        <f>(W19/INDEX(Indexace!$C$33:$AV$33,MATCH($V$6,Indexace!$C$21:$AV$21)))</f>
        <v>1.8284916299921364E-2</v>
      </c>
      <c r="Z19" s="99"/>
      <c r="AA19" s="99"/>
      <c r="AB19" s="99"/>
    </row>
    <row r="20" spans="1:28" s="22" customFormat="1">
      <c r="A20" s="121" t="str">
        <f>'Základní vstupní data'!A95</f>
        <v>4.</v>
      </c>
      <c r="B20" s="345" t="str">
        <f>'Základní vstupní data'!B95</f>
        <v xml:space="preserve"> Ostatní přímé náklady</v>
      </c>
      <c r="C20" s="2"/>
      <c r="D20" s="2"/>
      <c r="E20" s="340" t="str">
        <f>'Základní vstupní data'!E95</f>
        <v>mil. Kč</v>
      </c>
      <c r="F20" s="253">
        <f>F21+F22+F25+F26</f>
        <v>0</v>
      </c>
      <c r="G20" s="253">
        <f>G21+G22+G25+G26</f>
        <v>5.1000000000000004E-3</v>
      </c>
      <c r="H20" s="253">
        <f>H21+H22+H25+H26</f>
        <v>0</v>
      </c>
      <c r="I20" s="253">
        <f t="shared" ref="I20:Y20" si="3">I21+I22+I25+I26</f>
        <v>5.2020000000000009E-3</v>
      </c>
      <c r="J20" s="253">
        <f t="shared" si="3"/>
        <v>0</v>
      </c>
      <c r="K20" s="253">
        <f t="shared" si="3"/>
        <v>5.3060400000000014E-3</v>
      </c>
      <c r="L20" s="253">
        <f t="shared" si="3"/>
        <v>0</v>
      </c>
      <c r="M20" s="253">
        <f t="shared" si="3"/>
        <v>5.4121608000000021E-3</v>
      </c>
      <c r="N20" s="253">
        <f t="shared" si="3"/>
        <v>0</v>
      </c>
      <c r="O20" s="253">
        <f t="shared" si="3"/>
        <v>5.5204040160000021E-3</v>
      </c>
      <c r="P20" s="253">
        <f t="shared" si="3"/>
        <v>0</v>
      </c>
      <c r="Q20" s="253">
        <f t="shared" si="3"/>
        <v>5.6308120963200021E-3</v>
      </c>
      <c r="R20" s="253">
        <f t="shared" si="3"/>
        <v>0</v>
      </c>
      <c r="S20" s="253">
        <f t="shared" si="3"/>
        <v>5.7434283382464023E-3</v>
      </c>
      <c r="T20" s="253">
        <f t="shared" si="3"/>
        <v>0</v>
      </c>
      <c r="U20" s="253">
        <f t="shared" si="3"/>
        <v>5.8582969050113304E-3</v>
      </c>
      <c r="V20" s="253">
        <f t="shared" si="3"/>
        <v>0</v>
      </c>
      <c r="W20" s="253">
        <f t="shared" si="3"/>
        <v>5.9754628431115571E-3</v>
      </c>
      <c r="X20" s="253">
        <f t="shared" si="3"/>
        <v>0</v>
      </c>
      <c r="Y20" s="253">
        <f t="shared" si="3"/>
        <v>6.0949720999737885E-3</v>
      </c>
      <c r="Z20" s="2"/>
      <c r="AA20" s="2"/>
      <c r="AB20" s="2"/>
    </row>
    <row r="21" spans="1:28">
      <c r="A21" s="243">
        <v>42008</v>
      </c>
      <c r="B21" s="99" t="str">
        <f>'Základní vstupní data'!B96</f>
        <v xml:space="preserve"> * odpisy</v>
      </c>
      <c r="C21" s="99"/>
      <c r="D21" s="99"/>
      <c r="E21" s="340" t="str">
        <f>'Základní vstupní data'!E96</f>
        <v>mil. Kč</v>
      </c>
      <c r="F21" s="258">
        <f>('Základní vstupní data'!F96/INDEX(Indexace!$C$24:$AV$24,MATCH($E$2,Indexace!$C$21:$AV$21)))</f>
        <v>0</v>
      </c>
      <c r="G21" s="258">
        <f>('Základní vstupní data'!G96/INDEX(Indexace!$C$24:$AV$24,MATCH($E$2,Indexace!$C$21:$AV$21)))</f>
        <v>0</v>
      </c>
      <c r="H21" s="258">
        <f>(F21/INDEX(Indexace!$C$25:$AV$25,MATCH($F$6,Indexace!$C$21:$AV$21)))</f>
        <v>0</v>
      </c>
      <c r="I21" s="258">
        <f>(G21/INDEX(Indexace!$C$25:$AV$25,MATCH($F$6,Indexace!$C$21:$AV$21)))</f>
        <v>0</v>
      </c>
      <c r="J21" s="258">
        <f>(H21/INDEX(Indexace!$C$26:$AV$26,MATCH($H$6,Indexace!$C$21:$AV$21)))</f>
        <v>0</v>
      </c>
      <c r="K21" s="258">
        <f>(I21/INDEX(Indexace!$C$26:$AV$26,MATCH($H$6,Indexace!$C$21:$AV$21)))</f>
        <v>0</v>
      </c>
      <c r="L21" s="258">
        <f>(J21/INDEX(Indexace!$C$27:$AV$27,MATCH($J$6,Indexace!$C$21:$AV$21)))</f>
        <v>0</v>
      </c>
      <c r="M21" s="258">
        <f>(K21/INDEX(Indexace!$C$27:$AV$27,MATCH($J$6,Indexace!$C$21:$AV$21)))</f>
        <v>0</v>
      </c>
      <c r="N21" s="258">
        <f>(L21/INDEX(Indexace!$C$28:$AV$28,MATCH($L$6,Indexace!$C$21:$AV$21)))</f>
        <v>0</v>
      </c>
      <c r="O21" s="258">
        <f>(M21/INDEX(Indexace!$C$28:$AV$28,MATCH($L$6,Indexace!$C$21:$AV$21)))</f>
        <v>0</v>
      </c>
      <c r="P21" s="258">
        <f>(N21/INDEX(Indexace!$C$29:$AV$29,MATCH($N$6,Indexace!$C$21:$AV$21)))</f>
        <v>0</v>
      </c>
      <c r="Q21" s="258">
        <f>(O21/INDEX(Indexace!$C$29:$AV$29,MATCH($N$6,Indexace!$C$21:$AV$21)))</f>
        <v>0</v>
      </c>
      <c r="R21" s="258">
        <f>(P21/INDEX(Indexace!$C$30:$AV$30,MATCH($P$6,Indexace!$C$21:$AV$21)))</f>
        <v>0</v>
      </c>
      <c r="S21" s="258">
        <f>(Q21/INDEX(Indexace!$C$30:$AV$30,MATCH($P$6,Indexace!$C$21:$AV$21)))</f>
        <v>0</v>
      </c>
      <c r="T21" s="258">
        <f>(R21/INDEX(Indexace!$C$31:$AV$31,MATCH($R$6,Indexace!$C$21:$AV$21)))</f>
        <v>0</v>
      </c>
      <c r="U21" s="258">
        <f>(S21/INDEX(Indexace!$C$31:$AV$31,MATCH($R$6,Indexace!$C$21:$AV$21)))</f>
        <v>0</v>
      </c>
      <c r="V21" s="258">
        <f>(T21/INDEX(Indexace!$C$32:$AV$32,MATCH($T$6,Indexace!$C$21:$AV$21)))</f>
        <v>0</v>
      </c>
      <c r="W21" s="258">
        <f>(U21/INDEX(Indexace!$C$32:$AV$32,MATCH($T$6,Indexace!$C$21:$AV$21)))</f>
        <v>0</v>
      </c>
      <c r="X21" s="258">
        <f>(V21/INDEX(Indexace!$C$33:$AV$33,MATCH($V$6,Indexace!$C$21:$AV$21)))</f>
        <v>0</v>
      </c>
      <c r="Y21" s="258">
        <f>(W21/INDEX(Indexace!$C$33:$AV$33,MATCH($V$6,Indexace!$C$21:$AV$21)))</f>
        <v>0</v>
      </c>
      <c r="Z21" s="99"/>
      <c r="AA21" s="99"/>
      <c r="AB21" s="99"/>
    </row>
    <row r="22" spans="1:28">
      <c r="A22" s="243">
        <v>42039</v>
      </c>
      <c r="B22" s="99" t="str">
        <f>'Základní vstupní data'!B97</f>
        <v xml:space="preserve"> * opravy infra majetku</v>
      </c>
      <c r="C22" s="99"/>
      <c r="D22" s="99"/>
      <c r="E22" s="340" t="str">
        <f>'Základní vstupní data'!E97</f>
        <v>mil. Kč</v>
      </c>
      <c r="F22" s="258">
        <f>('Základní vstupní data'!F97/INDEX(Indexace!$C$24:$AV$24,MATCH($E$2,Indexace!$C$21:$AV$21)))</f>
        <v>0</v>
      </c>
      <c r="G22" s="258">
        <f>('Základní vstupní data'!G97/INDEX(Indexace!$C$24:$AV$24,MATCH($E$2,Indexace!$C$21:$AV$21)))</f>
        <v>5.1000000000000004E-3</v>
      </c>
      <c r="H22" s="258">
        <f>(F22/INDEX(Indexace!$C$25:$AV$25,MATCH($F$6,Indexace!$C$21:$AV$21)))</f>
        <v>0</v>
      </c>
      <c r="I22" s="258">
        <f>(G22/INDEX(Indexace!$C$25:$AV$25,MATCH($F$6,Indexace!$C$21:$AV$21)))</f>
        <v>5.2020000000000009E-3</v>
      </c>
      <c r="J22" s="258">
        <f>(H22/INDEX(Indexace!$C$26:$AV$26,MATCH($H$6,Indexace!$C$21:$AV$21)))</f>
        <v>0</v>
      </c>
      <c r="K22" s="258">
        <f>(I22/INDEX(Indexace!$C$26:$AV$26,MATCH($H$6,Indexace!$C$21:$AV$21)))</f>
        <v>5.3060400000000014E-3</v>
      </c>
      <c r="L22" s="258">
        <f>(J22/INDEX(Indexace!$C$27:$AV$27,MATCH($J$6,Indexace!$C$21:$AV$21)))</f>
        <v>0</v>
      </c>
      <c r="M22" s="258">
        <f>(K22/INDEX(Indexace!$C$27:$AV$27,MATCH($J$6,Indexace!$C$21:$AV$21)))</f>
        <v>5.4121608000000021E-3</v>
      </c>
      <c r="N22" s="258">
        <f>(L22/INDEX(Indexace!$C$28:$AV$28,MATCH($L$6,Indexace!$C$21:$AV$21)))</f>
        <v>0</v>
      </c>
      <c r="O22" s="258">
        <f>(M22/INDEX(Indexace!$C$28:$AV$28,MATCH($L$6,Indexace!$C$21:$AV$21)))</f>
        <v>5.5204040160000021E-3</v>
      </c>
      <c r="P22" s="258">
        <f>(N22/INDEX(Indexace!$C$29:$AV$29,MATCH($N$6,Indexace!$C$21:$AV$21)))</f>
        <v>0</v>
      </c>
      <c r="Q22" s="258">
        <f>(O22/INDEX(Indexace!$C$29:$AV$29,MATCH($N$6,Indexace!$C$21:$AV$21)))</f>
        <v>5.6308120963200021E-3</v>
      </c>
      <c r="R22" s="258">
        <f>(P22/INDEX(Indexace!$C$30:$AV$30,MATCH($P$6,Indexace!$C$21:$AV$21)))</f>
        <v>0</v>
      </c>
      <c r="S22" s="258">
        <f>(Q22/INDEX(Indexace!$C$30:$AV$30,MATCH($P$6,Indexace!$C$21:$AV$21)))</f>
        <v>5.7434283382464023E-3</v>
      </c>
      <c r="T22" s="258">
        <f>(R22/INDEX(Indexace!$C$31:$AV$31,MATCH($R$6,Indexace!$C$21:$AV$21)))</f>
        <v>0</v>
      </c>
      <c r="U22" s="258">
        <f>(S22/INDEX(Indexace!$C$31:$AV$31,MATCH($R$6,Indexace!$C$21:$AV$21)))</f>
        <v>5.8582969050113304E-3</v>
      </c>
      <c r="V22" s="258">
        <f>(T22/INDEX(Indexace!$C$32:$AV$32,MATCH($T$6,Indexace!$C$21:$AV$21)))</f>
        <v>0</v>
      </c>
      <c r="W22" s="258">
        <f>(U22/INDEX(Indexace!$C$32:$AV$32,MATCH($T$6,Indexace!$C$21:$AV$21)))</f>
        <v>5.9754628431115571E-3</v>
      </c>
      <c r="X22" s="258">
        <f>(V22/INDEX(Indexace!$C$33:$AV$33,MATCH($V$6,Indexace!$C$21:$AV$21)))</f>
        <v>0</v>
      </c>
      <c r="Y22" s="258">
        <f>(W22/INDEX(Indexace!$C$33:$AV$33,MATCH($V$6,Indexace!$C$21:$AV$21)))</f>
        <v>6.0949720999737885E-3</v>
      </c>
      <c r="Z22" s="99"/>
      <c r="AA22" s="99"/>
      <c r="AB22" s="99"/>
    </row>
    <row r="23" spans="1:28" s="746" customFormat="1">
      <c r="A23" s="741"/>
      <c r="B23" s="742" t="str">
        <f>'Základní vstupní data'!B98</f>
        <v xml:space="preserve"> - z toho obnovující opravy v %</v>
      </c>
      <c r="C23" s="742"/>
      <c r="D23" s="742"/>
      <c r="E23" s="753" t="str">
        <f>'Základní vstupní data'!E98</f>
        <v>%</v>
      </c>
      <c r="F23" s="747">
        <f>IF($G$2=0,0,IF(OR($G$2=1,$G$2=2),'Základní vstupní data'!F98,0))</f>
        <v>0</v>
      </c>
      <c r="G23" s="747">
        <f>IF($G$2=1,0,IF(OR($G$2=0,$G$2=2),'Základní vstupní data'!G98,0))</f>
        <v>0</v>
      </c>
      <c r="H23" s="747">
        <f t="shared" ref="H23:Y23" si="4">F23</f>
        <v>0</v>
      </c>
      <c r="I23" s="747">
        <f t="shared" si="4"/>
        <v>0</v>
      </c>
      <c r="J23" s="747">
        <f t="shared" si="4"/>
        <v>0</v>
      </c>
      <c r="K23" s="747">
        <f t="shared" si="4"/>
        <v>0</v>
      </c>
      <c r="L23" s="747">
        <f t="shared" si="4"/>
        <v>0</v>
      </c>
      <c r="M23" s="747">
        <f t="shared" si="4"/>
        <v>0</v>
      </c>
      <c r="N23" s="747">
        <f t="shared" si="4"/>
        <v>0</v>
      </c>
      <c r="O23" s="747">
        <f t="shared" si="4"/>
        <v>0</v>
      </c>
      <c r="P23" s="747">
        <f t="shared" si="4"/>
        <v>0</v>
      </c>
      <c r="Q23" s="747">
        <f t="shared" si="4"/>
        <v>0</v>
      </c>
      <c r="R23" s="747">
        <f t="shared" si="4"/>
        <v>0</v>
      </c>
      <c r="S23" s="747">
        <f t="shared" si="4"/>
        <v>0</v>
      </c>
      <c r="T23" s="747">
        <f t="shared" si="4"/>
        <v>0</v>
      </c>
      <c r="U23" s="747">
        <f t="shared" si="4"/>
        <v>0</v>
      </c>
      <c r="V23" s="747">
        <f t="shared" si="4"/>
        <v>0</v>
      </c>
      <c r="W23" s="747">
        <f t="shared" si="4"/>
        <v>0</v>
      </c>
      <c r="X23" s="747">
        <f t="shared" si="4"/>
        <v>0</v>
      </c>
      <c r="Y23" s="747">
        <f t="shared" si="4"/>
        <v>0</v>
      </c>
      <c r="Z23" s="748"/>
      <c r="AA23" s="742"/>
      <c r="AB23" s="742"/>
    </row>
    <row r="24" spans="1:28" s="746" customFormat="1">
      <c r="A24" s="741"/>
      <c r="B24" s="742" t="str">
        <f>'Základní vstupní data'!B99</f>
        <v xml:space="preserve"> - z toho obnovující opravy v mil. Kč</v>
      </c>
      <c r="C24" s="742"/>
      <c r="D24" s="742"/>
      <c r="E24" s="753" t="str">
        <f>'Základní vstupní data'!E99</f>
        <v>mil. Kč</v>
      </c>
      <c r="F24" s="751">
        <f>IF($G$2=0,0,IF(OR($G$2=1,$G$2=2),(F23*F22),0))</f>
        <v>0</v>
      </c>
      <c r="G24" s="751">
        <f>IF($G$2=1,0,IF(OR($G$2=0,$G$2=2),(G23*G22),0))</f>
        <v>0</v>
      </c>
      <c r="H24" s="751">
        <f>IF($G$2=0,0,IF(OR($G$2=1,$G$2=2),(H23*H22),0))</f>
        <v>0</v>
      </c>
      <c r="I24" s="751">
        <f>IF($G$2=1,0,IF(OR($G$2=0,$G$2=2),(I23*I22),0))</f>
        <v>0</v>
      </c>
      <c r="J24" s="751">
        <f>IF($G$2=0,0,IF(OR($G$2=1,$G$2=2),(J23*J22),0))</f>
        <v>0</v>
      </c>
      <c r="K24" s="751">
        <f>IF($G$2=1,0,IF(OR($G$2=0,$G$2=2),(K23*K22),0))</f>
        <v>0</v>
      </c>
      <c r="L24" s="751">
        <f>IF($G$2=0,0,IF(OR($G$2=1,$G$2=2),(L23*L22),0))</f>
        <v>0</v>
      </c>
      <c r="M24" s="751">
        <f>IF($G$2=1,0,IF(OR($G$2=0,$G$2=2),(M23*M22),0))</f>
        <v>0</v>
      </c>
      <c r="N24" s="751">
        <f>IF($G$2=0,0,IF(OR($G$2=1,$G$2=2),(N23*N22),0))</f>
        <v>0</v>
      </c>
      <c r="O24" s="751">
        <f>IF($G$2=1,0,IF(OR($G$2=0,$G$2=2),(O23*O22),0))</f>
        <v>0</v>
      </c>
      <c r="P24" s="751">
        <f>IF($G$2=0,0,IF(OR($G$2=1,$G$2=2),(P23*P22),0))</f>
        <v>0</v>
      </c>
      <c r="Q24" s="751">
        <f>IF($G$2=1,0,IF(OR($G$2=0,$G$2=2),(Q23*Q22),0))</f>
        <v>0</v>
      </c>
      <c r="R24" s="751">
        <f>IF($G$2=0,0,IF(OR($G$2=1,$G$2=2),(R23*R22),0))</f>
        <v>0</v>
      </c>
      <c r="S24" s="751">
        <f>IF($G$2=1,0,IF(OR($G$2=0,$G$2=2),(S23*S22),0))</f>
        <v>0</v>
      </c>
      <c r="T24" s="751">
        <f>IF($G$2=0,0,IF(OR($G$2=1,$G$2=2),(T23*T22),0))</f>
        <v>0</v>
      </c>
      <c r="U24" s="751">
        <f>IF($G$2=1,0,IF(OR($G$2=0,$G$2=2),(U23*U22),0))</f>
        <v>0</v>
      </c>
      <c r="V24" s="751">
        <f>IF($G$2=0,0,IF(OR($G$2=1,$G$2=2),(V23*V22),0))</f>
        <v>0</v>
      </c>
      <c r="W24" s="751">
        <f>IF($G$2=1,0,IF(OR($G$2=0,$G$2=2),(W23*W22),0))</f>
        <v>0</v>
      </c>
      <c r="X24" s="751">
        <f>IF($G$2=0,0,IF(OR($G$2=1,$G$2=2),(X23*X22),0))</f>
        <v>0</v>
      </c>
      <c r="Y24" s="751">
        <f>IF($G$2=1,0,IF(OR($G$2=0,$G$2=2),(Y23*Y22),0))</f>
        <v>0</v>
      </c>
      <c r="Z24" s="748"/>
      <c r="AA24" s="742"/>
      <c r="AB24" s="742"/>
    </row>
    <row r="25" spans="1:28">
      <c r="A25" s="243">
        <v>42067</v>
      </c>
      <c r="B25" s="99" t="str">
        <f>'Základní vstupní data'!B100</f>
        <v xml:space="preserve"> * nájem infra majetku</v>
      </c>
      <c r="C25" s="99"/>
      <c r="D25" s="99"/>
      <c r="E25" s="340" t="str">
        <f>'Základní vstupní data'!E100</f>
        <v>mil. Kč</v>
      </c>
      <c r="F25" s="258">
        <f>('Základní vstupní data'!F100/INDEX(Indexace!$C$24:$AV$24,MATCH($E$2,Indexace!$C$21:$AV$21)))</f>
        <v>0</v>
      </c>
      <c r="G25" s="258">
        <f>('Základní vstupní data'!G100/INDEX(Indexace!$C$24:$AV$24,MATCH($E$2,Indexace!$C$21:$AV$21)))</f>
        <v>0</v>
      </c>
      <c r="H25" s="258">
        <f>(F25/INDEX(Indexace!$C$25:$AV$25,MATCH($F$6,Indexace!$C$21:$AV$21)))</f>
        <v>0</v>
      </c>
      <c r="I25" s="258">
        <f>(G25/INDEX(Indexace!$C$25:$AV$25,MATCH($F$6,Indexace!$C$21:$AV$21)))</f>
        <v>0</v>
      </c>
      <c r="J25" s="258">
        <f>(H25/INDEX(Indexace!$C$26:$AV$26,MATCH($H$6,Indexace!$C$21:$AV$21)))</f>
        <v>0</v>
      </c>
      <c r="K25" s="258">
        <f>(I25/INDEX(Indexace!$C$26:$AV$26,MATCH($H$6,Indexace!$C$21:$AV$21)))</f>
        <v>0</v>
      </c>
      <c r="L25" s="258">
        <f>(J25/INDEX(Indexace!$C$27:$AV$27,MATCH($J$6,Indexace!$C$21:$AV$21)))</f>
        <v>0</v>
      </c>
      <c r="M25" s="258">
        <f>(K25/INDEX(Indexace!$C$27:$AV$27,MATCH($J$6,Indexace!$C$21:$AV$21)))</f>
        <v>0</v>
      </c>
      <c r="N25" s="258">
        <f>(L25/INDEX(Indexace!$C$28:$AV$28,MATCH($L$6,Indexace!$C$21:$AV$21)))</f>
        <v>0</v>
      </c>
      <c r="O25" s="258">
        <f>(M25/INDEX(Indexace!$C$28:$AV$28,MATCH($L$6,Indexace!$C$21:$AV$21)))</f>
        <v>0</v>
      </c>
      <c r="P25" s="258">
        <f>(N25/INDEX(Indexace!$C$29:$AV$29,MATCH($N$6,Indexace!$C$21:$AV$21)))</f>
        <v>0</v>
      </c>
      <c r="Q25" s="258">
        <f>(O25/INDEX(Indexace!$C$29:$AV$29,MATCH($N$6,Indexace!$C$21:$AV$21)))</f>
        <v>0</v>
      </c>
      <c r="R25" s="258">
        <f>(P25/INDEX(Indexace!$C$30:$AV$30,MATCH($P$6,Indexace!$C$21:$AV$21)))</f>
        <v>0</v>
      </c>
      <c r="S25" s="258">
        <f>(Q25/INDEX(Indexace!$C$30:$AV$30,MATCH($P$6,Indexace!$C$21:$AV$21)))</f>
        <v>0</v>
      </c>
      <c r="T25" s="258">
        <f>(R25/INDEX(Indexace!$C$31:$AV$31,MATCH($R$6,Indexace!$C$21:$AV$21)))</f>
        <v>0</v>
      </c>
      <c r="U25" s="258">
        <f>(S25/INDEX(Indexace!$C$31:$AV$31,MATCH($R$6,Indexace!$C$21:$AV$21)))</f>
        <v>0</v>
      </c>
      <c r="V25" s="258">
        <f>(T25/INDEX(Indexace!$C$32:$AV$32,MATCH($T$6,Indexace!$C$21:$AV$21)))</f>
        <v>0</v>
      </c>
      <c r="W25" s="258">
        <f>(U25/INDEX(Indexace!$C$32:$AV$32,MATCH($T$6,Indexace!$C$21:$AV$21)))</f>
        <v>0</v>
      </c>
      <c r="X25" s="258">
        <f>(V25/INDEX(Indexace!$C$33:$AV$33,MATCH($V$6,Indexace!$C$21:$AV$21)))</f>
        <v>0</v>
      </c>
      <c r="Y25" s="258">
        <f>(W25/INDEX(Indexace!$C$33:$AV$33,MATCH($V$6,Indexace!$C$21:$AV$21)))</f>
        <v>0</v>
      </c>
      <c r="Z25" s="99"/>
      <c r="AA25" s="99"/>
      <c r="AB25" s="99"/>
    </row>
    <row r="26" spans="1:28">
      <c r="A26" s="243">
        <v>42098</v>
      </c>
      <c r="B26" s="120" t="str">
        <f>'Základní vstupní data'!B101</f>
        <v xml:space="preserve"> * prostředky obnovy infra majetku</v>
      </c>
      <c r="C26" s="120"/>
      <c r="D26" s="120"/>
      <c r="E26" s="341" t="str">
        <f>'Základní vstupní data'!E101</f>
        <v>mil. Kč</v>
      </c>
      <c r="F26" s="263">
        <f>('Základní vstupní data'!F101/INDEX(Indexace!$C$24:$AV$24,MATCH($E$2,Indexace!$C$21:$AV$21)))</f>
        <v>0</v>
      </c>
      <c r="G26" s="263">
        <f>('Základní vstupní data'!G101/INDEX(Indexace!$C$24:$AV$24,MATCH($E$2,Indexace!$C$21:$AV$21)))</f>
        <v>0</v>
      </c>
      <c r="H26" s="263">
        <f>(F26/INDEX(Indexace!$C$25:$AV$25,MATCH($F$6,Indexace!$C$21:$AV$21)))</f>
        <v>0</v>
      </c>
      <c r="I26" s="263">
        <f>(G26/INDEX(Indexace!$C$25:$AV$25,MATCH($F$6,Indexace!$C$21:$AV$21)))</f>
        <v>0</v>
      </c>
      <c r="J26" s="263">
        <f>(H26/INDEX(Indexace!$C$26:$AV$26,MATCH($H$6,Indexace!$C$21:$AV$21)))</f>
        <v>0</v>
      </c>
      <c r="K26" s="263">
        <f>(I26/INDEX(Indexace!$C$26:$AV$26,MATCH($H$6,Indexace!$C$21:$AV$21)))</f>
        <v>0</v>
      </c>
      <c r="L26" s="263">
        <f>(J26/INDEX(Indexace!$C$27:$AV$27,MATCH($J$6,Indexace!$C$21:$AV$21)))</f>
        <v>0</v>
      </c>
      <c r="M26" s="263">
        <f>(K26/INDEX(Indexace!$C$27:$AV$27,MATCH($J$6,Indexace!$C$21:$AV$21)))</f>
        <v>0</v>
      </c>
      <c r="N26" s="263">
        <f>(L26/INDEX(Indexace!$C$28:$AV$28,MATCH($L$6,Indexace!$C$21:$AV$21)))</f>
        <v>0</v>
      </c>
      <c r="O26" s="263">
        <f>(M26/INDEX(Indexace!$C$28:$AV$28,MATCH($L$6,Indexace!$C$21:$AV$21)))</f>
        <v>0</v>
      </c>
      <c r="P26" s="263">
        <f>(N26/INDEX(Indexace!$C$29:$AV$29,MATCH($N$6,Indexace!$C$21:$AV$21)))</f>
        <v>0</v>
      </c>
      <c r="Q26" s="263">
        <f>(O26/INDEX(Indexace!$C$29:$AV$29,MATCH($N$6,Indexace!$C$21:$AV$21)))</f>
        <v>0</v>
      </c>
      <c r="R26" s="263">
        <f>(P26/INDEX(Indexace!$C$30:$AV$30,MATCH($P$6,Indexace!$C$21:$AV$21)))</f>
        <v>0</v>
      </c>
      <c r="S26" s="263">
        <f>(Q26/INDEX(Indexace!$C$30:$AV$30,MATCH($P$6,Indexace!$C$21:$AV$21)))</f>
        <v>0</v>
      </c>
      <c r="T26" s="263">
        <f>(R26/INDEX(Indexace!$C$31:$AV$31,MATCH($R$6,Indexace!$C$21:$AV$21)))</f>
        <v>0</v>
      </c>
      <c r="U26" s="263">
        <f>(S26/INDEX(Indexace!$C$31:$AV$31,MATCH($R$6,Indexace!$C$21:$AV$21)))</f>
        <v>0</v>
      </c>
      <c r="V26" s="263">
        <f>(T26/INDEX(Indexace!$C$32:$AV$32,MATCH($T$6,Indexace!$C$21:$AV$21)))</f>
        <v>0</v>
      </c>
      <c r="W26" s="263">
        <f>(U26/INDEX(Indexace!$C$32:$AV$32,MATCH($T$6,Indexace!$C$21:$AV$21)))</f>
        <v>0</v>
      </c>
      <c r="X26" s="263">
        <f>(V26/INDEX(Indexace!$C$33:$AV$33,MATCH($V$6,Indexace!$C$21:$AV$21)))</f>
        <v>0</v>
      </c>
      <c r="Y26" s="263">
        <f>(W26/INDEX(Indexace!$C$33:$AV$33,MATCH($V$6,Indexace!$C$21:$AV$21)))</f>
        <v>0</v>
      </c>
      <c r="Z26" s="99"/>
      <c r="AA26" s="99"/>
      <c r="AB26" s="99"/>
    </row>
    <row r="27" spans="1:28" s="22" customFormat="1">
      <c r="A27" s="121" t="str">
        <f>'Základní vstupní data'!A102</f>
        <v>5.</v>
      </c>
      <c r="B27" s="345" t="str">
        <f>'Základní vstupní data'!B102</f>
        <v xml:space="preserve"> Provozní náklady</v>
      </c>
      <c r="C27" s="2"/>
      <c r="D27" s="2"/>
      <c r="E27" s="340" t="str">
        <f>'Základní vstupní data'!E102</f>
        <v>mil. Kč</v>
      </c>
      <c r="F27" s="253">
        <f t="shared" ref="F27:Y27" si="5">F28+F29+F30</f>
        <v>0</v>
      </c>
      <c r="G27" s="253">
        <f t="shared" si="5"/>
        <v>0.25806000000000001</v>
      </c>
      <c r="H27" s="253">
        <f t="shared" si="5"/>
        <v>0</v>
      </c>
      <c r="I27" s="253">
        <f t="shared" si="5"/>
        <v>0.26322120000000004</v>
      </c>
      <c r="J27" s="253">
        <f t="shared" si="5"/>
        <v>0</v>
      </c>
      <c r="K27" s="253">
        <f t="shared" si="5"/>
        <v>0.26848562400000003</v>
      </c>
      <c r="L27" s="253">
        <f t="shared" si="5"/>
        <v>0</v>
      </c>
      <c r="M27" s="253">
        <f t="shared" si="5"/>
        <v>0.27385533648000004</v>
      </c>
      <c r="N27" s="253">
        <f t="shared" si="5"/>
        <v>0</v>
      </c>
      <c r="O27" s="253">
        <f t="shared" si="5"/>
        <v>0.27933244320960005</v>
      </c>
      <c r="P27" s="253">
        <f t="shared" si="5"/>
        <v>0</v>
      </c>
      <c r="Q27" s="253">
        <f t="shared" si="5"/>
        <v>0.28491909207379207</v>
      </c>
      <c r="R27" s="253">
        <f t="shared" si="5"/>
        <v>0</v>
      </c>
      <c r="S27" s="253">
        <f t="shared" si="5"/>
        <v>0.29061747391526793</v>
      </c>
      <c r="T27" s="253">
        <f t="shared" si="5"/>
        <v>0</v>
      </c>
      <c r="U27" s="253">
        <f t="shared" si="5"/>
        <v>0.29642982339357332</v>
      </c>
      <c r="V27" s="253">
        <f t="shared" si="5"/>
        <v>0</v>
      </c>
      <c r="W27" s="253">
        <f t="shared" si="5"/>
        <v>0.30235841986144479</v>
      </c>
      <c r="X27" s="253">
        <f t="shared" si="5"/>
        <v>0</v>
      </c>
      <c r="Y27" s="253">
        <f t="shared" si="5"/>
        <v>0.3084055882586737</v>
      </c>
      <c r="Z27" s="2"/>
      <c r="AA27" s="2"/>
      <c r="AB27" s="2"/>
    </row>
    <row r="28" spans="1:28">
      <c r="A28" s="243">
        <v>42009</v>
      </c>
      <c r="B28" s="99" t="str">
        <f>'Základní vstupní data'!B103</f>
        <v xml:space="preserve"> * poplatky za vypouštění odpadních vod</v>
      </c>
      <c r="C28" s="99"/>
      <c r="D28" s="99"/>
      <c r="E28" s="340" t="str">
        <f>'Základní vstupní data'!E103</f>
        <v>mil. Kč</v>
      </c>
      <c r="F28" s="258">
        <f>('Základní vstupní data'!F103/INDEX(Indexace!$C$24:$AV$24,MATCH($E$2,Indexace!$C$21:$AV$21)))</f>
        <v>0</v>
      </c>
      <c r="G28" s="258">
        <f>('Základní vstupní data'!G103/INDEX(Indexace!$C$24:$AV$24,MATCH($E$2,Indexace!$C$21:$AV$21)))</f>
        <v>0</v>
      </c>
      <c r="H28" s="258">
        <f>(F28/INDEX(Indexace!$C$25:$AV$25,MATCH($F$6,Indexace!$C$21:$AV$21)))</f>
        <v>0</v>
      </c>
      <c r="I28" s="258">
        <f>(G28/INDEX(Indexace!$C$25:$AV$25,MATCH($F$6,Indexace!$C$21:$AV$21)))</f>
        <v>0</v>
      </c>
      <c r="J28" s="258">
        <f>(H28/INDEX(Indexace!$C$26:$AV$26,MATCH($H$6,Indexace!$C$21:$AV$21)))</f>
        <v>0</v>
      </c>
      <c r="K28" s="258">
        <f>(I28/INDEX(Indexace!$C$26:$AV$26,MATCH($H$6,Indexace!$C$21:$AV$21)))</f>
        <v>0</v>
      </c>
      <c r="L28" s="258">
        <f>(J28/INDEX(Indexace!$C$27:$AV$27,MATCH($J$6,Indexace!$C$21:$AV$21)))</f>
        <v>0</v>
      </c>
      <c r="M28" s="258">
        <f>(K28/INDEX(Indexace!$C$27:$AV$27,MATCH($J$6,Indexace!$C$21:$AV$21)))</f>
        <v>0</v>
      </c>
      <c r="N28" s="258">
        <f>(L28/INDEX(Indexace!$C$28:$AV$28,MATCH($L$6,Indexace!$C$21:$AV$21)))</f>
        <v>0</v>
      </c>
      <c r="O28" s="258">
        <f>(M28/INDEX(Indexace!$C$28:$AV$28,MATCH($L$6,Indexace!$C$21:$AV$21)))</f>
        <v>0</v>
      </c>
      <c r="P28" s="258">
        <f>(N28/INDEX(Indexace!$C$29:$AV$29,MATCH($N$6,Indexace!$C$21:$AV$21)))</f>
        <v>0</v>
      </c>
      <c r="Q28" s="258">
        <f>(O28/INDEX(Indexace!$C$29:$AV$29,MATCH($N$6,Indexace!$C$21:$AV$21)))</f>
        <v>0</v>
      </c>
      <c r="R28" s="258">
        <f>(P28/INDEX(Indexace!$C$30:$AV$30,MATCH($P$6,Indexace!$C$21:$AV$21)))</f>
        <v>0</v>
      </c>
      <c r="S28" s="258">
        <f>(Q28/INDEX(Indexace!$C$30:$AV$30,MATCH($P$6,Indexace!$C$21:$AV$21)))</f>
        <v>0</v>
      </c>
      <c r="T28" s="258">
        <f>(R28/INDEX(Indexace!$C$31:$AV$31,MATCH($R$6,Indexace!$C$21:$AV$21)))</f>
        <v>0</v>
      </c>
      <c r="U28" s="258">
        <f>(S28/INDEX(Indexace!$C$31:$AV$31,MATCH($R$6,Indexace!$C$21:$AV$21)))</f>
        <v>0</v>
      </c>
      <c r="V28" s="258">
        <f>(T28/INDEX(Indexace!$C$32:$AV$32,MATCH($T$6,Indexace!$C$21:$AV$21)))</f>
        <v>0</v>
      </c>
      <c r="W28" s="258">
        <f>(U28/INDEX(Indexace!$C$32:$AV$32,MATCH($T$6,Indexace!$C$21:$AV$21)))</f>
        <v>0</v>
      </c>
      <c r="X28" s="258">
        <f>(V28/INDEX(Indexace!$C$33:$AV$33,MATCH($V$6,Indexace!$C$21:$AV$21)))</f>
        <v>0</v>
      </c>
      <c r="Y28" s="258">
        <f>(W28/INDEX(Indexace!$C$33:$AV$33,MATCH($V$6,Indexace!$C$21:$AV$21)))</f>
        <v>0</v>
      </c>
      <c r="Z28" s="99"/>
      <c r="AA28" s="99"/>
      <c r="AB28" s="99"/>
    </row>
    <row r="29" spans="1:28">
      <c r="A29" s="243">
        <v>42040</v>
      </c>
      <c r="B29" s="99" t="str">
        <f>'Základní vstupní data'!B104</f>
        <v xml:space="preserve"> * ostatní provozní náklady externí</v>
      </c>
      <c r="C29" s="99"/>
      <c r="D29" s="99"/>
      <c r="E29" s="340" t="str">
        <f>'Základní vstupní data'!E104</f>
        <v>mil. Kč</v>
      </c>
      <c r="F29" s="258">
        <f>('Základní vstupní data'!F104/INDEX(Indexace!$C$24:$AV$24,MATCH($E$2,Indexace!$C$21:$AV$21)))</f>
        <v>0</v>
      </c>
      <c r="G29" s="258">
        <f>('Základní vstupní data'!G104/INDEX(Indexace!$C$24:$AV$24,MATCH($E$2,Indexace!$C$21:$AV$21)))</f>
        <v>0.25806000000000001</v>
      </c>
      <c r="H29" s="258">
        <f>(F29/INDEX(Indexace!$C$25:$AV$25,MATCH($F$6,Indexace!$C$21:$AV$21)))</f>
        <v>0</v>
      </c>
      <c r="I29" s="258">
        <f>(G29/INDEX(Indexace!$C$25:$AV$25,MATCH($F$6,Indexace!$C$21:$AV$21)))</f>
        <v>0.26322120000000004</v>
      </c>
      <c r="J29" s="258">
        <f>(H29/INDEX(Indexace!$C$26:$AV$26,MATCH($H$6,Indexace!$C$21:$AV$21)))</f>
        <v>0</v>
      </c>
      <c r="K29" s="258">
        <f>(I29/INDEX(Indexace!$C$26:$AV$26,MATCH($H$6,Indexace!$C$21:$AV$21)))</f>
        <v>0.26848562400000003</v>
      </c>
      <c r="L29" s="258">
        <f>(J29/INDEX(Indexace!$C$27:$AV$27,MATCH($J$6,Indexace!$C$21:$AV$21)))</f>
        <v>0</v>
      </c>
      <c r="M29" s="258">
        <f>(K29/INDEX(Indexace!$C$27:$AV$27,MATCH($J$6,Indexace!$C$21:$AV$21)))</f>
        <v>0.27385533648000004</v>
      </c>
      <c r="N29" s="258">
        <f>(L29/INDEX(Indexace!$C$28:$AV$28,MATCH($L$6,Indexace!$C$21:$AV$21)))</f>
        <v>0</v>
      </c>
      <c r="O29" s="258">
        <f>(M29/INDEX(Indexace!$C$28:$AV$28,MATCH($L$6,Indexace!$C$21:$AV$21)))</f>
        <v>0.27933244320960005</v>
      </c>
      <c r="P29" s="258">
        <f>(N29/INDEX(Indexace!$C$29:$AV$29,MATCH($N$6,Indexace!$C$21:$AV$21)))</f>
        <v>0</v>
      </c>
      <c r="Q29" s="258">
        <f>(O29/INDEX(Indexace!$C$29:$AV$29,MATCH($N$6,Indexace!$C$21:$AV$21)))</f>
        <v>0.28491909207379207</v>
      </c>
      <c r="R29" s="258">
        <f>(P29/INDEX(Indexace!$C$30:$AV$30,MATCH($P$6,Indexace!$C$21:$AV$21)))</f>
        <v>0</v>
      </c>
      <c r="S29" s="258">
        <f>(Q29/INDEX(Indexace!$C$30:$AV$30,MATCH($P$6,Indexace!$C$21:$AV$21)))</f>
        <v>0.29061747391526793</v>
      </c>
      <c r="T29" s="258">
        <f>(R29/INDEX(Indexace!$C$31:$AV$31,MATCH($R$6,Indexace!$C$21:$AV$21)))</f>
        <v>0</v>
      </c>
      <c r="U29" s="258">
        <f>(S29/INDEX(Indexace!$C$31:$AV$31,MATCH($R$6,Indexace!$C$21:$AV$21)))</f>
        <v>0.29642982339357332</v>
      </c>
      <c r="V29" s="258">
        <f>(T29/INDEX(Indexace!$C$32:$AV$32,MATCH($T$6,Indexace!$C$21:$AV$21)))</f>
        <v>0</v>
      </c>
      <c r="W29" s="258">
        <f>(U29/INDEX(Indexace!$C$32:$AV$32,MATCH($T$6,Indexace!$C$21:$AV$21)))</f>
        <v>0.30235841986144479</v>
      </c>
      <c r="X29" s="258">
        <f>(V29/INDEX(Indexace!$C$33:$AV$33,MATCH($V$6,Indexace!$C$21:$AV$21)))</f>
        <v>0</v>
      </c>
      <c r="Y29" s="258">
        <f>(W29/INDEX(Indexace!$C$33:$AV$33,MATCH($V$6,Indexace!$C$21:$AV$21)))</f>
        <v>0.3084055882586737</v>
      </c>
      <c r="Z29" s="99"/>
      <c r="AA29" s="99"/>
      <c r="AB29" s="99"/>
    </row>
    <row r="30" spans="1:28">
      <c r="A30" s="243">
        <v>42068</v>
      </c>
      <c r="B30" s="120" t="str">
        <f>'Základní vstupní data'!B105</f>
        <v xml:space="preserve"> * ostatní provozní náklady ve vlastní režii</v>
      </c>
      <c r="C30" s="120"/>
      <c r="D30" s="120"/>
      <c r="E30" s="341" t="str">
        <f>'Základní vstupní data'!E105</f>
        <v>mil. Kč</v>
      </c>
      <c r="F30" s="263">
        <f>('Základní vstupní data'!F105/INDEX(Indexace!$C$24:$AV$24,MATCH($E$2,Indexace!$C$21:$AV$21)))</f>
        <v>0</v>
      </c>
      <c r="G30" s="263">
        <f>('Základní vstupní data'!G105/INDEX(Indexace!$C$24:$AV$24,MATCH($E$2,Indexace!$C$21:$AV$21)))</f>
        <v>0</v>
      </c>
      <c r="H30" s="263">
        <f>(F30/INDEX(Indexace!$C$25:$AV$25,MATCH($F$6,Indexace!$C$21:$AV$21)))</f>
        <v>0</v>
      </c>
      <c r="I30" s="263">
        <f>(G30/INDEX(Indexace!$C$25:$AV$25,MATCH($F$6,Indexace!$C$21:$AV$21)))</f>
        <v>0</v>
      </c>
      <c r="J30" s="263">
        <f>(H30/INDEX(Indexace!$C$26:$AV$26,MATCH($H$6,Indexace!$C$21:$AV$21)))</f>
        <v>0</v>
      </c>
      <c r="K30" s="263">
        <f>(I30/INDEX(Indexace!$C$26:$AV$26,MATCH($H$6,Indexace!$C$21:$AV$21)))</f>
        <v>0</v>
      </c>
      <c r="L30" s="263">
        <f>(J30/INDEX(Indexace!$C$27:$AV$27,MATCH($J$6,Indexace!$C$21:$AV$21)))</f>
        <v>0</v>
      </c>
      <c r="M30" s="263">
        <f>(K30/INDEX(Indexace!$C$27:$AV$27,MATCH($J$6,Indexace!$C$21:$AV$21)))</f>
        <v>0</v>
      </c>
      <c r="N30" s="263">
        <f>(L30/INDEX(Indexace!$C$28:$AV$28,MATCH($L$6,Indexace!$C$21:$AV$21)))</f>
        <v>0</v>
      </c>
      <c r="O30" s="263">
        <f>(M30/INDEX(Indexace!$C$28:$AV$28,MATCH($L$6,Indexace!$C$21:$AV$21)))</f>
        <v>0</v>
      </c>
      <c r="P30" s="263">
        <f>(N30/INDEX(Indexace!$C$29:$AV$29,MATCH($N$6,Indexace!$C$21:$AV$21)))</f>
        <v>0</v>
      </c>
      <c r="Q30" s="263">
        <f>(O30/INDEX(Indexace!$C$29:$AV$29,MATCH($N$6,Indexace!$C$21:$AV$21)))</f>
        <v>0</v>
      </c>
      <c r="R30" s="263">
        <f>(P30/INDEX(Indexace!$C$30:$AV$30,MATCH($P$6,Indexace!$C$21:$AV$21)))</f>
        <v>0</v>
      </c>
      <c r="S30" s="263">
        <f>(Q30/INDEX(Indexace!$C$30:$AV$30,MATCH($P$6,Indexace!$C$21:$AV$21)))</f>
        <v>0</v>
      </c>
      <c r="T30" s="263">
        <f>(R30/INDEX(Indexace!$C$31:$AV$31,MATCH($R$6,Indexace!$C$21:$AV$21)))</f>
        <v>0</v>
      </c>
      <c r="U30" s="263">
        <f>(S30/INDEX(Indexace!$C$31:$AV$31,MATCH($R$6,Indexace!$C$21:$AV$21)))</f>
        <v>0</v>
      </c>
      <c r="V30" s="263">
        <f>(T30/INDEX(Indexace!$C$32:$AV$32,MATCH($T$6,Indexace!$C$21:$AV$21)))</f>
        <v>0</v>
      </c>
      <c r="W30" s="263">
        <f>(U30/INDEX(Indexace!$C$32:$AV$32,MATCH($T$6,Indexace!$C$21:$AV$21)))</f>
        <v>0</v>
      </c>
      <c r="X30" s="263">
        <f>(V30/INDEX(Indexace!$C$33:$AV$33,MATCH($V$6,Indexace!$C$21:$AV$21)))</f>
        <v>0</v>
      </c>
      <c r="Y30" s="263">
        <f>(W30/INDEX(Indexace!$C$33:$AV$33,MATCH($V$6,Indexace!$C$21:$AV$21)))</f>
        <v>0</v>
      </c>
      <c r="Z30" s="99"/>
      <c r="AA30" s="99"/>
      <c r="AB30" s="99"/>
    </row>
    <row r="31" spans="1:28" s="22" customFormat="1">
      <c r="A31" s="121" t="str">
        <f>'Základní vstupní data'!A106</f>
        <v>6.</v>
      </c>
      <c r="B31" s="347" t="str">
        <f>'Základní vstupní data'!B106</f>
        <v xml:space="preserve"> Finanční náklady</v>
      </c>
      <c r="C31" s="348"/>
      <c r="D31" s="348"/>
      <c r="E31" s="349" t="str">
        <f>'Základní vstupní data'!E106</f>
        <v>mil. Kč</v>
      </c>
      <c r="F31" s="267">
        <f>('Základní vstupní data'!F106/INDEX(Indexace!$C$24:$AV$24,MATCH($E$2,Indexace!$C$21:$AV$21)))</f>
        <v>0</v>
      </c>
      <c r="G31" s="267">
        <f>('Základní vstupní data'!G106/INDEX(Indexace!$C$24:$AV$24,MATCH($E$2,Indexace!$C$21:$AV$21)))</f>
        <v>0</v>
      </c>
      <c r="H31" s="267">
        <f>(F31/INDEX(Indexace!$C$25:$AV$25,MATCH($F$6,Indexace!$C$21:$AV$21)))</f>
        <v>0</v>
      </c>
      <c r="I31" s="267">
        <f>(G31/INDEX(Indexace!$C$25:$AV$25,MATCH($F$6,Indexace!$C$21:$AV$21)))</f>
        <v>0</v>
      </c>
      <c r="J31" s="267">
        <f>(H31/INDEX(Indexace!$C$26:$AV$26,MATCH($H$6,Indexace!$C$21:$AV$21)))</f>
        <v>0</v>
      </c>
      <c r="K31" s="267">
        <f>(I31/INDEX(Indexace!$C$26:$AV$26,MATCH($H$6,Indexace!$C$21:$AV$21)))</f>
        <v>0</v>
      </c>
      <c r="L31" s="267">
        <f>(J31/INDEX(Indexace!$C$27:$AV$27,MATCH($J$6,Indexace!$C$21:$AV$21)))</f>
        <v>0</v>
      </c>
      <c r="M31" s="267">
        <f>(K31/INDEX(Indexace!$C$27:$AV$27,MATCH($J$6,Indexace!$C$21:$AV$21)))</f>
        <v>0</v>
      </c>
      <c r="N31" s="267">
        <f>(L31/INDEX(Indexace!$C$28:$AV$28,MATCH($L$6,Indexace!$C$21:$AV$21)))</f>
        <v>0</v>
      </c>
      <c r="O31" s="267">
        <f>(M31/INDEX(Indexace!$C$28:$AV$28,MATCH($L$6,Indexace!$C$21:$AV$21)))</f>
        <v>0</v>
      </c>
      <c r="P31" s="267">
        <f>(N31/INDEX(Indexace!$C$29:$AV$29,MATCH($N$6,Indexace!$C$21:$AV$21)))</f>
        <v>0</v>
      </c>
      <c r="Q31" s="267">
        <f>(O31/INDEX(Indexace!$C$29:$AV$29,MATCH($N$6,Indexace!$C$21:$AV$21)))</f>
        <v>0</v>
      </c>
      <c r="R31" s="267">
        <f>(P31/INDEX(Indexace!$C$30:$AV$30,MATCH($P$6,Indexace!$C$21:$AV$21)))</f>
        <v>0</v>
      </c>
      <c r="S31" s="267">
        <f>(Q31/INDEX(Indexace!$C$30:$AV$30,MATCH($P$6,Indexace!$C$21:$AV$21)))</f>
        <v>0</v>
      </c>
      <c r="T31" s="267">
        <f>(R31/INDEX(Indexace!$C$31:$AV$31,MATCH($R$6,Indexace!$C$21:$AV$21)))</f>
        <v>0</v>
      </c>
      <c r="U31" s="267">
        <f>(S31/INDEX(Indexace!$C$31:$AV$31,MATCH($R$6,Indexace!$C$21:$AV$21)))</f>
        <v>0</v>
      </c>
      <c r="V31" s="267">
        <f>(T31/INDEX(Indexace!$C$32:$AV$32,MATCH($T$6,Indexace!$C$21:$AV$21)))</f>
        <v>0</v>
      </c>
      <c r="W31" s="267">
        <f>(U31/INDEX(Indexace!$C$32:$AV$32,MATCH($T$6,Indexace!$C$21:$AV$21)))</f>
        <v>0</v>
      </c>
      <c r="X31" s="267">
        <f>(V31/INDEX(Indexace!$C$33:$AV$33,MATCH($V$6,Indexace!$C$21:$AV$21)))</f>
        <v>0</v>
      </c>
      <c r="Y31" s="267">
        <f>(W31/INDEX(Indexace!$C$33:$AV$33,MATCH($V$6,Indexace!$C$21:$AV$21)))</f>
        <v>0</v>
      </c>
      <c r="Z31" s="2"/>
      <c r="AA31" s="2"/>
      <c r="AB31" s="2"/>
    </row>
    <row r="32" spans="1:28" s="22" customFormat="1">
      <c r="A32" s="121" t="str">
        <f>'Základní vstupní data'!A107</f>
        <v>7.</v>
      </c>
      <c r="B32" s="347" t="str">
        <f>'Základní vstupní data'!B107</f>
        <v xml:space="preserve"> Finanční výnosy</v>
      </c>
      <c r="C32" s="348"/>
      <c r="D32" s="348"/>
      <c r="E32" s="349" t="str">
        <f>'Základní vstupní data'!E107</f>
        <v>mil. Kč</v>
      </c>
      <c r="F32" s="267">
        <f>('Základní vstupní data'!F107/INDEX(Indexace!$C$24:$AV$24,MATCH($E$2,Indexace!$C$21:$AV$21)))</f>
        <v>0</v>
      </c>
      <c r="G32" s="240">
        <f>('Základní vstupní data'!G107/INDEX(Indexace!$C$24:$AV$24,MATCH($E$2,Indexace!$C$21:$AV$21)))</f>
        <v>0</v>
      </c>
      <c r="H32" s="267">
        <f>(F32/INDEX(Indexace!$C$25:$AV$25,MATCH($F$6,Indexace!$C$21:$AV$21)))</f>
        <v>0</v>
      </c>
      <c r="I32" s="267">
        <f>(G32/INDEX(Indexace!$C$25:$AV$25,MATCH($F$6,Indexace!$C$21:$AV$21)))</f>
        <v>0</v>
      </c>
      <c r="J32" s="267">
        <f>(H32/INDEX(Indexace!$C$26:$AV$26,MATCH($H$6,Indexace!$C$21:$AV$21)))</f>
        <v>0</v>
      </c>
      <c r="K32" s="267">
        <f>(I32/INDEX(Indexace!$C$26:$AV$26,MATCH($H$6,Indexace!$C$21:$AV$21)))</f>
        <v>0</v>
      </c>
      <c r="L32" s="267">
        <f>(J32/INDEX(Indexace!$C$27:$AV$27,MATCH($J$6,Indexace!$C$21:$AV$21)))</f>
        <v>0</v>
      </c>
      <c r="M32" s="267">
        <f>(K32/INDEX(Indexace!$C$27:$AV$27,MATCH($J$6,Indexace!$C$21:$AV$21)))</f>
        <v>0</v>
      </c>
      <c r="N32" s="267">
        <f>(L32/INDEX(Indexace!$C$28:$AV$28,MATCH($L$6,Indexace!$C$21:$AV$21)))</f>
        <v>0</v>
      </c>
      <c r="O32" s="267">
        <f>(M32/INDEX(Indexace!$C$28:$AV$28,MATCH($L$6,Indexace!$C$21:$AV$21)))</f>
        <v>0</v>
      </c>
      <c r="P32" s="267">
        <f>(N32/INDEX(Indexace!$C$29:$AV$29,MATCH($N$6,Indexace!$C$21:$AV$21)))</f>
        <v>0</v>
      </c>
      <c r="Q32" s="267">
        <f>(O32/INDEX(Indexace!$C$29:$AV$29,MATCH($N$6,Indexace!$C$21:$AV$21)))</f>
        <v>0</v>
      </c>
      <c r="R32" s="267">
        <f>(P32/INDEX(Indexace!$C$30:$AV$30,MATCH($P$6,Indexace!$C$21:$AV$21)))</f>
        <v>0</v>
      </c>
      <c r="S32" s="267">
        <f>(Q32/INDEX(Indexace!$C$30:$AV$30,MATCH($P$6,Indexace!$C$21:$AV$21)))</f>
        <v>0</v>
      </c>
      <c r="T32" s="267">
        <f>(R32/INDEX(Indexace!$C$31:$AV$31,MATCH($R$6,Indexace!$C$21:$AV$21)))</f>
        <v>0</v>
      </c>
      <c r="U32" s="267">
        <f>(S32/INDEX(Indexace!$C$31:$AV$31,MATCH($R$6,Indexace!$C$21:$AV$21)))</f>
        <v>0</v>
      </c>
      <c r="V32" s="267">
        <f>(T32/INDEX(Indexace!$C$32:$AV$32,MATCH($T$6,Indexace!$C$21:$AV$21)))</f>
        <v>0</v>
      </c>
      <c r="W32" s="267">
        <f>(U32/INDEX(Indexace!$C$32:$AV$32,MATCH($T$6,Indexace!$C$21:$AV$21)))</f>
        <v>0</v>
      </c>
      <c r="X32" s="267">
        <f>(V32/INDEX(Indexace!$C$33:$AV$33,MATCH($V$6,Indexace!$C$21:$AV$21)))</f>
        <v>0</v>
      </c>
      <c r="Y32" s="267">
        <f>(W32/INDEX(Indexace!$C$33:$AV$33,MATCH($V$6,Indexace!$C$21:$AV$21)))</f>
        <v>0</v>
      </c>
      <c r="Z32" s="2"/>
      <c r="AA32" s="2"/>
      <c r="AB32" s="2"/>
    </row>
    <row r="33" spans="1:28" s="22" customFormat="1">
      <c r="A33" s="121" t="str">
        <f>'Základní vstupní data'!A108</f>
        <v>8.</v>
      </c>
      <c r="B33" s="347" t="str">
        <f>'Základní vstupní data'!B108</f>
        <v xml:space="preserve"> Výrobní režie</v>
      </c>
      <c r="C33" s="348"/>
      <c r="D33" s="348"/>
      <c r="E33" s="349" t="str">
        <f>'Základní vstupní data'!E108</f>
        <v>mil. Kč</v>
      </c>
      <c r="F33" s="267">
        <f>('Základní vstupní data'!F108/INDEX(Indexace!$C$24:$AV$24,MATCH($E$2,Indexace!$C$21:$AV$21)))</f>
        <v>0</v>
      </c>
      <c r="G33" s="240">
        <f>('Základní vstupní data'!G108/INDEX(Indexace!$C$24:$AV$24,MATCH($E$2,Indexace!$C$21:$AV$21)))</f>
        <v>0</v>
      </c>
      <c r="H33" s="267">
        <f>(F33/INDEX(Indexace!$C$25:$AV$25,MATCH($F$6,Indexace!$C$21:$AV$21)))</f>
        <v>0</v>
      </c>
      <c r="I33" s="267">
        <f>(G33/INDEX(Indexace!$C$25:$AV$25,MATCH($F$6,Indexace!$C$21:$AV$21)))</f>
        <v>0</v>
      </c>
      <c r="J33" s="267">
        <f>(H33/INDEX(Indexace!$C$26:$AV$26,MATCH($H$6,Indexace!$C$21:$AV$21)))</f>
        <v>0</v>
      </c>
      <c r="K33" s="267">
        <f>(I33/INDEX(Indexace!$C$26:$AV$26,MATCH($H$6,Indexace!$C$21:$AV$21)))</f>
        <v>0</v>
      </c>
      <c r="L33" s="267">
        <f>(J33/INDEX(Indexace!$C$27:$AV$27,MATCH($J$6,Indexace!$C$21:$AV$21)))</f>
        <v>0</v>
      </c>
      <c r="M33" s="267">
        <f>(K33/INDEX(Indexace!$C$27:$AV$27,MATCH($J$6,Indexace!$C$21:$AV$21)))</f>
        <v>0</v>
      </c>
      <c r="N33" s="267">
        <f>(L33/INDEX(Indexace!$C$28:$AV$28,MATCH($L$6,Indexace!$C$21:$AV$21)))</f>
        <v>0</v>
      </c>
      <c r="O33" s="267">
        <f>(M33/INDEX(Indexace!$C$28:$AV$28,MATCH($L$6,Indexace!$C$21:$AV$21)))</f>
        <v>0</v>
      </c>
      <c r="P33" s="267">
        <f>(N33/INDEX(Indexace!$C$29:$AV$29,MATCH($N$6,Indexace!$C$21:$AV$21)))</f>
        <v>0</v>
      </c>
      <c r="Q33" s="267">
        <f>(O33/INDEX(Indexace!$C$29:$AV$29,MATCH($N$6,Indexace!$C$21:$AV$21)))</f>
        <v>0</v>
      </c>
      <c r="R33" s="267">
        <f>(P33/INDEX(Indexace!$C$30:$AV$30,MATCH($P$6,Indexace!$C$21:$AV$21)))</f>
        <v>0</v>
      </c>
      <c r="S33" s="267">
        <f>(Q33/INDEX(Indexace!$C$30:$AV$30,MATCH($P$6,Indexace!$C$21:$AV$21)))</f>
        <v>0</v>
      </c>
      <c r="T33" s="267">
        <f>(R33/INDEX(Indexace!$C$31:$AV$31,MATCH($R$6,Indexace!$C$21:$AV$21)))</f>
        <v>0</v>
      </c>
      <c r="U33" s="267">
        <f>(S33/INDEX(Indexace!$C$31:$AV$31,MATCH($R$6,Indexace!$C$21:$AV$21)))</f>
        <v>0</v>
      </c>
      <c r="V33" s="267">
        <f>(T33/INDEX(Indexace!$C$32:$AV$32,MATCH($T$6,Indexace!$C$21:$AV$21)))</f>
        <v>0</v>
      </c>
      <c r="W33" s="267">
        <f>(U33/INDEX(Indexace!$C$32:$AV$32,MATCH($T$6,Indexace!$C$21:$AV$21)))</f>
        <v>0</v>
      </c>
      <c r="X33" s="267">
        <f>(V33/INDEX(Indexace!$C$33:$AV$33,MATCH($V$6,Indexace!$C$21:$AV$21)))</f>
        <v>0</v>
      </c>
      <c r="Y33" s="267">
        <f>(W33/INDEX(Indexace!$C$33:$AV$33,MATCH($V$6,Indexace!$C$21:$AV$21)))</f>
        <v>0</v>
      </c>
      <c r="Z33" s="2"/>
      <c r="AA33" s="2"/>
      <c r="AB33" s="2"/>
    </row>
    <row r="34" spans="1:28" s="22" customFormat="1">
      <c r="A34" s="121" t="str">
        <f>'Základní vstupní data'!A109</f>
        <v>9.</v>
      </c>
      <c r="B34" s="347" t="str">
        <f>'Základní vstupní data'!B109</f>
        <v xml:space="preserve"> Správní režie</v>
      </c>
      <c r="C34" s="348"/>
      <c r="D34" s="348"/>
      <c r="E34" s="349" t="str">
        <f>'Základní vstupní data'!E109</f>
        <v>mil. Kč</v>
      </c>
      <c r="F34" s="267">
        <f>('Základní vstupní data'!F109/INDEX(Indexace!$C$24:$AV$24,MATCH($E$2,Indexace!$C$21:$AV$21)))</f>
        <v>0</v>
      </c>
      <c r="G34" s="240">
        <f>('Základní vstupní data'!G109/INDEX(Indexace!$C$24:$AV$24,MATCH($E$2,Indexace!$C$21:$AV$21)))</f>
        <v>0</v>
      </c>
      <c r="H34" s="267">
        <f>(F34/INDEX(Indexace!$C$25:$AV$25,MATCH($F$6,Indexace!$C$21:$AV$21)))</f>
        <v>0</v>
      </c>
      <c r="I34" s="267">
        <f>(G34/INDEX(Indexace!$C$25:$AV$25,MATCH($F$6,Indexace!$C$21:$AV$21)))</f>
        <v>0</v>
      </c>
      <c r="J34" s="267">
        <f>(H34/INDEX(Indexace!$C$26:$AV$26,MATCH($H$6,Indexace!$C$21:$AV$21)))</f>
        <v>0</v>
      </c>
      <c r="K34" s="267">
        <f>(I34/INDEX(Indexace!$C$26:$AV$26,MATCH($H$6,Indexace!$C$21:$AV$21)))</f>
        <v>0</v>
      </c>
      <c r="L34" s="267">
        <f>(J34/INDEX(Indexace!$C$27:$AV$27,MATCH($J$6,Indexace!$C$21:$AV$21)))</f>
        <v>0</v>
      </c>
      <c r="M34" s="267">
        <f>(K34/INDEX(Indexace!$C$27:$AV$27,MATCH($J$6,Indexace!$C$21:$AV$21)))</f>
        <v>0</v>
      </c>
      <c r="N34" s="267">
        <f>(L34/INDEX(Indexace!$C$28:$AV$28,MATCH($L$6,Indexace!$C$21:$AV$21)))</f>
        <v>0</v>
      </c>
      <c r="O34" s="267">
        <f>(M34/INDEX(Indexace!$C$28:$AV$28,MATCH($L$6,Indexace!$C$21:$AV$21)))</f>
        <v>0</v>
      </c>
      <c r="P34" s="267">
        <f>(N34/INDEX(Indexace!$C$29:$AV$29,MATCH($N$6,Indexace!$C$21:$AV$21)))</f>
        <v>0</v>
      </c>
      <c r="Q34" s="267">
        <f>(O34/INDEX(Indexace!$C$29:$AV$29,MATCH($N$6,Indexace!$C$21:$AV$21)))</f>
        <v>0</v>
      </c>
      <c r="R34" s="267">
        <f>(P34/INDEX(Indexace!$C$30:$AV$30,MATCH($P$6,Indexace!$C$21:$AV$21)))</f>
        <v>0</v>
      </c>
      <c r="S34" s="267">
        <f>(Q34/INDEX(Indexace!$C$30:$AV$30,MATCH($P$6,Indexace!$C$21:$AV$21)))</f>
        <v>0</v>
      </c>
      <c r="T34" s="267">
        <f>(R34/INDEX(Indexace!$C$31:$AV$31,MATCH($R$6,Indexace!$C$21:$AV$21)))</f>
        <v>0</v>
      </c>
      <c r="U34" s="267">
        <f>(S34/INDEX(Indexace!$C$31:$AV$31,MATCH($R$6,Indexace!$C$21:$AV$21)))</f>
        <v>0</v>
      </c>
      <c r="V34" s="267">
        <f>(T34/INDEX(Indexace!$C$32:$AV$32,MATCH($T$6,Indexace!$C$21:$AV$21)))</f>
        <v>0</v>
      </c>
      <c r="W34" s="267">
        <f>(U34/INDEX(Indexace!$C$32:$AV$32,MATCH($T$6,Indexace!$C$21:$AV$21)))</f>
        <v>0</v>
      </c>
      <c r="X34" s="267">
        <f>(V34/INDEX(Indexace!$C$33:$AV$33,MATCH($V$6,Indexace!$C$21:$AV$21)))</f>
        <v>0</v>
      </c>
      <c r="Y34" s="267">
        <f>(W34/INDEX(Indexace!$C$33:$AV$33,MATCH($V$6,Indexace!$C$21:$AV$21)))</f>
        <v>0</v>
      </c>
      <c r="Z34" s="2"/>
      <c r="AA34" s="2"/>
      <c r="AB34" s="2"/>
    </row>
    <row r="35" spans="1:28" s="22" customFormat="1" ht="15" customHeight="1">
      <c r="A35" s="121" t="str">
        <f>'Základní vstupní data'!A110</f>
        <v>10.</v>
      </c>
      <c r="B35" s="68" t="str">
        <f>'Základní vstupní data'!B110</f>
        <v>Úplné vlastní náklady</v>
      </c>
      <c r="C35" s="68"/>
      <c r="D35" s="68"/>
      <c r="E35" s="343" t="str">
        <f>'Základní vstupní data'!E110</f>
        <v>mil. Kč</v>
      </c>
      <c r="F35" s="356">
        <f t="shared" ref="F35:Y35" si="6">F9+F14+F17+F20+F27+F31+F32+F33+F34</f>
        <v>0</v>
      </c>
      <c r="G35" s="701">
        <f t="shared" si="6"/>
        <v>0.72531383999999988</v>
      </c>
      <c r="H35" s="356">
        <f t="shared" si="6"/>
        <v>0</v>
      </c>
      <c r="I35" s="356">
        <f t="shared" si="6"/>
        <v>0.73982011680000004</v>
      </c>
      <c r="J35" s="356">
        <f t="shared" si="6"/>
        <v>0</v>
      </c>
      <c r="K35" s="356">
        <f t="shared" si="6"/>
        <v>0.75461651913600014</v>
      </c>
      <c r="L35" s="356">
        <f t="shared" si="6"/>
        <v>0</v>
      </c>
      <c r="M35" s="356">
        <f t="shared" si="6"/>
        <v>0.7697088495187201</v>
      </c>
      <c r="N35" s="356">
        <f t="shared" si="6"/>
        <v>0</v>
      </c>
      <c r="O35" s="356">
        <f t="shared" si="6"/>
        <v>0.78510302650909447</v>
      </c>
      <c r="P35" s="356">
        <f t="shared" si="6"/>
        <v>0</v>
      </c>
      <c r="Q35" s="356">
        <f t="shared" si="6"/>
        <v>0.80080508703927644</v>
      </c>
      <c r="R35" s="356">
        <f t="shared" si="6"/>
        <v>0</v>
      </c>
      <c r="S35" s="356">
        <f t="shared" si="6"/>
        <v>0.81682118878006205</v>
      </c>
      <c r="T35" s="356">
        <f t="shared" si="6"/>
        <v>0</v>
      </c>
      <c r="U35" s="356">
        <f t="shared" si="6"/>
        <v>0.83315761255566345</v>
      </c>
      <c r="V35" s="356">
        <f t="shared" si="6"/>
        <v>0</v>
      </c>
      <c r="W35" s="356">
        <f t="shared" si="6"/>
        <v>0.8498207648067766</v>
      </c>
      <c r="X35" s="356">
        <f t="shared" si="6"/>
        <v>0</v>
      </c>
      <c r="Y35" s="356">
        <f t="shared" si="6"/>
        <v>0.86681718010291231</v>
      </c>
      <c r="Z35" s="2"/>
      <c r="AA35" s="2"/>
      <c r="AB35" s="2"/>
    </row>
    <row r="36" spans="1:28">
      <c r="A36" s="224" t="str">
        <f>'Základní vstupní data'!A111</f>
        <v>A</v>
      </c>
      <c r="B36" s="99" t="str">
        <f>'Základní vstupní data'!B111</f>
        <v>Hodnota souvisejícího infrastrukturního majetku podle VÚME</v>
      </c>
      <c r="C36" s="99"/>
      <c r="D36" s="99"/>
      <c r="E36" s="340" t="str">
        <f>'Základní vstupní data'!E111</f>
        <v>mil.Kč</v>
      </c>
      <c r="F36" s="263">
        <f>('Základní vstupní data'!F111/INDEX(Indexace!$C$24:$AV$24,MATCH($E$2,Indexace!$C$21:$AV$21)))</f>
        <v>0</v>
      </c>
      <c r="G36" s="263">
        <f>('Základní vstupní data'!G111/INDEX(Indexace!$C$24:$AV$24,MATCH($E$2,Indexace!$C$21:$AV$21)))</f>
        <v>0</v>
      </c>
      <c r="H36" s="263">
        <f>(F36/INDEX(Indexace!$C$25:$AV$25,MATCH($F$6,Indexace!$C$21:$AV$21)))</f>
        <v>0</v>
      </c>
      <c r="I36" s="263">
        <f>(G36/INDEX(Indexace!$C$25:$AV$25,MATCH($F$6,Indexace!$C$21:$AV$21)))</f>
        <v>0</v>
      </c>
      <c r="J36" s="263">
        <f>(H36/INDEX(Indexace!$C$26:$AV$26,MATCH($H$6,Indexace!$C$21:$AV$21)))</f>
        <v>0</v>
      </c>
      <c r="K36" s="263">
        <f>(I36/INDEX(Indexace!$C$26:$AV$26,MATCH($H$6,Indexace!$C$21:$AV$21)))</f>
        <v>0</v>
      </c>
      <c r="L36" s="263">
        <f>(J36/INDEX(Indexace!$C$27:$AV$27,MATCH($J$6,Indexace!$C$21:$AV$21)))</f>
        <v>0</v>
      </c>
      <c r="M36" s="263">
        <f>(K36/INDEX(Indexace!$C$27:$AV$27,MATCH($J$6,Indexace!$C$21:$AV$21)))</f>
        <v>0</v>
      </c>
      <c r="N36" s="263">
        <f>(L36/INDEX(Indexace!$C$28:$AV$28,MATCH($L$6,Indexace!$C$21:$AV$21)))</f>
        <v>0</v>
      </c>
      <c r="O36" s="263">
        <f>(M36/INDEX(Indexace!$C$28:$AV$28,MATCH($L$6,Indexace!$C$21:$AV$21)))</f>
        <v>0</v>
      </c>
      <c r="P36" s="263">
        <f>(N36/INDEX(Indexace!$C$29:$AV$29,MATCH($N$6,Indexace!$C$21:$AV$21)))</f>
        <v>0</v>
      </c>
      <c r="Q36" s="263">
        <f>(O36/INDEX(Indexace!$C$29:$AV$29,MATCH($N$6,Indexace!$C$21:$AV$21)))</f>
        <v>0</v>
      </c>
      <c r="R36" s="263">
        <f>(P36/INDEX(Indexace!$C$30:$AV$30,MATCH($P$6,Indexace!$C$21:$AV$21)))</f>
        <v>0</v>
      </c>
      <c r="S36" s="263">
        <f>(Q36/INDEX(Indexace!$C$30:$AV$30,MATCH($P$6,Indexace!$C$21:$AV$21)))</f>
        <v>0</v>
      </c>
      <c r="T36" s="263">
        <f>(R36/INDEX(Indexace!$C$31:$AV$31,MATCH($R$6,Indexace!$C$21:$AV$21)))</f>
        <v>0</v>
      </c>
      <c r="U36" s="263">
        <f>(S36/INDEX(Indexace!$C$31:$AV$31,MATCH($R$6,Indexace!$C$21:$AV$21)))</f>
        <v>0</v>
      </c>
      <c r="V36" s="263">
        <f>(T36/INDEX(Indexace!$C$32:$AV$32,MATCH($T$6,Indexace!$C$21:$AV$21)))</f>
        <v>0</v>
      </c>
      <c r="W36" s="263">
        <f>(U36/INDEX(Indexace!$C$32:$AV$32,MATCH($T$6,Indexace!$C$21:$AV$21)))</f>
        <v>0</v>
      </c>
      <c r="X36" s="263">
        <f>(V36/INDEX(Indexace!$C$33:$AV$33,MATCH($V$6,Indexace!$C$21:$AV$21)))</f>
        <v>0</v>
      </c>
      <c r="Y36" s="263">
        <f>(W36/INDEX(Indexace!$C$33:$AV$33,MATCH($V$6,Indexace!$C$21:$AV$21)))</f>
        <v>0</v>
      </c>
      <c r="Z36" s="99"/>
      <c r="AA36" s="99"/>
      <c r="AB36" s="99"/>
    </row>
    <row r="37" spans="1:28">
      <c r="A37" s="224" t="str">
        <f>'Základní vstupní data'!A112</f>
        <v>B</v>
      </c>
      <c r="B37" s="119" t="str">
        <f>'Základní vstupní data'!B112</f>
        <v>Pořizovací cena souvisejícího provozního hmotného majetku</v>
      </c>
      <c r="C37" s="119"/>
      <c r="D37" s="119"/>
      <c r="E37" s="349" t="str">
        <f>'Základní vstupní data'!E112</f>
        <v>mil.Kč</v>
      </c>
      <c r="F37" s="267">
        <f>('Základní vstupní data'!F112/INDEX(Indexace!$C$24:$AV$24,MATCH($E$2,Indexace!$C$21:$AV$21)))</f>
        <v>0</v>
      </c>
      <c r="G37" s="267">
        <f>('Základní vstupní data'!G112/INDEX(Indexace!$C$24:$AV$24,MATCH($E$2,Indexace!$C$21:$AV$21)))</f>
        <v>0</v>
      </c>
      <c r="H37" s="267">
        <f>(F37/INDEX(Indexace!$C$25:$AV$25,MATCH($F$6,Indexace!$C$21:$AV$21)))</f>
        <v>0</v>
      </c>
      <c r="I37" s="267">
        <f>(G37/INDEX(Indexace!$C$25:$AV$25,MATCH($F$6,Indexace!$C$21:$AV$21)))</f>
        <v>0</v>
      </c>
      <c r="J37" s="267">
        <f>(H37/INDEX(Indexace!$C$26:$AV$26,MATCH($H$6,Indexace!$C$21:$AV$21)))</f>
        <v>0</v>
      </c>
      <c r="K37" s="267">
        <f>(I37/INDEX(Indexace!$C$26:$AV$26,MATCH($H$6,Indexace!$C$21:$AV$21)))</f>
        <v>0</v>
      </c>
      <c r="L37" s="267">
        <f>(J37/INDEX(Indexace!$C$27:$AV$27,MATCH($J$6,Indexace!$C$21:$AV$21)))</f>
        <v>0</v>
      </c>
      <c r="M37" s="267">
        <f>(K37/INDEX(Indexace!$C$27:$AV$27,MATCH($J$6,Indexace!$C$21:$AV$21)))</f>
        <v>0</v>
      </c>
      <c r="N37" s="267">
        <f>(L37/INDEX(Indexace!$C$28:$AV$28,MATCH($L$6,Indexace!$C$21:$AV$21)))</f>
        <v>0</v>
      </c>
      <c r="O37" s="267">
        <f>(M37/INDEX(Indexace!$C$28:$AV$28,MATCH($L$6,Indexace!$C$21:$AV$21)))</f>
        <v>0</v>
      </c>
      <c r="P37" s="267">
        <f>(N37/INDEX(Indexace!$C$29:$AV$29,MATCH($N$6,Indexace!$C$21:$AV$21)))</f>
        <v>0</v>
      </c>
      <c r="Q37" s="267">
        <f>(O37/INDEX(Indexace!$C$29:$AV$29,MATCH($N$6,Indexace!$C$21:$AV$21)))</f>
        <v>0</v>
      </c>
      <c r="R37" s="267">
        <f>(P37/INDEX(Indexace!$C$30:$AV$30,MATCH($P$6,Indexace!$C$21:$AV$21)))</f>
        <v>0</v>
      </c>
      <c r="S37" s="267">
        <f>(Q37/INDEX(Indexace!$C$30:$AV$30,MATCH($P$6,Indexace!$C$21:$AV$21)))</f>
        <v>0</v>
      </c>
      <c r="T37" s="267">
        <f>(R37/INDEX(Indexace!$C$31:$AV$31,MATCH($R$6,Indexace!$C$21:$AV$21)))</f>
        <v>0</v>
      </c>
      <c r="U37" s="267">
        <f>(S37/INDEX(Indexace!$C$31:$AV$31,MATCH($R$6,Indexace!$C$21:$AV$21)))</f>
        <v>0</v>
      </c>
      <c r="V37" s="267">
        <f>(T37/INDEX(Indexace!$C$32:$AV$32,MATCH($T$6,Indexace!$C$21:$AV$21)))</f>
        <v>0</v>
      </c>
      <c r="W37" s="267">
        <f>(U37/INDEX(Indexace!$C$32:$AV$32,MATCH($T$6,Indexace!$C$21:$AV$21)))</f>
        <v>0</v>
      </c>
      <c r="X37" s="267">
        <f>(V37/INDEX(Indexace!$C$33:$AV$33,MATCH($V$6,Indexace!$C$21:$AV$21)))</f>
        <v>0</v>
      </c>
      <c r="Y37" s="267">
        <f>(W37/INDEX(Indexace!$C$33:$AV$33,MATCH($V$6,Indexace!$C$21:$AV$21)))</f>
        <v>0</v>
      </c>
      <c r="Z37" s="99"/>
      <c r="AA37" s="99"/>
      <c r="AB37" s="99"/>
    </row>
    <row r="38" spans="1:28">
      <c r="A38" s="224" t="str">
        <f>'Základní vstupní data'!A113</f>
        <v>C</v>
      </c>
      <c r="B38" s="119" t="str">
        <f>'Základní vstupní data'!B113</f>
        <v>Počet pracovníků</v>
      </c>
      <c r="C38" s="119"/>
      <c r="D38" s="119"/>
      <c r="E38" s="349" t="str">
        <f>'Základní vstupní data'!E113</f>
        <v>osob</v>
      </c>
      <c r="F38" s="267">
        <f>'Základní vstupní data'!F113</f>
        <v>0</v>
      </c>
      <c r="G38" s="267">
        <f>'Základní vstupní data'!G113</f>
        <v>0.5</v>
      </c>
      <c r="H38" s="267">
        <f t="shared" ref="H38:I46" si="7">F38</f>
        <v>0</v>
      </c>
      <c r="I38" s="267">
        <f t="shared" si="7"/>
        <v>0.5</v>
      </c>
      <c r="J38" s="267">
        <f t="shared" ref="J38:J46" si="8">H38</f>
        <v>0</v>
      </c>
      <c r="K38" s="267">
        <f t="shared" ref="K38:K46" si="9">I38</f>
        <v>0.5</v>
      </c>
      <c r="L38" s="267">
        <f t="shared" ref="L38:L46" si="10">J38</f>
        <v>0</v>
      </c>
      <c r="M38" s="267">
        <f t="shared" ref="M38:M46" si="11">K38</f>
        <v>0.5</v>
      </c>
      <c r="N38" s="267">
        <f t="shared" ref="N38:N46" si="12">L38</f>
        <v>0</v>
      </c>
      <c r="O38" s="267">
        <f t="shared" ref="O38:O46" si="13">M38</f>
        <v>0.5</v>
      </c>
      <c r="P38" s="267">
        <f t="shared" ref="P38:P46" si="14">N38</f>
        <v>0</v>
      </c>
      <c r="Q38" s="267">
        <f t="shared" ref="Q38:Q46" si="15">O38</f>
        <v>0.5</v>
      </c>
      <c r="R38" s="267">
        <f t="shared" ref="R38:R46" si="16">P38</f>
        <v>0</v>
      </c>
      <c r="S38" s="267">
        <f t="shared" ref="S38:S46" si="17">Q38</f>
        <v>0.5</v>
      </c>
      <c r="T38" s="267">
        <f t="shared" ref="T38:T46" si="18">R38</f>
        <v>0</v>
      </c>
      <c r="U38" s="267">
        <f t="shared" ref="U38:U46" si="19">S38</f>
        <v>0.5</v>
      </c>
      <c r="V38" s="267">
        <f t="shared" ref="V38:V46" si="20">T38</f>
        <v>0</v>
      </c>
      <c r="W38" s="267">
        <f t="shared" ref="W38:W46" si="21">U38</f>
        <v>0.5</v>
      </c>
      <c r="X38" s="267">
        <f t="shared" ref="X38:X46" si="22">V38</f>
        <v>0</v>
      </c>
      <c r="Y38" s="267">
        <f t="shared" ref="Y38:Y46" si="23">W38</f>
        <v>0.5</v>
      </c>
      <c r="Z38" s="99"/>
      <c r="AA38" s="99"/>
      <c r="AB38" s="99"/>
    </row>
    <row r="39" spans="1:28">
      <c r="A39" s="224" t="str">
        <f>'Základní vstupní data'!A114</f>
        <v>D</v>
      </c>
      <c r="B39" s="119" t="str">
        <f>'Základní vstupní data'!B114</f>
        <v>Voda pitná fakturovaná</v>
      </c>
      <c r="C39" s="119"/>
      <c r="D39" s="119"/>
      <c r="E39" s="349" t="str">
        <f>'Základní vstupní data'!E114</f>
        <v>mil.m3</v>
      </c>
      <c r="F39" s="267">
        <f>'Základní vstupní data'!F114</f>
        <v>0</v>
      </c>
      <c r="G39" s="267">
        <f>'Základní vstupní data'!G114</f>
        <v>0</v>
      </c>
      <c r="H39" s="267">
        <f t="shared" si="7"/>
        <v>0</v>
      </c>
      <c r="I39" s="267">
        <f t="shared" si="7"/>
        <v>0</v>
      </c>
      <c r="J39" s="267">
        <f t="shared" si="8"/>
        <v>0</v>
      </c>
      <c r="K39" s="267">
        <f t="shared" si="9"/>
        <v>0</v>
      </c>
      <c r="L39" s="267">
        <f t="shared" si="10"/>
        <v>0</v>
      </c>
      <c r="M39" s="267">
        <f t="shared" si="11"/>
        <v>0</v>
      </c>
      <c r="N39" s="267">
        <f t="shared" si="12"/>
        <v>0</v>
      </c>
      <c r="O39" s="267">
        <f t="shared" si="13"/>
        <v>0</v>
      </c>
      <c r="P39" s="267">
        <f t="shared" si="14"/>
        <v>0</v>
      </c>
      <c r="Q39" s="267">
        <f t="shared" si="15"/>
        <v>0</v>
      </c>
      <c r="R39" s="267">
        <f t="shared" si="16"/>
        <v>0</v>
      </c>
      <c r="S39" s="267">
        <f t="shared" si="17"/>
        <v>0</v>
      </c>
      <c r="T39" s="267">
        <f t="shared" si="18"/>
        <v>0</v>
      </c>
      <c r="U39" s="267">
        <f t="shared" si="19"/>
        <v>0</v>
      </c>
      <c r="V39" s="267">
        <f t="shared" si="20"/>
        <v>0</v>
      </c>
      <c r="W39" s="267">
        <f t="shared" si="21"/>
        <v>0</v>
      </c>
      <c r="X39" s="267">
        <f t="shared" si="22"/>
        <v>0</v>
      </c>
      <c r="Y39" s="267">
        <f t="shared" si="23"/>
        <v>0</v>
      </c>
      <c r="Z39" s="99"/>
      <c r="AA39" s="99"/>
      <c r="AB39" s="99"/>
    </row>
    <row r="40" spans="1:28">
      <c r="A40" s="224" t="str">
        <f>'Základní vstupní data'!A115</f>
        <v>E</v>
      </c>
      <c r="B40" s="119" t="str">
        <f>'Základní vstupní data'!B115</f>
        <v>- z toho domácnosti</v>
      </c>
      <c r="C40" s="119"/>
      <c r="D40" s="119"/>
      <c r="E40" s="349" t="str">
        <f>'Základní vstupní data'!E115</f>
        <v>mil.m3</v>
      </c>
      <c r="F40" s="267">
        <f>'Základní vstupní data'!F115</f>
        <v>0</v>
      </c>
      <c r="G40" s="267">
        <f>'Základní vstupní data'!G115</f>
        <v>0</v>
      </c>
      <c r="H40" s="267">
        <f t="shared" si="7"/>
        <v>0</v>
      </c>
      <c r="I40" s="267">
        <f t="shared" si="7"/>
        <v>0</v>
      </c>
      <c r="J40" s="267">
        <f t="shared" si="8"/>
        <v>0</v>
      </c>
      <c r="K40" s="267">
        <f t="shared" si="9"/>
        <v>0</v>
      </c>
      <c r="L40" s="267">
        <f t="shared" si="10"/>
        <v>0</v>
      </c>
      <c r="M40" s="267">
        <f t="shared" si="11"/>
        <v>0</v>
      </c>
      <c r="N40" s="267">
        <f t="shared" si="12"/>
        <v>0</v>
      </c>
      <c r="O40" s="267">
        <f t="shared" si="13"/>
        <v>0</v>
      </c>
      <c r="P40" s="267">
        <f t="shared" si="14"/>
        <v>0</v>
      </c>
      <c r="Q40" s="267">
        <f t="shared" si="15"/>
        <v>0</v>
      </c>
      <c r="R40" s="267">
        <f t="shared" si="16"/>
        <v>0</v>
      </c>
      <c r="S40" s="267">
        <f t="shared" si="17"/>
        <v>0</v>
      </c>
      <c r="T40" s="267">
        <f t="shared" si="18"/>
        <v>0</v>
      </c>
      <c r="U40" s="267">
        <f t="shared" si="19"/>
        <v>0</v>
      </c>
      <c r="V40" s="267">
        <f t="shared" si="20"/>
        <v>0</v>
      </c>
      <c r="W40" s="267">
        <f t="shared" si="21"/>
        <v>0</v>
      </c>
      <c r="X40" s="267">
        <f t="shared" si="22"/>
        <v>0</v>
      </c>
      <c r="Y40" s="267">
        <f t="shared" si="23"/>
        <v>0</v>
      </c>
      <c r="Z40" s="99"/>
      <c r="AA40" s="99"/>
      <c r="AB40" s="99"/>
    </row>
    <row r="41" spans="1:28">
      <c r="A41" s="224" t="str">
        <f>'Základní vstupní data'!A116</f>
        <v>F</v>
      </c>
      <c r="B41" s="119" t="str">
        <f>'Základní vstupní data'!B116</f>
        <v>Voda odpadní odv. fakturovaná</v>
      </c>
      <c r="C41" s="119"/>
      <c r="D41" s="119"/>
      <c r="E41" s="349" t="str">
        <f>'Základní vstupní data'!E116</f>
        <v>mil.m3</v>
      </c>
      <c r="F41" s="267">
        <f>'Základní vstupní data'!F116</f>
        <v>0</v>
      </c>
      <c r="G41" s="267">
        <f>'Základní vstupní data'!G116</f>
        <v>1.2E-2</v>
      </c>
      <c r="H41" s="267">
        <f t="shared" si="7"/>
        <v>0</v>
      </c>
      <c r="I41" s="267">
        <f t="shared" si="7"/>
        <v>1.2E-2</v>
      </c>
      <c r="J41" s="267">
        <f t="shared" si="8"/>
        <v>0</v>
      </c>
      <c r="K41" s="267">
        <f t="shared" si="9"/>
        <v>1.2E-2</v>
      </c>
      <c r="L41" s="267">
        <f t="shared" si="10"/>
        <v>0</v>
      </c>
      <c r="M41" s="267">
        <f t="shared" si="11"/>
        <v>1.2E-2</v>
      </c>
      <c r="N41" s="267">
        <f t="shared" si="12"/>
        <v>0</v>
      </c>
      <c r="O41" s="267">
        <f t="shared" si="13"/>
        <v>1.2E-2</v>
      </c>
      <c r="P41" s="267">
        <f t="shared" si="14"/>
        <v>0</v>
      </c>
      <c r="Q41" s="267">
        <f t="shared" si="15"/>
        <v>1.2E-2</v>
      </c>
      <c r="R41" s="267">
        <f t="shared" si="16"/>
        <v>0</v>
      </c>
      <c r="S41" s="267">
        <f t="shared" si="17"/>
        <v>1.2E-2</v>
      </c>
      <c r="T41" s="267">
        <f t="shared" si="18"/>
        <v>0</v>
      </c>
      <c r="U41" s="267">
        <f t="shared" si="19"/>
        <v>1.2E-2</v>
      </c>
      <c r="V41" s="267">
        <f t="shared" si="20"/>
        <v>0</v>
      </c>
      <c r="W41" s="267">
        <f t="shared" si="21"/>
        <v>1.2E-2</v>
      </c>
      <c r="X41" s="267">
        <f t="shared" si="22"/>
        <v>0</v>
      </c>
      <c r="Y41" s="267">
        <f t="shared" si="23"/>
        <v>1.2E-2</v>
      </c>
      <c r="Z41" s="99"/>
      <c r="AA41" s="99"/>
      <c r="AB41" s="99"/>
    </row>
    <row r="42" spans="1:28">
      <c r="A42" s="224" t="str">
        <f>'Základní vstupní data'!A117</f>
        <v>G</v>
      </c>
      <c r="B42" s="119" t="str">
        <f>'Základní vstupní data'!B117</f>
        <v>- z toho domácnosti</v>
      </c>
      <c r="C42" s="119"/>
      <c r="D42" s="119"/>
      <c r="E42" s="349" t="str">
        <f>'Základní vstupní data'!E117</f>
        <v>mil.m3</v>
      </c>
      <c r="F42" s="267">
        <f>'Základní vstupní data'!F117</f>
        <v>0</v>
      </c>
      <c r="G42" s="267">
        <f>'Základní vstupní data'!G117</f>
        <v>1.0999999999999999E-2</v>
      </c>
      <c r="H42" s="267">
        <f t="shared" si="7"/>
        <v>0</v>
      </c>
      <c r="I42" s="267">
        <f t="shared" si="7"/>
        <v>1.0999999999999999E-2</v>
      </c>
      <c r="J42" s="267">
        <f t="shared" si="8"/>
        <v>0</v>
      </c>
      <c r="K42" s="267">
        <f t="shared" si="9"/>
        <v>1.0999999999999999E-2</v>
      </c>
      <c r="L42" s="267">
        <f t="shared" si="10"/>
        <v>0</v>
      </c>
      <c r="M42" s="267">
        <f t="shared" si="11"/>
        <v>1.0999999999999999E-2</v>
      </c>
      <c r="N42" s="267">
        <f t="shared" si="12"/>
        <v>0</v>
      </c>
      <c r="O42" s="267">
        <f t="shared" si="13"/>
        <v>1.0999999999999999E-2</v>
      </c>
      <c r="P42" s="267">
        <f t="shared" si="14"/>
        <v>0</v>
      </c>
      <c r="Q42" s="267">
        <f t="shared" si="15"/>
        <v>1.0999999999999999E-2</v>
      </c>
      <c r="R42" s="267">
        <f t="shared" si="16"/>
        <v>0</v>
      </c>
      <c r="S42" s="267">
        <f t="shared" si="17"/>
        <v>1.0999999999999999E-2</v>
      </c>
      <c r="T42" s="267">
        <f t="shared" si="18"/>
        <v>0</v>
      </c>
      <c r="U42" s="267">
        <f t="shared" si="19"/>
        <v>1.0999999999999999E-2</v>
      </c>
      <c r="V42" s="267">
        <f t="shared" si="20"/>
        <v>0</v>
      </c>
      <c r="W42" s="267">
        <f t="shared" si="21"/>
        <v>1.0999999999999999E-2</v>
      </c>
      <c r="X42" s="267">
        <f t="shared" si="22"/>
        <v>0</v>
      </c>
      <c r="Y42" s="267">
        <f t="shared" si="23"/>
        <v>1.0999999999999999E-2</v>
      </c>
      <c r="Z42" s="99"/>
      <c r="AA42" s="99"/>
      <c r="AB42" s="99"/>
    </row>
    <row r="43" spans="1:28">
      <c r="A43" s="224" t="str">
        <f>'Základní vstupní data'!A118</f>
        <v>H</v>
      </c>
      <c r="B43" s="119" t="str">
        <f>'Základní vstupní data'!B118</f>
        <v>Voda srážková fakturovaná</v>
      </c>
      <c r="C43" s="119"/>
      <c r="D43" s="119"/>
      <c r="E43" s="349" t="str">
        <f>'Základní vstupní data'!E118</f>
        <v>mil.m3</v>
      </c>
      <c r="F43" s="267">
        <f>'Základní vstupní data'!F118</f>
        <v>0</v>
      </c>
      <c r="G43" s="267">
        <f>'Základní vstupní data'!G118</f>
        <v>0</v>
      </c>
      <c r="H43" s="267">
        <f t="shared" si="7"/>
        <v>0</v>
      </c>
      <c r="I43" s="267">
        <f t="shared" si="7"/>
        <v>0</v>
      </c>
      <c r="J43" s="267">
        <f t="shared" si="8"/>
        <v>0</v>
      </c>
      <c r="K43" s="267">
        <f t="shared" si="9"/>
        <v>0</v>
      </c>
      <c r="L43" s="267">
        <f t="shared" si="10"/>
        <v>0</v>
      </c>
      <c r="M43" s="267">
        <f t="shared" si="11"/>
        <v>0</v>
      </c>
      <c r="N43" s="267">
        <f t="shared" si="12"/>
        <v>0</v>
      </c>
      <c r="O43" s="267">
        <f t="shared" si="13"/>
        <v>0</v>
      </c>
      <c r="P43" s="267">
        <f t="shared" si="14"/>
        <v>0</v>
      </c>
      <c r="Q43" s="267">
        <f t="shared" si="15"/>
        <v>0</v>
      </c>
      <c r="R43" s="267">
        <f t="shared" si="16"/>
        <v>0</v>
      </c>
      <c r="S43" s="267">
        <f t="shared" si="17"/>
        <v>0</v>
      </c>
      <c r="T43" s="267">
        <f t="shared" si="18"/>
        <v>0</v>
      </c>
      <c r="U43" s="267">
        <f t="shared" si="19"/>
        <v>0</v>
      </c>
      <c r="V43" s="267">
        <f t="shared" si="20"/>
        <v>0</v>
      </c>
      <c r="W43" s="267">
        <f t="shared" si="21"/>
        <v>0</v>
      </c>
      <c r="X43" s="267">
        <f t="shared" si="22"/>
        <v>0</v>
      </c>
      <c r="Y43" s="267">
        <f t="shared" si="23"/>
        <v>0</v>
      </c>
      <c r="Z43" s="99"/>
      <c r="AA43" s="99"/>
      <c r="AB43" s="99"/>
    </row>
    <row r="44" spans="1:28">
      <c r="A44" s="224" t="str">
        <f>'Základní vstupní data'!A119</f>
        <v>I</v>
      </c>
      <c r="B44" s="119" t="str">
        <f>'Základní vstupní data'!B119</f>
        <v>Voda odpadní čištěná</v>
      </c>
      <c r="C44" s="119"/>
      <c r="D44" s="119"/>
      <c r="E44" s="349" t="str">
        <f>'Základní vstupní data'!E119</f>
        <v>mil.m3</v>
      </c>
      <c r="F44" s="267">
        <f>'Základní vstupní data'!F119</f>
        <v>0</v>
      </c>
      <c r="G44" s="267">
        <f>'Základní vstupní data'!G119</f>
        <v>1.2E-2</v>
      </c>
      <c r="H44" s="267">
        <f t="shared" si="7"/>
        <v>0</v>
      </c>
      <c r="I44" s="267">
        <f t="shared" si="7"/>
        <v>1.2E-2</v>
      </c>
      <c r="J44" s="267">
        <f t="shared" si="8"/>
        <v>0</v>
      </c>
      <c r="K44" s="267">
        <f t="shared" si="9"/>
        <v>1.2E-2</v>
      </c>
      <c r="L44" s="267">
        <f t="shared" si="10"/>
        <v>0</v>
      </c>
      <c r="M44" s="267">
        <f t="shared" si="11"/>
        <v>1.2E-2</v>
      </c>
      <c r="N44" s="267">
        <f t="shared" si="12"/>
        <v>0</v>
      </c>
      <c r="O44" s="267">
        <f t="shared" si="13"/>
        <v>1.2E-2</v>
      </c>
      <c r="P44" s="267">
        <f t="shared" si="14"/>
        <v>0</v>
      </c>
      <c r="Q44" s="267">
        <f t="shared" si="15"/>
        <v>1.2E-2</v>
      </c>
      <c r="R44" s="267">
        <f t="shared" si="16"/>
        <v>0</v>
      </c>
      <c r="S44" s="267">
        <f t="shared" si="17"/>
        <v>1.2E-2</v>
      </c>
      <c r="T44" s="267">
        <f t="shared" si="18"/>
        <v>0</v>
      </c>
      <c r="U44" s="267">
        <f t="shared" si="19"/>
        <v>1.2E-2</v>
      </c>
      <c r="V44" s="267">
        <f t="shared" si="20"/>
        <v>0</v>
      </c>
      <c r="W44" s="267">
        <f t="shared" si="21"/>
        <v>1.2E-2</v>
      </c>
      <c r="X44" s="267">
        <f t="shared" si="22"/>
        <v>0</v>
      </c>
      <c r="Y44" s="267">
        <f t="shared" si="23"/>
        <v>1.2E-2</v>
      </c>
      <c r="Z44" s="99"/>
      <c r="AA44" s="99"/>
      <c r="AB44" s="99"/>
    </row>
    <row r="45" spans="1:28">
      <c r="A45" s="224" t="str">
        <f>'Základní vstupní data'!A120</f>
        <v>J</v>
      </c>
      <c r="B45" s="119" t="str">
        <f>'Základní vstupní data'!B120</f>
        <v>Pitná nebo odpadní voda převzatá</v>
      </c>
      <c r="C45" s="119"/>
      <c r="D45" s="119"/>
      <c r="E45" s="349" t="str">
        <f>'Základní vstupní data'!E120</f>
        <v>mil.m3</v>
      </c>
      <c r="F45" s="267">
        <f>'Základní vstupní data'!F120</f>
        <v>0</v>
      </c>
      <c r="G45" s="267">
        <f>'Základní vstupní data'!G120</f>
        <v>0</v>
      </c>
      <c r="H45" s="267">
        <f t="shared" si="7"/>
        <v>0</v>
      </c>
      <c r="I45" s="267">
        <f t="shared" ref="I45:I46" si="24">G45</f>
        <v>0</v>
      </c>
      <c r="J45" s="267">
        <f t="shared" si="8"/>
        <v>0</v>
      </c>
      <c r="K45" s="267">
        <f t="shared" si="9"/>
        <v>0</v>
      </c>
      <c r="L45" s="267">
        <f t="shared" si="10"/>
        <v>0</v>
      </c>
      <c r="M45" s="267">
        <f t="shared" si="11"/>
        <v>0</v>
      </c>
      <c r="N45" s="267">
        <f t="shared" si="12"/>
        <v>0</v>
      </c>
      <c r="O45" s="267">
        <f t="shared" si="13"/>
        <v>0</v>
      </c>
      <c r="P45" s="267">
        <f t="shared" si="14"/>
        <v>0</v>
      </c>
      <c r="Q45" s="267">
        <f t="shared" si="15"/>
        <v>0</v>
      </c>
      <c r="R45" s="267">
        <f t="shared" si="16"/>
        <v>0</v>
      </c>
      <c r="S45" s="267">
        <f t="shared" si="17"/>
        <v>0</v>
      </c>
      <c r="T45" s="267">
        <f t="shared" si="18"/>
        <v>0</v>
      </c>
      <c r="U45" s="267">
        <f t="shared" si="19"/>
        <v>0</v>
      </c>
      <c r="V45" s="267">
        <f t="shared" si="20"/>
        <v>0</v>
      </c>
      <c r="W45" s="267">
        <f t="shared" si="21"/>
        <v>0</v>
      </c>
      <c r="X45" s="267">
        <f t="shared" si="22"/>
        <v>0</v>
      </c>
      <c r="Y45" s="267">
        <f t="shared" si="23"/>
        <v>0</v>
      </c>
      <c r="Z45" s="99"/>
      <c r="AA45" s="99"/>
      <c r="AB45" s="99"/>
    </row>
    <row r="46" spans="1:28">
      <c r="A46" s="129" t="str">
        <f>'Základní vstupní data'!A121</f>
        <v>K</v>
      </c>
      <c r="B46" s="131" t="str">
        <f>'Základní vstupní data'!B121</f>
        <v>Pitná nebo odpadní voda předaná</v>
      </c>
      <c r="C46" s="131"/>
      <c r="D46" s="131"/>
      <c r="E46" s="343" t="str">
        <f>'Základní vstupní data'!E121</f>
        <v>mil.m3</v>
      </c>
      <c r="F46" s="267">
        <f>'Základní vstupní data'!F121</f>
        <v>0</v>
      </c>
      <c r="G46" s="267">
        <f>'Základní vstupní data'!G121</f>
        <v>0</v>
      </c>
      <c r="H46" s="267">
        <f t="shared" si="7"/>
        <v>0</v>
      </c>
      <c r="I46" s="267">
        <f t="shared" si="24"/>
        <v>0</v>
      </c>
      <c r="J46" s="267">
        <f t="shared" si="8"/>
        <v>0</v>
      </c>
      <c r="K46" s="267">
        <f t="shared" si="9"/>
        <v>0</v>
      </c>
      <c r="L46" s="267">
        <f t="shared" si="10"/>
        <v>0</v>
      </c>
      <c r="M46" s="267">
        <f t="shared" si="11"/>
        <v>0</v>
      </c>
      <c r="N46" s="267">
        <f t="shared" si="12"/>
        <v>0</v>
      </c>
      <c r="O46" s="267">
        <f t="shared" si="13"/>
        <v>0</v>
      </c>
      <c r="P46" s="267">
        <f t="shared" si="14"/>
        <v>0</v>
      </c>
      <c r="Q46" s="267">
        <f t="shared" si="15"/>
        <v>0</v>
      </c>
      <c r="R46" s="267">
        <f t="shared" si="16"/>
        <v>0</v>
      </c>
      <c r="S46" s="267">
        <f t="shared" si="17"/>
        <v>0</v>
      </c>
      <c r="T46" s="267">
        <f t="shared" si="18"/>
        <v>0</v>
      </c>
      <c r="U46" s="267">
        <f t="shared" si="19"/>
        <v>0</v>
      </c>
      <c r="V46" s="267">
        <f t="shared" si="20"/>
        <v>0</v>
      </c>
      <c r="W46" s="267">
        <f t="shared" si="21"/>
        <v>0</v>
      </c>
      <c r="X46" s="267">
        <f t="shared" si="22"/>
        <v>0</v>
      </c>
      <c r="Y46" s="267">
        <f t="shared" si="23"/>
        <v>0</v>
      </c>
      <c r="Z46" s="99"/>
      <c r="AA46" s="99"/>
      <c r="AB46" s="99"/>
    </row>
    <row r="47" spans="1:28">
      <c r="A47" s="129"/>
      <c r="B47" s="85" t="str">
        <f>'Základní vstupní data'!B122</f>
        <v>KALKULOVANÁ CENA PRO VODNÉ A STOČNÉ</v>
      </c>
      <c r="C47" s="126"/>
      <c r="D47" s="126"/>
      <c r="E47" s="344">
        <f>'Základní vstupní data'!E122</f>
        <v>0</v>
      </c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99"/>
      <c r="AA47" s="99"/>
      <c r="AB47" s="99"/>
    </row>
    <row r="48" spans="1:28">
      <c r="A48" s="224" t="str">
        <f>'Základní vstupní data'!A123</f>
        <v>11.</v>
      </c>
      <c r="B48" s="99" t="str">
        <f>'Základní vstupní data'!B123</f>
        <v xml:space="preserve">JEDNOTKOVÉ NÁKLADY </v>
      </c>
      <c r="C48" s="99"/>
      <c r="D48" s="99"/>
      <c r="E48" s="340" t="str">
        <f>'Základní vstupní data'!E123</f>
        <v>Kč/m3</v>
      </c>
      <c r="F48" s="620">
        <f t="shared" ref="F48:X48" si="25">IF(F39=0,0,F35/F39)</f>
        <v>0</v>
      </c>
      <c r="G48" s="620">
        <f>IF(G41=0,0,G35/(G41+G43))</f>
        <v>60.44281999999999</v>
      </c>
      <c r="H48" s="620">
        <f t="shared" si="25"/>
        <v>0</v>
      </c>
      <c r="I48" s="620">
        <f>IF(I41=0,0,I35/(I41+I43))</f>
        <v>61.651676399999999</v>
      </c>
      <c r="J48" s="620">
        <f t="shared" si="25"/>
        <v>0</v>
      </c>
      <c r="K48" s="620">
        <f>IF(K41=0,0,K35/(K41+K43))</f>
        <v>62.884709928000014</v>
      </c>
      <c r="L48" s="620">
        <f t="shared" si="25"/>
        <v>0</v>
      </c>
      <c r="M48" s="620">
        <f>IF(M41=0,0,M35/(M41+M43))</f>
        <v>64.14240412656001</v>
      </c>
      <c r="N48" s="620">
        <f t="shared" si="25"/>
        <v>0</v>
      </c>
      <c r="O48" s="620">
        <f>IF(O41=0,0,O35/(O41+O43))</f>
        <v>65.425252209091198</v>
      </c>
      <c r="P48" s="620">
        <f t="shared" si="25"/>
        <v>0</v>
      </c>
      <c r="Q48" s="620">
        <f>IF(Q41=0,0,Q35/(Q41+Q43))</f>
        <v>66.733757253273041</v>
      </c>
      <c r="R48" s="620">
        <f t="shared" si="25"/>
        <v>0</v>
      </c>
      <c r="S48" s="620">
        <f>IF(S41=0,0,S35/(S41+S43))</f>
        <v>68.068432398338501</v>
      </c>
      <c r="T48" s="620">
        <f t="shared" si="25"/>
        <v>0</v>
      </c>
      <c r="U48" s="620">
        <f>IF(U41=0,0,U35/(U41+U43))</f>
        <v>69.429801046305286</v>
      </c>
      <c r="V48" s="620">
        <f t="shared" si="25"/>
        <v>0</v>
      </c>
      <c r="W48" s="620">
        <f>IF(W41=0,0,W35/(W41+W43))</f>
        <v>70.818397067231388</v>
      </c>
      <c r="X48" s="620">
        <f t="shared" si="25"/>
        <v>0</v>
      </c>
      <c r="Y48" s="620">
        <f>IF(Y41=0,0,Y35/(Y41+Y43))</f>
        <v>72.234765008576019</v>
      </c>
      <c r="Z48" s="99"/>
      <c r="AA48" s="99"/>
      <c r="AB48" s="99"/>
    </row>
    <row r="49" spans="1:28">
      <c r="A49" s="224" t="str">
        <f>'Základní vstupní data'!A124</f>
        <v>12.</v>
      </c>
      <c r="B49" s="119" t="str">
        <f>'Základní vstupní data'!B124</f>
        <v>ÚVN</v>
      </c>
      <c r="C49" s="119"/>
      <c r="D49" s="119"/>
      <c r="E49" s="350" t="str">
        <f>'Základní vstupní data'!E124</f>
        <v>mil.Kč</v>
      </c>
      <c r="F49" s="622">
        <f t="shared" ref="F49:Y49" si="26">F35</f>
        <v>0</v>
      </c>
      <c r="G49" s="622">
        <f t="shared" si="26"/>
        <v>0.72531383999999988</v>
      </c>
      <c r="H49" s="622">
        <f t="shared" si="26"/>
        <v>0</v>
      </c>
      <c r="I49" s="622">
        <f t="shared" si="26"/>
        <v>0.73982011680000004</v>
      </c>
      <c r="J49" s="622">
        <f t="shared" si="26"/>
        <v>0</v>
      </c>
      <c r="K49" s="622">
        <f t="shared" si="26"/>
        <v>0.75461651913600014</v>
      </c>
      <c r="L49" s="622">
        <f t="shared" si="26"/>
        <v>0</v>
      </c>
      <c r="M49" s="622">
        <f t="shared" si="26"/>
        <v>0.7697088495187201</v>
      </c>
      <c r="N49" s="622">
        <f t="shared" si="26"/>
        <v>0</v>
      </c>
      <c r="O49" s="622">
        <f t="shared" si="26"/>
        <v>0.78510302650909447</v>
      </c>
      <c r="P49" s="622">
        <f t="shared" si="26"/>
        <v>0</v>
      </c>
      <c r="Q49" s="622">
        <f t="shared" si="26"/>
        <v>0.80080508703927644</v>
      </c>
      <c r="R49" s="622">
        <f t="shared" si="26"/>
        <v>0</v>
      </c>
      <c r="S49" s="622">
        <f t="shared" si="26"/>
        <v>0.81682118878006205</v>
      </c>
      <c r="T49" s="622">
        <f t="shared" si="26"/>
        <v>0</v>
      </c>
      <c r="U49" s="622">
        <f t="shared" si="26"/>
        <v>0.83315761255566345</v>
      </c>
      <c r="V49" s="622">
        <f t="shared" si="26"/>
        <v>0</v>
      </c>
      <c r="W49" s="622">
        <f t="shared" si="26"/>
        <v>0.8498207648067766</v>
      </c>
      <c r="X49" s="622">
        <f t="shared" si="26"/>
        <v>0</v>
      </c>
      <c r="Y49" s="622">
        <f t="shared" si="26"/>
        <v>0.86681718010291231</v>
      </c>
      <c r="Z49" s="99"/>
      <c r="AA49" s="99"/>
      <c r="AB49" s="99"/>
    </row>
    <row r="50" spans="1:28">
      <c r="A50" s="224" t="str">
        <f>'Základní vstupní data'!A125</f>
        <v>13.</v>
      </c>
      <c r="B50" s="119" t="str">
        <f>'Základní vstupní data'!B125</f>
        <v>Kalkulační zisk</v>
      </c>
      <c r="C50" s="119"/>
      <c r="D50" s="119"/>
      <c r="E50" s="350" t="str">
        <f>'Základní vstupní data'!E125</f>
        <v>mil.Kč</v>
      </c>
      <c r="F50" s="240">
        <f>('Základní vstupní data'!F125/INDEX(Indexace!$C$24:$AV$24,MATCH($E$2,Indexace!$C$21:$AV$21)))</f>
        <v>0</v>
      </c>
      <c r="G50" s="267">
        <f>('Základní vstupní data'!G125/INDEX(Indexace!$C$24:$AV$24,MATCH($E$2,Indexace!$C$21:$AV$21)))</f>
        <v>0.22134000000000001</v>
      </c>
      <c r="H50" s="240">
        <f>(F50/INDEX(Indexace!$C$25:$AV$25,MATCH($F$6,Indexace!$C$21:$AV$21)))</f>
        <v>0</v>
      </c>
      <c r="I50" s="240">
        <f>(G50/INDEX(Indexace!$C$25:$AV$25,MATCH($F$6,Indexace!$C$21:$AV$21)))</f>
        <v>0.22576680000000002</v>
      </c>
      <c r="J50" s="240">
        <f>(H50/INDEX(Indexace!$C$26:$AV$26,MATCH($H$6,Indexace!$C$21:$AV$21)))</f>
        <v>0</v>
      </c>
      <c r="K50" s="240">
        <f>(I50/INDEX(Indexace!$C$26:$AV$26,MATCH($H$6,Indexace!$C$21:$AV$21)))</f>
        <v>0.23028213600000003</v>
      </c>
      <c r="L50" s="240">
        <f>(J50/INDEX(Indexace!$C$27:$AV$27,MATCH($J$6,Indexace!$C$21:$AV$21)))</f>
        <v>0</v>
      </c>
      <c r="M50" s="240">
        <f>(K50/INDEX(Indexace!$C$27:$AV$27,MATCH($J$6,Indexace!$C$21:$AV$21)))</f>
        <v>0.23488777872000002</v>
      </c>
      <c r="N50" s="240">
        <f>(L50/INDEX(Indexace!$C$28:$AV$28,MATCH($L$6,Indexace!$C$21:$AV$21)))</f>
        <v>0</v>
      </c>
      <c r="O50" s="240">
        <f>(M50/INDEX(Indexace!$C$28:$AV$28,MATCH($L$6,Indexace!$C$21:$AV$21)))</f>
        <v>0.23958553429440002</v>
      </c>
      <c r="P50" s="240">
        <f>(N50/INDEX(Indexace!$C$29:$AV$29,MATCH($N$6,Indexace!$C$21:$AV$21)))</f>
        <v>0</v>
      </c>
      <c r="Q50" s="240">
        <f>(O50/INDEX(Indexace!$C$29:$AV$29,MATCH($N$6,Indexace!$C$21:$AV$21)))</f>
        <v>0.24437724498028804</v>
      </c>
      <c r="R50" s="240">
        <f>(P50/INDEX(Indexace!$C$30:$AV$30,MATCH($P$6,Indexace!$C$21:$AV$21)))</f>
        <v>0</v>
      </c>
      <c r="S50" s="240">
        <f>(Q50/INDEX(Indexace!$C$30:$AV$30,MATCH($P$6,Indexace!$C$21:$AV$21)))</f>
        <v>0.24926478987989381</v>
      </c>
      <c r="T50" s="240">
        <f>(R50/INDEX(Indexace!$C$31:$AV$31,MATCH($R$6,Indexace!$C$21:$AV$21)))</f>
        <v>0</v>
      </c>
      <c r="U50" s="240">
        <f>(S50/INDEX(Indexace!$C$31:$AV$31,MATCH($R$6,Indexace!$C$21:$AV$21)))</f>
        <v>0.25425008567749169</v>
      </c>
      <c r="V50" s="240">
        <f>(T50/INDEX(Indexace!$C$32:$AV$32,MATCH($T$6,Indexace!$C$21:$AV$21)))</f>
        <v>0</v>
      </c>
      <c r="W50" s="240">
        <f>(U50/INDEX(Indexace!$C$32:$AV$32,MATCH($T$6,Indexace!$C$21:$AV$21)))</f>
        <v>0.25933508739104155</v>
      </c>
      <c r="X50" s="240">
        <f>(V50/INDEX(Indexace!$C$33:$AV$33,MATCH($V$6,Indexace!$C$21:$AV$21)))</f>
        <v>0</v>
      </c>
      <c r="Y50" s="240">
        <f>(W50/INDEX(Indexace!$C$33:$AV$33,MATCH($V$6,Indexace!$C$21:$AV$21)))</f>
        <v>0.26452178913886237</v>
      </c>
      <c r="Z50" s="99"/>
      <c r="AA50" s="99"/>
      <c r="AB50" s="99"/>
    </row>
    <row r="51" spans="1:28">
      <c r="A51" s="224" t="str">
        <f>'Základní vstupní data'!A126</f>
        <v>14.</v>
      </c>
      <c r="B51" s="119" t="str">
        <f>'Základní vstupní data'!B126</f>
        <v>- podíl kalkul. zisku z ÚVN (orientační ukazatel)</v>
      </c>
      <c r="C51" s="119"/>
      <c r="D51" s="119"/>
      <c r="E51" s="350" t="str">
        <f>'Základní vstupní data'!E126</f>
        <v>%</v>
      </c>
      <c r="F51" s="623">
        <f>IF(F49=0,0,F50/F49*100)</f>
        <v>0</v>
      </c>
      <c r="G51" s="623">
        <f>IF(G49=0,0,G50/G49*100)</f>
        <v>30.516445129462859</v>
      </c>
      <c r="H51" s="623">
        <f t="shared" ref="H51:Y51" si="27">IF(H49=0,0,H50/H49*100)</f>
        <v>0</v>
      </c>
      <c r="I51" s="623">
        <f t="shared" si="27"/>
        <v>30.516445129462856</v>
      </c>
      <c r="J51" s="623">
        <f t="shared" si="27"/>
        <v>0</v>
      </c>
      <c r="K51" s="623">
        <f t="shared" si="27"/>
        <v>30.516445129462856</v>
      </c>
      <c r="L51" s="623">
        <f t="shared" si="27"/>
        <v>0</v>
      </c>
      <c r="M51" s="623">
        <f t="shared" si="27"/>
        <v>30.516445129462856</v>
      </c>
      <c r="N51" s="623">
        <f t="shared" si="27"/>
        <v>0</v>
      </c>
      <c r="O51" s="623">
        <f t="shared" si="27"/>
        <v>30.516445129462856</v>
      </c>
      <c r="P51" s="623">
        <f t="shared" si="27"/>
        <v>0</v>
      </c>
      <c r="Q51" s="623">
        <f t="shared" si="27"/>
        <v>30.516445129462856</v>
      </c>
      <c r="R51" s="623">
        <f t="shared" si="27"/>
        <v>0</v>
      </c>
      <c r="S51" s="623">
        <f t="shared" si="27"/>
        <v>30.516445129462848</v>
      </c>
      <c r="T51" s="623">
        <f t="shared" si="27"/>
        <v>0</v>
      </c>
      <c r="U51" s="623">
        <f t="shared" si="27"/>
        <v>30.516445129462845</v>
      </c>
      <c r="V51" s="623">
        <f t="shared" si="27"/>
        <v>0</v>
      </c>
      <c r="W51" s="623">
        <f t="shared" si="27"/>
        <v>30.516445129462856</v>
      </c>
      <c r="X51" s="623">
        <f t="shared" si="27"/>
        <v>0</v>
      </c>
      <c r="Y51" s="623">
        <f t="shared" si="27"/>
        <v>30.516445129462848</v>
      </c>
      <c r="Z51" s="99"/>
      <c r="AA51" s="99"/>
      <c r="AB51" s="99"/>
    </row>
    <row r="52" spans="1:28">
      <c r="A52" s="224" t="str">
        <f>'Základní vstupní data'!A127</f>
        <v>15.</v>
      </c>
      <c r="B52" s="119" t="str">
        <f>'Základní vstupní data'!B127</f>
        <v>- z ř.13 na rozvoj a obnovu infrastrukturního majetku</v>
      </c>
      <c r="C52" s="119"/>
      <c r="D52" s="119"/>
      <c r="E52" s="350" t="str">
        <f>'Základní vstupní data'!E127</f>
        <v>mil.Kč</v>
      </c>
      <c r="F52" s="240">
        <f>('Základní vstupní data'!F127/INDEX(Indexace!$C$24:$AV$24,MATCH($E$2,Indexace!$C$21:$AV$21)))</f>
        <v>0</v>
      </c>
      <c r="G52" s="240">
        <f>('Základní vstupní data'!G127/INDEX(Indexace!$C$24:$AV$24,MATCH($E$2,Indexace!$C$21:$AV$21)))</f>
        <v>0.22134000000000001</v>
      </c>
      <c r="H52" s="240">
        <f>(F52/INDEX(Indexace!$C$25:$AV$25,MATCH($F$6,Indexace!$C$21:$AV$21)))</f>
        <v>0</v>
      </c>
      <c r="I52" s="240">
        <f>(G52/INDEX(Indexace!$C$25:$AV$25,MATCH($F$6,Indexace!$C$21:$AV$21)))</f>
        <v>0.22576680000000002</v>
      </c>
      <c r="J52" s="240">
        <f>(H52/INDEX(Indexace!$C$26:$AV$26,MATCH($H$6,Indexace!$C$21:$AV$21)))</f>
        <v>0</v>
      </c>
      <c r="K52" s="240">
        <f>(I52/INDEX(Indexace!$C$26:$AV$26,MATCH($H$6,Indexace!$C$21:$AV$21)))</f>
        <v>0.23028213600000003</v>
      </c>
      <c r="L52" s="240">
        <f>(J52/INDEX(Indexace!$C$27:$AV$27,MATCH($J$6,Indexace!$C$21:$AV$21)))</f>
        <v>0</v>
      </c>
      <c r="M52" s="240">
        <f>(K52/INDEX(Indexace!$C$27:$AV$27,MATCH($J$6,Indexace!$C$21:$AV$21)))</f>
        <v>0.23488777872000002</v>
      </c>
      <c r="N52" s="240">
        <f>(L52/INDEX(Indexace!$C$28:$AV$28,MATCH($L$6,Indexace!$C$21:$AV$21)))</f>
        <v>0</v>
      </c>
      <c r="O52" s="240">
        <f>(M52/INDEX(Indexace!$C$28:$AV$28,MATCH($L$6,Indexace!$C$21:$AV$21)))</f>
        <v>0.23958553429440002</v>
      </c>
      <c r="P52" s="240">
        <f>(N52/INDEX(Indexace!$C$29:$AV$29,MATCH($N$6,Indexace!$C$21:$AV$21)))</f>
        <v>0</v>
      </c>
      <c r="Q52" s="240">
        <f>(O52/INDEX(Indexace!$C$29:$AV$29,MATCH($N$6,Indexace!$C$21:$AV$21)))</f>
        <v>0.24437724498028804</v>
      </c>
      <c r="R52" s="240">
        <f>(P52/INDEX(Indexace!$C$30:$AV$30,MATCH($P$6,Indexace!$C$21:$AV$21)))</f>
        <v>0</v>
      </c>
      <c r="S52" s="240">
        <f>(Q52/INDEX(Indexace!$C$30:$AV$30,MATCH($P$6,Indexace!$C$21:$AV$21)))</f>
        <v>0.24926478987989381</v>
      </c>
      <c r="T52" s="240">
        <f>(R52/INDEX(Indexace!$C$31:$AV$31,MATCH($R$6,Indexace!$C$21:$AV$21)))</f>
        <v>0</v>
      </c>
      <c r="U52" s="240">
        <f>(S52/INDEX(Indexace!$C$31:$AV$31,MATCH($R$6,Indexace!$C$21:$AV$21)))</f>
        <v>0.25425008567749169</v>
      </c>
      <c r="V52" s="240">
        <f>(T52/INDEX(Indexace!$C$32:$AV$32,MATCH($T$6,Indexace!$C$21:$AV$21)))</f>
        <v>0</v>
      </c>
      <c r="W52" s="240">
        <f>(U52/INDEX(Indexace!$C$32:$AV$32,MATCH($T$6,Indexace!$C$21:$AV$21)))</f>
        <v>0.25933508739104155</v>
      </c>
      <c r="X52" s="240">
        <f>(V52/INDEX(Indexace!$C$33:$AV$33,MATCH($V$6,Indexace!$C$21:$AV$21)))</f>
        <v>0</v>
      </c>
      <c r="Y52" s="240">
        <f>(W52/INDEX(Indexace!$C$33:$AV$33,MATCH($V$6,Indexace!$C$21:$AV$21)))</f>
        <v>0.26452178913886237</v>
      </c>
      <c r="Z52" s="99"/>
      <c r="AA52" s="99"/>
      <c r="AB52" s="99"/>
    </row>
    <row r="53" spans="1:28">
      <c r="A53" s="224" t="str">
        <f>'Základní vstupní data'!A128</f>
        <v>16.</v>
      </c>
      <c r="B53" s="351" t="str">
        <f>'Základní vstupní data'!B128</f>
        <v>Celkem ÚVN + zisk</v>
      </c>
      <c r="C53" s="119"/>
      <c r="D53" s="119"/>
      <c r="E53" s="350" t="str">
        <f>'Základní vstupní data'!E128</f>
        <v>mil. Kč/rok</v>
      </c>
      <c r="F53" s="623">
        <f t="shared" ref="F53:Y53" si="28">F49+F50</f>
        <v>0</v>
      </c>
      <c r="G53" s="623">
        <f t="shared" si="28"/>
        <v>0.94665383999999986</v>
      </c>
      <c r="H53" s="623">
        <f t="shared" si="28"/>
        <v>0</v>
      </c>
      <c r="I53" s="623">
        <f t="shared" si="28"/>
        <v>0.96558691680000008</v>
      </c>
      <c r="J53" s="623">
        <f t="shared" si="28"/>
        <v>0</v>
      </c>
      <c r="K53" s="623">
        <f t="shared" si="28"/>
        <v>0.98489865513600017</v>
      </c>
      <c r="L53" s="623">
        <f t="shared" si="28"/>
        <v>0</v>
      </c>
      <c r="M53" s="623">
        <f t="shared" si="28"/>
        <v>1.0045966282387202</v>
      </c>
      <c r="N53" s="623">
        <f t="shared" si="28"/>
        <v>0</v>
      </c>
      <c r="O53" s="623">
        <f t="shared" si="28"/>
        <v>1.0246885608034946</v>
      </c>
      <c r="P53" s="623">
        <f t="shared" si="28"/>
        <v>0</v>
      </c>
      <c r="Q53" s="623">
        <f t="shared" si="28"/>
        <v>1.0451823320195646</v>
      </c>
      <c r="R53" s="623">
        <f t="shared" si="28"/>
        <v>0</v>
      </c>
      <c r="S53" s="623">
        <f t="shared" si="28"/>
        <v>1.0660859786599559</v>
      </c>
      <c r="T53" s="623">
        <f t="shared" si="28"/>
        <v>0</v>
      </c>
      <c r="U53" s="623">
        <f t="shared" si="28"/>
        <v>1.0874076982331551</v>
      </c>
      <c r="V53" s="623">
        <f t="shared" si="28"/>
        <v>0</v>
      </c>
      <c r="W53" s="623">
        <f t="shared" si="28"/>
        <v>1.1091558521978182</v>
      </c>
      <c r="X53" s="623">
        <f t="shared" si="28"/>
        <v>0</v>
      </c>
      <c r="Y53" s="623">
        <f t="shared" si="28"/>
        <v>1.1313389692417748</v>
      </c>
      <c r="Z53" s="99"/>
      <c r="AA53" s="99"/>
      <c r="AB53" s="99"/>
    </row>
    <row r="54" spans="1:28">
      <c r="A54" s="224" t="str">
        <f>'Základní vstupní data'!A129</f>
        <v>17.</v>
      </c>
      <c r="B54" s="119" t="str">
        <f>'Základní vstupní data'!B129</f>
        <v>Voda fakturovaná pitná, odpadní+srážková</v>
      </c>
      <c r="C54" s="119"/>
      <c r="D54" s="119"/>
      <c r="E54" s="350" t="str">
        <f>'Základní vstupní data'!E129</f>
        <v>mil.m3</v>
      </c>
      <c r="F54" s="622">
        <f t="shared" ref="F54:X54" si="29">F39</f>
        <v>0</v>
      </c>
      <c r="G54" s="622">
        <f>G41+G43</f>
        <v>1.2E-2</v>
      </c>
      <c r="H54" s="622">
        <f t="shared" si="29"/>
        <v>0</v>
      </c>
      <c r="I54" s="622">
        <f>I41+I43</f>
        <v>1.2E-2</v>
      </c>
      <c r="J54" s="622">
        <f t="shared" si="29"/>
        <v>0</v>
      </c>
      <c r="K54" s="622">
        <f>K41+K43</f>
        <v>1.2E-2</v>
      </c>
      <c r="L54" s="622">
        <f t="shared" si="29"/>
        <v>0</v>
      </c>
      <c r="M54" s="622">
        <f>M41+M43</f>
        <v>1.2E-2</v>
      </c>
      <c r="N54" s="622">
        <f t="shared" si="29"/>
        <v>0</v>
      </c>
      <c r="O54" s="622">
        <f>O41+O43</f>
        <v>1.2E-2</v>
      </c>
      <c r="P54" s="622">
        <f t="shared" si="29"/>
        <v>0</v>
      </c>
      <c r="Q54" s="622">
        <f>Q41+Q43</f>
        <v>1.2E-2</v>
      </c>
      <c r="R54" s="622">
        <f t="shared" si="29"/>
        <v>0</v>
      </c>
      <c r="S54" s="622">
        <f>S41+S43</f>
        <v>1.2E-2</v>
      </c>
      <c r="T54" s="622">
        <f t="shared" si="29"/>
        <v>0</v>
      </c>
      <c r="U54" s="622">
        <f>U41+U43</f>
        <v>1.2E-2</v>
      </c>
      <c r="V54" s="622">
        <f t="shared" si="29"/>
        <v>0</v>
      </c>
      <c r="W54" s="622">
        <f>W41+W43</f>
        <v>1.2E-2</v>
      </c>
      <c r="X54" s="622">
        <f t="shared" si="29"/>
        <v>0</v>
      </c>
      <c r="Y54" s="622">
        <f>Y41+Y43</f>
        <v>1.2E-2</v>
      </c>
      <c r="Z54" s="99"/>
      <c r="AA54" s="99"/>
      <c r="AB54" s="99"/>
    </row>
    <row r="55" spans="1:28">
      <c r="A55" s="224" t="str">
        <f>'Základní vstupní data'!A130</f>
        <v>18.</v>
      </c>
      <c r="B55" s="351" t="str">
        <f>'Základní vstupní data'!B130</f>
        <v>CENA pro vodné, stočné</v>
      </c>
      <c r="C55" s="119"/>
      <c r="D55" s="119"/>
      <c r="E55" s="350" t="str">
        <f>'Základní vstupní data'!E130</f>
        <v>Kč/m3</v>
      </c>
      <c r="F55" s="624">
        <f t="shared" ref="F55:Y55" si="30">IF(F54=0,0,F53/F54)</f>
        <v>0</v>
      </c>
      <c r="G55" s="624">
        <f t="shared" si="30"/>
        <v>78.887819999999991</v>
      </c>
      <c r="H55" s="624">
        <f t="shared" si="30"/>
        <v>0</v>
      </c>
      <c r="I55" s="624">
        <f t="shared" si="30"/>
        <v>80.465576400000003</v>
      </c>
      <c r="J55" s="624">
        <f t="shared" si="30"/>
        <v>0</v>
      </c>
      <c r="K55" s="624">
        <f t="shared" si="30"/>
        <v>82.07488792800001</v>
      </c>
      <c r="L55" s="624">
        <f t="shared" si="30"/>
        <v>0</v>
      </c>
      <c r="M55" s="624">
        <f t="shared" si="30"/>
        <v>83.716385686560017</v>
      </c>
      <c r="N55" s="624">
        <f t="shared" si="30"/>
        <v>0</v>
      </c>
      <c r="O55" s="624">
        <f t="shared" si="30"/>
        <v>85.390713400291219</v>
      </c>
      <c r="P55" s="624">
        <f t="shared" si="30"/>
        <v>0</v>
      </c>
      <c r="Q55" s="624">
        <f t="shared" si="30"/>
        <v>87.098527668297052</v>
      </c>
      <c r="R55" s="624">
        <f t="shared" si="30"/>
        <v>0</v>
      </c>
      <c r="S55" s="624">
        <f t="shared" si="30"/>
        <v>88.840498221662997</v>
      </c>
      <c r="T55" s="624">
        <f t="shared" si="30"/>
        <v>0</v>
      </c>
      <c r="U55" s="624">
        <f t="shared" si="30"/>
        <v>90.617308186096253</v>
      </c>
      <c r="V55" s="624">
        <f t="shared" si="30"/>
        <v>0</v>
      </c>
      <c r="W55" s="624">
        <f t="shared" si="30"/>
        <v>92.429654349818179</v>
      </c>
      <c r="X55" s="624">
        <f t="shared" si="30"/>
        <v>0</v>
      </c>
      <c r="Y55" s="624">
        <f t="shared" si="30"/>
        <v>94.278247436814567</v>
      </c>
      <c r="Z55" s="99"/>
      <c r="AA55" s="99"/>
      <c r="AB55" s="99"/>
    </row>
    <row r="56" spans="1:28">
      <c r="A56" s="224" t="str">
        <f>'Základní vstupní data'!A131</f>
        <v>19.</v>
      </c>
      <c r="B56" s="244" t="str">
        <f>'Základní vstupní data'!B131</f>
        <v xml:space="preserve">CENA pro vodné, stočné + DPH </v>
      </c>
      <c r="C56" s="244"/>
      <c r="D56" s="244"/>
      <c r="E56" s="352" t="str">
        <f>'Základní vstupní data'!E131</f>
        <v>Kč/m3</v>
      </c>
      <c r="F56" s="624">
        <f>IF(F55=0,0,IF(Info!$C$27="ANO",('Provozní náklady VaK-ex post'!F55*(1+'Provozní náklady VaK-ex post'!$D$57)),F55))</f>
        <v>0</v>
      </c>
      <c r="G56" s="624">
        <f>IF(G55=0,0,IF(Info!$C$27="ANO",('Provozní náklady VaK-ex post'!G55*(1+'Provozní náklady VaK-ex post'!$D$57)),G55))</f>
        <v>86.776601999999997</v>
      </c>
      <c r="H56" s="624">
        <f>IF(H55=0,0,IF(Info!$C$27="ANO",('Provozní náklady VaK-ex post'!H55*(1+'Provozní náklady VaK-ex post'!$D$57)),H55))</f>
        <v>0</v>
      </c>
      <c r="I56" s="624">
        <f>IF(I55=0,0,IF(Info!$C$27="ANO",('Provozní náklady VaK-ex post'!I55*(1+'Provozní náklady VaK-ex post'!$D$57)),I55))</f>
        <v>88.512134040000007</v>
      </c>
      <c r="J56" s="624">
        <f>IF(J55=0,0,IF(Info!$C$27="ANO",('Provozní náklady VaK-ex post'!J55*(1+'Provozní náklady VaK-ex post'!$D$57)),J55))</f>
        <v>0</v>
      </c>
      <c r="K56" s="624">
        <f>IF(K55=0,0,IF(Info!$C$27="ANO",('Provozní náklady VaK-ex post'!K55*(1+'Provozní náklady VaK-ex post'!$D$57)),K55))</f>
        <v>90.282376720800016</v>
      </c>
      <c r="L56" s="624">
        <f>IF(L55=0,0,IF(Info!$C$27="ANO",('Provozní náklady VaK-ex post'!L55*(1+'Provozní náklady VaK-ex post'!$D$57)),L55))</f>
        <v>0</v>
      </c>
      <c r="M56" s="624">
        <f>IF(M55=0,0,IF(Info!$C$27="ANO",('Provozní náklady VaK-ex post'!M55*(1+'Provozní náklady VaK-ex post'!$D$57)),M55))</f>
        <v>92.088024255216027</v>
      </c>
      <c r="N56" s="624">
        <f>IF(N55=0,0,IF(Info!$C$27="ANO",('Provozní náklady VaK-ex post'!N55*(1+'Provozní náklady VaK-ex post'!$D$57)),N55))</f>
        <v>0</v>
      </c>
      <c r="O56" s="624">
        <f>IF(O55=0,0,IF(Info!$C$27="ANO",('Provozní náklady VaK-ex post'!O55*(1+'Provozní náklady VaK-ex post'!$D$57)),O55))</f>
        <v>93.929784740320343</v>
      </c>
      <c r="P56" s="624">
        <f>IF(P55=0,0,IF(Info!$C$27="ANO",('Provozní náklady VaK-ex post'!P55*(1+'Provozní náklady VaK-ex post'!$D$57)),P55))</f>
        <v>0</v>
      </c>
      <c r="Q56" s="624">
        <f>IF(Q55=0,0,IF(Info!$C$27="ANO",('Provozní náklady VaK-ex post'!Q55*(1+'Provozní náklady VaK-ex post'!$D$57)),Q55))</f>
        <v>95.808380435126764</v>
      </c>
      <c r="R56" s="624">
        <f>IF(R55=0,0,IF(Info!$C$27="ANO",('Provozní náklady VaK-ex post'!R55*(1+'Provozní náklady VaK-ex post'!$D$57)),R55))</f>
        <v>0</v>
      </c>
      <c r="S56" s="624">
        <f>IF(S55=0,0,IF(Info!$C$27="ANO",('Provozní náklady VaK-ex post'!S55*(1+'Provozní náklady VaK-ex post'!$D$57)),S55))</f>
        <v>97.724548043829301</v>
      </c>
      <c r="T56" s="624">
        <f>IF(T55=0,0,IF(Info!$C$27="ANO",('Provozní náklady VaK-ex post'!T55*(1+'Provozní náklady VaK-ex post'!$D$57)),T55))</f>
        <v>0</v>
      </c>
      <c r="U56" s="624">
        <f>IF(U55=0,0,IF(Info!$C$27="ANO",('Provozní náklady VaK-ex post'!U55*(1+'Provozní náklady VaK-ex post'!$D$57)),U55))</f>
        <v>99.679039004705885</v>
      </c>
      <c r="V56" s="624">
        <f>IF(V55=0,0,IF(Info!$C$27="ANO",('Provozní náklady VaK-ex post'!V55*(1+'Provozní náklady VaK-ex post'!$D$57)),V55))</f>
        <v>0</v>
      </c>
      <c r="W56" s="624">
        <f>IF(W55=0,0,IF(Info!$C$27="ANO",('Provozní náklady VaK-ex post'!W55*(1+'Provozní náklady VaK-ex post'!$D$57)),W55))</f>
        <v>101.67261978480001</v>
      </c>
      <c r="X56" s="624">
        <f>IF(X55=0,0,IF(Info!$C$27="ANO",('Provozní náklady VaK-ex post'!X55*(1+'Provozní náklady VaK-ex post'!$D$57)),X55))</f>
        <v>0</v>
      </c>
      <c r="Y56" s="624">
        <f>IF(Y55=0,0,IF(Info!$C$27="ANO",('Provozní náklady VaK-ex post'!Y55*(1+'Provozní náklady VaK-ex post'!$D$57)),Y55))</f>
        <v>103.70607218049604</v>
      </c>
      <c r="Z56" s="99"/>
      <c r="AA56" s="99"/>
      <c r="AB56" s="99"/>
    </row>
    <row r="57" spans="1:28">
      <c r="A57" s="224"/>
      <c r="B57" s="126" t="str">
        <f>'Základní vstupní data'!B132</f>
        <v>Sazba DPH pro vodné a stočné</v>
      </c>
      <c r="C57" s="126"/>
      <c r="D57" s="354">
        <f>'Základní vstupní data'!D132</f>
        <v>0.1</v>
      </c>
      <c r="E57" s="353"/>
      <c r="F57" s="279"/>
      <c r="G57" s="279"/>
      <c r="H57" s="279"/>
      <c r="I57" s="335"/>
      <c r="J57" s="279"/>
      <c r="K57" s="335"/>
      <c r="L57" s="279"/>
      <c r="M57" s="335"/>
      <c r="N57" s="279"/>
      <c r="O57" s="335"/>
      <c r="P57" s="279"/>
      <c r="Q57" s="335"/>
      <c r="R57" s="279"/>
      <c r="S57" s="335"/>
      <c r="T57" s="279"/>
      <c r="U57" s="335"/>
      <c r="V57" s="279"/>
      <c r="W57" s="335"/>
      <c r="X57" s="279"/>
      <c r="Y57" s="335"/>
      <c r="Z57" s="99"/>
      <c r="AA57" s="99"/>
      <c r="AB57" s="99"/>
    </row>
    <row r="58" spans="1:28">
      <c r="A58" s="224"/>
      <c r="B58" s="99"/>
      <c r="C58" s="99"/>
      <c r="D58" s="99"/>
      <c r="E58" s="340"/>
      <c r="F58" s="281"/>
      <c r="G58" s="336"/>
      <c r="H58" s="281"/>
      <c r="I58" s="336"/>
      <c r="J58" s="281"/>
      <c r="K58" s="336"/>
      <c r="L58" s="281"/>
      <c r="M58" s="336"/>
      <c r="N58" s="281"/>
      <c r="O58" s="336"/>
      <c r="P58" s="281"/>
      <c r="Q58" s="336"/>
      <c r="R58" s="281"/>
      <c r="S58" s="336"/>
      <c r="T58" s="281"/>
      <c r="U58" s="336"/>
      <c r="V58" s="281"/>
      <c r="W58" s="336"/>
      <c r="X58" s="281"/>
      <c r="Y58" s="336"/>
      <c r="Z58" s="99"/>
      <c r="AA58" s="99"/>
      <c r="AB58" s="99"/>
    </row>
    <row r="59" spans="1:28">
      <c r="A59" s="224"/>
      <c r="B59" s="812" t="s">
        <v>208</v>
      </c>
      <c r="C59" s="812"/>
      <c r="D59" s="812"/>
      <c r="E59" s="813"/>
      <c r="F59" s="95">
        <f>'Základní vstupní data'!F134+1</f>
        <v>2025</v>
      </c>
      <c r="G59" s="96"/>
      <c r="H59" s="95">
        <f>F59+1</f>
        <v>2026</v>
      </c>
      <c r="I59" s="96"/>
      <c r="J59" s="95">
        <f>H59+1</f>
        <v>2027</v>
      </c>
      <c r="K59" s="96"/>
      <c r="L59" s="95">
        <f>J59+1</f>
        <v>2028</v>
      </c>
      <c r="M59" s="96"/>
      <c r="N59" s="95">
        <f>L59+1</f>
        <v>2029</v>
      </c>
      <c r="O59" s="96"/>
      <c r="P59" s="95">
        <f>N59+1</f>
        <v>2030</v>
      </c>
      <c r="Q59" s="96"/>
      <c r="R59" s="95">
        <f>P59+1</f>
        <v>2031</v>
      </c>
      <c r="S59" s="96"/>
      <c r="T59" s="95">
        <f>R59+1</f>
        <v>2032</v>
      </c>
      <c r="U59" s="96"/>
      <c r="V59" s="95">
        <f>T59+1</f>
        <v>2033</v>
      </c>
      <c r="W59" s="96"/>
      <c r="X59" s="95">
        <f>V59+1</f>
        <v>2034</v>
      </c>
      <c r="Y59" s="96"/>
      <c r="Z59" s="99"/>
      <c r="AA59" s="99"/>
      <c r="AB59" s="99"/>
    </row>
    <row r="60" spans="1:28">
      <c r="A60" s="224"/>
      <c r="B60" s="814"/>
      <c r="C60" s="814"/>
      <c r="D60" s="814"/>
      <c r="E60" s="815"/>
      <c r="F60" s="124" t="s">
        <v>0</v>
      </c>
      <c r="G60" s="97" t="s">
        <v>5</v>
      </c>
      <c r="H60" s="124" t="s">
        <v>0</v>
      </c>
      <c r="I60" s="97" t="s">
        <v>5</v>
      </c>
      <c r="J60" s="124" t="s">
        <v>0</v>
      </c>
      <c r="K60" s="97" t="s">
        <v>5</v>
      </c>
      <c r="L60" s="124" t="s">
        <v>0</v>
      </c>
      <c r="M60" s="97" t="s">
        <v>5</v>
      </c>
      <c r="N60" s="124" t="s">
        <v>0</v>
      </c>
      <c r="O60" s="97" t="s">
        <v>5</v>
      </c>
      <c r="P60" s="124" t="s">
        <v>0</v>
      </c>
      <c r="Q60" s="97" t="s">
        <v>5</v>
      </c>
      <c r="R60" s="124" t="s">
        <v>0</v>
      </c>
      <c r="S60" s="97" t="s">
        <v>5</v>
      </c>
      <c r="T60" s="124" t="s">
        <v>0</v>
      </c>
      <c r="U60" s="97" t="s">
        <v>5</v>
      </c>
      <c r="V60" s="124" t="s">
        <v>0</v>
      </c>
      <c r="W60" s="97" t="s">
        <v>5</v>
      </c>
      <c r="X60" s="124" t="s">
        <v>0</v>
      </c>
      <c r="Y60" s="97" t="s">
        <v>5</v>
      </c>
      <c r="Z60" s="99"/>
      <c r="AA60" s="99"/>
      <c r="AB60" s="99"/>
    </row>
    <row r="61" spans="1:28">
      <c r="A61" s="224"/>
      <c r="B61" s="99" t="str">
        <f>'Základní vstupní data'!B136</f>
        <v>Finanční prostředky získané z vodného a stočného. Vlastník uvede zdroje této hodnoty:</v>
      </c>
      <c r="C61" s="99"/>
      <c r="D61" s="99"/>
      <c r="E61" s="340" t="str">
        <f>'Základní vstupní data'!E136</f>
        <v>mil.Kč</v>
      </c>
      <c r="F61" s="752">
        <f>IF(Info!$V$9=0,(F$21+F$25+F$26),IF(Info!$V$9=1,(F$21+F$24+F$25+F$26+F$31+F$52),IF(Info!$V$9=2,(F$21+F$24+F$26+F$52),(F$21+F$24+F$26+F$31+F$52))))</f>
        <v>0</v>
      </c>
      <c r="G61" s="752">
        <f>IF(Info!$V$9=0,(G$21+G$25+G$26),IF(Info!$V$9=1,(G$21+G$24+G$25+G$26+G$31+G$52),IF(Info!$V$9=2,(G$21+G$24+G$26+G$52),(G$21+G$24+G$26+G$31+G$52))))</f>
        <v>0.22134000000000001</v>
      </c>
      <c r="H61" s="752">
        <f>IF(Info!$V$9=0,(H$21+H$25+H$26),IF(Info!$V$9=1,(H$21+H$24+H$25+H$26+H$31+H$52),IF(Info!$V$9=2,(H$21+H$24+H$26+H$52),(H$21+H$24+H$26+H$31+H$52))))</f>
        <v>0</v>
      </c>
      <c r="I61" s="752">
        <f>IF(Info!$V$9=0,(I$21+I$25+I$26),IF(Info!$V$9=1,(I$21+I$24+I$25+I$26+I$31+I$52),IF(Info!$V$9=2,(I$21+I$24+I$26+I$52),(I$21+I$24+I$26+I$31+I$52))))</f>
        <v>0.22576680000000002</v>
      </c>
      <c r="J61" s="752">
        <f>IF(Info!$V$9=0,(J$21+J$25+J$26),IF(Info!$V$9=1,(J$21+J$24+J$25+J$26+J$31+J$52),IF(Info!$V$9=2,(J$21+J$24+J$26+J$52),(J$21+J$24+J$26+J$31+J$52))))</f>
        <v>0</v>
      </c>
      <c r="K61" s="752">
        <f>IF(Info!$V$9=0,(K$21+K$25+K$26),IF(Info!$V$9=1,(K$21+K$24+K$25+K$26+K$31+K$52),IF(Info!$V$9=2,(K$21+K$24+K$26+K$52),(K$21+K$24+K$26+K$31+K$52))))</f>
        <v>0.23028213600000003</v>
      </c>
      <c r="L61" s="752">
        <f>IF(Info!$V$9=0,(L$21+L$25+L$26),IF(Info!$V$9=1,(L$21+L$24+L$25+L$26+L$31+L$52),IF(Info!$V$9=2,(L$21+L$24+L$26+L$52),(L$21+L$24+L$26+L$31+L$52))))</f>
        <v>0</v>
      </c>
      <c r="M61" s="752">
        <f>IF(Info!$V$9=0,(M$21+M$25+M$26),IF(Info!$V$9=1,(M$21+M$24+M$25+M$26+M$31+M$52),IF(Info!$V$9=2,(M$21+M$24+M$26+M$52),(M$21+M$24+M$26+M$31+M$52))))</f>
        <v>0.23488777872000002</v>
      </c>
      <c r="N61" s="752">
        <f>IF(Info!$V$9=0,(N$21+N$25+N$26),IF(Info!$V$9=1,(N$21+N$24+N$25+N$26+N$31+N$52),IF(Info!$V$9=2,(N$21+N$24+N$26+N$52),(N$21+N$24+N$26+N$31+N$52))))</f>
        <v>0</v>
      </c>
      <c r="O61" s="752">
        <f>IF(Info!$V$9=0,(O$21+O$25+O$26),IF(Info!$V$9=1,(O$21+O$24+O$25+O$26+O$31+O$52),IF(Info!$V$9=2,(O$21+O$24+O$26+O$52),(O$21+O$24+O$26+O$31+O$52))))</f>
        <v>0.23958553429440002</v>
      </c>
      <c r="P61" s="752">
        <f>IF(Info!$V$9=0,(P$21+P$25+P$26),IF(Info!$V$9=1,(P$21+P$24+P$25+P$26+P$31+P$52),IF(Info!$V$9=2,(P$21+P$24+P$26+P$52),(P$21+P$24+P$26+P$31+P$52))))</f>
        <v>0</v>
      </c>
      <c r="Q61" s="752">
        <f>IF(Info!$V$9=0,(Q$21+Q$25+Q$26),IF(Info!$V$9=1,(Q$21+Q$24+Q$25+Q$26+Q$31+Q$52),IF(Info!$V$9=2,(Q$21+Q$24+Q$26+Q$52),(Q$21+Q$24+Q$26+Q$31+Q$52))))</f>
        <v>0.24437724498028804</v>
      </c>
      <c r="R61" s="752">
        <f>IF(Info!$V$9=0,(R$21+R$25+R$26),IF(Info!$V$9=1,(R$21+R$24+R$25+R$26+R$31+R$52),IF(Info!$V$9=2,(R$21+R$24+R$26+R$52),(R$21+R$24+R$26+R$31+R$52))))</f>
        <v>0</v>
      </c>
      <c r="S61" s="752">
        <f>IF(Info!$V$9=0,(S$21+S$25+S$26),IF(Info!$V$9=1,(S$21+S$24+S$25+S$26+S$31+S$52),IF(Info!$V$9=2,(S$21+S$24+S$26+S$52),(S$21+S$24+S$26+S$31+S$52))))</f>
        <v>0.24926478987989381</v>
      </c>
      <c r="T61" s="752">
        <f>IF(Info!$V$9=0,(T$21+T$25+T$26),IF(Info!$V$9=1,(T$21+T$24+T$25+T$26+T$31+T$52),IF(Info!$V$9=2,(T$21+T$24+T$26+T$52),(T$21+T$24+T$26+T$31+T$52))))</f>
        <v>0</v>
      </c>
      <c r="U61" s="752">
        <f>IF(Info!$V$9=0,(U$21+U$25+U$26),IF(Info!$V$9=1,(U$21+U$24+U$25+U$26+U$31+U$52),IF(Info!$V$9=2,(U$21+U$24+U$26+U$52),(U$21+U$24+U$26+U$31+U$52))))</f>
        <v>0.25425008567749169</v>
      </c>
      <c r="V61" s="752">
        <f>IF(Info!$V$9=0,(V$21+V$25+V$26),IF(Info!$V$9=1,(V$21+V$24+V$25+V$26+V$31+V$52),IF(Info!$V$9=2,(V$21+V$24+V$26+V$52),(V$21+V$24+V$26+V$31+V$52))))</f>
        <v>0</v>
      </c>
      <c r="W61" s="752">
        <f>IF(Info!$V$9=0,(W$21+W$25+W$26),IF(Info!$V$9=1,(W$21+W$24+W$25+W$26+W$31+W$52),IF(Info!$V$9=2,(W$21+W$24+W$26+W$52),(W$21+W$24+W$26+W$31+W$52))))</f>
        <v>0.25933508739104155</v>
      </c>
      <c r="X61" s="752">
        <f>IF(Info!$V$9=0,(X$21+X$25+X$26),IF(Info!$V$9=1,(X$21+X$24+X$25+X$26+X$31+X$52),IF(Info!$V$9=2,(X$21+X$24+X$26+X$52),(X$21+X$24+X$26+X$31+X$52))))</f>
        <v>0</v>
      </c>
      <c r="Y61" s="752">
        <f>IF(Info!$V$9=0,(Y$21+Y$25+Y$26),IF(Info!$V$9=1,(Y$21+Y$24+Y$25+Y$26+Y$31+Y$52),IF(Info!$V$9=2,(Y$21+Y$24+Y$26+Y$52),(Y$21+Y$24+Y$26+Y$31+Y$52))))</f>
        <v>0.26452178913886237</v>
      </c>
      <c r="Z61" s="99"/>
      <c r="AA61" s="99"/>
      <c r="AB61" s="99"/>
    </row>
    <row r="62" spans="1:28">
      <c r="A62" s="224"/>
      <c r="B62" s="119" t="str">
        <f>'Základní vstupní data'!B137</f>
        <v>Finanční prostředky ostatní - jiné, než získané z vodného a stočného. Vlastník uvede zdroje této hodnoty:</v>
      </c>
      <c r="C62" s="119"/>
      <c r="D62" s="119"/>
      <c r="E62" s="349" t="str">
        <f>'Základní vstupní data'!E137</f>
        <v>mil.Kč</v>
      </c>
      <c r="F62" s="240">
        <f>('Základní vstupní data'!F137/INDEX(Indexace!$C$24:$AV$24,MATCH($E$2,Indexace!$C$21:$AV$21)))</f>
        <v>0</v>
      </c>
      <c r="G62" s="240">
        <f>('Základní vstupní data'!G137/INDEX(Indexace!$C$24:$AV$24,MATCH($E$2,Indexace!$C$21:$AV$21)))</f>
        <v>0</v>
      </c>
      <c r="H62" s="240">
        <f>(F62/INDEX(Indexace!$C$25:$AV$25,MATCH($F$6,Indexace!$C$21:$AV$21)))</f>
        <v>0</v>
      </c>
      <c r="I62" s="240">
        <f>(G62/INDEX(Indexace!$C$25:$AV$25,MATCH($F$6,Indexace!$C$21:$AV$21)))</f>
        <v>0</v>
      </c>
      <c r="J62" s="240">
        <f>(H62/INDEX(Indexace!$C$26:$AV$26,MATCH($H$6,Indexace!$C$21:$AV$21)))</f>
        <v>0</v>
      </c>
      <c r="K62" s="240">
        <f>(I62/INDEX(Indexace!$C$26:$AV$26,MATCH($H$6,Indexace!$C$21:$AV$21)))</f>
        <v>0</v>
      </c>
      <c r="L62" s="240">
        <f>(J62/INDEX(Indexace!$C$27:$AV$27,MATCH($J$6,Indexace!$C$21:$AV$21)))</f>
        <v>0</v>
      </c>
      <c r="M62" s="240">
        <f>(K62/INDEX(Indexace!$C$27:$AV$27,MATCH($J$6,Indexace!$C$21:$AV$21)))</f>
        <v>0</v>
      </c>
      <c r="N62" s="240">
        <f>(L62/INDEX(Indexace!$C$28:$AV$28,MATCH($L$6,Indexace!$C$21:$AV$21)))</f>
        <v>0</v>
      </c>
      <c r="O62" s="240">
        <f>(M62/INDEX(Indexace!$C$28:$AV$28,MATCH($L$6,Indexace!$C$21:$AV$21)))</f>
        <v>0</v>
      </c>
      <c r="P62" s="240">
        <f>(N62/INDEX(Indexace!$C$29:$AV$29,MATCH($N$6,Indexace!$C$21:$AV$21)))</f>
        <v>0</v>
      </c>
      <c r="Q62" s="240">
        <f>(O62/INDEX(Indexace!$C$29:$AV$29,MATCH($N$6,Indexace!$C$21:$AV$21)))</f>
        <v>0</v>
      </c>
      <c r="R62" s="240">
        <f>(P62/INDEX(Indexace!$C$30:$AV$30,MATCH($P$6,Indexace!$C$21:$AV$21)))</f>
        <v>0</v>
      </c>
      <c r="S62" s="240">
        <f>(Q62/INDEX(Indexace!$C$30:$AV$30,MATCH($P$6,Indexace!$C$21:$AV$21)))</f>
        <v>0</v>
      </c>
      <c r="T62" s="240">
        <f>(R62/INDEX(Indexace!$C$31:$AV$31,MATCH($R$6,Indexace!$C$21:$AV$21)))</f>
        <v>0</v>
      </c>
      <c r="U62" s="240">
        <f>(S62/INDEX(Indexace!$C$31:$AV$31,MATCH($R$6,Indexace!$C$21:$AV$21)))</f>
        <v>0</v>
      </c>
      <c r="V62" s="240">
        <f>(T62/INDEX(Indexace!$C$32:$AV$32,MATCH($T$6,Indexace!$C$21:$AV$21)))</f>
        <v>0</v>
      </c>
      <c r="W62" s="240">
        <f>(U62/INDEX(Indexace!$C$32:$AV$32,MATCH($T$6,Indexace!$C$21:$AV$21)))</f>
        <v>0</v>
      </c>
      <c r="X62" s="240">
        <f>(V62/INDEX(Indexace!$C$33:$AV$33,MATCH($V$6,Indexace!$C$21:$AV$21)))</f>
        <v>0</v>
      </c>
      <c r="Y62" s="240">
        <f>(W62/INDEX(Indexace!$C$33:$AV$33,MATCH($V$6,Indexace!$C$21:$AV$21)))</f>
        <v>0</v>
      </c>
      <c r="Z62" s="99"/>
      <c r="AA62" s="99"/>
      <c r="AB62" s="99"/>
    </row>
    <row r="63" spans="1:28" s="22" customFormat="1">
      <c r="A63" s="121"/>
      <c r="B63" s="68" t="str">
        <f>'Základní vstupní data'!B138</f>
        <v>Celkem</v>
      </c>
      <c r="C63" s="68"/>
      <c r="D63" s="68"/>
      <c r="E63" s="342" t="str">
        <f>'Základní vstupní data'!E138</f>
        <v>mil.Kč</v>
      </c>
      <c r="F63" s="625">
        <f t="shared" ref="F63:Y63" si="31">F61+F62</f>
        <v>0</v>
      </c>
      <c r="G63" s="625">
        <f t="shared" si="31"/>
        <v>0.22134000000000001</v>
      </c>
      <c r="H63" s="625">
        <f t="shared" si="31"/>
        <v>0</v>
      </c>
      <c r="I63" s="625">
        <f t="shared" si="31"/>
        <v>0.22576680000000002</v>
      </c>
      <c r="J63" s="625">
        <f t="shared" si="31"/>
        <v>0</v>
      </c>
      <c r="K63" s="625">
        <f t="shared" si="31"/>
        <v>0.23028213600000003</v>
      </c>
      <c r="L63" s="625">
        <f t="shared" si="31"/>
        <v>0</v>
      </c>
      <c r="M63" s="625">
        <f t="shared" si="31"/>
        <v>0.23488777872000002</v>
      </c>
      <c r="N63" s="625">
        <f t="shared" si="31"/>
        <v>0</v>
      </c>
      <c r="O63" s="625">
        <f t="shared" si="31"/>
        <v>0.23958553429440002</v>
      </c>
      <c r="P63" s="625">
        <f t="shared" si="31"/>
        <v>0</v>
      </c>
      <c r="Q63" s="625">
        <f t="shared" si="31"/>
        <v>0.24437724498028804</v>
      </c>
      <c r="R63" s="625">
        <f t="shared" si="31"/>
        <v>0</v>
      </c>
      <c r="S63" s="625">
        <f t="shared" si="31"/>
        <v>0.24926478987989381</v>
      </c>
      <c r="T63" s="625">
        <f t="shared" si="31"/>
        <v>0</v>
      </c>
      <c r="U63" s="625">
        <f t="shared" si="31"/>
        <v>0.25425008567749169</v>
      </c>
      <c r="V63" s="625">
        <f t="shared" si="31"/>
        <v>0</v>
      </c>
      <c r="W63" s="625">
        <f t="shared" si="31"/>
        <v>0.25933508739104155</v>
      </c>
      <c r="X63" s="625">
        <f t="shared" si="31"/>
        <v>0</v>
      </c>
      <c r="Y63" s="625">
        <f t="shared" si="31"/>
        <v>0.26452178913886237</v>
      </c>
      <c r="Z63" s="2"/>
      <c r="AA63" s="2"/>
      <c r="AB63" s="2"/>
    </row>
    <row r="64" spans="1:28" s="99" customFormat="1">
      <c r="A64" s="224"/>
    </row>
    <row r="65" spans="1:5" s="99" customFormat="1" hidden="1">
      <c r="A65" s="224"/>
    </row>
    <row r="66" spans="1:5" s="99" customFormat="1" hidden="1">
      <c r="A66" s="224"/>
    </row>
    <row r="67" spans="1:5" s="99" customFormat="1" hidden="1">
      <c r="A67" s="224"/>
    </row>
    <row r="68" spans="1:5" s="99" customFormat="1" hidden="1">
      <c r="A68" s="243"/>
      <c r="B68" s="740"/>
      <c r="C68" s="243"/>
      <c r="D68" s="243"/>
      <c r="E68" s="243"/>
    </row>
    <row r="69" spans="1:5" s="99" customFormat="1" hidden="1">
      <c r="A69" s="224"/>
    </row>
  </sheetData>
  <sheetProtection algorithmName="SHA-512" hashValue="azCVyBwTJCL4O9iIfsDKRXKiCKHInEr1BRnw9XTHH4xUHjI9DMdPQI0wFZc/vxHRd82vHVUdBrC0s92SvUHXiw==" saltValue="77bXx9BqjnSQZGYg40cJsg==" spinCount="100000" sheet="1" objects="1" scenarios="1"/>
  <mergeCells count="3">
    <mergeCell ref="E6:E7"/>
    <mergeCell ref="B59:E60"/>
    <mergeCell ref="B6:B7"/>
  </mergeCells>
  <conditionalFormatting sqref="F23">
    <cfRule type="cellIs" dxfId="305" priority="6" operator="equal">
      <formula>0</formula>
    </cfRule>
  </conditionalFormatting>
  <conditionalFormatting sqref="G23">
    <cfRule type="cellIs" dxfId="304" priority="4" operator="equal">
      <formula>0</formula>
    </cfRule>
  </conditionalFormatting>
  <conditionalFormatting sqref="H23">
    <cfRule type="cellIs" dxfId="303" priority="3" operator="equal">
      <formula>0</formula>
    </cfRule>
  </conditionalFormatting>
  <conditionalFormatting sqref="I23:K23">
    <cfRule type="cellIs" dxfId="302" priority="2" operator="equal">
      <formula>0</formula>
    </cfRule>
  </conditionalFormatting>
  <conditionalFormatting sqref="L23:Y23">
    <cfRule type="cellIs" dxfId="301" priority="1" operator="equal">
      <formula>0</formula>
    </cfRule>
  </conditionalFormatting>
  <pageMargins left="0.7" right="0.7" top="0.78740157499999996" bottom="0.78740157499999996" header="0.3" footer="0.3"/>
  <pageSetup paperSize="9" scale="39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"Provozní náklady VaK"</oddFooter>
  </headerFooter>
  <colBreaks count="1" manualBreakCount="1">
    <brk id="15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1" id="{9F23FCC7-388C-469A-BFA4-61C9519795C8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92" id="{D4893D31-2B4A-4C35-BC5F-A785BFD6B6CF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93" id="{40EE13DF-1AF4-4E3E-A9FE-F315DAC934D0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F15:F16 F18:F19 F36:F46 F52 F62 F21:F23 H15:H16 H18:H19 H21:H23 H28:H34 H36:H46 H52 H62 J15:J16 J18:J19 J21:J23 J28:J34 J36:J46 J50 J52 J62 L15:L16 L18:L19 L21:L23 L28:L34 L36:L46 L50 L52 L62 N15:N16 N18:N19 N21:N23 N28:N34 N36:N46 N50 N52 P15:P16 P18:P19 P21:P23 P28:P34 P36:P46 P50 P52 R15:R16 R18:R19 R21:R23 R28:R34 R36:R46 R50 R52 R62 T15:T16 T18:T19 T21:T23 T28:T34 T36:T46 T50 T52 T62 V15:V16 V18:V19 V21:V23 V28:V34 V36:V46 V50 V52 V62 X15:X16 X18:X19 X21:X23 X28:X34 X36:X46 X50 X52 X62 N62 P62 F10:F12 F31:F34 F50 H50 F25 H25:H26 J25:J26 L25:L26 N25:N26 P25:P26 R25:R26 T25:T26 V25:V26 X25:X26</xm:sqref>
        </x14:conditionalFormatting>
        <x14:conditionalFormatting xmlns:xm="http://schemas.microsoft.com/office/excel/2006/main">
          <x14:cfRule type="expression" priority="161" id="{74F6DE9B-FCED-4016-A3F8-41E2483459F1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62" id="{D6295EF9-F873-4E1D-AECC-E9BE8BEBB0CB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63" id="{E121B52A-5554-4FA7-A3F2-53A351B8F3E8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G10:G13 G15:G16 G18:G19 G36:G46 G52 G62 I15:I16 I18:I19 I21:I23 I28:I34 I36:I37 I50 I52 I62 K15:K16 K18:K19 K21:K23 K28:K34 K36:K46 K50 K52 K62 M15:M16 M18:M19 M21:M23 M28:M34 M36:M46 M50 M52 M62 O15:O16 O18:O19 O21:O23 O28:O34 O36:O46 O50 O52 Q15:Q16 Q18:Q19 Q21:Q23 Q28:Q34 Q36:Q46 Q50 Q52 Q62 S15:S16 S18:S19 S21:S23 S28:S34 S36:S46 S50 S52 S62 U15:U16 U18:U19 U21:U23 U28:U34 U36:U46 U50 U52 U62 W15:W16 W18:W19 W21:W23 W28:W34 W36:W46 W50 W52 W62 Y15:Y16 Y18:Y19 Y21:Y23 Y28:Y34 Y36:Y46 Y50 Y52 Y62 I45:I46 I25:I26 K25:K26 M25:M26 O25:O26 Q25:Q26 S25:S26 U25:U26 W25:W26 Y25:Y26</xm:sqref>
        </x14:conditionalFormatting>
        <x14:conditionalFormatting xmlns:xm="http://schemas.microsoft.com/office/excel/2006/main">
          <x14:cfRule type="expression" priority="85" id="{0E0A1983-5790-47E3-BB5A-D62916AD072C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6" id="{41120EC5-EA89-462C-A8DA-277EC7AF4D53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7" id="{D0C336A9-3C83-478E-916F-C6F98618329D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F13</xm:sqref>
        </x14:conditionalFormatting>
        <x14:conditionalFormatting xmlns:xm="http://schemas.microsoft.com/office/excel/2006/main">
          <x14:cfRule type="expression" priority="82" id="{58E77CA1-4695-421D-90B8-732DE6E18EBE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3" id="{62F6B4B2-00FD-44EE-8FCD-976DF052C677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4" id="{DFEA1154-6405-48FA-B9F5-AC46A0A96725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H10:H13</xm:sqref>
        </x14:conditionalFormatting>
        <x14:conditionalFormatting xmlns:xm="http://schemas.microsoft.com/office/excel/2006/main">
          <x14:cfRule type="expression" priority="79" id="{5F741761-3069-4B40-B8D7-EB6D48ABC2EC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0" id="{D520C701-8E2B-47F5-8BE1-C7E2CF3A3753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81" id="{BFFA6DA6-6A3D-40DD-9F7C-7E4B5A511027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J10:J13</xm:sqref>
        </x14:conditionalFormatting>
        <x14:conditionalFormatting xmlns:xm="http://schemas.microsoft.com/office/excel/2006/main">
          <x14:cfRule type="expression" priority="76" id="{9A8FD5FA-A6A2-470C-B159-C88971B28F90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7" id="{9FDACA94-4B9C-41B5-82CB-C32356615142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8" id="{D5CB4332-6010-4401-98D6-9B582B0802EC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L10:L13</xm:sqref>
        </x14:conditionalFormatting>
        <x14:conditionalFormatting xmlns:xm="http://schemas.microsoft.com/office/excel/2006/main">
          <x14:cfRule type="expression" priority="73" id="{7A18EC78-CC10-4880-A894-C8564986ABE8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4" id="{BF2A449A-9EE3-4E21-B6D5-F8971D0A4B7A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5" id="{D7E83321-AA23-4C81-8801-9C3BA463E038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N10:N13</xm:sqref>
        </x14:conditionalFormatting>
        <x14:conditionalFormatting xmlns:xm="http://schemas.microsoft.com/office/excel/2006/main">
          <x14:cfRule type="expression" priority="70" id="{39FEB154-F9B5-4DCE-9C5D-729E78F3E8FF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1" id="{356EFE84-E635-4EB2-9181-0C54A7F778D1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72" id="{98E5978D-892F-4C61-AC0C-3C2417ED059D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P10:P13</xm:sqref>
        </x14:conditionalFormatting>
        <x14:conditionalFormatting xmlns:xm="http://schemas.microsoft.com/office/excel/2006/main">
          <x14:cfRule type="expression" priority="67" id="{DFD5E3D3-FA64-4E67-87D2-4DBFA10D0C73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8" id="{DA4DBBBF-AB2D-47DB-97ED-B1ACDFA0E6BC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9" id="{789AE38C-1BEF-46A5-AA3E-059C5880ABBE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R10:R13</xm:sqref>
        </x14:conditionalFormatting>
        <x14:conditionalFormatting xmlns:xm="http://schemas.microsoft.com/office/excel/2006/main">
          <x14:cfRule type="expression" priority="64" id="{9AB86BF8-1CAD-40A1-889D-0AD0F1616D5C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5" id="{A40A9779-78D0-4E07-8B37-0CC344932D27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6" id="{2EADCDA3-8058-444F-99C1-BFD609C4F757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T10:T13</xm:sqref>
        </x14:conditionalFormatting>
        <x14:conditionalFormatting xmlns:xm="http://schemas.microsoft.com/office/excel/2006/main">
          <x14:cfRule type="expression" priority="61" id="{4DC9E24C-BBAE-41B4-AFDE-11E88483C714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2" id="{2118DFA3-C0A5-4154-8004-EF5CA25E473F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3" id="{62B31FF2-1397-458F-BB79-EE9F3FA2C16C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V10:V13</xm:sqref>
        </x14:conditionalFormatting>
        <x14:conditionalFormatting xmlns:xm="http://schemas.microsoft.com/office/excel/2006/main">
          <x14:cfRule type="expression" priority="58" id="{DDC85BFB-DE6E-4F19-88A6-87F593AFDF13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9" id="{27A18FC4-CF2B-4B6A-999F-94B5FAB278A2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60" id="{A12ABDBA-348B-4C0A-80E1-8A031C528410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X10:X13</xm:sqref>
        </x14:conditionalFormatting>
        <x14:conditionalFormatting xmlns:xm="http://schemas.microsoft.com/office/excel/2006/main">
          <x14:cfRule type="expression" priority="55" id="{1A09AC44-143F-45C7-9D93-3971662C4901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6" id="{BE7CA802-C629-468B-B0A5-C9DCBFC3B44A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7" id="{C7ACC836-9F16-4AD4-92BD-DC14D95ED51F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F26</xm:sqref>
        </x14:conditionalFormatting>
        <x14:conditionalFormatting xmlns:xm="http://schemas.microsoft.com/office/excel/2006/main">
          <x14:cfRule type="expression" priority="52" id="{8097B499-5E13-404F-8929-5BC6FD7D9CE6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3" id="{044751E3-864D-4904-B3E9-3582237254A0}">
            <xm:f>Info!$C$23:$J$23="Specifický cíl 1.2 (pitná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4" id="{748BD69B-2D4C-4763-B410-03BF7A1C27C6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F28:F30</xm:sqref>
        </x14:conditionalFormatting>
        <x14:conditionalFormatting xmlns:xm="http://schemas.microsoft.com/office/excel/2006/main">
          <x14:cfRule type="expression" priority="49" id="{48EE6673-99FD-4BC2-A6E9-0280BA621A2C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50" id="{60793543-ED75-456A-A9D5-8E26819B1BC8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51" id="{F48FDF77-E574-44E2-A347-D4686334B757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G21:G23 G25:G26</xm:sqref>
        </x14:conditionalFormatting>
        <x14:conditionalFormatting xmlns:xm="http://schemas.microsoft.com/office/excel/2006/main">
          <x14:cfRule type="expression" priority="46" id="{AF5DA7EE-584F-478A-9CB2-A78D9127721F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47" id="{03488152-D6C1-4EAD-A2DC-AD5353855646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8" id="{1998A1D1-4846-4D5B-9D16-5FE42EC191FD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G28:G34</xm:sqref>
        </x14:conditionalFormatting>
        <x14:conditionalFormatting xmlns:xm="http://schemas.microsoft.com/office/excel/2006/main">
          <x14:cfRule type="expression" priority="43" id="{E767FAD1-E60B-49AD-AFC0-69794FB57846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44" id="{BA95120E-8680-48C5-8C6E-211C34BC851E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5" id="{AD730562-01DD-4B9D-9739-BABFE4C5A9ED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G50</xm:sqref>
        </x14:conditionalFormatting>
        <x14:conditionalFormatting xmlns:xm="http://schemas.microsoft.com/office/excel/2006/main">
          <x14:cfRule type="expression" priority="40" id="{6CA8E844-A4AA-46A6-AB46-8453CF61056B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41" id="{092A59D9-5D91-4EC1-A99F-42D77DB86D0A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42" id="{BCB8495E-EB65-4F90-B440-5A4DB0A2800F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I10:I13</xm:sqref>
        </x14:conditionalFormatting>
        <x14:conditionalFormatting xmlns:xm="http://schemas.microsoft.com/office/excel/2006/main">
          <x14:cfRule type="expression" priority="37" id="{95872085-2257-4A10-A66C-0B0071FDF94A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8" id="{1BBB996C-0AAF-493E-989B-14DDD89F5B72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9" id="{95237644-9026-4CF4-B080-D0A797355CB8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K10:K13</xm:sqref>
        </x14:conditionalFormatting>
        <x14:conditionalFormatting xmlns:xm="http://schemas.microsoft.com/office/excel/2006/main">
          <x14:cfRule type="expression" priority="34" id="{0F305C39-8CC7-4C55-918C-2889E9EA6CAE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5" id="{C907CCB9-89CC-4968-8796-887CE9DEEC0F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6" id="{E97324B0-E226-4752-84D7-E765BEF6A5ED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M10:M13</xm:sqref>
        </x14:conditionalFormatting>
        <x14:conditionalFormatting xmlns:xm="http://schemas.microsoft.com/office/excel/2006/main">
          <x14:cfRule type="expression" priority="31" id="{C77F78B1-43BF-4E2A-ACDF-9380E7546338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32" id="{B130C8BE-2D3D-4FC6-BB95-18FDB3A06033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3" id="{415B187A-051F-46E6-95A2-AB986C02F48C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O10:O13</xm:sqref>
        </x14:conditionalFormatting>
        <x14:conditionalFormatting xmlns:xm="http://schemas.microsoft.com/office/excel/2006/main">
          <x14:cfRule type="expression" priority="28" id="{EFEB6C52-29B3-4C0B-9C04-C7882CC8DD1D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29" id="{3E95202B-6513-4168-BE1E-0880E743757E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30" id="{7BC7B83E-3A7E-41AF-B1F1-12FFD403E165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Q10:Q13</xm:sqref>
        </x14:conditionalFormatting>
        <x14:conditionalFormatting xmlns:xm="http://schemas.microsoft.com/office/excel/2006/main">
          <x14:cfRule type="expression" priority="25" id="{D8973391-69A6-45F8-9C81-98BD3889D2B0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26" id="{2F9522EC-5831-49D5-8308-D4F432D70A7D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27" id="{E6F7050D-5020-47C0-A211-32DB31D5C759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S10:S13</xm:sqref>
        </x14:conditionalFormatting>
        <x14:conditionalFormatting xmlns:xm="http://schemas.microsoft.com/office/excel/2006/main">
          <x14:cfRule type="expression" priority="22" id="{FB5B78D1-CE50-450C-9A1E-63223303E4CA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23" id="{67A2BDC2-ABA3-4701-9E3D-9F11D293750A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24" id="{4617AF6C-6858-450D-A31A-56332146FDF2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U10:U13</xm:sqref>
        </x14:conditionalFormatting>
        <x14:conditionalFormatting xmlns:xm="http://schemas.microsoft.com/office/excel/2006/main">
          <x14:cfRule type="expression" priority="19" id="{AF760983-9ED6-4D08-8521-8054A86259F2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20" id="{576DD255-A839-4D37-9325-854A9A0A3A68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21" id="{3B36F54B-6E86-4A1D-AC30-87DC9E111028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W10:W13</xm:sqref>
        </x14:conditionalFormatting>
        <x14:conditionalFormatting xmlns:xm="http://schemas.microsoft.com/office/excel/2006/main">
          <x14:cfRule type="expression" priority="16" id="{782B73EC-B7B0-4676-9E82-E9A73B3F918B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7" id="{65271C64-4EBD-465B-9317-C57E0C0A70DA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8" id="{2405C7CA-2D3B-43A2-A1FF-0FDBD59ECD06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Y10:Y13</xm:sqref>
        </x14:conditionalFormatting>
        <x14:conditionalFormatting xmlns:xm="http://schemas.microsoft.com/office/excel/2006/main">
          <x14:cfRule type="expression" priority="13" id="{ED984B1D-92FE-4198-AF6F-C623D0595788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4" id="{B0070F2D-1351-4A2E-B8E3-3D8D70CB09AB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5" id="{05037712-0614-463B-9959-311CE7358674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I38:I44</xm:sqref>
        </x14:conditionalFormatting>
        <x14:conditionalFormatting xmlns:xm="http://schemas.microsoft.com/office/excel/2006/main">
          <x14:cfRule type="expression" priority="10" id="{7A015E40-4BAF-4AF3-98F8-7ECF9D56FA81}">
            <xm:f>Info!$C$23:$J$23="Specifický cíl 1.1 a 1.2 (odpadní a pitná voda)"</xm:f>
            <x14:dxf>
              <fill>
                <patternFill>
                  <bgColor rgb="FFFFFF99"/>
                </patternFill>
              </fill>
            </x14:dxf>
          </x14:cfRule>
          <x14:cfRule type="expression" priority="11" id="{84C154DA-E9E4-4919-9AD6-792A617247C5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14:cfRule type="expression" priority="12" id="{621B8CB5-8B9E-4744-B897-01B2209270AD}">
            <xm:f>Info!$C$23:$J$23="Specifický cíl 1.1 (odpadní voda)"</xm:f>
            <x14:dxf>
              <fill>
                <patternFill>
                  <bgColor rgb="FFFFFF99"/>
                </patternFill>
              </fill>
            </x14:dxf>
          </x14:cfRule>
          <xm:sqref>O62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66"/>
  </sheetPr>
  <dimension ref="A1:AK314"/>
  <sheetViews>
    <sheetView zoomScale="70" zoomScaleNormal="70" zoomScaleSheetLayoutView="25" workbookViewId="0"/>
  </sheetViews>
  <sheetFormatPr defaultColWidth="0" defaultRowHeight="14.4" zeroHeight="1"/>
  <cols>
    <col min="1" max="1" width="5.109375" style="99" customWidth="1"/>
    <col min="2" max="2" width="52.33203125" style="23" customWidth="1"/>
    <col min="3" max="3" width="57.109375" style="23" customWidth="1"/>
    <col min="4" max="4" width="18.5546875" style="23" bestFit="1" customWidth="1"/>
    <col min="5" max="5" width="19.5546875" style="23" bestFit="1" customWidth="1"/>
    <col min="6" max="6" width="18.5546875" style="23" customWidth="1"/>
    <col min="7" max="7" width="19.44140625" style="23" customWidth="1"/>
    <col min="8" max="8" width="19.5546875" style="23" customWidth="1"/>
    <col min="9" max="9" width="32.44140625" style="23" customWidth="1"/>
    <col min="10" max="10" width="24.6640625" style="23" customWidth="1"/>
    <col min="11" max="12" width="24.33203125" style="23" customWidth="1"/>
    <col min="13" max="13" width="23.5546875" style="23" customWidth="1"/>
    <col min="14" max="16" width="26.88671875" style="23" customWidth="1"/>
    <col min="17" max="17" width="14" style="23" customWidth="1"/>
    <col min="18" max="18" width="14.44140625" style="23" customWidth="1"/>
    <col min="19" max="19" width="18.88671875" style="23" customWidth="1"/>
    <col min="20" max="20" width="20" style="23" customWidth="1"/>
    <col min="21" max="21" width="21" style="23" customWidth="1"/>
    <col min="22" max="22" width="16.109375" style="23" customWidth="1"/>
    <col min="23" max="23" width="16.6640625" style="23" customWidth="1"/>
    <col min="24" max="27" width="13" style="23" bestFit="1" customWidth="1"/>
    <col min="28" max="28" width="17.88671875" style="23" customWidth="1"/>
    <col min="29" max="29" width="19.33203125" style="23" customWidth="1"/>
    <col min="30" max="30" width="19.109375" style="23" customWidth="1"/>
    <col min="31" max="31" width="17" style="23" customWidth="1"/>
    <col min="32" max="32" width="16.88671875" style="23" customWidth="1"/>
    <col min="33" max="33" width="22.109375" style="23" customWidth="1"/>
    <col min="34" max="34" width="16.5546875" style="23" bestFit="1" customWidth="1"/>
    <col min="35" max="35" width="11.88671875" style="99" bestFit="1" customWidth="1"/>
    <col min="36" max="36" width="11.5546875" style="99" customWidth="1"/>
    <col min="37" max="37" width="0" style="99" hidden="1" customWidth="1"/>
    <col min="38" max="16384" width="9.109375" style="99" hidden="1"/>
  </cols>
  <sheetData>
    <row r="1" spans="2:36" ht="18">
      <c r="B1" s="361" t="s">
        <v>220</v>
      </c>
      <c r="C1" s="361"/>
      <c r="D1" s="372"/>
      <c r="E1" s="372"/>
      <c r="F1" s="372"/>
      <c r="G1" s="372"/>
      <c r="H1" s="372"/>
      <c r="I1" s="372"/>
      <c r="J1" s="372"/>
      <c r="K1" s="372"/>
      <c r="L1" s="372"/>
      <c r="M1" s="404"/>
      <c r="N1" s="372"/>
      <c r="O1" s="372"/>
      <c r="P1" s="372"/>
      <c r="Q1" s="372"/>
      <c r="R1" s="372"/>
      <c r="S1" s="372"/>
      <c r="T1" s="372"/>
      <c r="U1" s="372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2:36">
      <c r="B2" s="32" t="s">
        <v>334</v>
      </c>
      <c r="C2" s="231">
        <f>D7</f>
        <v>2024</v>
      </c>
      <c r="D2" s="99"/>
      <c r="E2" s="99"/>
      <c r="F2" s="187">
        <f>Info!$V$25</f>
        <v>0</v>
      </c>
      <c r="G2" s="187">
        <f>Info!V19</f>
        <v>0</v>
      </c>
      <c r="H2" s="99"/>
      <c r="I2" s="99"/>
      <c r="J2" s="99"/>
      <c r="K2" s="99"/>
      <c r="L2" s="99"/>
      <c r="M2" s="100"/>
      <c r="N2" s="99"/>
      <c r="O2" s="99"/>
      <c r="P2" s="99"/>
      <c r="Q2" s="99"/>
      <c r="R2" s="9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2:36">
      <c r="B3" s="15"/>
      <c r="C3" s="99"/>
      <c r="D3" s="99"/>
      <c r="E3" s="99"/>
      <c r="F3" s="187"/>
      <c r="G3" s="719"/>
      <c r="H3" s="194"/>
      <c r="I3" s="99"/>
      <c r="J3" s="99"/>
      <c r="K3" s="99"/>
      <c r="L3" s="99"/>
      <c r="M3" s="99"/>
      <c r="N3" s="99"/>
      <c r="O3" s="99"/>
      <c r="P3" s="99"/>
      <c r="Q3" s="99"/>
      <c r="R3" s="9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2:36">
      <c r="B4" s="133" t="s">
        <v>341</v>
      </c>
      <c r="C4" s="134"/>
      <c r="D4" s="414">
        <v>30</v>
      </c>
      <c r="E4" s="321" t="s">
        <v>16</v>
      </c>
      <c r="F4" s="45"/>
      <c r="G4" s="8"/>
      <c r="H4" s="194"/>
      <c r="I4" s="45"/>
      <c r="J4" s="43"/>
      <c r="K4" s="43"/>
      <c r="L4" s="44"/>
      <c r="M4" s="99"/>
      <c r="N4" s="99"/>
      <c r="O4" s="99"/>
      <c r="P4" s="99"/>
      <c r="Q4" s="99"/>
      <c r="R4" s="9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</row>
    <row r="5" spans="2:36">
      <c r="B5" s="128" t="s">
        <v>340</v>
      </c>
      <c r="C5" s="49"/>
      <c r="D5" s="16">
        <v>10</v>
      </c>
      <c r="E5" s="323" t="s">
        <v>16</v>
      </c>
      <c r="F5" s="45"/>
      <c r="G5" s="43"/>
      <c r="H5" s="44"/>
      <c r="I5" s="45"/>
      <c r="J5" s="43"/>
      <c r="K5" s="43"/>
      <c r="L5" s="44"/>
      <c r="M5" s="99"/>
      <c r="N5" s="99"/>
      <c r="O5" s="99"/>
      <c r="P5" s="99"/>
      <c r="Q5" s="99"/>
      <c r="R5" s="9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</row>
    <row r="6" spans="2:36">
      <c r="B6" s="128" t="str">
        <f>'Základní vstupní data'!B10</f>
        <v xml:space="preserve">Cenová úroveň hodnoty infra majetku stanovené dle metodického pokynu MZe nebo dle oceňovací vyhl. MF v pořizovací ceně </v>
      </c>
      <c r="C6" s="49"/>
      <c r="D6" s="35">
        <f>'Základní vstupní data'!$F$10</f>
        <v>2019</v>
      </c>
      <c r="E6" s="323" t="s">
        <v>18</v>
      </c>
      <c r="F6" s="223"/>
      <c r="G6" s="8"/>
      <c r="H6" s="44"/>
      <c r="I6" s="45"/>
      <c r="J6" s="43"/>
      <c r="K6" s="43"/>
      <c r="L6" s="44"/>
      <c r="M6" s="99"/>
      <c r="N6" s="99"/>
      <c r="O6" s="99"/>
      <c r="P6" s="99"/>
      <c r="Q6" s="99"/>
      <c r="R6" s="9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</row>
    <row r="7" spans="2:36">
      <c r="B7" s="135" t="s">
        <v>299</v>
      </c>
      <c r="C7" s="131"/>
      <c r="D7" s="415">
        <f>Info!$C$17</f>
        <v>2024</v>
      </c>
      <c r="E7" s="416" t="s">
        <v>18</v>
      </c>
      <c r="F7" s="223"/>
      <c r="G7" s="43"/>
      <c r="H7" s="44"/>
      <c r="I7" s="45"/>
      <c r="J7" s="43"/>
      <c r="K7" s="43"/>
      <c r="L7" s="44"/>
      <c r="M7" s="99"/>
      <c r="N7" s="99"/>
      <c r="O7" s="99"/>
      <c r="P7" s="99"/>
      <c r="Q7" s="99"/>
      <c r="R7" s="9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</row>
    <row r="8" spans="2:36">
      <c r="B8" s="424" t="s">
        <v>331</v>
      </c>
      <c r="C8" s="425">
        <f>$D$7</f>
        <v>2024</v>
      </c>
      <c r="D8" s="426">
        <f>INDEX(Indexace!C5:AC5,MATCH($D$7,Indexace!C4:AC4))</f>
        <v>1.1318632286400003</v>
      </c>
      <c r="E8" s="423"/>
      <c r="F8" s="45"/>
      <c r="G8" s="43"/>
      <c r="H8" s="44"/>
      <c r="I8" s="45"/>
      <c r="J8" s="43"/>
      <c r="K8" s="43"/>
      <c r="L8" s="44"/>
      <c r="M8" s="99"/>
      <c r="N8" s="99"/>
      <c r="O8" s="99"/>
      <c r="P8" s="99"/>
      <c r="Q8" s="99"/>
      <c r="R8" s="9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</row>
    <row r="9" spans="2:36" ht="27" customHeight="1">
      <c r="B9" s="836" t="str">
        <f>'Základní vstupní data'!B11</f>
        <v>Sazba DPH odpovídající ke stanovené hodnotě infra majetku oceněného dle metodiky pro ocenění hodnoty VH infrastruktury (vyhl. MZe č. 428/2001 nebo vyhl. MF v platném znění) je</v>
      </c>
      <c r="C9" s="837"/>
      <c r="D9" s="422">
        <f>'Základní vstupní data'!$F$11</f>
        <v>0.21</v>
      </c>
      <c r="E9" s="320"/>
      <c r="F9" s="99"/>
      <c r="G9" s="43"/>
      <c r="H9" s="44"/>
      <c r="I9" s="45"/>
      <c r="J9" s="43"/>
      <c r="K9" s="43"/>
      <c r="L9" s="44"/>
      <c r="M9" s="99"/>
      <c r="N9" s="99"/>
      <c r="O9" s="99"/>
      <c r="P9" s="99"/>
      <c r="Q9" s="99"/>
      <c r="R9" s="9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</row>
    <row r="10" spans="2:36">
      <c r="B10" s="49"/>
      <c r="C10" s="49"/>
      <c r="D10" s="421"/>
      <c r="E10" s="49"/>
      <c r="F10" s="99"/>
      <c r="G10" s="43"/>
      <c r="H10" s="44"/>
      <c r="I10" s="45"/>
      <c r="J10" s="43"/>
      <c r="K10" s="43"/>
      <c r="L10" s="44"/>
      <c r="M10" s="99"/>
      <c r="N10" s="99"/>
      <c r="O10" s="99"/>
      <c r="P10" s="99"/>
      <c r="Q10" s="99"/>
      <c r="R10" s="9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</row>
    <row r="11" spans="2:36">
      <c r="B11" s="99"/>
      <c r="C11" s="99"/>
      <c r="D11" s="99"/>
      <c r="E11" s="99"/>
      <c r="F11" s="99"/>
      <c r="L11" s="99"/>
      <c r="M11" s="99"/>
      <c r="N11" s="99"/>
      <c r="O11" s="99"/>
      <c r="P11" s="99"/>
      <c r="Q11" s="99"/>
      <c r="R11" s="99"/>
      <c r="S11" s="99"/>
    </row>
    <row r="12" spans="2:36" ht="15.75" customHeight="1">
      <c r="B12" s="182"/>
      <c r="C12" s="182"/>
      <c r="D12" s="183"/>
      <c r="E12" s="99"/>
      <c r="F12" s="99"/>
      <c r="G12" s="43"/>
      <c r="H12" s="44"/>
      <c r="I12" s="45"/>
      <c r="J12" s="43"/>
      <c r="K12" s="43"/>
      <c r="L12" s="44"/>
      <c r="M12" s="99"/>
      <c r="N12" s="99"/>
      <c r="O12" s="99"/>
      <c r="P12" s="99"/>
      <c r="Q12" s="99"/>
      <c r="R12" s="9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</row>
    <row r="13" spans="2:36">
      <c r="B13" s="101"/>
      <c r="C13" s="49"/>
      <c r="D13" s="42"/>
      <c r="E13" s="99"/>
      <c r="F13" s="99"/>
      <c r="G13" s="8"/>
      <c r="H13" s="44"/>
      <c r="I13" s="45"/>
      <c r="J13" s="43"/>
      <c r="K13" s="43"/>
      <c r="L13" s="143"/>
      <c r="M13" s="99"/>
      <c r="N13" s="99"/>
      <c r="O13" s="99"/>
      <c r="P13" s="99"/>
      <c r="Q13" s="99"/>
      <c r="R13" s="9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</row>
    <row r="14" spans="2:36">
      <c r="B14" s="154" t="s">
        <v>78</v>
      </c>
      <c r="C14" s="108"/>
      <c r="D14" s="99"/>
      <c r="E14" s="99"/>
      <c r="F14" s="99"/>
      <c r="G14" s="192"/>
      <c r="H14" s="44"/>
      <c r="I14" s="45"/>
      <c r="J14" s="43"/>
      <c r="K14" s="43"/>
      <c r="L14" s="143"/>
      <c r="M14" s="99"/>
      <c r="N14" s="99"/>
      <c r="O14" s="99"/>
      <c r="P14" s="99"/>
      <c r="Q14" s="99"/>
      <c r="R14" s="9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</row>
    <row r="15" spans="2:36" ht="15" customHeight="1">
      <c r="B15" s="838" t="s">
        <v>68</v>
      </c>
      <c r="C15" s="839"/>
      <c r="D15" s="411"/>
      <c r="E15" s="844" t="s">
        <v>176</v>
      </c>
      <c r="F15" s="844"/>
      <c r="G15" s="844" t="s">
        <v>176</v>
      </c>
      <c r="H15" s="844"/>
      <c r="I15" s="842" t="s">
        <v>15</v>
      </c>
      <c r="J15" s="825" t="s">
        <v>167</v>
      </c>
      <c r="K15" s="825"/>
      <c r="L15" s="46"/>
      <c r="M15" s="99"/>
      <c r="N15" s="99"/>
      <c r="O15" s="99"/>
      <c r="P15" s="99"/>
      <c r="Q15" s="99"/>
      <c r="R15" s="9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</row>
    <row r="16" spans="2:36">
      <c r="B16" s="840"/>
      <c r="C16" s="841"/>
      <c r="D16" s="359" t="s">
        <v>20</v>
      </c>
      <c r="E16" s="136" t="s">
        <v>168</v>
      </c>
      <c r="F16" s="136" t="s">
        <v>169</v>
      </c>
      <c r="G16" s="136" t="str">
        <f>E16</f>
        <v>(vč. DPH) v c.ú.</v>
      </c>
      <c r="H16" s="136" t="str">
        <f>F16</f>
        <v>(bez DPH) v c.ú.</v>
      </c>
      <c r="I16" s="825"/>
      <c r="J16" s="81" t="s">
        <v>168</v>
      </c>
      <c r="K16" s="81" t="s">
        <v>169</v>
      </c>
      <c r="L16" s="49"/>
      <c r="M16" s="99"/>
      <c r="N16" s="99"/>
      <c r="O16" s="99"/>
      <c r="P16" s="99"/>
      <c r="Q16" s="99"/>
      <c r="R16" s="9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</row>
    <row r="17" spans="2:36">
      <c r="B17" s="139" t="s">
        <v>0</v>
      </c>
      <c r="C17" s="412"/>
      <c r="D17" s="410"/>
      <c r="E17" s="151">
        <f>D6</f>
        <v>2019</v>
      </c>
      <c r="F17" s="151">
        <f>E17</f>
        <v>2019</v>
      </c>
      <c r="G17" s="152" t="str">
        <f>IF($F$2=0,"-",$D$7)</f>
        <v>-</v>
      </c>
      <c r="H17" s="151" t="str">
        <f>G17</f>
        <v>-</v>
      </c>
      <c r="I17" s="843"/>
      <c r="J17" s="153" t="str">
        <f>G17</f>
        <v>-</v>
      </c>
      <c r="K17" s="153" t="str">
        <f>J17</f>
        <v>-</v>
      </c>
      <c r="L17" s="49"/>
      <c r="M17" s="99"/>
      <c r="N17" s="99"/>
      <c r="O17" s="99"/>
      <c r="P17" s="99"/>
      <c r="Q17" s="99"/>
      <c r="R17" s="9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</row>
    <row r="18" spans="2:36">
      <c r="B18" s="156" t="s">
        <v>61</v>
      </c>
      <c r="C18" s="119" t="s">
        <v>1</v>
      </c>
      <c r="D18" s="144" t="s">
        <v>4</v>
      </c>
      <c r="E18" s="145">
        <f>'Základní vstupní data'!F16</f>
        <v>0</v>
      </c>
      <c r="F18" s="145">
        <f t="shared" ref="F18:F23" si="0">E18/(1+$D$9)</f>
        <v>0</v>
      </c>
      <c r="G18" s="736">
        <f>(E18*$D$8)</f>
        <v>0</v>
      </c>
      <c r="H18" s="736">
        <f t="shared" ref="H18:H23" si="1">(F18*$D$8)</f>
        <v>0</v>
      </c>
      <c r="I18" s="149">
        <f>'Základní vstupní data'!H16</f>
        <v>55</v>
      </c>
      <c r="J18" s="145">
        <f>G18/$I18</f>
        <v>0</v>
      </c>
      <c r="K18" s="145">
        <f>H18/$I18</f>
        <v>0</v>
      </c>
      <c r="L18" s="49"/>
      <c r="M18" s="99"/>
      <c r="N18" s="99"/>
      <c r="O18" s="99"/>
      <c r="P18" s="99"/>
      <c r="Q18" s="99"/>
      <c r="R18" s="9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</row>
    <row r="19" spans="2:36">
      <c r="B19" s="49"/>
      <c r="C19" s="119" t="s">
        <v>2</v>
      </c>
      <c r="D19" s="144" t="s">
        <v>4</v>
      </c>
      <c r="E19" s="145">
        <f>'Základní vstupní data'!F17</f>
        <v>0</v>
      </c>
      <c r="F19" s="145">
        <f t="shared" si="0"/>
        <v>0</v>
      </c>
      <c r="G19" s="736">
        <f t="shared" ref="G19:G23" si="2">(E19*$D$8)</f>
        <v>0</v>
      </c>
      <c r="H19" s="736">
        <f t="shared" si="1"/>
        <v>0</v>
      </c>
      <c r="I19" s="149">
        <f>'Základní vstupní data'!H17</f>
        <v>40</v>
      </c>
      <c r="J19" s="145">
        <f t="shared" ref="J19:J23" si="3">G19/$I19</f>
        <v>0</v>
      </c>
      <c r="K19" s="145">
        <f t="shared" ref="K19:K23" si="4">H19/$I19</f>
        <v>0</v>
      </c>
      <c r="L19" s="49"/>
      <c r="M19" s="99"/>
      <c r="N19" s="99"/>
      <c r="O19" s="99"/>
      <c r="P19" s="99"/>
      <c r="Q19" s="99"/>
      <c r="R19" s="9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</row>
    <row r="20" spans="2:36">
      <c r="B20" s="49"/>
      <c r="C20" s="119" t="s">
        <v>3</v>
      </c>
      <c r="D20" s="144" t="s">
        <v>4</v>
      </c>
      <c r="E20" s="145">
        <f>'Základní vstupní data'!F18</f>
        <v>0</v>
      </c>
      <c r="F20" s="145">
        <f t="shared" si="0"/>
        <v>0</v>
      </c>
      <c r="G20" s="736">
        <f t="shared" si="2"/>
        <v>0</v>
      </c>
      <c r="H20" s="736">
        <f t="shared" si="1"/>
        <v>0</v>
      </c>
      <c r="I20" s="149">
        <f>'Základní vstupní data'!H18</f>
        <v>15</v>
      </c>
      <c r="J20" s="145">
        <f t="shared" si="3"/>
        <v>0</v>
      </c>
      <c r="K20" s="145">
        <f t="shared" si="4"/>
        <v>0</v>
      </c>
      <c r="L20" s="49"/>
      <c r="M20" s="99"/>
      <c r="N20" s="99"/>
      <c r="O20" s="99"/>
      <c r="P20" s="99"/>
      <c r="Q20" s="99"/>
      <c r="R20" s="9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</row>
    <row r="21" spans="2:36">
      <c r="B21" s="156" t="s">
        <v>62</v>
      </c>
      <c r="C21" s="119" t="s">
        <v>1</v>
      </c>
      <c r="D21" s="144" t="s">
        <v>4</v>
      </c>
      <c r="E21" s="145">
        <f>'Základní vstupní data'!F19</f>
        <v>0</v>
      </c>
      <c r="F21" s="145">
        <f t="shared" si="0"/>
        <v>0</v>
      </c>
      <c r="G21" s="736">
        <f t="shared" si="2"/>
        <v>0</v>
      </c>
      <c r="H21" s="736">
        <f t="shared" si="1"/>
        <v>0</v>
      </c>
      <c r="I21" s="149">
        <f>'Základní vstupní data'!H19</f>
        <v>55</v>
      </c>
      <c r="J21" s="145">
        <f t="shared" si="3"/>
        <v>0</v>
      </c>
      <c r="K21" s="145">
        <f t="shared" si="4"/>
        <v>0</v>
      </c>
      <c r="L21" s="49"/>
      <c r="M21" s="99"/>
      <c r="N21" s="99"/>
      <c r="O21" s="99"/>
      <c r="P21" s="99"/>
      <c r="Q21" s="99"/>
      <c r="R21" s="9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</row>
    <row r="22" spans="2:36">
      <c r="B22" s="49"/>
      <c r="C22" s="119" t="s">
        <v>2</v>
      </c>
      <c r="D22" s="144" t="s">
        <v>4</v>
      </c>
      <c r="E22" s="145">
        <f>'Základní vstupní data'!F20</f>
        <v>0</v>
      </c>
      <c r="F22" s="145">
        <f t="shared" si="0"/>
        <v>0</v>
      </c>
      <c r="G22" s="736">
        <f t="shared" si="2"/>
        <v>0</v>
      </c>
      <c r="H22" s="736">
        <f t="shared" si="1"/>
        <v>0</v>
      </c>
      <c r="I22" s="149">
        <f>'Základní vstupní data'!H20</f>
        <v>40</v>
      </c>
      <c r="J22" s="145">
        <f t="shared" si="3"/>
        <v>0</v>
      </c>
      <c r="K22" s="145">
        <f t="shared" si="4"/>
        <v>0</v>
      </c>
      <c r="L22" s="49"/>
      <c r="M22" s="99"/>
      <c r="N22" s="99"/>
      <c r="O22" s="99"/>
      <c r="P22" s="99"/>
      <c r="Q22" s="99"/>
      <c r="R22" s="9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</row>
    <row r="23" spans="2:36">
      <c r="B23" s="131"/>
      <c r="C23" s="131" t="s">
        <v>3</v>
      </c>
      <c r="D23" s="147" t="s">
        <v>4</v>
      </c>
      <c r="E23" s="148">
        <f>'Základní vstupní data'!F21</f>
        <v>0</v>
      </c>
      <c r="F23" s="148">
        <f t="shared" si="0"/>
        <v>0</v>
      </c>
      <c r="G23" s="737">
        <f t="shared" si="2"/>
        <v>0</v>
      </c>
      <c r="H23" s="737">
        <f t="shared" si="1"/>
        <v>0</v>
      </c>
      <c r="I23" s="150">
        <f>'Základní vstupní data'!H21</f>
        <v>15</v>
      </c>
      <c r="J23" s="146">
        <f t="shared" si="3"/>
        <v>0</v>
      </c>
      <c r="K23" s="146">
        <f t="shared" si="4"/>
        <v>0</v>
      </c>
      <c r="L23" s="49"/>
      <c r="M23" s="99"/>
      <c r="N23" s="99"/>
      <c r="O23" s="99"/>
      <c r="P23" s="99"/>
      <c r="Q23" s="99"/>
      <c r="R23" s="9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</row>
    <row r="24" spans="2:36">
      <c r="B24" s="131" t="s">
        <v>21</v>
      </c>
      <c r="C24" s="131"/>
      <c r="D24" s="147" t="s">
        <v>4</v>
      </c>
      <c r="E24" s="168">
        <f>E18+E19+E20+E21+E22+E23</f>
        <v>0</v>
      </c>
      <c r="F24" s="168">
        <f>F18+F19+F20+F21+F22+F23</f>
        <v>0</v>
      </c>
      <c r="G24" s="168">
        <f t="shared" ref="G24" si="5">G18+G19+G20+G21+G22+G23</f>
        <v>0</v>
      </c>
      <c r="H24" s="168">
        <f>H18+H19+H20+H21+H22+H23</f>
        <v>0</v>
      </c>
      <c r="I24" s="168"/>
      <c r="J24" s="168">
        <f>SUM(J18:J23)</f>
        <v>0</v>
      </c>
      <c r="K24" s="168">
        <f>SUM(K18:K23)</f>
        <v>0</v>
      </c>
      <c r="L24" s="49"/>
      <c r="M24" s="99"/>
      <c r="N24" s="99"/>
      <c r="O24" s="99"/>
      <c r="P24" s="99"/>
      <c r="Q24" s="99"/>
      <c r="R24" s="9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</row>
    <row r="25" spans="2:36">
      <c r="B25" s="49"/>
      <c r="C25" s="49"/>
      <c r="D25" s="130"/>
      <c r="E25" s="49"/>
      <c r="F25" s="49"/>
      <c r="G25" s="49"/>
      <c r="H25" s="49"/>
      <c r="I25" s="49"/>
      <c r="J25" s="49"/>
      <c r="K25" s="49"/>
      <c r="L25" s="49"/>
      <c r="M25" s="99"/>
      <c r="N25" s="99"/>
      <c r="O25" s="99"/>
      <c r="P25" s="99"/>
      <c r="Q25" s="99"/>
      <c r="R25" s="9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</row>
    <row r="26" spans="2:36">
      <c r="B26" s="154" t="s">
        <v>5</v>
      </c>
      <c r="C26" s="154" t="s">
        <v>5</v>
      </c>
      <c r="D26" s="357" t="s">
        <v>20</v>
      </c>
      <c r="E26" s="55">
        <f>E17</f>
        <v>2019</v>
      </c>
      <c r="F26" s="55">
        <f>E26</f>
        <v>2019</v>
      </c>
      <c r="G26" s="55" t="str">
        <f>G17</f>
        <v>-</v>
      </c>
      <c r="H26" s="55" t="str">
        <f>G26</f>
        <v>-</v>
      </c>
      <c r="I26" s="358" t="s">
        <v>15</v>
      </c>
      <c r="J26" s="142" t="str">
        <f>J17</f>
        <v>-</v>
      </c>
      <c r="K26" s="142" t="str">
        <f>J26</f>
        <v>-</v>
      </c>
      <c r="L26" s="49"/>
      <c r="M26" s="99"/>
      <c r="N26" s="99"/>
      <c r="O26" s="99"/>
      <c r="P26" s="99"/>
      <c r="Q26" s="99"/>
      <c r="R26" s="9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</row>
    <row r="27" spans="2:36">
      <c r="B27" s="156" t="s">
        <v>63</v>
      </c>
      <c r="C27" s="119" t="s">
        <v>13</v>
      </c>
      <c r="D27" s="144" t="s">
        <v>4</v>
      </c>
      <c r="E27" s="145">
        <f>'Základní vstupní data'!F25</f>
        <v>0</v>
      </c>
      <c r="F27" s="145">
        <f t="shared" ref="F27:F32" si="6">E27/(1+$D$9)</f>
        <v>0</v>
      </c>
      <c r="G27" s="736">
        <f>(E27*$D$8)</f>
        <v>0</v>
      </c>
      <c r="H27" s="736">
        <f t="shared" ref="H27:H32" si="7">(F27*$D$8)</f>
        <v>0</v>
      </c>
      <c r="I27" s="149">
        <f>'Základní vstupní data'!H25</f>
        <v>75</v>
      </c>
      <c r="J27" s="145">
        <f>G27/$I27</f>
        <v>0</v>
      </c>
      <c r="K27" s="145">
        <f>H27/$I27</f>
        <v>0</v>
      </c>
      <c r="L27" s="49"/>
      <c r="M27" s="99"/>
      <c r="N27" s="99"/>
      <c r="O27" s="99"/>
      <c r="P27" s="99"/>
      <c r="Q27" s="99"/>
      <c r="R27" s="9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</row>
    <row r="28" spans="2:36">
      <c r="B28" s="49"/>
      <c r="C28" s="119" t="s">
        <v>2</v>
      </c>
      <c r="D28" s="144" t="s">
        <v>4</v>
      </c>
      <c r="E28" s="145">
        <f>'Základní vstupní data'!F26</f>
        <v>0</v>
      </c>
      <c r="F28" s="145">
        <f t="shared" si="6"/>
        <v>0</v>
      </c>
      <c r="G28" s="736">
        <f t="shared" ref="G28:G32" si="8">(E28*$D$8)</f>
        <v>0</v>
      </c>
      <c r="H28" s="736">
        <f t="shared" si="7"/>
        <v>0</v>
      </c>
      <c r="I28" s="149">
        <f>'Základní vstupní data'!H26</f>
        <v>40</v>
      </c>
      <c r="J28" s="145">
        <f t="shared" ref="J28:J32" si="9">G28/$I28</f>
        <v>0</v>
      </c>
      <c r="K28" s="145">
        <f t="shared" ref="K28:K32" si="10">H28/$I28</f>
        <v>0</v>
      </c>
      <c r="L28" s="49"/>
      <c r="M28" s="99"/>
      <c r="N28" s="99"/>
      <c r="O28" s="99"/>
      <c r="P28" s="99"/>
      <c r="Q28" s="99"/>
      <c r="R28" s="9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</row>
    <row r="29" spans="2:36">
      <c r="B29" s="49"/>
      <c r="C29" s="119" t="s">
        <v>3</v>
      </c>
      <c r="D29" s="144" t="s">
        <v>4</v>
      </c>
      <c r="E29" s="145">
        <f>'Základní vstupní data'!F27</f>
        <v>0</v>
      </c>
      <c r="F29" s="145">
        <f t="shared" si="6"/>
        <v>0</v>
      </c>
      <c r="G29" s="736">
        <f t="shared" si="8"/>
        <v>0</v>
      </c>
      <c r="H29" s="736">
        <f t="shared" si="7"/>
        <v>0</v>
      </c>
      <c r="I29" s="149">
        <f>'Základní vstupní data'!H27</f>
        <v>15</v>
      </c>
      <c r="J29" s="145">
        <f t="shared" si="9"/>
        <v>0</v>
      </c>
      <c r="K29" s="145">
        <f t="shared" si="10"/>
        <v>0</v>
      </c>
      <c r="L29" s="49"/>
      <c r="M29" s="99"/>
      <c r="N29" s="99"/>
      <c r="O29" s="99"/>
      <c r="P29" s="99"/>
      <c r="Q29" s="99"/>
      <c r="R29" s="9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</row>
    <row r="30" spans="2:36">
      <c r="B30" s="156" t="s">
        <v>64</v>
      </c>
      <c r="C30" s="119" t="s">
        <v>13</v>
      </c>
      <c r="D30" s="144" t="s">
        <v>4</v>
      </c>
      <c r="E30" s="145">
        <f>'Základní vstupní data'!F28</f>
        <v>0</v>
      </c>
      <c r="F30" s="145">
        <f t="shared" si="6"/>
        <v>0</v>
      </c>
      <c r="G30" s="736">
        <f t="shared" si="8"/>
        <v>0</v>
      </c>
      <c r="H30" s="736">
        <f t="shared" si="7"/>
        <v>0</v>
      </c>
      <c r="I30" s="149">
        <f>'Základní vstupní data'!H28</f>
        <v>75</v>
      </c>
      <c r="J30" s="145">
        <f t="shared" si="9"/>
        <v>0</v>
      </c>
      <c r="K30" s="145">
        <f t="shared" si="10"/>
        <v>0</v>
      </c>
      <c r="L30" s="49"/>
      <c r="M30" s="99"/>
      <c r="N30" s="99"/>
      <c r="O30" s="99"/>
      <c r="P30" s="99"/>
      <c r="Q30" s="99"/>
      <c r="R30" s="9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</row>
    <row r="31" spans="2:36">
      <c r="B31" s="49"/>
      <c r="C31" s="119" t="s">
        <v>2</v>
      </c>
      <c r="D31" s="144" t="s">
        <v>4</v>
      </c>
      <c r="E31" s="145">
        <f>'Základní vstupní data'!F29</f>
        <v>0</v>
      </c>
      <c r="F31" s="145">
        <f t="shared" si="6"/>
        <v>0</v>
      </c>
      <c r="G31" s="736">
        <f t="shared" si="8"/>
        <v>0</v>
      </c>
      <c r="H31" s="736">
        <f t="shared" si="7"/>
        <v>0</v>
      </c>
      <c r="I31" s="149">
        <f>'Základní vstupní data'!H29</f>
        <v>40</v>
      </c>
      <c r="J31" s="145">
        <f t="shared" si="9"/>
        <v>0</v>
      </c>
      <c r="K31" s="145">
        <f t="shared" si="10"/>
        <v>0</v>
      </c>
      <c r="L31" s="49"/>
      <c r="M31" s="99"/>
      <c r="N31" s="99"/>
      <c r="O31" s="99"/>
      <c r="P31" s="99"/>
      <c r="Q31" s="99"/>
      <c r="R31" s="9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</row>
    <row r="32" spans="2:36">
      <c r="B32" s="131"/>
      <c r="C32" s="131" t="s">
        <v>3</v>
      </c>
      <c r="D32" s="147" t="s">
        <v>4</v>
      </c>
      <c r="E32" s="148">
        <f>'Základní vstupní data'!F30</f>
        <v>0</v>
      </c>
      <c r="F32" s="148">
        <f t="shared" si="6"/>
        <v>0</v>
      </c>
      <c r="G32" s="737">
        <f t="shared" si="8"/>
        <v>0</v>
      </c>
      <c r="H32" s="737">
        <f t="shared" si="7"/>
        <v>0</v>
      </c>
      <c r="I32" s="150">
        <f>'Základní vstupní data'!H30</f>
        <v>15</v>
      </c>
      <c r="J32" s="146">
        <f t="shared" si="9"/>
        <v>0</v>
      </c>
      <c r="K32" s="146">
        <f t="shared" si="10"/>
        <v>0</v>
      </c>
      <c r="L32" s="49"/>
      <c r="M32" s="99"/>
      <c r="N32" s="99"/>
      <c r="O32" s="99"/>
      <c r="P32" s="99"/>
      <c r="Q32" s="99"/>
      <c r="R32" s="9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</row>
    <row r="33" spans="2:36">
      <c r="B33" s="126" t="s">
        <v>22</v>
      </c>
      <c r="C33" s="126"/>
      <c r="D33" s="132" t="s">
        <v>4</v>
      </c>
      <c r="E33" s="168">
        <f>E27+E28+E29+E30+E31+E32</f>
        <v>0</v>
      </c>
      <c r="F33" s="168">
        <f>F27+F28+F29+F30+F31+F32</f>
        <v>0</v>
      </c>
      <c r="G33" s="168">
        <f t="shared" ref="G33" si="11">G27+G28+G29+G30+G31+G32</f>
        <v>0</v>
      </c>
      <c r="H33" s="168">
        <f>H27+H28+H29+H30+H31+H32</f>
        <v>0</v>
      </c>
      <c r="I33" s="168"/>
      <c r="J33" s="168">
        <f>SUM(J27:J32)</f>
        <v>0</v>
      </c>
      <c r="K33" s="168">
        <f>SUM(K27:K32)</f>
        <v>0</v>
      </c>
      <c r="L33" s="49"/>
      <c r="M33" s="99"/>
      <c r="N33" s="99"/>
      <c r="O33" s="99"/>
      <c r="P33" s="99"/>
      <c r="Q33" s="99"/>
      <c r="R33" s="9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</row>
    <row r="34" spans="2:36">
      <c r="B34" s="7"/>
      <c r="C34" s="7"/>
      <c r="D34" s="57"/>
      <c r="E34" s="99"/>
      <c r="F34" s="45"/>
      <c r="G34" s="43"/>
      <c r="H34" s="44"/>
      <c r="I34" s="45"/>
      <c r="J34" s="43"/>
      <c r="K34" s="43"/>
      <c r="L34" s="44"/>
      <c r="M34" s="99"/>
      <c r="N34" s="99"/>
      <c r="O34" s="99"/>
      <c r="P34" s="99"/>
      <c r="Q34" s="99"/>
      <c r="R34" s="9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</row>
    <row r="35" spans="2:36">
      <c r="B35" s="7"/>
      <c r="C35" s="7"/>
      <c r="D35" s="57"/>
      <c r="E35" s="99"/>
      <c r="F35" s="45"/>
      <c r="G35" s="43"/>
      <c r="H35" s="44"/>
      <c r="I35" s="45"/>
      <c r="J35" s="43"/>
      <c r="K35" s="43"/>
      <c r="L35" s="44"/>
      <c r="M35" s="99"/>
      <c r="N35" s="99"/>
      <c r="O35" s="99"/>
      <c r="P35" s="99"/>
      <c r="Q35" s="99"/>
      <c r="R35" s="9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</row>
    <row r="36" spans="2:36">
      <c r="E36" s="8"/>
      <c r="F36" s="188"/>
      <c r="G36" s="187"/>
      <c r="H36" s="189"/>
      <c r="I36" s="188"/>
      <c r="J36" s="187"/>
      <c r="K36" s="187"/>
      <c r="L36" s="189"/>
      <c r="M36" s="187"/>
      <c r="N36" s="187"/>
      <c r="O36" s="187"/>
      <c r="P36" s="187"/>
      <c r="Q36" s="187"/>
      <c r="R36" s="187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</row>
    <row r="37" spans="2:36" ht="15" customHeight="1">
      <c r="B37" s="232" t="s">
        <v>183</v>
      </c>
      <c r="C37" s="232"/>
      <c r="D37" s="181">
        <f>D7</f>
        <v>2024</v>
      </c>
      <c r="E37" s="169"/>
      <c r="F37" s="170"/>
      <c r="G37" s="170"/>
      <c r="H37" s="170"/>
      <c r="I37" s="170"/>
      <c r="J37" s="170"/>
      <c r="K37" s="170"/>
      <c r="L37" s="137"/>
      <c r="M37" s="137"/>
      <c r="N37" s="137"/>
      <c r="O37" s="137"/>
      <c r="P37" s="137"/>
      <c r="Q37" s="170"/>
      <c r="R37" s="172"/>
      <c r="S37" s="138"/>
      <c r="T37" s="138"/>
      <c r="U37" s="677" t="s">
        <v>234</v>
      </c>
      <c r="V37" s="677"/>
      <c r="W37" s="99"/>
      <c r="X37" s="171"/>
      <c r="Y37" s="171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</row>
    <row r="38" spans="2:36">
      <c r="B38" s="232"/>
      <c r="C38" s="232"/>
      <c r="D38" s="15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677" t="s">
        <v>168</v>
      </c>
      <c r="V38" s="677" t="s">
        <v>169</v>
      </c>
      <c r="W38" s="99"/>
      <c r="X38" s="171"/>
      <c r="Y38" s="171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</row>
    <row r="39" spans="2:36">
      <c r="B39" s="190" t="str">
        <f>'Základní vstupní data'!B40</f>
        <v>Celkové investiční náklady Projektu (zadávat s přesností na 3 desetinná místa)</v>
      </c>
      <c r="C39" s="191"/>
      <c r="D39" s="157"/>
      <c r="E39" s="165">
        <f>'Základní vstupní data'!F40</f>
        <v>2014</v>
      </c>
      <c r="F39" s="165">
        <f>'Základní vstupní data'!G40</f>
        <v>2015</v>
      </c>
      <c r="G39" s="165">
        <f>'Základní vstupní data'!H40</f>
        <v>2016</v>
      </c>
      <c r="H39" s="165">
        <f>'Základní vstupní data'!I40</f>
        <v>2017</v>
      </c>
      <c r="I39" s="165">
        <f>'Základní vstupní data'!J40</f>
        <v>2018</v>
      </c>
      <c r="J39" s="165">
        <f>'Základní vstupní data'!K40</f>
        <v>2019</v>
      </c>
      <c r="K39" s="165">
        <f>'Základní vstupní data'!L40</f>
        <v>2020</v>
      </c>
      <c r="L39" s="165">
        <f>'Základní vstupní data'!M40</f>
        <v>2021</v>
      </c>
      <c r="M39" s="165">
        <f>'Základní vstupní data'!N40</f>
        <v>2022</v>
      </c>
      <c r="N39" s="165">
        <f>'Základní vstupní data'!O40</f>
        <v>2023</v>
      </c>
      <c r="O39" s="165">
        <f>'Základní vstupní data'!P40</f>
        <v>2024</v>
      </c>
      <c r="P39" s="165">
        <f>'Základní vstupní data'!Q40</f>
        <v>2025</v>
      </c>
      <c r="Q39" s="165" t="str">
        <f>'Základní vstupní data'!R40</f>
        <v>Celkem bez DPH</v>
      </c>
      <c r="R39" s="165" t="str">
        <f>'Základní vstupní data'!S40</f>
        <v>Sazba DPH</v>
      </c>
      <c r="S39" s="165" t="str">
        <f>'Základní vstupní data'!T40</f>
        <v>Životnost  (roky)</v>
      </c>
      <c r="T39" s="165" t="s">
        <v>171</v>
      </c>
      <c r="U39" s="178">
        <f>$D$7</f>
        <v>2024</v>
      </c>
      <c r="V39" s="179">
        <f>U39</f>
        <v>2024</v>
      </c>
      <c r="W39" s="99"/>
      <c r="X39" s="171"/>
      <c r="Y39" s="171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</row>
    <row r="40" spans="2:36" s="2" customFormat="1">
      <c r="B40" s="68" t="str">
        <f>'Základní vstupní data'!B41</f>
        <v>Pitná voda nová - úpravna vody a zdroje bez úpravy</v>
      </c>
      <c r="C40" s="68"/>
      <c r="D40" s="483" t="str">
        <f>'Základní vstupní data'!E41</f>
        <v>Jednotky</v>
      </c>
      <c r="E40" s="59">
        <f t="shared" ref="E40:N40" si="12">SUBTOTAL(9,E41:E43)</f>
        <v>0</v>
      </c>
      <c r="F40" s="59">
        <f t="shared" si="12"/>
        <v>0</v>
      </c>
      <c r="G40" s="59">
        <f t="shared" si="12"/>
        <v>0</v>
      </c>
      <c r="H40" s="59">
        <f t="shared" si="12"/>
        <v>0</v>
      </c>
      <c r="I40" s="59">
        <f t="shared" si="12"/>
        <v>0</v>
      </c>
      <c r="J40" s="59">
        <f t="shared" si="12"/>
        <v>0</v>
      </c>
      <c r="K40" s="59">
        <f t="shared" si="12"/>
        <v>0</v>
      </c>
      <c r="L40" s="59">
        <f t="shared" si="12"/>
        <v>0</v>
      </c>
      <c r="M40" s="59">
        <f t="shared" si="12"/>
        <v>0</v>
      </c>
      <c r="N40" s="59">
        <f t="shared" si="12"/>
        <v>0</v>
      </c>
      <c r="O40" s="59">
        <f t="shared" ref="O40:P40" si="13">SUBTOTAL(9,O41:O43)</f>
        <v>0</v>
      </c>
      <c r="P40" s="59">
        <f t="shared" si="13"/>
        <v>0</v>
      </c>
      <c r="Q40" s="59">
        <f>SUBTOTAL(9,Q41:Q43)</f>
        <v>0</v>
      </c>
      <c r="R40" s="59"/>
      <c r="S40" s="59"/>
      <c r="T40" s="59">
        <f>SUBTOTAL(9,T41:T43)</f>
        <v>0</v>
      </c>
      <c r="U40" s="59">
        <f>SUBTOTAL(9,U41:U43)</f>
        <v>0</v>
      </c>
      <c r="V40" s="59">
        <f>SUBTOTAL(9,V41:V43)</f>
        <v>0</v>
      </c>
      <c r="X40" s="67"/>
      <c r="Y40" s="6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</row>
    <row r="41" spans="2:36">
      <c r="B41" s="7"/>
      <c r="C41" s="158" t="str">
        <f>'Základní vstupní data'!C42</f>
        <v>Stavební část - vodovodní potrubí</v>
      </c>
      <c r="D41" s="159" t="str">
        <f>'Základní vstupní data'!E42</f>
        <v>tis. Kč</v>
      </c>
      <c r="E41" s="166">
        <f>(('Základní vstupní data'!F42)*(INDEX(Indexace!$C$9:$AC$9,MATCH($D$7,Indexace!$C$8:$AC$8))))</f>
        <v>0</v>
      </c>
      <c r="F41" s="166">
        <f>(('Základní vstupní data'!G42)*(INDEX(Indexace!$C$10:$AC$10,MATCH($D$7,Indexace!$C$8:$AC$8))))</f>
        <v>0</v>
      </c>
      <c r="G41" s="166">
        <f>(('Základní vstupní data'!H42)*(INDEX(Indexace!$C$11:$AC$11,MATCH($D$7,Indexace!$C$8:$AC$8))))</f>
        <v>0</v>
      </c>
      <c r="H41" s="166">
        <f>(('Základní vstupní data'!I42)*(INDEX(Indexace!$C$12:$AC$12,MATCH($D$7,Indexace!$C$8:$AC$8))))</f>
        <v>0</v>
      </c>
      <c r="I41" s="166">
        <f>(('Základní vstupní data'!J42)*(INDEX(Indexace!$C$13:$AC$13,MATCH($D$7,Indexace!$C$8:$AC$8))))</f>
        <v>0</v>
      </c>
      <c r="J41" s="166">
        <f>(('Základní vstupní data'!K42)*(INDEX(Indexace!$C$14:$AC$14,MATCH($D$7,Indexace!$C$8:$AC$8))))</f>
        <v>0</v>
      </c>
      <c r="K41" s="166">
        <f>(('Základní vstupní data'!L42)*(INDEX(Indexace!$C$15:$AC$15,MATCH($D$7,Indexace!$C$8:$AC$8))))</f>
        <v>0</v>
      </c>
      <c r="L41" s="166">
        <f>(('Základní vstupní data'!M42)*(INDEX(Indexace!$C$16:$AC$16,MATCH($D$7,Indexace!$C$8:$AC$8))))</f>
        <v>0</v>
      </c>
      <c r="M41" s="166">
        <f>(('Základní vstupní data'!N42)*(INDEX(Indexace!$C$17:$AC$17,MATCH($D$7,Indexace!$C$8:$AC$8))))</f>
        <v>0</v>
      </c>
      <c r="N41" s="166">
        <f>(('Základní vstupní data'!O42)*(INDEX(Indexace!$C$18:$AC$18,MATCH($D$7,Indexace!$C$8:$AC$8))))</f>
        <v>0</v>
      </c>
      <c r="O41" s="166">
        <f>(('Základní vstupní data'!P42)*(INDEX(Indexace!$C$18:$AC$18,MATCH($D$7,Indexace!$C$8:$AC$8))))</f>
        <v>0</v>
      </c>
      <c r="P41" s="166">
        <f>(('Základní vstupní data'!Q42)*(INDEX(Indexace!$C$18:$AC$18,MATCH($D$7,Indexace!$C$8:$AC$8))))</f>
        <v>0</v>
      </c>
      <c r="Q41" s="166">
        <f>SUM(E41:P41)</f>
        <v>0</v>
      </c>
      <c r="R41" s="173">
        <f>'Základní vstupní data'!S42</f>
        <v>0.21</v>
      </c>
      <c r="S41" s="176">
        <f>'Základní vstupní data'!T42</f>
        <v>55</v>
      </c>
      <c r="T41" s="166">
        <f>Q41*(1+R41)</f>
        <v>0</v>
      </c>
      <c r="U41" s="166">
        <f>IF($S41=0,0,$T41/$S41)</f>
        <v>0</v>
      </c>
      <c r="V41" s="166">
        <f>IF($S41=0,0,$Q41/$S41)</f>
        <v>0</v>
      </c>
      <c r="W41" s="99"/>
      <c r="X41" s="37"/>
      <c r="Y41" s="37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</row>
    <row r="42" spans="2:36">
      <c r="B42" s="16"/>
      <c r="C42" s="158" t="str">
        <f>'Základní vstupní data'!C43</f>
        <v xml:space="preserve">Stavební část - jiné </v>
      </c>
      <c r="D42" s="159" t="str">
        <f>'Základní vstupní data'!E43</f>
        <v>tis. Kč</v>
      </c>
      <c r="E42" s="166">
        <f>(('Základní vstupní data'!F43)*(INDEX(Indexace!$C$9:$AC$9,MATCH($D$7,Indexace!$C$8:$AC$8))))</f>
        <v>0</v>
      </c>
      <c r="F42" s="166">
        <f>(('Základní vstupní data'!G43)*(INDEX(Indexace!$C$10:$AC$10,MATCH($D$7,Indexace!$C$8:$AC$8))))</f>
        <v>0</v>
      </c>
      <c r="G42" s="166">
        <f>(('Základní vstupní data'!H43)*(INDEX(Indexace!$C$11:$AC$11,MATCH($D$7,Indexace!$C$8:$AC$8))))</f>
        <v>0</v>
      </c>
      <c r="H42" s="166">
        <f>(('Základní vstupní data'!I43)*(INDEX(Indexace!$C$12:$AC$12,MATCH($D$7,Indexace!$C$8:$AC$8))))</f>
        <v>0</v>
      </c>
      <c r="I42" s="166">
        <f>(('Základní vstupní data'!J43)*(INDEX(Indexace!$C$13:$AC$13,MATCH($D$7,Indexace!$C$8:$AC$8))))</f>
        <v>0</v>
      </c>
      <c r="J42" s="166">
        <f>(('Základní vstupní data'!K43)*(INDEX(Indexace!$C$14:$AC$14,MATCH($D$7,Indexace!$C$8:$AC$8))))</f>
        <v>0</v>
      </c>
      <c r="K42" s="166">
        <f>(('Základní vstupní data'!L43)*(INDEX(Indexace!$C$15:$AC$15,MATCH($D$7,Indexace!$C$8:$AC$8))))</f>
        <v>0</v>
      </c>
      <c r="L42" s="166">
        <f>(('Základní vstupní data'!M43)*(INDEX(Indexace!$C$16:$AC$16,MATCH($D$7,Indexace!$C$8:$AC$8))))</f>
        <v>0</v>
      </c>
      <c r="M42" s="166">
        <f>(('Základní vstupní data'!N43)*(INDEX(Indexace!$C$17:$AC$17,MATCH($D$7,Indexace!$C$8:$AC$8))))</f>
        <v>0</v>
      </c>
      <c r="N42" s="166">
        <f>(('Základní vstupní data'!O43)*(INDEX(Indexace!$C$18:$AC$18,MATCH($D$7,Indexace!$C$8:$AC$8))))</f>
        <v>0</v>
      </c>
      <c r="O42" s="166">
        <f>(('Základní vstupní data'!P43)*(INDEX(Indexace!$C$18:$AC$18,MATCH($D$7,Indexace!$C$8:$AC$8))))</f>
        <v>0</v>
      </c>
      <c r="P42" s="166">
        <f>(('Základní vstupní data'!Q43)*(INDEX(Indexace!$C$18:$AC$18,MATCH($D$7,Indexace!$C$8:$AC$8))))</f>
        <v>0</v>
      </c>
      <c r="Q42" s="166">
        <f>SUM(E42:P42)</f>
        <v>0</v>
      </c>
      <c r="R42" s="173">
        <f>'Základní vstupní data'!S43</f>
        <v>0.21</v>
      </c>
      <c r="S42" s="176">
        <f>'Základní vstupní data'!T43</f>
        <v>40</v>
      </c>
      <c r="T42" s="166">
        <f>Q42*(1+R42)</f>
        <v>0</v>
      </c>
      <c r="U42" s="166">
        <f>IF($S42=0,0,$T42/$S42)</f>
        <v>0</v>
      </c>
      <c r="V42" s="166">
        <f>IF($S42=0,0,$Q42/$S42)</f>
        <v>0</v>
      </c>
      <c r="W42" s="99"/>
      <c r="X42" s="36"/>
      <c r="Y42" s="36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</row>
    <row r="43" spans="2:36">
      <c r="B43" s="86"/>
      <c r="C43" s="160" t="str">
        <f>'Základní vstupní data'!C44</f>
        <v>Zařízení</v>
      </c>
      <c r="D43" s="161" t="str">
        <f>'Základní vstupní data'!E44</f>
        <v>tis. Kč</v>
      </c>
      <c r="E43" s="166">
        <f>(('Základní vstupní data'!F44)*(INDEX(Indexace!$C$9:$AC$9,MATCH($D$7,Indexace!$C$8:$AC$8))))</f>
        <v>0</v>
      </c>
      <c r="F43" s="166">
        <f>(('Základní vstupní data'!G44)*(INDEX(Indexace!$C$10:$AC$10,MATCH($D$7,Indexace!$C$8:$AC$8))))</f>
        <v>0</v>
      </c>
      <c r="G43" s="166">
        <f>(('Základní vstupní data'!H44)*(INDEX(Indexace!$C$11:$AC$11,MATCH($D$7,Indexace!$C$8:$AC$8))))</f>
        <v>0</v>
      </c>
      <c r="H43" s="166">
        <f>(('Základní vstupní data'!I44)*(INDEX(Indexace!$C$12:$AC$12,MATCH($D$7,Indexace!$C$8:$AC$8))))</f>
        <v>0</v>
      </c>
      <c r="I43" s="166">
        <f>(('Základní vstupní data'!J44)*(INDEX(Indexace!$C$13:$AC$13,MATCH($D$7,Indexace!$C$8:$AC$8))))</f>
        <v>0</v>
      </c>
      <c r="J43" s="166">
        <f>(('Základní vstupní data'!K44)*(INDEX(Indexace!$C$14:$AC$14,MATCH($D$7,Indexace!$C$8:$AC$8))))</f>
        <v>0</v>
      </c>
      <c r="K43" s="166">
        <f>(('Základní vstupní data'!L44)*(INDEX(Indexace!$C$15:$AC$15,MATCH($D$7,Indexace!$C$8:$AC$8))))</f>
        <v>0</v>
      </c>
      <c r="L43" s="166">
        <f>(('Základní vstupní data'!M44)*(INDEX(Indexace!$C$16:$AC$16,MATCH($D$7,Indexace!$C$8:$AC$8))))</f>
        <v>0</v>
      </c>
      <c r="M43" s="166">
        <f>(('Základní vstupní data'!N44)*(INDEX(Indexace!$C$17:$AC$17,MATCH($D$7,Indexace!$C$8:$AC$8))))</f>
        <v>0</v>
      </c>
      <c r="N43" s="166">
        <f>(('Základní vstupní data'!O44)*(INDEX(Indexace!$C$18:$AC$18,MATCH($D$7,Indexace!$C$8:$AC$8))))</f>
        <v>0</v>
      </c>
      <c r="O43" s="166">
        <f>(('Základní vstupní data'!P44)*(INDEX(Indexace!$C$18:$AC$18,MATCH($D$7,Indexace!$C$8:$AC$8))))</f>
        <v>0</v>
      </c>
      <c r="P43" s="166">
        <f>(('Základní vstupní data'!Q44)*(INDEX(Indexace!$C$18:$AC$18,MATCH($D$7,Indexace!$C$8:$AC$8))))</f>
        <v>0</v>
      </c>
      <c r="Q43" s="484">
        <f>SUM(E43:P43)</f>
        <v>0</v>
      </c>
      <c r="R43" s="174">
        <f>'Základní vstupní data'!S44</f>
        <v>0.21</v>
      </c>
      <c r="S43" s="177">
        <f>'Základní vstupní data'!T44</f>
        <v>15</v>
      </c>
      <c r="T43" s="167">
        <f>Q43*(1+R43)</f>
        <v>0</v>
      </c>
      <c r="U43" s="166">
        <f>IF($S43=0,0,$T43/$S43)</f>
        <v>0</v>
      </c>
      <c r="V43" s="166">
        <f>IF($S43=0,0,$Q43/$S43)</f>
        <v>0</v>
      </c>
      <c r="W43" s="99"/>
      <c r="X43" s="36"/>
      <c r="Y43" s="36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</row>
    <row r="44" spans="2:36" s="2" customFormat="1">
      <c r="B44" s="62" t="str">
        <f>'Základní vstupní data'!B45</f>
        <v>Pitná voda nová  - Vodovody, přiváděcí řady + rozvodná síť</v>
      </c>
      <c r="C44" s="60"/>
      <c r="D44" s="430" t="str">
        <f>'Základní vstupní data'!E45</f>
        <v>Jednotky</v>
      </c>
      <c r="E44" s="78">
        <f t="shared" ref="E44:N44" si="14">SUBTOTAL(9,E45:E47)</f>
        <v>0</v>
      </c>
      <c r="F44" s="78">
        <f t="shared" si="14"/>
        <v>0</v>
      </c>
      <c r="G44" s="78">
        <f t="shared" si="14"/>
        <v>0</v>
      </c>
      <c r="H44" s="78">
        <f t="shared" si="14"/>
        <v>0</v>
      </c>
      <c r="I44" s="78">
        <f t="shared" si="14"/>
        <v>0</v>
      </c>
      <c r="J44" s="78">
        <f t="shared" si="14"/>
        <v>0</v>
      </c>
      <c r="K44" s="78">
        <f t="shared" si="14"/>
        <v>0</v>
      </c>
      <c r="L44" s="78">
        <f t="shared" si="14"/>
        <v>0</v>
      </c>
      <c r="M44" s="78">
        <f t="shared" si="14"/>
        <v>0</v>
      </c>
      <c r="N44" s="78">
        <f t="shared" si="14"/>
        <v>0</v>
      </c>
      <c r="O44" s="78">
        <f t="shared" ref="O44:P44" si="15">SUBTOTAL(9,O45:O47)</f>
        <v>0</v>
      </c>
      <c r="P44" s="78">
        <f t="shared" si="15"/>
        <v>0</v>
      </c>
      <c r="Q44" s="78">
        <f>SUBTOTAL(9,Q45:Q47)</f>
        <v>0</v>
      </c>
      <c r="R44" s="78"/>
      <c r="S44" s="78"/>
      <c r="T44" s="78">
        <f>SUBTOTAL(9,T45:T47)</f>
        <v>0</v>
      </c>
      <c r="U44" s="78">
        <f>SUBTOTAL(9,U45:U47)</f>
        <v>0</v>
      </c>
      <c r="V44" s="78">
        <f>SUBTOTAL(9,V45:V47)</f>
        <v>0</v>
      </c>
      <c r="X44" s="37"/>
      <c r="Y44" s="3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</row>
    <row r="45" spans="2:36">
      <c r="B45" s="16"/>
      <c r="C45" s="127" t="str">
        <f>'Základní vstupní data'!C46</f>
        <v>Stavební část - vodovodní potrubí</v>
      </c>
      <c r="D45" s="129" t="str">
        <f>'Základní vstupní data'!E46</f>
        <v>tis. Kč</v>
      </c>
      <c r="E45" s="166">
        <f>(('Základní vstupní data'!F46)*(INDEX(Indexace!$C$9:$AC$9,MATCH($D$7,Indexace!$C$8:$AC$8))))</f>
        <v>0</v>
      </c>
      <c r="F45" s="166">
        <f>(('Základní vstupní data'!G46)*(INDEX(Indexace!$C$10:$AC$10,MATCH($D$7,Indexace!$C$8:$AC$8))))</f>
        <v>0</v>
      </c>
      <c r="G45" s="166">
        <f>(('Základní vstupní data'!H46)*(INDEX(Indexace!$C$11:$AC$11,MATCH($D$7,Indexace!$C$8:$AC$8))))</f>
        <v>0</v>
      </c>
      <c r="H45" s="166">
        <f>(('Základní vstupní data'!I46)*(INDEX(Indexace!$C$12:$AC$12,MATCH($D$7,Indexace!$C$8:$AC$8))))</f>
        <v>0</v>
      </c>
      <c r="I45" s="166">
        <f>(('Základní vstupní data'!J46)*(INDEX(Indexace!$C$13:$AC$13,MATCH($D$7,Indexace!$C$8:$AC$8))))</f>
        <v>0</v>
      </c>
      <c r="J45" s="166">
        <f>(('Základní vstupní data'!K46)*(INDEX(Indexace!$C$14:$AC$14,MATCH($D$7,Indexace!$C$8:$AC$8))))</f>
        <v>0</v>
      </c>
      <c r="K45" s="166">
        <f>(('Základní vstupní data'!L46)*(INDEX(Indexace!$C$15:$AC$15,MATCH($D$7,Indexace!$C$8:$AC$8))))</f>
        <v>0</v>
      </c>
      <c r="L45" s="166">
        <f>(('Základní vstupní data'!M46)*(INDEX(Indexace!$C$16:$AC$16,MATCH($D$7,Indexace!$C$8:$AC$8))))</f>
        <v>0</v>
      </c>
      <c r="M45" s="166">
        <f>(('Základní vstupní data'!N46)*(INDEX(Indexace!$C$17:$AC$17,MATCH($D$7,Indexace!$C$8:$AC$8))))</f>
        <v>0</v>
      </c>
      <c r="N45" s="166">
        <f>(('Základní vstupní data'!O46)*(INDEX(Indexace!$C$18:$AC$18,MATCH($D$7,Indexace!$C$8:$AC$8))))</f>
        <v>0</v>
      </c>
      <c r="O45" s="166">
        <f>(('Základní vstupní data'!P46)*(INDEX(Indexace!$C$18:$AC$18,MATCH($D$7,Indexace!$C$8:$AC$8))))</f>
        <v>0</v>
      </c>
      <c r="P45" s="166">
        <f>(('Základní vstupní data'!Q46)*(INDEX(Indexace!$C$18:$AC$18,MATCH($D$7,Indexace!$C$8:$AC$8))))</f>
        <v>0</v>
      </c>
      <c r="Q45" s="166">
        <f>SUM(E45:P45)</f>
        <v>0</v>
      </c>
      <c r="R45" s="173">
        <f>'Základní vstupní data'!S46</f>
        <v>0.21</v>
      </c>
      <c r="S45" s="176">
        <f>'Základní vstupní data'!T46</f>
        <v>55</v>
      </c>
      <c r="T45" s="166">
        <f>Q45*(1+R45)</f>
        <v>0</v>
      </c>
      <c r="U45" s="166">
        <f>IF($S45=0,0,$T45/$S45)</f>
        <v>0</v>
      </c>
      <c r="V45" s="166">
        <f>IF($S45=0,0,$Q45/$S45)</f>
        <v>0</v>
      </c>
      <c r="W45" s="99"/>
      <c r="X45" s="36"/>
      <c r="Y45" s="36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</row>
    <row r="46" spans="2:36">
      <c r="B46" s="16"/>
      <c r="C46" s="163" t="str">
        <f>'Základní vstupní data'!C47</f>
        <v xml:space="preserve">Stavební část - jiné </v>
      </c>
      <c r="D46" s="164" t="str">
        <f>'Základní vstupní data'!E47</f>
        <v>tis. Kč</v>
      </c>
      <c r="E46" s="166">
        <f>(('Základní vstupní data'!F47)*(INDEX(Indexace!$C$9:$AC$9,MATCH($D$7,Indexace!$C$8:$AC$8))))</f>
        <v>0</v>
      </c>
      <c r="F46" s="166">
        <f>(('Základní vstupní data'!G47)*(INDEX(Indexace!$C$10:$AC$10,MATCH($D$7,Indexace!$C$8:$AC$8))))</f>
        <v>0</v>
      </c>
      <c r="G46" s="166">
        <f>(('Základní vstupní data'!H47)*(INDEX(Indexace!$C$11:$AC$11,MATCH($D$7,Indexace!$C$8:$AC$8))))</f>
        <v>0</v>
      </c>
      <c r="H46" s="166">
        <f>(('Základní vstupní data'!I47)*(INDEX(Indexace!$C$12:$AC$12,MATCH($D$7,Indexace!$C$8:$AC$8))))</f>
        <v>0</v>
      </c>
      <c r="I46" s="166">
        <f>(('Základní vstupní data'!J47)*(INDEX(Indexace!$C$13:$AC$13,MATCH($D$7,Indexace!$C$8:$AC$8))))</f>
        <v>0</v>
      </c>
      <c r="J46" s="166">
        <f>(('Základní vstupní data'!K47)*(INDEX(Indexace!$C$14:$AC$14,MATCH($D$7,Indexace!$C$8:$AC$8))))</f>
        <v>0</v>
      </c>
      <c r="K46" s="166">
        <f>(('Základní vstupní data'!L47)*(INDEX(Indexace!$C$15:$AC$15,MATCH($D$7,Indexace!$C$8:$AC$8))))</f>
        <v>0</v>
      </c>
      <c r="L46" s="166">
        <f>(('Základní vstupní data'!M47)*(INDEX(Indexace!$C$16:$AC$16,MATCH($D$7,Indexace!$C$8:$AC$8))))</f>
        <v>0</v>
      </c>
      <c r="M46" s="166">
        <f>(('Základní vstupní data'!N47)*(INDEX(Indexace!$C$17:$AC$17,MATCH($D$7,Indexace!$C$8:$AC$8))))</f>
        <v>0</v>
      </c>
      <c r="N46" s="166">
        <f>(('Základní vstupní data'!O47)*(INDEX(Indexace!$C$18:$AC$18,MATCH($D$7,Indexace!$C$8:$AC$8))))</f>
        <v>0</v>
      </c>
      <c r="O46" s="166">
        <f>(('Základní vstupní data'!P47)*(INDEX(Indexace!$C$18:$AC$18,MATCH($D$7,Indexace!$C$8:$AC$8))))</f>
        <v>0</v>
      </c>
      <c r="P46" s="166">
        <f>(('Základní vstupní data'!Q47)*(INDEX(Indexace!$C$18:$AC$18,MATCH($D$7,Indexace!$C$8:$AC$8))))</f>
        <v>0</v>
      </c>
      <c r="Q46" s="166">
        <f>SUM(E46:P46)</f>
        <v>0</v>
      </c>
      <c r="R46" s="173">
        <f>'Základní vstupní data'!S47</f>
        <v>0.21</v>
      </c>
      <c r="S46" s="176">
        <f>'Základní vstupní data'!T47</f>
        <v>40</v>
      </c>
      <c r="T46" s="166">
        <f>Q46*(1+R46)</f>
        <v>0</v>
      </c>
      <c r="U46" s="166">
        <f>IF($S46=0,0,$T46/$S46)</f>
        <v>0</v>
      </c>
      <c r="V46" s="166">
        <f>IF($S46=0,0,$Q46/$S46)</f>
        <v>0</v>
      </c>
      <c r="W46" s="99"/>
      <c r="X46" s="36"/>
      <c r="Y46" s="36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</row>
    <row r="47" spans="2:36">
      <c r="B47" s="162"/>
      <c r="C47" s="160" t="str">
        <f>'Základní vstupní data'!C48</f>
        <v>Zařízení</v>
      </c>
      <c r="D47" s="161" t="str">
        <f>'Základní vstupní data'!E48</f>
        <v>tis. Kč</v>
      </c>
      <c r="E47" s="166">
        <f>(('Základní vstupní data'!F48)*(INDEX(Indexace!$C$9:$AC$9,MATCH($D$7,Indexace!$C$8:$AC$8))))</f>
        <v>0</v>
      </c>
      <c r="F47" s="166">
        <f>(('Základní vstupní data'!G48)*(INDEX(Indexace!$C$10:$AC$10,MATCH($D$7,Indexace!$C$8:$AC$8))))</f>
        <v>0</v>
      </c>
      <c r="G47" s="166">
        <f>(('Základní vstupní data'!H48)*(INDEX(Indexace!$C$11:$AC$11,MATCH($D$7,Indexace!$C$8:$AC$8))))</f>
        <v>0</v>
      </c>
      <c r="H47" s="166">
        <f>(('Základní vstupní data'!I48)*(INDEX(Indexace!$C$12:$AC$12,MATCH($D$7,Indexace!$C$8:$AC$8))))</f>
        <v>0</v>
      </c>
      <c r="I47" s="166">
        <f>(('Základní vstupní data'!J48)*(INDEX(Indexace!$C$13:$AC$13,MATCH($D$7,Indexace!$C$8:$AC$8))))</f>
        <v>0</v>
      </c>
      <c r="J47" s="166">
        <f>(('Základní vstupní data'!K48)*(INDEX(Indexace!$C$14:$AC$14,MATCH($D$7,Indexace!$C$8:$AC$8))))</f>
        <v>0</v>
      </c>
      <c r="K47" s="166">
        <f>(('Základní vstupní data'!L48)*(INDEX(Indexace!$C$15:$AC$15,MATCH($D$7,Indexace!$C$8:$AC$8))))</f>
        <v>0</v>
      </c>
      <c r="L47" s="166">
        <f>(('Základní vstupní data'!M48)*(INDEX(Indexace!$C$16:$AC$16,MATCH($D$7,Indexace!$C$8:$AC$8))))</f>
        <v>0</v>
      </c>
      <c r="M47" s="166">
        <f>(('Základní vstupní data'!N48)*(INDEX(Indexace!$C$17:$AC$17,MATCH($D$7,Indexace!$C$8:$AC$8))))</f>
        <v>0</v>
      </c>
      <c r="N47" s="166">
        <f>(('Základní vstupní data'!O48)*(INDEX(Indexace!$C$18:$AC$18,MATCH($D$7,Indexace!$C$8:$AC$8))))</f>
        <v>0</v>
      </c>
      <c r="O47" s="166">
        <f>(('Základní vstupní data'!P48)*(INDEX(Indexace!$C$18:$AC$18,MATCH($D$7,Indexace!$C$8:$AC$8))))</f>
        <v>0</v>
      </c>
      <c r="P47" s="166">
        <f>(('Základní vstupní data'!Q48)*(INDEX(Indexace!$C$18:$AC$18,MATCH($D$7,Indexace!$C$8:$AC$8))))</f>
        <v>0</v>
      </c>
      <c r="Q47" s="484">
        <f>SUM(E47:P47)</f>
        <v>0</v>
      </c>
      <c r="R47" s="174">
        <f>'Základní vstupní data'!S48</f>
        <v>0.21</v>
      </c>
      <c r="S47" s="177">
        <f>'Základní vstupní data'!T48</f>
        <v>15</v>
      </c>
      <c r="T47" s="167">
        <f>Q47*(1+R47)</f>
        <v>0</v>
      </c>
      <c r="U47" s="166">
        <f>IF($S47=0,0,$T47/$S47)</f>
        <v>0</v>
      </c>
      <c r="V47" s="166">
        <f>IF($S47=0,0,$Q47/$S47)</f>
        <v>0</v>
      </c>
      <c r="W47" s="99"/>
      <c r="X47" s="37"/>
      <c r="Y47" s="37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</row>
    <row r="48" spans="2:36" s="2" customFormat="1">
      <c r="B48" s="62" t="str">
        <f>'Základní vstupní data'!B49</f>
        <v>Odpadní voda nová - čistírny odpadních vod</v>
      </c>
      <c r="C48" s="417"/>
      <c r="D48" s="430" t="str">
        <f>'Základní vstupní data'!E49</f>
        <v>Jednotky</v>
      </c>
      <c r="E48" s="78">
        <f t="shared" ref="E48:N48" si="16">SUBTOTAL(9,E49:E51)</f>
        <v>0</v>
      </c>
      <c r="F48" s="78">
        <f t="shared" si="16"/>
        <v>0</v>
      </c>
      <c r="G48" s="78">
        <f t="shared" si="16"/>
        <v>0</v>
      </c>
      <c r="H48" s="78">
        <f t="shared" si="16"/>
        <v>0</v>
      </c>
      <c r="I48" s="78">
        <f t="shared" si="16"/>
        <v>0</v>
      </c>
      <c r="J48" s="78">
        <f t="shared" si="16"/>
        <v>0</v>
      </c>
      <c r="K48" s="78">
        <f t="shared" si="16"/>
        <v>0</v>
      </c>
      <c r="L48" s="78">
        <f t="shared" si="16"/>
        <v>0</v>
      </c>
      <c r="M48" s="78">
        <f t="shared" si="16"/>
        <v>18768.736929600003</v>
      </c>
      <c r="N48" s="78">
        <f t="shared" si="16"/>
        <v>0</v>
      </c>
      <c r="O48" s="78">
        <f t="shared" ref="O48:P48" si="17">SUBTOTAL(9,O49:O51)</f>
        <v>0</v>
      </c>
      <c r="P48" s="78">
        <f t="shared" si="17"/>
        <v>0</v>
      </c>
      <c r="Q48" s="78">
        <f>SUBTOTAL(9,Q49:Q51)</f>
        <v>18768.736929600003</v>
      </c>
      <c r="R48" s="78"/>
      <c r="S48" s="78"/>
      <c r="T48" s="78">
        <f>SUBTOTAL(9,T49:T51)</f>
        <v>22710.171684815999</v>
      </c>
      <c r="U48" s="78">
        <f>SUBTOTAL(9,U49:U51)</f>
        <v>925.17744098801995</v>
      </c>
      <c r="V48" s="78">
        <f>SUBTOTAL(9,V49:V51)</f>
        <v>764.60945536200006</v>
      </c>
      <c r="X48" s="37"/>
      <c r="Y48" s="3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</row>
    <row r="49" spans="2:36">
      <c r="B49" s="16"/>
      <c r="C49" s="127" t="str">
        <f>'Základní vstupní data'!C50</f>
        <v>Stavební část - kanalizační potrubí</v>
      </c>
      <c r="D49" s="129" t="str">
        <f>'Základní vstupní data'!E50</f>
        <v>tis. Kč</v>
      </c>
      <c r="E49" s="166">
        <f>(('Základní vstupní data'!F50)*(INDEX(Indexace!$C$9:$AC$9,MATCH($D$7,Indexace!$C$8:$AC$8))))</f>
        <v>0</v>
      </c>
      <c r="F49" s="166">
        <f>(('Základní vstupní data'!G50)*(INDEX(Indexace!$C$10:$AC$10,MATCH($D$7,Indexace!$C$8:$AC$8))))</f>
        <v>0</v>
      </c>
      <c r="G49" s="166">
        <f>(('Základní vstupní data'!H50)*(INDEX(Indexace!$C$11:$AC$11,MATCH($D$7,Indexace!$C$8:$AC$8))))</f>
        <v>0</v>
      </c>
      <c r="H49" s="166">
        <f>(('Základní vstupní data'!I50)*(INDEX(Indexace!$C$12:$AC$12,MATCH($D$7,Indexace!$C$8:$AC$8))))</f>
        <v>0</v>
      </c>
      <c r="I49" s="166">
        <f>(('Základní vstupní data'!J50)*(INDEX(Indexace!$C$13:$AC$13,MATCH($D$7,Indexace!$C$8:$AC$8))))</f>
        <v>0</v>
      </c>
      <c r="J49" s="166">
        <f>(('Základní vstupní data'!K50)*(INDEX(Indexace!$C$14:$AC$14,MATCH($D$7,Indexace!$C$8:$AC$8))))</f>
        <v>0</v>
      </c>
      <c r="K49" s="166">
        <f>(('Základní vstupní data'!L50)*(INDEX(Indexace!$C$15:$AC$15,MATCH($D$7,Indexace!$C$8:$AC$8))))</f>
        <v>0</v>
      </c>
      <c r="L49" s="166">
        <f>(('Základní vstupní data'!M50)*(INDEX(Indexace!$C$16:$AC$16,MATCH($D$7,Indexace!$C$8:$AC$8))))</f>
        <v>0</v>
      </c>
      <c r="M49" s="166">
        <f>(('Základní vstupní data'!N50)*(INDEX(Indexace!$C$17:$AC$17,MATCH($D$7,Indexace!$C$8:$AC$8))))</f>
        <v>1263.5720424000001</v>
      </c>
      <c r="N49" s="166">
        <f>(('Základní vstupní data'!O50)*(INDEX(Indexace!$C$18:$AC$18,MATCH($D$7,Indexace!$C$8:$AC$8))))</f>
        <v>0</v>
      </c>
      <c r="O49" s="166">
        <f>(('Základní vstupní data'!P50)*(INDEX(Indexace!$C$18:$AC$18,MATCH($D$7,Indexace!$C$8:$AC$8))))</f>
        <v>0</v>
      </c>
      <c r="P49" s="166">
        <f>(('Základní vstupní data'!Q50)*(INDEX(Indexace!$C$18:$AC$18,MATCH($D$7,Indexace!$C$8:$AC$8))))</f>
        <v>0</v>
      </c>
      <c r="Q49" s="166">
        <f>SUM(E49:P49)</f>
        <v>1263.5720424000001</v>
      </c>
      <c r="R49" s="173">
        <f>'Základní vstupní data'!S50</f>
        <v>0.21</v>
      </c>
      <c r="S49" s="176">
        <f>'Základní vstupní data'!T50</f>
        <v>75</v>
      </c>
      <c r="T49" s="166">
        <f>Q49*(1+R49)</f>
        <v>1528.9221713040001</v>
      </c>
      <c r="U49" s="166">
        <f>IF($S49=0,0,$T49/$S49)</f>
        <v>20.385628950720001</v>
      </c>
      <c r="V49" s="166">
        <f>IF($S49=0,0,$Q49/$S49)</f>
        <v>16.847627232000001</v>
      </c>
      <c r="W49" s="99"/>
      <c r="X49" s="36"/>
      <c r="Y49" s="36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</row>
    <row r="50" spans="2:36">
      <c r="B50" s="49"/>
      <c r="C50" s="163" t="str">
        <f>'Základní vstupní data'!C51</f>
        <v xml:space="preserve">Stavební část - jiné </v>
      </c>
      <c r="D50" s="164" t="str">
        <f>'Základní vstupní data'!E51</f>
        <v>tis. Kč</v>
      </c>
      <c r="E50" s="166">
        <f>(('Základní vstupní data'!F51)*(INDEX(Indexace!$C$9:$AC$9,MATCH($D$7,Indexace!$C$8:$AC$8))))</f>
        <v>0</v>
      </c>
      <c r="F50" s="166">
        <f>(('Základní vstupní data'!G51)*(INDEX(Indexace!$C$10:$AC$10,MATCH($D$7,Indexace!$C$8:$AC$8))))</f>
        <v>0</v>
      </c>
      <c r="G50" s="166">
        <f>(('Základní vstupní data'!H51)*(INDEX(Indexace!$C$11:$AC$11,MATCH($D$7,Indexace!$C$8:$AC$8))))</f>
        <v>0</v>
      </c>
      <c r="H50" s="166">
        <f>(('Základní vstupní data'!I51)*(INDEX(Indexace!$C$12:$AC$12,MATCH($D$7,Indexace!$C$8:$AC$8))))</f>
        <v>0</v>
      </c>
      <c r="I50" s="166">
        <f>(('Základní vstupní data'!J51)*(INDEX(Indexace!$C$13:$AC$13,MATCH($D$7,Indexace!$C$8:$AC$8))))</f>
        <v>0</v>
      </c>
      <c r="J50" s="166">
        <f>(('Základní vstupní data'!K51)*(INDEX(Indexace!$C$14:$AC$14,MATCH($D$7,Indexace!$C$8:$AC$8))))</f>
        <v>0</v>
      </c>
      <c r="K50" s="166">
        <f>(('Základní vstupní data'!L51)*(INDEX(Indexace!$C$15:$AC$15,MATCH($D$7,Indexace!$C$8:$AC$8))))</f>
        <v>0</v>
      </c>
      <c r="L50" s="166">
        <f>(('Základní vstupní data'!M51)*(INDEX(Indexace!$C$16:$AC$16,MATCH($D$7,Indexace!$C$8:$AC$8))))</f>
        <v>0</v>
      </c>
      <c r="M50" s="166">
        <f>(('Základní vstupní data'!N51)*(INDEX(Indexace!$C$17:$AC$17,MATCH($D$7,Indexace!$C$8:$AC$8))))</f>
        <v>10061.9799444</v>
      </c>
      <c r="N50" s="166">
        <f>(('Základní vstupní data'!O51)*(INDEX(Indexace!$C$18:$AC$18,MATCH($D$7,Indexace!$C$8:$AC$8))))</f>
        <v>0</v>
      </c>
      <c r="O50" s="166">
        <f>(('Základní vstupní data'!P51)*(INDEX(Indexace!$C$18:$AC$18,MATCH($D$7,Indexace!$C$8:$AC$8))))</f>
        <v>0</v>
      </c>
      <c r="P50" s="166">
        <f>(('Základní vstupní data'!Q51)*(INDEX(Indexace!$C$18:$AC$18,MATCH($D$7,Indexace!$C$8:$AC$8))))</f>
        <v>0</v>
      </c>
      <c r="Q50" s="166">
        <f>SUM(E50:P50)</f>
        <v>10061.9799444</v>
      </c>
      <c r="R50" s="173">
        <f>'Základní vstupní data'!S51</f>
        <v>0.21</v>
      </c>
      <c r="S50" s="176">
        <f>'Základní vstupní data'!T51</f>
        <v>40</v>
      </c>
      <c r="T50" s="166">
        <f>Q50*(1+R50)</f>
        <v>12174.995732723999</v>
      </c>
      <c r="U50" s="166">
        <f>IF($S50=0,0,$T50/$S50)</f>
        <v>304.37489331809996</v>
      </c>
      <c r="V50" s="166">
        <f>IF($S50=0,0,$Q50/$S50)</f>
        <v>251.54949861</v>
      </c>
      <c r="W50" s="99"/>
      <c r="X50" s="58"/>
      <c r="Y50" s="58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</row>
    <row r="51" spans="2:36">
      <c r="B51" s="131"/>
      <c r="C51" s="160" t="str">
        <f>'Základní vstupní data'!C52</f>
        <v>Zařízení</v>
      </c>
      <c r="D51" s="161" t="str">
        <f>'Základní vstupní data'!E52</f>
        <v>tis. Kč</v>
      </c>
      <c r="E51" s="166">
        <f>(('Základní vstupní data'!F52)*(INDEX(Indexace!$C$9:$AC$9,MATCH($D$7,Indexace!$C$8:$AC$8))))</f>
        <v>0</v>
      </c>
      <c r="F51" s="166">
        <f>(('Základní vstupní data'!G52)*(INDEX(Indexace!$C$10:$AC$10,MATCH($D$7,Indexace!$C$8:$AC$8))))</f>
        <v>0</v>
      </c>
      <c r="G51" s="166">
        <f>(('Základní vstupní data'!H52)*(INDEX(Indexace!$C$11:$AC$11,MATCH($D$7,Indexace!$C$8:$AC$8))))</f>
        <v>0</v>
      </c>
      <c r="H51" s="166">
        <f>(('Základní vstupní data'!I52)*(INDEX(Indexace!$C$12:$AC$12,MATCH($D$7,Indexace!$C$8:$AC$8))))</f>
        <v>0</v>
      </c>
      <c r="I51" s="166">
        <f>(('Základní vstupní data'!J52)*(INDEX(Indexace!$C$13:$AC$13,MATCH($D$7,Indexace!$C$8:$AC$8))))</f>
        <v>0</v>
      </c>
      <c r="J51" s="166">
        <f>(('Základní vstupní data'!K52)*(INDEX(Indexace!$C$14:$AC$14,MATCH($D$7,Indexace!$C$8:$AC$8))))</f>
        <v>0</v>
      </c>
      <c r="K51" s="166">
        <f>(('Základní vstupní data'!L52)*(INDEX(Indexace!$C$15:$AC$15,MATCH($D$7,Indexace!$C$8:$AC$8))))</f>
        <v>0</v>
      </c>
      <c r="L51" s="166">
        <f>(('Základní vstupní data'!M52)*(INDEX(Indexace!$C$16:$AC$16,MATCH($D$7,Indexace!$C$8:$AC$8))))</f>
        <v>0</v>
      </c>
      <c r="M51" s="166">
        <f>(('Základní vstupní data'!N52)*(INDEX(Indexace!$C$17:$AC$17,MATCH($D$7,Indexace!$C$8:$AC$8))))</f>
        <v>7443.1849428000005</v>
      </c>
      <c r="N51" s="166">
        <f>(('Základní vstupní data'!O52)*(INDEX(Indexace!$C$18:$AC$18,MATCH($D$7,Indexace!$C$8:$AC$8))))</f>
        <v>0</v>
      </c>
      <c r="O51" s="166">
        <f>(('Základní vstupní data'!P52)*(INDEX(Indexace!$C$18:$AC$18,MATCH($D$7,Indexace!$C$8:$AC$8))))</f>
        <v>0</v>
      </c>
      <c r="P51" s="166">
        <f>(('Základní vstupní data'!Q52)*(INDEX(Indexace!$C$18:$AC$18,MATCH($D$7,Indexace!$C$8:$AC$8))))</f>
        <v>0</v>
      </c>
      <c r="Q51" s="484">
        <f>SUM(E51:P51)</f>
        <v>7443.1849428000005</v>
      </c>
      <c r="R51" s="174">
        <f>'Základní vstupní data'!S52</f>
        <v>0.21</v>
      </c>
      <c r="S51" s="177">
        <f>'Základní vstupní data'!T52</f>
        <v>15</v>
      </c>
      <c r="T51" s="167">
        <f>Q51*(1+R51)</f>
        <v>9006.2537807879999</v>
      </c>
      <c r="U51" s="166">
        <f>IF($S51=0,0,$T51/$S51)</f>
        <v>600.4169187192</v>
      </c>
      <c r="V51" s="166">
        <f>IF($S51=0,0,$Q51/$S51)</f>
        <v>496.21232952000003</v>
      </c>
      <c r="W51" s="99"/>
      <c r="X51" s="58"/>
      <c r="Y51" s="58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</row>
    <row r="52" spans="2:36" s="2" customFormat="1">
      <c r="B52" s="85" t="str">
        <f>'Základní vstupní data'!B53</f>
        <v>Odpadní voda nová - kanalizace, přiváděcí stoky + stoková síť</v>
      </c>
      <c r="C52" s="417"/>
      <c r="D52" s="430" t="str">
        <f>'Základní vstupní data'!E53</f>
        <v>Jednotky</v>
      </c>
      <c r="E52" s="78">
        <f t="shared" ref="E52:N52" si="18">SUBTOTAL(9,E53:E55)</f>
        <v>0</v>
      </c>
      <c r="F52" s="78">
        <f t="shared" si="18"/>
        <v>0</v>
      </c>
      <c r="G52" s="78">
        <f t="shared" si="18"/>
        <v>0</v>
      </c>
      <c r="H52" s="78">
        <f t="shared" si="18"/>
        <v>0</v>
      </c>
      <c r="I52" s="78">
        <f t="shared" si="18"/>
        <v>0</v>
      </c>
      <c r="J52" s="78">
        <f t="shared" si="18"/>
        <v>0</v>
      </c>
      <c r="K52" s="78">
        <f t="shared" si="18"/>
        <v>0</v>
      </c>
      <c r="L52" s="78">
        <f t="shared" si="18"/>
        <v>0</v>
      </c>
      <c r="M52" s="78">
        <f t="shared" si="18"/>
        <v>25341.747958799995</v>
      </c>
      <c r="N52" s="78">
        <f t="shared" si="18"/>
        <v>0</v>
      </c>
      <c r="O52" s="78">
        <f t="shared" ref="O52:P52" si="19">SUBTOTAL(9,O53:O55)</f>
        <v>0</v>
      </c>
      <c r="P52" s="78">
        <f t="shared" si="19"/>
        <v>0</v>
      </c>
      <c r="Q52" s="78">
        <f>SUBTOTAL(9,Q53:Q55)</f>
        <v>25341.747958799995</v>
      </c>
      <c r="R52" s="78"/>
      <c r="S52" s="78"/>
      <c r="T52" s="78">
        <f>SUBTOTAL(9,T53:T55)</f>
        <v>30663.515030147992</v>
      </c>
      <c r="U52" s="78">
        <f>SUBTOTAL(9,U53:U55)</f>
        <v>504.94055236745987</v>
      </c>
      <c r="V52" s="78">
        <f>SUBTOTAL(9,V53:V55)</f>
        <v>417.30624162599997</v>
      </c>
      <c r="X52" s="67"/>
      <c r="Y52" s="6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</row>
    <row r="53" spans="2:36">
      <c r="B53" s="49"/>
      <c r="C53" s="127" t="str">
        <f>'Základní vstupní data'!C54</f>
        <v>Stavební část - kanalizační potrubí</v>
      </c>
      <c r="D53" s="129" t="str">
        <f>'Základní vstupní data'!E54</f>
        <v>tis. Kč</v>
      </c>
      <c r="E53" s="166">
        <f>(('Základní vstupní data'!F54)*(INDEX(Indexace!$C$9:$AC$9,MATCH($D$7,Indexace!$C$8:$AC$8))))</f>
        <v>0</v>
      </c>
      <c r="F53" s="166">
        <f>(('Základní vstupní data'!G54)*(INDEX(Indexace!$C$10:$AC$10,MATCH($D$7,Indexace!$C$8:$AC$8))))</f>
        <v>0</v>
      </c>
      <c r="G53" s="166">
        <f>(('Základní vstupní data'!H54)*(INDEX(Indexace!$C$11:$AC$11,MATCH($D$7,Indexace!$C$8:$AC$8))))</f>
        <v>0</v>
      </c>
      <c r="H53" s="166">
        <f>(('Základní vstupní data'!I54)*(INDEX(Indexace!$C$12:$AC$12,MATCH($D$7,Indexace!$C$8:$AC$8))))</f>
        <v>0</v>
      </c>
      <c r="I53" s="166">
        <f>(('Základní vstupní data'!J54)*(INDEX(Indexace!$C$13:$AC$13,MATCH($D$7,Indexace!$C$8:$AC$8))))</f>
        <v>0</v>
      </c>
      <c r="J53" s="166">
        <f>(('Základní vstupní data'!K54)*(INDEX(Indexace!$C$14:$AC$14,MATCH($D$7,Indexace!$C$8:$AC$8))))</f>
        <v>0</v>
      </c>
      <c r="K53" s="166">
        <f>(('Základní vstupní data'!L54)*(INDEX(Indexace!$C$15:$AC$15,MATCH($D$7,Indexace!$C$8:$AC$8))))</f>
        <v>0</v>
      </c>
      <c r="L53" s="166">
        <f>(('Základní vstupní data'!M54)*(INDEX(Indexace!$C$16:$AC$16,MATCH($D$7,Indexace!$C$8:$AC$8))))</f>
        <v>0</v>
      </c>
      <c r="M53" s="166">
        <f>(('Základní vstupní data'!N54)*(INDEX(Indexace!$C$17:$AC$17,MATCH($D$7,Indexace!$C$8:$AC$8))))</f>
        <v>21426.843445199996</v>
      </c>
      <c r="N53" s="166">
        <f>(('Základní vstupní data'!O54)*(INDEX(Indexace!$C$18:$AC$18,MATCH($D$7,Indexace!$C$8:$AC$8))))</f>
        <v>0</v>
      </c>
      <c r="O53" s="166">
        <f>(('Základní vstupní data'!P54)*(INDEX(Indexace!$C$18:$AC$18,MATCH($D$7,Indexace!$C$8:$AC$8))))</f>
        <v>0</v>
      </c>
      <c r="P53" s="166">
        <f>(('Základní vstupní data'!Q54)*(INDEX(Indexace!$C$18:$AC$18,MATCH($D$7,Indexace!$C$8:$AC$8))))</f>
        <v>0</v>
      </c>
      <c r="Q53" s="166">
        <f>SUM(E53:P53)</f>
        <v>21426.843445199996</v>
      </c>
      <c r="R53" s="173">
        <f>'Základní vstupní data'!S54</f>
        <v>0.21</v>
      </c>
      <c r="S53" s="176">
        <f>'Základní vstupní data'!T54</f>
        <v>75</v>
      </c>
      <c r="T53" s="166">
        <f>Q53*(1+R53)</f>
        <v>25926.480568691994</v>
      </c>
      <c r="U53" s="166">
        <f>IF($S53=0,0,$T53/$S53)</f>
        <v>345.68640758255992</v>
      </c>
      <c r="V53" s="166">
        <f>IF($S53=0,0,$Q53/$S53)</f>
        <v>285.69124593599997</v>
      </c>
      <c r="W53" s="99"/>
      <c r="X53" s="58"/>
      <c r="Y53" s="58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</row>
    <row r="54" spans="2:36">
      <c r="B54" s="49"/>
      <c r="C54" s="163" t="str">
        <f>'Základní vstupní data'!C55</f>
        <v xml:space="preserve">Stavební část - jiné </v>
      </c>
      <c r="D54" s="164" t="str">
        <f>'Základní vstupní data'!E55</f>
        <v>tis. Kč</v>
      </c>
      <c r="E54" s="166">
        <f>(('Základní vstupní data'!F55)*(INDEX(Indexace!$C$9:$AC$9,MATCH($D$7,Indexace!$C$8:$AC$8))))</f>
        <v>0</v>
      </c>
      <c r="F54" s="166">
        <f>(('Základní vstupní data'!G55)*(INDEX(Indexace!$C$10:$AC$10,MATCH($D$7,Indexace!$C$8:$AC$8))))</f>
        <v>0</v>
      </c>
      <c r="G54" s="166">
        <f>(('Základní vstupní data'!H55)*(INDEX(Indexace!$C$11:$AC$11,MATCH($D$7,Indexace!$C$8:$AC$8))))</f>
        <v>0</v>
      </c>
      <c r="H54" s="166">
        <f>(('Základní vstupní data'!I55)*(INDEX(Indexace!$C$12:$AC$12,MATCH($D$7,Indexace!$C$8:$AC$8))))</f>
        <v>0</v>
      </c>
      <c r="I54" s="166">
        <f>(('Základní vstupní data'!J55)*(INDEX(Indexace!$C$13:$AC$13,MATCH($D$7,Indexace!$C$8:$AC$8))))</f>
        <v>0</v>
      </c>
      <c r="J54" s="166">
        <f>(('Základní vstupní data'!K55)*(INDEX(Indexace!$C$14:$AC$14,MATCH($D$7,Indexace!$C$8:$AC$8))))</f>
        <v>0</v>
      </c>
      <c r="K54" s="166">
        <f>(('Základní vstupní data'!L55)*(INDEX(Indexace!$C$15:$AC$15,MATCH($D$7,Indexace!$C$8:$AC$8))))</f>
        <v>0</v>
      </c>
      <c r="L54" s="166">
        <f>(('Základní vstupní data'!M55)*(INDEX(Indexace!$C$16:$AC$16,MATCH($D$7,Indexace!$C$8:$AC$8))))</f>
        <v>0</v>
      </c>
      <c r="M54" s="166">
        <f>(('Základní vstupní data'!N55)*(INDEX(Indexace!$C$17:$AC$17,MATCH($D$7,Indexace!$C$8:$AC$8))))</f>
        <v>3105.0873251999997</v>
      </c>
      <c r="N54" s="166">
        <f>(('Základní vstupní data'!O55)*(INDEX(Indexace!$C$18:$AC$18,MATCH($D$7,Indexace!$C$8:$AC$8))))</f>
        <v>0</v>
      </c>
      <c r="O54" s="166">
        <f>(('Základní vstupní data'!P55)*(INDEX(Indexace!$C$18:$AC$18,MATCH($D$7,Indexace!$C$8:$AC$8))))</f>
        <v>0</v>
      </c>
      <c r="P54" s="166">
        <f>(('Základní vstupní data'!Q55)*(INDEX(Indexace!$C$18:$AC$18,MATCH($D$7,Indexace!$C$8:$AC$8))))</f>
        <v>0</v>
      </c>
      <c r="Q54" s="166">
        <f>SUM(E54:P54)</f>
        <v>3105.0873251999997</v>
      </c>
      <c r="R54" s="173">
        <f>'Základní vstupní data'!S55</f>
        <v>0.21</v>
      </c>
      <c r="S54" s="176">
        <f>'Základní vstupní data'!T55</f>
        <v>40</v>
      </c>
      <c r="T54" s="166">
        <f>Q54*(1+R54)</f>
        <v>3757.1556634919993</v>
      </c>
      <c r="U54" s="166">
        <f>IF($S54=0,0,$T54/$S54)</f>
        <v>93.928891587299987</v>
      </c>
      <c r="V54" s="166">
        <f>IF($S54=0,0,$Q54/$S54)</f>
        <v>77.627183129999992</v>
      </c>
      <c r="W54" s="99"/>
      <c r="X54" s="58"/>
      <c r="Y54" s="58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</row>
    <row r="55" spans="2:36">
      <c r="B55" s="131"/>
      <c r="C55" s="160" t="str">
        <f>'Základní vstupní data'!C56</f>
        <v>Zařízení</v>
      </c>
      <c r="D55" s="161" t="str">
        <f>'Základní vstupní data'!E56</f>
        <v>tis. Kč</v>
      </c>
      <c r="E55" s="166">
        <f>(('Základní vstupní data'!F56)*(INDEX(Indexace!$C$9:$AC$9,MATCH($D$7,Indexace!$C$8:$AC$8))))</f>
        <v>0</v>
      </c>
      <c r="F55" s="166">
        <f>(('Základní vstupní data'!G56)*(INDEX(Indexace!$C$10:$AC$10,MATCH($D$7,Indexace!$C$8:$AC$8))))</f>
        <v>0</v>
      </c>
      <c r="G55" s="166">
        <f>(('Základní vstupní data'!H56)*(INDEX(Indexace!$C$11:$AC$11,MATCH($D$7,Indexace!$C$8:$AC$8))))</f>
        <v>0</v>
      </c>
      <c r="H55" s="166">
        <f>(('Základní vstupní data'!I56)*(INDEX(Indexace!$C$12:$AC$12,MATCH($D$7,Indexace!$C$8:$AC$8))))</f>
        <v>0</v>
      </c>
      <c r="I55" s="166">
        <f>(('Základní vstupní data'!J56)*(INDEX(Indexace!$C$13:$AC$13,MATCH($D$7,Indexace!$C$8:$AC$8))))</f>
        <v>0</v>
      </c>
      <c r="J55" s="166">
        <f>(('Základní vstupní data'!K56)*(INDEX(Indexace!$C$14:$AC$14,MATCH($D$7,Indexace!$C$8:$AC$8))))</f>
        <v>0</v>
      </c>
      <c r="K55" s="166">
        <f>(('Základní vstupní data'!L56)*(INDEX(Indexace!$C$15:$AC$15,MATCH($D$7,Indexace!$C$8:$AC$8))))</f>
        <v>0</v>
      </c>
      <c r="L55" s="166">
        <f>(('Základní vstupní data'!M56)*(INDEX(Indexace!$C$16:$AC$16,MATCH($D$7,Indexace!$C$8:$AC$8))))</f>
        <v>0</v>
      </c>
      <c r="M55" s="166">
        <f>(('Základní vstupní data'!N56)*(INDEX(Indexace!$C$17:$AC$17,MATCH($D$7,Indexace!$C$8:$AC$8))))</f>
        <v>809.81718839999996</v>
      </c>
      <c r="N55" s="166">
        <f>(('Základní vstupní data'!O56)*(INDEX(Indexace!$C$18:$AC$18,MATCH($D$7,Indexace!$C$8:$AC$8))))</f>
        <v>0</v>
      </c>
      <c r="O55" s="166">
        <f>(('Základní vstupní data'!P56)*(INDEX(Indexace!$C$18:$AC$18,MATCH($D$7,Indexace!$C$8:$AC$8))))</f>
        <v>0</v>
      </c>
      <c r="P55" s="166">
        <f>(('Základní vstupní data'!Q56)*(INDEX(Indexace!$C$18:$AC$18,MATCH($D$7,Indexace!$C$8:$AC$8))))</f>
        <v>0</v>
      </c>
      <c r="Q55" s="484">
        <f>SUM(E55:P55)</f>
        <v>809.81718839999996</v>
      </c>
      <c r="R55" s="174">
        <f>'Základní vstupní data'!S56</f>
        <v>0.21</v>
      </c>
      <c r="S55" s="177">
        <f>'Základní vstupní data'!T56</f>
        <v>15</v>
      </c>
      <c r="T55" s="167">
        <f>Q55*(1+R55)</f>
        <v>979.87879796399989</v>
      </c>
      <c r="U55" s="166">
        <f>IF($S55=0,0,$T55/$S55)</f>
        <v>65.325253197599991</v>
      </c>
      <c r="V55" s="166">
        <f>IF($S55=0,0,$Q55/$S55)</f>
        <v>53.987812559999995</v>
      </c>
      <c r="W55" s="99"/>
      <c r="X55" s="58"/>
      <c r="Y55" s="58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</row>
    <row r="56" spans="2:36" s="32" customFormat="1">
      <c r="B56" s="62" t="str">
        <f>'Základní vstupní data'!B57</f>
        <v>Pitná voda rekonstrukce - úpravna vody a zdroje bez úpravy</v>
      </c>
      <c r="C56" s="431"/>
      <c r="D56" s="60" t="str">
        <f>'Základní vstupní data'!E57</f>
        <v>Jednotky</v>
      </c>
      <c r="E56" s="61">
        <f t="shared" ref="E56:N56" si="20">SUBTOTAL(9,E57:E59)</f>
        <v>0</v>
      </c>
      <c r="F56" s="61">
        <f t="shared" si="20"/>
        <v>0</v>
      </c>
      <c r="G56" s="61">
        <f t="shared" si="20"/>
        <v>0</v>
      </c>
      <c r="H56" s="61">
        <f t="shared" si="20"/>
        <v>0</v>
      </c>
      <c r="I56" s="61">
        <f t="shared" si="20"/>
        <v>0</v>
      </c>
      <c r="J56" s="61">
        <f t="shared" si="20"/>
        <v>0</v>
      </c>
      <c r="K56" s="61">
        <f t="shared" si="20"/>
        <v>0</v>
      </c>
      <c r="L56" s="61">
        <f t="shared" si="20"/>
        <v>0</v>
      </c>
      <c r="M56" s="61">
        <f t="shared" si="20"/>
        <v>0</v>
      </c>
      <c r="N56" s="61">
        <f t="shared" si="20"/>
        <v>0</v>
      </c>
      <c r="O56" s="61">
        <f t="shared" ref="O56:P56" si="21">SUBTOTAL(9,O57:O59)</f>
        <v>0</v>
      </c>
      <c r="P56" s="61">
        <f t="shared" si="21"/>
        <v>0</v>
      </c>
      <c r="Q56" s="61">
        <f>SUBTOTAL(9,Q57:Q59)</f>
        <v>0</v>
      </c>
      <c r="R56" s="61"/>
      <c r="S56" s="61"/>
      <c r="T56" s="61">
        <f>SUBTOTAL(9,T57:T59)</f>
        <v>0</v>
      </c>
      <c r="U56" s="61">
        <f>SUBTOTAL(9,U57:U59)</f>
        <v>0</v>
      </c>
      <c r="V56" s="61">
        <f>SUBTOTAL(9,V57:V59)</f>
        <v>0</v>
      </c>
      <c r="X56" s="67"/>
      <c r="Y56" s="6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</row>
    <row r="57" spans="2:36" s="17" customFormat="1">
      <c r="B57" s="16"/>
      <c r="C57" s="114" t="str">
        <f>'Základní vstupní data'!C58</f>
        <v>Stavební část - vodovodní potrubí</v>
      </c>
      <c r="D57" s="35" t="str">
        <f>'Základní vstupní data'!E58</f>
        <v>tis. Kč</v>
      </c>
      <c r="E57" s="166">
        <f>(('Základní vstupní data'!F58)*(INDEX(Indexace!$C$9:$AC$9,MATCH($D$7,Indexace!$C$8:$AC$8))))</f>
        <v>0</v>
      </c>
      <c r="F57" s="166">
        <f>(('Základní vstupní data'!G58)*(INDEX(Indexace!$C$10:$AC$10,MATCH($D$7,Indexace!$C$8:$AC$8))))</f>
        <v>0</v>
      </c>
      <c r="G57" s="166">
        <f>(('Základní vstupní data'!H58)*(INDEX(Indexace!$C$11:$AC$11,MATCH($D$7,Indexace!$C$8:$AC$8))))</f>
        <v>0</v>
      </c>
      <c r="H57" s="166">
        <f>(('Základní vstupní data'!I58)*(INDEX(Indexace!$C$12:$AC$12,MATCH($D$7,Indexace!$C$8:$AC$8))))</f>
        <v>0</v>
      </c>
      <c r="I57" s="166">
        <f>(('Základní vstupní data'!J58)*(INDEX(Indexace!$C$13:$AC$13,MATCH($D$7,Indexace!$C$8:$AC$8))))</f>
        <v>0</v>
      </c>
      <c r="J57" s="166">
        <f>(('Základní vstupní data'!K58)*(INDEX(Indexace!$C$14:$AC$14,MATCH($D$7,Indexace!$C$8:$AC$8))))</f>
        <v>0</v>
      </c>
      <c r="K57" s="166">
        <f>(('Základní vstupní data'!L58)*(INDEX(Indexace!$C$15:$AC$15,MATCH($D$7,Indexace!$C$8:$AC$8))))</f>
        <v>0</v>
      </c>
      <c r="L57" s="166">
        <f>(('Základní vstupní data'!M58)*(INDEX(Indexace!$C$16:$AC$16,MATCH($D$7,Indexace!$C$8:$AC$8))))</f>
        <v>0</v>
      </c>
      <c r="M57" s="166">
        <f>(('Základní vstupní data'!N58)*(INDEX(Indexace!$C$17:$AC$17,MATCH($D$7,Indexace!$C$8:$AC$8))))</f>
        <v>0</v>
      </c>
      <c r="N57" s="166">
        <f>(('Základní vstupní data'!O58)*(INDEX(Indexace!$C$18:$AC$18,MATCH($D$7,Indexace!$C$8:$AC$8))))</f>
        <v>0</v>
      </c>
      <c r="O57" s="166">
        <f>(('Základní vstupní data'!P58)*(INDEX(Indexace!$C$18:$AC$18,MATCH($D$7,Indexace!$C$8:$AC$8))))</f>
        <v>0</v>
      </c>
      <c r="P57" s="166">
        <f>(('Základní vstupní data'!Q58)*(INDEX(Indexace!$C$18:$AC$18,MATCH($D$7,Indexace!$C$8:$AC$8))))</f>
        <v>0</v>
      </c>
      <c r="Q57" s="166">
        <f>SUM(E57:P57)</f>
        <v>0</v>
      </c>
      <c r="R57" s="284">
        <f>'Základní vstupní data'!S58</f>
        <v>0.21</v>
      </c>
      <c r="S57" s="285">
        <f>'Základní vstupní data'!T58</f>
        <v>55</v>
      </c>
      <c r="T57" s="283">
        <f>Q57*(1+R57)</f>
        <v>0</v>
      </c>
      <c r="U57" s="283">
        <f>IF($S57=0,0,$T57/$S57)</f>
        <v>0</v>
      </c>
      <c r="V57" s="283">
        <f>IF($S57=0,0,$Q57/$S57)</f>
        <v>0</v>
      </c>
      <c r="X57" s="418"/>
      <c r="Y57" s="418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2:36" s="17" customFormat="1">
      <c r="B58" s="16"/>
      <c r="C58" s="286" t="str">
        <f>'Základní vstupní data'!C59</f>
        <v xml:space="preserve">Stavební část - jiné </v>
      </c>
      <c r="D58" s="287" t="str">
        <f>'Základní vstupní data'!E59</f>
        <v>tis. Kč</v>
      </c>
      <c r="E58" s="166">
        <f>(('Základní vstupní data'!F59)*(INDEX(Indexace!$C$9:$AC$9,MATCH($D$7,Indexace!$C$8:$AC$8))))</f>
        <v>0</v>
      </c>
      <c r="F58" s="166">
        <f>(('Základní vstupní data'!G59)*(INDEX(Indexace!$C$10:$AC$10,MATCH($D$7,Indexace!$C$8:$AC$8))))</f>
        <v>0</v>
      </c>
      <c r="G58" s="166">
        <f>(('Základní vstupní data'!H59)*(INDEX(Indexace!$C$11:$AC$11,MATCH($D$7,Indexace!$C$8:$AC$8))))</f>
        <v>0</v>
      </c>
      <c r="H58" s="166">
        <f>(('Základní vstupní data'!I59)*(INDEX(Indexace!$C$12:$AC$12,MATCH($D$7,Indexace!$C$8:$AC$8))))</f>
        <v>0</v>
      </c>
      <c r="I58" s="166">
        <f>(('Základní vstupní data'!J59)*(INDEX(Indexace!$C$13:$AC$13,MATCH($D$7,Indexace!$C$8:$AC$8))))</f>
        <v>0</v>
      </c>
      <c r="J58" s="166">
        <f>(('Základní vstupní data'!K59)*(INDEX(Indexace!$C$14:$AC$14,MATCH($D$7,Indexace!$C$8:$AC$8))))</f>
        <v>0</v>
      </c>
      <c r="K58" s="166">
        <f>(('Základní vstupní data'!L59)*(INDEX(Indexace!$C$15:$AC$15,MATCH($D$7,Indexace!$C$8:$AC$8))))</f>
        <v>0</v>
      </c>
      <c r="L58" s="166">
        <f>(('Základní vstupní data'!M59)*(INDEX(Indexace!$C$16:$AC$16,MATCH($D$7,Indexace!$C$8:$AC$8))))</f>
        <v>0</v>
      </c>
      <c r="M58" s="166">
        <f>(('Základní vstupní data'!N59)*(INDEX(Indexace!$C$17:$AC$17,MATCH($D$7,Indexace!$C$8:$AC$8))))</f>
        <v>0</v>
      </c>
      <c r="N58" s="166">
        <f>(('Základní vstupní data'!O59)*(INDEX(Indexace!$C$18:$AC$18,MATCH($D$7,Indexace!$C$8:$AC$8))))</f>
        <v>0</v>
      </c>
      <c r="O58" s="166">
        <f>(('Základní vstupní data'!P59)*(INDEX(Indexace!$C$18:$AC$18,MATCH($D$7,Indexace!$C$8:$AC$8))))</f>
        <v>0</v>
      </c>
      <c r="P58" s="166">
        <f>(('Základní vstupní data'!Q59)*(INDEX(Indexace!$C$18:$AC$18,MATCH($D$7,Indexace!$C$8:$AC$8))))</f>
        <v>0</v>
      </c>
      <c r="Q58" s="166">
        <f>SUM(E58:P58)</f>
        <v>0</v>
      </c>
      <c r="R58" s="284">
        <f>'Základní vstupní data'!S59</f>
        <v>0.21</v>
      </c>
      <c r="S58" s="285">
        <f>'Základní vstupní data'!T59</f>
        <v>40</v>
      </c>
      <c r="T58" s="283">
        <f>Q58*(1+R58)</f>
        <v>0</v>
      </c>
      <c r="U58" s="283">
        <f>IF($S58=0,0,$T58/$S58)</f>
        <v>0</v>
      </c>
      <c r="V58" s="283">
        <f>IF($S58=0,0,$Q58/$S58)</f>
        <v>0</v>
      </c>
      <c r="X58" s="418"/>
      <c r="Y58" s="418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2:36" s="17" customFormat="1">
      <c r="B59" s="16"/>
      <c r="C59" s="114" t="str">
        <f>'Základní vstupní data'!C60</f>
        <v>Zařízení</v>
      </c>
      <c r="D59" s="35" t="str">
        <f>'Základní vstupní data'!E60</f>
        <v>tis. Kč</v>
      </c>
      <c r="E59" s="166">
        <f>(('Základní vstupní data'!F60)*(INDEX(Indexace!$C$9:$AC$9,MATCH($D$7,Indexace!$C$8:$AC$8))))</f>
        <v>0</v>
      </c>
      <c r="F59" s="166">
        <f>(('Základní vstupní data'!G60)*(INDEX(Indexace!$C$10:$AC$10,MATCH($D$7,Indexace!$C$8:$AC$8))))</f>
        <v>0</v>
      </c>
      <c r="G59" s="166">
        <f>(('Základní vstupní data'!H60)*(INDEX(Indexace!$C$11:$AC$11,MATCH($D$7,Indexace!$C$8:$AC$8))))</f>
        <v>0</v>
      </c>
      <c r="H59" s="166">
        <f>(('Základní vstupní data'!I60)*(INDEX(Indexace!$C$12:$AC$12,MATCH($D$7,Indexace!$C$8:$AC$8))))</f>
        <v>0</v>
      </c>
      <c r="I59" s="166">
        <f>(('Základní vstupní data'!J60)*(INDEX(Indexace!$C$13:$AC$13,MATCH($D$7,Indexace!$C$8:$AC$8))))</f>
        <v>0</v>
      </c>
      <c r="J59" s="166">
        <f>(('Základní vstupní data'!K60)*(INDEX(Indexace!$C$14:$AC$14,MATCH($D$7,Indexace!$C$8:$AC$8))))</f>
        <v>0</v>
      </c>
      <c r="K59" s="166">
        <f>(('Základní vstupní data'!L60)*(INDEX(Indexace!$C$15:$AC$15,MATCH($D$7,Indexace!$C$8:$AC$8))))</f>
        <v>0</v>
      </c>
      <c r="L59" s="166">
        <f>(('Základní vstupní data'!M60)*(INDEX(Indexace!$C$16:$AC$16,MATCH($D$7,Indexace!$C$8:$AC$8))))</f>
        <v>0</v>
      </c>
      <c r="M59" s="166">
        <f>(('Základní vstupní data'!N60)*(INDEX(Indexace!$C$17:$AC$17,MATCH($D$7,Indexace!$C$8:$AC$8))))</f>
        <v>0</v>
      </c>
      <c r="N59" s="166">
        <f>(('Základní vstupní data'!O60)*(INDEX(Indexace!$C$18:$AC$18,MATCH($D$7,Indexace!$C$8:$AC$8))))</f>
        <v>0</v>
      </c>
      <c r="O59" s="166">
        <f>(('Základní vstupní data'!P60)*(INDEX(Indexace!$C$18:$AC$18,MATCH($D$7,Indexace!$C$8:$AC$8))))</f>
        <v>0</v>
      </c>
      <c r="P59" s="166">
        <f>(('Základní vstupní data'!Q60)*(INDEX(Indexace!$C$18:$AC$18,MATCH($D$7,Indexace!$C$8:$AC$8))))</f>
        <v>0</v>
      </c>
      <c r="Q59" s="484">
        <f>SUM(E59:P59)</f>
        <v>0</v>
      </c>
      <c r="R59" s="75">
        <f>'Základní vstupní data'!S60</f>
        <v>0.21</v>
      </c>
      <c r="S59" s="180">
        <f>'Základní vstupní data'!T60</f>
        <v>15</v>
      </c>
      <c r="T59" s="36">
        <f>Q59*(1+R59)</f>
        <v>0</v>
      </c>
      <c r="U59" s="283">
        <f>IF($S59=0,0,$T59/$S59)</f>
        <v>0</v>
      </c>
      <c r="V59" s="283">
        <f>IF($S59=0,0,$Q59/$S59)</f>
        <v>0</v>
      </c>
      <c r="X59" s="418"/>
      <c r="Y59" s="418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2:36" s="32" customFormat="1">
      <c r="B60" s="62" t="str">
        <f>'Základní vstupní data'!B61</f>
        <v>Pitná voda rekonstrukce  - Vodovody, přiváděcí řady + rozvodná síť</v>
      </c>
      <c r="C60" s="431"/>
      <c r="D60" s="60" t="str">
        <f>'Základní vstupní data'!E61</f>
        <v>Jednotky</v>
      </c>
      <c r="E60" s="61">
        <f t="shared" ref="E60:N60" si="22">SUBTOTAL(9,E61:E63)</f>
        <v>0</v>
      </c>
      <c r="F60" s="61">
        <f t="shared" si="22"/>
        <v>0</v>
      </c>
      <c r="G60" s="61">
        <f t="shared" si="22"/>
        <v>0</v>
      </c>
      <c r="H60" s="61">
        <f t="shared" si="22"/>
        <v>0</v>
      </c>
      <c r="I60" s="61">
        <f t="shared" si="22"/>
        <v>0</v>
      </c>
      <c r="J60" s="61">
        <f t="shared" si="22"/>
        <v>0</v>
      </c>
      <c r="K60" s="61">
        <f t="shared" si="22"/>
        <v>0</v>
      </c>
      <c r="L60" s="61">
        <f t="shared" si="22"/>
        <v>0</v>
      </c>
      <c r="M60" s="61">
        <f t="shared" si="22"/>
        <v>0</v>
      </c>
      <c r="N60" s="61">
        <f t="shared" si="22"/>
        <v>0</v>
      </c>
      <c r="O60" s="61">
        <f t="shared" ref="O60:P60" si="23">SUBTOTAL(9,O61:O63)</f>
        <v>0</v>
      </c>
      <c r="P60" s="61">
        <f t="shared" si="23"/>
        <v>0</v>
      </c>
      <c r="Q60" s="61">
        <f>SUBTOTAL(9,Q61:Q63)</f>
        <v>0</v>
      </c>
      <c r="R60" s="61"/>
      <c r="S60" s="61"/>
      <c r="T60" s="61">
        <f>SUBTOTAL(9,T61:T63)</f>
        <v>0</v>
      </c>
      <c r="U60" s="61">
        <f>SUBTOTAL(9,U61:U63)</f>
        <v>0</v>
      </c>
      <c r="V60" s="61">
        <f>SUBTOTAL(9,V61:V63)</f>
        <v>0</v>
      </c>
      <c r="X60" s="67"/>
      <c r="Y60" s="6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</row>
    <row r="61" spans="2:36" s="17" customFormat="1">
      <c r="B61" s="16"/>
      <c r="C61" s="114" t="str">
        <f>'Základní vstupní data'!C62</f>
        <v>Stavební část - vodovodní potrubí</v>
      </c>
      <c r="D61" s="35" t="str">
        <f>'Základní vstupní data'!E62</f>
        <v>tis. Kč</v>
      </c>
      <c r="E61" s="166">
        <f>(('Základní vstupní data'!F62)*(INDEX(Indexace!$C$9:$AC$9,MATCH($D$7,Indexace!$C$8:$AC$8))))</f>
        <v>0</v>
      </c>
      <c r="F61" s="166">
        <f>(('Základní vstupní data'!G62)*(INDEX(Indexace!$C$10:$AC$10,MATCH($D$7,Indexace!$C$8:$AC$8))))</f>
        <v>0</v>
      </c>
      <c r="G61" s="166">
        <f>(('Základní vstupní data'!H62)*(INDEX(Indexace!$C$11:$AC$11,MATCH($D$7,Indexace!$C$8:$AC$8))))</f>
        <v>0</v>
      </c>
      <c r="H61" s="166">
        <f>(('Základní vstupní data'!I62)*(INDEX(Indexace!$C$12:$AC$12,MATCH($D$7,Indexace!$C$8:$AC$8))))</f>
        <v>0</v>
      </c>
      <c r="I61" s="166">
        <f>(('Základní vstupní data'!J62)*(INDEX(Indexace!$C$13:$AC$13,MATCH($D$7,Indexace!$C$8:$AC$8))))</f>
        <v>0</v>
      </c>
      <c r="J61" s="166">
        <f>(('Základní vstupní data'!K62)*(INDEX(Indexace!$C$14:$AC$14,MATCH($D$7,Indexace!$C$8:$AC$8))))</f>
        <v>0</v>
      </c>
      <c r="K61" s="166">
        <f>(('Základní vstupní data'!L62)*(INDEX(Indexace!$C$15:$AC$15,MATCH($D$7,Indexace!$C$8:$AC$8))))</f>
        <v>0</v>
      </c>
      <c r="L61" s="166">
        <f>(('Základní vstupní data'!M62)*(INDEX(Indexace!$C$16:$AC$16,MATCH($D$7,Indexace!$C$8:$AC$8))))</f>
        <v>0</v>
      </c>
      <c r="M61" s="166">
        <f>(('Základní vstupní data'!N62)*(INDEX(Indexace!$C$17:$AC$17,MATCH($D$7,Indexace!$C$8:$AC$8))))</f>
        <v>0</v>
      </c>
      <c r="N61" s="166">
        <f>(('Základní vstupní data'!O62)*(INDEX(Indexace!$C$18:$AC$18,MATCH($D$7,Indexace!$C$8:$AC$8))))</f>
        <v>0</v>
      </c>
      <c r="O61" s="166">
        <f>(('Základní vstupní data'!P62)*(INDEX(Indexace!$C$18:$AC$18,MATCH($D$7,Indexace!$C$8:$AC$8))))</f>
        <v>0</v>
      </c>
      <c r="P61" s="166">
        <f>(('Základní vstupní data'!Q62)*(INDEX(Indexace!$C$18:$AC$18,MATCH($D$7,Indexace!$C$8:$AC$8))))</f>
        <v>0</v>
      </c>
      <c r="Q61" s="166">
        <f>SUM(E61:P61)</f>
        <v>0</v>
      </c>
      <c r="R61" s="284">
        <f>'Základní vstupní data'!S62</f>
        <v>0.21</v>
      </c>
      <c r="S61" s="285">
        <f>'Základní vstupní data'!T62</f>
        <v>55</v>
      </c>
      <c r="T61" s="283">
        <f>Q61*(1+R61)</f>
        <v>0</v>
      </c>
      <c r="U61" s="283">
        <f>IF($S61=0,0,$T61/$S61)</f>
        <v>0</v>
      </c>
      <c r="V61" s="283">
        <f>IF($S61=0,0,$Q61/$S61)</f>
        <v>0</v>
      </c>
      <c r="X61" s="418"/>
      <c r="Y61" s="418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2:36" s="17" customFormat="1">
      <c r="B62" s="16"/>
      <c r="C62" s="286" t="str">
        <f>'Základní vstupní data'!C63</f>
        <v xml:space="preserve">Stavební část - jiné </v>
      </c>
      <c r="D62" s="287" t="str">
        <f>'Základní vstupní data'!E63</f>
        <v>tis. Kč</v>
      </c>
      <c r="E62" s="166">
        <f>(('Základní vstupní data'!F63)*(INDEX(Indexace!$C$9:$AC$9,MATCH($D$7,Indexace!$C$8:$AC$8))))</f>
        <v>0</v>
      </c>
      <c r="F62" s="166">
        <f>(('Základní vstupní data'!G63)*(INDEX(Indexace!$C$10:$AC$10,MATCH($D$7,Indexace!$C$8:$AC$8))))</f>
        <v>0</v>
      </c>
      <c r="G62" s="166">
        <f>(('Základní vstupní data'!H63)*(INDEX(Indexace!$C$11:$AC$11,MATCH($D$7,Indexace!$C$8:$AC$8))))</f>
        <v>0</v>
      </c>
      <c r="H62" s="166">
        <f>(('Základní vstupní data'!I63)*(INDEX(Indexace!$C$12:$AC$12,MATCH($D$7,Indexace!$C$8:$AC$8))))</f>
        <v>0</v>
      </c>
      <c r="I62" s="166">
        <f>(('Základní vstupní data'!J63)*(INDEX(Indexace!$C$13:$AC$13,MATCH($D$7,Indexace!$C$8:$AC$8))))</f>
        <v>0</v>
      </c>
      <c r="J62" s="166">
        <f>(('Základní vstupní data'!K63)*(INDEX(Indexace!$C$14:$AC$14,MATCH($D$7,Indexace!$C$8:$AC$8))))</f>
        <v>0</v>
      </c>
      <c r="K62" s="166">
        <f>(('Základní vstupní data'!L63)*(INDEX(Indexace!$C$15:$AC$15,MATCH($D$7,Indexace!$C$8:$AC$8))))</f>
        <v>0</v>
      </c>
      <c r="L62" s="166">
        <f>(('Základní vstupní data'!M63)*(INDEX(Indexace!$C$16:$AC$16,MATCH($D$7,Indexace!$C$8:$AC$8))))</f>
        <v>0</v>
      </c>
      <c r="M62" s="166">
        <f>(('Základní vstupní data'!N63)*(INDEX(Indexace!$C$17:$AC$17,MATCH($D$7,Indexace!$C$8:$AC$8))))</f>
        <v>0</v>
      </c>
      <c r="N62" s="166">
        <f>(('Základní vstupní data'!O63)*(INDEX(Indexace!$C$18:$AC$18,MATCH($D$7,Indexace!$C$8:$AC$8))))</f>
        <v>0</v>
      </c>
      <c r="O62" s="166">
        <f>(('Základní vstupní data'!P63)*(INDEX(Indexace!$C$18:$AC$18,MATCH($D$7,Indexace!$C$8:$AC$8))))</f>
        <v>0</v>
      </c>
      <c r="P62" s="166">
        <f>(('Základní vstupní data'!Q63)*(INDEX(Indexace!$C$18:$AC$18,MATCH($D$7,Indexace!$C$8:$AC$8))))</f>
        <v>0</v>
      </c>
      <c r="Q62" s="166">
        <f>SUM(E62:P62)</f>
        <v>0</v>
      </c>
      <c r="R62" s="284">
        <f>'Základní vstupní data'!S63</f>
        <v>0.21</v>
      </c>
      <c r="S62" s="285">
        <f>'Základní vstupní data'!T63</f>
        <v>40</v>
      </c>
      <c r="T62" s="283">
        <f>Q62*(1+R62)</f>
        <v>0</v>
      </c>
      <c r="U62" s="283">
        <f>IF($S62=0,0,$T62/$S62)</f>
        <v>0</v>
      </c>
      <c r="V62" s="283">
        <f>IF($S62=0,0,$Q62/$S62)</f>
        <v>0</v>
      </c>
      <c r="X62" s="418"/>
      <c r="Y62" s="418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2:36" s="17" customFormat="1">
      <c r="B63" s="16"/>
      <c r="C63" s="114" t="str">
        <f>'Základní vstupní data'!C64</f>
        <v>Zařízení</v>
      </c>
      <c r="D63" s="35" t="str">
        <f>'Základní vstupní data'!E64</f>
        <v>tis. Kč</v>
      </c>
      <c r="E63" s="166">
        <f>(('Základní vstupní data'!F64)*(INDEX(Indexace!$C$9:$AC$9,MATCH($D$7,Indexace!$C$8:$AC$8))))</f>
        <v>0</v>
      </c>
      <c r="F63" s="166">
        <f>(('Základní vstupní data'!G64)*(INDEX(Indexace!$C$10:$AC$10,MATCH($D$7,Indexace!$C$8:$AC$8))))</f>
        <v>0</v>
      </c>
      <c r="G63" s="166">
        <f>(('Základní vstupní data'!H64)*(INDEX(Indexace!$C$11:$AC$11,MATCH($D$7,Indexace!$C$8:$AC$8))))</f>
        <v>0</v>
      </c>
      <c r="H63" s="166">
        <f>(('Základní vstupní data'!I64)*(INDEX(Indexace!$C$12:$AC$12,MATCH($D$7,Indexace!$C$8:$AC$8))))</f>
        <v>0</v>
      </c>
      <c r="I63" s="166">
        <f>(('Základní vstupní data'!J64)*(INDEX(Indexace!$C$13:$AC$13,MATCH($D$7,Indexace!$C$8:$AC$8))))</f>
        <v>0</v>
      </c>
      <c r="J63" s="166">
        <f>(('Základní vstupní data'!K64)*(INDEX(Indexace!$C$14:$AC$14,MATCH($D$7,Indexace!$C$8:$AC$8))))</f>
        <v>0</v>
      </c>
      <c r="K63" s="166">
        <f>(('Základní vstupní data'!L64)*(INDEX(Indexace!$C$15:$AC$15,MATCH($D$7,Indexace!$C$8:$AC$8))))</f>
        <v>0</v>
      </c>
      <c r="L63" s="166">
        <f>(('Základní vstupní data'!M64)*(INDEX(Indexace!$C$16:$AC$16,MATCH($D$7,Indexace!$C$8:$AC$8))))</f>
        <v>0</v>
      </c>
      <c r="M63" s="166">
        <f>(('Základní vstupní data'!N64)*(INDEX(Indexace!$C$17:$AC$17,MATCH($D$7,Indexace!$C$8:$AC$8))))</f>
        <v>0</v>
      </c>
      <c r="N63" s="166">
        <f>(('Základní vstupní data'!O64)*(INDEX(Indexace!$C$18:$AC$18,MATCH($D$7,Indexace!$C$8:$AC$8))))</f>
        <v>0</v>
      </c>
      <c r="O63" s="166">
        <f>(('Základní vstupní data'!P64)*(INDEX(Indexace!$C$18:$AC$18,MATCH($D$7,Indexace!$C$8:$AC$8))))</f>
        <v>0</v>
      </c>
      <c r="P63" s="166">
        <f>(('Základní vstupní data'!Q64)*(INDEX(Indexace!$C$18:$AC$18,MATCH($D$7,Indexace!$C$8:$AC$8))))</f>
        <v>0</v>
      </c>
      <c r="Q63" s="484">
        <f>SUM(E63:P63)</f>
        <v>0</v>
      </c>
      <c r="R63" s="75">
        <f>'Základní vstupní data'!S64</f>
        <v>0.21</v>
      </c>
      <c r="S63" s="180">
        <f>'Základní vstupní data'!T64</f>
        <v>15</v>
      </c>
      <c r="T63" s="36">
        <f>Q63*(1+R63)</f>
        <v>0</v>
      </c>
      <c r="U63" s="283">
        <f>IF($S63=0,0,$T63/$S63)</f>
        <v>0</v>
      </c>
      <c r="V63" s="283">
        <f>IF($S63=0,0,$Q63/$S63)</f>
        <v>0</v>
      </c>
      <c r="X63" s="418"/>
      <c r="Y63" s="418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2:36" s="32" customFormat="1">
      <c r="B64" s="62" t="str">
        <f>'Základní vstupní data'!B65</f>
        <v>Odpadní voda rekonstrukce - čistírny odpadních vod</v>
      </c>
      <c r="C64" s="431"/>
      <c r="D64" s="60" t="str">
        <f>'Základní vstupní data'!E65</f>
        <v>Jednotky</v>
      </c>
      <c r="E64" s="61">
        <f t="shared" ref="E64:N64" si="24">SUBTOTAL(9,E65:E67)</f>
        <v>0</v>
      </c>
      <c r="F64" s="61">
        <f t="shared" si="24"/>
        <v>0</v>
      </c>
      <c r="G64" s="61">
        <f t="shared" si="24"/>
        <v>0</v>
      </c>
      <c r="H64" s="61">
        <f t="shared" si="24"/>
        <v>0</v>
      </c>
      <c r="I64" s="61">
        <f t="shared" si="24"/>
        <v>0</v>
      </c>
      <c r="J64" s="61">
        <f t="shared" si="24"/>
        <v>0</v>
      </c>
      <c r="K64" s="61">
        <f t="shared" si="24"/>
        <v>0</v>
      </c>
      <c r="L64" s="61">
        <f t="shared" si="24"/>
        <v>0</v>
      </c>
      <c r="M64" s="61">
        <f t="shared" si="24"/>
        <v>0</v>
      </c>
      <c r="N64" s="61">
        <f t="shared" si="24"/>
        <v>0</v>
      </c>
      <c r="O64" s="61">
        <f t="shared" ref="O64:P64" si="25">SUBTOTAL(9,O65:O67)</f>
        <v>0</v>
      </c>
      <c r="P64" s="61">
        <f t="shared" si="25"/>
        <v>0</v>
      </c>
      <c r="Q64" s="61">
        <f>SUBTOTAL(9,Q65:Q67)</f>
        <v>0</v>
      </c>
      <c r="R64" s="61"/>
      <c r="S64" s="61"/>
      <c r="T64" s="61">
        <f>SUBTOTAL(9,T65:T67)</f>
        <v>0</v>
      </c>
      <c r="U64" s="61">
        <f>SUBTOTAL(9,U65:U67)</f>
        <v>0</v>
      </c>
      <c r="V64" s="61">
        <f>SUBTOTAL(9,V65:V67)</f>
        <v>0</v>
      </c>
      <c r="X64" s="67"/>
      <c r="Y64" s="6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</row>
    <row r="65" spans="2:36" s="17" customFormat="1">
      <c r="B65" s="16"/>
      <c r="C65" s="114" t="str">
        <f>'Základní vstupní data'!C66</f>
        <v>Stavební část - kanalizační potrubí</v>
      </c>
      <c r="D65" s="35" t="str">
        <f>'Základní vstupní data'!E66</f>
        <v>tis. Kč</v>
      </c>
      <c r="E65" s="166">
        <f>(('Základní vstupní data'!F66)*(INDEX(Indexace!$C$9:$AC$9,MATCH($D$7,Indexace!$C$8:$AC$8))))</f>
        <v>0</v>
      </c>
      <c r="F65" s="166">
        <f>(('Základní vstupní data'!G66)*(INDEX(Indexace!$C$10:$AC$10,MATCH($D$7,Indexace!$C$8:$AC$8))))</f>
        <v>0</v>
      </c>
      <c r="G65" s="166">
        <f>(('Základní vstupní data'!H66)*(INDEX(Indexace!$C$11:$AC$11,MATCH($D$7,Indexace!$C$8:$AC$8))))</f>
        <v>0</v>
      </c>
      <c r="H65" s="166">
        <f>(('Základní vstupní data'!I66)*(INDEX(Indexace!$C$12:$AC$12,MATCH($D$7,Indexace!$C$8:$AC$8))))</f>
        <v>0</v>
      </c>
      <c r="I65" s="166">
        <f>(('Základní vstupní data'!J66)*(INDEX(Indexace!$C$13:$AC$13,MATCH($D$7,Indexace!$C$8:$AC$8))))</f>
        <v>0</v>
      </c>
      <c r="J65" s="166">
        <f>(('Základní vstupní data'!K66)*(INDEX(Indexace!$C$14:$AC$14,MATCH($D$7,Indexace!$C$8:$AC$8))))</f>
        <v>0</v>
      </c>
      <c r="K65" s="166">
        <f>(('Základní vstupní data'!L66)*(INDEX(Indexace!$C$15:$AC$15,MATCH($D$7,Indexace!$C$8:$AC$8))))</f>
        <v>0</v>
      </c>
      <c r="L65" s="166">
        <f>(('Základní vstupní data'!M66)*(INDEX(Indexace!$C$16:$AC$16,MATCH($D$7,Indexace!$C$8:$AC$8))))</f>
        <v>0</v>
      </c>
      <c r="M65" s="166">
        <f>(('Základní vstupní data'!N66)*(INDEX(Indexace!$C$17:$AC$17,MATCH($D$7,Indexace!$C$8:$AC$8))))</f>
        <v>0</v>
      </c>
      <c r="N65" s="166">
        <f>(('Základní vstupní data'!O66)*(INDEX(Indexace!$C$18:$AC$18,MATCH($D$7,Indexace!$C$8:$AC$8))))</f>
        <v>0</v>
      </c>
      <c r="O65" s="166">
        <f>(('Základní vstupní data'!P66)*(INDEX(Indexace!$C$18:$AC$18,MATCH($D$7,Indexace!$C$8:$AC$8))))</f>
        <v>0</v>
      </c>
      <c r="P65" s="166">
        <f>(('Základní vstupní data'!Q66)*(INDEX(Indexace!$C$18:$AC$18,MATCH($D$7,Indexace!$C$8:$AC$8))))</f>
        <v>0</v>
      </c>
      <c r="Q65" s="166">
        <f>SUM(E65:P65)</f>
        <v>0</v>
      </c>
      <c r="R65" s="284">
        <f>'Základní vstupní data'!S66</f>
        <v>0.21</v>
      </c>
      <c r="S65" s="285">
        <f>'Základní vstupní data'!T66</f>
        <v>75</v>
      </c>
      <c r="T65" s="283">
        <f>Q65*(1+R65)</f>
        <v>0</v>
      </c>
      <c r="U65" s="283">
        <f>IF($S65=0,0,$T65/$S65)</f>
        <v>0</v>
      </c>
      <c r="V65" s="283">
        <f>IF($S65=0,0,$Q65/$S65)</f>
        <v>0</v>
      </c>
      <c r="X65" s="418"/>
      <c r="Y65" s="418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</row>
    <row r="66" spans="2:36" s="17" customFormat="1">
      <c r="B66" s="16"/>
      <c r="C66" s="286" t="str">
        <f>'Základní vstupní data'!C67</f>
        <v xml:space="preserve">Stavební část - jiné </v>
      </c>
      <c r="D66" s="287" t="str">
        <f>'Základní vstupní data'!E67</f>
        <v>tis. Kč</v>
      </c>
      <c r="E66" s="166">
        <f>(('Základní vstupní data'!F67)*(INDEX(Indexace!$C$9:$AC$9,MATCH($D$7,Indexace!$C$8:$AC$8))))</f>
        <v>0</v>
      </c>
      <c r="F66" s="166">
        <f>(('Základní vstupní data'!G67)*(INDEX(Indexace!$C$10:$AC$10,MATCH($D$7,Indexace!$C$8:$AC$8))))</f>
        <v>0</v>
      </c>
      <c r="G66" s="166">
        <f>(('Základní vstupní data'!H67)*(INDEX(Indexace!$C$11:$AC$11,MATCH($D$7,Indexace!$C$8:$AC$8))))</f>
        <v>0</v>
      </c>
      <c r="H66" s="166">
        <f>(('Základní vstupní data'!I67)*(INDEX(Indexace!$C$12:$AC$12,MATCH($D$7,Indexace!$C$8:$AC$8))))</f>
        <v>0</v>
      </c>
      <c r="I66" s="166">
        <f>(('Základní vstupní data'!J67)*(INDEX(Indexace!$C$13:$AC$13,MATCH($D$7,Indexace!$C$8:$AC$8))))</f>
        <v>0</v>
      </c>
      <c r="J66" s="166">
        <f>(('Základní vstupní data'!K67)*(INDEX(Indexace!$C$14:$AC$14,MATCH($D$7,Indexace!$C$8:$AC$8))))</f>
        <v>0</v>
      </c>
      <c r="K66" s="166">
        <f>(('Základní vstupní data'!L67)*(INDEX(Indexace!$C$15:$AC$15,MATCH($D$7,Indexace!$C$8:$AC$8))))</f>
        <v>0</v>
      </c>
      <c r="L66" s="166">
        <f>(('Základní vstupní data'!M67)*(INDEX(Indexace!$C$16:$AC$16,MATCH($D$7,Indexace!$C$8:$AC$8))))</f>
        <v>0</v>
      </c>
      <c r="M66" s="166">
        <f>(('Základní vstupní data'!N67)*(INDEX(Indexace!$C$17:$AC$17,MATCH($D$7,Indexace!$C$8:$AC$8))))</f>
        <v>0</v>
      </c>
      <c r="N66" s="166">
        <f>(('Základní vstupní data'!O67)*(INDEX(Indexace!$C$18:$AC$18,MATCH($D$7,Indexace!$C$8:$AC$8))))</f>
        <v>0</v>
      </c>
      <c r="O66" s="166">
        <f>(('Základní vstupní data'!P67)*(INDEX(Indexace!$C$18:$AC$18,MATCH($D$7,Indexace!$C$8:$AC$8))))</f>
        <v>0</v>
      </c>
      <c r="P66" s="166">
        <f>(('Základní vstupní data'!Q67)*(INDEX(Indexace!$C$18:$AC$18,MATCH($D$7,Indexace!$C$8:$AC$8))))</f>
        <v>0</v>
      </c>
      <c r="Q66" s="166">
        <f>SUM(E66:P66)</f>
        <v>0</v>
      </c>
      <c r="R66" s="284">
        <f>'Základní vstupní data'!S67</f>
        <v>0.21</v>
      </c>
      <c r="S66" s="285">
        <f>'Základní vstupní data'!T67</f>
        <v>40</v>
      </c>
      <c r="T66" s="283">
        <f>Q66*(1+R66)</f>
        <v>0</v>
      </c>
      <c r="U66" s="283">
        <f t="shared" ref="U66:U67" si="26">IF(S66=0,0,T66/S66)</f>
        <v>0</v>
      </c>
      <c r="V66" s="283">
        <f>IF($S66=0,0,$Q66/$S66)</f>
        <v>0</v>
      </c>
      <c r="X66" s="418"/>
      <c r="Y66" s="418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</row>
    <row r="67" spans="2:36" s="17" customFormat="1">
      <c r="B67" s="16"/>
      <c r="C67" s="114" t="str">
        <f>'Základní vstupní data'!C68</f>
        <v>Zařízení</v>
      </c>
      <c r="D67" s="35" t="str">
        <f>'Základní vstupní data'!E68</f>
        <v>tis. Kč</v>
      </c>
      <c r="E67" s="166">
        <f>(('Základní vstupní data'!F68)*(INDEX(Indexace!$C$9:$AC$9,MATCH($D$7,Indexace!$C$8:$AC$8))))</f>
        <v>0</v>
      </c>
      <c r="F67" s="166">
        <f>(('Základní vstupní data'!G68)*(INDEX(Indexace!$C$10:$AC$10,MATCH($D$7,Indexace!$C$8:$AC$8))))</f>
        <v>0</v>
      </c>
      <c r="G67" s="166">
        <f>(('Základní vstupní data'!H68)*(INDEX(Indexace!$C$11:$AC$11,MATCH($D$7,Indexace!$C$8:$AC$8))))</f>
        <v>0</v>
      </c>
      <c r="H67" s="166">
        <f>(('Základní vstupní data'!I68)*(INDEX(Indexace!$C$12:$AC$12,MATCH($D$7,Indexace!$C$8:$AC$8))))</f>
        <v>0</v>
      </c>
      <c r="I67" s="166">
        <f>(('Základní vstupní data'!J68)*(INDEX(Indexace!$C$13:$AC$13,MATCH($D$7,Indexace!$C$8:$AC$8))))</f>
        <v>0</v>
      </c>
      <c r="J67" s="166">
        <f>(('Základní vstupní data'!K68)*(INDEX(Indexace!$C$14:$AC$14,MATCH($D$7,Indexace!$C$8:$AC$8))))</f>
        <v>0</v>
      </c>
      <c r="K67" s="166">
        <f>(('Základní vstupní data'!L68)*(INDEX(Indexace!$C$15:$AC$15,MATCH($D$7,Indexace!$C$8:$AC$8))))</f>
        <v>0</v>
      </c>
      <c r="L67" s="166">
        <f>(('Základní vstupní data'!M68)*(INDEX(Indexace!$C$16:$AC$16,MATCH($D$7,Indexace!$C$8:$AC$8))))</f>
        <v>0</v>
      </c>
      <c r="M67" s="166">
        <f>(('Základní vstupní data'!N68)*(INDEX(Indexace!$C$17:$AC$17,MATCH($D$7,Indexace!$C$8:$AC$8))))</f>
        <v>0</v>
      </c>
      <c r="N67" s="166">
        <f>(('Základní vstupní data'!O68)*(INDEX(Indexace!$C$18:$AC$18,MATCH($D$7,Indexace!$C$8:$AC$8))))</f>
        <v>0</v>
      </c>
      <c r="O67" s="166">
        <f>(('Základní vstupní data'!P68)*(INDEX(Indexace!$C$18:$AC$18,MATCH($D$7,Indexace!$C$8:$AC$8))))</f>
        <v>0</v>
      </c>
      <c r="P67" s="166">
        <f>(('Základní vstupní data'!Q68)*(INDEX(Indexace!$C$18:$AC$18,MATCH($D$7,Indexace!$C$8:$AC$8))))</f>
        <v>0</v>
      </c>
      <c r="Q67" s="484">
        <f>SUM(E67:P67)</f>
        <v>0</v>
      </c>
      <c r="R67" s="75">
        <f>'Základní vstupní data'!S68</f>
        <v>0.21</v>
      </c>
      <c r="S67" s="180">
        <f>'Základní vstupní data'!T68</f>
        <v>15</v>
      </c>
      <c r="T67" s="36">
        <f>Q67*(1+R67)</f>
        <v>0</v>
      </c>
      <c r="U67" s="283">
        <f t="shared" si="26"/>
        <v>0</v>
      </c>
      <c r="V67" s="283">
        <f>IF($S67=0,0,$Q67/$S67)</f>
        <v>0</v>
      </c>
      <c r="X67" s="418"/>
      <c r="Y67" s="418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</row>
    <row r="68" spans="2:36" s="32" customFormat="1">
      <c r="B68" s="62" t="str">
        <f>'Základní vstupní data'!B69</f>
        <v>Odpadní voda rekonstrukce - kanalizace, přiváděcí stoky + stoková síť</v>
      </c>
      <c r="C68" s="431"/>
      <c r="D68" s="60" t="str">
        <f>'Základní vstupní data'!E69</f>
        <v>Jednotky</v>
      </c>
      <c r="E68" s="61">
        <f t="shared" ref="E68:N68" si="27">SUBTOTAL(9,E69:E71)</f>
        <v>0</v>
      </c>
      <c r="F68" s="61">
        <f t="shared" si="27"/>
        <v>0</v>
      </c>
      <c r="G68" s="61">
        <f t="shared" si="27"/>
        <v>0</v>
      </c>
      <c r="H68" s="61">
        <f t="shared" si="27"/>
        <v>0</v>
      </c>
      <c r="I68" s="61">
        <f t="shared" si="27"/>
        <v>0</v>
      </c>
      <c r="J68" s="61">
        <f t="shared" si="27"/>
        <v>0</v>
      </c>
      <c r="K68" s="61">
        <f t="shared" si="27"/>
        <v>0</v>
      </c>
      <c r="L68" s="61">
        <f t="shared" si="27"/>
        <v>0</v>
      </c>
      <c r="M68" s="61">
        <f t="shared" si="27"/>
        <v>0</v>
      </c>
      <c r="N68" s="61">
        <f t="shared" si="27"/>
        <v>0</v>
      </c>
      <c r="O68" s="61">
        <f t="shared" ref="O68:P68" si="28">SUBTOTAL(9,O69:O71)</f>
        <v>0</v>
      </c>
      <c r="P68" s="61">
        <f t="shared" si="28"/>
        <v>0</v>
      </c>
      <c r="Q68" s="61">
        <f>SUBTOTAL(9,Q69:Q71)</f>
        <v>0</v>
      </c>
      <c r="R68" s="61"/>
      <c r="S68" s="61"/>
      <c r="T68" s="61">
        <f>SUBTOTAL(9,T69:T71)</f>
        <v>0</v>
      </c>
      <c r="U68" s="61">
        <f>SUBTOTAL(9,U69:U71)</f>
        <v>0</v>
      </c>
      <c r="V68" s="61">
        <f>SUBTOTAL(9,V69:V71)</f>
        <v>0</v>
      </c>
      <c r="X68" s="67"/>
      <c r="Y68" s="6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</row>
    <row r="69" spans="2:36" s="17" customFormat="1">
      <c r="B69" s="16"/>
      <c r="C69" s="114" t="str">
        <f>'Základní vstupní data'!C70</f>
        <v>Stavební část - kanalizační potrubí</v>
      </c>
      <c r="D69" s="35" t="str">
        <f>'Základní vstupní data'!E70</f>
        <v>tis. Kč</v>
      </c>
      <c r="E69" s="166">
        <f>(('Základní vstupní data'!F70)*(INDEX(Indexace!$C$9:$AC$9,MATCH($D$7,Indexace!$C$8:$AC$8))))</f>
        <v>0</v>
      </c>
      <c r="F69" s="166">
        <f>(('Základní vstupní data'!G70)*(INDEX(Indexace!$C$10:$AC$10,MATCH($D$7,Indexace!$C$8:$AC$8))))</f>
        <v>0</v>
      </c>
      <c r="G69" s="166">
        <f>(('Základní vstupní data'!H70)*(INDEX(Indexace!$C$11:$AC$11,MATCH($D$7,Indexace!$C$8:$AC$8))))</f>
        <v>0</v>
      </c>
      <c r="H69" s="166">
        <f>(('Základní vstupní data'!I70)*(INDEX(Indexace!$C$12:$AC$12,MATCH($D$7,Indexace!$C$8:$AC$8))))</f>
        <v>0</v>
      </c>
      <c r="I69" s="166">
        <f>(('Základní vstupní data'!J70)*(INDEX(Indexace!$C$13:$AC$13,MATCH($D$7,Indexace!$C$8:$AC$8))))</f>
        <v>0</v>
      </c>
      <c r="J69" s="166">
        <f>(('Základní vstupní data'!K70)*(INDEX(Indexace!$C$14:$AC$14,MATCH($D$7,Indexace!$C$8:$AC$8))))</f>
        <v>0</v>
      </c>
      <c r="K69" s="166">
        <f>(('Základní vstupní data'!L70)*(INDEX(Indexace!$C$15:$AC$15,MATCH($D$7,Indexace!$C$8:$AC$8))))</f>
        <v>0</v>
      </c>
      <c r="L69" s="166">
        <f>(('Základní vstupní data'!M70)*(INDEX(Indexace!$C$16:$AC$16,MATCH($D$7,Indexace!$C$8:$AC$8))))</f>
        <v>0</v>
      </c>
      <c r="M69" s="166">
        <f>(('Základní vstupní data'!N70)*(INDEX(Indexace!$C$17:$AC$17,MATCH($D$7,Indexace!$C$8:$AC$8))))</f>
        <v>0</v>
      </c>
      <c r="N69" s="166">
        <f>(('Základní vstupní data'!O70)*(INDEX(Indexace!$C$18:$AC$18,MATCH($D$7,Indexace!$C$8:$AC$8))))</f>
        <v>0</v>
      </c>
      <c r="O69" s="166">
        <f>(('Základní vstupní data'!P70)*(INDEX(Indexace!$C$18:$AC$18,MATCH($D$7,Indexace!$C$8:$AC$8))))</f>
        <v>0</v>
      </c>
      <c r="P69" s="166">
        <f>(('Základní vstupní data'!Q70)*(INDEX(Indexace!$C$18:$AC$18,MATCH($D$7,Indexace!$C$8:$AC$8))))</f>
        <v>0</v>
      </c>
      <c r="Q69" s="166">
        <f>SUM(E69:P69)</f>
        <v>0</v>
      </c>
      <c r="R69" s="284">
        <f>'Základní vstupní data'!S70</f>
        <v>0.21</v>
      </c>
      <c r="S69" s="285">
        <f>'Základní vstupní data'!T70</f>
        <v>75</v>
      </c>
      <c r="T69" s="283">
        <f>Q69*(1+R69)</f>
        <v>0</v>
      </c>
      <c r="U69" s="283">
        <f>IF($S69=0,0,$T69/$S69)</f>
        <v>0</v>
      </c>
      <c r="V69" s="283">
        <f>IF($S69=0,0,$Q69/$S69)</f>
        <v>0</v>
      </c>
      <c r="X69" s="418"/>
      <c r="Y69" s="418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</row>
    <row r="70" spans="2:36" s="17" customFormat="1">
      <c r="B70" s="16"/>
      <c r="C70" s="286" t="str">
        <f>'Základní vstupní data'!C71</f>
        <v xml:space="preserve">Stavební část - jiné </v>
      </c>
      <c r="D70" s="287" t="str">
        <f>'Základní vstupní data'!E71</f>
        <v>tis. Kč</v>
      </c>
      <c r="E70" s="166">
        <f>(('Základní vstupní data'!F71)*(INDEX(Indexace!$C$9:$AC$9,MATCH($D$7,Indexace!$C$8:$AC$8))))</f>
        <v>0</v>
      </c>
      <c r="F70" s="166">
        <f>(('Základní vstupní data'!G71)*(INDEX(Indexace!$C$10:$AC$10,MATCH($D$7,Indexace!$C$8:$AC$8))))</f>
        <v>0</v>
      </c>
      <c r="G70" s="166">
        <f>(('Základní vstupní data'!H71)*(INDEX(Indexace!$C$11:$AC$11,MATCH($D$7,Indexace!$C$8:$AC$8))))</f>
        <v>0</v>
      </c>
      <c r="H70" s="166">
        <f>(('Základní vstupní data'!I71)*(INDEX(Indexace!$C$12:$AC$12,MATCH($D$7,Indexace!$C$8:$AC$8))))</f>
        <v>0</v>
      </c>
      <c r="I70" s="166">
        <f>(('Základní vstupní data'!J71)*(INDEX(Indexace!$C$13:$AC$13,MATCH($D$7,Indexace!$C$8:$AC$8))))</f>
        <v>0</v>
      </c>
      <c r="J70" s="166">
        <f>(('Základní vstupní data'!K71)*(INDEX(Indexace!$C$14:$AC$14,MATCH($D$7,Indexace!$C$8:$AC$8))))</f>
        <v>0</v>
      </c>
      <c r="K70" s="166">
        <f>(('Základní vstupní data'!L71)*(INDEX(Indexace!$C$15:$AC$15,MATCH($D$7,Indexace!$C$8:$AC$8))))</f>
        <v>0</v>
      </c>
      <c r="L70" s="166">
        <f>(('Základní vstupní data'!M71)*(INDEX(Indexace!$C$16:$AC$16,MATCH($D$7,Indexace!$C$8:$AC$8))))</f>
        <v>0</v>
      </c>
      <c r="M70" s="166">
        <f>(('Základní vstupní data'!N71)*(INDEX(Indexace!$C$17:$AC$17,MATCH($D$7,Indexace!$C$8:$AC$8))))</f>
        <v>0</v>
      </c>
      <c r="N70" s="166">
        <f>(('Základní vstupní data'!O71)*(INDEX(Indexace!$C$18:$AC$18,MATCH($D$7,Indexace!$C$8:$AC$8))))</f>
        <v>0</v>
      </c>
      <c r="O70" s="166">
        <f>(('Základní vstupní data'!P71)*(INDEX(Indexace!$C$18:$AC$18,MATCH($D$7,Indexace!$C$8:$AC$8))))</f>
        <v>0</v>
      </c>
      <c r="P70" s="166">
        <f>(('Základní vstupní data'!Q71)*(INDEX(Indexace!$C$18:$AC$18,MATCH($D$7,Indexace!$C$8:$AC$8))))</f>
        <v>0</v>
      </c>
      <c r="Q70" s="166">
        <f>SUM(E70:P70)</f>
        <v>0</v>
      </c>
      <c r="R70" s="284">
        <f>'Základní vstupní data'!S71</f>
        <v>0.21</v>
      </c>
      <c r="S70" s="285">
        <f>'Základní vstupní data'!T71</f>
        <v>40</v>
      </c>
      <c r="T70" s="283">
        <f>Q70*(1+R70)</f>
        <v>0</v>
      </c>
      <c r="U70" s="283">
        <f t="shared" ref="U70:U71" si="29">IF(S70=0,0,T70/S70)</f>
        <v>0</v>
      </c>
      <c r="V70" s="283">
        <f>IF($S70=0,0,$Q70/$S70)</f>
        <v>0</v>
      </c>
      <c r="X70" s="418"/>
      <c r="Y70" s="418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</row>
    <row r="71" spans="2:36" s="17" customFormat="1">
      <c r="B71" s="16"/>
      <c r="C71" s="114" t="str">
        <f>'Základní vstupní data'!C72</f>
        <v>Zařízení</v>
      </c>
      <c r="D71" s="35" t="str">
        <f>'Základní vstupní data'!E72</f>
        <v>tis. Kč</v>
      </c>
      <c r="E71" s="166">
        <f>(('Základní vstupní data'!F72)*(INDEX(Indexace!$C$9:$AC$9,MATCH($D$7,Indexace!$C$8:$AC$8))))</f>
        <v>0</v>
      </c>
      <c r="F71" s="166">
        <f>(('Základní vstupní data'!G72)*(INDEX(Indexace!$C$10:$AC$10,MATCH($D$7,Indexace!$C$8:$AC$8))))</f>
        <v>0</v>
      </c>
      <c r="G71" s="166">
        <f>(('Základní vstupní data'!H72)*(INDEX(Indexace!$C$11:$AC$11,MATCH($D$7,Indexace!$C$8:$AC$8))))</f>
        <v>0</v>
      </c>
      <c r="H71" s="166">
        <f>(('Základní vstupní data'!I72)*(INDEX(Indexace!$C$12:$AC$12,MATCH($D$7,Indexace!$C$8:$AC$8))))</f>
        <v>0</v>
      </c>
      <c r="I71" s="166">
        <f>(('Základní vstupní data'!J72)*(INDEX(Indexace!$C$13:$AC$13,MATCH($D$7,Indexace!$C$8:$AC$8))))</f>
        <v>0</v>
      </c>
      <c r="J71" s="166">
        <f>(('Základní vstupní data'!K72)*(INDEX(Indexace!$C$14:$AC$14,MATCH($D$7,Indexace!$C$8:$AC$8))))</f>
        <v>0</v>
      </c>
      <c r="K71" s="166">
        <f>(('Základní vstupní data'!L72)*(INDEX(Indexace!$C$15:$AC$15,MATCH($D$7,Indexace!$C$8:$AC$8))))</f>
        <v>0</v>
      </c>
      <c r="L71" s="166">
        <f>(('Základní vstupní data'!M72)*(INDEX(Indexace!$C$16:$AC$16,MATCH($D$7,Indexace!$C$8:$AC$8))))</f>
        <v>0</v>
      </c>
      <c r="M71" s="166">
        <f>(('Základní vstupní data'!N72)*(INDEX(Indexace!$C$17:$AC$17,MATCH($D$7,Indexace!$C$8:$AC$8))))</f>
        <v>0</v>
      </c>
      <c r="N71" s="166">
        <f>(('Základní vstupní data'!O72)*(INDEX(Indexace!$C$18:$AC$18,MATCH($D$7,Indexace!$C$8:$AC$8))))</f>
        <v>0</v>
      </c>
      <c r="O71" s="166">
        <f>(('Základní vstupní data'!P72)*(INDEX(Indexace!$C$18:$AC$18,MATCH($D$7,Indexace!$C$8:$AC$8))))</f>
        <v>0</v>
      </c>
      <c r="P71" s="166">
        <f>(('Základní vstupní data'!Q72)*(INDEX(Indexace!$C$18:$AC$18,MATCH($D$7,Indexace!$C$8:$AC$8))))</f>
        <v>0</v>
      </c>
      <c r="Q71" s="484">
        <f>SUM(E71:P71)</f>
        <v>0</v>
      </c>
      <c r="R71" s="88">
        <f>'Základní vstupní data'!S72</f>
        <v>0.21</v>
      </c>
      <c r="S71" s="175">
        <f>'Základní vstupní data'!T72</f>
        <v>15</v>
      </c>
      <c r="T71" s="288">
        <f>Q71*(1+R71)</f>
        <v>0</v>
      </c>
      <c r="U71" s="283">
        <f t="shared" si="29"/>
        <v>0</v>
      </c>
      <c r="V71" s="283">
        <f>IF($S71=0,0,$Q71/$S71)</f>
        <v>0</v>
      </c>
      <c r="X71" s="418"/>
      <c r="Y71" s="418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</row>
    <row r="72" spans="2:36" s="2" customFormat="1">
      <c r="B72" s="85" t="str">
        <f>'Základní vstupní data'!B73</f>
        <v>Celkem</v>
      </c>
      <c r="C72" s="417"/>
      <c r="D72" s="430" t="str">
        <f>'Základní vstupní data'!E73</f>
        <v>tis. Kč</v>
      </c>
      <c r="E72" s="78">
        <f>SUBTOTAL(9,E41:E71)</f>
        <v>0</v>
      </c>
      <c r="F72" s="78">
        <f t="shared" ref="F72:N72" si="30">SUBTOTAL(9,F41:F71)</f>
        <v>0</v>
      </c>
      <c r="G72" s="78">
        <f t="shared" si="30"/>
        <v>0</v>
      </c>
      <c r="H72" s="78">
        <f t="shared" si="30"/>
        <v>0</v>
      </c>
      <c r="I72" s="78">
        <f t="shared" si="30"/>
        <v>0</v>
      </c>
      <c r="J72" s="78">
        <f t="shared" si="30"/>
        <v>0</v>
      </c>
      <c r="K72" s="78">
        <f t="shared" si="30"/>
        <v>0</v>
      </c>
      <c r="L72" s="78">
        <f t="shared" si="30"/>
        <v>0</v>
      </c>
      <c r="M72" s="78">
        <f t="shared" si="30"/>
        <v>44110.484888400002</v>
      </c>
      <c r="N72" s="78">
        <f t="shared" si="30"/>
        <v>0</v>
      </c>
      <c r="O72" s="78">
        <f t="shared" ref="O72:P72" si="31">SUBTOTAL(9,O41:O71)</f>
        <v>0</v>
      </c>
      <c r="P72" s="78">
        <f t="shared" si="31"/>
        <v>0</v>
      </c>
      <c r="Q72" s="78">
        <f>SUBTOTAL(9,Q41:Q71)</f>
        <v>44110.484888400002</v>
      </c>
      <c r="R72" s="78"/>
      <c r="S72" s="78"/>
      <c r="T72" s="78">
        <f>SUBTOTAL(9,T41:T71)</f>
        <v>53373.686714963987</v>
      </c>
      <c r="U72" s="78">
        <f>SUBTOTAL(9,U41:U71)</f>
        <v>1430.1179933554799</v>
      </c>
      <c r="V72" s="78">
        <f>SUBTOTAL(9,V41:V71)</f>
        <v>1181.9156969880003</v>
      </c>
      <c r="X72" s="67"/>
      <c r="Y72" s="6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</row>
    <row r="73" spans="2:36" s="17" customFormat="1">
      <c r="B73" s="16" t="str">
        <f>'Základní vstupní data'!B74</f>
        <v>DPH</v>
      </c>
      <c r="C73" s="114"/>
      <c r="D73" s="35" t="str">
        <f>'Základní vstupní data'!E74</f>
        <v>tis. Kč</v>
      </c>
      <c r="E73" s="117">
        <f t="array" ref="E73">SUM(E41:E43*$R41:$R43,E45:E47*$R45:$R47,E49:E51*$R49:$R51,E53:E55*$R53:$R55,E57:E59*$R57:$R59,E61:E63*$R61:$R63,E65:E67*$R65:$R67,E69:E71*$R69:$R71)</f>
        <v>0</v>
      </c>
      <c r="F73" s="117">
        <f t="array" ref="F73">SUM(F41:F43*$R41:$R43,F45:F47*$R45:$R47,F49:F51*$R49:$R51,F53:F55*$R53:$R55,F57:F59*$R57:$R59,F61:F63*$R61:$R63,F65:F67*$R65:$R67,F69:F71*$R69:$R71)</f>
        <v>0</v>
      </c>
      <c r="G73" s="117">
        <f t="array" ref="G73">SUM(G41:G43*$R41:$R43,G45:G47*$R45:$R47,G49:G51*$R49:$R51,G53:G55*$R53:$R55,G57:G59*$R57:$R59,G61:G63*$R61:$R63,G65:G67*$R65:$R67,G69:G71*$R69:$R71)</f>
        <v>0</v>
      </c>
      <c r="H73" s="117">
        <f t="array" ref="H73">SUM(H41:H43*$R41:$R43,H45:H47*$R45:$R47,H49:H51*$R49:$R51,H53:H55*$R53:$R55,H57:H59*$R57:$R59,H61:H63*$R61:$R63,H65:H67*$R65:$R67,H69:H71*$R69:$R71)</f>
        <v>0</v>
      </c>
      <c r="I73" s="117">
        <f t="array" ref="I73">SUM(I41:I43*$R41:$R43,I45:I47*$R45:$R47,I49:I51*$R49:$R51,I53:I55*$R53:$R55,I57:I59*$R57:$R59,I61:I63*$R61:$R63,I65:I67*$R65:$R67,I69:I71*$R69:$R71)</f>
        <v>0</v>
      </c>
      <c r="J73" s="117">
        <f t="array" ref="J73">SUM(J41:J43*$R41:$R43,J45:J47*$R45:$R47,J49:J51*$R49:$R51,J53:J55*$R53:$R55,J57:J59*$R57:$R59,J61:J63*$R61:$R63,J65:J67*$R65:$R67,J69:J71*$R69:$R71)</f>
        <v>0</v>
      </c>
      <c r="K73" s="117">
        <f t="array" ref="K73">SUM(K41:K43*$R41:$R43,K45:K47*$R45:$R47,K49:K51*$R49:$R51,K53:K55*$R53:$R55,K57:K59*$R57:$R59,K61:K63*$R61:$R63,K65:K67*$R65:$R67,K69:K71*$R69:$R71)</f>
        <v>0</v>
      </c>
      <c r="L73" s="117">
        <f t="array" ref="L73">SUM(L41:L43*$R41:$R43,L45:L47*$R45:$R47,L49:L51*$R49:$R51,L53:L55*$R53:$R55,L57:L59*$R57:$R59,L61:L63*$R61:$R63,L65:L67*$R65:$R67,L69:L71*$R69:$R71)</f>
        <v>0</v>
      </c>
      <c r="M73" s="117">
        <f t="array" ref="M73">SUM(M41:M43*$R41:$R43,M45:M47*$R45:$R47,M49:M51*$R49:$R51,M53:M55*$R53:$R55,M57:M59*$R57:$R59,M61:M63*$R61:$R63,M65:M67*$R65:$R67,M69:M71*$R69:$R71)</f>
        <v>9263.2018265639981</v>
      </c>
      <c r="N73" s="117">
        <f t="array" ref="N73">SUM(N41:N43*$R41:$R43,N45:N47*$R45:$R47,N49:N51*$R49:$R51,N53:N55*$R53:$R55,N57:N59*$R57:$R59,N61:N63*$R61:$R63,N65:N67*$R65:$R67,N69:N71*$R69:$R71)</f>
        <v>0</v>
      </c>
      <c r="O73" s="117">
        <f t="array" ref="O73">SUM(O41:O43*$R41:$R43,O45:O47*$R45:$R47,O49:O51*$R49:$R51,O53:O55*$R53:$R55,O57:O59*$R57:$R59,O61:O63*$R61:$R63,O65:O67*$R65:$R67,O69:O71*$R69:$R71)</f>
        <v>0</v>
      </c>
      <c r="P73" s="117">
        <f t="array" ref="P73">SUM(P41:P43*$R41:$R43,P45:P47*$R45:$R47,P49:P51*$R49:$R51,P53:P55*$R53:$R55,P57:P59*$R57:$R59,P61:P63*$R61:$R63,P65:P67*$R65:$R67,P69:P71*$R69:$R71)</f>
        <v>0</v>
      </c>
      <c r="Q73" s="429">
        <f>SUM(E73:P73)</f>
        <v>9263.2018265639981</v>
      </c>
      <c r="R73" s="36"/>
      <c r="S73" s="36"/>
      <c r="T73" s="36"/>
      <c r="U73" s="36"/>
      <c r="V73" s="16"/>
      <c r="W73" s="16"/>
      <c r="X73" s="418"/>
      <c r="Y73" s="418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2:36" s="2" customFormat="1">
      <c r="B74" s="85" t="str">
        <f>'Základní vstupní data'!B75</f>
        <v>Celkem včetně DPH</v>
      </c>
      <c r="C74" s="417"/>
      <c r="D74" s="430" t="str">
        <f>'Základní vstupní data'!E75</f>
        <v>tis. Kč</v>
      </c>
      <c r="E74" s="78">
        <f>E72+E73</f>
        <v>0</v>
      </c>
      <c r="F74" s="78">
        <f t="shared" ref="F74:K74" si="32">F72+F73</f>
        <v>0</v>
      </c>
      <c r="G74" s="78">
        <f t="shared" si="32"/>
        <v>0</v>
      </c>
      <c r="H74" s="78">
        <f t="shared" si="32"/>
        <v>0</v>
      </c>
      <c r="I74" s="78">
        <f t="shared" si="32"/>
        <v>0</v>
      </c>
      <c r="J74" s="78">
        <f t="shared" si="32"/>
        <v>0</v>
      </c>
      <c r="K74" s="78">
        <f t="shared" si="32"/>
        <v>0</v>
      </c>
      <c r="L74" s="78">
        <f t="shared" ref="L74:N74" si="33">L72+L73</f>
        <v>0</v>
      </c>
      <c r="M74" s="78">
        <f t="shared" si="33"/>
        <v>53373.686714964002</v>
      </c>
      <c r="N74" s="78">
        <f t="shared" si="33"/>
        <v>0</v>
      </c>
      <c r="O74" s="78">
        <f t="shared" ref="O74:P74" si="34">O72+O73</f>
        <v>0</v>
      </c>
      <c r="P74" s="78">
        <f t="shared" si="34"/>
        <v>0</v>
      </c>
      <c r="Q74" s="78">
        <f>SUM(E74:P74)</f>
        <v>53373.686714964002</v>
      </c>
      <c r="R74" s="19"/>
      <c r="S74" s="19"/>
      <c r="T74" s="19"/>
      <c r="U74" s="19"/>
      <c r="V74" s="7"/>
      <c r="W74" s="7"/>
      <c r="X74" s="67"/>
      <c r="Y74" s="6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</row>
    <row r="75" spans="2:36">
      <c r="B75" s="49"/>
      <c r="C75" s="127"/>
      <c r="D75" s="129"/>
      <c r="E75" s="197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</row>
    <row r="76" spans="2:36">
      <c r="B76" s="845" t="s">
        <v>204</v>
      </c>
      <c r="C76" s="845"/>
      <c r="D76" s="155"/>
      <c r="E76" s="846" t="s">
        <v>201</v>
      </c>
      <c r="F76" s="846"/>
      <c r="G76" s="817" t="s">
        <v>202</v>
      </c>
      <c r="H76" s="817"/>
      <c r="I76" s="825" t="s">
        <v>203</v>
      </c>
      <c r="J76" s="825"/>
      <c r="K76" s="825" t="s">
        <v>174</v>
      </c>
      <c r="L76" s="825"/>
      <c r="M76" s="827" t="s">
        <v>363</v>
      </c>
      <c r="N76" s="827"/>
      <c r="O76" s="31"/>
      <c r="P76" s="31"/>
      <c r="Q76" s="31"/>
      <c r="R76" s="17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2:36" ht="15" customHeight="1">
      <c r="B77" s="845"/>
      <c r="C77" s="845"/>
      <c r="D77" s="846" t="s">
        <v>20</v>
      </c>
      <c r="E77" s="91" t="s">
        <v>173</v>
      </c>
      <c r="F77" s="91" t="s">
        <v>175</v>
      </c>
      <c r="G77" s="91" t="str">
        <f>E77</f>
        <v>vč. DPH v c.ú.</v>
      </c>
      <c r="H77" s="91" t="str">
        <f>F77</f>
        <v>bez DPH v c.ú.</v>
      </c>
      <c r="I77" s="74" t="s">
        <v>168</v>
      </c>
      <c r="J77" s="74" t="s">
        <v>169</v>
      </c>
      <c r="K77" s="324" t="s">
        <v>168</v>
      </c>
      <c r="L77" s="324" t="s">
        <v>169</v>
      </c>
      <c r="M77" s="733" t="s">
        <v>168</v>
      </c>
      <c r="N77" s="733" t="s">
        <v>169</v>
      </c>
      <c r="O77" s="31"/>
      <c r="P77" s="31"/>
      <c r="Q77" s="31"/>
      <c r="R77" s="17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</row>
    <row r="78" spans="2:36">
      <c r="B78" s="140" t="s">
        <v>0</v>
      </c>
      <c r="C78" s="140"/>
      <c r="D78" s="846"/>
      <c r="E78" s="179">
        <f>$D$7</f>
        <v>2024</v>
      </c>
      <c r="F78" s="179">
        <f t="shared" ref="F78:L78" si="35">E78</f>
        <v>2024</v>
      </c>
      <c r="G78" s="178">
        <f t="shared" si="35"/>
        <v>2024</v>
      </c>
      <c r="H78" s="178">
        <f t="shared" si="35"/>
        <v>2024</v>
      </c>
      <c r="I78" s="142">
        <f t="shared" si="35"/>
        <v>2024</v>
      </c>
      <c r="J78" s="142">
        <f t="shared" si="35"/>
        <v>2024</v>
      </c>
      <c r="K78" s="142">
        <f t="shared" si="35"/>
        <v>2024</v>
      </c>
      <c r="L78" s="142">
        <f t="shared" si="35"/>
        <v>2024</v>
      </c>
      <c r="M78" s="725">
        <f>K78</f>
        <v>2024</v>
      </c>
      <c r="N78" s="725">
        <f>L78</f>
        <v>2024</v>
      </c>
      <c r="O78" s="31"/>
      <c r="P78" s="31"/>
      <c r="Q78" s="31"/>
      <c r="R78" s="17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</row>
    <row r="79" spans="2:36">
      <c r="B79" s="156" t="s">
        <v>61</v>
      </c>
      <c r="C79" s="120" t="s">
        <v>1</v>
      </c>
      <c r="D79" s="184" t="s">
        <v>4</v>
      </c>
      <c r="E79" s="185">
        <f>G18</f>
        <v>0</v>
      </c>
      <c r="F79" s="185">
        <f>H18</f>
        <v>0</v>
      </c>
      <c r="G79" s="185">
        <f>$T41</f>
        <v>0</v>
      </c>
      <c r="H79" s="185">
        <f>$Q41</f>
        <v>0</v>
      </c>
      <c r="I79" s="185">
        <f>IF($F$2=0,(M79+G79),IF(T57&gt;G18,(G18-M79),(M79+G79)))</f>
        <v>0</v>
      </c>
      <c r="J79" s="185">
        <f>IF($F$2=0,(N79+H79),IF(Q57&gt;H18,(H18-N79),(N79+H79)))</f>
        <v>0</v>
      </c>
      <c r="K79" s="185">
        <f>I79/$I18</f>
        <v>0</v>
      </c>
      <c r="L79" s="185">
        <f>J79/$I18</f>
        <v>0</v>
      </c>
      <c r="M79" s="726">
        <f>G18-T57</f>
        <v>0</v>
      </c>
      <c r="N79" s="726">
        <f>H18-Q57</f>
        <v>0</v>
      </c>
      <c r="O79" s="31"/>
      <c r="P79" s="31"/>
      <c r="Q79" s="31"/>
      <c r="R79" s="17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</row>
    <row r="80" spans="2:36">
      <c r="B80" s="49"/>
      <c r="C80" s="119" t="s">
        <v>2</v>
      </c>
      <c r="D80" s="144" t="s">
        <v>4</v>
      </c>
      <c r="E80" s="185">
        <f t="shared" ref="E80:F80" si="36">G19</f>
        <v>0</v>
      </c>
      <c r="F80" s="185">
        <f t="shared" si="36"/>
        <v>0</v>
      </c>
      <c r="G80" s="185">
        <f>$T42</f>
        <v>0</v>
      </c>
      <c r="H80" s="185">
        <f>$Q42</f>
        <v>0</v>
      </c>
      <c r="I80" s="185">
        <f>IF($F$2=0,(M80+G80),IF(T58&gt;G19,(G19-M80),(M80+G80)))</f>
        <v>0</v>
      </c>
      <c r="J80" s="185">
        <f>IF($F$2=0,(N80+H80),IF(Q58&gt;H19,(H19-N80),(N80+H80)))</f>
        <v>0</v>
      </c>
      <c r="K80" s="185">
        <f t="shared" ref="K80:L80" si="37">I80/$I19</f>
        <v>0</v>
      </c>
      <c r="L80" s="185">
        <f t="shared" si="37"/>
        <v>0</v>
      </c>
      <c r="M80" s="726">
        <f>G19-T58</f>
        <v>0</v>
      </c>
      <c r="N80" s="726">
        <f>H19-Q58</f>
        <v>0</v>
      </c>
      <c r="O80" s="31"/>
      <c r="P80" s="31"/>
      <c r="Q80" s="31"/>
      <c r="R80" s="17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</row>
    <row r="81" spans="2:36">
      <c r="B81" s="49"/>
      <c r="C81" s="119" t="s">
        <v>3</v>
      </c>
      <c r="D81" s="144" t="s">
        <v>4</v>
      </c>
      <c r="E81" s="185">
        <f t="shared" ref="E81:F81" si="38">G20</f>
        <v>0</v>
      </c>
      <c r="F81" s="185">
        <f t="shared" si="38"/>
        <v>0</v>
      </c>
      <c r="G81" s="185">
        <f>$T43</f>
        <v>0</v>
      </c>
      <c r="H81" s="185">
        <f>$Q43</f>
        <v>0</v>
      </c>
      <c r="I81" s="185">
        <f>IF($F$2=0,(M81+G81),IF(T59&gt;G20,(G20-M81),(M81+G81)))</f>
        <v>0</v>
      </c>
      <c r="J81" s="185">
        <f>IF($F$2=0,(N81+H81),IF(Q59&gt;H20,(H20-N81),(N81+H81)))</f>
        <v>0</v>
      </c>
      <c r="K81" s="185">
        <f t="shared" ref="K81:L81" si="39">I81/$I20</f>
        <v>0</v>
      </c>
      <c r="L81" s="185">
        <f t="shared" si="39"/>
        <v>0</v>
      </c>
      <c r="M81" s="726">
        <f>G20-T59</f>
        <v>0</v>
      </c>
      <c r="N81" s="726">
        <f>H20-Q59</f>
        <v>0</v>
      </c>
      <c r="O81" s="31"/>
      <c r="P81" s="31"/>
      <c r="Q81" s="31"/>
      <c r="R81" s="17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</row>
    <row r="82" spans="2:36">
      <c r="B82" s="156" t="s">
        <v>62</v>
      </c>
      <c r="C82" s="119" t="s">
        <v>1</v>
      </c>
      <c r="D82" s="144" t="s">
        <v>4</v>
      </c>
      <c r="E82" s="145">
        <f>G21</f>
        <v>0</v>
      </c>
      <c r="F82" s="145">
        <f>H21</f>
        <v>0</v>
      </c>
      <c r="G82" s="145">
        <f>$T45</f>
        <v>0</v>
      </c>
      <c r="H82" s="145">
        <f>$Q45</f>
        <v>0</v>
      </c>
      <c r="I82" s="185">
        <f>IF($F$2=0,(M82+G82),IF(T61&gt;G21,(G21-M82),(M82+G82)))</f>
        <v>0</v>
      </c>
      <c r="J82" s="185">
        <f>IF($F$2=0,(N82+H82),IF(Q61&gt;H21,(H21-N82),(N82+H82)))</f>
        <v>0</v>
      </c>
      <c r="K82" s="185">
        <f t="shared" ref="K82:L82" si="40">I82/$I21</f>
        <v>0</v>
      </c>
      <c r="L82" s="185">
        <f t="shared" si="40"/>
        <v>0</v>
      </c>
      <c r="M82" s="726">
        <f>G21-T61</f>
        <v>0</v>
      </c>
      <c r="N82" s="726">
        <f>H21-Q61</f>
        <v>0</v>
      </c>
      <c r="O82" s="31"/>
      <c r="P82" s="31"/>
      <c r="Q82" s="31"/>
      <c r="R82" s="17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</row>
    <row r="83" spans="2:36">
      <c r="B83" s="49"/>
      <c r="C83" s="119" t="s">
        <v>2</v>
      </c>
      <c r="D83" s="144" t="s">
        <v>4</v>
      </c>
      <c r="E83" s="145">
        <f t="shared" ref="E83:F83" si="41">G22</f>
        <v>0</v>
      </c>
      <c r="F83" s="145">
        <f t="shared" si="41"/>
        <v>0</v>
      </c>
      <c r="G83" s="145">
        <f>$T46</f>
        <v>0</v>
      </c>
      <c r="H83" s="145">
        <f>$Q46</f>
        <v>0</v>
      </c>
      <c r="I83" s="185">
        <f>IF($F$2=0,(M83+G83),IF(T62&gt;G22,(G22-M83),(M83+G83)))</f>
        <v>0</v>
      </c>
      <c r="J83" s="185">
        <f>IF($F$2=0,(N83+H83),IF(Q62&gt;H22,(H22-N83),(N83+H83)))</f>
        <v>0</v>
      </c>
      <c r="K83" s="185">
        <f t="shared" ref="K83:L83" si="42">I83/$I22</f>
        <v>0</v>
      </c>
      <c r="L83" s="185">
        <f t="shared" si="42"/>
        <v>0</v>
      </c>
      <c r="M83" s="726">
        <f>G22-T62</f>
        <v>0</v>
      </c>
      <c r="N83" s="726">
        <f>H22-Q62</f>
        <v>0</v>
      </c>
      <c r="O83" s="31"/>
      <c r="P83" s="31"/>
      <c r="Q83" s="31"/>
      <c r="R83" s="17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</row>
    <row r="84" spans="2:36">
      <c r="B84" s="131"/>
      <c r="C84" s="131" t="s">
        <v>3</v>
      </c>
      <c r="D84" s="147" t="s">
        <v>4</v>
      </c>
      <c r="E84" s="146">
        <f t="shared" ref="E84:F84" si="43">G23</f>
        <v>0</v>
      </c>
      <c r="F84" s="146">
        <f t="shared" si="43"/>
        <v>0</v>
      </c>
      <c r="G84" s="146">
        <f>$T47</f>
        <v>0</v>
      </c>
      <c r="H84" s="146">
        <f>$Q47</f>
        <v>0</v>
      </c>
      <c r="I84" s="146">
        <f>IF($F$2=0,(M84+G84),IF(T63&gt;G23,(G23-M84),(M84+G84)))</f>
        <v>0</v>
      </c>
      <c r="J84" s="146">
        <f>IF($F$2=0,(N84+H84),IF(Q63&gt;H23,(H23-N84),(N84+H84)))</f>
        <v>0</v>
      </c>
      <c r="K84" s="146">
        <f t="shared" ref="K84:L84" si="44">I84/$I23</f>
        <v>0</v>
      </c>
      <c r="L84" s="146">
        <f t="shared" si="44"/>
        <v>0</v>
      </c>
      <c r="M84" s="726">
        <f>G23-T63</f>
        <v>0</v>
      </c>
      <c r="N84" s="726">
        <f>H23-Q63</f>
        <v>0</v>
      </c>
      <c r="O84" s="31"/>
      <c r="P84" s="31"/>
      <c r="Q84" s="31"/>
      <c r="R84" s="17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</row>
    <row r="85" spans="2:36">
      <c r="B85" s="131" t="s">
        <v>21</v>
      </c>
      <c r="C85" s="131"/>
      <c r="D85" s="147" t="s">
        <v>4</v>
      </c>
      <c r="E85" s="168">
        <f>E79+E80+E81+E82+E83+E84</f>
        <v>0</v>
      </c>
      <c r="F85" s="168">
        <f t="shared" ref="F85:G85" si="45">F79+F80+F81+F82+F83+F84</f>
        <v>0</v>
      </c>
      <c r="G85" s="168">
        <f t="shared" si="45"/>
        <v>0</v>
      </c>
      <c r="H85" s="168">
        <f>H79+H80+H81+H82+H83+H84</f>
        <v>0</v>
      </c>
      <c r="I85" s="168">
        <f t="shared" ref="I85:J85" si="46">I79+I80+I81+I82+I83+I84</f>
        <v>0</v>
      </c>
      <c r="J85" s="168">
        <f t="shared" si="46"/>
        <v>0</v>
      </c>
      <c r="K85" s="168">
        <f t="shared" ref="K85:L85" si="47">K79+K80+K81+K82+K83+K84</f>
        <v>0</v>
      </c>
      <c r="L85" s="168">
        <f t="shared" si="47"/>
        <v>0</v>
      </c>
      <c r="M85" s="21"/>
      <c r="N85" s="21"/>
      <c r="O85" s="31"/>
      <c r="P85" s="31"/>
      <c r="Q85" s="31"/>
      <c r="R85" s="17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</row>
    <row r="86" spans="2:36">
      <c r="B86" s="49"/>
      <c r="C86" s="49"/>
      <c r="D86" s="130"/>
      <c r="E86" s="49"/>
      <c r="F86" s="49"/>
      <c r="G86" s="49"/>
      <c r="H86" s="49"/>
      <c r="I86" s="49"/>
      <c r="J86" s="49"/>
      <c r="K86" s="49"/>
      <c r="L86" s="49"/>
      <c r="M86" s="31"/>
      <c r="N86" s="31"/>
      <c r="O86" s="31"/>
      <c r="P86" s="31"/>
      <c r="Q86" s="31"/>
      <c r="R86" s="17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</row>
    <row r="87" spans="2:36">
      <c r="B87" s="154" t="s">
        <v>5</v>
      </c>
      <c r="C87" s="154"/>
      <c r="D87" s="141" t="s">
        <v>20</v>
      </c>
      <c r="E87" s="142">
        <f>E78</f>
        <v>2024</v>
      </c>
      <c r="F87" s="142">
        <f t="shared" ref="F87:H87" si="48">F78</f>
        <v>2024</v>
      </c>
      <c r="G87" s="142">
        <f t="shared" si="48"/>
        <v>2024</v>
      </c>
      <c r="H87" s="142">
        <f t="shared" si="48"/>
        <v>2024</v>
      </c>
      <c r="I87" s="142">
        <f>I78</f>
        <v>2024</v>
      </c>
      <c r="J87" s="142">
        <f>J78</f>
        <v>2024</v>
      </c>
      <c r="K87" s="142">
        <f>K78</f>
        <v>2024</v>
      </c>
      <c r="L87" s="142">
        <f>L78</f>
        <v>2024</v>
      </c>
      <c r="M87" s="727">
        <f>K87</f>
        <v>2024</v>
      </c>
      <c r="N87" s="727">
        <f>L87</f>
        <v>2024</v>
      </c>
      <c r="O87" s="31"/>
      <c r="P87" s="31"/>
      <c r="Q87" s="31"/>
      <c r="R87" s="17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</row>
    <row r="88" spans="2:36">
      <c r="B88" s="156" t="s">
        <v>63</v>
      </c>
      <c r="C88" s="119" t="s">
        <v>13</v>
      </c>
      <c r="D88" s="144" t="s">
        <v>4</v>
      </c>
      <c r="E88" s="145">
        <f>G27</f>
        <v>0</v>
      </c>
      <c r="F88" s="145">
        <f>H27</f>
        <v>0</v>
      </c>
      <c r="G88" s="145">
        <f>$T49</f>
        <v>1528.9221713040001</v>
      </c>
      <c r="H88" s="145">
        <f>$Q49</f>
        <v>1263.5720424000001</v>
      </c>
      <c r="I88" s="734">
        <f>IF($F$2=0,(M88+G88),IF(T65&gt;G27,(G27-M88),(M88+G88)))</f>
        <v>1528.9221713040001</v>
      </c>
      <c r="J88" s="734">
        <f>IF($F$2=0,(N88+H88),IF(Q65&gt;H27,(H27-N88),(N88+H88)))</f>
        <v>1263.5720424000001</v>
      </c>
      <c r="K88" s="185">
        <f>I88/$I27</f>
        <v>20.385628950720001</v>
      </c>
      <c r="L88" s="185">
        <f>J88/$I27</f>
        <v>16.847627232000001</v>
      </c>
      <c r="M88" s="726">
        <f>G27-T65</f>
        <v>0</v>
      </c>
      <c r="N88" s="726">
        <f>H27-Q65</f>
        <v>0</v>
      </c>
      <c r="O88" s="17"/>
      <c r="P88" s="17"/>
      <c r="Q88" s="17"/>
      <c r="R88" s="17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</row>
    <row r="89" spans="2:36">
      <c r="B89" s="49"/>
      <c r="C89" s="119" t="s">
        <v>2</v>
      </c>
      <c r="D89" s="144" t="s">
        <v>4</v>
      </c>
      <c r="E89" s="145">
        <f t="shared" ref="E89:F89" si="49">G28</f>
        <v>0</v>
      </c>
      <c r="F89" s="145">
        <f t="shared" si="49"/>
        <v>0</v>
      </c>
      <c r="G89" s="145">
        <f>$T50</f>
        <v>12174.995732723999</v>
      </c>
      <c r="H89" s="145">
        <f>$Q50</f>
        <v>10061.9799444</v>
      </c>
      <c r="I89" s="734">
        <f>IF($F$2=0,(M89+G89),IF(T66&gt;G28,(G28-M89),(M89+G89)))</f>
        <v>12174.995732723999</v>
      </c>
      <c r="J89" s="734">
        <f>IF($F$2=0,(N89+H89),IF(Q66&gt;H28,(H28-N89),(N89+H89)))</f>
        <v>10061.9799444</v>
      </c>
      <c r="K89" s="185">
        <f t="shared" ref="K89:L89" si="50">I89/$I28</f>
        <v>304.37489331809996</v>
      </c>
      <c r="L89" s="185">
        <f t="shared" si="50"/>
        <v>251.54949861</v>
      </c>
      <c r="M89" s="726">
        <f t="shared" ref="M89:M90" si="51">G28-T66</f>
        <v>0</v>
      </c>
      <c r="N89" s="726">
        <f t="shared" ref="N89:N90" si="52">H28-Q66</f>
        <v>0</v>
      </c>
      <c r="O89" s="17"/>
      <c r="P89" s="17"/>
      <c r="Q89" s="17"/>
      <c r="R89" s="17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</row>
    <row r="90" spans="2:36">
      <c r="B90" s="49"/>
      <c r="C90" s="119" t="s">
        <v>3</v>
      </c>
      <c r="D90" s="144" t="s">
        <v>4</v>
      </c>
      <c r="E90" s="145">
        <f t="shared" ref="E90:F90" si="53">G29</f>
        <v>0</v>
      </c>
      <c r="F90" s="145">
        <f t="shared" si="53"/>
        <v>0</v>
      </c>
      <c r="G90" s="145">
        <f>$T51</f>
        <v>9006.2537807879999</v>
      </c>
      <c r="H90" s="145">
        <f>$Q51</f>
        <v>7443.1849428000005</v>
      </c>
      <c r="I90" s="734">
        <f>IF($F$2=0,(M90+G90),IF(T67&gt;G29,(G29-M90),(M90+G90)))</f>
        <v>9006.2537807879999</v>
      </c>
      <c r="J90" s="734">
        <f>IF($F$2=0,(N90+H90),IF(Q67&gt;H29,(H29-N90),(N90+H90)))</f>
        <v>7443.1849428000005</v>
      </c>
      <c r="K90" s="185">
        <f t="shared" ref="K90:L90" si="54">I90/$I29</f>
        <v>600.4169187192</v>
      </c>
      <c r="L90" s="185">
        <f t="shared" si="54"/>
        <v>496.21232952000003</v>
      </c>
      <c r="M90" s="726">
        <f t="shared" si="51"/>
        <v>0</v>
      </c>
      <c r="N90" s="726">
        <f t="shared" si="52"/>
        <v>0</v>
      </c>
      <c r="O90" s="17"/>
      <c r="P90" s="17"/>
      <c r="Q90" s="17"/>
      <c r="R90" s="17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</row>
    <row r="91" spans="2:36">
      <c r="B91" s="156" t="s">
        <v>64</v>
      </c>
      <c r="C91" s="119" t="s">
        <v>13</v>
      </c>
      <c r="D91" s="144" t="s">
        <v>4</v>
      </c>
      <c r="E91" s="145">
        <f>G30</f>
        <v>0</v>
      </c>
      <c r="F91" s="145">
        <f>H30</f>
        <v>0</v>
      </c>
      <c r="G91" s="145">
        <f>$T53</f>
        <v>25926.480568691994</v>
      </c>
      <c r="H91" s="145">
        <f>$Q53</f>
        <v>21426.843445199996</v>
      </c>
      <c r="I91" s="734">
        <f>IF($F$2=0,(M91+G91),IF(T69&gt;G30,(G30-M91),(M91+G91)))</f>
        <v>25926.480568691994</v>
      </c>
      <c r="J91" s="734">
        <f>IF($F$2=0,(N91+H91),IF(Q69&gt;H30,(H30-N91),(N91+H91)))</f>
        <v>21426.843445199996</v>
      </c>
      <c r="K91" s="185">
        <f t="shared" ref="K91:K93" si="55">I91/$I30</f>
        <v>345.68640758255992</v>
      </c>
      <c r="L91" s="185">
        <f t="shared" ref="L91:L93" si="56">J91/$I30</f>
        <v>285.69124593599997</v>
      </c>
      <c r="M91" s="726">
        <f>G30-T69</f>
        <v>0</v>
      </c>
      <c r="N91" s="726">
        <f>H30-Q69</f>
        <v>0</v>
      </c>
      <c r="O91" s="17"/>
      <c r="P91" s="17"/>
      <c r="Q91" s="17"/>
      <c r="R91" s="17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</row>
    <row r="92" spans="2:36">
      <c r="B92" s="49"/>
      <c r="C92" s="119" t="s">
        <v>2</v>
      </c>
      <c r="D92" s="144" t="s">
        <v>4</v>
      </c>
      <c r="E92" s="145">
        <f t="shared" ref="E92:F92" si="57">G31</f>
        <v>0</v>
      </c>
      <c r="F92" s="145">
        <f t="shared" si="57"/>
        <v>0</v>
      </c>
      <c r="G92" s="145">
        <f>$T54</f>
        <v>3757.1556634919993</v>
      </c>
      <c r="H92" s="145">
        <f>$Q54</f>
        <v>3105.0873251999997</v>
      </c>
      <c r="I92" s="734">
        <f>IF($F$2=0,(M92+G92),IF(T70&gt;G31,(G31-M92),(M92+G92)))</f>
        <v>3757.1556634919993</v>
      </c>
      <c r="J92" s="734">
        <f>IF($F$2=0,(N92+H92),IF(Q70&gt;H31,(H31-N92),(N92+H92)))</f>
        <v>3105.0873251999997</v>
      </c>
      <c r="K92" s="185">
        <f t="shared" si="55"/>
        <v>93.928891587299987</v>
      </c>
      <c r="L92" s="185">
        <f t="shared" si="56"/>
        <v>77.627183129999992</v>
      </c>
      <c r="M92" s="726">
        <f t="shared" ref="M92:M93" si="58">G31-T70</f>
        <v>0</v>
      </c>
      <c r="N92" s="726">
        <f t="shared" ref="N92:N93" si="59">H31-Q70</f>
        <v>0</v>
      </c>
      <c r="O92" s="17"/>
      <c r="P92" s="17"/>
      <c r="Q92" s="17"/>
      <c r="R92" s="17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</row>
    <row r="93" spans="2:36">
      <c r="B93" s="131"/>
      <c r="C93" s="131" t="s">
        <v>3</v>
      </c>
      <c r="D93" s="147" t="s">
        <v>4</v>
      </c>
      <c r="E93" s="146">
        <f t="shared" ref="E93:F93" si="60">G32</f>
        <v>0</v>
      </c>
      <c r="F93" s="146">
        <f t="shared" si="60"/>
        <v>0</v>
      </c>
      <c r="G93" s="146">
        <f>$T55</f>
        <v>979.87879796399989</v>
      </c>
      <c r="H93" s="146">
        <f>$Q55</f>
        <v>809.81718839999996</v>
      </c>
      <c r="I93" s="735">
        <f>IF($F$2=0,(M93+G93),IF(T71&gt;G32,(G32-M93),(M93+G93)))</f>
        <v>979.87879796399989</v>
      </c>
      <c r="J93" s="735">
        <f>IF($F$2=0,(N93+H93),IF(Q71&gt;H32,(H32-N93),(N93+H93)))</f>
        <v>809.81718839999996</v>
      </c>
      <c r="K93" s="146">
        <f t="shared" si="55"/>
        <v>65.325253197599991</v>
      </c>
      <c r="L93" s="146">
        <f t="shared" si="56"/>
        <v>53.987812559999995</v>
      </c>
      <c r="M93" s="726">
        <f t="shared" si="58"/>
        <v>0</v>
      </c>
      <c r="N93" s="726">
        <f t="shared" si="59"/>
        <v>0</v>
      </c>
      <c r="O93" s="17"/>
      <c r="P93" s="17"/>
      <c r="Q93" s="17"/>
      <c r="R93" s="17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</row>
    <row r="94" spans="2:36">
      <c r="B94" s="126" t="s">
        <v>22</v>
      </c>
      <c r="C94" s="126"/>
      <c r="D94" s="132" t="s">
        <v>4</v>
      </c>
      <c r="E94" s="168">
        <f>E88+E89+E90+E91+E92+E93</f>
        <v>0</v>
      </c>
      <c r="F94" s="168">
        <f>F88+F89+F90+F91+F92+F93</f>
        <v>0</v>
      </c>
      <c r="G94" s="168">
        <f t="shared" ref="G94" si="61">G88+G89+G90+G91+G92+G93</f>
        <v>53373.686714963987</v>
      </c>
      <c r="H94" s="168">
        <f>H88+H89+H90+H91+H92+H93</f>
        <v>44110.484888400002</v>
      </c>
      <c r="I94" s="168">
        <f t="shared" ref="I94:K94" si="62">I88+I89+I90+I91+I92+I93</f>
        <v>53373.686714963987</v>
      </c>
      <c r="J94" s="168">
        <f t="shared" ref="J94:L94" si="63">J88+J89+J90+J91+J92+J93</f>
        <v>44110.484888400002</v>
      </c>
      <c r="K94" s="168">
        <f t="shared" si="62"/>
        <v>1430.1179933554799</v>
      </c>
      <c r="L94" s="168">
        <f t="shared" si="63"/>
        <v>1181.9156969880003</v>
      </c>
      <c r="M94" s="21"/>
      <c r="N94" s="21"/>
      <c r="O94" s="17"/>
      <c r="P94" s="17"/>
      <c r="Q94" s="17"/>
      <c r="R94" s="17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</row>
    <row r="95" spans="2:36">
      <c r="B95" s="7"/>
      <c r="C95" s="7"/>
      <c r="D95" s="57"/>
      <c r="E95" s="99"/>
      <c r="F95" s="45"/>
      <c r="G95" s="43"/>
      <c r="H95" s="44"/>
      <c r="I95" s="45"/>
      <c r="J95" s="43"/>
      <c r="K95" s="17"/>
      <c r="L95" s="186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6"/>
      <c r="AJ95" s="17"/>
    </row>
    <row r="96" spans="2:36" s="188" customFormat="1">
      <c r="B96" s="154" t="s">
        <v>177</v>
      </c>
      <c r="C96" s="207"/>
      <c r="D96" s="209">
        <f>$D$7</f>
        <v>2024</v>
      </c>
      <c r="E96" s="181">
        <f>Info!J17</f>
        <v>2024</v>
      </c>
      <c r="F96" s="181">
        <f>E96+1</f>
        <v>2025</v>
      </c>
      <c r="G96" s="181">
        <f t="shared" ref="G96:AH96" si="64">F96+1</f>
        <v>2026</v>
      </c>
      <c r="H96" s="181">
        <f t="shared" si="64"/>
        <v>2027</v>
      </c>
      <c r="I96" s="181">
        <f t="shared" si="64"/>
        <v>2028</v>
      </c>
      <c r="J96" s="181">
        <f t="shared" si="64"/>
        <v>2029</v>
      </c>
      <c r="K96" s="181">
        <f t="shared" si="64"/>
        <v>2030</v>
      </c>
      <c r="L96" s="181">
        <f t="shared" si="64"/>
        <v>2031</v>
      </c>
      <c r="M96" s="181">
        <f t="shared" si="64"/>
        <v>2032</v>
      </c>
      <c r="N96" s="181">
        <f t="shared" si="64"/>
        <v>2033</v>
      </c>
      <c r="O96" s="181">
        <f t="shared" si="64"/>
        <v>2034</v>
      </c>
      <c r="P96" s="181">
        <f t="shared" si="64"/>
        <v>2035</v>
      </c>
      <c r="Q96" s="181">
        <f t="shared" si="64"/>
        <v>2036</v>
      </c>
      <c r="R96" s="181">
        <f t="shared" si="64"/>
        <v>2037</v>
      </c>
      <c r="S96" s="181">
        <f t="shared" si="64"/>
        <v>2038</v>
      </c>
      <c r="T96" s="181">
        <f t="shared" si="64"/>
        <v>2039</v>
      </c>
      <c r="U96" s="181">
        <f t="shared" si="64"/>
        <v>2040</v>
      </c>
      <c r="V96" s="181">
        <f t="shared" si="64"/>
        <v>2041</v>
      </c>
      <c r="W96" s="181">
        <f t="shared" si="64"/>
        <v>2042</v>
      </c>
      <c r="X96" s="181">
        <f t="shared" si="64"/>
        <v>2043</v>
      </c>
      <c r="Y96" s="181">
        <f t="shared" si="64"/>
        <v>2044</v>
      </c>
      <c r="Z96" s="181">
        <f t="shared" si="64"/>
        <v>2045</v>
      </c>
      <c r="AA96" s="181">
        <f t="shared" si="64"/>
        <v>2046</v>
      </c>
      <c r="AB96" s="181">
        <f t="shared" si="64"/>
        <v>2047</v>
      </c>
      <c r="AC96" s="181">
        <f t="shared" si="64"/>
        <v>2048</v>
      </c>
      <c r="AD96" s="181">
        <f t="shared" si="64"/>
        <v>2049</v>
      </c>
      <c r="AE96" s="181">
        <f t="shared" si="64"/>
        <v>2050</v>
      </c>
      <c r="AF96" s="181">
        <f t="shared" si="64"/>
        <v>2051</v>
      </c>
      <c r="AG96" s="181">
        <f t="shared" si="64"/>
        <v>2052</v>
      </c>
      <c r="AH96" s="181">
        <f t="shared" si="64"/>
        <v>2053</v>
      </c>
      <c r="AI96" s="9"/>
    </row>
    <row r="97" spans="2:36" s="187" customFormat="1" hidden="1">
      <c r="B97" s="187" t="s">
        <v>58</v>
      </c>
      <c r="D97" s="9"/>
      <c r="E97" s="31">
        <v>1</v>
      </c>
      <c r="F97" s="31">
        <f t="shared" ref="F97:Q97" si="65">E97+1</f>
        <v>2</v>
      </c>
      <c r="G97" s="31">
        <f t="shared" si="65"/>
        <v>3</v>
      </c>
      <c r="H97" s="31">
        <f t="shared" si="65"/>
        <v>4</v>
      </c>
      <c r="I97" s="31">
        <f t="shared" si="65"/>
        <v>5</v>
      </c>
      <c r="J97" s="31">
        <f t="shared" si="65"/>
        <v>6</v>
      </c>
      <c r="K97" s="31">
        <f t="shared" si="65"/>
        <v>7</v>
      </c>
      <c r="L97" s="31">
        <f t="shared" si="65"/>
        <v>8</v>
      </c>
      <c r="M97" s="31">
        <f t="shared" si="65"/>
        <v>9</v>
      </c>
      <c r="N97" s="31">
        <f t="shared" si="65"/>
        <v>10</v>
      </c>
      <c r="O97" s="31">
        <f t="shared" si="65"/>
        <v>11</v>
      </c>
      <c r="P97" s="31">
        <f t="shared" si="65"/>
        <v>12</v>
      </c>
      <c r="Q97" s="31">
        <f t="shared" si="65"/>
        <v>13</v>
      </c>
      <c r="R97" s="31">
        <f t="shared" ref="R97:AH97" si="66">Q97+1</f>
        <v>14</v>
      </c>
      <c r="S97" s="31">
        <f t="shared" si="66"/>
        <v>15</v>
      </c>
      <c r="T97" s="31">
        <f t="shared" si="66"/>
        <v>16</v>
      </c>
      <c r="U97" s="31">
        <f t="shared" si="66"/>
        <v>17</v>
      </c>
      <c r="V97" s="31">
        <f t="shared" si="66"/>
        <v>18</v>
      </c>
      <c r="W97" s="31">
        <f t="shared" si="66"/>
        <v>19</v>
      </c>
      <c r="X97" s="31">
        <f t="shared" si="66"/>
        <v>20</v>
      </c>
      <c r="Y97" s="31">
        <f t="shared" si="66"/>
        <v>21</v>
      </c>
      <c r="Z97" s="31">
        <f t="shared" si="66"/>
        <v>22</v>
      </c>
      <c r="AA97" s="31">
        <f t="shared" si="66"/>
        <v>23</v>
      </c>
      <c r="AB97" s="31">
        <f t="shared" si="66"/>
        <v>24</v>
      </c>
      <c r="AC97" s="31">
        <f t="shared" si="66"/>
        <v>25</v>
      </c>
      <c r="AD97" s="31">
        <f t="shared" si="66"/>
        <v>26</v>
      </c>
      <c r="AE97" s="31">
        <f t="shared" si="66"/>
        <v>27</v>
      </c>
      <c r="AF97" s="31">
        <f t="shared" si="66"/>
        <v>28</v>
      </c>
      <c r="AG97" s="31">
        <f t="shared" si="66"/>
        <v>29</v>
      </c>
      <c r="AH97" s="31">
        <f t="shared" si="66"/>
        <v>30</v>
      </c>
      <c r="AI97" s="31"/>
    </row>
    <row r="98" spans="2:36">
      <c r="B98" s="99"/>
      <c r="C98" s="99"/>
      <c r="D98" s="8"/>
      <c r="E98" s="662"/>
      <c r="F98" s="662"/>
      <c r="G98" s="662"/>
      <c r="H98" s="662"/>
      <c r="I98" s="662"/>
      <c r="J98" s="662"/>
      <c r="K98" s="662"/>
      <c r="L98" s="662"/>
      <c r="M98" s="662"/>
      <c r="N98" s="662"/>
      <c r="O98" s="662"/>
      <c r="P98" s="662"/>
      <c r="Q98" s="662"/>
      <c r="R98" s="662"/>
      <c r="S98" s="662"/>
      <c r="T98" s="662"/>
      <c r="U98" s="662"/>
      <c r="V98" s="662"/>
      <c r="W98" s="662"/>
      <c r="X98" s="662"/>
      <c r="Y98" s="662"/>
      <c r="Z98" s="662"/>
      <c r="AA98" s="662"/>
      <c r="AB98" s="662"/>
      <c r="AC98" s="662"/>
      <c r="AD98" s="662"/>
      <c r="AE98" s="662"/>
      <c r="AF98" s="662"/>
      <c r="AG98" s="662"/>
      <c r="AH98" s="662"/>
    </row>
    <row r="99" spans="2:36">
      <c r="B99" s="2" t="s">
        <v>33</v>
      </c>
      <c r="D99" s="8"/>
      <c r="E99" s="662"/>
      <c r="F99" s="662"/>
      <c r="G99" s="662"/>
      <c r="H99" s="662"/>
      <c r="I99" s="662"/>
      <c r="J99" s="662"/>
      <c r="K99" s="662"/>
      <c r="L99" s="662"/>
      <c r="M99" s="662"/>
      <c r="N99" s="662"/>
      <c r="O99" s="662"/>
      <c r="P99" s="662"/>
      <c r="Q99" s="662"/>
      <c r="R99" s="662"/>
      <c r="S99" s="662"/>
      <c r="T99" s="662"/>
      <c r="U99" s="662"/>
      <c r="V99" s="662"/>
      <c r="W99" s="662"/>
      <c r="X99" s="662"/>
      <c r="Y99" s="662"/>
      <c r="Z99" s="662"/>
      <c r="AA99" s="662"/>
      <c r="AB99" s="662"/>
      <c r="AC99" s="662"/>
      <c r="AD99" s="662"/>
      <c r="AE99" s="662"/>
      <c r="AF99" s="662"/>
      <c r="AG99" s="662"/>
      <c r="AH99" s="662"/>
      <c r="AI99" s="49"/>
    </row>
    <row r="100" spans="2:36" s="187" customFormat="1">
      <c r="B100" s="202" t="s">
        <v>245</v>
      </c>
      <c r="C100" s="202" t="s">
        <v>247</v>
      </c>
      <c r="D100" s="663">
        <f>IF($F$2=0,'Základní vstupní data'!F81,Info!$C$17)</f>
        <v>2024</v>
      </c>
      <c r="E100" s="233">
        <f t="shared" ref="E100:AH100" si="67">E96</f>
        <v>2024</v>
      </c>
      <c r="F100" s="233">
        <f t="shared" si="67"/>
        <v>2025</v>
      </c>
      <c r="G100" s="233">
        <f t="shared" si="67"/>
        <v>2026</v>
      </c>
      <c r="H100" s="233">
        <f t="shared" si="67"/>
        <v>2027</v>
      </c>
      <c r="I100" s="233">
        <f t="shared" si="67"/>
        <v>2028</v>
      </c>
      <c r="J100" s="233">
        <f t="shared" si="67"/>
        <v>2029</v>
      </c>
      <c r="K100" s="233">
        <f t="shared" si="67"/>
        <v>2030</v>
      </c>
      <c r="L100" s="233">
        <f t="shared" si="67"/>
        <v>2031</v>
      </c>
      <c r="M100" s="233">
        <f t="shared" si="67"/>
        <v>2032</v>
      </c>
      <c r="N100" s="233">
        <f t="shared" si="67"/>
        <v>2033</v>
      </c>
      <c r="O100" s="233">
        <f t="shared" si="67"/>
        <v>2034</v>
      </c>
      <c r="P100" s="233">
        <f t="shared" si="67"/>
        <v>2035</v>
      </c>
      <c r="Q100" s="233">
        <f t="shared" si="67"/>
        <v>2036</v>
      </c>
      <c r="R100" s="233">
        <f t="shared" si="67"/>
        <v>2037</v>
      </c>
      <c r="S100" s="233">
        <f t="shared" si="67"/>
        <v>2038</v>
      </c>
      <c r="T100" s="233">
        <f t="shared" si="67"/>
        <v>2039</v>
      </c>
      <c r="U100" s="233">
        <f t="shared" si="67"/>
        <v>2040</v>
      </c>
      <c r="V100" s="233">
        <f t="shared" si="67"/>
        <v>2041</v>
      </c>
      <c r="W100" s="233">
        <f t="shared" si="67"/>
        <v>2042</v>
      </c>
      <c r="X100" s="233">
        <f t="shared" si="67"/>
        <v>2043</v>
      </c>
      <c r="Y100" s="233">
        <f t="shared" si="67"/>
        <v>2044</v>
      </c>
      <c r="Z100" s="233">
        <f t="shared" si="67"/>
        <v>2045</v>
      </c>
      <c r="AA100" s="233">
        <f t="shared" si="67"/>
        <v>2046</v>
      </c>
      <c r="AB100" s="233">
        <f t="shared" si="67"/>
        <v>2047</v>
      </c>
      <c r="AC100" s="233">
        <f t="shared" si="67"/>
        <v>2048</v>
      </c>
      <c r="AD100" s="233">
        <f t="shared" si="67"/>
        <v>2049</v>
      </c>
      <c r="AE100" s="233">
        <f t="shared" si="67"/>
        <v>2050</v>
      </c>
      <c r="AF100" s="233">
        <f t="shared" si="67"/>
        <v>2051</v>
      </c>
      <c r="AG100" s="233">
        <f t="shared" si="67"/>
        <v>2052</v>
      </c>
      <c r="AH100" s="233">
        <f t="shared" si="67"/>
        <v>2053</v>
      </c>
    </row>
    <row r="101" spans="2:36" s="17" customFormat="1">
      <c r="B101" s="490" t="s">
        <v>0</v>
      </c>
      <c r="C101" s="513">
        <f>IF($F$2=0,0,IF('Základní vstupní data'!F138*1000=0,0,('Základní vstupní data'!F138*1000)))</f>
        <v>0</v>
      </c>
      <c r="D101" s="490" t="s">
        <v>17</v>
      </c>
      <c r="E101" s="513">
        <f>IF(E100&gt;=Info!$C$17,IF($F$2=0,0,IF(E100=Info!$C$17,('Základní vstupní data'!$F$138*1000)*INDEX(Indexace!$C$23:$AV$23,MATCH($D$7,Indexace!$C$21:$AV$21)),IF(E100=(Info!$C$17+1),('Provozní náklady VaK-ex post'!$F$63*1000)*INDEX(Indexace!$C$24:$AV$24,MATCH($D$7,Indexace!$C$21:$AV$21)),IF(E100=(Info!$C$17+2),('Provozní náklady VaK-ex post'!$H$63*1000)*INDEX(Indexace!$C$25:$AV$25,MATCH($D$7,Indexace!$C$21:$AV$21)),IF(E100=(Info!$C$17+3),('Provozní náklady VaK-ex post'!$J$63*1000)*INDEX(Indexace!$C$26:$AV$26,MATCH($D$7,Indexace!$C$21:$AV$21)),IF(E100=(Info!$C$17+4),('Provozní náklady VaK-ex post'!$L$63*1000)*INDEX(Indexace!$C$27:$AV$27,MATCH($D$7,Indexace!$C$21:$AV$21)),IF(E100=(Info!$C$17+5),('Provozní náklady VaK-ex post'!$N$63*1000)*INDEX(Indexace!$C$28:$AV$28,MATCH($D$7,Indexace!$C$21:$AV$21)),IF(E100=(Info!$C$17+6),('Provozní náklady VaK-ex post'!$P$63*1000)*INDEX(Indexace!$C$29:$AV$29,MATCH($D$7,Indexace!$C$21:$AV$21)),IF(E100=(Info!$C$17+7),('Provozní náklady VaK-ex post'!$R$63*1000)*INDEX(Indexace!$C$30:$AV$30,MATCH($D$7,Indexace!$C$21:$AV$21)),IF(E100=(Info!$C$17+8),('Provozní náklady VaK-ex post'!$T$63*1000)*INDEX(Indexace!$C$31:$AV$31,MATCH($D$7,Indexace!$C$21:$AV$21)),IF(E100=(Info!$C$17+9),('Provozní náklady VaK-ex post'!$V$63*1000)*INDEX(Indexace!$C$32:$AV$32,MATCH($D$7,Indexace!$C$21:$AV$21)),IF(E100=(Info!$C$17+10),('Provozní náklady VaK-ex post'!$V$63*1000)*INDEX(Indexace!$C$33:$AV$33,MATCH($D$7,Indexace!$C$21:$AV$21)),IF(E100=(Info!$C$17+11),('Provozní náklady VaK-ex post'!$V$63*1000)*INDEX(Indexace!$C$34:$AV$34,MATCH($D$7,Indexace!$C$21:$AV$21)),IF(E100=(Info!$C$17+12),('Provozní náklady VaK-ex post'!$V$63*1000)*INDEX(Indexace!$C$35:$AV$35,MATCH($D$7,Indexace!$C$21:$AV$21)),IF(E100=(Info!$C$17+13),('Provozní náklady VaK-ex post'!$V$63*1000)*INDEX(Indexace!$C$36:$AV$36,MATCH($D$7,Indexace!$C$21:$AV$21)),IF(E100=(Info!$C$17+14),('Provozní náklady VaK-ex post'!$V$63*1000)*INDEX(Indexace!$C$37:$AV$37,MATCH($D$7,Indexace!$C$21:$AV$21)),IF(E100=(Info!$C$17+15),('Provozní náklady VaK-ex post'!$V$63*1000)*INDEX(Indexace!$C$38:$AV$38,MATCH($D$7,Indexace!$C$21:$AV$21)),IF(E100=(Info!$C$17+16),('Provozní náklady VaK-ex post'!$V$63*1000)*INDEX(Indexace!$C$39:$AV$39,MATCH($D$7,Indexace!$C$21:$AV$21)),IF(E100=(Info!$C$17+17),('Provozní náklady VaK-ex post'!$V$63*1000)*INDEX(Indexace!$C$40:$AV$40,MATCH($D$7,Indexace!$C$21:$AV$21)),IF(E100=(Info!$C$17+18),('Provozní náklady VaK-ex post'!$V$63*1000)*INDEX(Indexace!$C$41:$AV$41,MATCH($D$7,Indexace!$C$21:$AV$21)),IF(E100=(Info!$C$17+19),('Provozní náklady VaK-ex post'!$V$63*1000)*INDEX(Indexace!$C$42:$AV$42,MATCH($D$7,Indexace!$C$21:$AV$21)),IF(E100=(Info!$C$17+20),('Provozní náklady VaK-ex post'!$V$63*1000)*INDEX(Indexace!$C$43:$AV$43,MATCH($D$7,Indexace!$C$21:$AV$21)),IF(E100=(Info!$C$17+21),('Provozní náklady VaK-ex post'!$V$63*1000)*INDEX(Indexace!$C$44:$AV$44,MATCH($D$7,Indexace!$C$21:$AC$21)),IF(E100=(Info!$C$17+22),('Provozní náklady VaK-ex post'!$V$63*1000)*INDEX(Indexace!$C$45:$AV$45,MATCH($D$7,Indexace!$C$21:$AV$21)),IF(E100=(Info!$C$17+23),('Provozní náklady VaK-ex post'!$V$63*1000)*INDEX(Indexace!$C$46:$AV$46,MATCH($D$7,Indexace!$C$21:$AV$21)),IF(E100=(Info!$C$17+24),('Provozní náklady VaK-ex post'!$V$63*1000)*INDEX(Indexace!$C$47:$AV$47,MATCH($D$7,Indexace!$C$21:$AV$21)),IF(E100=(Info!$C$17+25),('Provozní náklady VaK-ex post'!$V$63*1000)*INDEX(Indexace!$C$48:$AV$48,MATCH($D$7,Indexace!$C$21:$AV$21)),IF(E100=(Info!$C$17+26),('Provozní náklady VaK-ex post'!$V$63*1000)*INDEX(Indexace!$C$49:$AV$49,MATCH($D$7,Indexace!$C$21:$AV$21)),IF(E100=(Info!$C$17+27),('Provozní náklady VaK-ex post'!$V$63*1000)*INDEX(Indexace!$C$50:$AV$50,MATCH($D$7,Indexace!$C$21:$AV$21)),IF(E100=(Info!$C$17+28),('Provozní náklady VaK-ex post'!$V$63*1000)*INDEX(Indexace!$C$51:$AV$51,MATCH($D$7,Indexace!$C$21:$AV$21)),IF(E100=(Info!$C$17+29),('Provozní náklady VaK-ex post'!$V$63*1000)*INDEX(Indexace!$C$52:$AV$52,MATCH($D$7,Indexace!$C$21:$AV$21)),IF(E100=(Info!$C$17+30),('Provozní náklady VaK-ex post'!$V$63*1000)*INDEX(Indexace!$C$53:$AV$53,MATCH($D$7,Indexace!$C$21:$AV$21)))))))))))))))))))))))))))))))))),0)</f>
        <v>0</v>
      </c>
      <c r="F101" s="513">
        <f>IF(F100&gt;=Info!$C$17,IF($F$2=0,0,IF(F100=Info!$C$17,('Základní vstupní data'!$F$138*1000)*INDEX(Indexace!$C$23:$AV$23,MATCH($D$7,Indexace!$C$21:$AV$21)),IF(F100=(Info!$C$17+1),('Provozní náklady VaK-ex post'!$F$63*1000)*INDEX(Indexace!$C$24:$AV$24,MATCH($D$7,Indexace!$C$21:$AV$21)),IF(F100=(Info!$C$17+2),('Provozní náklady VaK-ex post'!$H$63*1000)*INDEX(Indexace!$C$25:$AV$25,MATCH($D$7,Indexace!$C$21:$AV$21)),IF(F100=(Info!$C$17+3),('Provozní náklady VaK-ex post'!$J$63*1000)*INDEX(Indexace!$C$26:$AV$26,MATCH($D$7,Indexace!$C$21:$AV$21)),IF(F100=(Info!$C$17+4),('Provozní náklady VaK-ex post'!$L$63*1000)*INDEX(Indexace!$C$27:$AV$27,MATCH($D$7,Indexace!$C$21:$AV$21)),IF(F100=(Info!$C$17+5),('Provozní náklady VaK-ex post'!$N$63*1000)*INDEX(Indexace!$C$28:$AV$28,MATCH($D$7,Indexace!$C$21:$AV$21)),IF(F100=(Info!$C$17+6),('Provozní náklady VaK-ex post'!$P$63*1000)*INDEX(Indexace!$C$29:$AV$29,MATCH($D$7,Indexace!$C$21:$AV$21)),IF(F100=(Info!$C$17+7),('Provozní náklady VaK-ex post'!$R$63*1000)*INDEX(Indexace!$C$30:$AV$30,MATCH($D$7,Indexace!$C$21:$AV$21)),IF(F100=(Info!$C$17+8),('Provozní náklady VaK-ex post'!$T$63*1000)*INDEX(Indexace!$C$31:$AV$31,MATCH($D$7,Indexace!$C$21:$AV$21)),IF(F100=(Info!$C$17+9),('Provozní náklady VaK-ex post'!$V$63*1000)*INDEX(Indexace!$C$32:$AV$32,MATCH($D$7,Indexace!$C$21:$AV$21)),IF(F100=(Info!$C$17+10),('Provozní náklady VaK-ex post'!$V$63*1000)*INDEX(Indexace!$C$33:$AV$33,MATCH($D$7,Indexace!$C$21:$AV$21)),IF(F100=(Info!$C$17+11),('Provozní náklady VaK-ex post'!$V$63*1000)*INDEX(Indexace!$C$34:$AV$34,MATCH($D$7,Indexace!$C$21:$AV$21)),IF(F100=(Info!$C$17+12),('Provozní náklady VaK-ex post'!$V$63*1000)*INDEX(Indexace!$C$35:$AV$35,MATCH($D$7,Indexace!$C$21:$AV$21)),IF(F100=(Info!$C$17+13),('Provozní náklady VaK-ex post'!$V$63*1000)*INDEX(Indexace!$C$36:$AV$36,MATCH($D$7,Indexace!$C$21:$AV$21)),IF(F100=(Info!$C$17+14),('Provozní náklady VaK-ex post'!$V$63*1000)*INDEX(Indexace!$C$37:$AV$37,MATCH($D$7,Indexace!$C$21:$AV$21)),IF(F100=(Info!$C$17+15),('Provozní náklady VaK-ex post'!$V$63*1000)*INDEX(Indexace!$C$38:$AV$38,MATCH($D$7,Indexace!$C$21:$AV$21)),IF(F100=(Info!$C$17+16),('Provozní náklady VaK-ex post'!$V$63*1000)*INDEX(Indexace!$C$39:$AV$39,MATCH($D$7,Indexace!$C$21:$AV$21)),IF(F100=(Info!$C$17+17),('Provozní náklady VaK-ex post'!$V$63*1000)*INDEX(Indexace!$C$40:$AV$40,MATCH($D$7,Indexace!$C$21:$AV$21)),IF(F100=(Info!$C$17+18),('Provozní náklady VaK-ex post'!$V$63*1000)*INDEX(Indexace!$C$41:$AV$41,MATCH($D$7,Indexace!$C$21:$AV$21)),IF(F100=(Info!$C$17+19),('Provozní náklady VaK-ex post'!$V$63*1000)*INDEX(Indexace!$C$42:$AV$42,MATCH($D$7,Indexace!$C$21:$AV$21)),IF(F100=(Info!$C$17+20),('Provozní náklady VaK-ex post'!$V$63*1000)*INDEX(Indexace!$C$43:$AV$43,MATCH($D$7,Indexace!$C$21:$AV$21)),IF(F100=(Info!$C$17+21),('Provozní náklady VaK-ex post'!$V$63*1000)*INDEX(Indexace!$C$44:$AV$44,MATCH($D$7,Indexace!$C$21:$AC$21)),IF(F100=(Info!$C$17+22),('Provozní náklady VaK-ex post'!$V$63*1000)*INDEX(Indexace!$C$45:$AV$45,MATCH($D$7,Indexace!$C$21:$AV$21)),IF(F100=(Info!$C$17+23),('Provozní náklady VaK-ex post'!$V$63*1000)*INDEX(Indexace!$C$46:$AV$46,MATCH($D$7,Indexace!$C$21:$AV$21)),IF(F100=(Info!$C$17+24),('Provozní náklady VaK-ex post'!$V$63*1000)*INDEX(Indexace!$C$47:$AV$47,MATCH($D$7,Indexace!$C$21:$AV$21)),IF(F100=(Info!$C$17+25),('Provozní náklady VaK-ex post'!$V$63*1000)*INDEX(Indexace!$C$48:$AV$48,MATCH($D$7,Indexace!$C$21:$AV$21)),IF(F100=(Info!$C$17+26),('Provozní náklady VaK-ex post'!$V$63*1000)*INDEX(Indexace!$C$49:$AV$49,MATCH($D$7,Indexace!$C$21:$AV$21)),IF(F100=(Info!$C$17+27),('Provozní náklady VaK-ex post'!$V$63*1000)*INDEX(Indexace!$C$50:$AV$50,MATCH($D$7,Indexace!$C$21:$AV$21)),IF(F100=(Info!$C$17+28),('Provozní náklady VaK-ex post'!$V$63*1000)*INDEX(Indexace!$C$51:$AV$51,MATCH($D$7,Indexace!$C$21:$AV$21)),IF(F100=(Info!$C$17+29),('Provozní náklady VaK-ex post'!$V$63*1000)*INDEX(Indexace!$C$52:$AV$52,MATCH($D$7,Indexace!$C$21:$AV$21)),IF(F100=(Info!$C$17+30),('Provozní náklady VaK-ex post'!$V$63*1000)*INDEX(Indexace!$C$53:$AV$53,MATCH($D$7,Indexace!$C$21:$AV$21)))))))))))))))))))))))))))))))))),0)</f>
        <v>0</v>
      </c>
      <c r="G101" s="513">
        <f>IF(G100&gt;=Info!$C$17,IF($F$2=0,0,IF(G100=Info!$C$17,('Základní vstupní data'!$F$138*1000)*INDEX(Indexace!$C$23:$AV$23,MATCH($D$7,Indexace!$C$21:$AV$21)),IF(G100=(Info!$C$17+1),('Provozní náklady VaK-ex post'!$F$63*1000)*INDEX(Indexace!$C$24:$AV$24,MATCH($D$7,Indexace!$C$21:$AV$21)),IF(G100=(Info!$C$17+2),('Provozní náklady VaK-ex post'!$H$63*1000)*INDEX(Indexace!$C$25:$AV$25,MATCH($D$7,Indexace!$C$21:$AV$21)),IF(G100=(Info!$C$17+3),('Provozní náklady VaK-ex post'!$J$63*1000)*INDEX(Indexace!$C$26:$AV$26,MATCH($D$7,Indexace!$C$21:$AV$21)),IF(G100=(Info!$C$17+4),('Provozní náklady VaK-ex post'!$L$63*1000)*INDEX(Indexace!$C$27:$AV$27,MATCH($D$7,Indexace!$C$21:$AV$21)),IF(G100=(Info!$C$17+5),('Provozní náklady VaK-ex post'!$N$63*1000)*INDEX(Indexace!$C$28:$AV$28,MATCH($D$7,Indexace!$C$21:$AV$21)),IF(G100=(Info!$C$17+6),('Provozní náklady VaK-ex post'!$P$63*1000)*INDEX(Indexace!$C$29:$AV$29,MATCH($D$7,Indexace!$C$21:$AV$21)),IF(G100=(Info!$C$17+7),('Provozní náklady VaK-ex post'!$R$63*1000)*INDEX(Indexace!$C$30:$AV$30,MATCH($D$7,Indexace!$C$21:$AV$21)),IF(G100=(Info!$C$17+8),('Provozní náklady VaK-ex post'!$T$63*1000)*INDEX(Indexace!$C$31:$AV$31,MATCH($D$7,Indexace!$C$21:$AV$21)),IF(G100=(Info!$C$17+9),('Provozní náklady VaK-ex post'!$V$63*1000)*INDEX(Indexace!$C$32:$AV$32,MATCH($D$7,Indexace!$C$21:$AV$21)),IF(G100=(Info!$C$17+10),('Provozní náklady VaK-ex post'!$V$63*1000)*INDEX(Indexace!$C$33:$AV$33,MATCH($D$7,Indexace!$C$21:$AV$21)),IF(G100=(Info!$C$17+11),('Provozní náklady VaK-ex post'!$V$63*1000)*INDEX(Indexace!$C$34:$AV$34,MATCH($D$7,Indexace!$C$21:$AV$21)),IF(G100=(Info!$C$17+12),('Provozní náklady VaK-ex post'!$V$63*1000)*INDEX(Indexace!$C$35:$AV$35,MATCH($D$7,Indexace!$C$21:$AV$21)),IF(G100=(Info!$C$17+13),('Provozní náklady VaK-ex post'!$V$63*1000)*INDEX(Indexace!$C$36:$AV$36,MATCH($D$7,Indexace!$C$21:$AV$21)),IF(G100=(Info!$C$17+14),('Provozní náklady VaK-ex post'!$V$63*1000)*INDEX(Indexace!$C$37:$AV$37,MATCH($D$7,Indexace!$C$21:$AV$21)),IF(G100=(Info!$C$17+15),('Provozní náklady VaK-ex post'!$V$63*1000)*INDEX(Indexace!$C$38:$AV$38,MATCH($D$7,Indexace!$C$21:$AV$21)),IF(G100=(Info!$C$17+16),('Provozní náklady VaK-ex post'!$V$63*1000)*INDEX(Indexace!$C$39:$AV$39,MATCH($D$7,Indexace!$C$21:$AV$21)),IF(G100=(Info!$C$17+17),('Provozní náklady VaK-ex post'!$V$63*1000)*INDEX(Indexace!$C$40:$AV$40,MATCH($D$7,Indexace!$C$21:$AV$21)),IF(G100=(Info!$C$17+18),('Provozní náklady VaK-ex post'!$V$63*1000)*INDEX(Indexace!$C$41:$AV$41,MATCH($D$7,Indexace!$C$21:$AV$21)),IF(G100=(Info!$C$17+19),('Provozní náklady VaK-ex post'!$V$63*1000)*INDEX(Indexace!$C$42:$AV$42,MATCH($D$7,Indexace!$C$21:$AV$21)),IF(G100=(Info!$C$17+20),('Provozní náklady VaK-ex post'!$V$63*1000)*INDEX(Indexace!$C$43:$AV$43,MATCH($D$7,Indexace!$C$21:$AV$21)),IF(G100=(Info!$C$17+21),('Provozní náklady VaK-ex post'!$V$63*1000)*INDEX(Indexace!$C$44:$AV$44,MATCH($D$7,Indexace!$C$21:$AC$21)),IF(G100=(Info!$C$17+22),('Provozní náklady VaK-ex post'!$V$63*1000)*INDEX(Indexace!$C$45:$AV$45,MATCH($D$7,Indexace!$C$21:$AV$21)),IF(G100=(Info!$C$17+23),('Provozní náklady VaK-ex post'!$V$63*1000)*INDEX(Indexace!$C$46:$AV$46,MATCH($D$7,Indexace!$C$21:$AV$21)),IF(G100=(Info!$C$17+24),('Provozní náklady VaK-ex post'!$V$63*1000)*INDEX(Indexace!$C$47:$AV$47,MATCH($D$7,Indexace!$C$21:$AV$21)),IF(G100=(Info!$C$17+25),('Provozní náklady VaK-ex post'!$V$63*1000)*INDEX(Indexace!$C$48:$AV$48,MATCH($D$7,Indexace!$C$21:$AV$21)),IF(G100=(Info!$C$17+26),('Provozní náklady VaK-ex post'!$V$63*1000)*INDEX(Indexace!$C$49:$AV$49,MATCH($D$7,Indexace!$C$21:$AV$21)),IF(G100=(Info!$C$17+27),('Provozní náklady VaK-ex post'!$V$63*1000)*INDEX(Indexace!$C$50:$AV$50,MATCH($D$7,Indexace!$C$21:$AV$21)),IF(G100=(Info!$C$17+28),('Provozní náklady VaK-ex post'!$V$63*1000)*INDEX(Indexace!$C$51:$AV$51,MATCH($D$7,Indexace!$C$21:$AV$21)),IF(G100=(Info!$C$17+29),('Provozní náklady VaK-ex post'!$V$63*1000)*INDEX(Indexace!$C$52:$AV$52,MATCH($D$7,Indexace!$C$21:$AV$21)),IF(G100=(Info!$C$17+30),('Provozní náklady VaK-ex post'!$V$63*1000)*INDEX(Indexace!$C$53:$AV$53,MATCH($D$7,Indexace!$C$21:$AV$21)))))))))))))))))))))))))))))))))),0)</f>
        <v>0</v>
      </c>
      <c r="H101" s="513">
        <f>IF(H100&gt;=Info!$C$17,IF($F$2=0,0,IF(H100=Info!$C$17,('Základní vstupní data'!$F$138*1000)*INDEX(Indexace!$C$23:$AV$23,MATCH($D$7,Indexace!$C$21:$AV$21)),IF(H100=(Info!$C$17+1),('Provozní náklady VaK-ex post'!$F$63*1000)*INDEX(Indexace!$C$24:$AV$24,MATCH($D$7,Indexace!$C$21:$AV$21)),IF(H100=(Info!$C$17+2),('Provozní náklady VaK-ex post'!$H$63*1000)*INDEX(Indexace!$C$25:$AV$25,MATCH($D$7,Indexace!$C$21:$AV$21)),IF(H100=(Info!$C$17+3),('Provozní náklady VaK-ex post'!$J$63*1000)*INDEX(Indexace!$C$26:$AV$26,MATCH($D$7,Indexace!$C$21:$AV$21)),IF(H100=(Info!$C$17+4),('Provozní náklady VaK-ex post'!$L$63*1000)*INDEX(Indexace!$C$27:$AV$27,MATCH($D$7,Indexace!$C$21:$AV$21)),IF(H100=(Info!$C$17+5),('Provozní náklady VaK-ex post'!$N$63*1000)*INDEX(Indexace!$C$28:$AV$28,MATCH($D$7,Indexace!$C$21:$AV$21)),IF(H100=(Info!$C$17+6),('Provozní náklady VaK-ex post'!$P$63*1000)*INDEX(Indexace!$C$29:$AV$29,MATCH($D$7,Indexace!$C$21:$AV$21)),IF(H100=(Info!$C$17+7),('Provozní náklady VaK-ex post'!$R$63*1000)*INDEX(Indexace!$C$30:$AV$30,MATCH($D$7,Indexace!$C$21:$AV$21)),IF(H100=(Info!$C$17+8),('Provozní náklady VaK-ex post'!$T$63*1000)*INDEX(Indexace!$C$31:$AV$31,MATCH($D$7,Indexace!$C$21:$AV$21)),IF(H100=(Info!$C$17+9),('Provozní náklady VaK-ex post'!$V$63*1000)*INDEX(Indexace!$C$32:$AV$32,MATCH($D$7,Indexace!$C$21:$AV$21)),IF(H100=(Info!$C$17+10),('Provozní náklady VaK-ex post'!$V$63*1000)*INDEX(Indexace!$C$33:$AV$33,MATCH($D$7,Indexace!$C$21:$AV$21)),IF(H100=(Info!$C$17+11),('Provozní náklady VaK-ex post'!$V$63*1000)*INDEX(Indexace!$C$34:$AV$34,MATCH($D$7,Indexace!$C$21:$AV$21)),IF(H100=(Info!$C$17+12),('Provozní náklady VaK-ex post'!$V$63*1000)*INDEX(Indexace!$C$35:$AV$35,MATCH($D$7,Indexace!$C$21:$AV$21)),IF(H100=(Info!$C$17+13),('Provozní náklady VaK-ex post'!$V$63*1000)*INDEX(Indexace!$C$36:$AV$36,MATCH($D$7,Indexace!$C$21:$AV$21)),IF(H100=(Info!$C$17+14),('Provozní náklady VaK-ex post'!$V$63*1000)*INDEX(Indexace!$C$37:$AV$37,MATCH($D$7,Indexace!$C$21:$AV$21)),IF(H100=(Info!$C$17+15),('Provozní náklady VaK-ex post'!$V$63*1000)*INDEX(Indexace!$C$38:$AV$38,MATCH($D$7,Indexace!$C$21:$AV$21)),IF(H100=(Info!$C$17+16),('Provozní náklady VaK-ex post'!$V$63*1000)*INDEX(Indexace!$C$39:$AV$39,MATCH($D$7,Indexace!$C$21:$AV$21)),IF(H100=(Info!$C$17+17),('Provozní náklady VaK-ex post'!$V$63*1000)*INDEX(Indexace!$C$40:$AV$40,MATCH($D$7,Indexace!$C$21:$AV$21)),IF(H100=(Info!$C$17+18),('Provozní náklady VaK-ex post'!$V$63*1000)*INDEX(Indexace!$C$41:$AV$41,MATCH($D$7,Indexace!$C$21:$AV$21)),IF(H100=(Info!$C$17+19),('Provozní náklady VaK-ex post'!$V$63*1000)*INDEX(Indexace!$C$42:$AV$42,MATCH($D$7,Indexace!$C$21:$AV$21)),IF(H100=(Info!$C$17+20),('Provozní náklady VaK-ex post'!$V$63*1000)*INDEX(Indexace!$C$43:$AV$43,MATCH($D$7,Indexace!$C$21:$AV$21)),IF(H100=(Info!$C$17+21),('Provozní náklady VaK-ex post'!$V$63*1000)*INDEX(Indexace!$C$44:$AV$44,MATCH($D$7,Indexace!$C$21:$AC$21)),IF(H100=(Info!$C$17+22),('Provozní náklady VaK-ex post'!$V$63*1000)*INDEX(Indexace!$C$45:$AV$45,MATCH($D$7,Indexace!$C$21:$AV$21)),IF(H100=(Info!$C$17+23),('Provozní náklady VaK-ex post'!$V$63*1000)*INDEX(Indexace!$C$46:$AV$46,MATCH($D$7,Indexace!$C$21:$AV$21)),IF(H100=(Info!$C$17+24),('Provozní náklady VaK-ex post'!$V$63*1000)*INDEX(Indexace!$C$47:$AV$47,MATCH($D$7,Indexace!$C$21:$AV$21)),IF(H100=(Info!$C$17+25),('Provozní náklady VaK-ex post'!$V$63*1000)*INDEX(Indexace!$C$48:$AV$48,MATCH($D$7,Indexace!$C$21:$AV$21)),IF(H100=(Info!$C$17+26),('Provozní náklady VaK-ex post'!$V$63*1000)*INDEX(Indexace!$C$49:$AV$49,MATCH($D$7,Indexace!$C$21:$AV$21)),IF(H100=(Info!$C$17+27),('Provozní náklady VaK-ex post'!$V$63*1000)*INDEX(Indexace!$C$50:$AV$50,MATCH($D$7,Indexace!$C$21:$AV$21)),IF(H100=(Info!$C$17+28),('Provozní náklady VaK-ex post'!$V$63*1000)*INDEX(Indexace!$C$51:$AV$51,MATCH($D$7,Indexace!$C$21:$AV$21)),IF(H100=(Info!$C$17+29),('Provozní náklady VaK-ex post'!$V$63*1000)*INDEX(Indexace!$C$52:$AV$52,MATCH($D$7,Indexace!$C$21:$AV$21)),IF(H100=(Info!$C$17+30),('Provozní náklady VaK-ex post'!$V$63*1000)*INDEX(Indexace!$C$53:$AV$53,MATCH($D$7,Indexace!$C$21:$AV$21)))))))))))))))))))))))))))))))))),0)</f>
        <v>0</v>
      </c>
      <c r="I101" s="513">
        <f>IF(I100&gt;=Info!$C$17,IF($F$2=0,0,IF(I100=Info!$C$17,('Základní vstupní data'!$F$138*1000)*INDEX(Indexace!$C$23:$AV$23,MATCH($D$7,Indexace!$C$21:$AV$21)),IF(I100=(Info!$C$17+1),('Provozní náklady VaK-ex post'!$F$63*1000)*INDEX(Indexace!$C$24:$AV$24,MATCH($D$7,Indexace!$C$21:$AV$21)),IF(I100=(Info!$C$17+2),('Provozní náklady VaK-ex post'!$H$63*1000)*INDEX(Indexace!$C$25:$AV$25,MATCH($D$7,Indexace!$C$21:$AV$21)),IF(I100=(Info!$C$17+3),('Provozní náklady VaK-ex post'!$J$63*1000)*INDEX(Indexace!$C$26:$AV$26,MATCH($D$7,Indexace!$C$21:$AV$21)),IF(I100=(Info!$C$17+4),('Provozní náklady VaK-ex post'!$L$63*1000)*INDEX(Indexace!$C$27:$AV$27,MATCH($D$7,Indexace!$C$21:$AV$21)),IF(I100=(Info!$C$17+5),('Provozní náklady VaK-ex post'!$N$63*1000)*INDEX(Indexace!$C$28:$AV$28,MATCH($D$7,Indexace!$C$21:$AV$21)),IF(I100=(Info!$C$17+6),('Provozní náklady VaK-ex post'!$P$63*1000)*INDEX(Indexace!$C$29:$AV$29,MATCH($D$7,Indexace!$C$21:$AV$21)),IF(I100=(Info!$C$17+7),('Provozní náklady VaK-ex post'!$R$63*1000)*INDEX(Indexace!$C$30:$AV$30,MATCH($D$7,Indexace!$C$21:$AV$21)),IF(I100=(Info!$C$17+8),('Provozní náklady VaK-ex post'!$T$63*1000)*INDEX(Indexace!$C$31:$AV$31,MATCH($D$7,Indexace!$C$21:$AV$21)),IF(I100=(Info!$C$17+9),('Provozní náklady VaK-ex post'!$V$63*1000)*INDEX(Indexace!$C$32:$AV$32,MATCH($D$7,Indexace!$C$21:$AV$21)),IF(I100=(Info!$C$17+10),('Provozní náklady VaK-ex post'!$V$63*1000)*INDEX(Indexace!$C$33:$AV$33,MATCH($D$7,Indexace!$C$21:$AV$21)),IF(I100=(Info!$C$17+11),('Provozní náklady VaK-ex post'!$V$63*1000)*INDEX(Indexace!$C$34:$AV$34,MATCH($D$7,Indexace!$C$21:$AV$21)),IF(I100=(Info!$C$17+12),('Provozní náklady VaK-ex post'!$V$63*1000)*INDEX(Indexace!$C$35:$AV$35,MATCH($D$7,Indexace!$C$21:$AV$21)),IF(I100=(Info!$C$17+13),('Provozní náklady VaK-ex post'!$V$63*1000)*INDEX(Indexace!$C$36:$AV$36,MATCH($D$7,Indexace!$C$21:$AV$21)),IF(I100=(Info!$C$17+14),('Provozní náklady VaK-ex post'!$V$63*1000)*INDEX(Indexace!$C$37:$AV$37,MATCH($D$7,Indexace!$C$21:$AV$21)),IF(I100=(Info!$C$17+15),('Provozní náklady VaK-ex post'!$V$63*1000)*INDEX(Indexace!$C$38:$AV$38,MATCH($D$7,Indexace!$C$21:$AV$21)),IF(I100=(Info!$C$17+16),('Provozní náklady VaK-ex post'!$V$63*1000)*INDEX(Indexace!$C$39:$AV$39,MATCH($D$7,Indexace!$C$21:$AV$21)),IF(I100=(Info!$C$17+17),('Provozní náklady VaK-ex post'!$V$63*1000)*INDEX(Indexace!$C$40:$AV$40,MATCH($D$7,Indexace!$C$21:$AV$21)),IF(I100=(Info!$C$17+18),('Provozní náklady VaK-ex post'!$V$63*1000)*INDEX(Indexace!$C$41:$AV$41,MATCH($D$7,Indexace!$C$21:$AV$21)),IF(I100=(Info!$C$17+19),('Provozní náklady VaK-ex post'!$V$63*1000)*INDEX(Indexace!$C$42:$AV$42,MATCH($D$7,Indexace!$C$21:$AV$21)),IF(I100=(Info!$C$17+20),('Provozní náklady VaK-ex post'!$V$63*1000)*INDEX(Indexace!$C$43:$AV$43,MATCH($D$7,Indexace!$C$21:$AV$21)),IF(I100=(Info!$C$17+21),('Provozní náklady VaK-ex post'!$V$63*1000)*INDEX(Indexace!$C$44:$AV$44,MATCH($D$7,Indexace!$C$21:$AC$21)),IF(I100=(Info!$C$17+22),('Provozní náklady VaK-ex post'!$V$63*1000)*INDEX(Indexace!$C$45:$AV$45,MATCH($D$7,Indexace!$C$21:$AV$21)),IF(I100=(Info!$C$17+23),('Provozní náklady VaK-ex post'!$V$63*1000)*INDEX(Indexace!$C$46:$AV$46,MATCH($D$7,Indexace!$C$21:$AV$21)),IF(I100=(Info!$C$17+24),('Provozní náklady VaK-ex post'!$V$63*1000)*INDEX(Indexace!$C$47:$AV$47,MATCH($D$7,Indexace!$C$21:$AV$21)),IF(I100=(Info!$C$17+25),('Provozní náklady VaK-ex post'!$V$63*1000)*INDEX(Indexace!$C$48:$AV$48,MATCH($D$7,Indexace!$C$21:$AV$21)),IF(I100=(Info!$C$17+26),('Provozní náklady VaK-ex post'!$V$63*1000)*INDEX(Indexace!$C$49:$AV$49,MATCH($D$7,Indexace!$C$21:$AV$21)),IF(I100=(Info!$C$17+27),('Provozní náklady VaK-ex post'!$V$63*1000)*INDEX(Indexace!$C$50:$AV$50,MATCH($D$7,Indexace!$C$21:$AV$21)),IF(I100=(Info!$C$17+28),('Provozní náklady VaK-ex post'!$V$63*1000)*INDEX(Indexace!$C$51:$AV$51,MATCH($D$7,Indexace!$C$21:$AV$21)),IF(I100=(Info!$C$17+29),('Provozní náklady VaK-ex post'!$V$63*1000)*INDEX(Indexace!$C$52:$AV$52,MATCH($D$7,Indexace!$C$21:$AV$21)),IF(I100=(Info!$C$17+30),('Provozní náklady VaK-ex post'!$V$63*1000)*INDEX(Indexace!$C$53:$AV$53,MATCH($D$7,Indexace!$C$21:$AV$21)))))))))))))))))))))))))))))))))),0)</f>
        <v>0</v>
      </c>
      <c r="J101" s="513">
        <f>IF(J100&gt;=Info!$C$17,IF($F$2=0,0,IF(J100=Info!$C$17,('Základní vstupní data'!$F$138*1000)*INDEX(Indexace!$C$23:$AV$23,MATCH($D$7,Indexace!$C$21:$AV$21)),IF(J100=(Info!$C$17+1),('Provozní náklady VaK-ex post'!$F$63*1000)*INDEX(Indexace!$C$24:$AV$24,MATCH($D$7,Indexace!$C$21:$AV$21)),IF(J100=(Info!$C$17+2),('Provozní náklady VaK-ex post'!$H$63*1000)*INDEX(Indexace!$C$25:$AV$25,MATCH($D$7,Indexace!$C$21:$AV$21)),IF(J100=(Info!$C$17+3),('Provozní náklady VaK-ex post'!$J$63*1000)*INDEX(Indexace!$C$26:$AV$26,MATCH($D$7,Indexace!$C$21:$AV$21)),IF(J100=(Info!$C$17+4),('Provozní náklady VaK-ex post'!$L$63*1000)*INDEX(Indexace!$C$27:$AV$27,MATCH($D$7,Indexace!$C$21:$AV$21)),IF(J100=(Info!$C$17+5),('Provozní náklady VaK-ex post'!$N$63*1000)*INDEX(Indexace!$C$28:$AV$28,MATCH($D$7,Indexace!$C$21:$AV$21)),IF(J100=(Info!$C$17+6),('Provozní náklady VaK-ex post'!$P$63*1000)*INDEX(Indexace!$C$29:$AV$29,MATCH($D$7,Indexace!$C$21:$AV$21)),IF(J100=(Info!$C$17+7),('Provozní náklady VaK-ex post'!$R$63*1000)*INDEX(Indexace!$C$30:$AV$30,MATCH($D$7,Indexace!$C$21:$AV$21)),IF(J100=(Info!$C$17+8),('Provozní náklady VaK-ex post'!$T$63*1000)*INDEX(Indexace!$C$31:$AV$31,MATCH($D$7,Indexace!$C$21:$AV$21)),IF(J100=(Info!$C$17+9),('Provozní náklady VaK-ex post'!$V$63*1000)*INDEX(Indexace!$C$32:$AV$32,MATCH($D$7,Indexace!$C$21:$AV$21)),IF(J100=(Info!$C$17+10),('Provozní náklady VaK-ex post'!$V$63*1000)*INDEX(Indexace!$C$33:$AV$33,MATCH($D$7,Indexace!$C$21:$AV$21)),IF(J100=(Info!$C$17+11),('Provozní náklady VaK-ex post'!$V$63*1000)*INDEX(Indexace!$C$34:$AV$34,MATCH($D$7,Indexace!$C$21:$AV$21)),IF(J100=(Info!$C$17+12),('Provozní náklady VaK-ex post'!$V$63*1000)*INDEX(Indexace!$C$35:$AV$35,MATCH($D$7,Indexace!$C$21:$AV$21)),IF(J100=(Info!$C$17+13),('Provozní náklady VaK-ex post'!$V$63*1000)*INDEX(Indexace!$C$36:$AV$36,MATCH($D$7,Indexace!$C$21:$AV$21)),IF(J100=(Info!$C$17+14),('Provozní náklady VaK-ex post'!$V$63*1000)*INDEX(Indexace!$C$37:$AV$37,MATCH($D$7,Indexace!$C$21:$AV$21)),IF(J100=(Info!$C$17+15),('Provozní náklady VaK-ex post'!$V$63*1000)*INDEX(Indexace!$C$38:$AV$38,MATCH($D$7,Indexace!$C$21:$AV$21)),IF(J100=(Info!$C$17+16),('Provozní náklady VaK-ex post'!$V$63*1000)*INDEX(Indexace!$C$39:$AV$39,MATCH($D$7,Indexace!$C$21:$AV$21)),IF(J100=(Info!$C$17+17),('Provozní náklady VaK-ex post'!$V$63*1000)*INDEX(Indexace!$C$40:$AV$40,MATCH($D$7,Indexace!$C$21:$AV$21)),IF(J100=(Info!$C$17+18),('Provozní náklady VaK-ex post'!$V$63*1000)*INDEX(Indexace!$C$41:$AV$41,MATCH($D$7,Indexace!$C$21:$AV$21)),IF(J100=(Info!$C$17+19),('Provozní náklady VaK-ex post'!$V$63*1000)*INDEX(Indexace!$C$42:$AV$42,MATCH($D$7,Indexace!$C$21:$AV$21)),IF(J100=(Info!$C$17+20),('Provozní náklady VaK-ex post'!$V$63*1000)*INDEX(Indexace!$C$43:$AV$43,MATCH($D$7,Indexace!$C$21:$AV$21)),IF(J100=(Info!$C$17+21),('Provozní náklady VaK-ex post'!$V$63*1000)*INDEX(Indexace!$C$44:$AV$44,MATCH($D$7,Indexace!$C$21:$AC$21)),IF(J100=(Info!$C$17+22),('Provozní náklady VaK-ex post'!$V$63*1000)*INDEX(Indexace!$C$45:$AV$45,MATCH($D$7,Indexace!$C$21:$AV$21)),IF(J100=(Info!$C$17+23),('Provozní náklady VaK-ex post'!$V$63*1000)*INDEX(Indexace!$C$46:$AV$46,MATCH($D$7,Indexace!$C$21:$AV$21)),IF(J100=(Info!$C$17+24),('Provozní náklady VaK-ex post'!$V$63*1000)*INDEX(Indexace!$C$47:$AV$47,MATCH($D$7,Indexace!$C$21:$AV$21)),IF(J100=(Info!$C$17+25),('Provozní náklady VaK-ex post'!$V$63*1000)*INDEX(Indexace!$C$48:$AV$48,MATCH($D$7,Indexace!$C$21:$AV$21)),IF(J100=(Info!$C$17+26),('Provozní náklady VaK-ex post'!$V$63*1000)*INDEX(Indexace!$C$49:$AV$49,MATCH($D$7,Indexace!$C$21:$AV$21)),IF(J100=(Info!$C$17+27),('Provozní náklady VaK-ex post'!$V$63*1000)*INDEX(Indexace!$C$50:$AV$50,MATCH($D$7,Indexace!$C$21:$AV$21)),IF(J100=(Info!$C$17+28),('Provozní náklady VaK-ex post'!$V$63*1000)*INDEX(Indexace!$C$51:$AV$51,MATCH($D$7,Indexace!$C$21:$AV$21)),IF(J100=(Info!$C$17+29),('Provozní náklady VaK-ex post'!$V$63*1000)*INDEX(Indexace!$C$52:$AV$52,MATCH($D$7,Indexace!$C$21:$AV$21)),IF(J100=(Info!$C$17+30),('Provozní náklady VaK-ex post'!$V$63*1000)*INDEX(Indexace!$C$53:$AV$53,MATCH($D$7,Indexace!$C$21:$AV$21)))))))))))))))))))))))))))))))))),0)</f>
        <v>0</v>
      </c>
      <c r="K101" s="513">
        <f>IF(K100&gt;=Info!$C$17,IF($F$2=0,0,IF(K100=Info!$C$17,('Základní vstupní data'!$F$138*1000)*INDEX(Indexace!$C$23:$AV$23,MATCH($D$7,Indexace!$C$21:$AV$21)),IF(K100=(Info!$C$17+1),('Provozní náklady VaK-ex post'!$F$63*1000)*INDEX(Indexace!$C$24:$AV$24,MATCH($D$7,Indexace!$C$21:$AV$21)),IF(K100=(Info!$C$17+2),('Provozní náklady VaK-ex post'!$H$63*1000)*INDEX(Indexace!$C$25:$AV$25,MATCH($D$7,Indexace!$C$21:$AV$21)),IF(K100=(Info!$C$17+3),('Provozní náklady VaK-ex post'!$J$63*1000)*INDEX(Indexace!$C$26:$AV$26,MATCH($D$7,Indexace!$C$21:$AV$21)),IF(K100=(Info!$C$17+4),('Provozní náklady VaK-ex post'!$L$63*1000)*INDEX(Indexace!$C$27:$AV$27,MATCH($D$7,Indexace!$C$21:$AV$21)),IF(K100=(Info!$C$17+5),('Provozní náklady VaK-ex post'!$N$63*1000)*INDEX(Indexace!$C$28:$AV$28,MATCH($D$7,Indexace!$C$21:$AV$21)),IF(K100=(Info!$C$17+6),('Provozní náklady VaK-ex post'!$P$63*1000)*INDEX(Indexace!$C$29:$AV$29,MATCH($D$7,Indexace!$C$21:$AV$21)),IF(K100=(Info!$C$17+7),('Provozní náklady VaK-ex post'!$R$63*1000)*INDEX(Indexace!$C$30:$AV$30,MATCH($D$7,Indexace!$C$21:$AV$21)),IF(K100=(Info!$C$17+8),('Provozní náklady VaK-ex post'!$T$63*1000)*INDEX(Indexace!$C$31:$AV$31,MATCH($D$7,Indexace!$C$21:$AV$21)),IF(K100=(Info!$C$17+9),('Provozní náklady VaK-ex post'!$V$63*1000)*INDEX(Indexace!$C$32:$AV$32,MATCH($D$7,Indexace!$C$21:$AV$21)),IF(K100=(Info!$C$17+10),('Provozní náklady VaK-ex post'!$V$63*1000)*INDEX(Indexace!$C$33:$AV$33,MATCH($D$7,Indexace!$C$21:$AV$21)),IF(K100=(Info!$C$17+11),('Provozní náklady VaK-ex post'!$V$63*1000)*INDEX(Indexace!$C$34:$AV$34,MATCH($D$7,Indexace!$C$21:$AV$21)),IF(K100=(Info!$C$17+12),('Provozní náklady VaK-ex post'!$V$63*1000)*INDEX(Indexace!$C$35:$AV$35,MATCH($D$7,Indexace!$C$21:$AV$21)),IF(K100=(Info!$C$17+13),('Provozní náklady VaK-ex post'!$V$63*1000)*INDEX(Indexace!$C$36:$AV$36,MATCH($D$7,Indexace!$C$21:$AV$21)),IF(K100=(Info!$C$17+14),('Provozní náklady VaK-ex post'!$V$63*1000)*INDEX(Indexace!$C$37:$AV$37,MATCH($D$7,Indexace!$C$21:$AV$21)),IF(K100=(Info!$C$17+15),('Provozní náklady VaK-ex post'!$V$63*1000)*INDEX(Indexace!$C$38:$AV$38,MATCH($D$7,Indexace!$C$21:$AV$21)),IF(K100=(Info!$C$17+16),('Provozní náklady VaK-ex post'!$V$63*1000)*INDEX(Indexace!$C$39:$AV$39,MATCH($D$7,Indexace!$C$21:$AV$21)),IF(K100=(Info!$C$17+17),('Provozní náklady VaK-ex post'!$V$63*1000)*INDEX(Indexace!$C$40:$AV$40,MATCH($D$7,Indexace!$C$21:$AV$21)),IF(K100=(Info!$C$17+18),('Provozní náklady VaK-ex post'!$V$63*1000)*INDEX(Indexace!$C$41:$AV$41,MATCH($D$7,Indexace!$C$21:$AV$21)),IF(K100=(Info!$C$17+19),('Provozní náklady VaK-ex post'!$V$63*1000)*INDEX(Indexace!$C$42:$AV$42,MATCH($D$7,Indexace!$C$21:$AV$21)),IF(K100=(Info!$C$17+20),('Provozní náklady VaK-ex post'!$V$63*1000)*INDEX(Indexace!$C$43:$AV$43,MATCH($D$7,Indexace!$C$21:$AV$21)),IF(K100=(Info!$C$17+21),('Provozní náklady VaK-ex post'!$V$63*1000)*INDEX(Indexace!$C$44:$AV$44,MATCH($D$7,Indexace!$C$21:$AC$21)),IF(K100=(Info!$C$17+22),('Provozní náklady VaK-ex post'!$V$63*1000)*INDEX(Indexace!$C$45:$AV$45,MATCH($D$7,Indexace!$C$21:$AV$21)),IF(K100=(Info!$C$17+23),('Provozní náklady VaK-ex post'!$V$63*1000)*INDEX(Indexace!$C$46:$AV$46,MATCH($D$7,Indexace!$C$21:$AV$21)),IF(K100=(Info!$C$17+24),('Provozní náklady VaK-ex post'!$V$63*1000)*INDEX(Indexace!$C$47:$AV$47,MATCH($D$7,Indexace!$C$21:$AV$21)),IF(K100=(Info!$C$17+25),('Provozní náklady VaK-ex post'!$V$63*1000)*INDEX(Indexace!$C$48:$AV$48,MATCH($D$7,Indexace!$C$21:$AV$21)),IF(K100=(Info!$C$17+26),('Provozní náklady VaK-ex post'!$V$63*1000)*INDEX(Indexace!$C$49:$AV$49,MATCH($D$7,Indexace!$C$21:$AV$21)),IF(K100=(Info!$C$17+27),('Provozní náklady VaK-ex post'!$V$63*1000)*INDEX(Indexace!$C$50:$AV$50,MATCH($D$7,Indexace!$C$21:$AV$21)),IF(K100=(Info!$C$17+28),('Provozní náklady VaK-ex post'!$V$63*1000)*INDEX(Indexace!$C$51:$AV$51,MATCH($D$7,Indexace!$C$21:$AV$21)),IF(K100=(Info!$C$17+29),('Provozní náklady VaK-ex post'!$V$63*1000)*INDEX(Indexace!$C$52:$AV$52,MATCH($D$7,Indexace!$C$21:$AV$21)),IF(K100=(Info!$C$17+30),('Provozní náklady VaK-ex post'!$V$63*1000)*INDEX(Indexace!$C$53:$AV$53,MATCH($D$7,Indexace!$C$21:$AV$21)))))))))))))))))))))))))))))))))),0)</f>
        <v>0</v>
      </c>
      <c r="L101" s="513">
        <f>IF(L100&gt;=Info!$C$17,IF($F$2=0,0,IF(L100=Info!$C$17,('Základní vstupní data'!$F$138*1000)*INDEX(Indexace!$C$23:$AV$23,MATCH($D$7,Indexace!$C$21:$AV$21)),IF(L100=(Info!$C$17+1),('Provozní náklady VaK-ex post'!$F$63*1000)*INDEX(Indexace!$C$24:$AV$24,MATCH($D$7,Indexace!$C$21:$AV$21)),IF(L100=(Info!$C$17+2),('Provozní náklady VaK-ex post'!$H$63*1000)*INDEX(Indexace!$C$25:$AV$25,MATCH($D$7,Indexace!$C$21:$AV$21)),IF(L100=(Info!$C$17+3),('Provozní náklady VaK-ex post'!$J$63*1000)*INDEX(Indexace!$C$26:$AV$26,MATCH($D$7,Indexace!$C$21:$AV$21)),IF(L100=(Info!$C$17+4),('Provozní náklady VaK-ex post'!$L$63*1000)*INDEX(Indexace!$C$27:$AV$27,MATCH($D$7,Indexace!$C$21:$AV$21)),IF(L100=(Info!$C$17+5),('Provozní náklady VaK-ex post'!$N$63*1000)*INDEX(Indexace!$C$28:$AV$28,MATCH($D$7,Indexace!$C$21:$AV$21)),IF(L100=(Info!$C$17+6),('Provozní náklady VaK-ex post'!$P$63*1000)*INDEX(Indexace!$C$29:$AV$29,MATCH($D$7,Indexace!$C$21:$AV$21)),IF(L100=(Info!$C$17+7),('Provozní náklady VaK-ex post'!$R$63*1000)*INDEX(Indexace!$C$30:$AV$30,MATCH($D$7,Indexace!$C$21:$AV$21)),IF(L100=(Info!$C$17+8),('Provozní náklady VaK-ex post'!$T$63*1000)*INDEX(Indexace!$C$31:$AV$31,MATCH($D$7,Indexace!$C$21:$AV$21)),IF(L100=(Info!$C$17+9),('Provozní náklady VaK-ex post'!$V$63*1000)*INDEX(Indexace!$C$32:$AV$32,MATCH($D$7,Indexace!$C$21:$AV$21)),IF(L100=(Info!$C$17+10),('Provozní náklady VaK-ex post'!$V$63*1000)*INDEX(Indexace!$C$33:$AV$33,MATCH($D$7,Indexace!$C$21:$AV$21)),IF(L100=(Info!$C$17+11),('Provozní náklady VaK-ex post'!$V$63*1000)*INDEX(Indexace!$C$34:$AV$34,MATCH($D$7,Indexace!$C$21:$AV$21)),IF(L100=(Info!$C$17+12),('Provozní náklady VaK-ex post'!$V$63*1000)*INDEX(Indexace!$C$35:$AV$35,MATCH($D$7,Indexace!$C$21:$AV$21)),IF(L100=(Info!$C$17+13),('Provozní náklady VaK-ex post'!$V$63*1000)*INDEX(Indexace!$C$36:$AV$36,MATCH($D$7,Indexace!$C$21:$AV$21)),IF(L100=(Info!$C$17+14),('Provozní náklady VaK-ex post'!$V$63*1000)*INDEX(Indexace!$C$37:$AV$37,MATCH($D$7,Indexace!$C$21:$AV$21)),IF(L100=(Info!$C$17+15),('Provozní náklady VaK-ex post'!$V$63*1000)*INDEX(Indexace!$C$38:$AV$38,MATCH($D$7,Indexace!$C$21:$AV$21)),IF(L100=(Info!$C$17+16),('Provozní náklady VaK-ex post'!$V$63*1000)*INDEX(Indexace!$C$39:$AV$39,MATCH($D$7,Indexace!$C$21:$AV$21)),IF(L100=(Info!$C$17+17),('Provozní náklady VaK-ex post'!$V$63*1000)*INDEX(Indexace!$C$40:$AV$40,MATCH($D$7,Indexace!$C$21:$AV$21)),IF(L100=(Info!$C$17+18),('Provozní náklady VaK-ex post'!$V$63*1000)*INDEX(Indexace!$C$41:$AV$41,MATCH($D$7,Indexace!$C$21:$AV$21)),IF(L100=(Info!$C$17+19),('Provozní náklady VaK-ex post'!$V$63*1000)*INDEX(Indexace!$C$42:$AV$42,MATCH($D$7,Indexace!$C$21:$AV$21)),IF(L100=(Info!$C$17+20),('Provozní náklady VaK-ex post'!$V$63*1000)*INDEX(Indexace!$C$43:$AV$43,MATCH($D$7,Indexace!$C$21:$AV$21)),IF(L100=(Info!$C$17+21),('Provozní náklady VaK-ex post'!$V$63*1000)*INDEX(Indexace!$C$44:$AV$44,MATCH($D$7,Indexace!$C$21:$AC$21)),IF(L100=(Info!$C$17+22),('Provozní náklady VaK-ex post'!$V$63*1000)*INDEX(Indexace!$C$45:$AV$45,MATCH($D$7,Indexace!$C$21:$AV$21)),IF(L100=(Info!$C$17+23),('Provozní náklady VaK-ex post'!$V$63*1000)*INDEX(Indexace!$C$46:$AV$46,MATCH($D$7,Indexace!$C$21:$AV$21)),IF(L100=(Info!$C$17+24),('Provozní náklady VaK-ex post'!$V$63*1000)*INDEX(Indexace!$C$47:$AV$47,MATCH($D$7,Indexace!$C$21:$AV$21)),IF(L100=(Info!$C$17+25),('Provozní náklady VaK-ex post'!$V$63*1000)*INDEX(Indexace!$C$48:$AV$48,MATCH($D$7,Indexace!$C$21:$AV$21)),IF(L100=(Info!$C$17+26),('Provozní náklady VaK-ex post'!$V$63*1000)*INDEX(Indexace!$C$49:$AV$49,MATCH($D$7,Indexace!$C$21:$AV$21)),IF(L100=(Info!$C$17+27),('Provozní náklady VaK-ex post'!$V$63*1000)*INDEX(Indexace!$C$50:$AV$50,MATCH($D$7,Indexace!$C$21:$AV$21)),IF(L100=(Info!$C$17+28),('Provozní náklady VaK-ex post'!$V$63*1000)*INDEX(Indexace!$C$51:$AV$51,MATCH($D$7,Indexace!$C$21:$AV$21)),IF(L100=(Info!$C$17+29),('Provozní náklady VaK-ex post'!$V$63*1000)*INDEX(Indexace!$C$52:$AV$52,MATCH($D$7,Indexace!$C$21:$AV$21)),IF(L100=(Info!$C$17+30),('Provozní náklady VaK-ex post'!$V$63*1000)*INDEX(Indexace!$C$53:$AV$53,MATCH($D$7,Indexace!$C$21:$AV$21)))))))))))))))))))))))))))))))))),0)</f>
        <v>0</v>
      </c>
      <c r="M101" s="513">
        <f>IF(M100&gt;=Info!$C$17,IF($F$2=0,0,IF(M100=Info!$C$17,('Základní vstupní data'!$F$138*1000)*INDEX(Indexace!$C$23:$AV$23,MATCH($D$7,Indexace!$C$21:$AV$21)),IF(M100=(Info!$C$17+1),('Provozní náklady VaK-ex post'!$F$63*1000)*INDEX(Indexace!$C$24:$AV$24,MATCH($D$7,Indexace!$C$21:$AV$21)),IF(M100=(Info!$C$17+2),('Provozní náklady VaK-ex post'!$H$63*1000)*INDEX(Indexace!$C$25:$AV$25,MATCH($D$7,Indexace!$C$21:$AV$21)),IF(M100=(Info!$C$17+3),('Provozní náklady VaK-ex post'!$J$63*1000)*INDEX(Indexace!$C$26:$AV$26,MATCH($D$7,Indexace!$C$21:$AV$21)),IF(M100=(Info!$C$17+4),('Provozní náklady VaK-ex post'!$L$63*1000)*INDEX(Indexace!$C$27:$AV$27,MATCH($D$7,Indexace!$C$21:$AV$21)),IF(M100=(Info!$C$17+5),('Provozní náklady VaK-ex post'!$N$63*1000)*INDEX(Indexace!$C$28:$AV$28,MATCH($D$7,Indexace!$C$21:$AV$21)),IF(M100=(Info!$C$17+6),('Provozní náklady VaK-ex post'!$P$63*1000)*INDEX(Indexace!$C$29:$AV$29,MATCH($D$7,Indexace!$C$21:$AV$21)),IF(M100=(Info!$C$17+7),('Provozní náklady VaK-ex post'!$R$63*1000)*INDEX(Indexace!$C$30:$AV$30,MATCH($D$7,Indexace!$C$21:$AV$21)),IF(M100=(Info!$C$17+8),('Provozní náklady VaK-ex post'!$T$63*1000)*INDEX(Indexace!$C$31:$AV$31,MATCH($D$7,Indexace!$C$21:$AV$21)),IF(M100=(Info!$C$17+9),('Provozní náklady VaK-ex post'!$V$63*1000)*INDEX(Indexace!$C$32:$AV$32,MATCH($D$7,Indexace!$C$21:$AV$21)),IF(M100=(Info!$C$17+10),('Provozní náklady VaK-ex post'!$V$63*1000)*INDEX(Indexace!$C$33:$AV$33,MATCH($D$7,Indexace!$C$21:$AV$21)),IF(M100=(Info!$C$17+11),('Provozní náklady VaK-ex post'!$V$63*1000)*INDEX(Indexace!$C$34:$AV$34,MATCH($D$7,Indexace!$C$21:$AV$21)),IF(M100=(Info!$C$17+12),('Provozní náklady VaK-ex post'!$V$63*1000)*INDEX(Indexace!$C$35:$AV$35,MATCH($D$7,Indexace!$C$21:$AV$21)),IF(M100=(Info!$C$17+13),('Provozní náklady VaK-ex post'!$V$63*1000)*INDEX(Indexace!$C$36:$AV$36,MATCH($D$7,Indexace!$C$21:$AV$21)),IF(M100=(Info!$C$17+14),('Provozní náklady VaK-ex post'!$V$63*1000)*INDEX(Indexace!$C$37:$AV$37,MATCH($D$7,Indexace!$C$21:$AV$21)),IF(M100=(Info!$C$17+15),('Provozní náklady VaK-ex post'!$V$63*1000)*INDEX(Indexace!$C$38:$AV$38,MATCH($D$7,Indexace!$C$21:$AV$21)),IF(M100=(Info!$C$17+16),('Provozní náklady VaK-ex post'!$V$63*1000)*INDEX(Indexace!$C$39:$AV$39,MATCH($D$7,Indexace!$C$21:$AV$21)),IF(M100=(Info!$C$17+17),('Provozní náklady VaK-ex post'!$V$63*1000)*INDEX(Indexace!$C$40:$AV$40,MATCH($D$7,Indexace!$C$21:$AV$21)),IF(M100=(Info!$C$17+18),('Provozní náklady VaK-ex post'!$V$63*1000)*INDEX(Indexace!$C$41:$AV$41,MATCH($D$7,Indexace!$C$21:$AV$21)),IF(M100=(Info!$C$17+19),('Provozní náklady VaK-ex post'!$V$63*1000)*INDEX(Indexace!$C$42:$AV$42,MATCH($D$7,Indexace!$C$21:$AV$21)),IF(M100=(Info!$C$17+20),('Provozní náklady VaK-ex post'!$V$63*1000)*INDEX(Indexace!$C$43:$AV$43,MATCH($D$7,Indexace!$C$21:$AV$21)),IF(M100=(Info!$C$17+21),('Provozní náklady VaK-ex post'!$V$63*1000)*INDEX(Indexace!$C$44:$AV$44,MATCH($D$7,Indexace!$C$21:$AC$21)),IF(M100=(Info!$C$17+22),('Provozní náklady VaK-ex post'!$V$63*1000)*INDEX(Indexace!$C$45:$AV$45,MATCH($D$7,Indexace!$C$21:$AV$21)),IF(M100=(Info!$C$17+23),('Provozní náklady VaK-ex post'!$V$63*1000)*INDEX(Indexace!$C$46:$AV$46,MATCH($D$7,Indexace!$C$21:$AV$21)),IF(M100=(Info!$C$17+24),('Provozní náklady VaK-ex post'!$V$63*1000)*INDEX(Indexace!$C$47:$AV$47,MATCH($D$7,Indexace!$C$21:$AV$21)),IF(M100=(Info!$C$17+25),('Provozní náklady VaK-ex post'!$V$63*1000)*INDEX(Indexace!$C$48:$AV$48,MATCH($D$7,Indexace!$C$21:$AV$21)),IF(M100=(Info!$C$17+26),('Provozní náklady VaK-ex post'!$V$63*1000)*INDEX(Indexace!$C$49:$AV$49,MATCH($D$7,Indexace!$C$21:$AV$21)),IF(M100=(Info!$C$17+27),('Provozní náklady VaK-ex post'!$V$63*1000)*INDEX(Indexace!$C$50:$AV$50,MATCH($D$7,Indexace!$C$21:$AV$21)),IF(M100=(Info!$C$17+28),('Provozní náklady VaK-ex post'!$V$63*1000)*INDEX(Indexace!$C$51:$AV$51,MATCH($D$7,Indexace!$C$21:$AV$21)),IF(M100=(Info!$C$17+29),('Provozní náklady VaK-ex post'!$V$63*1000)*INDEX(Indexace!$C$52:$AV$52,MATCH($D$7,Indexace!$C$21:$AV$21)),IF(M100=(Info!$C$17+30),('Provozní náklady VaK-ex post'!$V$63*1000)*INDEX(Indexace!$C$53:$AV$53,MATCH($D$7,Indexace!$C$21:$AV$21)))))))))))))))))))))))))))))))))),0)</f>
        <v>0</v>
      </c>
      <c r="N101" s="513">
        <f>IF(N100&gt;=Info!$C$17,IF($F$2=0,0,IF(N100=Info!$C$17,('Základní vstupní data'!$F$138*1000)*INDEX(Indexace!$C$23:$AV$23,MATCH($D$7,Indexace!$C$21:$AV$21)),IF(N100=(Info!$C$17+1),('Provozní náklady VaK-ex post'!$F$63*1000)*INDEX(Indexace!$C$24:$AV$24,MATCH($D$7,Indexace!$C$21:$AV$21)),IF(N100=(Info!$C$17+2),('Provozní náklady VaK-ex post'!$H$63*1000)*INDEX(Indexace!$C$25:$AV$25,MATCH($D$7,Indexace!$C$21:$AV$21)),IF(N100=(Info!$C$17+3),('Provozní náklady VaK-ex post'!$J$63*1000)*INDEX(Indexace!$C$26:$AV$26,MATCH($D$7,Indexace!$C$21:$AV$21)),IF(N100=(Info!$C$17+4),('Provozní náklady VaK-ex post'!$L$63*1000)*INDEX(Indexace!$C$27:$AV$27,MATCH($D$7,Indexace!$C$21:$AV$21)),IF(N100=(Info!$C$17+5),('Provozní náklady VaK-ex post'!$N$63*1000)*INDEX(Indexace!$C$28:$AV$28,MATCH($D$7,Indexace!$C$21:$AV$21)),IF(N100=(Info!$C$17+6),('Provozní náklady VaK-ex post'!$P$63*1000)*INDEX(Indexace!$C$29:$AV$29,MATCH($D$7,Indexace!$C$21:$AV$21)),IF(N100=(Info!$C$17+7),('Provozní náklady VaK-ex post'!$R$63*1000)*INDEX(Indexace!$C$30:$AV$30,MATCH($D$7,Indexace!$C$21:$AV$21)),IF(N100=(Info!$C$17+8),('Provozní náklady VaK-ex post'!$T$63*1000)*INDEX(Indexace!$C$31:$AV$31,MATCH($D$7,Indexace!$C$21:$AV$21)),IF(N100=(Info!$C$17+9),('Provozní náklady VaK-ex post'!$V$63*1000)*INDEX(Indexace!$C$32:$AV$32,MATCH($D$7,Indexace!$C$21:$AV$21)),IF(N100=(Info!$C$17+10),('Provozní náklady VaK-ex post'!$V$63*1000)*INDEX(Indexace!$C$33:$AV$33,MATCH($D$7,Indexace!$C$21:$AV$21)),IF(N100=(Info!$C$17+11),('Provozní náklady VaK-ex post'!$V$63*1000)*INDEX(Indexace!$C$34:$AV$34,MATCH($D$7,Indexace!$C$21:$AV$21)),IF(N100=(Info!$C$17+12),('Provozní náklady VaK-ex post'!$V$63*1000)*INDEX(Indexace!$C$35:$AV$35,MATCH($D$7,Indexace!$C$21:$AV$21)),IF(N100=(Info!$C$17+13),('Provozní náklady VaK-ex post'!$V$63*1000)*INDEX(Indexace!$C$36:$AV$36,MATCH($D$7,Indexace!$C$21:$AV$21)),IF(N100=(Info!$C$17+14),('Provozní náklady VaK-ex post'!$V$63*1000)*INDEX(Indexace!$C$37:$AV$37,MATCH($D$7,Indexace!$C$21:$AV$21)),IF(N100=(Info!$C$17+15),('Provozní náklady VaK-ex post'!$V$63*1000)*INDEX(Indexace!$C$38:$AV$38,MATCH($D$7,Indexace!$C$21:$AV$21)),IF(N100=(Info!$C$17+16),('Provozní náklady VaK-ex post'!$V$63*1000)*INDEX(Indexace!$C$39:$AV$39,MATCH($D$7,Indexace!$C$21:$AV$21)),IF(N100=(Info!$C$17+17),('Provozní náklady VaK-ex post'!$V$63*1000)*INDEX(Indexace!$C$40:$AV$40,MATCH($D$7,Indexace!$C$21:$AV$21)),IF(N100=(Info!$C$17+18),('Provozní náklady VaK-ex post'!$V$63*1000)*INDEX(Indexace!$C$41:$AV$41,MATCH($D$7,Indexace!$C$21:$AV$21)),IF(N100=(Info!$C$17+19),('Provozní náklady VaK-ex post'!$V$63*1000)*INDEX(Indexace!$C$42:$AV$42,MATCH($D$7,Indexace!$C$21:$AV$21)),IF(N100=(Info!$C$17+20),('Provozní náklady VaK-ex post'!$V$63*1000)*INDEX(Indexace!$C$43:$AV$43,MATCH($D$7,Indexace!$C$21:$AV$21)),IF(N100=(Info!$C$17+21),('Provozní náklady VaK-ex post'!$V$63*1000)*INDEX(Indexace!$C$44:$AV$44,MATCH($D$7,Indexace!$C$21:$AC$21)),IF(N100=(Info!$C$17+22),('Provozní náklady VaK-ex post'!$V$63*1000)*INDEX(Indexace!$C$45:$AV$45,MATCH($D$7,Indexace!$C$21:$AV$21)),IF(N100=(Info!$C$17+23),('Provozní náklady VaK-ex post'!$V$63*1000)*INDEX(Indexace!$C$46:$AV$46,MATCH($D$7,Indexace!$C$21:$AV$21)),IF(N100=(Info!$C$17+24),('Provozní náklady VaK-ex post'!$V$63*1000)*INDEX(Indexace!$C$47:$AV$47,MATCH($D$7,Indexace!$C$21:$AV$21)),IF(N100=(Info!$C$17+25),('Provozní náklady VaK-ex post'!$V$63*1000)*INDEX(Indexace!$C$48:$AV$48,MATCH($D$7,Indexace!$C$21:$AV$21)),IF(N100=(Info!$C$17+26),('Provozní náklady VaK-ex post'!$V$63*1000)*INDEX(Indexace!$C$49:$AV$49,MATCH($D$7,Indexace!$C$21:$AV$21)),IF(N100=(Info!$C$17+27),('Provozní náklady VaK-ex post'!$V$63*1000)*INDEX(Indexace!$C$50:$AV$50,MATCH($D$7,Indexace!$C$21:$AV$21)),IF(N100=(Info!$C$17+28),('Provozní náklady VaK-ex post'!$V$63*1000)*INDEX(Indexace!$C$51:$AV$51,MATCH($D$7,Indexace!$C$21:$AV$21)),IF(N100=(Info!$C$17+29),('Provozní náklady VaK-ex post'!$V$63*1000)*INDEX(Indexace!$C$52:$AV$52,MATCH($D$7,Indexace!$C$21:$AV$21)),IF(N100=(Info!$C$17+30),('Provozní náklady VaK-ex post'!$V$63*1000)*INDEX(Indexace!$C$53:$AV$53,MATCH($D$7,Indexace!$C$21:$AV$21)))))))))))))))))))))))))))))))))),0)</f>
        <v>0</v>
      </c>
      <c r="O101" s="513">
        <f>IF(O100&gt;=Info!$C$17,IF($F$2=0,0,IF(O100=Info!$C$17,('Základní vstupní data'!$F$138*1000)*INDEX(Indexace!$C$23:$AV$23,MATCH($D$7,Indexace!$C$21:$AV$21)),IF(O100=(Info!$C$17+1),('Provozní náklady VaK-ex post'!$F$63*1000)*INDEX(Indexace!$C$24:$AV$24,MATCH($D$7,Indexace!$C$21:$AV$21)),IF(O100=(Info!$C$17+2),('Provozní náklady VaK-ex post'!$H$63*1000)*INDEX(Indexace!$C$25:$AV$25,MATCH($D$7,Indexace!$C$21:$AV$21)),IF(O100=(Info!$C$17+3),('Provozní náklady VaK-ex post'!$J$63*1000)*INDEX(Indexace!$C$26:$AV$26,MATCH($D$7,Indexace!$C$21:$AV$21)),IF(O100=(Info!$C$17+4),('Provozní náklady VaK-ex post'!$L$63*1000)*INDEX(Indexace!$C$27:$AV$27,MATCH($D$7,Indexace!$C$21:$AV$21)),IF(O100=(Info!$C$17+5),('Provozní náklady VaK-ex post'!$N$63*1000)*INDEX(Indexace!$C$28:$AV$28,MATCH($D$7,Indexace!$C$21:$AV$21)),IF(O100=(Info!$C$17+6),('Provozní náklady VaK-ex post'!$P$63*1000)*INDEX(Indexace!$C$29:$AV$29,MATCH($D$7,Indexace!$C$21:$AV$21)),IF(O100=(Info!$C$17+7),('Provozní náklady VaK-ex post'!$R$63*1000)*INDEX(Indexace!$C$30:$AV$30,MATCH($D$7,Indexace!$C$21:$AV$21)),IF(O100=(Info!$C$17+8),('Provozní náklady VaK-ex post'!$T$63*1000)*INDEX(Indexace!$C$31:$AV$31,MATCH($D$7,Indexace!$C$21:$AV$21)),IF(O100=(Info!$C$17+9),('Provozní náklady VaK-ex post'!$V$63*1000)*INDEX(Indexace!$C$32:$AV$32,MATCH($D$7,Indexace!$C$21:$AV$21)),IF(O100=(Info!$C$17+10),('Provozní náklady VaK-ex post'!$V$63*1000)*INDEX(Indexace!$C$33:$AV$33,MATCH($D$7,Indexace!$C$21:$AV$21)),IF(O100=(Info!$C$17+11),('Provozní náklady VaK-ex post'!$V$63*1000)*INDEX(Indexace!$C$34:$AV$34,MATCH($D$7,Indexace!$C$21:$AV$21)),IF(O100=(Info!$C$17+12),('Provozní náklady VaK-ex post'!$V$63*1000)*INDEX(Indexace!$C$35:$AV$35,MATCH($D$7,Indexace!$C$21:$AV$21)),IF(O100=(Info!$C$17+13),('Provozní náklady VaK-ex post'!$V$63*1000)*INDEX(Indexace!$C$36:$AV$36,MATCH($D$7,Indexace!$C$21:$AV$21)),IF(O100=(Info!$C$17+14),('Provozní náklady VaK-ex post'!$V$63*1000)*INDEX(Indexace!$C$37:$AV$37,MATCH($D$7,Indexace!$C$21:$AV$21)),IF(O100=(Info!$C$17+15),('Provozní náklady VaK-ex post'!$V$63*1000)*INDEX(Indexace!$C$38:$AV$38,MATCH($D$7,Indexace!$C$21:$AV$21)),IF(O100=(Info!$C$17+16),('Provozní náklady VaK-ex post'!$V$63*1000)*INDEX(Indexace!$C$39:$AV$39,MATCH($D$7,Indexace!$C$21:$AV$21)),IF(O100=(Info!$C$17+17),('Provozní náklady VaK-ex post'!$V$63*1000)*INDEX(Indexace!$C$40:$AV$40,MATCH($D$7,Indexace!$C$21:$AV$21)),IF(O100=(Info!$C$17+18),('Provozní náklady VaK-ex post'!$V$63*1000)*INDEX(Indexace!$C$41:$AV$41,MATCH($D$7,Indexace!$C$21:$AV$21)),IF(O100=(Info!$C$17+19),('Provozní náklady VaK-ex post'!$V$63*1000)*INDEX(Indexace!$C$42:$AV$42,MATCH($D$7,Indexace!$C$21:$AV$21)),IF(O100=(Info!$C$17+20),('Provozní náklady VaK-ex post'!$V$63*1000)*INDEX(Indexace!$C$43:$AV$43,MATCH($D$7,Indexace!$C$21:$AV$21)),IF(O100=(Info!$C$17+21),('Provozní náklady VaK-ex post'!$V$63*1000)*INDEX(Indexace!$C$44:$AV$44,MATCH($D$7,Indexace!$C$21:$AC$21)),IF(O100=(Info!$C$17+22),('Provozní náklady VaK-ex post'!$V$63*1000)*INDEX(Indexace!$C$45:$AV$45,MATCH($D$7,Indexace!$C$21:$AV$21)),IF(O100=(Info!$C$17+23),('Provozní náklady VaK-ex post'!$V$63*1000)*INDEX(Indexace!$C$46:$AV$46,MATCH($D$7,Indexace!$C$21:$AV$21)),IF(O100=(Info!$C$17+24),('Provozní náklady VaK-ex post'!$V$63*1000)*INDEX(Indexace!$C$47:$AV$47,MATCH($D$7,Indexace!$C$21:$AV$21)),IF(O100=(Info!$C$17+25),('Provozní náklady VaK-ex post'!$V$63*1000)*INDEX(Indexace!$C$48:$AV$48,MATCH($D$7,Indexace!$C$21:$AV$21)),IF(O100=(Info!$C$17+26),('Provozní náklady VaK-ex post'!$V$63*1000)*INDEX(Indexace!$C$49:$AV$49,MATCH($D$7,Indexace!$C$21:$AV$21)),IF(O100=(Info!$C$17+27),('Provozní náklady VaK-ex post'!$V$63*1000)*INDEX(Indexace!$C$50:$AV$50,MATCH($D$7,Indexace!$C$21:$AV$21)),IF(O100=(Info!$C$17+28),('Provozní náklady VaK-ex post'!$V$63*1000)*INDEX(Indexace!$C$51:$AV$51,MATCH($D$7,Indexace!$C$21:$AV$21)),IF(O100=(Info!$C$17+29),('Provozní náklady VaK-ex post'!$V$63*1000)*INDEX(Indexace!$C$52:$AV$52,MATCH($D$7,Indexace!$C$21:$AV$21)),IF(O100=(Info!$C$17+30),('Provozní náklady VaK-ex post'!$V$63*1000)*INDEX(Indexace!$C$53:$AV$53,MATCH($D$7,Indexace!$C$21:$AV$21)))))))))))))))))))))))))))))))))),0)</f>
        <v>0</v>
      </c>
      <c r="P101" s="513">
        <f>IF(P100&gt;=Info!$C$17,IF($F$2=0,0,IF(P100=Info!$C$17,('Základní vstupní data'!$F$138*1000)*INDEX(Indexace!$C$23:$AV$23,MATCH($D$7,Indexace!$C$21:$AV$21)),IF(P100=(Info!$C$17+1),('Provozní náklady VaK-ex post'!$F$63*1000)*INDEX(Indexace!$C$24:$AV$24,MATCH($D$7,Indexace!$C$21:$AV$21)),IF(P100=(Info!$C$17+2),('Provozní náklady VaK-ex post'!$H$63*1000)*INDEX(Indexace!$C$25:$AV$25,MATCH($D$7,Indexace!$C$21:$AV$21)),IF(P100=(Info!$C$17+3),('Provozní náklady VaK-ex post'!$J$63*1000)*INDEX(Indexace!$C$26:$AV$26,MATCH($D$7,Indexace!$C$21:$AV$21)),IF(P100=(Info!$C$17+4),('Provozní náklady VaK-ex post'!$L$63*1000)*INDEX(Indexace!$C$27:$AV$27,MATCH($D$7,Indexace!$C$21:$AV$21)),IF(P100=(Info!$C$17+5),('Provozní náklady VaK-ex post'!$N$63*1000)*INDEX(Indexace!$C$28:$AV$28,MATCH($D$7,Indexace!$C$21:$AV$21)),IF(P100=(Info!$C$17+6),('Provozní náklady VaK-ex post'!$P$63*1000)*INDEX(Indexace!$C$29:$AV$29,MATCH($D$7,Indexace!$C$21:$AV$21)),IF(P100=(Info!$C$17+7),('Provozní náklady VaK-ex post'!$R$63*1000)*INDEX(Indexace!$C$30:$AV$30,MATCH($D$7,Indexace!$C$21:$AV$21)),IF(P100=(Info!$C$17+8),('Provozní náklady VaK-ex post'!$T$63*1000)*INDEX(Indexace!$C$31:$AV$31,MATCH($D$7,Indexace!$C$21:$AV$21)),IF(P100=(Info!$C$17+9),('Provozní náklady VaK-ex post'!$V$63*1000)*INDEX(Indexace!$C$32:$AV$32,MATCH($D$7,Indexace!$C$21:$AV$21)),IF(P100=(Info!$C$17+10),('Provozní náklady VaK-ex post'!$V$63*1000)*INDEX(Indexace!$C$33:$AV$33,MATCH($D$7,Indexace!$C$21:$AV$21)),IF(P100=(Info!$C$17+11),('Provozní náklady VaK-ex post'!$V$63*1000)*INDEX(Indexace!$C$34:$AV$34,MATCH($D$7,Indexace!$C$21:$AV$21)),IF(P100=(Info!$C$17+12),('Provozní náklady VaK-ex post'!$V$63*1000)*INDEX(Indexace!$C$35:$AV$35,MATCH($D$7,Indexace!$C$21:$AV$21)),IF(P100=(Info!$C$17+13),('Provozní náklady VaK-ex post'!$V$63*1000)*INDEX(Indexace!$C$36:$AV$36,MATCH($D$7,Indexace!$C$21:$AV$21)),IF(P100=(Info!$C$17+14),('Provozní náklady VaK-ex post'!$V$63*1000)*INDEX(Indexace!$C$37:$AV$37,MATCH($D$7,Indexace!$C$21:$AV$21)),IF(P100=(Info!$C$17+15),('Provozní náklady VaK-ex post'!$V$63*1000)*INDEX(Indexace!$C$38:$AV$38,MATCH($D$7,Indexace!$C$21:$AV$21)),IF(P100=(Info!$C$17+16),('Provozní náklady VaK-ex post'!$V$63*1000)*INDEX(Indexace!$C$39:$AV$39,MATCH($D$7,Indexace!$C$21:$AV$21)),IF(P100=(Info!$C$17+17),('Provozní náklady VaK-ex post'!$V$63*1000)*INDEX(Indexace!$C$40:$AV$40,MATCH($D$7,Indexace!$C$21:$AV$21)),IF(P100=(Info!$C$17+18),('Provozní náklady VaK-ex post'!$V$63*1000)*INDEX(Indexace!$C$41:$AV$41,MATCH($D$7,Indexace!$C$21:$AV$21)),IF(P100=(Info!$C$17+19),('Provozní náklady VaK-ex post'!$V$63*1000)*INDEX(Indexace!$C$42:$AV$42,MATCH($D$7,Indexace!$C$21:$AV$21)),IF(P100=(Info!$C$17+20),('Provozní náklady VaK-ex post'!$V$63*1000)*INDEX(Indexace!$C$43:$AV$43,MATCH($D$7,Indexace!$C$21:$AV$21)),IF(P100=(Info!$C$17+21),('Provozní náklady VaK-ex post'!$V$63*1000)*INDEX(Indexace!$C$44:$AV$44,MATCH($D$7,Indexace!$C$21:$AC$21)),IF(P100=(Info!$C$17+22),('Provozní náklady VaK-ex post'!$V$63*1000)*INDEX(Indexace!$C$45:$AV$45,MATCH($D$7,Indexace!$C$21:$AV$21)),IF(P100=(Info!$C$17+23),('Provozní náklady VaK-ex post'!$V$63*1000)*INDEX(Indexace!$C$46:$AV$46,MATCH($D$7,Indexace!$C$21:$AV$21)),IF(P100=(Info!$C$17+24),('Provozní náklady VaK-ex post'!$V$63*1000)*INDEX(Indexace!$C$47:$AV$47,MATCH($D$7,Indexace!$C$21:$AV$21)),IF(P100=(Info!$C$17+25),('Provozní náklady VaK-ex post'!$V$63*1000)*INDEX(Indexace!$C$48:$AV$48,MATCH($D$7,Indexace!$C$21:$AV$21)),IF(P100=(Info!$C$17+26),('Provozní náklady VaK-ex post'!$V$63*1000)*INDEX(Indexace!$C$49:$AV$49,MATCH($D$7,Indexace!$C$21:$AV$21)),IF(P100=(Info!$C$17+27),('Provozní náklady VaK-ex post'!$V$63*1000)*INDEX(Indexace!$C$50:$AV$50,MATCH($D$7,Indexace!$C$21:$AV$21)),IF(P100=(Info!$C$17+28),('Provozní náklady VaK-ex post'!$V$63*1000)*INDEX(Indexace!$C$51:$AV$51,MATCH($D$7,Indexace!$C$21:$AV$21)),IF(P100=(Info!$C$17+29),('Provozní náklady VaK-ex post'!$V$63*1000)*INDEX(Indexace!$C$52:$AV$52,MATCH($D$7,Indexace!$C$21:$AV$21)),IF(P100=(Info!$C$17+30),('Provozní náklady VaK-ex post'!$V$63*1000)*INDEX(Indexace!$C$53:$AV$53,MATCH($D$7,Indexace!$C$21:$AV$21)))))))))))))))))))))))))))))))))),0)</f>
        <v>0</v>
      </c>
      <c r="Q101" s="513">
        <f>IF(Q100&gt;=Info!$C$17,IF($F$2=0,0,IF(Q100=Info!$C$17,('Základní vstupní data'!$F$138*1000)*INDEX(Indexace!$C$23:$AV$23,MATCH($D$7,Indexace!$C$21:$AV$21)),IF(Q100=(Info!$C$17+1),('Provozní náklady VaK-ex post'!$F$63*1000)*INDEX(Indexace!$C$24:$AV$24,MATCH($D$7,Indexace!$C$21:$AV$21)),IF(Q100=(Info!$C$17+2),('Provozní náklady VaK-ex post'!$H$63*1000)*INDEX(Indexace!$C$25:$AV$25,MATCH($D$7,Indexace!$C$21:$AV$21)),IF(Q100=(Info!$C$17+3),('Provozní náklady VaK-ex post'!$J$63*1000)*INDEX(Indexace!$C$26:$AV$26,MATCH($D$7,Indexace!$C$21:$AV$21)),IF(Q100=(Info!$C$17+4),('Provozní náklady VaK-ex post'!$L$63*1000)*INDEX(Indexace!$C$27:$AV$27,MATCH($D$7,Indexace!$C$21:$AV$21)),IF(Q100=(Info!$C$17+5),('Provozní náklady VaK-ex post'!$N$63*1000)*INDEX(Indexace!$C$28:$AV$28,MATCH($D$7,Indexace!$C$21:$AV$21)),IF(Q100=(Info!$C$17+6),('Provozní náklady VaK-ex post'!$P$63*1000)*INDEX(Indexace!$C$29:$AV$29,MATCH($D$7,Indexace!$C$21:$AV$21)),IF(Q100=(Info!$C$17+7),('Provozní náklady VaK-ex post'!$R$63*1000)*INDEX(Indexace!$C$30:$AV$30,MATCH($D$7,Indexace!$C$21:$AV$21)),IF(Q100=(Info!$C$17+8),('Provozní náklady VaK-ex post'!$T$63*1000)*INDEX(Indexace!$C$31:$AV$31,MATCH($D$7,Indexace!$C$21:$AV$21)),IF(Q100=(Info!$C$17+9),('Provozní náklady VaK-ex post'!$V$63*1000)*INDEX(Indexace!$C$32:$AV$32,MATCH($D$7,Indexace!$C$21:$AV$21)),IF(Q100=(Info!$C$17+10),('Provozní náklady VaK-ex post'!$V$63*1000)*INDEX(Indexace!$C$33:$AV$33,MATCH($D$7,Indexace!$C$21:$AV$21)),IF(Q100=(Info!$C$17+11),('Provozní náklady VaK-ex post'!$V$63*1000)*INDEX(Indexace!$C$34:$AV$34,MATCH($D$7,Indexace!$C$21:$AV$21)),IF(Q100=(Info!$C$17+12),('Provozní náklady VaK-ex post'!$V$63*1000)*INDEX(Indexace!$C$35:$AV$35,MATCH($D$7,Indexace!$C$21:$AV$21)),IF(Q100=(Info!$C$17+13),('Provozní náklady VaK-ex post'!$V$63*1000)*INDEX(Indexace!$C$36:$AV$36,MATCH($D$7,Indexace!$C$21:$AV$21)),IF(Q100=(Info!$C$17+14),('Provozní náklady VaK-ex post'!$V$63*1000)*INDEX(Indexace!$C$37:$AV$37,MATCH($D$7,Indexace!$C$21:$AV$21)),IF(Q100=(Info!$C$17+15),('Provozní náklady VaK-ex post'!$V$63*1000)*INDEX(Indexace!$C$38:$AV$38,MATCH($D$7,Indexace!$C$21:$AV$21)),IF(Q100=(Info!$C$17+16),('Provozní náklady VaK-ex post'!$V$63*1000)*INDEX(Indexace!$C$39:$AV$39,MATCH($D$7,Indexace!$C$21:$AV$21)),IF(Q100=(Info!$C$17+17),('Provozní náklady VaK-ex post'!$V$63*1000)*INDEX(Indexace!$C$40:$AV$40,MATCH($D$7,Indexace!$C$21:$AV$21)),IF(Q100=(Info!$C$17+18),('Provozní náklady VaK-ex post'!$V$63*1000)*INDEX(Indexace!$C$41:$AV$41,MATCH($D$7,Indexace!$C$21:$AV$21)),IF(Q100=(Info!$C$17+19),('Provozní náklady VaK-ex post'!$V$63*1000)*INDEX(Indexace!$C$42:$AV$42,MATCH($D$7,Indexace!$C$21:$AV$21)),IF(Q100=(Info!$C$17+20),('Provozní náklady VaK-ex post'!$V$63*1000)*INDEX(Indexace!$C$43:$AV$43,MATCH($D$7,Indexace!$C$21:$AV$21)),IF(Q100=(Info!$C$17+21),('Provozní náklady VaK-ex post'!$V$63*1000)*INDEX(Indexace!$C$44:$AV$44,MATCH($D$7,Indexace!$C$21:$AC$21)),IF(Q100=(Info!$C$17+22),('Provozní náklady VaK-ex post'!$V$63*1000)*INDEX(Indexace!$C$45:$AV$45,MATCH($D$7,Indexace!$C$21:$AV$21)),IF(Q100=(Info!$C$17+23),('Provozní náklady VaK-ex post'!$V$63*1000)*INDEX(Indexace!$C$46:$AV$46,MATCH($D$7,Indexace!$C$21:$AV$21)),IF(Q100=(Info!$C$17+24),('Provozní náklady VaK-ex post'!$V$63*1000)*INDEX(Indexace!$C$47:$AV$47,MATCH($D$7,Indexace!$C$21:$AV$21)),IF(Q100=(Info!$C$17+25),('Provozní náklady VaK-ex post'!$V$63*1000)*INDEX(Indexace!$C$48:$AV$48,MATCH($D$7,Indexace!$C$21:$AV$21)),IF(Q100=(Info!$C$17+26),('Provozní náklady VaK-ex post'!$V$63*1000)*INDEX(Indexace!$C$49:$AV$49,MATCH($D$7,Indexace!$C$21:$AV$21)),IF(Q100=(Info!$C$17+27),('Provozní náklady VaK-ex post'!$V$63*1000)*INDEX(Indexace!$C$50:$AV$50,MATCH($D$7,Indexace!$C$21:$AV$21)),IF(Q100=(Info!$C$17+28),('Provozní náklady VaK-ex post'!$V$63*1000)*INDEX(Indexace!$C$51:$AV$51,MATCH($D$7,Indexace!$C$21:$AV$21)),IF(Q100=(Info!$C$17+29),('Provozní náklady VaK-ex post'!$V$63*1000)*INDEX(Indexace!$C$52:$AV$52,MATCH($D$7,Indexace!$C$21:$AV$21)),IF(Q100=(Info!$C$17+30),('Provozní náklady VaK-ex post'!$V$63*1000)*INDEX(Indexace!$C$53:$AV$53,MATCH($D$7,Indexace!$C$21:$AV$21)))))))))))))))))))))))))))))))))),0)</f>
        <v>0</v>
      </c>
      <c r="R101" s="513">
        <f>IF(R100&gt;=Info!$C$17,IF($F$2=0,0,IF(R100=Info!$C$17,('Základní vstupní data'!$F$138*1000)*INDEX(Indexace!$C$23:$AV$23,MATCH($D$7,Indexace!$C$21:$AV$21)),IF(R100=(Info!$C$17+1),('Provozní náklady VaK-ex post'!$F$63*1000)*INDEX(Indexace!$C$24:$AV$24,MATCH($D$7,Indexace!$C$21:$AV$21)),IF(R100=(Info!$C$17+2),('Provozní náklady VaK-ex post'!$H$63*1000)*INDEX(Indexace!$C$25:$AV$25,MATCH($D$7,Indexace!$C$21:$AV$21)),IF(R100=(Info!$C$17+3),('Provozní náklady VaK-ex post'!$J$63*1000)*INDEX(Indexace!$C$26:$AV$26,MATCH($D$7,Indexace!$C$21:$AV$21)),IF(R100=(Info!$C$17+4),('Provozní náklady VaK-ex post'!$L$63*1000)*INDEX(Indexace!$C$27:$AV$27,MATCH($D$7,Indexace!$C$21:$AV$21)),IF(R100=(Info!$C$17+5),('Provozní náklady VaK-ex post'!$N$63*1000)*INDEX(Indexace!$C$28:$AV$28,MATCH($D$7,Indexace!$C$21:$AV$21)),IF(R100=(Info!$C$17+6),('Provozní náklady VaK-ex post'!$P$63*1000)*INDEX(Indexace!$C$29:$AV$29,MATCH($D$7,Indexace!$C$21:$AV$21)),IF(R100=(Info!$C$17+7),('Provozní náklady VaK-ex post'!$R$63*1000)*INDEX(Indexace!$C$30:$AV$30,MATCH($D$7,Indexace!$C$21:$AV$21)),IF(R100=(Info!$C$17+8),('Provozní náklady VaK-ex post'!$T$63*1000)*INDEX(Indexace!$C$31:$AV$31,MATCH($D$7,Indexace!$C$21:$AV$21)),IF(R100=(Info!$C$17+9),('Provozní náklady VaK-ex post'!$V$63*1000)*INDEX(Indexace!$C$32:$AV$32,MATCH($D$7,Indexace!$C$21:$AV$21)),IF(R100=(Info!$C$17+10),('Provozní náklady VaK-ex post'!$V$63*1000)*INDEX(Indexace!$C$33:$AV$33,MATCH($D$7,Indexace!$C$21:$AV$21)),IF(R100=(Info!$C$17+11),('Provozní náklady VaK-ex post'!$V$63*1000)*INDEX(Indexace!$C$34:$AV$34,MATCH($D$7,Indexace!$C$21:$AV$21)),IF(R100=(Info!$C$17+12),('Provozní náklady VaK-ex post'!$V$63*1000)*INDEX(Indexace!$C$35:$AV$35,MATCH($D$7,Indexace!$C$21:$AV$21)),IF(R100=(Info!$C$17+13),('Provozní náklady VaK-ex post'!$V$63*1000)*INDEX(Indexace!$C$36:$AV$36,MATCH($D$7,Indexace!$C$21:$AV$21)),IF(R100=(Info!$C$17+14),('Provozní náklady VaK-ex post'!$V$63*1000)*INDEX(Indexace!$C$37:$AV$37,MATCH($D$7,Indexace!$C$21:$AV$21)),IF(R100=(Info!$C$17+15),('Provozní náklady VaK-ex post'!$V$63*1000)*INDEX(Indexace!$C$38:$AV$38,MATCH($D$7,Indexace!$C$21:$AV$21)),IF(R100=(Info!$C$17+16),('Provozní náklady VaK-ex post'!$V$63*1000)*INDEX(Indexace!$C$39:$AV$39,MATCH($D$7,Indexace!$C$21:$AV$21)),IF(R100=(Info!$C$17+17),('Provozní náklady VaK-ex post'!$V$63*1000)*INDEX(Indexace!$C$40:$AV$40,MATCH($D$7,Indexace!$C$21:$AV$21)),IF(R100=(Info!$C$17+18),('Provozní náklady VaK-ex post'!$V$63*1000)*INDEX(Indexace!$C$41:$AV$41,MATCH($D$7,Indexace!$C$21:$AV$21)),IF(R100=(Info!$C$17+19),('Provozní náklady VaK-ex post'!$V$63*1000)*INDEX(Indexace!$C$42:$AV$42,MATCH($D$7,Indexace!$C$21:$AV$21)),IF(R100=(Info!$C$17+20),('Provozní náklady VaK-ex post'!$V$63*1000)*INDEX(Indexace!$C$43:$AV$43,MATCH($D$7,Indexace!$C$21:$AV$21)),IF(R100=(Info!$C$17+21),('Provozní náklady VaK-ex post'!$V$63*1000)*INDEX(Indexace!$C$44:$AV$44,MATCH($D$7,Indexace!$C$21:$AC$21)),IF(R100=(Info!$C$17+22),('Provozní náklady VaK-ex post'!$V$63*1000)*INDEX(Indexace!$C$45:$AV$45,MATCH($D$7,Indexace!$C$21:$AV$21)),IF(R100=(Info!$C$17+23),('Provozní náklady VaK-ex post'!$V$63*1000)*INDEX(Indexace!$C$46:$AV$46,MATCH($D$7,Indexace!$C$21:$AV$21)),IF(R100=(Info!$C$17+24),('Provozní náklady VaK-ex post'!$V$63*1000)*INDEX(Indexace!$C$47:$AV$47,MATCH($D$7,Indexace!$C$21:$AV$21)),IF(R100=(Info!$C$17+25),('Provozní náklady VaK-ex post'!$V$63*1000)*INDEX(Indexace!$C$48:$AV$48,MATCH($D$7,Indexace!$C$21:$AV$21)),IF(R100=(Info!$C$17+26),('Provozní náklady VaK-ex post'!$V$63*1000)*INDEX(Indexace!$C$49:$AV$49,MATCH($D$7,Indexace!$C$21:$AV$21)),IF(R100=(Info!$C$17+27),('Provozní náklady VaK-ex post'!$V$63*1000)*INDEX(Indexace!$C$50:$AV$50,MATCH($D$7,Indexace!$C$21:$AV$21)),IF(R100=(Info!$C$17+28),('Provozní náklady VaK-ex post'!$V$63*1000)*INDEX(Indexace!$C$51:$AV$51,MATCH($D$7,Indexace!$C$21:$AV$21)),IF(R100=(Info!$C$17+29),('Provozní náklady VaK-ex post'!$V$63*1000)*INDEX(Indexace!$C$52:$AV$52,MATCH($D$7,Indexace!$C$21:$AV$21)),IF(R100=(Info!$C$17+30),('Provozní náklady VaK-ex post'!$V$63*1000)*INDEX(Indexace!$C$53:$AV$53,MATCH($D$7,Indexace!$C$21:$AV$21)))))))))))))))))))))))))))))))))),0)</f>
        <v>0</v>
      </c>
      <c r="S101" s="513">
        <f>IF(S100&gt;=Info!$C$17,IF($F$2=0,0,IF(S100=Info!$C$17,('Základní vstupní data'!$F$138*1000)*INDEX(Indexace!$C$23:$AV$23,MATCH($D$7,Indexace!$C$21:$AV$21)),IF(S100=(Info!$C$17+1),('Provozní náklady VaK-ex post'!$F$63*1000)*INDEX(Indexace!$C$24:$AV$24,MATCH($D$7,Indexace!$C$21:$AV$21)),IF(S100=(Info!$C$17+2),('Provozní náklady VaK-ex post'!$H$63*1000)*INDEX(Indexace!$C$25:$AV$25,MATCH($D$7,Indexace!$C$21:$AV$21)),IF(S100=(Info!$C$17+3),('Provozní náklady VaK-ex post'!$J$63*1000)*INDEX(Indexace!$C$26:$AV$26,MATCH($D$7,Indexace!$C$21:$AV$21)),IF(S100=(Info!$C$17+4),('Provozní náklady VaK-ex post'!$L$63*1000)*INDEX(Indexace!$C$27:$AV$27,MATCH($D$7,Indexace!$C$21:$AV$21)),IF(S100=(Info!$C$17+5),('Provozní náklady VaK-ex post'!$N$63*1000)*INDEX(Indexace!$C$28:$AV$28,MATCH($D$7,Indexace!$C$21:$AV$21)),IF(S100=(Info!$C$17+6),('Provozní náklady VaK-ex post'!$P$63*1000)*INDEX(Indexace!$C$29:$AV$29,MATCH($D$7,Indexace!$C$21:$AV$21)),IF(S100=(Info!$C$17+7),('Provozní náklady VaK-ex post'!$R$63*1000)*INDEX(Indexace!$C$30:$AV$30,MATCH($D$7,Indexace!$C$21:$AV$21)),IF(S100=(Info!$C$17+8),('Provozní náklady VaK-ex post'!$T$63*1000)*INDEX(Indexace!$C$31:$AV$31,MATCH($D$7,Indexace!$C$21:$AV$21)),IF(S100=(Info!$C$17+9),('Provozní náklady VaK-ex post'!$V$63*1000)*INDEX(Indexace!$C$32:$AV$32,MATCH($D$7,Indexace!$C$21:$AV$21)),IF(S100=(Info!$C$17+10),('Provozní náklady VaK-ex post'!$V$63*1000)*INDEX(Indexace!$C$33:$AV$33,MATCH($D$7,Indexace!$C$21:$AV$21)),IF(S100=(Info!$C$17+11),('Provozní náklady VaK-ex post'!$V$63*1000)*INDEX(Indexace!$C$34:$AV$34,MATCH($D$7,Indexace!$C$21:$AV$21)),IF(S100=(Info!$C$17+12),('Provozní náklady VaK-ex post'!$V$63*1000)*INDEX(Indexace!$C$35:$AV$35,MATCH($D$7,Indexace!$C$21:$AV$21)),IF(S100=(Info!$C$17+13),('Provozní náklady VaK-ex post'!$V$63*1000)*INDEX(Indexace!$C$36:$AV$36,MATCH($D$7,Indexace!$C$21:$AV$21)),IF(S100=(Info!$C$17+14),('Provozní náklady VaK-ex post'!$V$63*1000)*INDEX(Indexace!$C$37:$AV$37,MATCH($D$7,Indexace!$C$21:$AV$21)),IF(S100=(Info!$C$17+15),('Provozní náklady VaK-ex post'!$V$63*1000)*INDEX(Indexace!$C$38:$AV$38,MATCH($D$7,Indexace!$C$21:$AV$21)),IF(S100=(Info!$C$17+16),('Provozní náklady VaK-ex post'!$V$63*1000)*INDEX(Indexace!$C$39:$AV$39,MATCH($D$7,Indexace!$C$21:$AV$21)),IF(S100=(Info!$C$17+17),('Provozní náklady VaK-ex post'!$V$63*1000)*INDEX(Indexace!$C$40:$AV$40,MATCH($D$7,Indexace!$C$21:$AV$21)),IF(S100=(Info!$C$17+18),('Provozní náklady VaK-ex post'!$V$63*1000)*INDEX(Indexace!$C$41:$AV$41,MATCH($D$7,Indexace!$C$21:$AV$21)),IF(S100=(Info!$C$17+19),('Provozní náklady VaK-ex post'!$V$63*1000)*INDEX(Indexace!$C$42:$AV$42,MATCH($D$7,Indexace!$C$21:$AV$21)),IF(S100=(Info!$C$17+20),('Provozní náklady VaK-ex post'!$V$63*1000)*INDEX(Indexace!$C$43:$AV$43,MATCH($D$7,Indexace!$C$21:$AV$21)),IF(S100=(Info!$C$17+21),('Provozní náklady VaK-ex post'!$V$63*1000)*INDEX(Indexace!$C$44:$AV$44,MATCH($D$7,Indexace!$C$21:$AC$21)),IF(S100=(Info!$C$17+22),('Provozní náklady VaK-ex post'!$V$63*1000)*INDEX(Indexace!$C$45:$AV$45,MATCH($D$7,Indexace!$C$21:$AV$21)),IF(S100=(Info!$C$17+23),('Provozní náklady VaK-ex post'!$V$63*1000)*INDEX(Indexace!$C$46:$AV$46,MATCH($D$7,Indexace!$C$21:$AV$21)),IF(S100=(Info!$C$17+24),('Provozní náklady VaK-ex post'!$V$63*1000)*INDEX(Indexace!$C$47:$AV$47,MATCH($D$7,Indexace!$C$21:$AV$21)),IF(S100=(Info!$C$17+25),('Provozní náklady VaK-ex post'!$V$63*1000)*INDEX(Indexace!$C$48:$AV$48,MATCH($D$7,Indexace!$C$21:$AV$21)),IF(S100=(Info!$C$17+26),('Provozní náklady VaK-ex post'!$V$63*1000)*INDEX(Indexace!$C$49:$AV$49,MATCH($D$7,Indexace!$C$21:$AV$21)),IF(S100=(Info!$C$17+27),('Provozní náklady VaK-ex post'!$V$63*1000)*INDEX(Indexace!$C$50:$AV$50,MATCH($D$7,Indexace!$C$21:$AV$21)),IF(S100=(Info!$C$17+28),('Provozní náklady VaK-ex post'!$V$63*1000)*INDEX(Indexace!$C$51:$AV$51,MATCH($D$7,Indexace!$C$21:$AV$21)),IF(S100=(Info!$C$17+29),('Provozní náklady VaK-ex post'!$V$63*1000)*INDEX(Indexace!$C$52:$AV$52,MATCH($D$7,Indexace!$C$21:$AV$21)),IF(S100=(Info!$C$17+30),('Provozní náklady VaK-ex post'!$V$63*1000)*INDEX(Indexace!$C$53:$AV$53,MATCH($D$7,Indexace!$C$21:$AV$21)))))))))))))))))))))))))))))))))),0)</f>
        <v>0</v>
      </c>
      <c r="T101" s="513">
        <f>IF(T100&gt;=Info!$C$17,IF($F$2=0,0,IF(T100=Info!$C$17,('Základní vstupní data'!$F$138*1000)*INDEX(Indexace!$C$23:$AV$23,MATCH($D$7,Indexace!$C$21:$AV$21)),IF(T100=(Info!$C$17+1),('Provozní náklady VaK-ex post'!$F$63*1000)*INDEX(Indexace!$C$24:$AV$24,MATCH($D$7,Indexace!$C$21:$AV$21)),IF(T100=(Info!$C$17+2),('Provozní náklady VaK-ex post'!$H$63*1000)*INDEX(Indexace!$C$25:$AV$25,MATCH($D$7,Indexace!$C$21:$AV$21)),IF(T100=(Info!$C$17+3),('Provozní náklady VaK-ex post'!$J$63*1000)*INDEX(Indexace!$C$26:$AV$26,MATCH($D$7,Indexace!$C$21:$AV$21)),IF(T100=(Info!$C$17+4),('Provozní náklady VaK-ex post'!$L$63*1000)*INDEX(Indexace!$C$27:$AV$27,MATCH($D$7,Indexace!$C$21:$AV$21)),IF(T100=(Info!$C$17+5),('Provozní náklady VaK-ex post'!$N$63*1000)*INDEX(Indexace!$C$28:$AV$28,MATCH($D$7,Indexace!$C$21:$AV$21)),IF(T100=(Info!$C$17+6),('Provozní náklady VaK-ex post'!$P$63*1000)*INDEX(Indexace!$C$29:$AV$29,MATCH($D$7,Indexace!$C$21:$AV$21)),IF(T100=(Info!$C$17+7),('Provozní náklady VaK-ex post'!$R$63*1000)*INDEX(Indexace!$C$30:$AV$30,MATCH($D$7,Indexace!$C$21:$AV$21)),IF(T100=(Info!$C$17+8),('Provozní náklady VaK-ex post'!$T$63*1000)*INDEX(Indexace!$C$31:$AV$31,MATCH($D$7,Indexace!$C$21:$AV$21)),IF(T100=(Info!$C$17+9),('Provozní náklady VaK-ex post'!$V$63*1000)*INDEX(Indexace!$C$32:$AV$32,MATCH($D$7,Indexace!$C$21:$AV$21)),IF(T100=(Info!$C$17+10),('Provozní náklady VaK-ex post'!$V$63*1000)*INDEX(Indexace!$C$33:$AV$33,MATCH($D$7,Indexace!$C$21:$AV$21)),IF(T100=(Info!$C$17+11),('Provozní náklady VaK-ex post'!$V$63*1000)*INDEX(Indexace!$C$34:$AV$34,MATCH($D$7,Indexace!$C$21:$AV$21)),IF(T100=(Info!$C$17+12),('Provozní náklady VaK-ex post'!$V$63*1000)*INDEX(Indexace!$C$35:$AV$35,MATCH($D$7,Indexace!$C$21:$AV$21)),IF(T100=(Info!$C$17+13),('Provozní náklady VaK-ex post'!$V$63*1000)*INDEX(Indexace!$C$36:$AV$36,MATCH($D$7,Indexace!$C$21:$AV$21)),IF(T100=(Info!$C$17+14),('Provozní náklady VaK-ex post'!$V$63*1000)*INDEX(Indexace!$C$37:$AV$37,MATCH($D$7,Indexace!$C$21:$AV$21)),IF(T100=(Info!$C$17+15),('Provozní náklady VaK-ex post'!$V$63*1000)*INDEX(Indexace!$C$38:$AV$38,MATCH($D$7,Indexace!$C$21:$AV$21)),IF(T100=(Info!$C$17+16),('Provozní náklady VaK-ex post'!$V$63*1000)*INDEX(Indexace!$C$39:$AV$39,MATCH($D$7,Indexace!$C$21:$AV$21)),IF(T100=(Info!$C$17+17),('Provozní náklady VaK-ex post'!$V$63*1000)*INDEX(Indexace!$C$40:$AV$40,MATCH($D$7,Indexace!$C$21:$AV$21)),IF(T100=(Info!$C$17+18),('Provozní náklady VaK-ex post'!$V$63*1000)*INDEX(Indexace!$C$41:$AV$41,MATCH($D$7,Indexace!$C$21:$AV$21)),IF(T100=(Info!$C$17+19),('Provozní náklady VaK-ex post'!$V$63*1000)*INDEX(Indexace!$C$42:$AV$42,MATCH($D$7,Indexace!$C$21:$AV$21)),IF(T100=(Info!$C$17+20),('Provozní náklady VaK-ex post'!$V$63*1000)*INDEX(Indexace!$C$43:$AV$43,MATCH($D$7,Indexace!$C$21:$AV$21)),IF(T100=(Info!$C$17+21),('Provozní náklady VaK-ex post'!$V$63*1000)*INDEX(Indexace!$C$44:$AV$44,MATCH($D$7,Indexace!$C$21:$AC$21)),IF(T100=(Info!$C$17+22),('Provozní náklady VaK-ex post'!$V$63*1000)*INDEX(Indexace!$C$45:$AV$45,MATCH($D$7,Indexace!$C$21:$AV$21)),IF(T100=(Info!$C$17+23),('Provozní náklady VaK-ex post'!$V$63*1000)*INDEX(Indexace!$C$46:$AV$46,MATCH($D$7,Indexace!$C$21:$AV$21)),IF(T100=(Info!$C$17+24),('Provozní náklady VaK-ex post'!$V$63*1000)*INDEX(Indexace!$C$47:$AV$47,MATCH($D$7,Indexace!$C$21:$AV$21)),IF(T100=(Info!$C$17+25),('Provozní náklady VaK-ex post'!$V$63*1000)*INDEX(Indexace!$C$48:$AV$48,MATCH($D$7,Indexace!$C$21:$AV$21)),IF(T100=(Info!$C$17+26),('Provozní náklady VaK-ex post'!$V$63*1000)*INDEX(Indexace!$C$49:$AV$49,MATCH($D$7,Indexace!$C$21:$AV$21)),IF(T100=(Info!$C$17+27),('Provozní náklady VaK-ex post'!$V$63*1000)*INDEX(Indexace!$C$50:$AV$50,MATCH($D$7,Indexace!$C$21:$AV$21)),IF(T100=(Info!$C$17+28),('Provozní náklady VaK-ex post'!$V$63*1000)*INDEX(Indexace!$C$51:$AV$51,MATCH($D$7,Indexace!$C$21:$AV$21)),IF(T100=(Info!$C$17+29),('Provozní náklady VaK-ex post'!$V$63*1000)*INDEX(Indexace!$C$52:$AV$52,MATCH($D$7,Indexace!$C$21:$AV$21)),IF(T100=(Info!$C$17+30),('Provozní náklady VaK-ex post'!$V$63*1000)*INDEX(Indexace!$C$53:$AV$53,MATCH($D$7,Indexace!$C$21:$AV$21)))))))))))))))))))))))))))))))))),0)</f>
        <v>0</v>
      </c>
      <c r="U101" s="513">
        <f>IF(U100&gt;=Info!$C$17,IF($F$2=0,0,IF(U100=Info!$C$17,('Základní vstupní data'!$F$138*1000)*INDEX(Indexace!$C$23:$AV$23,MATCH($D$7,Indexace!$C$21:$AV$21)),IF(U100=(Info!$C$17+1),('Provozní náklady VaK-ex post'!$F$63*1000)*INDEX(Indexace!$C$24:$AV$24,MATCH($D$7,Indexace!$C$21:$AV$21)),IF(U100=(Info!$C$17+2),('Provozní náklady VaK-ex post'!$H$63*1000)*INDEX(Indexace!$C$25:$AV$25,MATCH($D$7,Indexace!$C$21:$AV$21)),IF(U100=(Info!$C$17+3),('Provozní náklady VaK-ex post'!$J$63*1000)*INDEX(Indexace!$C$26:$AV$26,MATCH($D$7,Indexace!$C$21:$AV$21)),IF(U100=(Info!$C$17+4),('Provozní náklady VaK-ex post'!$L$63*1000)*INDEX(Indexace!$C$27:$AV$27,MATCH($D$7,Indexace!$C$21:$AV$21)),IF(U100=(Info!$C$17+5),('Provozní náklady VaK-ex post'!$N$63*1000)*INDEX(Indexace!$C$28:$AV$28,MATCH($D$7,Indexace!$C$21:$AV$21)),IF(U100=(Info!$C$17+6),('Provozní náklady VaK-ex post'!$P$63*1000)*INDEX(Indexace!$C$29:$AV$29,MATCH($D$7,Indexace!$C$21:$AV$21)),IF(U100=(Info!$C$17+7),('Provozní náklady VaK-ex post'!$R$63*1000)*INDEX(Indexace!$C$30:$AV$30,MATCH($D$7,Indexace!$C$21:$AV$21)),IF(U100=(Info!$C$17+8),('Provozní náklady VaK-ex post'!$T$63*1000)*INDEX(Indexace!$C$31:$AV$31,MATCH($D$7,Indexace!$C$21:$AV$21)),IF(U100=(Info!$C$17+9),('Provozní náklady VaK-ex post'!$V$63*1000)*INDEX(Indexace!$C$32:$AV$32,MATCH($D$7,Indexace!$C$21:$AV$21)),IF(U100=(Info!$C$17+10),('Provozní náklady VaK-ex post'!$V$63*1000)*INDEX(Indexace!$C$33:$AV$33,MATCH($D$7,Indexace!$C$21:$AV$21)),IF(U100=(Info!$C$17+11),('Provozní náklady VaK-ex post'!$V$63*1000)*INDEX(Indexace!$C$34:$AV$34,MATCH($D$7,Indexace!$C$21:$AV$21)),IF(U100=(Info!$C$17+12),('Provozní náklady VaK-ex post'!$V$63*1000)*INDEX(Indexace!$C$35:$AV$35,MATCH($D$7,Indexace!$C$21:$AV$21)),IF(U100=(Info!$C$17+13),('Provozní náklady VaK-ex post'!$V$63*1000)*INDEX(Indexace!$C$36:$AV$36,MATCH($D$7,Indexace!$C$21:$AV$21)),IF(U100=(Info!$C$17+14),('Provozní náklady VaK-ex post'!$V$63*1000)*INDEX(Indexace!$C$37:$AV$37,MATCH($D$7,Indexace!$C$21:$AV$21)),IF(U100=(Info!$C$17+15),('Provozní náklady VaK-ex post'!$V$63*1000)*INDEX(Indexace!$C$38:$AV$38,MATCH($D$7,Indexace!$C$21:$AV$21)),IF(U100=(Info!$C$17+16),('Provozní náklady VaK-ex post'!$V$63*1000)*INDEX(Indexace!$C$39:$AV$39,MATCH($D$7,Indexace!$C$21:$AV$21)),IF(U100=(Info!$C$17+17),('Provozní náklady VaK-ex post'!$V$63*1000)*INDEX(Indexace!$C$40:$AV$40,MATCH($D$7,Indexace!$C$21:$AV$21)),IF(U100=(Info!$C$17+18),('Provozní náklady VaK-ex post'!$V$63*1000)*INDEX(Indexace!$C$41:$AV$41,MATCH($D$7,Indexace!$C$21:$AV$21)),IF(U100=(Info!$C$17+19),('Provozní náklady VaK-ex post'!$V$63*1000)*INDEX(Indexace!$C$42:$AV$42,MATCH($D$7,Indexace!$C$21:$AV$21)),IF(U100=(Info!$C$17+20),('Provozní náklady VaK-ex post'!$V$63*1000)*INDEX(Indexace!$C$43:$AV$43,MATCH($D$7,Indexace!$C$21:$AV$21)),IF(U100=(Info!$C$17+21),('Provozní náklady VaK-ex post'!$V$63*1000)*INDEX(Indexace!$C$44:$AV$44,MATCH($D$7,Indexace!$C$21:$AC$21)),IF(U100=(Info!$C$17+22),('Provozní náklady VaK-ex post'!$V$63*1000)*INDEX(Indexace!$C$45:$AV$45,MATCH($D$7,Indexace!$C$21:$AV$21)),IF(U100=(Info!$C$17+23),('Provozní náklady VaK-ex post'!$V$63*1000)*INDEX(Indexace!$C$46:$AV$46,MATCH($D$7,Indexace!$C$21:$AV$21)),IF(U100=(Info!$C$17+24),('Provozní náklady VaK-ex post'!$V$63*1000)*INDEX(Indexace!$C$47:$AV$47,MATCH($D$7,Indexace!$C$21:$AV$21)),IF(U100=(Info!$C$17+25),('Provozní náklady VaK-ex post'!$V$63*1000)*INDEX(Indexace!$C$48:$AV$48,MATCH($D$7,Indexace!$C$21:$AV$21)),IF(U100=(Info!$C$17+26),('Provozní náklady VaK-ex post'!$V$63*1000)*INDEX(Indexace!$C$49:$AV$49,MATCH($D$7,Indexace!$C$21:$AV$21)),IF(U100=(Info!$C$17+27),('Provozní náklady VaK-ex post'!$V$63*1000)*INDEX(Indexace!$C$50:$AV$50,MATCH($D$7,Indexace!$C$21:$AV$21)),IF(U100=(Info!$C$17+28),('Provozní náklady VaK-ex post'!$V$63*1000)*INDEX(Indexace!$C$51:$AV$51,MATCH($D$7,Indexace!$C$21:$AV$21)),IF(U100=(Info!$C$17+29),('Provozní náklady VaK-ex post'!$V$63*1000)*INDEX(Indexace!$C$52:$AV$52,MATCH($D$7,Indexace!$C$21:$AV$21)),IF(U100=(Info!$C$17+30),('Provozní náklady VaK-ex post'!$V$63*1000)*INDEX(Indexace!$C$53:$AV$53,MATCH($D$7,Indexace!$C$21:$AV$21)))))))))))))))))))))))))))))))))),0)</f>
        <v>0</v>
      </c>
      <c r="V101" s="513">
        <f>IF(V100&gt;=Info!$C$17,IF($F$2=0,0,IF(V100=Info!$C$17,('Základní vstupní data'!$F$138*1000)*INDEX(Indexace!$C$23:$AV$23,MATCH($D$7,Indexace!$C$21:$AV$21)),IF(V100=(Info!$C$17+1),('Provozní náklady VaK-ex post'!$F$63*1000)*INDEX(Indexace!$C$24:$AV$24,MATCH($D$7,Indexace!$C$21:$AV$21)),IF(V100=(Info!$C$17+2),('Provozní náklady VaK-ex post'!$H$63*1000)*INDEX(Indexace!$C$25:$AV$25,MATCH($D$7,Indexace!$C$21:$AV$21)),IF(V100=(Info!$C$17+3),('Provozní náklady VaK-ex post'!$J$63*1000)*INDEX(Indexace!$C$26:$AV$26,MATCH($D$7,Indexace!$C$21:$AV$21)),IF(V100=(Info!$C$17+4),('Provozní náklady VaK-ex post'!$L$63*1000)*INDEX(Indexace!$C$27:$AV$27,MATCH($D$7,Indexace!$C$21:$AV$21)),IF(V100=(Info!$C$17+5),('Provozní náklady VaK-ex post'!$N$63*1000)*INDEX(Indexace!$C$28:$AV$28,MATCH($D$7,Indexace!$C$21:$AV$21)),IF(V100=(Info!$C$17+6),('Provozní náklady VaK-ex post'!$P$63*1000)*INDEX(Indexace!$C$29:$AV$29,MATCH($D$7,Indexace!$C$21:$AV$21)),IF(V100=(Info!$C$17+7),('Provozní náklady VaK-ex post'!$R$63*1000)*INDEX(Indexace!$C$30:$AV$30,MATCH($D$7,Indexace!$C$21:$AV$21)),IF(V100=(Info!$C$17+8),('Provozní náklady VaK-ex post'!$T$63*1000)*INDEX(Indexace!$C$31:$AV$31,MATCH($D$7,Indexace!$C$21:$AV$21)),IF(V100=(Info!$C$17+9),('Provozní náklady VaK-ex post'!$V$63*1000)*INDEX(Indexace!$C$32:$AV$32,MATCH($D$7,Indexace!$C$21:$AV$21)),IF(V100=(Info!$C$17+10),('Provozní náklady VaK-ex post'!$V$63*1000)*INDEX(Indexace!$C$33:$AV$33,MATCH($D$7,Indexace!$C$21:$AV$21)),IF(V100=(Info!$C$17+11),('Provozní náklady VaK-ex post'!$V$63*1000)*INDEX(Indexace!$C$34:$AV$34,MATCH($D$7,Indexace!$C$21:$AV$21)),IF(V100=(Info!$C$17+12),('Provozní náklady VaK-ex post'!$V$63*1000)*INDEX(Indexace!$C$35:$AV$35,MATCH($D$7,Indexace!$C$21:$AV$21)),IF(V100=(Info!$C$17+13),('Provozní náklady VaK-ex post'!$V$63*1000)*INDEX(Indexace!$C$36:$AV$36,MATCH($D$7,Indexace!$C$21:$AV$21)),IF(V100=(Info!$C$17+14),('Provozní náklady VaK-ex post'!$V$63*1000)*INDEX(Indexace!$C$37:$AV$37,MATCH($D$7,Indexace!$C$21:$AV$21)),IF(V100=(Info!$C$17+15),('Provozní náklady VaK-ex post'!$V$63*1000)*INDEX(Indexace!$C$38:$AV$38,MATCH($D$7,Indexace!$C$21:$AV$21)),IF(V100=(Info!$C$17+16),('Provozní náklady VaK-ex post'!$V$63*1000)*INDEX(Indexace!$C$39:$AV$39,MATCH($D$7,Indexace!$C$21:$AV$21)),IF(V100=(Info!$C$17+17),('Provozní náklady VaK-ex post'!$V$63*1000)*INDEX(Indexace!$C$40:$AV$40,MATCH($D$7,Indexace!$C$21:$AV$21)),IF(V100=(Info!$C$17+18),('Provozní náklady VaK-ex post'!$V$63*1000)*INDEX(Indexace!$C$41:$AV$41,MATCH($D$7,Indexace!$C$21:$AV$21)),IF(V100=(Info!$C$17+19),('Provozní náklady VaK-ex post'!$V$63*1000)*INDEX(Indexace!$C$42:$AV$42,MATCH($D$7,Indexace!$C$21:$AV$21)),IF(V100=(Info!$C$17+20),('Provozní náklady VaK-ex post'!$V$63*1000)*INDEX(Indexace!$C$43:$AV$43,MATCH($D$7,Indexace!$C$21:$AV$21)),IF(V100=(Info!$C$17+21),('Provozní náklady VaK-ex post'!$V$63*1000)*INDEX(Indexace!$C$44:$AV$44,MATCH($D$7,Indexace!$C$21:$AC$21)),IF(V100=(Info!$C$17+22),('Provozní náklady VaK-ex post'!$V$63*1000)*INDEX(Indexace!$C$45:$AV$45,MATCH($D$7,Indexace!$C$21:$AV$21)),IF(V100=(Info!$C$17+23),('Provozní náklady VaK-ex post'!$V$63*1000)*INDEX(Indexace!$C$46:$AV$46,MATCH($D$7,Indexace!$C$21:$AV$21)),IF(V100=(Info!$C$17+24),('Provozní náklady VaK-ex post'!$V$63*1000)*INDEX(Indexace!$C$47:$AV$47,MATCH($D$7,Indexace!$C$21:$AV$21)),IF(V100=(Info!$C$17+25),('Provozní náklady VaK-ex post'!$V$63*1000)*INDEX(Indexace!$C$48:$AV$48,MATCH($D$7,Indexace!$C$21:$AV$21)),IF(V100=(Info!$C$17+26),('Provozní náklady VaK-ex post'!$V$63*1000)*INDEX(Indexace!$C$49:$AV$49,MATCH($D$7,Indexace!$C$21:$AV$21)),IF(V100=(Info!$C$17+27),('Provozní náklady VaK-ex post'!$V$63*1000)*INDEX(Indexace!$C$50:$AV$50,MATCH($D$7,Indexace!$C$21:$AV$21)),IF(V100=(Info!$C$17+28),('Provozní náklady VaK-ex post'!$V$63*1000)*INDEX(Indexace!$C$51:$AV$51,MATCH($D$7,Indexace!$C$21:$AV$21)),IF(V100=(Info!$C$17+29),('Provozní náklady VaK-ex post'!$V$63*1000)*INDEX(Indexace!$C$52:$AV$52,MATCH($D$7,Indexace!$C$21:$AV$21)),IF(V100=(Info!$C$17+30),('Provozní náklady VaK-ex post'!$V$63*1000)*INDEX(Indexace!$C$53:$AV$53,MATCH($D$7,Indexace!$C$21:$AV$21)))))))))))))))))))))))))))))))))),0)</f>
        <v>0</v>
      </c>
      <c r="W101" s="513">
        <f>IF(W100&gt;=Info!$C$17,IF($F$2=0,0,IF(W100=Info!$C$17,('Základní vstupní data'!$F$138*1000)*INDEX(Indexace!$C$23:$AV$23,MATCH($D$7,Indexace!$C$21:$AV$21)),IF(W100=(Info!$C$17+1),('Provozní náklady VaK-ex post'!$F$63*1000)*INDEX(Indexace!$C$24:$AV$24,MATCH($D$7,Indexace!$C$21:$AV$21)),IF(W100=(Info!$C$17+2),('Provozní náklady VaK-ex post'!$H$63*1000)*INDEX(Indexace!$C$25:$AV$25,MATCH($D$7,Indexace!$C$21:$AV$21)),IF(W100=(Info!$C$17+3),('Provozní náklady VaK-ex post'!$J$63*1000)*INDEX(Indexace!$C$26:$AV$26,MATCH($D$7,Indexace!$C$21:$AV$21)),IF(W100=(Info!$C$17+4),('Provozní náklady VaK-ex post'!$L$63*1000)*INDEX(Indexace!$C$27:$AV$27,MATCH($D$7,Indexace!$C$21:$AV$21)),IF(W100=(Info!$C$17+5),('Provozní náklady VaK-ex post'!$N$63*1000)*INDEX(Indexace!$C$28:$AV$28,MATCH($D$7,Indexace!$C$21:$AV$21)),IF(W100=(Info!$C$17+6),('Provozní náklady VaK-ex post'!$P$63*1000)*INDEX(Indexace!$C$29:$AV$29,MATCH($D$7,Indexace!$C$21:$AV$21)),IF(W100=(Info!$C$17+7),('Provozní náklady VaK-ex post'!$R$63*1000)*INDEX(Indexace!$C$30:$AV$30,MATCH($D$7,Indexace!$C$21:$AV$21)),IF(W100=(Info!$C$17+8),('Provozní náklady VaK-ex post'!$T$63*1000)*INDEX(Indexace!$C$31:$AV$31,MATCH($D$7,Indexace!$C$21:$AV$21)),IF(W100=(Info!$C$17+9),('Provozní náklady VaK-ex post'!$V$63*1000)*INDEX(Indexace!$C$32:$AV$32,MATCH($D$7,Indexace!$C$21:$AV$21)),IF(W100=(Info!$C$17+10),('Provozní náklady VaK-ex post'!$V$63*1000)*INDEX(Indexace!$C$33:$AV$33,MATCH($D$7,Indexace!$C$21:$AV$21)),IF(W100=(Info!$C$17+11),('Provozní náklady VaK-ex post'!$V$63*1000)*INDEX(Indexace!$C$34:$AV$34,MATCH($D$7,Indexace!$C$21:$AV$21)),IF(W100=(Info!$C$17+12),('Provozní náklady VaK-ex post'!$V$63*1000)*INDEX(Indexace!$C$35:$AV$35,MATCH($D$7,Indexace!$C$21:$AV$21)),IF(W100=(Info!$C$17+13),('Provozní náklady VaK-ex post'!$V$63*1000)*INDEX(Indexace!$C$36:$AV$36,MATCH($D$7,Indexace!$C$21:$AV$21)),IF(W100=(Info!$C$17+14),('Provozní náklady VaK-ex post'!$V$63*1000)*INDEX(Indexace!$C$37:$AV$37,MATCH($D$7,Indexace!$C$21:$AV$21)),IF(W100=(Info!$C$17+15),('Provozní náklady VaK-ex post'!$V$63*1000)*INDEX(Indexace!$C$38:$AV$38,MATCH($D$7,Indexace!$C$21:$AV$21)),IF(W100=(Info!$C$17+16),('Provozní náklady VaK-ex post'!$V$63*1000)*INDEX(Indexace!$C$39:$AV$39,MATCH($D$7,Indexace!$C$21:$AV$21)),IF(W100=(Info!$C$17+17),('Provozní náklady VaK-ex post'!$V$63*1000)*INDEX(Indexace!$C$40:$AV$40,MATCH($D$7,Indexace!$C$21:$AV$21)),IF(W100=(Info!$C$17+18),('Provozní náklady VaK-ex post'!$V$63*1000)*INDEX(Indexace!$C$41:$AV$41,MATCH($D$7,Indexace!$C$21:$AV$21)),IF(W100=(Info!$C$17+19),('Provozní náklady VaK-ex post'!$V$63*1000)*INDEX(Indexace!$C$42:$AV$42,MATCH($D$7,Indexace!$C$21:$AV$21)),IF(W100=(Info!$C$17+20),('Provozní náklady VaK-ex post'!$V$63*1000)*INDEX(Indexace!$C$43:$AV$43,MATCH($D$7,Indexace!$C$21:$AV$21)),IF(W100=(Info!$C$17+21),('Provozní náklady VaK-ex post'!$V$63*1000)*INDEX(Indexace!$C$44:$AV$44,MATCH($D$7,Indexace!$C$21:$AC$21)),IF(W100=(Info!$C$17+22),('Provozní náklady VaK-ex post'!$V$63*1000)*INDEX(Indexace!$C$45:$AV$45,MATCH($D$7,Indexace!$C$21:$AV$21)),IF(W100=(Info!$C$17+23),('Provozní náklady VaK-ex post'!$V$63*1000)*INDEX(Indexace!$C$46:$AV$46,MATCH($D$7,Indexace!$C$21:$AV$21)),IF(W100=(Info!$C$17+24),('Provozní náklady VaK-ex post'!$V$63*1000)*INDEX(Indexace!$C$47:$AV$47,MATCH($D$7,Indexace!$C$21:$AV$21)),IF(W100=(Info!$C$17+25),('Provozní náklady VaK-ex post'!$V$63*1000)*INDEX(Indexace!$C$48:$AV$48,MATCH($D$7,Indexace!$C$21:$AV$21)),IF(W100=(Info!$C$17+26),('Provozní náklady VaK-ex post'!$V$63*1000)*INDEX(Indexace!$C$49:$AV$49,MATCH($D$7,Indexace!$C$21:$AV$21)),IF(W100=(Info!$C$17+27),('Provozní náklady VaK-ex post'!$V$63*1000)*INDEX(Indexace!$C$50:$AV$50,MATCH($D$7,Indexace!$C$21:$AV$21)),IF(W100=(Info!$C$17+28),('Provozní náklady VaK-ex post'!$V$63*1000)*INDEX(Indexace!$C$51:$AV$51,MATCH($D$7,Indexace!$C$21:$AV$21)),IF(W100=(Info!$C$17+29),('Provozní náklady VaK-ex post'!$V$63*1000)*INDEX(Indexace!$C$52:$AV$52,MATCH($D$7,Indexace!$C$21:$AV$21)),IF(W100=(Info!$C$17+30),('Provozní náklady VaK-ex post'!$V$63*1000)*INDEX(Indexace!$C$53:$AV$53,MATCH($D$7,Indexace!$C$21:$AV$21)))))))))))))))))))))))))))))))))),0)</f>
        <v>0</v>
      </c>
      <c r="X101" s="513">
        <f>IF(X100&gt;=Info!$C$17,IF($F$2=0,0,IF(X100=Info!$C$17,('Základní vstupní data'!$F$138*1000)*INDEX(Indexace!$C$23:$AV$23,MATCH($D$7,Indexace!$C$21:$AV$21)),IF(X100=(Info!$C$17+1),('Provozní náklady VaK-ex post'!$F$63*1000)*INDEX(Indexace!$C$24:$AV$24,MATCH($D$7,Indexace!$C$21:$AV$21)),IF(X100=(Info!$C$17+2),('Provozní náklady VaK-ex post'!$H$63*1000)*INDEX(Indexace!$C$25:$AV$25,MATCH($D$7,Indexace!$C$21:$AV$21)),IF(X100=(Info!$C$17+3),('Provozní náklady VaK-ex post'!$J$63*1000)*INDEX(Indexace!$C$26:$AV$26,MATCH($D$7,Indexace!$C$21:$AV$21)),IF(X100=(Info!$C$17+4),('Provozní náklady VaK-ex post'!$L$63*1000)*INDEX(Indexace!$C$27:$AV$27,MATCH($D$7,Indexace!$C$21:$AV$21)),IF(X100=(Info!$C$17+5),('Provozní náklady VaK-ex post'!$N$63*1000)*INDEX(Indexace!$C$28:$AV$28,MATCH($D$7,Indexace!$C$21:$AV$21)),IF(X100=(Info!$C$17+6),('Provozní náklady VaK-ex post'!$P$63*1000)*INDEX(Indexace!$C$29:$AV$29,MATCH($D$7,Indexace!$C$21:$AV$21)),IF(X100=(Info!$C$17+7),('Provozní náklady VaK-ex post'!$R$63*1000)*INDEX(Indexace!$C$30:$AV$30,MATCH($D$7,Indexace!$C$21:$AV$21)),IF(X100=(Info!$C$17+8),('Provozní náklady VaK-ex post'!$T$63*1000)*INDEX(Indexace!$C$31:$AV$31,MATCH($D$7,Indexace!$C$21:$AV$21)),IF(X100=(Info!$C$17+9),('Provozní náklady VaK-ex post'!$V$63*1000)*INDEX(Indexace!$C$32:$AV$32,MATCH($D$7,Indexace!$C$21:$AV$21)),IF(X100=(Info!$C$17+10),('Provozní náklady VaK-ex post'!$V$63*1000)*INDEX(Indexace!$C$33:$AV$33,MATCH($D$7,Indexace!$C$21:$AV$21)),IF(X100=(Info!$C$17+11),('Provozní náklady VaK-ex post'!$V$63*1000)*INDEX(Indexace!$C$34:$AV$34,MATCH($D$7,Indexace!$C$21:$AV$21)),IF(X100=(Info!$C$17+12),('Provozní náklady VaK-ex post'!$V$63*1000)*INDEX(Indexace!$C$35:$AV$35,MATCH($D$7,Indexace!$C$21:$AV$21)),IF(X100=(Info!$C$17+13),('Provozní náklady VaK-ex post'!$V$63*1000)*INDEX(Indexace!$C$36:$AV$36,MATCH($D$7,Indexace!$C$21:$AV$21)),IF(X100=(Info!$C$17+14),('Provozní náklady VaK-ex post'!$V$63*1000)*INDEX(Indexace!$C$37:$AV$37,MATCH($D$7,Indexace!$C$21:$AV$21)),IF(X100=(Info!$C$17+15),('Provozní náklady VaK-ex post'!$V$63*1000)*INDEX(Indexace!$C$38:$AV$38,MATCH($D$7,Indexace!$C$21:$AV$21)),IF(X100=(Info!$C$17+16),('Provozní náklady VaK-ex post'!$V$63*1000)*INDEX(Indexace!$C$39:$AV$39,MATCH($D$7,Indexace!$C$21:$AV$21)),IF(X100=(Info!$C$17+17),('Provozní náklady VaK-ex post'!$V$63*1000)*INDEX(Indexace!$C$40:$AV$40,MATCH($D$7,Indexace!$C$21:$AV$21)),IF(X100=(Info!$C$17+18),('Provozní náklady VaK-ex post'!$V$63*1000)*INDEX(Indexace!$C$41:$AV$41,MATCH($D$7,Indexace!$C$21:$AV$21)),IF(X100=(Info!$C$17+19),('Provozní náklady VaK-ex post'!$V$63*1000)*INDEX(Indexace!$C$42:$AV$42,MATCH($D$7,Indexace!$C$21:$AV$21)),IF(X100=(Info!$C$17+20),('Provozní náklady VaK-ex post'!$V$63*1000)*INDEX(Indexace!$C$43:$AV$43,MATCH($D$7,Indexace!$C$21:$AV$21)),IF(X100=(Info!$C$17+21),('Provozní náklady VaK-ex post'!$V$63*1000)*INDEX(Indexace!$C$44:$AV$44,MATCH($D$7,Indexace!$C$21:$AC$21)),IF(X100=(Info!$C$17+22),('Provozní náklady VaK-ex post'!$V$63*1000)*INDEX(Indexace!$C$45:$AV$45,MATCH($D$7,Indexace!$C$21:$AV$21)),IF(X100=(Info!$C$17+23),('Provozní náklady VaK-ex post'!$V$63*1000)*INDEX(Indexace!$C$46:$AV$46,MATCH($D$7,Indexace!$C$21:$AV$21)),IF(X100=(Info!$C$17+24),('Provozní náklady VaK-ex post'!$V$63*1000)*INDEX(Indexace!$C$47:$AV$47,MATCH($D$7,Indexace!$C$21:$AV$21)),IF(X100=(Info!$C$17+25),('Provozní náklady VaK-ex post'!$V$63*1000)*INDEX(Indexace!$C$48:$AV$48,MATCH($D$7,Indexace!$C$21:$AV$21)),IF(X100=(Info!$C$17+26),('Provozní náklady VaK-ex post'!$V$63*1000)*INDEX(Indexace!$C$49:$AV$49,MATCH($D$7,Indexace!$C$21:$AV$21)),IF(X100=(Info!$C$17+27),('Provozní náklady VaK-ex post'!$V$63*1000)*INDEX(Indexace!$C$50:$AV$50,MATCH($D$7,Indexace!$C$21:$AV$21)),IF(X100=(Info!$C$17+28),('Provozní náklady VaK-ex post'!$V$63*1000)*INDEX(Indexace!$C$51:$AV$51,MATCH($D$7,Indexace!$C$21:$AV$21)),IF(X100=(Info!$C$17+29),('Provozní náklady VaK-ex post'!$V$63*1000)*INDEX(Indexace!$C$52:$AV$52,MATCH($D$7,Indexace!$C$21:$AV$21)),IF(X100=(Info!$C$17+30),('Provozní náklady VaK-ex post'!$V$63*1000)*INDEX(Indexace!$C$53:$AV$53,MATCH($D$7,Indexace!$C$21:$AV$21)))))))))))))))))))))))))))))))))),0)</f>
        <v>0</v>
      </c>
      <c r="Y101" s="513">
        <f>IF(Y100&gt;=Info!$C$17,IF($F$2=0,0,IF(Y100=Info!$C$17,('Základní vstupní data'!$F$138*1000)*INDEX(Indexace!$C$23:$AV$23,MATCH($D$7,Indexace!$C$21:$AV$21)),IF(Y100=(Info!$C$17+1),('Provozní náklady VaK-ex post'!$F$63*1000)*INDEX(Indexace!$C$24:$AV$24,MATCH($D$7,Indexace!$C$21:$AV$21)),IF(Y100=(Info!$C$17+2),('Provozní náklady VaK-ex post'!$H$63*1000)*INDEX(Indexace!$C$25:$AV$25,MATCH($D$7,Indexace!$C$21:$AV$21)),IF(Y100=(Info!$C$17+3),('Provozní náklady VaK-ex post'!$J$63*1000)*INDEX(Indexace!$C$26:$AV$26,MATCH($D$7,Indexace!$C$21:$AV$21)),IF(Y100=(Info!$C$17+4),('Provozní náklady VaK-ex post'!$L$63*1000)*INDEX(Indexace!$C$27:$AV$27,MATCH($D$7,Indexace!$C$21:$AV$21)),IF(Y100=(Info!$C$17+5),('Provozní náklady VaK-ex post'!$N$63*1000)*INDEX(Indexace!$C$28:$AV$28,MATCH($D$7,Indexace!$C$21:$AV$21)),IF(Y100=(Info!$C$17+6),('Provozní náklady VaK-ex post'!$P$63*1000)*INDEX(Indexace!$C$29:$AV$29,MATCH($D$7,Indexace!$C$21:$AV$21)),IF(Y100=(Info!$C$17+7),('Provozní náklady VaK-ex post'!$R$63*1000)*INDEX(Indexace!$C$30:$AV$30,MATCH($D$7,Indexace!$C$21:$AV$21)),IF(Y100=(Info!$C$17+8),('Provozní náklady VaK-ex post'!$T$63*1000)*INDEX(Indexace!$C$31:$AV$31,MATCH($D$7,Indexace!$C$21:$AV$21)),IF(Y100=(Info!$C$17+9),('Provozní náklady VaK-ex post'!$V$63*1000)*INDEX(Indexace!$C$32:$AV$32,MATCH($D$7,Indexace!$C$21:$AV$21)),IF(Y100=(Info!$C$17+10),('Provozní náklady VaK-ex post'!$V$63*1000)*INDEX(Indexace!$C$33:$AV$33,MATCH($D$7,Indexace!$C$21:$AV$21)),IF(Y100=(Info!$C$17+11),('Provozní náklady VaK-ex post'!$V$63*1000)*INDEX(Indexace!$C$34:$AV$34,MATCH($D$7,Indexace!$C$21:$AV$21)),IF(Y100=(Info!$C$17+12),('Provozní náklady VaK-ex post'!$V$63*1000)*INDEX(Indexace!$C$35:$AV$35,MATCH($D$7,Indexace!$C$21:$AV$21)),IF(Y100=(Info!$C$17+13),('Provozní náklady VaK-ex post'!$V$63*1000)*INDEX(Indexace!$C$36:$AV$36,MATCH($D$7,Indexace!$C$21:$AV$21)),IF(Y100=(Info!$C$17+14),('Provozní náklady VaK-ex post'!$V$63*1000)*INDEX(Indexace!$C$37:$AV$37,MATCH($D$7,Indexace!$C$21:$AV$21)),IF(Y100=(Info!$C$17+15),('Provozní náklady VaK-ex post'!$V$63*1000)*INDEX(Indexace!$C$38:$AV$38,MATCH($D$7,Indexace!$C$21:$AV$21)),IF(Y100=(Info!$C$17+16),('Provozní náklady VaK-ex post'!$V$63*1000)*INDEX(Indexace!$C$39:$AV$39,MATCH($D$7,Indexace!$C$21:$AV$21)),IF(Y100=(Info!$C$17+17),('Provozní náklady VaK-ex post'!$V$63*1000)*INDEX(Indexace!$C$40:$AV$40,MATCH($D$7,Indexace!$C$21:$AV$21)),IF(Y100=(Info!$C$17+18),('Provozní náklady VaK-ex post'!$V$63*1000)*INDEX(Indexace!$C$41:$AV$41,MATCH($D$7,Indexace!$C$21:$AV$21)),IF(Y100=(Info!$C$17+19),('Provozní náklady VaK-ex post'!$V$63*1000)*INDEX(Indexace!$C$42:$AV$42,MATCH($D$7,Indexace!$C$21:$AV$21)),IF(Y100=(Info!$C$17+20),('Provozní náklady VaK-ex post'!$V$63*1000)*INDEX(Indexace!$C$43:$AV$43,MATCH($D$7,Indexace!$C$21:$AV$21)),IF(Y100=(Info!$C$17+21),('Provozní náklady VaK-ex post'!$V$63*1000)*INDEX(Indexace!$C$44:$AV$44,MATCH($D$7,Indexace!$C$21:$AC$21)),IF(Y100=(Info!$C$17+22),('Provozní náklady VaK-ex post'!$V$63*1000)*INDEX(Indexace!$C$45:$AV$45,MATCH($D$7,Indexace!$C$21:$AV$21)),IF(Y100=(Info!$C$17+23),('Provozní náklady VaK-ex post'!$V$63*1000)*INDEX(Indexace!$C$46:$AV$46,MATCH($D$7,Indexace!$C$21:$AV$21)),IF(Y100=(Info!$C$17+24),('Provozní náklady VaK-ex post'!$V$63*1000)*INDEX(Indexace!$C$47:$AV$47,MATCH($D$7,Indexace!$C$21:$AV$21)),IF(Y100=(Info!$C$17+25),('Provozní náklady VaK-ex post'!$V$63*1000)*INDEX(Indexace!$C$48:$AV$48,MATCH($D$7,Indexace!$C$21:$AV$21)),IF(Y100=(Info!$C$17+26),('Provozní náklady VaK-ex post'!$V$63*1000)*INDEX(Indexace!$C$49:$AV$49,MATCH($D$7,Indexace!$C$21:$AV$21)),IF(Y100=(Info!$C$17+27),('Provozní náklady VaK-ex post'!$V$63*1000)*INDEX(Indexace!$C$50:$AV$50,MATCH($D$7,Indexace!$C$21:$AV$21)),IF(Y100=(Info!$C$17+28),('Provozní náklady VaK-ex post'!$V$63*1000)*INDEX(Indexace!$C$51:$AV$51,MATCH($D$7,Indexace!$C$21:$AV$21)),IF(Y100=(Info!$C$17+29),('Provozní náklady VaK-ex post'!$V$63*1000)*INDEX(Indexace!$C$52:$AV$52,MATCH($D$7,Indexace!$C$21:$AV$21)),IF(Y100=(Info!$C$17+30),('Provozní náklady VaK-ex post'!$V$63*1000)*INDEX(Indexace!$C$53:$AV$53,MATCH($D$7,Indexace!$C$21:$AV$21)))))))))))))))))))))))))))))))))),0)</f>
        <v>0</v>
      </c>
      <c r="Z101" s="513">
        <f>IF(Z100&gt;=Info!$C$17,IF($F$2=0,0,IF(Z100=Info!$C$17,('Základní vstupní data'!$F$138*1000)*INDEX(Indexace!$C$23:$AV$23,MATCH($D$7,Indexace!$C$21:$AV$21)),IF(Z100=(Info!$C$17+1),('Provozní náklady VaK-ex post'!$F$63*1000)*INDEX(Indexace!$C$24:$AV$24,MATCH($D$7,Indexace!$C$21:$AV$21)),IF(Z100=(Info!$C$17+2),('Provozní náklady VaK-ex post'!$H$63*1000)*INDEX(Indexace!$C$25:$AV$25,MATCH($D$7,Indexace!$C$21:$AV$21)),IF(Z100=(Info!$C$17+3),('Provozní náklady VaK-ex post'!$J$63*1000)*INDEX(Indexace!$C$26:$AV$26,MATCH($D$7,Indexace!$C$21:$AV$21)),IF(Z100=(Info!$C$17+4),('Provozní náklady VaK-ex post'!$L$63*1000)*INDEX(Indexace!$C$27:$AV$27,MATCH($D$7,Indexace!$C$21:$AV$21)),IF(Z100=(Info!$C$17+5),('Provozní náklady VaK-ex post'!$N$63*1000)*INDEX(Indexace!$C$28:$AV$28,MATCH($D$7,Indexace!$C$21:$AV$21)),IF(Z100=(Info!$C$17+6),('Provozní náklady VaK-ex post'!$P$63*1000)*INDEX(Indexace!$C$29:$AV$29,MATCH($D$7,Indexace!$C$21:$AV$21)),IF(Z100=(Info!$C$17+7),('Provozní náklady VaK-ex post'!$R$63*1000)*INDEX(Indexace!$C$30:$AV$30,MATCH($D$7,Indexace!$C$21:$AV$21)),IF(Z100=(Info!$C$17+8),('Provozní náklady VaK-ex post'!$T$63*1000)*INDEX(Indexace!$C$31:$AV$31,MATCH($D$7,Indexace!$C$21:$AV$21)),IF(Z100=(Info!$C$17+9),('Provozní náklady VaK-ex post'!$V$63*1000)*INDEX(Indexace!$C$32:$AV$32,MATCH($D$7,Indexace!$C$21:$AV$21)),IF(Z100=(Info!$C$17+10),('Provozní náklady VaK-ex post'!$V$63*1000)*INDEX(Indexace!$C$33:$AV$33,MATCH($D$7,Indexace!$C$21:$AV$21)),IF(Z100=(Info!$C$17+11),('Provozní náklady VaK-ex post'!$V$63*1000)*INDEX(Indexace!$C$34:$AV$34,MATCH($D$7,Indexace!$C$21:$AV$21)),IF(Z100=(Info!$C$17+12),('Provozní náklady VaK-ex post'!$V$63*1000)*INDEX(Indexace!$C$35:$AV$35,MATCH($D$7,Indexace!$C$21:$AV$21)),IF(Z100=(Info!$C$17+13),('Provozní náklady VaK-ex post'!$V$63*1000)*INDEX(Indexace!$C$36:$AV$36,MATCH($D$7,Indexace!$C$21:$AV$21)),IF(Z100=(Info!$C$17+14),('Provozní náklady VaK-ex post'!$V$63*1000)*INDEX(Indexace!$C$37:$AV$37,MATCH($D$7,Indexace!$C$21:$AV$21)),IF(Z100=(Info!$C$17+15),('Provozní náklady VaK-ex post'!$V$63*1000)*INDEX(Indexace!$C$38:$AV$38,MATCH($D$7,Indexace!$C$21:$AV$21)),IF(Z100=(Info!$C$17+16),('Provozní náklady VaK-ex post'!$V$63*1000)*INDEX(Indexace!$C$39:$AV$39,MATCH($D$7,Indexace!$C$21:$AV$21)),IF(Z100=(Info!$C$17+17),('Provozní náklady VaK-ex post'!$V$63*1000)*INDEX(Indexace!$C$40:$AV$40,MATCH($D$7,Indexace!$C$21:$AV$21)),IF(Z100=(Info!$C$17+18),('Provozní náklady VaK-ex post'!$V$63*1000)*INDEX(Indexace!$C$41:$AV$41,MATCH($D$7,Indexace!$C$21:$AV$21)),IF(Z100=(Info!$C$17+19),('Provozní náklady VaK-ex post'!$V$63*1000)*INDEX(Indexace!$C$42:$AV$42,MATCH($D$7,Indexace!$C$21:$AV$21)),IF(Z100=(Info!$C$17+20),('Provozní náklady VaK-ex post'!$V$63*1000)*INDEX(Indexace!$C$43:$AV$43,MATCH($D$7,Indexace!$C$21:$AV$21)),IF(Z100=(Info!$C$17+21),('Provozní náklady VaK-ex post'!$V$63*1000)*INDEX(Indexace!$C$44:$AV$44,MATCH($D$7,Indexace!$C$21:$AC$21)),IF(Z100=(Info!$C$17+22),('Provozní náklady VaK-ex post'!$V$63*1000)*INDEX(Indexace!$C$45:$AV$45,MATCH($D$7,Indexace!$C$21:$AV$21)),IF(Z100=(Info!$C$17+23),('Provozní náklady VaK-ex post'!$V$63*1000)*INDEX(Indexace!$C$46:$AV$46,MATCH($D$7,Indexace!$C$21:$AV$21)),IF(Z100=(Info!$C$17+24),('Provozní náklady VaK-ex post'!$V$63*1000)*INDEX(Indexace!$C$47:$AV$47,MATCH($D$7,Indexace!$C$21:$AV$21)),IF(Z100=(Info!$C$17+25),('Provozní náklady VaK-ex post'!$V$63*1000)*INDEX(Indexace!$C$48:$AV$48,MATCH($D$7,Indexace!$C$21:$AV$21)),IF(Z100=(Info!$C$17+26),('Provozní náklady VaK-ex post'!$V$63*1000)*INDEX(Indexace!$C$49:$AV$49,MATCH($D$7,Indexace!$C$21:$AV$21)),IF(Z100=(Info!$C$17+27),('Provozní náklady VaK-ex post'!$V$63*1000)*INDEX(Indexace!$C$50:$AV$50,MATCH($D$7,Indexace!$C$21:$AV$21)),IF(Z100=(Info!$C$17+28),('Provozní náklady VaK-ex post'!$V$63*1000)*INDEX(Indexace!$C$51:$AV$51,MATCH($D$7,Indexace!$C$21:$AV$21)),IF(Z100=(Info!$C$17+29),('Provozní náklady VaK-ex post'!$V$63*1000)*INDEX(Indexace!$C$52:$AV$52,MATCH($D$7,Indexace!$C$21:$AV$21)),IF(Z100=(Info!$C$17+30),('Provozní náklady VaK-ex post'!$V$63*1000)*INDEX(Indexace!$C$53:$AV$53,MATCH($D$7,Indexace!$C$21:$AV$21)))))))))))))))))))))))))))))))))),0)</f>
        <v>0</v>
      </c>
      <c r="AA101" s="513">
        <f>IF(AA100&gt;=Info!$C$17,IF($F$2=0,0,IF(AA100=Info!$C$17,('Základní vstupní data'!$F$138*1000)*INDEX(Indexace!$C$23:$AV$23,MATCH($D$7,Indexace!$C$21:$AV$21)),IF(AA100=(Info!$C$17+1),('Provozní náklady VaK-ex post'!$F$63*1000)*INDEX(Indexace!$C$24:$AV$24,MATCH($D$7,Indexace!$C$21:$AV$21)),IF(AA100=(Info!$C$17+2),('Provozní náklady VaK-ex post'!$H$63*1000)*INDEX(Indexace!$C$25:$AV$25,MATCH($D$7,Indexace!$C$21:$AV$21)),IF(AA100=(Info!$C$17+3),('Provozní náklady VaK-ex post'!$J$63*1000)*INDEX(Indexace!$C$26:$AV$26,MATCH($D$7,Indexace!$C$21:$AV$21)),IF(AA100=(Info!$C$17+4),('Provozní náklady VaK-ex post'!$L$63*1000)*INDEX(Indexace!$C$27:$AV$27,MATCH($D$7,Indexace!$C$21:$AV$21)),IF(AA100=(Info!$C$17+5),('Provozní náklady VaK-ex post'!$N$63*1000)*INDEX(Indexace!$C$28:$AV$28,MATCH($D$7,Indexace!$C$21:$AV$21)),IF(AA100=(Info!$C$17+6),('Provozní náklady VaK-ex post'!$P$63*1000)*INDEX(Indexace!$C$29:$AV$29,MATCH($D$7,Indexace!$C$21:$AV$21)),IF(AA100=(Info!$C$17+7),('Provozní náklady VaK-ex post'!$R$63*1000)*INDEX(Indexace!$C$30:$AV$30,MATCH($D$7,Indexace!$C$21:$AV$21)),IF(AA100=(Info!$C$17+8),('Provozní náklady VaK-ex post'!$T$63*1000)*INDEX(Indexace!$C$31:$AV$31,MATCH($D$7,Indexace!$C$21:$AV$21)),IF(AA100=(Info!$C$17+9),('Provozní náklady VaK-ex post'!$V$63*1000)*INDEX(Indexace!$C$32:$AV$32,MATCH($D$7,Indexace!$C$21:$AV$21)),IF(AA100=(Info!$C$17+10),('Provozní náklady VaK-ex post'!$V$63*1000)*INDEX(Indexace!$C$33:$AV$33,MATCH($D$7,Indexace!$C$21:$AV$21)),IF(AA100=(Info!$C$17+11),('Provozní náklady VaK-ex post'!$V$63*1000)*INDEX(Indexace!$C$34:$AV$34,MATCH($D$7,Indexace!$C$21:$AV$21)),IF(AA100=(Info!$C$17+12),('Provozní náklady VaK-ex post'!$V$63*1000)*INDEX(Indexace!$C$35:$AV$35,MATCH($D$7,Indexace!$C$21:$AV$21)),IF(AA100=(Info!$C$17+13),('Provozní náklady VaK-ex post'!$V$63*1000)*INDEX(Indexace!$C$36:$AV$36,MATCH($D$7,Indexace!$C$21:$AV$21)),IF(AA100=(Info!$C$17+14),('Provozní náklady VaK-ex post'!$V$63*1000)*INDEX(Indexace!$C$37:$AV$37,MATCH($D$7,Indexace!$C$21:$AV$21)),IF(AA100=(Info!$C$17+15),('Provozní náklady VaK-ex post'!$V$63*1000)*INDEX(Indexace!$C$38:$AV$38,MATCH($D$7,Indexace!$C$21:$AV$21)),IF(AA100=(Info!$C$17+16),('Provozní náklady VaK-ex post'!$V$63*1000)*INDEX(Indexace!$C$39:$AV$39,MATCH($D$7,Indexace!$C$21:$AV$21)),IF(AA100=(Info!$C$17+17),('Provozní náklady VaK-ex post'!$V$63*1000)*INDEX(Indexace!$C$40:$AV$40,MATCH($D$7,Indexace!$C$21:$AV$21)),IF(AA100=(Info!$C$17+18),('Provozní náklady VaK-ex post'!$V$63*1000)*INDEX(Indexace!$C$41:$AV$41,MATCH($D$7,Indexace!$C$21:$AV$21)),IF(AA100=(Info!$C$17+19),('Provozní náklady VaK-ex post'!$V$63*1000)*INDEX(Indexace!$C$42:$AV$42,MATCH($D$7,Indexace!$C$21:$AV$21)),IF(AA100=(Info!$C$17+20),('Provozní náklady VaK-ex post'!$V$63*1000)*INDEX(Indexace!$C$43:$AV$43,MATCH($D$7,Indexace!$C$21:$AV$21)),IF(AA100=(Info!$C$17+21),('Provozní náklady VaK-ex post'!$V$63*1000)*INDEX(Indexace!$C$44:$AV$44,MATCH($D$7,Indexace!$C$21:$AC$21)),IF(AA100=(Info!$C$17+22),('Provozní náklady VaK-ex post'!$V$63*1000)*INDEX(Indexace!$C$45:$AV$45,MATCH($D$7,Indexace!$C$21:$AV$21)),IF(AA100=(Info!$C$17+23),('Provozní náklady VaK-ex post'!$V$63*1000)*INDEX(Indexace!$C$46:$AV$46,MATCH($D$7,Indexace!$C$21:$AV$21)),IF(AA100=(Info!$C$17+24),('Provozní náklady VaK-ex post'!$V$63*1000)*INDEX(Indexace!$C$47:$AV$47,MATCH($D$7,Indexace!$C$21:$AV$21)),IF(AA100=(Info!$C$17+25),('Provozní náklady VaK-ex post'!$V$63*1000)*INDEX(Indexace!$C$48:$AV$48,MATCH($D$7,Indexace!$C$21:$AV$21)),IF(AA100=(Info!$C$17+26),('Provozní náklady VaK-ex post'!$V$63*1000)*INDEX(Indexace!$C$49:$AV$49,MATCH($D$7,Indexace!$C$21:$AV$21)),IF(AA100=(Info!$C$17+27),('Provozní náklady VaK-ex post'!$V$63*1000)*INDEX(Indexace!$C$50:$AV$50,MATCH($D$7,Indexace!$C$21:$AV$21)),IF(AA100=(Info!$C$17+28),('Provozní náklady VaK-ex post'!$V$63*1000)*INDEX(Indexace!$C$51:$AV$51,MATCH($D$7,Indexace!$C$21:$AV$21)),IF(AA100=(Info!$C$17+29),('Provozní náklady VaK-ex post'!$V$63*1000)*INDEX(Indexace!$C$52:$AV$52,MATCH($D$7,Indexace!$C$21:$AV$21)),IF(AA100=(Info!$C$17+30),('Provozní náklady VaK-ex post'!$V$63*1000)*INDEX(Indexace!$C$53:$AV$53,MATCH($D$7,Indexace!$C$21:$AV$21)))))))))))))))))))))))))))))))))),0)</f>
        <v>0</v>
      </c>
      <c r="AB101" s="513">
        <f>IF(AB100&gt;=Info!$C$17,IF($F$2=0,0,IF(AB100=Info!$C$17,('Základní vstupní data'!$F$138*1000)*INDEX(Indexace!$C$23:$AV$23,MATCH($D$7,Indexace!$C$21:$AV$21)),IF(AB100=(Info!$C$17+1),('Provozní náklady VaK-ex post'!$F$63*1000)*INDEX(Indexace!$C$24:$AV$24,MATCH($D$7,Indexace!$C$21:$AV$21)),IF(AB100=(Info!$C$17+2),('Provozní náklady VaK-ex post'!$H$63*1000)*INDEX(Indexace!$C$25:$AV$25,MATCH($D$7,Indexace!$C$21:$AV$21)),IF(AB100=(Info!$C$17+3),('Provozní náklady VaK-ex post'!$J$63*1000)*INDEX(Indexace!$C$26:$AV$26,MATCH($D$7,Indexace!$C$21:$AV$21)),IF(AB100=(Info!$C$17+4),('Provozní náklady VaK-ex post'!$L$63*1000)*INDEX(Indexace!$C$27:$AV$27,MATCH($D$7,Indexace!$C$21:$AV$21)),IF(AB100=(Info!$C$17+5),('Provozní náklady VaK-ex post'!$N$63*1000)*INDEX(Indexace!$C$28:$AV$28,MATCH($D$7,Indexace!$C$21:$AV$21)),IF(AB100=(Info!$C$17+6),('Provozní náklady VaK-ex post'!$P$63*1000)*INDEX(Indexace!$C$29:$AV$29,MATCH($D$7,Indexace!$C$21:$AV$21)),IF(AB100=(Info!$C$17+7),('Provozní náklady VaK-ex post'!$R$63*1000)*INDEX(Indexace!$C$30:$AV$30,MATCH($D$7,Indexace!$C$21:$AV$21)),IF(AB100=(Info!$C$17+8),('Provozní náklady VaK-ex post'!$T$63*1000)*INDEX(Indexace!$C$31:$AV$31,MATCH($D$7,Indexace!$C$21:$AV$21)),IF(AB100=(Info!$C$17+9),('Provozní náklady VaK-ex post'!$V$63*1000)*INDEX(Indexace!$C$32:$AV$32,MATCH($D$7,Indexace!$C$21:$AV$21)),IF(AB100=(Info!$C$17+10),('Provozní náklady VaK-ex post'!$V$63*1000)*INDEX(Indexace!$C$33:$AV$33,MATCH($D$7,Indexace!$C$21:$AV$21)),IF(AB100=(Info!$C$17+11),('Provozní náklady VaK-ex post'!$V$63*1000)*INDEX(Indexace!$C$34:$AV$34,MATCH($D$7,Indexace!$C$21:$AV$21)),IF(AB100=(Info!$C$17+12),('Provozní náklady VaK-ex post'!$V$63*1000)*INDEX(Indexace!$C$35:$AV$35,MATCH($D$7,Indexace!$C$21:$AV$21)),IF(AB100=(Info!$C$17+13),('Provozní náklady VaK-ex post'!$V$63*1000)*INDEX(Indexace!$C$36:$AV$36,MATCH($D$7,Indexace!$C$21:$AV$21)),IF(AB100=(Info!$C$17+14),('Provozní náklady VaK-ex post'!$V$63*1000)*INDEX(Indexace!$C$37:$AV$37,MATCH($D$7,Indexace!$C$21:$AV$21)),IF(AB100=(Info!$C$17+15),('Provozní náklady VaK-ex post'!$V$63*1000)*INDEX(Indexace!$C$38:$AV$38,MATCH($D$7,Indexace!$C$21:$AV$21)),IF(AB100=(Info!$C$17+16),('Provozní náklady VaK-ex post'!$V$63*1000)*INDEX(Indexace!$C$39:$AV$39,MATCH($D$7,Indexace!$C$21:$AV$21)),IF(AB100=(Info!$C$17+17),('Provozní náklady VaK-ex post'!$V$63*1000)*INDEX(Indexace!$C$40:$AV$40,MATCH($D$7,Indexace!$C$21:$AV$21)),IF(AB100=(Info!$C$17+18),('Provozní náklady VaK-ex post'!$V$63*1000)*INDEX(Indexace!$C$41:$AV$41,MATCH($D$7,Indexace!$C$21:$AV$21)),IF(AB100=(Info!$C$17+19),('Provozní náklady VaK-ex post'!$V$63*1000)*INDEX(Indexace!$C$42:$AV$42,MATCH($D$7,Indexace!$C$21:$AV$21)),IF(AB100=(Info!$C$17+20),('Provozní náklady VaK-ex post'!$V$63*1000)*INDEX(Indexace!$C$43:$AV$43,MATCH($D$7,Indexace!$C$21:$AV$21)),IF(AB100=(Info!$C$17+21),('Provozní náklady VaK-ex post'!$V$63*1000)*INDEX(Indexace!$C$44:$AV$44,MATCH($D$7,Indexace!$C$21:$AC$21)),IF(AB100=(Info!$C$17+22),('Provozní náklady VaK-ex post'!$V$63*1000)*INDEX(Indexace!$C$45:$AV$45,MATCH($D$7,Indexace!$C$21:$AV$21)),IF(AB100=(Info!$C$17+23),('Provozní náklady VaK-ex post'!$V$63*1000)*INDEX(Indexace!$C$46:$AV$46,MATCH($D$7,Indexace!$C$21:$AV$21)),IF(AB100=(Info!$C$17+24),('Provozní náklady VaK-ex post'!$V$63*1000)*INDEX(Indexace!$C$47:$AV$47,MATCH($D$7,Indexace!$C$21:$AV$21)),IF(AB100=(Info!$C$17+25),('Provozní náklady VaK-ex post'!$V$63*1000)*INDEX(Indexace!$C$48:$AV$48,MATCH($D$7,Indexace!$C$21:$AV$21)),IF(AB100=(Info!$C$17+26),('Provozní náklady VaK-ex post'!$V$63*1000)*INDEX(Indexace!$C$49:$AV$49,MATCH($D$7,Indexace!$C$21:$AV$21)),IF(AB100=(Info!$C$17+27),('Provozní náklady VaK-ex post'!$V$63*1000)*INDEX(Indexace!$C$50:$AV$50,MATCH($D$7,Indexace!$C$21:$AV$21)),IF(AB100=(Info!$C$17+28),('Provozní náklady VaK-ex post'!$V$63*1000)*INDEX(Indexace!$C$51:$AV$51,MATCH($D$7,Indexace!$C$21:$AV$21)),IF(AB100=(Info!$C$17+29),('Provozní náklady VaK-ex post'!$V$63*1000)*INDEX(Indexace!$C$52:$AV$52,MATCH($D$7,Indexace!$C$21:$AV$21)),IF(AB100=(Info!$C$17+30),('Provozní náklady VaK-ex post'!$V$63*1000)*INDEX(Indexace!$C$53:$AV$53,MATCH($D$7,Indexace!$C$21:$AV$21)))))))))))))))))))))))))))))))))),0)</f>
        <v>0</v>
      </c>
      <c r="AC101" s="513">
        <f>IF(AC100&gt;=Info!$C$17,IF($F$2=0,0,IF(AC100=Info!$C$17,('Základní vstupní data'!$F$138*1000)*INDEX(Indexace!$C$23:$AV$23,MATCH($D$7,Indexace!$C$21:$AV$21)),IF(AC100=(Info!$C$17+1),('Provozní náklady VaK-ex post'!$F$63*1000)*INDEX(Indexace!$C$24:$AV$24,MATCH($D$7,Indexace!$C$21:$AV$21)),IF(AC100=(Info!$C$17+2),('Provozní náklady VaK-ex post'!$H$63*1000)*INDEX(Indexace!$C$25:$AV$25,MATCH($D$7,Indexace!$C$21:$AV$21)),IF(AC100=(Info!$C$17+3),('Provozní náklady VaK-ex post'!$J$63*1000)*INDEX(Indexace!$C$26:$AV$26,MATCH($D$7,Indexace!$C$21:$AV$21)),IF(AC100=(Info!$C$17+4),('Provozní náklady VaK-ex post'!$L$63*1000)*INDEX(Indexace!$C$27:$AV$27,MATCH($D$7,Indexace!$C$21:$AV$21)),IF(AC100=(Info!$C$17+5),('Provozní náklady VaK-ex post'!$N$63*1000)*INDEX(Indexace!$C$28:$AV$28,MATCH($D$7,Indexace!$C$21:$AV$21)),IF(AC100=(Info!$C$17+6),('Provozní náklady VaK-ex post'!$P$63*1000)*INDEX(Indexace!$C$29:$AV$29,MATCH($D$7,Indexace!$C$21:$AV$21)),IF(AC100=(Info!$C$17+7),('Provozní náklady VaK-ex post'!$R$63*1000)*INDEX(Indexace!$C$30:$AV$30,MATCH($D$7,Indexace!$C$21:$AV$21)),IF(AC100=(Info!$C$17+8),('Provozní náklady VaK-ex post'!$T$63*1000)*INDEX(Indexace!$C$31:$AV$31,MATCH($D$7,Indexace!$C$21:$AV$21)),IF(AC100=(Info!$C$17+9),('Provozní náklady VaK-ex post'!$V$63*1000)*INDEX(Indexace!$C$32:$AV$32,MATCH($D$7,Indexace!$C$21:$AV$21)),IF(AC100=(Info!$C$17+10),('Provozní náklady VaK-ex post'!$V$63*1000)*INDEX(Indexace!$C$33:$AV$33,MATCH($D$7,Indexace!$C$21:$AV$21)),IF(AC100=(Info!$C$17+11),('Provozní náklady VaK-ex post'!$V$63*1000)*INDEX(Indexace!$C$34:$AV$34,MATCH($D$7,Indexace!$C$21:$AV$21)),IF(AC100=(Info!$C$17+12),('Provozní náklady VaK-ex post'!$V$63*1000)*INDEX(Indexace!$C$35:$AV$35,MATCH($D$7,Indexace!$C$21:$AV$21)),IF(AC100=(Info!$C$17+13),('Provozní náklady VaK-ex post'!$V$63*1000)*INDEX(Indexace!$C$36:$AV$36,MATCH($D$7,Indexace!$C$21:$AV$21)),IF(AC100=(Info!$C$17+14),('Provozní náklady VaK-ex post'!$V$63*1000)*INDEX(Indexace!$C$37:$AV$37,MATCH($D$7,Indexace!$C$21:$AV$21)),IF(AC100=(Info!$C$17+15),('Provozní náklady VaK-ex post'!$V$63*1000)*INDEX(Indexace!$C$38:$AV$38,MATCH($D$7,Indexace!$C$21:$AV$21)),IF(AC100=(Info!$C$17+16),('Provozní náklady VaK-ex post'!$V$63*1000)*INDEX(Indexace!$C$39:$AV$39,MATCH($D$7,Indexace!$C$21:$AV$21)),IF(AC100=(Info!$C$17+17),('Provozní náklady VaK-ex post'!$V$63*1000)*INDEX(Indexace!$C$40:$AV$40,MATCH($D$7,Indexace!$C$21:$AV$21)),IF(AC100=(Info!$C$17+18),('Provozní náklady VaK-ex post'!$V$63*1000)*INDEX(Indexace!$C$41:$AV$41,MATCH($D$7,Indexace!$C$21:$AV$21)),IF(AC100=(Info!$C$17+19),('Provozní náklady VaK-ex post'!$V$63*1000)*INDEX(Indexace!$C$42:$AV$42,MATCH($D$7,Indexace!$C$21:$AV$21)),IF(AC100=(Info!$C$17+20),('Provozní náklady VaK-ex post'!$V$63*1000)*INDEX(Indexace!$C$43:$AV$43,MATCH($D$7,Indexace!$C$21:$AV$21)),IF(AC100=(Info!$C$17+21),('Provozní náklady VaK-ex post'!$V$63*1000)*INDEX(Indexace!$C$44:$AV$44,MATCH($D$7,Indexace!$C$21:$AC$21)),IF(AC100=(Info!$C$17+22),('Provozní náklady VaK-ex post'!$V$63*1000)*INDEX(Indexace!$C$45:$AV$45,MATCH($D$7,Indexace!$C$21:$AV$21)),IF(AC100=(Info!$C$17+23),('Provozní náklady VaK-ex post'!$V$63*1000)*INDEX(Indexace!$C$46:$AV$46,MATCH($D$7,Indexace!$C$21:$AV$21)),IF(AC100=(Info!$C$17+24),('Provozní náklady VaK-ex post'!$V$63*1000)*INDEX(Indexace!$C$47:$AV$47,MATCH($D$7,Indexace!$C$21:$AV$21)),IF(AC100=(Info!$C$17+25),('Provozní náklady VaK-ex post'!$V$63*1000)*INDEX(Indexace!$C$48:$AV$48,MATCH($D$7,Indexace!$C$21:$AV$21)),IF(AC100=(Info!$C$17+26),('Provozní náklady VaK-ex post'!$V$63*1000)*INDEX(Indexace!$C$49:$AV$49,MATCH($D$7,Indexace!$C$21:$AV$21)),IF(AC100=(Info!$C$17+27),('Provozní náklady VaK-ex post'!$V$63*1000)*INDEX(Indexace!$C$50:$AV$50,MATCH($D$7,Indexace!$C$21:$AV$21)),IF(AC100=(Info!$C$17+28),('Provozní náklady VaK-ex post'!$V$63*1000)*INDEX(Indexace!$C$51:$AV$51,MATCH($D$7,Indexace!$C$21:$AV$21)),IF(AC100=(Info!$C$17+29),('Provozní náklady VaK-ex post'!$V$63*1000)*INDEX(Indexace!$C$52:$AV$52,MATCH($D$7,Indexace!$C$21:$AV$21)),IF(AC100=(Info!$C$17+30),('Provozní náklady VaK-ex post'!$V$63*1000)*INDEX(Indexace!$C$53:$AV$53,MATCH($D$7,Indexace!$C$21:$AV$21)))))))))))))))))))))))))))))))))),0)</f>
        <v>0</v>
      </c>
      <c r="AD101" s="513">
        <f>IF(AD100&gt;=Info!$C$17,IF($F$2=0,0,IF(AD100=Info!$C$17,('Základní vstupní data'!$F$138*1000)*INDEX(Indexace!$C$23:$AV$23,MATCH($D$7,Indexace!$C$21:$AV$21)),IF(AD100=(Info!$C$17+1),('Provozní náklady VaK-ex post'!$F$63*1000)*INDEX(Indexace!$C$24:$AV$24,MATCH($D$7,Indexace!$C$21:$AV$21)),IF(AD100=(Info!$C$17+2),('Provozní náklady VaK-ex post'!$H$63*1000)*INDEX(Indexace!$C$25:$AV$25,MATCH($D$7,Indexace!$C$21:$AV$21)),IF(AD100=(Info!$C$17+3),('Provozní náklady VaK-ex post'!$J$63*1000)*INDEX(Indexace!$C$26:$AV$26,MATCH($D$7,Indexace!$C$21:$AV$21)),IF(AD100=(Info!$C$17+4),('Provozní náklady VaK-ex post'!$L$63*1000)*INDEX(Indexace!$C$27:$AV$27,MATCH($D$7,Indexace!$C$21:$AV$21)),IF(AD100=(Info!$C$17+5),('Provozní náklady VaK-ex post'!$N$63*1000)*INDEX(Indexace!$C$28:$AV$28,MATCH($D$7,Indexace!$C$21:$AV$21)),IF(AD100=(Info!$C$17+6),('Provozní náklady VaK-ex post'!$P$63*1000)*INDEX(Indexace!$C$29:$AV$29,MATCH($D$7,Indexace!$C$21:$AV$21)),IF(AD100=(Info!$C$17+7),('Provozní náklady VaK-ex post'!$R$63*1000)*INDEX(Indexace!$C$30:$AV$30,MATCH($D$7,Indexace!$C$21:$AV$21)),IF(AD100=(Info!$C$17+8),('Provozní náklady VaK-ex post'!$T$63*1000)*INDEX(Indexace!$C$31:$AV$31,MATCH($D$7,Indexace!$C$21:$AV$21)),IF(AD100=(Info!$C$17+9),('Provozní náklady VaK-ex post'!$V$63*1000)*INDEX(Indexace!$C$32:$AV$32,MATCH($D$7,Indexace!$C$21:$AV$21)),IF(AD100=(Info!$C$17+10),('Provozní náklady VaK-ex post'!$V$63*1000)*INDEX(Indexace!$C$33:$AV$33,MATCH($D$7,Indexace!$C$21:$AV$21)),IF(AD100=(Info!$C$17+11),('Provozní náklady VaK-ex post'!$V$63*1000)*INDEX(Indexace!$C$34:$AV$34,MATCH($D$7,Indexace!$C$21:$AV$21)),IF(AD100=(Info!$C$17+12),('Provozní náklady VaK-ex post'!$V$63*1000)*INDEX(Indexace!$C$35:$AV$35,MATCH($D$7,Indexace!$C$21:$AV$21)),IF(AD100=(Info!$C$17+13),('Provozní náklady VaK-ex post'!$V$63*1000)*INDEX(Indexace!$C$36:$AV$36,MATCH($D$7,Indexace!$C$21:$AV$21)),IF(AD100=(Info!$C$17+14),('Provozní náklady VaK-ex post'!$V$63*1000)*INDEX(Indexace!$C$37:$AV$37,MATCH($D$7,Indexace!$C$21:$AV$21)),IF(AD100=(Info!$C$17+15),('Provozní náklady VaK-ex post'!$V$63*1000)*INDEX(Indexace!$C$38:$AV$38,MATCH($D$7,Indexace!$C$21:$AV$21)),IF(AD100=(Info!$C$17+16),('Provozní náklady VaK-ex post'!$V$63*1000)*INDEX(Indexace!$C$39:$AV$39,MATCH($D$7,Indexace!$C$21:$AV$21)),IF(AD100=(Info!$C$17+17),('Provozní náklady VaK-ex post'!$V$63*1000)*INDEX(Indexace!$C$40:$AV$40,MATCH($D$7,Indexace!$C$21:$AV$21)),IF(AD100=(Info!$C$17+18),('Provozní náklady VaK-ex post'!$V$63*1000)*INDEX(Indexace!$C$41:$AV$41,MATCH($D$7,Indexace!$C$21:$AV$21)),IF(AD100=(Info!$C$17+19),('Provozní náklady VaK-ex post'!$V$63*1000)*INDEX(Indexace!$C$42:$AV$42,MATCH($D$7,Indexace!$C$21:$AV$21)),IF(AD100=(Info!$C$17+20),('Provozní náklady VaK-ex post'!$V$63*1000)*INDEX(Indexace!$C$43:$AV$43,MATCH($D$7,Indexace!$C$21:$AV$21)),IF(AD100=(Info!$C$17+21),('Provozní náklady VaK-ex post'!$V$63*1000)*INDEX(Indexace!$C$44:$AV$44,MATCH($D$7,Indexace!$C$21:$AC$21)),IF(AD100=(Info!$C$17+22),('Provozní náklady VaK-ex post'!$V$63*1000)*INDEX(Indexace!$C$45:$AV$45,MATCH($D$7,Indexace!$C$21:$AV$21)),IF(AD100=(Info!$C$17+23),('Provozní náklady VaK-ex post'!$V$63*1000)*INDEX(Indexace!$C$46:$AV$46,MATCH($D$7,Indexace!$C$21:$AV$21)),IF(AD100=(Info!$C$17+24),('Provozní náklady VaK-ex post'!$V$63*1000)*INDEX(Indexace!$C$47:$AV$47,MATCH($D$7,Indexace!$C$21:$AV$21)),IF(AD100=(Info!$C$17+25),('Provozní náklady VaK-ex post'!$V$63*1000)*INDEX(Indexace!$C$48:$AV$48,MATCH($D$7,Indexace!$C$21:$AV$21)),IF(AD100=(Info!$C$17+26),('Provozní náklady VaK-ex post'!$V$63*1000)*INDEX(Indexace!$C$49:$AV$49,MATCH($D$7,Indexace!$C$21:$AV$21)),IF(AD100=(Info!$C$17+27),('Provozní náklady VaK-ex post'!$V$63*1000)*INDEX(Indexace!$C$50:$AV$50,MATCH($D$7,Indexace!$C$21:$AV$21)),IF(AD100=(Info!$C$17+28),('Provozní náklady VaK-ex post'!$V$63*1000)*INDEX(Indexace!$C$51:$AV$51,MATCH($D$7,Indexace!$C$21:$AV$21)),IF(AD100=(Info!$C$17+29),('Provozní náklady VaK-ex post'!$V$63*1000)*INDEX(Indexace!$C$52:$AV$52,MATCH($D$7,Indexace!$C$21:$AV$21)),IF(AD100=(Info!$C$17+30),('Provozní náklady VaK-ex post'!$V$63*1000)*INDEX(Indexace!$C$53:$AV$53,MATCH($D$7,Indexace!$C$21:$AV$21)))))))))))))))))))))))))))))))))),0)</f>
        <v>0</v>
      </c>
      <c r="AE101" s="513">
        <f>IF(AE100&gt;=Info!$C$17,IF($F$2=0,0,IF(AE100=Info!$C$17,('Základní vstupní data'!$F$138*1000)*INDEX(Indexace!$C$23:$AV$23,MATCH($D$7,Indexace!$C$21:$AV$21)),IF(AE100=(Info!$C$17+1),('Provozní náklady VaK-ex post'!$F$63*1000)*INDEX(Indexace!$C$24:$AV$24,MATCH($D$7,Indexace!$C$21:$AV$21)),IF(AE100=(Info!$C$17+2),('Provozní náklady VaK-ex post'!$H$63*1000)*INDEX(Indexace!$C$25:$AV$25,MATCH($D$7,Indexace!$C$21:$AV$21)),IF(AE100=(Info!$C$17+3),('Provozní náklady VaK-ex post'!$J$63*1000)*INDEX(Indexace!$C$26:$AV$26,MATCH($D$7,Indexace!$C$21:$AV$21)),IF(AE100=(Info!$C$17+4),('Provozní náklady VaK-ex post'!$L$63*1000)*INDEX(Indexace!$C$27:$AV$27,MATCH($D$7,Indexace!$C$21:$AV$21)),IF(AE100=(Info!$C$17+5),('Provozní náklady VaK-ex post'!$N$63*1000)*INDEX(Indexace!$C$28:$AV$28,MATCH($D$7,Indexace!$C$21:$AV$21)),IF(AE100=(Info!$C$17+6),('Provozní náklady VaK-ex post'!$P$63*1000)*INDEX(Indexace!$C$29:$AV$29,MATCH($D$7,Indexace!$C$21:$AV$21)),IF(AE100=(Info!$C$17+7),('Provozní náklady VaK-ex post'!$R$63*1000)*INDEX(Indexace!$C$30:$AV$30,MATCH($D$7,Indexace!$C$21:$AV$21)),IF(AE100=(Info!$C$17+8),('Provozní náklady VaK-ex post'!$T$63*1000)*INDEX(Indexace!$C$31:$AV$31,MATCH($D$7,Indexace!$C$21:$AV$21)),IF(AE100=(Info!$C$17+9),('Provozní náklady VaK-ex post'!$V$63*1000)*INDEX(Indexace!$C$32:$AV$32,MATCH($D$7,Indexace!$C$21:$AV$21)),IF(AE100=(Info!$C$17+10),('Provozní náklady VaK-ex post'!$V$63*1000)*INDEX(Indexace!$C$33:$AV$33,MATCH($D$7,Indexace!$C$21:$AV$21)),IF(AE100=(Info!$C$17+11),('Provozní náklady VaK-ex post'!$V$63*1000)*INDEX(Indexace!$C$34:$AV$34,MATCH($D$7,Indexace!$C$21:$AV$21)),IF(AE100=(Info!$C$17+12),('Provozní náklady VaK-ex post'!$V$63*1000)*INDEX(Indexace!$C$35:$AV$35,MATCH($D$7,Indexace!$C$21:$AV$21)),IF(AE100=(Info!$C$17+13),('Provozní náklady VaK-ex post'!$V$63*1000)*INDEX(Indexace!$C$36:$AV$36,MATCH($D$7,Indexace!$C$21:$AV$21)),IF(AE100=(Info!$C$17+14),('Provozní náklady VaK-ex post'!$V$63*1000)*INDEX(Indexace!$C$37:$AV$37,MATCH($D$7,Indexace!$C$21:$AV$21)),IF(AE100=(Info!$C$17+15),('Provozní náklady VaK-ex post'!$V$63*1000)*INDEX(Indexace!$C$38:$AV$38,MATCH($D$7,Indexace!$C$21:$AV$21)),IF(AE100=(Info!$C$17+16),('Provozní náklady VaK-ex post'!$V$63*1000)*INDEX(Indexace!$C$39:$AV$39,MATCH($D$7,Indexace!$C$21:$AV$21)),IF(AE100=(Info!$C$17+17),('Provozní náklady VaK-ex post'!$V$63*1000)*INDEX(Indexace!$C$40:$AV$40,MATCH($D$7,Indexace!$C$21:$AV$21)),IF(AE100=(Info!$C$17+18),('Provozní náklady VaK-ex post'!$V$63*1000)*INDEX(Indexace!$C$41:$AV$41,MATCH($D$7,Indexace!$C$21:$AV$21)),IF(AE100=(Info!$C$17+19),('Provozní náklady VaK-ex post'!$V$63*1000)*INDEX(Indexace!$C$42:$AV$42,MATCH($D$7,Indexace!$C$21:$AV$21)),IF(AE100=(Info!$C$17+20),('Provozní náklady VaK-ex post'!$V$63*1000)*INDEX(Indexace!$C$43:$AV$43,MATCH($D$7,Indexace!$C$21:$AV$21)),IF(AE100=(Info!$C$17+21),('Provozní náklady VaK-ex post'!$V$63*1000)*INDEX(Indexace!$C$44:$AV$44,MATCH($D$7,Indexace!$C$21:$AC$21)),IF(AE100=(Info!$C$17+22),('Provozní náklady VaK-ex post'!$V$63*1000)*INDEX(Indexace!$C$45:$AV$45,MATCH($D$7,Indexace!$C$21:$AV$21)),IF(AE100=(Info!$C$17+23),('Provozní náklady VaK-ex post'!$V$63*1000)*INDEX(Indexace!$C$46:$AV$46,MATCH($D$7,Indexace!$C$21:$AV$21)),IF(AE100=(Info!$C$17+24),('Provozní náklady VaK-ex post'!$V$63*1000)*INDEX(Indexace!$C$47:$AV$47,MATCH($D$7,Indexace!$C$21:$AV$21)),IF(AE100=(Info!$C$17+25),('Provozní náklady VaK-ex post'!$V$63*1000)*INDEX(Indexace!$C$48:$AV$48,MATCH($D$7,Indexace!$C$21:$AV$21)),IF(AE100=(Info!$C$17+26),('Provozní náklady VaK-ex post'!$V$63*1000)*INDEX(Indexace!$C$49:$AV$49,MATCH($D$7,Indexace!$C$21:$AV$21)),IF(AE100=(Info!$C$17+27),('Provozní náklady VaK-ex post'!$V$63*1000)*INDEX(Indexace!$C$50:$AV$50,MATCH($D$7,Indexace!$C$21:$AV$21)),IF(AE100=(Info!$C$17+28),('Provozní náklady VaK-ex post'!$V$63*1000)*INDEX(Indexace!$C$51:$AV$51,MATCH($D$7,Indexace!$C$21:$AV$21)),IF(AE100=(Info!$C$17+29),('Provozní náklady VaK-ex post'!$V$63*1000)*INDEX(Indexace!$C$52:$AV$52,MATCH($D$7,Indexace!$C$21:$AV$21)),IF(AE100=(Info!$C$17+30),('Provozní náklady VaK-ex post'!$V$63*1000)*INDEX(Indexace!$C$53:$AV$53,MATCH($D$7,Indexace!$C$21:$AV$21)))))))))))))))))))))))))))))))))),0)</f>
        <v>0</v>
      </c>
      <c r="AF101" s="513">
        <f>IF(AF100&gt;=Info!$C$17,IF($F$2=0,0,IF(AF100=Info!$C$17,('Základní vstupní data'!$F$138*1000)*INDEX(Indexace!$C$23:$AV$23,MATCH($D$7,Indexace!$C$21:$AV$21)),IF(AF100=(Info!$C$17+1),('Provozní náklady VaK-ex post'!$F$63*1000)*INDEX(Indexace!$C$24:$AV$24,MATCH($D$7,Indexace!$C$21:$AV$21)),IF(AF100=(Info!$C$17+2),('Provozní náklady VaK-ex post'!$H$63*1000)*INDEX(Indexace!$C$25:$AV$25,MATCH($D$7,Indexace!$C$21:$AV$21)),IF(AF100=(Info!$C$17+3),('Provozní náklady VaK-ex post'!$J$63*1000)*INDEX(Indexace!$C$26:$AV$26,MATCH($D$7,Indexace!$C$21:$AV$21)),IF(AF100=(Info!$C$17+4),('Provozní náklady VaK-ex post'!$L$63*1000)*INDEX(Indexace!$C$27:$AV$27,MATCH($D$7,Indexace!$C$21:$AV$21)),IF(AF100=(Info!$C$17+5),('Provozní náklady VaK-ex post'!$N$63*1000)*INDEX(Indexace!$C$28:$AV$28,MATCH($D$7,Indexace!$C$21:$AV$21)),IF(AF100=(Info!$C$17+6),('Provozní náklady VaK-ex post'!$P$63*1000)*INDEX(Indexace!$C$29:$AV$29,MATCH($D$7,Indexace!$C$21:$AV$21)),IF(AF100=(Info!$C$17+7),('Provozní náklady VaK-ex post'!$R$63*1000)*INDEX(Indexace!$C$30:$AV$30,MATCH($D$7,Indexace!$C$21:$AV$21)),IF(AF100=(Info!$C$17+8),('Provozní náklady VaK-ex post'!$T$63*1000)*INDEX(Indexace!$C$31:$AV$31,MATCH($D$7,Indexace!$C$21:$AV$21)),IF(AF100=(Info!$C$17+9),('Provozní náklady VaK-ex post'!$V$63*1000)*INDEX(Indexace!$C$32:$AV$32,MATCH($D$7,Indexace!$C$21:$AV$21)),IF(AF100=(Info!$C$17+10),('Provozní náklady VaK-ex post'!$V$63*1000)*INDEX(Indexace!$C$33:$AV$33,MATCH($D$7,Indexace!$C$21:$AV$21)),IF(AF100=(Info!$C$17+11),('Provozní náklady VaK-ex post'!$V$63*1000)*INDEX(Indexace!$C$34:$AV$34,MATCH($D$7,Indexace!$C$21:$AV$21)),IF(AF100=(Info!$C$17+12),('Provozní náklady VaK-ex post'!$V$63*1000)*INDEX(Indexace!$C$35:$AV$35,MATCH($D$7,Indexace!$C$21:$AV$21)),IF(AF100=(Info!$C$17+13),('Provozní náklady VaK-ex post'!$V$63*1000)*INDEX(Indexace!$C$36:$AV$36,MATCH($D$7,Indexace!$C$21:$AV$21)),IF(AF100=(Info!$C$17+14),('Provozní náklady VaK-ex post'!$V$63*1000)*INDEX(Indexace!$C$37:$AV$37,MATCH($D$7,Indexace!$C$21:$AV$21)),IF(AF100=(Info!$C$17+15),('Provozní náklady VaK-ex post'!$V$63*1000)*INDEX(Indexace!$C$38:$AV$38,MATCH($D$7,Indexace!$C$21:$AV$21)),IF(AF100=(Info!$C$17+16),('Provozní náklady VaK-ex post'!$V$63*1000)*INDEX(Indexace!$C$39:$AV$39,MATCH($D$7,Indexace!$C$21:$AV$21)),IF(AF100=(Info!$C$17+17),('Provozní náklady VaK-ex post'!$V$63*1000)*INDEX(Indexace!$C$40:$AV$40,MATCH($D$7,Indexace!$C$21:$AV$21)),IF(AF100=(Info!$C$17+18),('Provozní náklady VaK-ex post'!$V$63*1000)*INDEX(Indexace!$C$41:$AV$41,MATCH($D$7,Indexace!$C$21:$AV$21)),IF(AF100=(Info!$C$17+19),('Provozní náklady VaK-ex post'!$V$63*1000)*INDEX(Indexace!$C$42:$AV$42,MATCH($D$7,Indexace!$C$21:$AV$21)),IF(AF100=(Info!$C$17+20),('Provozní náklady VaK-ex post'!$V$63*1000)*INDEX(Indexace!$C$43:$AV$43,MATCH($D$7,Indexace!$C$21:$AV$21)),IF(AF100=(Info!$C$17+21),('Provozní náklady VaK-ex post'!$V$63*1000)*INDEX(Indexace!$C$44:$AV$44,MATCH($D$7,Indexace!$C$21:$AC$21)),IF(AF100=(Info!$C$17+22),('Provozní náklady VaK-ex post'!$V$63*1000)*INDEX(Indexace!$C$45:$AV$45,MATCH($D$7,Indexace!$C$21:$AV$21)),IF(AF100=(Info!$C$17+23),('Provozní náklady VaK-ex post'!$V$63*1000)*INDEX(Indexace!$C$46:$AV$46,MATCH($D$7,Indexace!$C$21:$AV$21)),IF(AF100=(Info!$C$17+24),('Provozní náklady VaK-ex post'!$V$63*1000)*INDEX(Indexace!$C$47:$AV$47,MATCH($D$7,Indexace!$C$21:$AV$21)),IF(AF100=(Info!$C$17+25),('Provozní náklady VaK-ex post'!$V$63*1000)*INDEX(Indexace!$C$48:$AV$48,MATCH($D$7,Indexace!$C$21:$AV$21)),IF(AF100=(Info!$C$17+26),('Provozní náklady VaK-ex post'!$V$63*1000)*INDEX(Indexace!$C$49:$AV$49,MATCH($D$7,Indexace!$C$21:$AV$21)),IF(AF100=(Info!$C$17+27),('Provozní náklady VaK-ex post'!$V$63*1000)*INDEX(Indexace!$C$50:$AV$50,MATCH($D$7,Indexace!$C$21:$AV$21)),IF(AF100=(Info!$C$17+28),('Provozní náklady VaK-ex post'!$V$63*1000)*INDEX(Indexace!$C$51:$AV$51,MATCH($D$7,Indexace!$C$21:$AV$21)),IF(AF100=(Info!$C$17+29),('Provozní náklady VaK-ex post'!$V$63*1000)*INDEX(Indexace!$C$52:$AV$52,MATCH($D$7,Indexace!$C$21:$AV$21)),IF(AF100=(Info!$C$17+30),('Provozní náklady VaK-ex post'!$V$63*1000)*INDEX(Indexace!$C$53:$AV$53,MATCH($D$7,Indexace!$C$21:$AV$21)))))))))))))))))))))))))))))))))),0)</f>
        <v>0</v>
      </c>
      <c r="AG101" s="513">
        <f>IF(AG100&gt;=Info!$C$17,IF($F$2=0,0,IF(AG100=Info!$C$17,('Základní vstupní data'!$F$138*1000)*INDEX(Indexace!$C$23:$AV$23,MATCH($D$7,Indexace!$C$21:$AV$21)),IF(AG100=(Info!$C$17+1),('Provozní náklady VaK-ex post'!$F$63*1000)*INDEX(Indexace!$C$24:$AV$24,MATCH($D$7,Indexace!$C$21:$AV$21)),IF(AG100=(Info!$C$17+2),('Provozní náklady VaK-ex post'!$H$63*1000)*INDEX(Indexace!$C$25:$AV$25,MATCH($D$7,Indexace!$C$21:$AV$21)),IF(AG100=(Info!$C$17+3),('Provozní náklady VaK-ex post'!$J$63*1000)*INDEX(Indexace!$C$26:$AV$26,MATCH($D$7,Indexace!$C$21:$AV$21)),IF(AG100=(Info!$C$17+4),('Provozní náklady VaK-ex post'!$L$63*1000)*INDEX(Indexace!$C$27:$AV$27,MATCH($D$7,Indexace!$C$21:$AV$21)),IF(AG100=(Info!$C$17+5),('Provozní náklady VaK-ex post'!$N$63*1000)*INDEX(Indexace!$C$28:$AV$28,MATCH($D$7,Indexace!$C$21:$AV$21)),IF(AG100=(Info!$C$17+6),('Provozní náklady VaK-ex post'!$P$63*1000)*INDEX(Indexace!$C$29:$AV$29,MATCH($D$7,Indexace!$C$21:$AV$21)),IF(AG100=(Info!$C$17+7),('Provozní náklady VaK-ex post'!$R$63*1000)*INDEX(Indexace!$C$30:$AV$30,MATCH($D$7,Indexace!$C$21:$AV$21)),IF(AG100=(Info!$C$17+8),('Provozní náklady VaK-ex post'!$T$63*1000)*INDEX(Indexace!$C$31:$AV$31,MATCH($D$7,Indexace!$C$21:$AV$21)),IF(AG100=(Info!$C$17+9),('Provozní náklady VaK-ex post'!$V$63*1000)*INDEX(Indexace!$C$32:$AV$32,MATCH($D$7,Indexace!$C$21:$AV$21)),IF(AG100=(Info!$C$17+10),('Provozní náklady VaK-ex post'!$V$63*1000)*INDEX(Indexace!$C$33:$AV$33,MATCH($D$7,Indexace!$C$21:$AV$21)),IF(AG100=(Info!$C$17+11),('Provozní náklady VaK-ex post'!$V$63*1000)*INDEX(Indexace!$C$34:$AV$34,MATCH($D$7,Indexace!$C$21:$AV$21)),IF(AG100=(Info!$C$17+12),('Provozní náklady VaK-ex post'!$V$63*1000)*INDEX(Indexace!$C$35:$AV$35,MATCH($D$7,Indexace!$C$21:$AV$21)),IF(AG100=(Info!$C$17+13),('Provozní náklady VaK-ex post'!$V$63*1000)*INDEX(Indexace!$C$36:$AV$36,MATCH($D$7,Indexace!$C$21:$AV$21)),IF(AG100=(Info!$C$17+14),('Provozní náklady VaK-ex post'!$V$63*1000)*INDEX(Indexace!$C$37:$AV$37,MATCH($D$7,Indexace!$C$21:$AV$21)),IF(AG100=(Info!$C$17+15),('Provozní náklady VaK-ex post'!$V$63*1000)*INDEX(Indexace!$C$38:$AV$38,MATCH($D$7,Indexace!$C$21:$AV$21)),IF(AG100=(Info!$C$17+16),('Provozní náklady VaK-ex post'!$V$63*1000)*INDEX(Indexace!$C$39:$AV$39,MATCH($D$7,Indexace!$C$21:$AV$21)),IF(AG100=(Info!$C$17+17),('Provozní náklady VaK-ex post'!$V$63*1000)*INDEX(Indexace!$C$40:$AV$40,MATCH($D$7,Indexace!$C$21:$AV$21)),IF(AG100=(Info!$C$17+18),('Provozní náklady VaK-ex post'!$V$63*1000)*INDEX(Indexace!$C$41:$AV$41,MATCH($D$7,Indexace!$C$21:$AV$21)),IF(AG100=(Info!$C$17+19),('Provozní náklady VaK-ex post'!$V$63*1000)*INDEX(Indexace!$C$42:$AV$42,MATCH($D$7,Indexace!$C$21:$AV$21)),IF(AG100=(Info!$C$17+20),('Provozní náklady VaK-ex post'!$V$63*1000)*INDEX(Indexace!$C$43:$AV$43,MATCH($D$7,Indexace!$C$21:$AV$21)),IF(AG100=(Info!$C$17+21),('Provozní náklady VaK-ex post'!$V$63*1000)*INDEX(Indexace!$C$44:$AV$44,MATCH($D$7,Indexace!$C$21:$AC$21)),IF(AG100=(Info!$C$17+22),('Provozní náklady VaK-ex post'!$V$63*1000)*INDEX(Indexace!$C$45:$AV$45,MATCH($D$7,Indexace!$C$21:$AV$21)),IF(AG100=(Info!$C$17+23),('Provozní náklady VaK-ex post'!$V$63*1000)*INDEX(Indexace!$C$46:$AV$46,MATCH($D$7,Indexace!$C$21:$AV$21)),IF(AG100=(Info!$C$17+24),('Provozní náklady VaK-ex post'!$V$63*1000)*INDEX(Indexace!$C$47:$AV$47,MATCH($D$7,Indexace!$C$21:$AV$21)),IF(AG100=(Info!$C$17+25),('Provozní náklady VaK-ex post'!$V$63*1000)*INDEX(Indexace!$C$48:$AV$48,MATCH($D$7,Indexace!$C$21:$AV$21)),IF(AG100=(Info!$C$17+26),('Provozní náklady VaK-ex post'!$V$63*1000)*INDEX(Indexace!$C$49:$AV$49,MATCH($D$7,Indexace!$C$21:$AV$21)),IF(AG100=(Info!$C$17+27),('Provozní náklady VaK-ex post'!$V$63*1000)*INDEX(Indexace!$C$50:$AV$50,MATCH($D$7,Indexace!$C$21:$AV$21)),IF(AG100=(Info!$C$17+28),('Provozní náklady VaK-ex post'!$V$63*1000)*INDEX(Indexace!$C$51:$AV$51,MATCH($D$7,Indexace!$C$21:$AV$21)),IF(AG100=(Info!$C$17+29),('Provozní náklady VaK-ex post'!$V$63*1000)*INDEX(Indexace!$C$52:$AV$52,MATCH($D$7,Indexace!$C$21:$AV$21)),IF(AG100=(Info!$C$17+30),('Provozní náklady VaK-ex post'!$V$63*1000)*INDEX(Indexace!$C$53:$AV$53,MATCH($D$7,Indexace!$C$21:$AV$21)))))))))))))))))))))))))))))))))),0)</f>
        <v>0</v>
      </c>
      <c r="AH101" s="513">
        <f>IF(AH100&gt;=Info!$C$17,IF($F$2=0,0,IF(AH100=Info!$C$17,('Základní vstupní data'!$F$138*1000)*INDEX(Indexace!$C$23:$AV$23,MATCH($D$7,Indexace!$C$21:$AV$21)),IF(AH100=(Info!$C$17+1),('Provozní náklady VaK-ex post'!$F$63*1000)*INDEX(Indexace!$C$24:$AV$24,MATCH($D$7,Indexace!$C$21:$AV$21)),IF(AH100=(Info!$C$17+2),('Provozní náklady VaK-ex post'!$H$63*1000)*INDEX(Indexace!$C$25:$AV$25,MATCH($D$7,Indexace!$C$21:$AV$21)),IF(AH100=(Info!$C$17+3),('Provozní náklady VaK-ex post'!$J$63*1000)*INDEX(Indexace!$C$26:$AV$26,MATCH($D$7,Indexace!$C$21:$AV$21)),IF(AH100=(Info!$C$17+4),('Provozní náklady VaK-ex post'!$L$63*1000)*INDEX(Indexace!$C$27:$AV$27,MATCH($D$7,Indexace!$C$21:$AV$21)),IF(AH100=(Info!$C$17+5),('Provozní náklady VaK-ex post'!$N$63*1000)*INDEX(Indexace!$C$28:$AV$28,MATCH($D$7,Indexace!$C$21:$AV$21)),IF(AH100=(Info!$C$17+6),('Provozní náklady VaK-ex post'!$P$63*1000)*INDEX(Indexace!$C$29:$AV$29,MATCH($D$7,Indexace!$C$21:$AV$21)),IF(AH100=(Info!$C$17+7),('Provozní náklady VaK-ex post'!$R$63*1000)*INDEX(Indexace!$C$30:$AV$30,MATCH($D$7,Indexace!$C$21:$AV$21)),IF(AH100=(Info!$C$17+8),('Provozní náklady VaK-ex post'!$T$63*1000)*INDEX(Indexace!$C$31:$AV$31,MATCH($D$7,Indexace!$C$21:$AV$21)),IF(AH100=(Info!$C$17+9),('Provozní náklady VaK-ex post'!$V$63*1000)*INDEX(Indexace!$C$32:$AV$32,MATCH($D$7,Indexace!$C$21:$AV$21)),IF(AH100=(Info!$C$17+10),('Provozní náklady VaK-ex post'!$V$63*1000)*INDEX(Indexace!$C$33:$AV$33,MATCH($D$7,Indexace!$C$21:$AV$21)),IF(AH100=(Info!$C$17+11),('Provozní náklady VaK-ex post'!$V$63*1000)*INDEX(Indexace!$C$34:$AV$34,MATCH($D$7,Indexace!$C$21:$AV$21)),IF(AH100=(Info!$C$17+12),('Provozní náklady VaK-ex post'!$V$63*1000)*INDEX(Indexace!$C$35:$AV$35,MATCH($D$7,Indexace!$C$21:$AV$21)),IF(AH100=(Info!$C$17+13),('Provozní náklady VaK-ex post'!$V$63*1000)*INDEX(Indexace!$C$36:$AV$36,MATCH($D$7,Indexace!$C$21:$AV$21)),IF(AH100=(Info!$C$17+14),('Provozní náklady VaK-ex post'!$V$63*1000)*INDEX(Indexace!$C$37:$AV$37,MATCH($D$7,Indexace!$C$21:$AV$21)),IF(AH100=(Info!$C$17+15),('Provozní náklady VaK-ex post'!$V$63*1000)*INDEX(Indexace!$C$38:$AV$38,MATCH($D$7,Indexace!$C$21:$AV$21)),IF(AH100=(Info!$C$17+16),('Provozní náklady VaK-ex post'!$V$63*1000)*INDEX(Indexace!$C$39:$AV$39,MATCH($D$7,Indexace!$C$21:$AV$21)),IF(AH100=(Info!$C$17+17),('Provozní náklady VaK-ex post'!$V$63*1000)*INDEX(Indexace!$C$40:$AV$40,MATCH($D$7,Indexace!$C$21:$AV$21)),IF(AH100=(Info!$C$17+18),('Provozní náklady VaK-ex post'!$V$63*1000)*INDEX(Indexace!$C$41:$AV$41,MATCH($D$7,Indexace!$C$21:$AV$21)),IF(AH100=(Info!$C$17+19),('Provozní náklady VaK-ex post'!$V$63*1000)*INDEX(Indexace!$C$42:$AV$42,MATCH($D$7,Indexace!$C$21:$AV$21)),IF(AH100=(Info!$C$17+20),('Provozní náklady VaK-ex post'!$V$63*1000)*INDEX(Indexace!$C$43:$AV$43,MATCH($D$7,Indexace!$C$21:$AV$21)),IF(AH100=(Info!$C$17+21),('Provozní náklady VaK-ex post'!$V$63*1000)*INDEX(Indexace!$C$44:$AV$44,MATCH($D$7,Indexace!$C$21:$AC$21)),IF(AH100=(Info!$C$17+22),('Provozní náklady VaK-ex post'!$V$63*1000)*INDEX(Indexace!$C$45:$AV$45,MATCH($D$7,Indexace!$C$21:$AV$21)),IF(AH100=(Info!$C$17+23),('Provozní náklady VaK-ex post'!$V$63*1000)*INDEX(Indexace!$C$46:$AV$46,MATCH($D$7,Indexace!$C$21:$AV$21)),IF(AH100=(Info!$C$17+24),('Provozní náklady VaK-ex post'!$V$63*1000)*INDEX(Indexace!$C$47:$AV$47,MATCH($D$7,Indexace!$C$21:$AV$21)),IF(AH100=(Info!$C$17+25),('Provozní náklady VaK-ex post'!$V$63*1000)*INDEX(Indexace!$C$48:$AV$48,MATCH($D$7,Indexace!$C$21:$AV$21)),IF(AH100=(Info!$C$17+26),('Provozní náklady VaK-ex post'!$V$63*1000)*INDEX(Indexace!$C$49:$AV$49,MATCH($D$7,Indexace!$C$21:$AV$21)),IF(AH100=(Info!$C$17+27),('Provozní náklady VaK-ex post'!$V$63*1000)*INDEX(Indexace!$C$50:$AV$50,MATCH($D$7,Indexace!$C$21:$AV$21)),IF(AH100=(Info!$C$17+28),('Provozní náklady VaK-ex post'!$V$63*1000)*INDEX(Indexace!$C$51:$AV$51,MATCH($D$7,Indexace!$C$21:$AV$21)),IF(AH100=(Info!$C$17+29),('Provozní náklady VaK-ex post'!$V$63*1000)*INDEX(Indexace!$C$52:$AV$52,MATCH($D$7,Indexace!$C$21:$AV$21)),IF(AH100=(Info!$C$17+30),('Provozní náklady VaK-ex post'!$V$63*1000)*INDEX(Indexace!$C$53:$AV$53,MATCH($D$7,Indexace!$C$21:$AV$21)))))))))))))))))))))))))))))))))),0)</f>
        <v>0</v>
      </c>
    </row>
    <row r="102" spans="2:36" s="17" customFormat="1">
      <c r="B102" s="86" t="s">
        <v>5</v>
      </c>
      <c r="C102" s="458">
        <f>IF($F$2=0,0,IF('Základní vstupní data'!G138*1000=0,0,('Základní vstupní data'!G138*1000)))</f>
        <v>0</v>
      </c>
      <c r="D102" s="86" t="s">
        <v>17</v>
      </c>
      <c r="E102" s="664">
        <f>IF(E100&gt;=Info!$C$17,IF($F$2=0,0,IF(E100=Info!$C$17,('Základní vstupní data'!$G$138*1000)*INDEX(Indexace!$C$23:$AV$23,MATCH($D$7,Indexace!$C$21:$AV$21)),IF(E100=(Info!$C$17+1),('Provozní náklady VaK-ex post'!$G$63*1000)*INDEX(Indexace!$C$24:$AV$24,MATCH($D$7,Indexace!$C$21:$AV$21)),IF(E100=(Info!$C$17+2),('Provozní náklady VaK-ex post'!$I$63*1000)*INDEX(Indexace!$C$25:$AV$25,MATCH($D$7,Indexace!$C$21:$AV$21)),IF(E100=(Info!$C$17+3),('Provozní náklady VaK-ex post'!$K$63*1000)*INDEX(Indexace!$C$26:$AV$26,MATCH($D$7,Indexace!$C$21:$AV$21)),IF(E100=(Info!$C$17+4),('Provozní náklady VaK-ex post'!$M$63*1000)*INDEX(Indexace!$C$27:$AV$27,MATCH($D$7,Indexace!$C$21:$AV$21)),IF(E100=(Info!$C$17+5),('Provozní náklady VaK-ex post'!$O$63*1000)*INDEX(Indexace!$C$28:$AV$28,MATCH($D$7,Indexace!$C$21:$AV$21)),IF(E100=(Info!$C$17+6),('Provozní náklady VaK-ex post'!$Q$63*1000)*INDEX(Indexace!$C$29:$AV$29,MATCH($D$7,Indexace!$C$21:$AV$21)),IF(E100=(Info!$C$17+7),('Provozní náklady VaK-ex post'!$S$63*1000)*INDEX(Indexace!$C$30:$AV$30,MATCH($D$7,Indexace!$C$21:$AV$21)),IF(E100=(Info!$C$17+8),('Provozní náklady VaK-ex post'!$U$63*1000)*INDEX(Indexace!$C$31:$AV$31,MATCH($D$7,Indexace!$C$21:$AV$21)),IF(E100=(Info!$C$17+9),('Provozní náklady VaK-ex post'!$W$63*1000)*INDEX(Indexace!$C$32:$AV$32,MATCH($D$7,Indexace!$C$21:$AV$21)),IF(E100=(Info!$C$17+10),('Provozní náklady VaK-ex post'!$W$63*1000)*INDEX(Indexace!$C$33:$AV$33,MATCH($D$7,Indexace!$C$21:$AV$21)),IF(E100=(Info!$C$17+11),('Provozní náklady VaK-ex post'!$W$63*1000)*INDEX(Indexace!$C$34:$AV$34,MATCH($D$7,Indexace!$C$21:$AV$21)),IF(E100=(Info!$C$17+12),('Provozní náklady VaK-ex post'!$W$63*1000)*INDEX(Indexace!$C$35:$AV$35,MATCH($D$7,Indexace!$C$21:$AV$21)),IF(E100=(Info!$C$17+13),('Provozní náklady VaK-ex post'!$W$63*1000)*INDEX(Indexace!$C$36:$AV$36,MATCH($D$7,Indexace!$C$21:$AV$21)),IF(E100=(Info!$C$17+14),('Provozní náklady VaK-ex post'!$W$63*1000)*INDEX(Indexace!$C$37:$AV$37,MATCH($D$7,Indexace!$C$21:$AV$21)),IF(E100=(Info!$C$17+15),('Provozní náklady VaK-ex post'!$W$63*1000)*INDEX(Indexace!$C$38:$AV$38,MATCH($D$7,Indexace!$C$21:$AV$21)),IF(E100=(Info!$C$17+16),('Provozní náklady VaK-ex post'!$W$63*1000)*INDEX(Indexace!$C$39:$AV$39,MATCH($D$7,Indexace!$C$21:$AV$21)),IF(E100=(Info!$C$17+17),('Provozní náklady VaK-ex post'!$W$63*1000)*INDEX(Indexace!$C$40:$AV$40,MATCH($D$7,Indexace!$C$21:$AV$21)),IF(E100=(Info!$C$17+18),('Provozní náklady VaK-ex post'!$W$63*1000)*INDEX(Indexace!$C$41:$AV$41,MATCH($D$7,Indexace!$C$21:$AV$21)),IF(E100=(Info!$C$17+19),('Provozní náklady VaK-ex post'!$W$63*1000)*INDEX(Indexace!$C$42:$AV$42,MATCH($D$7,Indexace!$C$21:$AV$21)),IF(E100=(Info!$C$17+20),('Provozní náklady VaK-ex post'!$W$63*1000)*INDEX(Indexace!$C$43:$AV$43,MATCH($D$7,Indexace!$C$21:$AV$21)),IF(E100=(Info!$C$17+21),('Provozní náklady VaK-ex post'!$W$63*1000)*INDEX(Indexace!$C$44:$AV$44,MATCH($D$7,Indexace!$C$21:$AV$21)),IF(E100=(Info!$C$17+22),('Provozní náklady VaK-ex post'!$W$63*1000)*INDEX(Indexace!$C$45:$AV$45,MATCH($D$7,Indexace!$C$21:$AV$21)),IF(E100=(Info!$C$17+23),('Provozní náklady VaK-ex post'!$W$63*1000)*INDEX(Indexace!$C$46:$AV$46,MATCH($D$7,Indexace!$C$21:$AV$21)),IF(E100=(Info!$C$17+24),('Provozní náklady VaK-ex post'!$W$63*1000)*INDEX(Indexace!$C$47:$AV$47,MATCH($D$7,Indexace!$C$21:$AV$21)),IF(E100=(Info!$C$17+25),('Provozní náklady VaK-ex post'!$W$63*1000)*INDEX(Indexace!$C$48:$AV$48,MATCH($D$7,Indexace!$C$21:$AV$21)),IF(E100=(Info!$C$17+26),('Provozní náklady VaK-ex post'!$W$63*1000)*INDEX(Indexace!$C$49:$AV$49,MATCH($D$7,Indexace!$C$21:$AV$21)),IF(E100=(Info!$C$17+27),('Provozní náklady VaK-ex post'!$W$63*1000)*INDEX(Indexace!$C$50:$AV$50,MATCH($D$7,Indexace!$C$21:$AV$21)),IF(E100=(Info!$C$17+28),('Provozní náklady VaK-ex post'!$W$63*1000)*INDEX(Indexace!$C$51:$AV$51,MATCH($D$7,Indexace!$C$21:$AV$21)),IF(E100=(Info!$C$17+29),('Provozní náklady VaK-ex post'!$W$63*1000)*INDEX(Indexace!$C$52:$AV$52,MATCH($D$7,Indexace!$C$21:$AV$21)),IF(E100=(Info!$C$17+30),('Provozní náklady VaK-ex post'!$W$63*1000)*INDEX(Indexace!$C$53:$AV$53,MATCH($D$7,Indexace!$C$21:$AV$21)))))))))))))))))))))))))))))))))),0)</f>
        <v>0</v>
      </c>
      <c r="F102" s="664">
        <f>IF(F100&gt;=Info!$C$17,IF($F$2=0,0,IF(F100=Info!$C$17,('Základní vstupní data'!$G$138*1000)*INDEX(Indexace!$C$23:$AV$23,MATCH($D$7,Indexace!$C$21:$AV$21)),IF(F100=(Info!$C$17+1),('Provozní náklady VaK-ex post'!$G$63*1000)*INDEX(Indexace!$C$24:$AV$24,MATCH($D$7,Indexace!$C$21:$AV$21)),IF(F100=(Info!$C$17+2),('Provozní náklady VaK-ex post'!$I$63*1000)*INDEX(Indexace!$C$25:$AV$25,MATCH($D$7,Indexace!$C$21:$AV$21)),IF(F100=(Info!$C$17+3),('Provozní náklady VaK-ex post'!$K$63*1000)*INDEX(Indexace!$C$26:$AV$26,MATCH($D$7,Indexace!$C$21:$AV$21)),IF(F100=(Info!$C$17+4),('Provozní náklady VaK-ex post'!$M$63*1000)*INDEX(Indexace!$C$27:$AV$27,MATCH($D$7,Indexace!$C$21:$AV$21)),IF(F100=(Info!$C$17+5),('Provozní náklady VaK-ex post'!$O$63*1000)*INDEX(Indexace!$C$28:$AV$28,MATCH($D$7,Indexace!$C$21:$AV$21)),IF(F100=(Info!$C$17+6),('Provozní náklady VaK-ex post'!$Q$63*1000)*INDEX(Indexace!$C$29:$AV$29,MATCH($D$7,Indexace!$C$21:$AV$21)),IF(F100=(Info!$C$17+7),('Provozní náklady VaK-ex post'!$S$63*1000)*INDEX(Indexace!$C$30:$AV$30,MATCH($D$7,Indexace!$C$21:$AV$21)),IF(F100=(Info!$C$17+8),('Provozní náklady VaK-ex post'!$U$63*1000)*INDEX(Indexace!$C$31:$AV$31,MATCH($D$7,Indexace!$C$21:$AV$21)),IF(F100=(Info!$C$17+9),('Provozní náklady VaK-ex post'!$W$63*1000)*INDEX(Indexace!$C$32:$AV$32,MATCH($D$7,Indexace!$C$21:$AV$21)),IF(F100=(Info!$C$17+10),('Provozní náklady VaK-ex post'!$W$63*1000)*INDEX(Indexace!$C$33:$AV$33,MATCH($D$7,Indexace!$C$21:$AV$21)),IF(F100=(Info!$C$17+11),('Provozní náklady VaK-ex post'!$W$63*1000)*INDEX(Indexace!$C$34:$AV$34,MATCH($D$7,Indexace!$C$21:$AV$21)),IF(F100=(Info!$C$17+12),('Provozní náklady VaK-ex post'!$W$63*1000)*INDEX(Indexace!$C$35:$AV$35,MATCH($D$7,Indexace!$C$21:$AV$21)),IF(F100=(Info!$C$17+13),('Provozní náklady VaK-ex post'!$W$63*1000)*INDEX(Indexace!$C$36:$AV$36,MATCH($D$7,Indexace!$C$21:$AV$21)),IF(F100=(Info!$C$17+14),('Provozní náklady VaK-ex post'!$W$63*1000)*INDEX(Indexace!$C$37:$AV$37,MATCH($D$7,Indexace!$C$21:$AV$21)),IF(F100=(Info!$C$17+15),('Provozní náklady VaK-ex post'!$W$63*1000)*INDEX(Indexace!$C$38:$AV$38,MATCH($D$7,Indexace!$C$21:$AV$21)),IF(F100=(Info!$C$17+16),('Provozní náklady VaK-ex post'!$W$63*1000)*INDEX(Indexace!$C$39:$AV$39,MATCH($D$7,Indexace!$C$21:$AV$21)),IF(F100=(Info!$C$17+17),('Provozní náklady VaK-ex post'!$W$63*1000)*INDEX(Indexace!$C$40:$AV$40,MATCH($D$7,Indexace!$C$21:$AV$21)),IF(F100=(Info!$C$17+18),('Provozní náklady VaK-ex post'!$W$63*1000)*INDEX(Indexace!$C$41:$AV$41,MATCH($D$7,Indexace!$C$21:$AV$21)),IF(F100=(Info!$C$17+19),('Provozní náklady VaK-ex post'!$W$63*1000)*INDEX(Indexace!$C$42:$AV$42,MATCH($D$7,Indexace!$C$21:$AV$21)),IF(F100=(Info!$C$17+20),('Provozní náklady VaK-ex post'!$W$63*1000)*INDEX(Indexace!$C$43:$AV$43,MATCH($D$7,Indexace!$C$21:$AV$21)),IF(F100=(Info!$C$17+21),('Provozní náklady VaK-ex post'!$W$63*1000)*INDEX(Indexace!$C$44:$AV$44,MATCH($D$7,Indexace!$C$21:$AV$21)),IF(F100=(Info!$C$17+22),('Provozní náklady VaK-ex post'!$W$63*1000)*INDEX(Indexace!$C$45:$AV$45,MATCH($D$7,Indexace!$C$21:$AV$21)),IF(F100=(Info!$C$17+23),('Provozní náklady VaK-ex post'!$W$63*1000)*INDEX(Indexace!$C$46:$AV$46,MATCH($D$7,Indexace!$C$21:$AV$21)),IF(F100=(Info!$C$17+24),('Provozní náklady VaK-ex post'!$W$63*1000)*INDEX(Indexace!$C$47:$AV$47,MATCH($D$7,Indexace!$C$21:$AV$21)),IF(F100=(Info!$C$17+25),('Provozní náklady VaK-ex post'!$W$63*1000)*INDEX(Indexace!$C$48:$AV$48,MATCH($D$7,Indexace!$C$21:$AV$21)),IF(F100=(Info!$C$17+26),('Provozní náklady VaK-ex post'!$W$63*1000)*INDEX(Indexace!$C$49:$AV$49,MATCH($D$7,Indexace!$C$21:$AV$21)),IF(F100=(Info!$C$17+27),('Provozní náklady VaK-ex post'!$W$63*1000)*INDEX(Indexace!$C$50:$AV$50,MATCH($D$7,Indexace!$C$21:$AV$21)),IF(F100=(Info!$C$17+28),('Provozní náklady VaK-ex post'!$W$63*1000)*INDEX(Indexace!$C$51:$AV$51,MATCH($D$7,Indexace!$C$21:$AV$21)),IF(F100=(Info!$C$17+29),('Provozní náklady VaK-ex post'!$W$63*1000)*INDEX(Indexace!$C$52:$AV$52,MATCH($D$7,Indexace!$C$21:$AV$21)),IF(F100=(Info!$C$17+30),('Provozní náklady VaK-ex post'!$W$63*1000)*INDEX(Indexace!$C$53:$AV$53,MATCH($D$7,Indexace!$C$21:$AV$21)))))))))))))))))))))))))))))))))),0)</f>
        <v>0</v>
      </c>
      <c r="G102" s="664">
        <f>IF(G100&gt;=Info!$C$17,IF($F$2=0,0,IF(G100=Info!$C$17,('Základní vstupní data'!$G$138*1000)*INDEX(Indexace!$C$23:$AV$23,MATCH($D$7,Indexace!$C$21:$AV$21)),IF(G100=(Info!$C$17+1),('Provozní náklady VaK-ex post'!$G$63*1000)*INDEX(Indexace!$C$24:$AV$24,MATCH($D$7,Indexace!$C$21:$AV$21)),IF(G100=(Info!$C$17+2),('Provozní náklady VaK-ex post'!$I$63*1000)*INDEX(Indexace!$C$25:$AV$25,MATCH($D$7,Indexace!$C$21:$AV$21)),IF(G100=(Info!$C$17+3),('Provozní náklady VaK-ex post'!$K$63*1000)*INDEX(Indexace!$C$26:$AV$26,MATCH($D$7,Indexace!$C$21:$AV$21)),IF(G100=(Info!$C$17+4),('Provozní náklady VaK-ex post'!$M$63*1000)*INDEX(Indexace!$C$27:$AV$27,MATCH($D$7,Indexace!$C$21:$AV$21)),IF(G100=(Info!$C$17+5),('Provozní náklady VaK-ex post'!$O$63*1000)*INDEX(Indexace!$C$28:$AV$28,MATCH($D$7,Indexace!$C$21:$AV$21)),IF(G100=(Info!$C$17+6),('Provozní náklady VaK-ex post'!$Q$63*1000)*INDEX(Indexace!$C$29:$AV$29,MATCH($D$7,Indexace!$C$21:$AV$21)),IF(G100=(Info!$C$17+7),('Provozní náklady VaK-ex post'!$S$63*1000)*INDEX(Indexace!$C$30:$AV$30,MATCH($D$7,Indexace!$C$21:$AV$21)),IF(G100=(Info!$C$17+8),('Provozní náklady VaK-ex post'!$U$63*1000)*INDEX(Indexace!$C$31:$AV$31,MATCH($D$7,Indexace!$C$21:$AV$21)),IF(G100=(Info!$C$17+9),('Provozní náklady VaK-ex post'!$W$63*1000)*INDEX(Indexace!$C$32:$AV$32,MATCH($D$7,Indexace!$C$21:$AV$21)),IF(G100=(Info!$C$17+10),('Provozní náklady VaK-ex post'!$W$63*1000)*INDEX(Indexace!$C$33:$AV$33,MATCH($D$7,Indexace!$C$21:$AV$21)),IF(G100=(Info!$C$17+11),('Provozní náklady VaK-ex post'!$W$63*1000)*INDEX(Indexace!$C$34:$AV$34,MATCH($D$7,Indexace!$C$21:$AV$21)),IF(G100=(Info!$C$17+12),('Provozní náklady VaK-ex post'!$W$63*1000)*INDEX(Indexace!$C$35:$AV$35,MATCH($D$7,Indexace!$C$21:$AV$21)),IF(G100=(Info!$C$17+13),('Provozní náklady VaK-ex post'!$W$63*1000)*INDEX(Indexace!$C$36:$AV$36,MATCH($D$7,Indexace!$C$21:$AV$21)),IF(G100=(Info!$C$17+14),('Provozní náklady VaK-ex post'!$W$63*1000)*INDEX(Indexace!$C$37:$AV$37,MATCH($D$7,Indexace!$C$21:$AV$21)),IF(G100=(Info!$C$17+15),('Provozní náklady VaK-ex post'!$W$63*1000)*INDEX(Indexace!$C$38:$AV$38,MATCH($D$7,Indexace!$C$21:$AV$21)),IF(G100=(Info!$C$17+16),('Provozní náklady VaK-ex post'!$W$63*1000)*INDEX(Indexace!$C$39:$AV$39,MATCH($D$7,Indexace!$C$21:$AV$21)),IF(G100=(Info!$C$17+17),('Provozní náklady VaK-ex post'!$W$63*1000)*INDEX(Indexace!$C$40:$AV$40,MATCH($D$7,Indexace!$C$21:$AV$21)),IF(G100=(Info!$C$17+18),('Provozní náklady VaK-ex post'!$W$63*1000)*INDEX(Indexace!$C$41:$AV$41,MATCH($D$7,Indexace!$C$21:$AV$21)),IF(G100=(Info!$C$17+19),('Provozní náklady VaK-ex post'!$W$63*1000)*INDEX(Indexace!$C$42:$AV$42,MATCH($D$7,Indexace!$C$21:$AV$21)),IF(G100=(Info!$C$17+20),('Provozní náklady VaK-ex post'!$W$63*1000)*INDEX(Indexace!$C$43:$AV$43,MATCH($D$7,Indexace!$C$21:$AV$21)),IF(G100=(Info!$C$17+21),('Provozní náklady VaK-ex post'!$W$63*1000)*INDEX(Indexace!$C$44:$AV$44,MATCH($D$7,Indexace!$C$21:$AV$21)),IF(G100=(Info!$C$17+22),('Provozní náklady VaK-ex post'!$W$63*1000)*INDEX(Indexace!$C$45:$AV$45,MATCH($D$7,Indexace!$C$21:$AV$21)),IF(G100=(Info!$C$17+23),('Provozní náklady VaK-ex post'!$W$63*1000)*INDEX(Indexace!$C$46:$AV$46,MATCH($D$7,Indexace!$C$21:$AV$21)),IF(G100=(Info!$C$17+24),('Provozní náklady VaK-ex post'!$W$63*1000)*INDEX(Indexace!$C$47:$AV$47,MATCH($D$7,Indexace!$C$21:$AV$21)),IF(G100=(Info!$C$17+25),('Provozní náklady VaK-ex post'!$W$63*1000)*INDEX(Indexace!$C$48:$AV$48,MATCH($D$7,Indexace!$C$21:$AV$21)),IF(G100=(Info!$C$17+26),('Provozní náklady VaK-ex post'!$W$63*1000)*INDEX(Indexace!$C$49:$AV$49,MATCH($D$7,Indexace!$C$21:$AV$21)),IF(G100=(Info!$C$17+27),('Provozní náklady VaK-ex post'!$W$63*1000)*INDEX(Indexace!$C$50:$AV$50,MATCH($D$7,Indexace!$C$21:$AV$21)),IF(G100=(Info!$C$17+28),('Provozní náklady VaK-ex post'!$W$63*1000)*INDEX(Indexace!$C$51:$AV$51,MATCH($D$7,Indexace!$C$21:$AV$21)),IF(G100=(Info!$C$17+29),('Provozní náklady VaK-ex post'!$W$63*1000)*INDEX(Indexace!$C$52:$AV$52,MATCH($D$7,Indexace!$C$21:$AV$21)),IF(G100=(Info!$C$17+30),('Provozní náklady VaK-ex post'!$W$63*1000)*INDEX(Indexace!$C$53:$AV$53,MATCH($D$7,Indexace!$C$21:$AV$21)))))))))))))))))))))))))))))))))),0)</f>
        <v>0</v>
      </c>
      <c r="H102" s="664">
        <f>IF(H100&gt;=Info!$C$17,IF($F$2=0,0,IF(H100=Info!$C$17,('Základní vstupní data'!$G$138*1000)*INDEX(Indexace!$C$23:$AV$23,MATCH($D$7,Indexace!$C$21:$AV$21)),IF(H100=(Info!$C$17+1),('Provozní náklady VaK-ex post'!$G$63*1000)*INDEX(Indexace!$C$24:$AV$24,MATCH($D$7,Indexace!$C$21:$AV$21)),IF(H100=(Info!$C$17+2),('Provozní náklady VaK-ex post'!$I$63*1000)*INDEX(Indexace!$C$25:$AV$25,MATCH($D$7,Indexace!$C$21:$AV$21)),IF(H100=(Info!$C$17+3),('Provozní náklady VaK-ex post'!$K$63*1000)*INDEX(Indexace!$C$26:$AV$26,MATCH($D$7,Indexace!$C$21:$AV$21)),IF(H100=(Info!$C$17+4),('Provozní náklady VaK-ex post'!$M$63*1000)*INDEX(Indexace!$C$27:$AV$27,MATCH($D$7,Indexace!$C$21:$AV$21)),IF(H100=(Info!$C$17+5),('Provozní náklady VaK-ex post'!$O$63*1000)*INDEX(Indexace!$C$28:$AV$28,MATCH($D$7,Indexace!$C$21:$AV$21)),IF(H100=(Info!$C$17+6),('Provozní náklady VaK-ex post'!$Q$63*1000)*INDEX(Indexace!$C$29:$AV$29,MATCH($D$7,Indexace!$C$21:$AV$21)),IF(H100=(Info!$C$17+7),('Provozní náklady VaK-ex post'!$S$63*1000)*INDEX(Indexace!$C$30:$AV$30,MATCH($D$7,Indexace!$C$21:$AV$21)),IF(H100=(Info!$C$17+8),('Provozní náklady VaK-ex post'!$U$63*1000)*INDEX(Indexace!$C$31:$AV$31,MATCH($D$7,Indexace!$C$21:$AV$21)),IF(H100=(Info!$C$17+9),('Provozní náklady VaK-ex post'!$W$63*1000)*INDEX(Indexace!$C$32:$AV$32,MATCH($D$7,Indexace!$C$21:$AV$21)),IF(H100=(Info!$C$17+10),('Provozní náklady VaK-ex post'!$W$63*1000)*INDEX(Indexace!$C$33:$AV$33,MATCH($D$7,Indexace!$C$21:$AV$21)),IF(H100=(Info!$C$17+11),('Provozní náklady VaK-ex post'!$W$63*1000)*INDEX(Indexace!$C$34:$AV$34,MATCH($D$7,Indexace!$C$21:$AV$21)),IF(H100=(Info!$C$17+12),('Provozní náklady VaK-ex post'!$W$63*1000)*INDEX(Indexace!$C$35:$AV$35,MATCH($D$7,Indexace!$C$21:$AV$21)),IF(H100=(Info!$C$17+13),('Provozní náklady VaK-ex post'!$W$63*1000)*INDEX(Indexace!$C$36:$AV$36,MATCH($D$7,Indexace!$C$21:$AV$21)),IF(H100=(Info!$C$17+14),('Provozní náklady VaK-ex post'!$W$63*1000)*INDEX(Indexace!$C$37:$AV$37,MATCH($D$7,Indexace!$C$21:$AV$21)),IF(H100=(Info!$C$17+15),('Provozní náklady VaK-ex post'!$W$63*1000)*INDEX(Indexace!$C$38:$AV$38,MATCH($D$7,Indexace!$C$21:$AV$21)),IF(H100=(Info!$C$17+16),('Provozní náklady VaK-ex post'!$W$63*1000)*INDEX(Indexace!$C$39:$AV$39,MATCH($D$7,Indexace!$C$21:$AV$21)),IF(H100=(Info!$C$17+17),('Provozní náklady VaK-ex post'!$W$63*1000)*INDEX(Indexace!$C$40:$AV$40,MATCH($D$7,Indexace!$C$21:$AV$21)),IF(H100=(Info!$C$17+18),('Provozní náklady VaK-ex post'!$W$63*1000)*INDEX(Indexace!$C$41:$AV$41,MATCH($D$7,Indexace!$C$21:$AV$21)),IF(H100=(Info!$C$17+19),('Provozní náklady VaK-ex post'!$W$63*1000)*INDEX(Indexace!$C$42:$AV$42,MATCH($D$7,Indexace!$C$21:$AV$21)),IF(H100=(Info!$C$17+20),('Provozní náklady VaK-ex post'!$W$63*1000)*INDEX(Indexace!$C$43:$AV$43,MATCH($D$7,Indexace!$C$21:$AV$21)),IF(H100=(Info!$C$17+21),('Provozní náklady VaK-ex post'!$W$63*1000)*INDEX(Indexace!$C$44:$AV$44,MATCH($D$7,Indexace!$C$21:$AV$21)),IF(H100=(Info!$C$17+22),('Provozní náklady VaK-ex post'!$W$63*1000)*INDEX(Indexace!$C$45:$AV$45,MATCH($D$7,Indexace!$C$21:$AV$21)),IF(H100=(Info!$C$17+23),('Provozní náklady VaK-ex post'!$W$63*1000)*INDEX(Indexace!$C$46:$AV$46,MATCH($D$7,Indexace!$C$21:$AV$21)),IF(H100=(Info!$C$17+24),('Provozní náklady VaK-ex post'!$W$63*1000)*INDEX(Indexace!$C$47:$AV$47,MATCH($D$7,Indexace!$C$21:$AV$21)),IF(H100=(Info!$C$17+25),('Provozní náklady VaK-ex post'!$W$63*1000)*INDEX(Indexace!$C$48:$AV$48,MATCH($D$7,Indexace!$C$21:$AV$21)),IF(H100=(Info!$C$17+26),('Provozní náklady VaK-ex post'!$W$63*1000)*INDEX(Indexace!$C$49:$AV$49,MATCH($D$7,Indexace!$C$21:$AV$21)),IF(H100=(Info!$C$17+27),('Provozní náklady VaK-ex post'!$W$63*1000)*INDEX(Indexace!$C$50:$AV$50,MATCH($D$7,Indexace!$C$21:$AV$21)),IF(H100=(Info!$C$17+28),('Provozní náklady VaK-ex post'!$W$63*1000)*INDEX(Indexace!$C$51:$AV$51,MATCH($D$7,Indexace!$C$21:$AV$21)),IF(H100=(Info!$C$17+29),('Provozní náklady VaK-ex post'!$W$63*1000)*INDEX(Indexace!$C$52:$AV$52,MATCH($D$7,Indexace!$C$21:$AV$21)),IF(H100=(Info!$C$17+30),('Provozní náklady VaK-ex post'!$W$63*1000)*INDEX(Indexace!$C$53:$AV$53,MATCH($D$7,Indexace!$C$21:$AV$21)))))))))))))))))))))))))))))))))),0)</f>
        <v>0</v>
      </c>
      <c r="I102" s="664">
        <f>IF(I100&gt;=Info!$C$17,IF($F$2=0,0,IF(I100=Info!$C$17,('Základní vstupní data'!$G$138*1000)*INDEX(Indexace!$C$23:$AV$23,MATCH($D$7,Indexace!$C$21:$AV$21)),IF(I100=(Info!$C$17+1),('Provozní náklady VaK-ex post'!$G$63*1000)*INDEX(Indexace!$C$24:$AV$24,MATCH($D$7,Indexace!$C$21:$AV$21)),IF(I100=(Info!$C$17+2),('Provozní náklady VaK-ex post'!$I$63*1000)*INDEX(Indexace!$C$25:$AV$25,MATCH($D$7,Indexace!$C$21:$AV$21)),IF(I100=(Info!$C$17+3),('Provozní náklady VaK-ex post'!$K$63*1000)*INDEX(Indexace!$C$26:$AV$26,MATCH($D$7,Indexace!$C$21:$AV$21)),IF(I100=(Info!$C$17+4),('Provozní náklady VaK-ex post'!$M$63*1000)*INDEX(Indexace!$C$27:$AV$27,MATCH($D$7,Indexace!$C$21:$AV$21)),IF(I100=(Info!$C$17+5),('Provozní náklady VaK-ex post'!$O$63*1000)*INDEX(Indexace!$C$28:$AV$28,MATCH($D$7,Indexace!$C$21:$AV$21)),IF(I100=(Info!$C$17+6),('Provozní náklady VaK-ex post'!$Q$63*1000)*INDEX(Indexace!$C$29:$AV$29,MATCH($D$7,Indexace!$C$21:$AV$21)),IF(I100=(Info!$C$17+7),('Provozní náklady VaK-ex post'!$S$63*1000)*INDEX(Indexace!$C$30:$AV$30,MATCH($D$7,Indexace!$C$21:$AV$21)),IF(I100=(Info!$C$17+8),('Provozní náklady VaK-ex post'!$U$63*1000)*INDEX(Indexace!$C$31:$AV$31,MATCH($D$7,Indexace!$C$21:$AV$21)),IF(I100=(Info!$C$17+9),('Provozní náklady VaK-ex post'!$W$63*1000)*INDEX(Indexace!$C$32:$AV$32,MATCH($D$7,Indexace!$C$21:$AV$21)),IF(I100=(Info!$C$17+10),('Provozní náklady VaK-ex post'!$W$63*1000)*INDEX(Indexace!$C$33:$AV$33,MATCH($D$7,Indexace!$C$21:$AV$21)),IF(I100=(Info!$C$17+11),('Provozní náklady VaK-ex post'!$W$63*1000)*INDEX(Indexace!$C$34:$AV$34,MATCH($D$7,Indexace!$C$21:$AV$21)),IF(I100=(Info!$C$17+12),('Provozní náklady VaK-ex post'!$W$63*1000)*INDEX(Indexace!$C$35:$AV$35,MATCH($D$7,Indexace!$C$21:$AV$21)),IF(I100=(Info!$C$17+13),('Provozní náklady VaK-ex post'!$W$63*1000)*INDEX(Indexace!$C$36:$AV$36,MATCH($D$7,Indexace!$C$21:$AV$21)),IF(I100=(Info!$C$17+14),('Provozní náklady VaK-ex post'!$W$63*1000)*INDEX(Indexace!$C$37:$AV$37,MATCH($D$7,Indexace!$C$21:$AV$21)),IF(I100=(Info!$C$17+15),('Provozní náklady VaK-ex post'!$W$63*1000)*INDEX(Indexace!$C$38:$AV$38,MATCH($D$7,Indexace!$C$21:$AV$21)),IF(I100=(Info!$C$17+16),('Provozní náklady VaK-ex post'!$W$63*1000)*INDEX(Indexace!$C$39:$AV$39,MATCH($D$7,Indexace!$C$21:$AV$21)),IF(I100=(Info!$C$17+17),('Provozní náklady VaK-ex post'!$W$63*1000)*INDEX(Indexace!$C$40:$AV$40,MATCH($D$7,Indexace!$C$21:$AV$21)),IF(I100=(Info!$C$17+18),('Provozní náklady VaK-ex post'!$W$63*1000)*INDEX(Indexace!$C$41:$AV$41,MATCH($D$7,Indexace!$C$21:$AV$21)),IF(I100=(Info!$C$17+19),('Provozní náklady VaK-ex post'!$W$63*1000)*INDEX(Indexace!$C$42:$AV$42,MATCH($D$7,Indexace!$C$21:$AV$21)),IF(I100=(Info!$C$17+20),('Provozní náklady VaK-ex post'!$W$63*1000)*INDEX(Indexace!$C$43:$AV$43,MATCH($D$7,Indexace!$C$21:$AV$21)),IF(I100=(Info!$C$17+21),('Provozní náklady VaK-ex post'!$W$63*1000)*INDEX(Indexace!$C$44:$AV$44,MATCH($D$7,Indexace!$C$21:$AV$21)),IF(I100=(Info!$C$17+22),('Provozní náklady VaK-ex post'!$W$63*1000)*INDEX(Indexace!$C$45:$AV$45,MATCH($D$7,Indexace!$C$21:$AV$21)),IF(I100=(Info!$C$17+23),('Provozní náklady VaK-ex post'!$W$63*1000)*INDEX(Indexace!$C$46:$AV$46,MATCH($D$7,Indexace!$C$21:$AV$21)),IF(I100=(Info!$C$17+24),('Provozní náklady VaK-ex post'!$W$63*1000)*INDEX(Indexace!$C$47:$AV$47,MATCH($D$7,Indexace!$C$21:$AV$21)),IF(I100=(Info!$C$17+25),('Provozní náklady VaK-ex post'!$W$63*1000)*INDEX(Indexace!$C$48:$AV$48,MATCH($D$7,Indexace!$C$21:$AV$21)),IF(I100=(Info!$C$17+26),('Provozní náklady VaK-ex post'!$W$63*1000)*INDEX(Indexace!$C$49:$AV$49,MATCH($D$7,Indexace!$C$21:$AV$21)),IF(I100=(Info!$C$17+27),('Provozní náklady VaK-ex post'!$W$63*1000)*INDEX(Indexace!$C$50:$AV$50,MATCH($D$7,Indexace!$C$21:$AV$21)),IF(I100=(Info!$C$17+28),('Provozní náklady VaK-ex post'!$W$63*1000)*INDEX(Indexace!$C$51:$AV$51,MATCH($D$7,Indexace!$C$21:$AV$21)),IF(I100=(Info!$C$17+29),('Provozní náklady VaK-ex post'!$W$63*1000)*INDEX(Indexace!$C$52:$AV$52,MATCH($D$7,Indexace!$C$21:$AV$21)),IF(I100=(Info!$C$17+30),('Provozní náklady VaK-ex post'!$W$63*1000)*INDEX(Indexace!$C$53:$AV$53,MATCH($D$7,Indexace!$C$21:$AV$21)))))))))))))))))))))))))))))))))),0)</f>
        <v>0</v>
      </c>
      <c r="J102" s="664">
        <f>IF(J100&gt;=Info!$C$17,IF($F$2=0,0,IF(J100=Info!$C$17,('Základní vstupní data'!$G$138*1000)*INDEX(Indexace!$C$23:$AV$23,MATCH($D$7,Indexace!$C$21:$AV$21)),IF(J100=(Info!$C$17+1),('Provozní náklady VaK-ex post'!$G$63*1000)*INDEX(Indexace!$C$24:$AV$24,MATCH($D$7,Indexace!$C$21:$AV$21)),IF(J100=(Info!$C$17+2),('Provozní náklady VaK-ex post'!$I$63*1000)*INDEX(Indexace!$C$25:$AV$25,MATCH($D$7,Indexace!$C$21:$AV$21)),IF(J100=(Info!$C$17+3),('Provozní náklady VaK-ex post'!$K$63*1000)*INDEX(Indexace!$C$26:$AV$26,MATCH($D$7,Indexace!$C$21:$AV$21)),IF(J100=(Info!$C$17+4),('Provozní náklady VaK-ex post'!$M$63*1000)*INDEX(Indexace!$C$27:$AV$27,MATCH($D$7,Indexace!$C$21:$AV$21)),IF(J100=(Info!$C$17+5),('Provozní náklady VaK-ex post'!$O$63*1000)*INDEX(Indexace!$C$28:$AV$28,MATCH($D$7,Indexace!$C$21:$AV$21)),IF(J100=(Info!$C$17+6),('Provozní náklady VaK-ex post'!$Q$63*1000)*INDEX(Indexace!$C$29:$AV$29,MATCH($D$7,Indexace!$C$21:$AV$21)),IF(J100=(Info!$C$17+7),('Provozní náklady VaK-ex post'!$S$63*1000)*INDEX(Indexace!$C$30:$AV$30,MATCH($D$7,Indexace!$C$21:$AV$21)),IF(J100=(Info!$C$17+8),('Provozní náklady VaK-ex post'!$U$63*1000)*INDEX(Indexace!$C$31:$AV$31,MATCH($D$7,Indexace!$C$21:$AV$21)),IF(J100=(Info!$C$17+9),('Provozní náklady VaK-ex post'!$W$63*1000)*INDEX(Indexace!$C$32:$AV$32,MATCH($D$7,Indexace!$C$21:$AV$21)),IF(J100=(Info!$C$17+10),('Provozní náklady VaK-ex post'!$W$63*1000)*INDEX(Indexace!$C$33:$AV$33,MATCH($D$7,Indexace!$C$21:$AV$21)),IF(J100=(Info!$C$17+11),('Provozní náklady VaK-ex post'!$W$63*1000)*INDEX(Indexace!$C$34:$AV$34,MATCH($D$7,Indexace!$C$21:$AV$21)),IF(J100=(Info!$C$17+12),('Provozní náklady VaK-ex post'!$W$63*1000)*INDEX(Indexace!$C$35:$AV$35,MATCH($D$7,Indexace!$C$21:$AV$21)),IF(J100=(Info!$C$17+13),('Provozní náklady VaK-ex post'!$W$63*1000)*INDEX(Indexace!$C$36:$AV$36,MATCH($D$7,Indexace!$C$21:$AV$21)),IF(J100=(Info!$C$17+14),('Provozní náklady VaK-ex post'!$W$63*1000)*INDEX(Indexace!$C$37:$AV$37,MATCH($D$7,Indexace!$C$21:$AV$21)),IF(J100=(Info!$C$17+15),('Provozní náklady VaK-ex post'!$W$63*1000)*INDEX(Indexace!$C$38:$AV$38,MATCH($D$7,Indexace!$C$21:$AV$21)),IF(J100=(Info!$C$17+16),('Provozní náklady VaK-ex post'!$W$63*1000)*INDEX(Indexace!$C$39:$AV$39,MATCH($D$7,Indexace!$C$21:$AV$21)),IF(J100=(Info!$C$17+17),('Provozní náklady VaK-ex post'!$W$63*1000)*INDEX(Indexace!$C$40:$AV$40,MATCH($D$7,Indexace!$C$21:$AV$21)),IF(J100=(Info!$C$17+18),('Provozní náklady VaK-ex post'!$W$63*1000)*INDEX(Indexace!$C$41:$AV$41,MATCH($D$7,Indexace!$C$21:$AV$21)),IF(J100=(Info!$C$17+19),('Provozní náklady VaK-ex post'!$W$63*1000)*INDEX(Indexace!$C$42:$AV$42,MATCH($D$7,Indexace!$C$21:$AV$21)),IF(J100=(Info!$C$17+20),('Provozní náklady VaK-ex post'!$W$63*1000)*INDEX(Indexace!$C$43:$AV$43,MATCH($D$7,Indexace!$C$21:$AV$21)),IF(J100=(Info!$C$17+21),('Provozní náklady VaK-ex post'!$W$63*1000)*INDEX(Indexace!$C$44:$AV$44,MATCH($D$7,Indexace!$C$21:$AV$21)),IF(J100=(Info!$C$17+22),('Provozní náklady VaK-ex post'!$W$63*1000)*INDEX(Indexace!$C$45:$AV$45,MATCH($D$7,Indexace!$C$21:$AV$21)),IF(J100=(Info!$C$17+23),('Provozní náklady VaK-ex post'!$W$63*1000)*INDEX(Indexace!$C$46:$AV$46,MATCH($D$7,Indexace!$C$21:$AV$21)),IF(J100=(Info!$C$17+24),('Provozní náklady VaK-ex post'!$W$63*1000)*INDEX(Indexace!$C$47:$AV$47,MATCH($D$7,Indexace!$C$21:$AV$21)),IF(J100=(Info!$C$17+25),('Provozní náklady VaK-ex post'!$W$63*1000)*INDEX(Indexace!$C$48:$AV$48,MATCH($D$7,Indexace!$C$21:$AV$21)),IF(J100=(Info!$C$17+26),('Provozní náklady VaK-ex post'!$W$63*1000)*INDEX(Indexace!$C$49:$AV$49,MATCH($D$7,Indexace!$C$21:$AV$21)),IF(J100=(Info!$C$17+27),('Provozní náklady VaK-ex post'!$W$63*1000)*INDEX(Indexace!$C$50:$AV$50,MATCH($D$7,Indexace!$C$21:$AV$21)),IF(J100=(Info!$C$17+28),('Provozní náklady VaK-ex post'!$W$63*1000)*INDEX(Indexace!$C$51:$AV$51,MATCH($D$7,Indexace!$C$21:$AV$21)),IF(J100=(Info!$C$17+29),('Provozní náklady VaK-ex post'!$W$63*1000)*INDEX(Indexace!$C$52:$AV$52,MATCH($D$7,Indexace!$C$21:$AV$21)),IF(J100=(Info!$C$17+30),('Provozní náklady VaK-ex post'!$W$63*1000)*INDEX(Indexace!$C$53:$AV$53,MATCH($D$7,Indexace!$C$21:$AV$21)))))))))))))))))))))))))))))))))),0)</f>
        <v>0</v>
      </c>
      <c r="K102" s="664">
        <f>IF(K100&gt;=Info!$C$17,IF($F$2=0,0,IF(K100=Info!$C$17,('Základní vstupní data'!$G$138*1000)*INDEX(Indexace!$C$23:$AV$23,MATCH($D$7,Indexace!$C$21:$AV$21)),IF(K100=(Info!$C$17+1),('Provozní náklady VaK-ex post'!$G$63*1000)*INDEX(Indexace!$C$24:$AV$24,MATCH($D$7,Indexace!$C$21:$AV$21)),IF(K100=(Info!$C$17+2),('Provozní náklady VaK-ex post'!$I$63*1000)*INDEX(Indexace!$C$25:$AV$25,MATCH($D$7,Indexace!$C$21:$AV$21)),IF(K100=(Info!$C$17+3),('Provozní náklady VaK-ex post'!$K$63*1000)*INDEX(Indexace!$C$26:$AV$26,MATCH($D$7,Indexace!$C$21:$AV$21)),IF(K100=(Info!$C$17+4),('Provozní náklady VaK-ex post'!$M$63*1000)*INDEX(Indexace!$C$27:$AV$27,MATCH($D$7,Indexace!$C$21:$AV$21)),IF(K100=(Info!$C$17+5),('Provozní náklady VaK-ex post'!$O$63*1000)*INDEX(Indexace!$C$28:$AV$28,MATCH($D$7,Indexace!$C$21:$AV$21)),IF(K100=(Info!$C$17+6),('Provozní náklady VaK-ex post'!$Q$63*1000)*INDEX(Indexace!$C$29:$AV$29,MATCH($D$7,Indexace!$C$21:$AV$21)),IF(K100=(Info!$C$17+7),('Provozní náklady VaK-ex post'!$S$63*1000)*INDEX(Indexace!$C$30:$AV$30,MATCH($D$7,Indexace!$C$21:$AV$21)),IF(K100=(Info!$C$17+8),('Provozní náklady VaK-ex post'!$U$63*1000)*INDEX(Indexace!$C$31:$AV$31,MATCH($D$7,Indexace!$C$21:$AV$21)),IF(K100=(Info!$C$17+9),('Provozní náklady VaK-ex post'!$W$63*1000)*INDEX(Indexace!$C$32:$AV$32,MATCH($D$7,Indexace!$C$21:$AV$21)),IF(K100=(Info!$C$17+10),('Provozní náklady VaK-ex post'!$W$63*1000)*INDEX(Indexace!$C$33:$AV$33,MATCH($D$7,Indexace!$C$21:$AV$21)),IF(K100=(Info!$C$17+11),('Provozní náklady VaK-ex post'!$W$63*1000)*INDEX(Indexace!$C$34:$AV$34,MATCH($D$7,Indexace!$C$21:$AV$21)),IF(K100=(Info!$C$17+12),('Provozní náklady VaK-ex post'!$W$63*1000)*INDEX(Indexace!$C$35:$AV$35,MATCH($D$7,Indexace!$C$21:$AV$21)),IF(K100=(Info!$C$17+13),('Provozní náklady VaK-ex post'!$W$63*1000)*INDEX(Indexace!$C$36:$AV$36,MATCH($D$7,Indexace!$C$21:$AV$21)),IF(K100=(Info!$C$17+14),('Provozní náklady VaK-ex post'!$W$63*1000)*INDEX(Indexace!$C$37:$AV$37,MATCH($D$7,Indexace!$C$21:$AV$21)),IF(K100=(Info!$C$17+15),('Provozní náklady VaK-ex post'!$W$63*1000)*INDEX(Indexace!$C$38:$AV$38,MATCH($D$7,Indexace!$C$21:$AV$21)),IF(K100=(Info!$C$17+16),('Provozní náklady VaK-ex post'!$W$63*1000)*INDEX(Indexace!$C$39:$AV$39,MATCH($D$7,Indexace!$C$21:$AV$21)),IF(K100=(Info!$C$17+17),('Provozní náklady VaK-ex post'!$W$63*1000)*INDEX(Indexace!$C$40:$AV$40,MATCH($D$7,Indexace!$C$21:$AV$21)),IF(K100=(Info!$C$17+18),('Provozní náklady VaK-ex post'!$W$63*1000)*INDEX(Indexace!$C$41:$AV$41,MATCH($D$7,Indexace!$C$21:$AV$21)),IF(K100=(Info!$C$17+19),('Provozní náklady VaK-ex post'!$W$63*1000)*INDEX(Indexace!$C$42:$AV$42,MATCH($D$7,Indexace!$C$21:$AV$21)),IF(K100=(Info!$C$17+20),('Provozní náklady VaK-ex post'!$W$63*1000)*INDEX(Indexace!$C$43:$AV$43,MATCH($D$7,Indexace!$C$21:$AV$21)),IF(K100=(Info!$C$17+21),('Provozní náklady VaK-ex post'!$W$63*1000)*INDEX(Indexace!$C$44:$AV$44,MATCH($D$7,Indexace!$C$21:$AV$21)),IF(K100=(Info!$C$17+22),('Provozní náklady VaK-ex post'!$W$63*1000)*INDEX(Indexace!$C$45:$AV$45,MATCH($D$7,Indexace!$C$21:$AV$21)),IF(K100=(Info!$C$17+23),('Provozní náklady VaK-ex post'!$W$63*1000)*INDEX(Indexace!$C$46:$AV$46,MATCH($D$7,Indexace!$C$21:$AV$21)),IF(K100=(Info!$C$17+24),('Provozní náklady VaK-ex post'!$W$63*1000)*INDEX(Indexace!$C$47:$AV$47,MATCH($D$7,Indexace!$C$21:$AV$21)),IF(K100=(Info!$C$17+25),('Provozní náklady VaK-ex post'!$W$63*1000)*INDEX(Indexace!$C$48:$AV$48,MATCH($D$7,Indexace!$C$21:$AV$21)),IF(K100=(Info!$C$17+26),('Provozní náklady VaK-ex post'!$W$63*1000)*INDEX(Indexace!$C$49:$AV$49,MATCH($D$7,Indexace!$C$21:$AV$21)),IF(K100=(Info!$C$17+27),('Provozní náklady VaK-ex post'!$W$63*1000)*INDEX(Indexace!$C$50:$AV$50,MATCH($D$7,Indexace!$C$21:$AV$21)),IF(K100=(Info!$C$17+28),('Provozní náklady VaK-ex post'!$W$63*1000)*INDEX(Indexace!$C$51:$AV$51,MATCH($D$7,Indexace!$C$21:$AV$21)),IF(K100=(Info!$C$17+29),('Provozní náklady VaK-ex post'!$W$63*1000)*INDEX(Indexace!$C$52:$AV$52,MATCH($D$7,Indexace!$C$21:$AV$21)),IF(K100=(Info!$C$17+30),('Provozní náklady VaK-ex post'!$W$63*1000)*INDEX(Indexace!$C$53:$AV$53,MATCH($D$7,Indexace!$C$21:$AV$21)))))))))))))))))))))))))))))))))),0)</f>
        <v>0</v>
      </c>
      <c r="L102" s="664">
        <f>IF(L100&gt;=Info!$C$17,IF($F$2=0,0,IF(L100=Info!$C$17,('Základní vstupní data'!$G$138*1000)*INDEX(Indexace!$C$23:$AV$23,MATCH($D$7,Indexace!$C$21:$AV$21)),IF(L100=(Info!$C$17+1),('Provozní náklady VaK-ex post'!$G$63*1000)*INDEX(Indexace!$C$24:$AV$24,MATCH($D$7,Indexace!$C$21:$AV$21)),IF(L100=(Info!$C$17+2),('Provozní náklady VaK-ex post'!$I$63*1000)*INDEX(Indexace!$C$25:$AV$25,MATCH($D$7,Indexace!$C$21:$AV$21)),IF(L100=(Info!$C$17+3),('Provozní náklady VaK-ex post'!$K$63*1000)*INDEX(Indexace!$C$26:$AV$26,MATCH($D$7,Indexace!$C$21:$AV$21)),IF(L100=(Info!$C$17+4),('Provozní náklady VaK-ex post'!$M$63*1000)*INDEX(Indexace!$C$27:$AV$27,MATCH($D$7,Indexace!$C$21:$AV$21)),IF(L100=(Info!$C$17+5),('Provozní náklady VaK-ex post'!$O$63*1000)*INDEX(Indexace!$C$28:$AV$28,MATCH($D$7,Indexace!$C$21:$AV$21)),IF(L100=(Info!$C$17+6),('Provozní náklady VaK-ex post'!$Q$63*1000)*INDEX(Indexace!$C$29:$AV$29,MATCH($D$7,Indexace!$C$21:$AV$21)),IF(L100=(Info!$C$17+7),('Provozní náklady VaK-ex post'!$S$63*1000)*INDEX(Indexace!$C$30:$AV$30,MATCH($D$7,Indexace!$C$21:$AV$21)),IF(L100=(Info!$C$17+8),('Provozní náklady VaK-ex post'!$U$63*1000)*INDEX(Indexace!$C$31:$AV$31,MATCH($D$7,Indexace!$C$21:$AV$21)),IF(L100=(Info!$C$17+9),('Provozní náklady VaK-ex post'!$W$63*1000)*INDEX(Indexace!$C$32:$AV$32,MATCH($D$7,Indexace!$C$21:$AV$21)),IF(L100=(Info!$C$17+10),('Provozní náklady VaK-ex post'!$W$63*1000)*INDEX(Indexace!$C$33:$AV$33,MATCH($D$7,Indexace!$C$21:$AV$21)),IF(L100=(Info!$C$17+11),('Provozní náklady VaK-ex post'!$W$63*1000)*INDEX(Indexace!$C$34:$AV$34,MATCH($D$7,Indexace!$C$21:$AV$21)),IF(L100=(Info!$C$17+12),('Provozní náklady VaK-ex post'!$W$63*1000)*INDEX(Indexace!$C$35:$AV$35,MATCH($D$7,Indexace!$C$21:$AV$21)),IF(L100=(Info!$C$17+13),('Provozní náklady VaK-ex post'!$W$63*1000)*INDEX(Indexace!$C$36:$AV$36,MATCH($D$7,Indexace!$C$21:$AV$21)),IF(L100=(Info!$C$17+14),('Provozní náklady VaK-ex post'!$W$63*1000)*INDEX(Indexace!$C$37:$AV$37,MATCH($D$7,Indexace!$C$21:$AV$21)),IF(L100=(Info!$C$17+15),('Provozní náklady VaK-ex post'!$W$63*1000)*INDEX(Indexace!$C$38:$AV$38,MATCH($D$7,Indexace!$C$21:$AV$21)),IF(L100=(Info!$C$17+16),('Provozní náklady VaK-ex post'!$W$63*1000)*INDEX(Indexace!$C$39:$AV$39,MATCH($D$7,Indexace!$C$21:$AV$21)),IF(L100=(Info!$C$17+17),('Provozní náklady VaK-ex post'!$W$63*1000)*INDEX(Indexace!$C$40:$AV$40,MATCH($D$7,Indexace!$C$21:$AV$21)),IF(L100=(Info!$C$17+18),('Provozní náklady VaK-ex post'!$W$63*1000)*INDEX(Indexace!$C$41:$AV$41,MATCH($D$7,Indexace!$C$21:$AV$21)),IF(L100=(Info!$C$17+19),('Provozní náklady VaK-ex post'!$W$63*1000)*INDEX(Indexace!$C$42:$AV$42,MATCH($D$7,Indexace!$C$21:$AV$21)),IF(L100=(Info!$C$17+20),('Provozní náklady VaK-ex post'!$W$63*1000)*INDEX(Indexace!$C$43:$AV$43,MATCH($D$7,Indexace!$C$21:$AV$21)),IF(L100=(Info!$C$17+21),('Provozní náklady VaK-ex post'!$W$63*1000)*INDEX(Indexace!$C$44:$AV$44,MATCH($D$7,Indexace!$C$21:$AV$21)),IF(L100=(Info!$C$17+22),('Provozní náklady VaK-ex post'!$W$63*1000)*INDEX(Indexace!$C$45:$AV$45,MATCH($D$7,Indexace!$C$21:$AV$21)),IF(L100=(Info!$C$17+23),('Provozní náklady VaK-ex post'!$W$63*1000)*INDEX(Indexace!$C$46:$AV$46,MATCH($D$7,Indexace!$C$21:$AV$21)),IF(L100=(Info!$C$17+24),('Provozní náklady VaK-ex post'!$W$63*1000)*INDEX(Indexace!$C$47:$AV$47,MATCH($D$7,Indexace!$C$21:$AV$21)),IF(L100=(Info!$C$17+25),('Provozní náklady VaK-ex post'!$W$63*1000)*INDEX(Indexace!$C$48:$AV$48,MATCH($D$7,Indexace!$C$21:$AV$21)),IF(L100=(Info!$C$17+26),('Provozní náklady VaK-ex post'!$W$63*1000)*INDEX(Indexace!$C$49:$AV$49,MATCH($D$7,Indexace!$C$21:$AV$21)),IF(L100=(Info!$C$17+27),('Provozní náklady VaK-ex post'!$W$63*1000)*INDEX(Indexace!$C$50:$AV$50,MATCH($D$7,Indexace!$C$21:$AV$21)),IF(L100=(Info!$C$17+28),('Provozní náklady VaK-ex post'!$W$63*1000)*INDEX(Indexace!$C$51:$AV$51,MATCH($D$7,Indexace!$C$21:$AV$21)),IF(L100=(Info!$C$17+29),('Provozní náklady VaK-ex post'!$W$63*1000)*INDEX(Indexace!$C$52:$AV$52,MATCH($D$7,Indexace!$C$21:$AV$21)),IF(L100=(Info!$C$17+30),('Provozní náklady VaK-ex post'!$W$63*1000)*INDEX(Indexace!$C$53:$AV$53,MATCH($D$7,Indexace!$C$21:$AV$21)))))))))))))))))))))))))))))))))),0)</f>
        <v>0</v>
      </c>
      <c r="M102" s="664">
        <f>IF(M100&gt;=Info!$C$17,IF($F$2=0,0,IF(M100=Info!$C$17,('Základní vstupní data'!$G$138*1000)*INDEX(Indexace!$C$23:$AV$23,MATCH($D$7,Indexace!$C$21:$AV$21)),IF(M100=(Info!$C$17+1),('Provozní náklady VaK-ex post'!$G$63*1000)*INDEX(Indexace!$C$24:$AV$24,MATCH($D$7,Indexace!$C$21:$AV$21)),IF(M100=(Info!$C$17+2),('Provozní náklady VaK-ex post'!$I$63*1000)*INDEX(Indexace!$C$25:$AV$25,MATCH($D$7,Indexace!$C$21:$AV$21)),IF(M100=(Info!$C$17+3),('Provozní náklady VaK-ex post'!$K$63*1000)*INDEX(Indexace!$C$26:$AV$26,MATCH($D$7,Indexace!$C$21:$AV$21)),IF(M100=(Info!$C$17+4),('Provozní náklady VaK-ex post'!$M$63*1000)*INDEX(Indexace!$C$27:$AV$27,MATCH($D$7,Indexace!$C$21:$AV$21)),IF(M100=(Info!$C$17+5),('Provozní náklady VaK-ex post'!$O$63*1000)*INDEX(Indexace!$C$28:$AV$28,MATCH($D$7,Indexace!$C$21:$AV$21)),IF(M100=(Info!$C$17+6),('Provozní náklady VaK-ex post'!$Q$63*1000)*INDEX(Indexace!$C$29:$AV$29,MATCH($D$7,Indexace!$C$21:$AV$21)),IF(M100=(Info!$C$17+7),('Provozní náklady VaK-ex post'!$S$63*1000)*INDEX(Indexace!$C$30:$AV$30,MATCH($D$7,Indexace!$C$21:$AV$21)),IF(M100=(Info!$C$17+8),('Provozní náklady VaK-ex post'!$U$63*1000)*INDEX(Indexace!$C$31:$AV$31,MATCH($D$7,Indexace!$C$21:$AV$21)),IF(M100=(Info!$C$17+9),('Provozní náklady VaK-ex post'!$W$63*1000)*INDEX(Indexace!$C$32:$AV$32,MATCH($D$7,Indexace!$C$21:$AV$21)),IF(M100=(Info!$C$17+10),('Provozní náklady VaK-ex post'!$W$63*1000)*INDEX(Indexace!$C$33:$AV$33,MATCH($D$7,Indexace!$C$21:$AV$21)),IF(M100=(Info!$C$17+11),('Provozní náklady VaK-ex post'!$W$63*1000)*INDEX(Indexace!$C$34:$AV$34,MATCH($D$7,Indexace!$C$21:$AV$21)),IF(M100=(Info!$C$17+12),('Provozní náklady VaK-ex post'!$W$63*1000)*INDEX(Indexace!$C$35:$AV$35,MATCH($D$7,Indexace!$C$21:$AV$21)),IF(M100=(Info!$C$17+13),('Provozní náklady VaK-ex post'!$W$63*1000)*INDEX(Indexace!$C$36:$AV$36,MATCH($D$7,Indexace!$C$21:$AV$21)),IF(M100=(Info!$C$17+14),('Provozní náklady VaK-ex post'!$W$63*1000)*INDEX(Indexace!$C$37:$AV$37,MATCH($D$7,Indexace!$C$21:$AV$21)),IF(M100=(Info!$C$17+15),('Provozní náklady VaK-ex post'!$W$63*1000)*INDEX(Indexace!$C$38:$AV$38,MATCH($D$7,Indexace!$C$21:$AV$21)),IF(M100=(Info!$C$17+16),('Provozní náklady VaK-ex post'!$W$63*1000)*INDEX(Indexace!$C$39:$AV$39,MATCH($D$7,Indexace!$C$21:$AV$21)),IF(M100=(Info!$C$17+17),('Provozní náklady VaK-ex post'!$W$63*1000)*INDEX(Indexace!$C$40:$AV$40,MATCH($D$7,Indexace!$C$21:$AV$21)),IF(M100=(Info!$C$17+18),('Provozní náklady VaK-ex post'!$W$63*1000)*INDEX(Indexace!$C$41:$AV$41,MATCH($D$7,Indexace!$C$21:$AV$21)),IF(M100=(Info!$C$17+19),('Provozní náklady VaK-ex post'!$W$63*1000)*INDEX(Indexace!$C$42:$AV$42,MATCH($D$7,Indexace!$C$21:$AV$21)),IF(M100=(Info!$C$17+20),('Provozní náklady VaK-ex post'!$W$63*1000)*INDEX(Indexace!$C$43:$AV$43,MATCH($D$7,Indexace!$C$21:$AV$21)),IF(M100=(Info!$C$17+21),('Provozní náklady VaK-ex post'!$W$63*1000)*INDEX(Indexace!$C$44:$AV$44,MATCH($D$7,Indexace!$C$21:$AV$21)),IF(M100=(Info!$C$17+22),('Provozní náklady VaK-ex post'!$W$63*1000)*INDEX(Indexace!$C$45:$AV$45,MATCH($D$7,Indexace!$C$21:$AV$21)),IF(M100=(Info!$C$17+23),('Provozní náklady VaK-ex post'!$W$63*1000)*INDEX(Indexace!$C$46:$AV$46,MATCH($D$7,Indexace!$C$21:$AV$21)),IF(M100=(Info!$C$17+24),('Provozní náklady VaK-ex post'!$W$63*1000)*INDEX(Indexace!$C$47:$AV$47,MATCH($D$7,Indexace!$C$21:$AV$21)),IF(M100=(Info!$C$17+25),('Provozní náklady VaK-ex post'!$W$63*1000)*INDEX(Indexace!$C$48:$AV$48,MATCH($D$7,Indexace!$C$21:$AV$21)),IF(M100=(Info!$C$17+26),('Provozní náklady VaK-ex post'!$W$63*1000)*INDEX(Indexace!$C$49:$AV$49,MATCH($D$7,Indexace!$C$21:$AV$21)),IF(M100=(Info!$C$17+27),('Provozní náklady VaK-ex post'!$W$63*1000)*INDEX(Indexace!$C$50:$AV$50,MATCH($D$7,Indexace!$C$21:$AV$21)),IF(M100=(Info!$C$17+28),('Provozní náklady VaK-ex post'!$W$63*1000)*INDEX(Indexace!$C$51:$AV$51,MATCH($D$7,Indexace!$C$21:$AV$21)),IF(M100=(Info!$C$17+29),('Provozní náklady VaK-ex post'!$W$63*1000)*INDEX(Indexace!$C$52:$AV$52,MATCH($D$7,Indexace!$C$21:$AV$21)),IF(M100=(Info!$C$17+30),('Provozní náklady VaK-ex post'!$W$63*1000)*INDEX(Indexace!$C$53:$AV$53,MATCH($D$7,Indexace!$C$21:$AV$21)))))))))))))))))))))))))))))))))),0)</f>
        <v>0</v>
      </c>
      <c r="N102" s="664">
        <f>IF(N100&gt;=Info!$C$17,IF($F$2=0,0,IF(N100=Info!$C$17,('Základní vstupní data'!$G$138*1000)*INDEX(Indexace!$C$23:$AV$23,MATCH($D$7,Indexace!$C$21:$AV$21)),IF(N100=(Info!$C$17+1),('Provozní náklady VaK-ex post'!$G$63*1000)*INDEX(Indexace!$C$24:$AV$24,MATCH($D$7,Indexace!$C$21:$AV$21)),IF(N100=(Info!$C$17+2),('Provozní náklady VaK-ex post'!$I$63*1000)*INDEX(Indexace!$C$25:$AV$25,MATCH($D$7,Indexace!$C$21:$AV$21)),IF(N100=(Info!$C$17+3),('Provozní náklady VaK-ex post'!$K$63*1000)*INDEX(Indexace!$C$26:$AV$26,MATCH($D$7,Indexace!$C$21:$AV$21)),IF(N100=(Info!$C$17+4),('Provozní náklady VaK-ex post'!$M$63*1000)*INDEX(Indexace!$C$27:$AV$27,MATCH($D$7,Indexace!$C$21:$AV$21)),IF(N100=(Info!$C$17+5),('Provozní náklady VaK-ex post'!$O$63*1000)*INDEX(Indexace!$C$28:$AV$28,MATCH($D$7,Indexace!$C$21:$AV$21)),IF(N100=(Info!$C$17+6),('Provozní náklady VaK-ex post'!$Q$63*1000)*INDEX(Indexace!$C$29:$AV$29,MATCH($D$7,Indexace!$C$21:$AV$21)),IF(N100=(Info!$C$17+7),('Provozní náklady VaK-ex post'!$S$63*1000)*INDEX(Indexace!$C$30:$AV$30,MATCH($D$7,Indexace!$C$21:$AV$21)),IF(N100=(Info!$C$17+8),('Provozní náklady VaK-ex post'!$U$63*1000)*INDEX(Indexace!$C$31:$AV$31,MATCH($D$7,Indexace!$C$21:$AV$21)),IF(N100=(Info!$C$17+9),('Provozní náklady VaK-ex post'!$W$63*1000)*INDEX(Indexace!$C$32:$AV$32,MATCH($D$7,Indexace!$C$21:$AV$21)),IF(N100=(Info!$C$17+10),('Provozní náklady VaK-ex post'!$W$63*1000)*INDEX(Indexace!$C$33:$AV$33,MATCH($D$7,Indexace!$C$21:$AV$21)),IF(N100=(Info!$C$17+11),('Provozní náklady VaK-ex post'!$W$63*1000)*INDEX(Indexace!$C$34:$AV$34,MATCH($D$7,Indexace!$C$21:$AV$21)),IF(N100=(Info!$C$17+12),('Provozní náklady VaK-ex post'!$W$63*1000)*INDEX(Indexace!$C$35:$AV$35,MATCH($D$7,Indexace!$C$21:$AV$21)),IF(N100=(Info!$C$17+13),('Provozní náklady VaK-ex post'!$W$63*1000)*INDEX(Indexace!$C$36:$AV$36,MATCH($D$7,Indexace!$C$21:$AV$21)),IF(N100=(Info!$C$17+14),('Provozní náklady VaK-ex post'!$W$63*1000)*INDEX(Indexace!$C$37:$AV$37,MATCH($D$7,Indexace!$C$21:$AV$21)),IF(N100=(Info!$C$17+15),('Provozní náklady VaK-ex post'!$W$63*1000)*INDEX(Indexace!$C$38:$AV$38,MATCH($D$7,Indexace!$C$21:$AV$21)),IF(N100=(Info!$C$17+16),('Provozní náklady VaK-ex post'!$W$63*1000)*INDEX(Indexace!$C$39:$AV$39,MATCH($D$7,Indexace!$C$21:$AV$21)),IF(N100=(Info!$C$17+17),('Provozní náklady VaK-ex post'!$W$63*1000)*INDEX(Indexace!$C$40:$AV$40,MATCH($D$7,Indexace!$C$21:$AV$21)),IF(N100=(Info!$C$17+18),('Provozní náklady VaK-ex post'!$W$63*1000)*INDEX(Indexace!$C$41:$AV$41,MATCH($D$7,Indexace!$C$21:$AV$21)),IF(N100=(Info!$C$17+19),('Provozní náklady VaK-ex post'!$W$63*1000)*INDEX(Indexace!$C$42:$AV$42,MATCH($D$7,Indexace!$C$21:$AV$21)),IF(N100=(Info!$C$17+20),('Provozní náklady VaK-ex post'!$W$63*1000)*INDEX(Indexace!$C$43:$AV$43,MATCH($D$7,Indexace!$C$21:$AV$21)),IF(N100=(Info!$C$17+21),('Provozní náklady VaK-ex post'!$W$63*1000)*INDEX(Indexace!$C$44:$AV$44,MATCH($D$7,Indexace!$C$21:$AV$21)),IF(N100=(Info!$C$17+22),('Provozní náklady VaK-ex post'!$W$63*1000)*INDEX(Indexace!$C$45:$AV$45,MATCH($D$7,Indexace!$C$21:$AV$21)),IF(N100=(Info!$C$17+23),('Provozní náklady VaK-ex post'!$W$63*1000)*INDEX(Indexace!$C$46:$AV$46,MATCH($D$7,Indexace!$C$21:$AV$21)),IF(N100=(Info!$C$17+24),('Provozní náklady VaK-ex post'!$W$63*1000)*INDEX(Indexace!$C$47:$AV$47,MATCH($D$7,Indexace!$C$21:$AV$21)),IF(N100=(Info!$C$17+25),('Provozní náklady VaK-ex post'!$W$63*1000)*INDEX(Indexace!$C$48:$AV$48,MATCH($D$7,Indexace!$C$21:$AV$21)),IF(N100=(Info!$C$17+26),('Provozní náklady VaK-ex post'!$W$63*1000)*INDEX(Indexace!$C$49:$AV$49,MATCH($D$7,Indexace!$C$21:$AV$21)),IF(N100=(Info!$C$17+27),('Provozní náklady VaK-ex post'!$W$63*1000)*INDEX(Indexace!$C$50:$AV$50,MATCH($D$7,Indexace!$C$21:$AV$21)),IF(N100=(Info!$C$17+28),('Provozní náklady VaK-ex post'!$W$63*1000)*INDEX(Indexace!$C$51:$AV$51,MATCH($D$7,Indexace!$C$21:$AV$21)),IF(N100=(Info!$C$17+29),('Provozní náklady VaK-ex post'!$W$63*1000)*INDEX(Indexace!$C$52:$AV$52,MATCH($D$7,Indexace!$C$21:$AV$21)),IF(N100=(Info!$C$17+30),('Provozní náklady VaK-ex post'!$W$63*1000)*INDEX(Indexace!$C$53:$AV$53,MATCH($D$7,Indexace!$C$21:$AV$21)))))))))))))))))))))))))))))))))),0)</f>
        <v>0</v>
      </c>
      <c r="O102" s="664">
        <f>IF(O100&gt;=Info!$C$17,IF($F$2=0,0,IF(O100=Info!$C$17,('Základní vstupní data'!$G$138*1000)*INDEX(Indexace!$C$23:$AV$23,MATCH($D$7,Indexace!$C$21:$AV$21)),IF(O100=(Info!$C$17+1),('Provozní náklady VaK-ex post'!$G$63*1000)*INDEX(Indexace!$C$24:$AV$24,MATCH($D$7,Indexace!$C$21:$AV$21)),IF(O100=(Info!$C$17+2),('Provozní náklady VaK-ex post'!$I$63*1000)*INDEX(Indexace!$C$25:$AV$25,MATCH($D$7,Indexace!$C$21:$AV$21)),IF(O100=(Info!$C$17+3),('Provozní náklady VaK-ex post'!$K$63*1000)*INDEX(Indexace!$C$26:$AV$26,MATCH($D$7,Indexace!$C$21:$AV$21)),IF(O100=(Info!$C$17+4),('Provozní náklady VaK-ex post'!$M$63*1000)*INDEX(Indexace!$C$27:$AV$27,MATCH($D$7,Indexace!$C$21:$AV$21)),IF(O100=(Info!$C$17+5),('Provozní náklady VaK-ex post'!$O$63*1000)*INDEX(Indexace!$C$28:$AV$28,MATCH($D$7,Indexace!$C$21:$AV$21)),IF(O100=(Info!$C$17+6),('Provozní náklady VaK-ex post'!$Q$63*1000)*INDEX(Indexace!$C$29:$AV$29,MATCH($D$7,Indexace!$C$21:$AV$21)),IF(O100=(Info!$C$17+7),('Provozní náklady VaK-ex post'!$S$63*1000)*INDEX(Indexace!$C$30:$AV$30,MATCH($D$7,Indexace!$C$21:$AV$21)),IF(O100=(Info!$C$17+8),('Provozní náklady VaK-ex post'!$U$63*1000)*INDEX(Indexace!$C$31:$AV$31,MATCH($D$7,Indexace!$C$21:$AV$21)),IF(O100=(Info!$C$17+9),('Provozní náklady VaK-ex post'!$W$63*1000)*INDEX(Indexace!$C$32:$AV$32,MATCH($D$7,Indexace!$C$21:$AV$21)),IF(O100=(Info!$C$17+10),('Provozní náklady VaK-ex post'!$W$63*1000)*INDEX(Indexace!$C$33:$AV$33,MATCH($D$7,Indexace!$C$21:$AV$21)),IF(O100=(Info!$C$17+11),('Provozní náklady VaK-ex post'!$W$63*1000)*INDEX(Indexace!$C$34:$AV$34,MATCH($D$7,Indexace!$C$21:$AV$21)),IF(O100=(Info!$C$17+12),('Provozní náklady VaK-ex post'!$W$63*1000)*INDEX(Indexace!$C$35:$AV$35,MATCH($D$7,Indexace!$C$21:$AV$21)),IF(O100=(Info!$C$17+13),('Provozní náklady VaK-ex post'!$W$63*1000)*INDEX(Indexace!$C$36:$AV$36,MATCH($D$7,Indexace!$C$21:$AV$21)),IF(O100=(Info!$C$17+14),('Provozní náklady VaK-ex post'!$W$63*1000)*INDEX(Indexace!$C$37:$AV$37,MATCH($D$7,Indexace!$C$21:$AV$21)),IF(O100=(Info!$C$17+15),('Provozní náklady VaK-ex post'!$W$63*1000)*INDEX(Indexace!$C$38:$AV$38,MATCH($D$7,Indexace!$C$21:$AV$21)),IF(O100=(Info!$C$17+16),('Provozní náklady VaK-ex post'!$W$63*1000)*INDEX(Indexace!$C$39:$AV$39,MATCH($D$7,Indexace!$C$21:$AV$21)),IF(O100=(Info!$C$17+17),('Provozní náklady VaK-ex post'!$W$63*1000)*INDEX(Indexace!$C$40:$AV$40,MATCH($D$7,Indexace!$C$21:$AV$21)),IF(O100=(Info!$C$17+18),('Provozní náklady VaK-ex post'!$W$63*1000)*INDEX(Indexace!$C$41:$AV$41,MATCH($D$7,Indexace!$C$21:$AV$21)),IF(O100=(Info!$C$17+19),('Provozní náklady VaK-ex post'!$W$63*1000)*INDEX(Indexace!$C$42:$AV$42,MATCH($D$7,Indexace!$C$21:$AV$21)),IF(O100=(Info!$C$17+20),('Provozní náklady VaK-ex post'!$W$63*1000)*INDEX(Indexace!$C$43:$AV$43,MATCH($D$7,Indexace!$C$21:$AV$21)),IF(O100=(Info!$C$17+21),('Provozní náklady VaK-ex post'!$W$63*1000)*INDEX(Indexace!$C$44:$AV$44,MATCH($D$7,Indexace!$C$21:$AV$21)),IF(O100=(Info!$C$17+22),('Provozní náklady VaK-ex post'!$W$63*1000)*INDEX(Indexace!$C$45:$AV$45,MATCH($D$7,Indexace!$C$21:$AV$21)),IF(O100=(Info!$C$17+23),('Provozní náklady VaK-ex post'!$W$63*1000)*INDEX(Indexace!$C$46:$AV$46,MATCH($D$7,Indexace!$C$21:$AV$21)),IF(O100=(Info!$C$17+24),('Provozní náklady VaK-ex post'!$W$63*1000)*INDEX(Indexace!$C$47:$AV$47,MATCH($D$7,Indexace!$C$21:$AV$21)),IF(O100=(Info!$C$17+25),('Provozní náklady VaK-ex post'!$W$63*1000)*INDEX(Indexace!$C$48:$AV$48,MATCH($D$7,Indexace!$C$21:$AV$21)),IF(O100=(Info!$C$17+26),('Provozní náklady VaK-ex post'!$W$63*1000)*INDEX(Indexace!$C$49:$AV$49,MATCH($D$7,Indexace!$C$21:$AV$21)),IF(O100=(Info!$C$17+27),('Provozní náklady VaK-ex post'!$W$63*1000)*INDEX(Indexace!$C$50:$AV$50,MATCH($D$7,Indexace!$C$21:$AV$21)),IF(O100=(Info!$C$17+28),('Provozní náklady VaK-ex post'!$W$63*1000)*INDEX(Indexace!$C$51:$AV$51,MATCH($D$7,Indexace!$C$21:$AV$21)),IF(O100=(Info!$C$17+29),('Provozní náklady VaK-ex post'!$W$63*1000)*INDEX(Indexace!$C$52:$AV$52,MATCH($D$7,Indexace!$C$21:$AV$21)),IF(O100=(Info!$C$17+30),('Provozní náklady VaK-ex post'!$W$63*1000)*INDEX(Indexace!$C$53:$AV$53,MATCH($D$7,Indexace!$C$21:$AV$21)))))))))))))))))))))))))))))))))),0)</f>
        <v>0</v>
      </c>
      <c r="P102" s="664">
        <f>IF(P100&gt;=Info!$C$17,IF($F$2=0,0,IF(P100=Info!$C$17,('Základní vstupní data'!$G$138*1000)*INDEX(Indexace!$C$23:$AV$23,MATCH($D$7,Indexace!$C$21:$AV$21)),IF(P100=(Info!$C$17+1),('Provozní náklady VaK-ex post'!$G$63*1000)*INDEX(Indexace!$C$24:$AV$24,MATCH($D$7,Indexace!$C$21:$AV$21)),IF(P100=(Info!$C$17+2),('Provozní náklady VaK-ex post'!$I$63*1000)*INDEX(Indexace!$C$25:$AV$25,MATCH($D$7,Indexace!$C$21:$AV$21)),IF(P100=(Info!$C$17+3),('Provozní náklady VaK-ex post'!$K$63*1000)*INDEX(Indexace!$C$26:$AV$26,MATCH($D$7,Indexace!$C$21:$AV$21)),IF(P100=(Info!$C$17+4),('Provozní náklady VaK-ex post'!$M$63*1000)*INDEX(Indexace!$C$27:$AV$27,MATCH($D$7,Indexace!$C$21:$AV$21)),IF(P100=(Info!$C$17+5),('Provozní náklady VaK-ex post'!$O$63*1000)*INDEX(Indexace!$C$28:$AV$28,MATCH($D$7,Indexace!$C$21:$AV$21)),IF(P100=(Info!$C$17+6),('Provozní náklady VaK-ex post'!$Q$63*1000)*INDEX(Indexace!$C$29:$AV$29,MATCH($D$7,Indexace!$C$21:$AV$21)),IF(P100=(Info!$C$17+7),('Provozní náklady VaK-ex post'!$S$63*1000)*INDEX(Indexace!$C$30:$AV$30,MATCH($D$7,Indexace!$C$21:$AV$21)),IF(P100=(Info!$C$17+8),('Provozní náklady VaK-ex post'!$U$63*1000)*INDEX(Indexace!$C$31:$AV$31,MATCH($D$7,Indexace!$C$21:$AV$21)),IF(P100=(Info!$C$17+9),('Provozní náklady VaK-ex post'!$W$63*1000)*INDEX(Indexace!$C$32:$AV$32,MATCH($D$7,Indexace!$C$21:$AV$21)),IF(P100=(Info!$C$17+10),('Provozní náklady VaK-ex post'!$W$63*1000)*INDEX(Indexace!$C$33:$AV$33,MATCH($D$7,Indexace!$C$21:$AV$21)),IF(P100=(Info!$C$17+11),('Provozní náklady VaK-ex post'!$W$63*1000)*INDEX(Indexace!$C$34:$AV$34,MATCH($D$7,Indexace!$C$21:$AV$21)),IF(P100=(Info!$C$17+12),('Provozní náklady VaK-ex post'!$W$63*1000)*INDEX(Indexace!$C$35:$AV$35,MATCH($D$7,Indexace!$C$21:$AV$21)),IF(P100=(Info!$C$17+13),('Provozní náklady VaK-ex post'!$W$63*1000)*INDEX(Indexace!$C$36:$AV$36,MATCH($D$7,Indexace!$C$21:$AV$21)),IF(P100=(Info!$C$17+14),('Provozní náklady VaK-ex post'!$W$63*1000)*INDEX(Indexace!$C$37:$AV$37,MATCH($D$7,Indexace!$C$21:$AV$21)),IF(P100=(Info!$C$17+15),('Provozní náklady VaK-ex post'!$W$63*1000)*INDEX(Indexace!$C$38:$AV$38,MATCH($D$7,Indexace!$C$21:$AV$21)),IF(P100=(Info!$C$17+16),('Provozní náklady VaK-ex post'!$W$63*1000)*INDEX(Indexace!$C$39:$AV$39,MATCH($D$7,Indexace!$C$21:$AV$21)),IF(P100=(Info!$C$17+17),('Provozní náklady VaK-ex post'!$W$63*1000)*INDEX(Indexace!$C$40:$AV$40,MATCH($D$7,Indexace!$C$21:$AV$21)),IF(P100=(Info!$C$17+18),('Provozní náklady VaK-ex post'!$W$63*1000)*INDEX(Indexace!$C$41:$AV$41,MATCH($D$7,Indexace!$C$21:$AV$21)),IF(P100=(Info!$C$17+19),('Provozní náklady VaK-ex post'!$W$63*1000)*INDEX(Indexace!$C$42:$AV$42,MATCH($D$7,Indexace!$C$21:$AV$21)),IF(P100=(Info!$C$17+20),('Provozní náklady VaK-ex post'!$W$63*1000)*INDEX(Indexace!$C$43:$AV$43,MATCH($D$7,Indexace!$C$21:$AV$21)),IF(P100=(Info!$C$17+21),('Provozní náklady VaK-ex post'!$W$63*1000)*INDEX(Indexace!$C$44:$AV$44,MATCH($D$7,Indexace!$C$21:$AV$21)),IF(P100=(Info!$C$17+22),('Provozní náklady VaK-ex post'!$W$63*1000)*INDEX(Indexace!$C$45:$AV$45,MATCH($D$7,Indexace!$C$21:$AV$21)),IF(P100=(Info!$C$17+23),('Provozní náklady VaK-ex post'!$W$63*1000)*INDEX(Indexace!$C$46:$AV$46,MATCH($D$7,Indexace!$C$21:$AV$21)),IF(P100=(Info!$C$17+24),('Provozní náklady VaK-ex post'!$W$63*1000)*INDEX(Indexace!$C$47:$AV$47,MATCH($D$7,Indexace!$C$21:$AV$21)),IF(P100=(Info!$C$17+25),('Provozní náklady VaK-ex post'!$W$63*1000)*INDEX(Indexace!$C$48:$AV$48,MATCH($D$7,Indexace!$C$21:$AV$21)),IF(P100=(Info!$C$17+26),('Provozní náklady VaK-ex post'!$W$63*1000)*INDEX(Indexace!$C$49:$AV$49,MATCH($D$7,Indexace!$C$21:$AV$21)),IF(P100=(Info!$C$17+27),('Provozní náklady VaK-ex post'!$W$63*1000)*INDEX(Indexace!$C$50:$AV$50,MATCH($D$7,Indexace!$C$21:$AV$21)),IF(P100=(Info!$C$17+28),('Provozní náklady VaK-ex post'!$W$63*1000)*INDEX(Indexace!$C$51:$AV$51,MATCH($D$7,Indexace!$C$21:$AV$21)),IF(P100=(Info!$C$17+29),('Provozní náklady VaK-ex post'!$W$63*1000)*INDEX(Indexace!$C$52:$AV$52,MATCH($D$7,Indexace!$C$21:$AV$21)),IF(P100=(Info!$C$17+30),('Provozní náklady VaK-ex post'!$W$63*1000)*INDEX(Indexace!$C$53:$AV$53,MATCH($D$7,Indexace!$C$21:$AV$21)))))))))))))))))))))))))))))))))),0)</f>
        <v>0</v>
      </c>
      <c r="Q102" s="664">
        <f>IF(Q100&gt;=Info!$C$17,IF($F$2=0,0,IF(Q100=Info!$C$17,('Základní vstupní data'!$G$138*1000)*INDEX(Indexace!$C$23:$AV$23,MATCH($D$7,Indexace!$C$21:$AV$21)),IF(Q100=(Info!$C$17+1),('Provozní náklady VaK-ex post'!$G$63*1000)*INDEX(Indexace!$C$24:$AV$24,MATCH($D$7,Indexace!$C$21:$AV$21)),IF(Q100=(Info!$C$17+2),('Provozní náklady VaK-ex post'!$I$63*1000)*INDEX(Indexace!$C$25:$AV$25,MATCH($D$7,Indexace!$C$21:$AV$21)),IF(Q100=(Info!$C$17+3),('Provozní náklady VaK-ex post'!$K$63*1000)*INDEX(Indexace!$C$26:$AV$26,MATCH($D$7,Indexace!$C$21:$AV$21)),IF(Q100=(Info!$C$17+4),('Provozní náklady VaK-ex post'!$M$63*1000)*INDEX(Indexace!$C$27:$AV$27,MATCH($D$7,Indexace!$C$21:$AV$21)),IF(Q100=(Info!$C$17+5),('Provozní náklady VaK-ex post'!$O$63*1000)*INDEX(Indexace!$C$28:$AV$28,MATCH($D$7,Indexace!$C$21:$AV$21)),IF(Q100=(Info!$C$17+6),('Provozní náklady VaK-ex post'!$Q$63*1000)*INDEX(Indexace!$C$29:$AV$29,MATCH($D$7,Indexace!$C$21:$AV$21)),IF(Q100=(Info!$C$17+7),('Provozní náklady VaK-ex post'!$S$63*1000)*INDEX(Indexace!$C$30:$AV$30,MATCH($D$7,Indexace!$C$21:$AV$21)),IF(Q100=(Info!$C$17+8),('Provozní náklady VaK-ex post'!$U$63*1000)*INDEX(Indexace!$C$31:$AV$31,MATCH($D$7,Indexace!$C$21:$AV$21)),IF(Q100=(Info!$C$17+9),('Provozní náklady VaK-ex post'!$W$63*1000)*INDEX(Indexace!$C$32:$AV$32,MATCH($D$7,Indexace!$C$21:$AV$21)),IF(Q100=(Info!$C$17+10),('Provozní náklady VaK-ex post'!$W$63*1000)*INDEX(Indexace!$C$33:$AV$33,MATCH($D$7,Indexace!$C$21:$AV$21)),IF(Q100=(Info!$C$17+11),('Provozní náklady VaK-ex post'!$W$63*1000)*INDEX(Indexace!$C$34:$AV$34,MATCH($D$7,Indexace!$C$21:$AV$21)),IF(Q100=(Info!$C$17+12),('Provozní náklady VaK-ex post'!$W$63*1000)*INDEX(Indexace!$C$35:$AV$35,MATCH($D$7,Indexace!$C$21:$AV$21)),IF(Q100=(Info!$C$17+13),('Provozní náklady VaK-ex post'!$W$63*1000)*INDEX(Indexace!$C$36:$AV$36,MATCH($D$7,Indexace!$C$21:$AV$21)),IF(Q100=(Info!$C$17+14),('Provozní náklady VaK-ex post'!$W$63*1000)*INDEX(Indexace!$C$37:$AV$37,MATCH($D$7,Indexace!$C$21:$AV$21)),IF(Q100=(Info!$C$17+15),('Provozní náklady VaK-ex post'!$W$63*1000)*INDEX(Indexace!$C$38:$AV$38,MATCH($D$7,Indexace!$C$21:$AV$21)),IF(Q100=(Info!$C$17+16),('Provozní náklady VaK-ex post'!$W$63*1000)*INDEX(Indexace!$C$39:$AV$39,MATCH($D$7,Indexace!$C$21:$AV$21)),IF(Q100=(Info!$C$17+17),('Provozní náklady VaK-ex post'!$W$63*1000)*INDEX(Indexace!$C$40:$AV$40,MATCH($D$7,Indexace!$C$21:$AV$21)),IF(Q100=(Info!$C$17+18),('Provozní náklady VaK-ex post'!$W$63*1000)*INDEX(Indexace!$C$41:$AV$41,MATCH($D$7,Indexace!$C$21:$AV$21)),IF(Q100=(Info!$C$17+19),('Provozní náklady VaK-ex post'!$W$63*1000)*INDEX(Indexace!$C$42:$AV$42,MATCH($D$7,Indexace!$C$21:$AV$21)),IF(Q100=(Info!$C$17+20),('Provozní náklady VaK-ex post'!$W$63*1000)*INDEX(Indexace!$C$43:$AV$43,MATCH($D$7,Indexace!$C$21:$AV$21)),IF(Q100=(Info!$C$17+21),('Provozní náklady VaK-ex post'!$W$63*1000)*INDEX(Indexace!$C$44:$AV$44,MATCH($D$7,Indexace!$C$21:$AV$21)),IF(Q100=(Info!$C$17+22),('Provozní náklady VaK-ex post'!$W$63*1000)*INDEX(Indexace!$C$45:$AV$45,MATCH($D$7,Indexace!$C$21:$AV$21)),IF(Q100=(Info!$C$17+23),('Provozní náklady VaK-ex post'!$W$63*1000)*INDEX(Indexace!$C$46:$AV$46,MATCH($D$7,Indexace!$C$21:$AV$21)),IF(Q100=(Info!$C$17+24),('Provozní náklady VaK-ex post'!$W$63*1000)*INDEX(Indexace!$C$47:$AV$47,MATCH($D$7,Indexace!$C$21:$AV$21)),IF(Q100=(Info!$C$17+25),('Provozní náklady VaK-ex post'!$W$63*1000)*INDEX(Indexace!$C$48:$AV$48,MATCH($D$7,Indexace!$C$21:$AV$21)),IF(Q100=(Info!$C$17+26),('Provozní náklady VaK-ex post'!$W$63*1000)*INDEX(Indexace!$C$49:$AV$49,MATCH($D$7,Indexace!$C$21:$AV$21)),IF(Q100=(Info!$C$17+27),('Provozní náklady VaK-ex post'!$W$63*1000)*INDEX(Indexace!$C$50:$AV$50,MATCH($D$7,Indexace!$C$21:$AV$21)),IF(Q100=(Info!$C$17+28),('Provozní náklady VaK-ex post'!$W$63*1000)*INDEX(Indexace!$C$51:$AV$51,MATCH($D$7,Indexace!$C$21:$AV$21)),IF(Q100=(Info!$C$17+29),('Provozní náklady VaK-ex post'!$W$63*1000)*INDEX(Indexace!$C$52:$AV$52,MATCH($D$7,Indexace!$C$21:$AV$21)),IF(Q100=(Info!$C$17+30),('Provozní náklady VaK-ex post'!$W$63*1000)*INDEX(Indexace!$C$53:$AV$53,MATCH($D$7,Indexace!$C$21:$AV$21)))))))))))))))))))))))))))))))))),0)</f>
        <v>0</v>
      </c>
      <c r="R102" s="664">
        <f>IF(R100&gt;=Info!$C$17,IF($F$2=0,0,IF(R100=Info!$C$17,('Základní vstupní data'!$G$138*1000)*INDEX(Indexace!$C$23:$AV$23,MATCH($D$7,Indexace!$C$21:$AV$21)),IF(R100=(Info!$C$17+1),('Provozní náklady VaK-ex post'!$G$63*1000)*INDEX(Indexace!$C$24:$AV$24,MATCH($D$7,Indexace!$C$21:$AV$21)),IF(R100=(Info!$C$17+2),('Provozní náklady VaK-ex post'!$I$63*1000)*INDEX(Indexace!$C$25:$AV$25,MATCH($D$7,Indexace!$C$21:$AV$21)),IF(R100=(Info!$C$17+3),('Provozní náklady VaK-ex post'!$K$63*1000)*INDEX(Indexace!$C$26:$AV$26,MATCH($D$7,Indexace!$C$21:$AV$21)),IF(R100=(Info!$C$17+4),('Provozní náklady VaK-ex post'!$M$63*1000)*INDEX(Indexace!$C$27:$AV$27,MATCH($D$7,Indexace!$C$21:$AV$21)),IF(R100=(Info!$C$17+5),('Provozní náklady VaK-ex post'!$O$63*1000)*INDEX(Indexace!$C$28:$AV$28,MATCH($D$7,Indexace!$C$21:$AV$21)),IF(R100=(Info!$C$17+6),('Provozní náklady VaK-ex post'!$Q$63*1000)*INDEX(Indexace!$C$29:$AV$29,MATCH($D$7,Indexace!$C$21:$AV$21)),IF(R100=(Info!$C$17+7),('Provozní náklady VaK-ex post'!$S$63*1000)*INDEX(Indexace!$C$30:$AV$30,MATCH($D$7,Indexace!$C$21:$AV$21)),IF(R100=(Info!$C$17+8),('Provozní náklady VaK-ex post'!$U$63*1000)*INDEX(Indexace!$C$31:$AV$31,MATCH($D$7,Indexace!$C$21:$AV$21)),IF(R100=(Info!$C$17+9),('Provozní náklady VaK-ex post'!$W$63*1000)*INDEX(Indexace!$C$32:$AV$32,MATCH($D$7,Indexace!$C$21:$AV$21)),IF(R100=(Info!$C$17+10),('Provozní náklady VaK-ex post'!$W$63*1000)*INDEX(Indexace!$C$33:$AV$33,MATCH($D$7,Indexace!$C$21:$AV$21)),IF(R100=(Info!$C$17+11),('Provozní náklady VaK-ex post'!$W$63*1000)*INDEX(Indexace!$C$34:$AV$34,MATCH($D$7,Indexace!$C$21:$AV$21)),IF(R100=(Info!$C$17+12),('Provozní náklady VaK-ex post'!$W$63*1000)*INDEX(Indexace!$C$35:$AV$35,MATCH($D$7,Indexace!$C$21:$AV$21)),IF(R100=(Info!$C$17+13),('Provozní náklady VaK-ex post'!$W$63*1000)*INDEX(Indexace!$C$36:$AV$36,MATCH($D$7,Indexace!$C$21:$AV$21)),IF(R100=(Info!$C$17+14),('Provozní náklady VaK-ex post'!$W$63*1000)*INDEX(Indexace!$C$37:$AV$37,MATCH($D$7,Indexace!$C$21:$AV$21)),IF(R100=(Info!$C$17+15),('Provozní náklady VaK-ex post'!$W$63*1000)*INDEX(Indexace!$C$38:$AV$38,MATCH($D$7,Indexace!$C$21:$AV$21)),IF(R100=(Info!$C$17+16),('Provozní náklady VaK-ex post'!$W$63*1000)*INDEX(Indexace!$C$39:$AV$39,MATCH($D$7,Indexace!$C$21:$AV$21)),IF(R100=(Info!$C$17+17),('Provozní náklady VaK-ex post'!$W$63*1000)*INDEX(Indexace!$C$40:$AV$40,MATCH($D$7,Indexace!$C$21:$AV$21)),IF(R100=(Info!$C$17+18),('Provozní náklady VaK-ex post'!$W$63*1000)*INDEX(Indexace!$C$41:$AV$41,MATCH($D$7,Indexace!$C$21:$AV$21)),IF(R100=(Info!$C$17+19),('Provozní náklady VaK-ex post'!$W$63*1000)*INDEX(Indexace!$C$42:$AV$42,MATCH($D$7,Indexace!$C$21:$AV$21)),IF(R100=(Info!$C$17+20),('Provozní náklady VaK-ex post'!$W$63*1000)*INDEX(Indexace!$C$43:$AV$43,MATCH($D$7,Indexace!$C$21:$AV$21)),IF(R100=(Info!$C$17+21),('Provozní náklady VaK-ex post'!$W$63*1000)*INDEX(Indexace!$C$44:$AV$44,MATCH($D$7,Indexace!$C$21:$AV$21)),IF(R100=(Info!$C$17+22),('Provozní náklady VaK-ex post'!$W$63*1000)*INDEX(Indexace!$C$45:$AV$45,MATCH($D$7,Indexace!$C$21:$AV$21)),IF(R100=(Info!$C$17+23),('Provozní náklady VaK-ex post'!$W$63*1000)*INDEX(Indexace!$C$46:$AV$46,MATCH($D$7,Indexace!$C$21:$AV$21)),IF(R100=(Info!$C$17+24),('Provozní náklady VaK-ex post'!$W$63*1000)*INDEX(Indexace!$C$47:$AV$47,MATCH($D$7,Indexace!$C$21:$AV$21)),IF(R100=(Info!$C$17+25),('Provozní náklady VaK-ex post'!$W$63*1000)*INDEX(Indexace!$C$48:$AV$48,MATCH($D$7,Indexace!$C$21:$AV$21)),IF(R100=(Info!$C$17+26),('Provozní náklady VaK-ex post'!$W$63*1000)*INDEX(Indexace!$C$49:$AV$49,MATCH($D$7,Indexace!$C$21:$AV$21)),IF(R100=(Info!$C$17+27),('Provozní náklady VaK-ex post'!$W$63*1000)*INDEX(Indexace!$C$50:$AV$50,MATCH($D$7,Indexace!$C$21:$AV$21)),IF(R100=(Info!$C$17+28),('Provozní náklady VaK-ex post'!$W$63*1000)*INDEX(Indexace!$C$51:$AV$51,MATCH($D$7,Indexace!$C$21:$AV$21)),IF(R100=(Info!$C$17+29),('Provozní náklady VaK-ex post'!$W$63*1000)*INDEX(Indexace!$C$52:$AV$52,MATCH($D$7,Indexace!$C$21:$AV$21)),IF(R100=(Info!$C$17+30),('Provozní náklady VaK-ex post'!$W$63*1000)*INDEX(Indexace!$C$53:$AV$53,MATCH($D$7,Indexace!$C$21:$AV$21)))))))))))))))))))))))))))))))))),0)</f>
        <v>0</v>
      </c>
      <c r="S102" s="664">
        <f>IF(S100&gt;=Info!$C$17,IF($F$2=0,0,IF(S100=Info!$C$17,('Základní vstupní data'!$G$138*1000)*INDEX(Indexace!$C$23:$AV$23,MATCH($D$7,Indexace!$C$21:$AV$21)),IF(S100=(Info!$C$17+1),('Provozní náklady VaK-ex post'!$G$63*1000)*INDEX(Indexace!$C$24:$AV$24,MATCH($D$7,Indexace!$C$21:$AV$21)),IF(S100=(Info!$C$17+2),('Provozní náklady VaK-ex post'!$I$63*1000)*INDEX(Indexace!$C$25:$AV$25,MATCH($D$7,Indexace!$C$21:$AV$21)),IF(S100=(Info!$C$17+3),('Provozní náklady VaK-ex post'!$K$63*1000)*INDEX(Indexace!$C$26:$AV$26,MATCH($D$7,Indexace!$C$21:$AV$21)),IF(S100=(Info!$C$17+4),('Provozní náklady VaK-ex post'!$M$63*1000)*INDEX(Indexace!$C$27:$AV$27,MATCH($D$7,Indexace!$C$21:$AV$21)),IF(S100=(Info!$C$17+5),('Provozní náklady VaK-ex post'!$O$63*1000)*INDEX(Indexace!$C$28:$AV$28,MATCH($D$7,Indexace!$C$21:$AV$21)),IF(S100=(Info!$C$17+6),('Provozní náklady VaK-ex post'!$Q$63*1000)*INDEX(Indexace!$C$29:$AV$29,MATCH($D$7,Indexace!$C$21:$AV$21)),IF(S100=(Info!$C$17+7),('Provozní náklady VaK-ex post'!$S$63*1000)*INDEX(Indexace!$C$30:$AV$30,MATCH($D$7,Indexace!$C$21:$AV$21)),IF(S100=(Info!$C$17+8),('Provozní náklady VaK-ex post'!$U$63*1000)*INDEX(Indexace!$C$31:$AV$31,MATCH($D$7,Indexace!$C$21:$AV$21)),IF(S100=(Info!$C$17+9),('Provozní náklady VaK-ex post'!$W$63*1000)*INDEX(Indexace!$C$32:$AV$32,MATCH($D$7,Indexace!$C$21:$AV$21)),IF(S100=(Info!$C$17+10),('Provozní náklady VaK-ex post'!$W$63*1000)*INDEX(Indexace!$C$33:$AV$33,MATCH($D$7,Indexace!$C$21:$AV$21)),IF(S100=(Info!$C$17+11),('Provozní náklady VaK-ex post'!$W$63*1000)*INDEX(Indexace!$C$34:$AV$34,MATCH($D$7,Indexace!$C$21:$AV$21)),IF(S100=(Info!$C$17+12),('Provozní náklady VaK-ex post'!$W$63*1000)*INDEX(Indexace!$C$35:$AV$35,MATCH($D$7,Indexace!$C$21:$AV$21)),IF(S100=(Info!$C$17+13),('Provozní náklady VaK-ex post'!$W$63*1000)*INDEX(Indexace!$C$36:$AV$36,MATCH($D$7,Indexace!$C$21:$AV$21)),IF(S100=(Info!$C$17+14),('Provozní náklady VaK-ex post'!$W$63*1000)*INDEX(Indexace!$C$37:$AV$37,MATCH($D$7,Indexace!$C$21:$AV$21)),IF(S100=(Info!$C$17+15),('Provozní náklady VaK-ex post'!$W$63*1000)*INDEX(Indexace!$C$38:$AV$38,MATCH($D$7,Indexace!$C$21:$AV$21)),IF(S100=(Info!$C$17+16),('Provozní náklady VaK-ex post'!$W$63*1000)*INDEX(Indexace!$C$39:$AV$39,MATCH($D$7,Indexace!$C$21:$AV$21)),IF(S100=(Info!$C$17+17),('Provozní náklady VaK-ex post'!$W$63*1000)*INDEX(Indexace!$C$40:$AV$40,MATCH($D$7,Indexace!$C$21:$AV$21)),IF(S100=(Info!$C$17+18),('Provozní náklady VaK-ex post'!$W$63*1000)*INDEX(Indexace!$C$41:$AV$41,MATCH($D$7,Indexace!$C$21:$AV$21)),IF(S100=(Info!$C$17+19),('Provozní náklady VaK-ex post'!$W$63*1000)*INDEX(Indexace!$C$42:$AV$42,MATCH($D$7,Indexace!$C$21:$AV$21)),IF(S100=(Info!$C$17+20),('Provozní náklady VaK-ex post'!$W$63*1000)*INDEX(Indexace!$C$43:$AV$43,MATCH($D$7,Indexace!$C$21:$AV$21)),IF(S100=(Info!$C$17+21),('Provozní náklady VaK-ex post'!$W$63*1000)*INDEX(Indexace!$C$44:$AV$44,MATCH($D$7,Indexace!$C$21:$AV$21)),IF(S100=(Info!$C$17+22),('Provozní náklady VaK-ex post'!$W$63*1000)*INDEX(Indexace!$C$45:$AV$45,MATCH($D$7,Indexace!$C$21:$AV$21)),IF(S100=(Info!$C$17+23),('Provozní náklady VaK-ex post'!$W$63*1000)*INDEX(Indexace!$C$46:$AV$46,MATCH($D$7,Indexace!$C$21:$AV$21)),IF(S100=(Info!$C$17+24),('Provozní náklady VaK-ex post'!$W$63*1000)*INDEX(Indexace!$C$47:$AV$47,MATCH($D$7,Indexace!$C$21:$AV$21)),IF(S100=(Info!$C$17+25),('Provozní náklady VaK-ex post'!$W$63*1000)*INDEX(Indexace!$C$48:$AV$48,MATCH($D$7,Indexace!$C$21:$AV$21)),IF(S100=(Info!$C$17+26),('Provozní náklady VaK-ex post'!$W$63*1000)*INDEX(Indexace!$C$49:$AV$49,MATCH($D$7,Indexace!$C$21:$AV$21)),IF(S100=(Info!$C$17+27),('Provozní náklady VaK-ex post'!$W$63*1000)*INDEX(Indexace!$C$50:$AV$50,MATCH($D$7,Indexace!$C$21:$AV$21)),IF(S100=(Info!$C$17+28),('Provozní náklady VaK-ex post'!$W$63*1000)*INDEX(Indexace!$C$51:$AV$51,MATCH($D$7,Indexace!$C$21:$AV$21)),IF(S100=(Info!$C$17+29),('Provozní náklady VaK-ex post'!$W$63*1000)*INDEX(Indexace!$C$52:$AV$52,MATCH($D$7,Indexace!$C$21:$AV$21)),IF(S100=(Info!$C$17+30),('Provozní náklady VaK-ex post'!$W$63*1000)*INDEX(Indexace!$C$53:$AV$53,MATCH($D$7,Indexace!$C$21:$AV$21)))))))))))))))))))))))))))))))))),0)</f>
        <v>0</v>
      </c>
      <c r="T102" s="664">
        <f>IF(T100&gt;=Info!$C$17,IF($F$2=0,0,IF(T100=Info!$C$17,('Základní vstupní data'!$G$138*1000)*INDEX(Indexace!$C$23:$AV$23,MATCH($D$7,Indexace!$C$21:$AV$21)),IF(T100=(Info!$C$17+1),('Provozní náklady VaK-ex post'!$G$63*1000)*INDEX(Indexace!$C$24:$AV$24,MATCH($D$7,Indexace!$C$21:$AV$21)),IF(T100=(Info!$C$17+2),('Provozní náklady VaK-ex post'!$I$63*1000)*INDEX(Indexace!$C$25:$AV$25,MATCH($D$7,Indexace!$C$21:$AV$21)),IF(T100=(Info!$C$17+3),('Provozní náklady VaK-ex post'!$K$63*1000)*INDEX(Indexace!$C$26:$AV$26,MATCH($D$7,Indexace!$C$21:$AV$21)),IF(T100=(Info!$C$17+4),('Provozní náklady VaK-ex post'!$M$63*1000)*INDEX(Indexace!$C$27:$AV$27,MATCH($D$7,Indexace!$C$21:$AV$21)),IF(T100=(Info!$C$17+5),('Provozní náklady VaK-ex post'!$O$63*1000)*INDEX(Indexace!$C$28:$AV$28,MATCH($D$7,Indexace!$C$21:$AV$21)),IF(T100=(Info!$C$17+6),('Provozní náklady VaK-ex post'!$Q$63*1000)*INDEX(Indexace!$C$29:$AV$29,MATCH($D$7,Indexace!$C$21:$AV$21)),IF(T100=(Info!$C$17+7),('Provozní náklady VaK-ex post'!$S$63*1000)*INDEX(Indexace!$C$30:$AV$30,MATCH($D$7,Indexace!$C$21:$AV$21)),IF(T100=(Info!$C$17+8),('Provozní náklady VaK-ex post'!$U$63*1000)*INDEX(Indexace!$C$31:$AV$31,MATCH($D$7,Indexace!$C$21:$AV$21)),IF(T100=(Info!$C$17+9),('Provozní náklady VaK-ex post'!$W$63*1000)*INDEX(Indexace!$C$32:$AV$32,MATCH($D$7,Indexace!$C$21:$AV$21)),IF(T100=(Info!$C$17+10),('Provozní náklady VaK-ex post'!$W$63*1000)*INDEX(Indexace!$C$33:$AV$33,MATCH($D$7,Indexace!$C$21:$AV$21)),IF(T100=(Info!$C$17+11),('Provozní náklady VaK-ex post'!$W$63*1000)*INDEX(Indexace!$C$34:$AV$34,MATCH($D$7,Indexace!$C$21:$AV$21)),IF(T100=(Info!$C$17+12),('Provozní náklady VaK-ex post'!$W$63*1000)*INDEX(Indexace!$C$35:$AV$35,MATCH($D$7,Indexace!$C$21:$AV$21)),IF(T100=(Info!$C$17+13),('Provozní náklady VaK-ex post'!$W$63*1000)*INDEX(Indexace!$C$36:$AV$36,MATCH($D$7,Indexace!$C$21:$AV$21)),IF(T100=(Info!$C$17+14),('Provozní náklady VaK-ex post'!$W$63*1000)*INDEX(Indexace!$C$37:$AV$37,MATCH($D$7,Indexace!$C$21:$AV$21)),IF(T100=(Info!$C$17+15),('Provozní náklady VaK-ex post'!$W$63*1000)*INDEX(Indexace!$C$38:$AV$38,MATCH($D$7,Indexace!$C$21:$AV$21)),IF(T100=(Info!$C$17+16),('Provozní náklady VaK-ex post'!$W$63*1000)*INDEX(Indexace!$C$39:$AV$39,MATCH($D$7,Indexace!$C$21:$AV$21)),IF(T100=(Info!$C$17+17),('Provozní náklady VaK-ex post'!$W$63*1000)*INDEX(Indexace!$C$40:$AV$40,MATCH($D$7,Indexace!$C$21:$AV$21)),IF(T100=(Info!$C$17+18),('Provozní náklady VaK-ex post'!$W$63*1000)*INDEX(Indexace!$C$41:$AV$41,MATCH($D$7,Indexace!$C$21:$AV$21)),IF(T100=(Info!$C$17+19),('Provozní náklady VaK-ex post'!$W$63*1000)*INDEX(Indexace!$C$42:$AV$42,MATCH($D$7,Indexace!$C$21:$AV$21)),IF(T100=(Info!$C$17+20),('Provozní náklady VaK-ex post'!$W$63*1000)*INDEX(Indexace!$C$43:$AV$43,MATCH($D$7,Indexace!$C$21:$AV$21)),IF(T100=(Info!$C$17+21),('Provozní náklady VaK-ex post'!$W$63*1000)*INDEX(Indexace!$C$44:$AV$44,MATCH($D$7,Indexace!$C$21:$AV$21)),IF(T100=(Info!$C$17+22),('Provozní náklady VaK-ex post'!$W$63*1000)*INDEX(Indexace!$C$45:$AV$45,MATCH($D$7,Indexace!$C$21:$AV$21)),IF(T100=(Info!$C$17+23),('Provozní náklady VaK-ex post'!$W$63*1000)*INDEX(Indexace!$C$46:$AV$46,MATCH($D$7,Indexace!$C$21:$AV$21)),IF(T100=(Info!$C$17+24),('Provozní náklady VaK-ex post'!$W$63*1000)*INDEX(Indexace!$C$47:$AV$47,MATCH($D$7,Indexace!$C$21:$AV$21)),IF(T100=(Info!$C$17+25),('Provozní náklady VaK-ex post'!$W$63*1000)*INDEX(Indexace!$C$48:$AV$48,MATCH($D$7,Indexace!$C$21:$AV$21)),IF(T100=(Info!$C$17+26),('Provozní náklady VaK-ex post'!$W$63*1000)*INDEX(Indexace!$C$49:$AV$49,MATCH($D$7,Indexace!$C$21:$AV$21)),IF(T100=(Info!$C$17+27),('Provozní náklady VaK-ex post'!$W$63*1000)*INDEX(Indexace!$C$50:$AV$50,MATCH($D$7,Indexace!$C$21:$AV$21)),IF(T100=(Info!$C$17+28),('Provozní náklady VaK-ex post'!$W$63*1000)*INDEX(Indexace!$C$51:$AV$51,MATCH($D$7,Indexace!$C$21:$AV$21)),IF(T100=(Info!$C$17+29),('Provozní náklady VaK-ex post'!$W$63*1000)*INDEX(Indexace!$C$52:$AV$52,MATCH($D$7,Indexace!$C$21:$AV$21)),IF(T100=(Info!$C$17+30),('Provozní náklady VaK-ex post'!$W$63*1000)*INDEX(Indexace!$C$53:$AV$53,MATCH($D$7,Indexace!$C$21:$AV$21)))))))))))))))))))))))))))))))))),0)</f>
        <v>0</v>
      </c>
      <c r="U102" s="664">
        <f>IF(U100&gt;=Info!$C$17,IF($F$2=0,0,IF(U100=Info!$C$17,('Základní vstupní data'!$G$138*1000)*INDEX(Indexace!$C$23:$AV$23,MATCH($D$7,Indexace!$C$21:$AV$21)),IF(U100=(Info!$C$17+1),('Provozní náklady VaK-ex post'!$G$63*1000)*INDEX(Indexace!$C$24:$AV$24,MATCH($D$7,Indexace!$C$21:$AV$21)),IF(U100=(Info!$C$17+2),('Provozní náklady VaK-ex post'!$I$63*1000)*INDEX(Indexace!$C$25:$AV$25,MATCH($D$7,Indexace!$C$21:$AV$21)),IF(U100=(Info!$C$17+3),('Provozní náklady VaK-ex post'!$K$63*1000)*INDEX(Indexace!$C$26:$AV$26,MATCH($D$7,Indexace!$C$21:$AV$21)),IF(U100=(Info!$C$17+4),('Provozní náklady VaK-ex post'!$M$63*1000)*INDEX(Indexace!$C$27:$AV$27,MATCH($D$7,Indexace!$C$21:$AV$21)),IF(U100=(Info!$C$17+5),('Provozní náklady VaK-ex post'!$O$63*1000)*INDEX(Indexace!$C$28:$AV$28,MATCH($D$7,Indexace!$C$21:$AV$21)),IF(U100=(Info!$C$17+6),('Provozní náklady VaK-ex post'!$Q$63*1000)*INDEX(Indexace!$C$29:$AV$29,MATCH($D$7,Indexace!$C$21:$AV$21)),IF(U100=(Info!$C$17+7),('Provozní náklady VaK-ex post'!$S$63*1000)*INDEX(Indexace!$C$30:$AV$30,MATCH($D$7,Indexace!$C$21:$AV$21)),IF(U100=(Info!$C$17+8),('Provozní náklady VaK-ex post'!$U$63*1000)*INDEX(Indexace!$C$31:$AV$31,MATCH($D$7,Indexace!$C$21:$AV$21)),IF(U100=(Info!$C$17+9),('Provozní náklady VaK-ex post'!$W$63*1000)*INDEX(Indexace!$C$32:$AV$32,MATCH($D$7,Indexace!$C$21:$AV$21)),IF(U100=(Info!$C$17+10),('Provozní náklady VaK-ex post'!$W$63*1000)*INDEX(Indexace!$C$33:$AV$33,MATCH($D$7,Indexace!$C$21:$AV$21)),IF(U100=(Info!$C$17+11),('Provozní náklady VaK-ex post'!$W$63*1000)*INDEX(Indexace!$C$34:$AV$34,MATCH($D$7,Indexace!$C$21:$AV$21)),IF(U100=(Info!$C$17+12),('Provozní náklady VaK-ex post'!$W$63*1000)*INDEX(Indexace!$C$35:$AV$35,MATCH($D$7,Indexace!$C$21:$AV$21)),IF(U100=(Info!$C$17+13),('Provozní náklady VaK-ex post'!$W$63*1000)*INDEX(Indexace!$C$36:$AV$36,MATCH($D$7,Indexace!$C$21:$AV$21)),IF(U100=(Info!$C$17+14),('Provozní náklady VaK-ex post'!$W$63*1000)*INDEX(Indexace!$C$37:$AV$37,MATCH($D$7,Indexace!$C$21:$AV$21)),IF(U100=(Info!$C$17+15),('Provozní náklady VaK-ex post'!$W$63*1000)*INDEX(Indexace!$C$38:$AV$38,MATCH($D$7,Indexace!$C$21:$AV$21)),IF(U100=(Info!$C$17+16),('Provozní náklady VaK-ex post'!$W$63*1000)*INDEX(Indexace!$C$39:$AV$39,MATCH($D$7,Indexace!$C$21:$AV$21)),IF(U100=(Info!$C$17+17),('Provozní náklady VaK-ex post'!$W$63*1000)*INDEX(Indexace!$C$40:$AV$40,MATCH($D$7,Indexace!$C$21:$AV$21)),IF(U100=(Info!$C$17+18),('Provozní náklady VaK-ex post'!$W$63*1000)*INDEX(Indexace!$C$41:$AV$41,MATCH($D$7,Indexace!$C$21:$AV$21)),IF(U100=(Info!$C$17+19),('Provozní náklady VaK-ex post'!$W$63*1000)*INDEX(Indexace!$C$42:$AV$42,MATCH($D$7,Indexace!$C$21:$AV$21)),IF(U100=(Info!$C$17+20),('Provozní náklady VaK-ex post'!$W$63*1000)*INDEX(Indexace!$C$43:$AV$43,MATCH($D$7,Indexace!$C$21:$AV$21)),IF(U100=(Info!$C$17+21),('Provozní náklady VaK-ex post'!$W$63*1000)*INDEX(Indexace!$C$44:$AV$44,MATCH($D$7,Indexace!$C$21:$AV$21)),IF(U100=(Info!$C$17+22),('Provozní náklady VaK-ex post'!$W$63*1000)*INDEX(Indexace!$C$45:$AV$45,MATCH($D$7,Indexace!$C$21:$AV$21)),IF(U100=(Info!$C$17+23),('Provozní náklady VaK-ex post'!$W$63*1000)*INDEX(Indexace!$C$46:$AV$46,MATCH($D$7,Indexace!$C$21:$AV$21)),IF(U100=(Info!$C$17+24),('Provozní náklady VaK-ex post'!$W$63*1000)*INDEX(Indexace!$C$47:$AV$47,MATCH($D$7,Indexace!$C$21:$AV$21)),IF(U100=(Info!$C$17+25),('Provozní náklady VaK-ex post'!$W$63*1000)*INDEX(Indexace!$C$48:$AV$48,MATCH($D$7,Indexace!$C$21:$AV$21)),IF(U100=(Info!$C$17+26),('Provozní náklady VaK-ex post'!$W$63*1000)*INDEX(Indexace!$C$49:$AV$49,MATCH($D$7,Indexace!$C$21:$AV$21)),IF(U100=(Info!$C$17+27),('Provozní náklady VaK-ex post'!$W$63*1000)*INDEX(Indexace!$C$50:$AV$50,MATCH($D$7,Indexace!$C$21:$AV$21)),IF(U100=(Info!$C$17+28),('Provozní náklady VaK-ex post'!$W$63*1000)*INDEX(Indexace!$C$51:$AV$51,MATCH($D$7,Indexace!$C$21:$AV$21)),IF(U100=(Info!$C$17+29),('Provozní náklady VaK-ex post'!$W$63*1000)*INDEX(Indexace!$C$52:$AV$52,MATCH($D$7,Indexace!$C$21:$AV$21)),IF(U100=(Info!$C$17+30),('Provozní náklady VaK-ex post'!$W$63*1000)*INDEX(Indexace!$C$53:$AV$53,MATCH($D$7,Indexace!$C$21:$AV$21)))))))))))))))))))))))))))))))))),0)</f>
        <v>0</v>
      </c>
      <c r="V102" s="664">
        <f>IF(V100&gt;=Info!$C$17,IF($F$2=0,0,IF(V100=Info!$C$17,('Základní vstupní data'!$G$138*1000)*INDEX(Indexace!$C$23:$AV$23,MATCH($D$7,Indexace!$C$21:$AV$21)),IF(V100=(Info!$C$17+1),('Provozní náklady VaK-ex post'!$G$63*1000)*INDEX(Indexace!$C$24:$AV$24,MATCH($D$7,Indexace!$C$21:$AV$21)),IF(V100=(Info!$C$17+2),('Provozní náklady VaK-ex post'!$I$63*1000)*INDEX(Indexace!$C$25:$AV$25,MATCH($D$7,Indexace!$C$21:$AV$21)),IF(V100=(Info!$C$17+3),('Provozní náklady VaK-ex post'!$K$63*1000)*INDEX(Indexace!$C$26:$AV$26,MATCH($D$7,Indexace!$C$21:$AV$21)),IF(V100=(Info!$C$17+4),('Provozní náklady VaK-ex post'!$M$63*1000)*INDEX(Indexace!$C$27:$AV$27,MATCH($D$7,Indexace!$C$21:$AV$21)),IF(V100=(Info!$C$17+5),('Provozní náklady VaK-ex post'!$O$63*1000)*INDEX(Indexace!$C$28:$AV$28,MATCH($D$7,Indexace!$C$21:$AV$21)),IF(V100=(Info!$C$17+6),('Provozní náklady VaK-ex post'!$Q$63*1000)*INDEX(Indexace!$C$29:$AV$29,MATCH($D$7,Indexace!$C$21:$AV$21)),IF(V100=(Info!$C$17+7),('Provozní náklady VaK-ex post'!$S$63*1000)*INDEX(Indexace!$C$30:$AV$30,MATCH($D$7,Indexace!$C$21:$AV$21)),IF(V100=(Info!$C$17+8),('Provozní náklady VaK-ex post'!$U$63*1000)*INDEX(Indexace!$C$31:$AV$31,MATCH($D$7,Indexace!$C$21:$AV$21)),IF(V100=(Info!$C$17+9),('Provozní náklady VaK-ex post'!$W$63*1000)*INDEX(Indexace!$C$32:$AV$32,MATCH($D$7,Indexace!$C$21:$AV$21)),IF(V100=(Info!$C$17+10),('Provozní náklady VaK-ex post'!$W$63*1000)*INDEX(Indexace!$C$33:$AV$33,MATCH($D$7,Indexace!$C$21:$AV$21)),IF(V100=(Info!$C$17+11),('Provozní náklady VaK-ex post'!$W$63*1000)*INDEX(Indexace!$C$34:$AV$34,MATCH($D$7,Indexace!$C$21:$AV$21)),IF(V100=(Info!$C$17+12),('Provozní náklady VaK-ex post'!$W$63*1000)*INDEX(Indexace!$C$35:$AV$35,MATCH($D$7,Indexace!$C$21:$AV$21)),IF(V100=(Info!$C$17+13),('Provozní náklady VaK-ex post'!$W$63*1000)*INDEX(Indexace!$C$36:$AV$36,MATCH($D$7,Indexace!$C$21:$AV$21)),IF(V100=(Info!$C$17+14),('Provozní náklady VaK-ex post'!$W$63*1000)*INDEX(Indexace!$C$37:$AV$37,MATCH($D$7,Indexace!$C$21:$AV$21)),IF(V100=(Info!$C$17+15),('Provozní náklady VaK-ex post'!$W$63*1000)*INDEX(Indexace!$C$38:$AV$38,MATCH($D$7,Indexace!$C$21:$AV$21)),IF(V100=(Info!$C$17+16),('Provozní náklady VaK-ex post'!$W$63*1000)*INDEX(Indexace!$C$39:$AV$39,MATCH($D$7,Indexace!$C$21:$AV$21)),IF(V100=(Info!$C$17+17),('Provozní náklady VaK-ex post'!$W$63*1000)*INDEX(Indexace!$C$40:$AV$40,MATCH($D$7,Indexace!$C$21:$AV$21)),IF(V100=(Info!$C$17+18),('Provozní náklady VaK-ex post'!$W$63*1000)*INDEX(Indexace!$C$41:$AV$41,MATCH($D$7,Indexace!$C$21:$AV$21)),IF(V100=(Info!$C$17+19),('Provozní náklady VaK-ex post'!$W$63*1000)*INDEX(Indexace!$C$42:$AV$42,MATCH($D$7,Indexace!$C$21:$AV$21)),IF(V100=(Info!$C$17+20),('Provozní náklady VaK-ex post'!$W$63*1000)*INDEX(Indexace!$C$43:$AV$43,MATCH($D$7,Indexace!$C$21:$AV$21)),IF(V100=(Info!$C$17+21),('Provozní náklady VaK-ex post'!$W$63*1000)*INDEX(Indexace!$C$44:$AV$44,MATCH($D$7,Indexace!$C$21:$AV$21)),IF(V100=(Info!$C$17+22),('Provozní náklady VaK-ex post'!$W$63*1000)*INDEX(Indexace!$C$45:$AV$45,MATCH($D$7,Indexace!$C$21:$AV$21)),IF(V100=(Info!$C$17+23),('Provozní náklady VaK-ex post'!$W$63*1000)*INDEX(Indexace!$C$46:$AV$46,MATCH($D$7,Indexace!$C$21:$AV$21)),IF(V100=(Info!$C$17+24),('Provozní náklady VaK-ex post'!$W$63*1000)*INDEX(Indexace!$C$47:$AV$47,MATCH($D$7,Indexace!$C$21:$AV$21)),IF(V100=(Info!$C$17+25),('Provozní náklady VaK-ex post'!$W$63*1000)*INDEX(Indexace!$C$48:$AV$48,MATCH($D$7,Indexace!$C$21:$AV$21)),IF(V100=(Info!$C$17+26),('Provozní náklady VaK-ex post'!$W$63*1000)*INDEX(Indexace!$C$49:$AV$49,MATCH($D$7,Indexace!$C$21:$AV$21)),IF(V100=(Info!$C$17+27),('Provozní náklady VaK-ex post'!$W$63*1000)*INDEX(Indexace!$C$50:$AV$50,MATCH($D$7,Indexace!$C$21:$AV$21)),IF(V100=(Info!$C$17+28),('Provozní náklady VaK-ex post'!$W$63*1000)*INDEX(Indexace!$C$51:$AV$51,MATCH($D$7,Indexace!$C$21:$AV$21)),IF(V100=(Info!$C$17+29),('Provozní náklady VaK-ex post'!$W$63*1000)*INDEX(Indexace!$C$52:$AV$52,MATCH($D$7,Indexace!$C$21:$AV$21)),IF(V100=(Info!$C$17+30),('Provozní náklady VaK-ex post'!$W$63*1000)*INDEX(Indexace!$C$53:$AV$53,MATCH($D$7,Indexace!$C$21:$AV$21)))))))))))))))))))))))))))))))))),0)</f>
        <v>0</v>
      </c>
      <c r="W102" s="664">
        <f>IF(W100&gt;=Info!$C$17,IF($F$2=0,0,IF(W100=Info!$C$17,('Základní vstupní data'!$G$138*1000)*INDEX(Indexace!$C$23:$AV$23,MATCH($D$7,Indexace!$C$21:$AV$21)),IF(W100=(Info!$C$17+1),('Provozní náklady VaK-ex post'!$G$63*1000)*INDEX(Indexace!$C$24:$AV$24,MATCH($D$7,Indexace!$C$21:$AV$21)),IF(W100=(Info!$C$17+2),('Provozní náklady VaK-ex post'!$I$63*1000)*INDEX(Indexace!$C$25:$AV$25,MATCH($D$7,Indexace!$C$21:$AV$21)),IF(W100=(Info!$C$17+3),('Provozní náklady VaK-ex post'!$K$63*1000)*INDEX(Indexace!$C$26:$AV$26,MATCH($D$7,Indexace!$C$21:$AV$21)),IF(W100=(Info!$C$17+4),('Provozní náklady VaK-ex post'!$M$63*1000)*INDEX(Indexace!$C$27:$AV$27,MATCH($D$7,Indexace!$C$21:$AV$21)),IF(W100=(Info!$C$17+5),('Provozní náklady VaK-ex post'!$O$63*1000)*INDEX(Indexace!$C$28:$AV$28,MATCH($D$7,Indexace!$C$21:$AV$21)),IF(W100=(Info!$C$17+6),('Provozní náklady VaK-ex post'!$Q$63*1000)*INDEX(Indexace!$C$29:$AV$29,MATCH($D$7,Indexace!$C$21:$AV$21)),IF(W100=(Info!$C$17+7),('Provozní náklady VaK-ex post'!$S$63*1000)*INDEX(Indexace!$C$30:$AV$30,MATCH($D$7,Indexace!$C$21:$AV$21)),IF(W100=(Info!$C$17+8),('Provozní náklady VaK-ex post'!$U$63*1000)*INDEX(Indexace!$C$31:$AV$31,MATCH($D$7,Indexace!$C$21:$AV$21)),IF(W100=(Info!$C$17+9),('Provozní náklady VaK-ex post'!$W$63*1000)*INDEX(Indexace!$C$32:$AV$32,MATCH($D$7,Indexace!$C$21:$AV$21)),IF(W100=(Info!$C$17+10),('Provozní náklady VaK-ex post'!$W$63*1000)*INDEX(Indexace!$C$33:$AV$33,MATCH($D$7,Indexace!$C$21:$AV$21)),IF(W100=(Info!$C$17+11),('Provozní náklady VaK-ex post'!$W$63*1000)*INDEX(Indexace!$C$34:$AV$34,MATCH($D$7,Indexace!$C$21:$AV$21)),IF(W100=(Info!$C$17+12),('Provozní náklady VaK-ex post'!$W$63*1000)*INDEX(Indexace!$C$35:$AV$35,MATCH($D$7,Indexace!$C$21:$AV$21)),IF(W100=(Info!$C$17+13),('Provozní náklady VaK-ex post'!$W$63*1000)*INDEX(Indexace!$C$36:$AV$36,MATCH($D$7,Indexace!$C$21:$AV$21)),IF(W100=(Info!$C$17+14),('Provozní náklady VaK-ex post'!$W$63*1000)*INDEX(Indexace!$C$37:$AV$37,MATCH($D$7,Indexace!$C$21:$AV$21)),IF(W100=(Info!$C$17+15),('Provozní náklady VaK-ex post'!$W$63*1000)*INDEX(Indexace!$C$38:$AV$38,MATCH($D$7,Indexace!$C$21:$AV$21)),IF(W100=(Info!$C$17+16),('Provozní náklady VaK-ex post'!$W$63*1000)*INDEX(Indexace!$C$39:$AV$39,MATCH($D$7,Indexace!$C$21:$AV$21)),IF(W100=(Info!$C$17+17),('Provozní náklady VaK-ex post'!$W$63*1000)*INDEX(Indexace!$C$40:$AV$40,MATCH($D$7,Indexace!$C$21:$AV$21)),IF(W100=(Info!$C$17+18),('Provozní náklady VaK-ex post'!$W$63*1000)*INDEX(Indexace!$C$41:$AV$41,MATCH($D$7,Indexace!$C$21:$AV$21)),IF(W100=(Info!$C$17+19),('Provozní náklady VaK-ex post'!$W$63*1000)*INDEX(Indexace!$C$42:$AV$42,MATCH($D$7,Indexace!$C$21:$AV$21)),IF(W100=(Info!$C$17+20),('Provozní náklady VaK-ex post'!$W$63*1000)*INDEX(Indexace!$C$43:$AV$43,MATCH($D$7,Indexace!$C$21:$AV$21)),IF(W100=(Info!$C$17+21),('Provozní náklady VaK-ex post'!$W$63*1000)*INDEX(Indexace!$C$44:$AV$44,MATCH($D$7,Indexace!$C$21:$AV$21)),IF(W100=(Info!$C$17+22),('Provozní náklady VaK-ex post'!$W$63*1000)*INDEX(Indexace!$C$45:$AV$45,MATCH($D$7,Indexace!$C$21:$AV$21)),IF(W100=(Info!$C$17+23),('Provozní náklady VaK-ex post'!$W$63*1000)*INDEX(Indexace!$C$46:$AV$46,MATCH($D$7,Indexace!$C$21:$AV$21)),IF(W100=(Info!$C$17+24),('Provozní náklady VaK-ex post'!$W$63*1000)*INDEX(Indexace!$C$47:$AV$47,MATCH($D$7,Indexace!$C$21:$AV$21)),IF(W100=(Info!$C$17+25),('Provozní náklady VaK-ex post'!$W$63*1000)*INDEX(Indexace!$C$48:$AV$48,MATCH($D$7,Indexace!$C$21:$AV$21)),IF(W100=(Info!$C$17+26),('Provozní náklady VaK-ex post'!$W$63*1000)*INDEX(Indexace!$C$49:$AV$49,MATCH($D$7,Indexace!$C$21:$AV$21)),IF(W100=(Info!$C$17+27),('Provozní náklady VaK-ex post'!$W$63*1000)*INDEX(Indexace!$C$50:$AV$50,MATCH($D$7,Indexace!$C$21:$AV$21)),IF(W100=(Info!$C$17+28),('Provozní náklady VaK-ex post'!$W$63*1000)*INDEX(Indexace!$C$51:$AV$51,MATCH($D$7,Indexace!$C$21:$AV$21)),IF(W100=(Info!$C$17+29),('Provozní náklady VaK-ex post'!$W$63*1000)*INDEX(Indexace!$C$52:$AV$52,MATCH($D$7,Indexace!$C$21:$AV$21)),IF(W100=(Info!$C$17+30),('Provozní náklady VaK-ex post'!$W$63*1000)*INDEX(Indexace!$C$53:$AV$53,MATCH($D$7,Indexace!$C$21:$AV$21)))))))))))))))))))))))))))))))))),0)</f>
        <v>0</v>
      </c>
      <c r="X102" s="664">
        <f>IF(X100&gt;=Info!$C$17,IF($F$2=0,0,IF(X100=Info!$C$17,('Základní vstupní data'!$G$138*1000)*INDEX(Indexace!$C$23:$AV$23,MATCH($D$7,Indexace!$C$21:$AV$21)),IF(X100=(Info!$C$17+1),('Provozní náklady VaK-ex post'!$G$63*1000)*INDEX(Indexace!$C$24:$AV$24,MATCH($D$7,Indexace!$C$21:$AV$21)),IF(X100=(Info!$C$17+2),('Provozní náklady VaK-ex post'!$I$63*1000)*INDEX(Indexace!$C$25:$AV$25,MATCH($D$7,Indexace!$C$21:$AV$21)),IF(X100=(Info!$C$17+3),('Provozní náklady VaK-ex post'!$K$63*1000)*INDEX(Indexace!$C$26:$AV$26,MATCH($D$7,Indexace!$C$21:$AV$21)),IF(X100=(Info!$C$17+4),('Provozní náklady VaK-ex post'!$M$63*1000)*INDEX(Indexace!$C$27:$AV$27,MATCH($D$7,Indexace!$C$21:$AV$21)),IF(X100=(Info!$C$17+5),('Provozní náklady VaK-ex post'!$O$63*1000)*INDEX(Indexace!$C$28:$AV$28,MATCH($D$7,Indexace!$C$21:$AV$21)),IF(X100=(Info!$C$17+6),('Provozní náklady VaK-ex post'!$Q$63*1000)*INDEX(Indexace!$C$29:$AV$29,MATCH($D$7,Indexace!$C$21:$AV$21)),IF(X100=(Info!$C$17+7),('Provozní náklady VaK-ex post'!$S$63*1000)*INDEX(Indexace!$C$30:$AV$30,MATCH($D$7,Indexace!$C$21:$AV$21)),IF(X100=(Info!$C$17+8),('Provozní náklady VaK-ex post'!$U$63*1000)*INDEX(Indexace!$C$31:$AV$31,MATCH($D$7,Indexace!$C$21:$AV$21)),IF(X100=(Info!$C$17+9),('Provozní náklady VaK-ex post'!$W$63*1000)*INDEX(Indexace!$C$32:$AV$32,MATCH($D$7,Indexace!$C$21:$AV$21)),IF(X100=(Info!$C$17+10),('Provozní náklady VaK-ex post'!$W$63*1000)*INDEX(Indexace!$C$33:$AV$33,MATCH($D$7,Indexace!$C$21:$AV$21)),IF(X100=(Info!$C$17+11),('Provozní náklady VaK-ex post'!$W$63*1000)*INDEX(Indexace!$C$34:$AV$34,MATCH($D$7,Indexace!$C$21:$AV$21)),IF(X100=(Info!$C$17+12),('Provozní náklady VaK-ex post'!$W$63*1000)*INDEX(Indexace!$C$35:$AV$35,MATCH($D$7,Indexace!$C$21:$AV$21)),IF(X100=(Info!$C$17+13),('Provozní náklady VaK-ex post'!$W$63*1000)*INDEX(Indexace!$C$36:$AV$36,MATCH($D$7,Indexace!$C$21:$AV$21)),IF(X100=(Info!$C$17+14),('Provozní náklady VaK-ex post'!$W$63*1000)*INDEX(Indexace!$C$37:$AV$37,MATCH($D$7,Indexace!$C$21:$AV$21)),IF(X100=(Info!$C$17+15),('Provozní náklady VaK-ex post'!$W$63*1000)*INDEX(Indexace!$C$38:$AV$38,MATCH($D$7,Indexace!$C$21:$AV$21)),IF(X100=(Info!$C$17+16),('Provozní náklady VaK-ex post'!$W$63*1000)*INDEX(Indexace!$C$39:$AV$39,MATCH($D$7,Indexace!$C$21:$AV$21)),IF(X100=(Info!$C$17+17),('Provozní náklady VaK-ex post'!$W$63*1000)*INDEX(Indexace!$C$40:$AV$40,MATCH($D$7,Indexace!$C$21:$AV$21)),IF(X100=(Info!$C$17+18),('Provozní náklady VaK-ex post'!$W$63*1000)*INDEX(Indexace!$C$41:$AV$41,MATCH($D$7,Indexace!$C$21:$AV$21)),IF(X100=(Info!$C$17+19),('Provozní náklady VaK-ex post'!$W$63*1000)*INDEX(Indexace!$C$42:$AV$42,MATCH($D$7,Indexace!$C$21:$AV$21)),IF(X100=(Info!$C$17+20),('Provozní náklady VaK-ex post'!$W$63*1000)*INDEX(Indexace!$C$43:$AV$43,MATCH($D$7,Indexace!$C$21:$AV$21)),IF(X100=(Info!$C$17+21),('Provozní náklady VaK-ex post'!$W$63*1000)*INDEX(Indexace!$C$44:$AV$44,MATCH($D$7,Indexace!$C$21:$AV$21)),IF(X100=(Info!$C$17+22),('Provozní náklady VaK-ex post'!$W$63*1000)*INDEX(Indexace!$C$45:$AV$45,MATCH($D$7,Indexace!$C$21:$AV$21)),IF(X100=(Info!$C$17+23),('Provozní náklady VaK-ex post'!$W$63*1000)*INDEX(Indexace!$C$46:$AV$46,MATCH($D$7,Indexace!$C$21:$AV$21)),IF(X100=(Info!$C$17+24),('Provozní náklady VaK-ex post'!$W$63*1000)*INDEX(Indexace!$C$47:$AV$47,MATCH($D$7,Indexace!$C$21:$AV$21)),IF(X100=(Info!$C$17+25),('Provozní náklady VaK-ex post'!$W$63*1000)*INDEX(Indexace!$C$48:$AV$48,MATCH($D$7,Indexace!$C$21:$AV$21)),IF(X100=(Info!$C$17+26),('Provozní náklady VaK-ex post'!$W$63*1000)*INDEX(Indexace!$C$49:$AV$49,MATCH($D$7,Indexace!$C$21:$AV$21)),IF(X100=(Info!$C$17+27),('Provozní náklady VaK-ex post'!$W$63*1000)*INDEX(Indexace!$C$50:$AV$50,MATCH($D$7,Indexace!$C$21:$AV$21)),IF(X100=(Info!$C$17+28),('Provozní náklady VaK-ex post'!$W$63*1000)*INDEX(Indexace!$C$51:$AV$51,MATCH($D$7,Indexace!$C$21:$AV$21)),IF(X100=(Info!$C$17+29),('Provozní náklady VaK-ex post'!$W$63*1000)*INDEX(Indexace!$C$52:$AV$52,MATCH($D$7,Indexace!$C$21:$AV$21)),IF(X100=(Info!$C$17+30),('Provozní náklady VaK-ex post'!$W$63*1000)*INDEX(Indexace!$C$53:$AV$53,MATCH($D$7,Indexace!$C$21:$AV$21)))))))))))))))))))))))))))))))))),0)</f>
        <v>0</v>
      </c>
      <c r="Y102" s="664">
        <f>IF(Y100&gt;=Info!$C$17,IF($F$2=0,0,IF(Y100=Info!$C$17,('Základní vstupní data'!$G$138*1000)*INDEX(Indexace!$C$23:$AV$23,MATCH($D$7,Indexace!$C$21:$AV$21)),IF(Y100=(Info!$C$17+1),('Provozní náklady VaK-ex post'!$G$63*1000)*INDEX(Indexace!$C$24:$AV$24,MATCH($D$7,Indexace!$C$21:$AV$21)),IF(Y100=(Info!$C$17+2),('Provozní náklady VaK-ex post'!$I$63*1000)*INDEX(Indexace!$C$25:$AV$25,MATCH($D$7,Indexace!$C$21:$AV$21)),IF(Y100=(Info!$C$17+3),('Provozní náklady VaK-ex post'!$K$63*1000)*INDEX(Indexace!$C$26:$AV$26,MATCH($D$7,Indexace!$C$21:$AV$21)),IF(Y100=(Info!$C$17+4),('Provozní náklady VaK-ex post'!$M$63*1000)*INDEX(Indexace!$C$27:$AV$27,MATCH($D$7,Indexace!$C$21:$AV$21)),IF(Y100=(Info!$C$17+5),('Provozní náklady VaK-ex post'!$O$63*1000)*INDEX(Indexace!$C$28:$AV$28,MATCH($D$7,Indexace!$C$21:$AV$21)),IF(Y100=(Info!$C$17+6),('Provozní náklady VaK-ex post'!$Q$63*1000)*INDEX(Indexace!$C$29:$AV$29,MATCH($D$7,Indexace!$C$21:$AV$21)),IF(Y100=(Info!$C$17+7),('Provozní náklady VaK-ex post'!$S$63*1000)*INDEX(Indexace!$C$30:$AV$30,MATCH($D$7,Indexace!$C$21:$AV$21)),IF(Y100=(Info!$C$17+8),('Provozní náklady VaK-ex post'!$U$63*1000)*INDEX(Indexace!$C$31:$AV$31,MATCH($D$7,Indexace!$C$21:$AV$21)),IF(Y100=(Info!$C$17+9),('Provozní náklady VaK-ex post'!$W$63*1000)*INDEX(Indexace!$C$32:$AV$32,MATCH($D$7,Indexace!$C$21:$AV$21)),IF(Y100=(Info!$C$17+10),('Provozní náklady VaK-ex post'!$W$63*1000)*INDEX(Indexace!$C$33:$AV$33,MATCH($D$7,Indexace!$C$21:$AV$21)),IF(Y100=(Info!$C$17+11),('Provozní náklady VaK-ex post'!$W$63*1000)*INDEX(Indexace!$C$34:$AV$34,MATCH($D$7,Indexace!$C$21:$AV$21)),IF(Y100=(Info!$C$17+12),('Provozní náklady VaK-ex post'!$W$63*1000)*INDEX(Indexace!$C$35:$AV$35,MATCH($D$7,Indexace!$C$21:$AV$21)),IF(Y100=(Info!$C$17+13),('Provozní náklady VaK-ex post'!$W$63*1000)*INDEX(Indexace!$C$36:$AV$36,MATCH($D$7,Indexace!$C$21:$AV$21)),IF(Y100=(Info!$C$17+14),('Provozní náklady VaK-ex post'!$W$63*1000)*INDEX(Indexace!$C$37:$AV$37,MATCH($D$7,Indexace!$C$21:$AV$21)),IF(Y100=(Info!$C$17+15),('Provozní náklady VaK-ex post'!$W$63*1000)*INDEX(Indexace!$C$38:$AV$38,MATCH($D$7,Indexace!$C$21:$AV$21)),IF(Y100=(Info!$C$17+16),('Provozní náklady VaK-ex post'!$W$63*1000)*INDEX(Indexace!$C$39:$AV$39,MATCH($D$7,Indexace!$C$21:$AV$21)),IF(Y100=(Info!$C$17+17),('Provozní náklady VaK-ex post'!$W$63*1000)*INDEX(Indexace!$C$40:$AV$40,MATCH($D$7,Indexace!$C$21:$AV$21)),IF(Y100=(Info!$C$17+18),('Provozní náklady VaK-ex post'!$W$63*1000)*INDEX(Indexace!$C$41:$AV$41,MATCH($D$7,Indexace!$C$21:$AV$21)),IF(Y100=(Info!$C$17+19),('Provozní náklady VaK-ex post'!$W$63*1000)*INDEX(Indexace!$C$42:$AV$42,MATCH($D$7,Indexace!$C$21:$AV$21)),IF(Y100=(Info!$C$17+20),('Provozní náklady VaK-ex post'!$W$63*1000)*INDEX(Indexace!$C$43:$AV$43,MATCH($D$7,Indexace!$C$21:$AV$21)),IF(Y100=(Info!$C$17+21),('Provozní náklady VaK-ex post'!$W$63*1000)*INDEX(Indexace!$C$44:$AV$44,MATCH($D$7,Indexace!$C$21:$AV$21)),IF(Y100=(Info!$C$17+22),('Provozní náklady VaK-ex post'!$W$63*1000)*INDEX(Indexace!$C$45:$AV$45,MATCH($D$7,Indexace!$C$21:$AV$21)),IF(Y100=(Info!$C$17+23),('Provozní náklady VaK-ex post'!$W$63*1000)*INDEX(Indexace!$C$46:$AV$46,MATCH($D$7,Indexace!$C$21:$AV$21)),IF(Y100=(Info!$C$17+24),('Provozní náklady VaK-ex post'!$W$63*1000)*INDEX(Indexace!$C$47:$AV$47,MATCH($D$7,Indexace!$C$21:$AV$21)),IF(Y100=(Info!$C$17+25),('Provozní náklady VaK-ex post'!$W$63*1000)*INDEX(Indexace!$C$48:$AV$48,MATCH($D$7,Indexace!$C$21:$AV$21)),IF(Y100=(Info!$C$17+26),('Provozní náklady VaK-ex post'!$W$63*1000)*INDEX(Indexace!$C$49:$AV$49,MATCH($D$7,Indexace!$C$21:$AV$21)),IF(Y100=(Info!$C$17+27),('Provozní náklady VaK-ex post'!$W$63*1000)*INDEX(Indexace!$C$50:$AV$50,MATCH($D$7,Indexace!$C$21:$AV$21)),IF(Y100=(Info!$C$17+28),('Provozní náklady VaK-ex post'!$W$63*1000)*INDEX(Indexace!$C$51:$AV$51,MATCH($D$7,Indexace!$C$21:$AV$21)),IF(Y100=(Info!$C$17+29),('Provozní náklady VaK-ex post'!$W$63*1000)*INDEX(Indexace!$C$52:$AV$52,MATCH($D$7,Indexace!$C$21:$AV$21)),IF(Y100=(Info!$C$17+30),('Provozní náklady VaK-ex post'!$W$63*1000)*INDEX(Indexace!$C$53:$AV$53,MATCH($D$7,Indexace!$C$21:$AV$21)))))))))))))))))))))))))))))))))),0)</f>
        <v>0</v>
      </c>
      <c r="Z102" s="664">
        <f>IF(Z100&gt;=Info!$C$17,IF($F$2=0,0,IF(Z100=Info!$C$17,('Základní vstupní data'!$G$138*1000)*INDEX(Indexace!$C$23:$AV$23,MATCH($D$7,Indexace!$C$21:$AV$21)),IF(Z100=(Info!$C$17+1),('Provozní náklady VaK-ex post'!$G$63*1000)*INDEX(Indexace!$C$24:$AV$24,MATCH($D$7,Indexace!$C$21:$AV$21)),IF(Z100=(Info!$C$17+2),('Provozní náklady VaK-ex post'!$I$63*1000)*INDEX(Indexace!$C$25:$AV$25,MATCH($D$7,Indexace!$C$21:$AV$21)),IF(Z100=(Info!$C$17+3),('Provozní náklady VaK-ex post'!$K$63*1000)*INDEX(Indexace!$C$26:$AV$26,MATCH($D$7,Indexace!$C$21:$AV$21)),IF(Z100=(Info!$C$17+4),('Provozní náklady VaK-ex post'!$M$63*1000)*INDEX(Indexace!$C$27:$AV$27,MATCH($D$7,Indexace!$C$21:$AV$21)),IF(Z100=(Info!$C$17+5),('Provozní náklady VaK-ex post'!$O$63*1000)*INDEX(Indexace!$C$28:$AV$28,MATCH($D$7,Indexace!$C$21:$AV$21)),IF(Z100=(Info!$C$17+6),('Provozní náklady VaK-ex post'!$Q$63*1000)*INDEX(Indexace!$C$29:$AV$29,MATCH($D$7,Indexace!$C$21:$AV$21)),IF(Z100=(Info!$C$17+7),('Provozní náklady VaK-ex post'!$S$63*1000)*INDEX(Indexace!$C$30:$AV$30,MATCH($D$7,Indexace!$C$21:$AV$21)),IF(Z100=(Info!$C$17+8),('Provozní náklady VaK-ex post'!$U$63*1000)*INDEX(Indexace!$C$31:$AV$31,MATCH($D$7,Indexace!$C$21:$AV$21)),IF(Z100=(Info!$C$17+9),('Provozní náklady VaK-ex post'!$W$63*1000)*INDEX(Indexace!$C$32:$AV$32,MATCH($D$7,Indexace!$C$21:$AV$21)),IF(Z100=(Info!$C$17+10),('Provozní náklady VaK-ex post'!$W$63*1000)*INDEX(Indexace!$C$33:$AV$33,MATCH($D$7,Indexace!$C$21:$AV$21)),IF(Z100=(Info!$C$17+11),('Provozní náklady VaK-ex post'!$W$63*1000)*INDEX(Indexace!$C$34:$AV$34,MATCH($D$7,Indexace!$C$21:$AV$21)),IF(Z100=(Info!$C$17+12),('Provozní náklady VaK-ex post'!$W$63*1000)*INDEX(Indexace!$C$35:$AV$35,MATCH($D$7,Indexace!$C$21:$AV$21)),IF(Z100=(Info!$C$17+13),('Provozní náklady VaK-ex post'!$W$63*1000)*INDEX(Indexace!$C$36:$AV$36,MATCH($D$7,Indexace!$C$21:$AV$21)),IF(Z100=(Info!$C$17+14),('Provozní náklady VaK-ex post'!$W$63*1000)*INDEX(Indexace!$C$37:$AV$37,MATCH($D$7,Indexace!$C$21:$AV$21)),IF(Z100=(Info!$C$17+15),('Provozní náklady VaK-ex post'!$W$63*1000)*INDEX(Indexace!$C$38:$AV$38,MATCH($D$7,Indexace!$C$21:$AV$21)),IF(Z100=(Info!$C$17+16),('Provozní náklady VaK-ex post'!$W$63*1000)*INDEX(Indexace!$C$39:$AV$39,MATCH($D$7,Indexace!$C$21:$AV$21)),IF(Z100=(Info!$C$17+17),('Provozní náklady VaK-ex post'!$W$63*1000)*INDEX(Indexace!$C$40:$AV$40,MATCH($D$7,Indexace!$C$21:$AV$21)),IF(Z100=(Info!$C$17+18),('Provozní náklady VaK-ex post'!$W$63*1000)*INDEX(Indexace!$C$41:$AV$41,MATCH($D$7,Indexace!$C$21:$AV$21)),IF(Z100=(Info!$C$17+19),('Provozní náklady VaK-ex post'!$W$63*1000)*INDEX(Indexace!$C$42:$AV$42,MATCH($D$7,Indexace!$C$21:$AV$21)),IF(Z100=(Info!$C$17+20),('Provozní náklady VaK-ex post'!$W$63*1000)*INDEX(Indexace!$C$43:$AV$43,MATCH($D$7,Indexace!$C$21:$AV$21)),IF(Z100=(Info!$C$17+21),('Provozní náklady VaK-ex post'!$W$63*1000)*INDEX(Indexace!$C$44:$AV$44,MATCH($D$7,Indexace!$C$21:$AV$21)),IF(Z100=(Info!$C$17+22),('Provozní náklady VaK-ex post'!$W$63*1000)*INDEX(Indexace!$C$45:$AV$45,MATCH($D$7,Indexace!$C$21:$AV$21)),IF(Z100=(Info!$C$17+23),('Provozní náklady VaK-ex post'!$W$63*1000)*INDEX(Indexace!$C$46:$AV$46,MATCH($D$7,Indexace!$C$21:$AV$21)),IF(Z100=(Info!$C$17+24),('Provozní náklady VaK-ex post'!$W$63*1000)*INDEX(Indexace!$C$47:$AV$47,MATCH($D$7,Indexace!$C$21:$AV$21)),IF(Z100=(Info!$C$17+25),('Provozní náklady VaK-ex post'!$W$63*1000)*INDEX(Indexace!$C$48:$AV$48,MATCH($D$7,Indexace!$C$21:$AV$21)),IF(Z100=(Info!$C$17+26),('Provozní náklady VaK-ex post'!$W$63*1000)*INDEX(Indexace!$C$49:$AV$49,MATCH($D$7,Indexace!$C$21:$AV$21)),IF(Z100=(Info!$C$17+27),('Provozní náklady VaK-ex post'!$W$63*1000)*INDEX(Indexace!$C$50:$AV$50,MATCH($D$7,Indexace!$C$21:$AV$21)),IF(Z100=(Info!$C$17+28),('Provozní náklady VaK-ex post'!$W$63*1000)*INDEX(Indexace!$C$51:$AV$51,MATCH($D$7,Indexace!$C$21:$AV$21)),IF(Z100=(Info!$C$17+29),('Provozní náklady VaK-ex post'!$W$63*1000)*INDEX(Indexace!$C$52:$AV$52,MATCH($D$7,Indexace!$C$21:$AV$21)),IF(Z100=(Info!$C$17+30),('Provozní náklady VaK-ex post'!$W$63*1000)*INDEX(Indexace!$C$53:$AV$53,MATCH($D$7,Indexace!$C$21:$AV$21)))))))))))))))))))))))))))))))))),0)</f>
        <v>0</v>
      </c>
      <c r="AA102" s="664">
        <f>IF(AA100&gt;=Info!$C$17,IF($F$2=0,0,IF(AA100=Info!$C$17,('Základní vstupní data'!$G$138*1000)*INDEX(Indexace!$C$23:$AV$23,MATCH($D$7,Indexace!$C$21:$AV$21)),IF(AA100=(Info!$C$17+1),('Provozní náklady VaK-ex post'!$G$63*1000)*INDEX(Indexace!$C$24:$AV$24,MATCH($D$7,Indexace!$C$21:$AV$21)),IF(AA100=(Info!$C$17+2),('Provozní náklady VaK-ex post'!$I$63*1000)*INDEX(Indexace!$C$25:$AV$25,MATCH($D$7,Indexace!$C$21:$AV$21)),IF(AA100=(Info!$C$17+3),('Provozní náklady VaK-ex post'!$K$63*1000)*INDEX(Indexace!$C$26:$AV$26,MATCH($D$7,Indexace!$C$21:$AV$21)),IF(AA100=(Info!$C$17+4),('Provozní náklady VaK-ex post'!$M$63*1000)*INDEX(Indexace!$C$27:$AV$27,MATCH($D$7,Indexace!$C$21:$AV$21)),IF(AA100=(Info!$C$17+5),('Provozní náklady VaK-ex post'!$O$63*1000)*INDEX(Indexace!$C$28:$AV$28,MATCH($D$7,Indexace!$C$21:$AV$21)),IF(AA100=(Info!$C$17+6),('Provozní náklady VaK-ex post'!$Q$63*1000)*INDEX(Indexace!$C$29:$AV$29,MATCH($D$7,Indexace!$C$21:$AV$21)),IF(AA100=(Info!$C$17+7),('Provozní náklady VaK-ex post'!$S$63*1000)*INDEX(Indexace!$C$30:$AV$30,MATCH($D$7,Indexace!$C$21:$AV$21)),IF(AA100=(Info!$C$17+8),('Provozní náklady VaK-ex post'!$U$63*1000)*INDEX(Indexace!$C$31:$AV$31,MATCH($D$7,Indexace!$C$21:$AV$21)),IF(AA100=(Info!$C$17+9),('Provozní náklady VaK-ex post'!$W$63*1000)*INDEX(Indexace!$C$32:$AV$32,MATCH($D$7,Indexace!$C$21:$AV$21)),IF(AA100=(Info!$C$17+10),('Provozní náklady VaK-ex post'!$W$63*1000)*INDEX(Indexace!$C$33:$AV$33,MATCH($D$7,Indexace!$C$21:$AV$21)),IF(AA100=(Info!$C$17+11),('Provozní náklady VaK-ex post'!$W$63*1000)*INDEX(Indexace!$C$34:$AV$34,MATCH($D$7,Indexace!$C$21:$AV$21)),IF(AA100=(Info!$C$17+12),('Provozní náklady VaK-ex post'!$W$63*1000)*INDEX(Indexace!$C$35:$AV$35,MATCH($D$7,Indexace!$C$21:$AV$21)),IF(AA100=(Info!$C$17+13),('Provozní náklady VaK-ex post'!$W$63*1000)*INDEX(Indexace!$C$36:$AV$36,MATCH($D$7,Indexace!$C$21:$AV$21)),IF(AA100=(Info!$C$17+14),('Provozní náklady VaK-ex post'!$W$63*1000)*INDEX(Indexace!$C$37:$AV$37,MATCH($D$7,Indexace!$C$21:$AV$21)),IF(AA100=(Info!$C$17+15),('Provozní náklady VaK-ex post'!$W$63*1000)*INDEX(Indexace!$C$38:$AV$38,MATCH($D$7,Indexace!$C$21:$AV$21)),IF(AA100=(Info!$C$17+16),('Provozní náklady VaK-ex post'!$W$63*1000)*INDEX(Indexace!$C$39:$AV$39,MATCH($D$7,Indexace!$C$21:$AV$21)),IF(AA100=(Info!$C$17+17),('Provozní náklady VaK-ex post'!$W$63*1000)*INDEX(Indexace!$C$40:$AV$40,MATCH($D$7,Indexace!$C$21:$AV$21)),IF(AA100=(Info!$C$17+18),('Provozní náklady VaK-ex post'!$W$63*1000)*INDEX(Indexace!$C$41:$AV$41,MATCH($D$7,Indexace!$C$21:$AV$21)),IF(AA100=(Info!$C$17+19),('Provozní náklady VaK-ex post'!$W$63*1000)*INDEX(Indexace!$C$42:$AV$42,MATCH($D$7,Indexace!$C$21:$AV$21)),IF(AA100=(Info!$C$17+20),('Provozní náklady VaK-ex post'!$W$63*1000)*INDEX(Indexace!$C$43:$AV$43,MATCH($D$7,Indexace!$C$21:$AV$21)),IF(AA100=(Info!$C$17+21),('Provozní náklady VaK-ex post'!$W$63*1000)*INDEX(Indexace!$C$44:$AV$44,MATCH($D$7,Indexace!$C$21:$AV$21)),IF(AA100=(Info!$C$17+22),('Provozní náklady VaK-ex post'!$W$63*1000)*INDEX(Indexace!$C$45:$AV$45,MATCH($D$7,Indexace!$C$21:$AV$21)),IF(AA100=(Info!$C$17+23),('Provozní náklady VaK-ex post'!$W$63*1000)*INDEX(Indexace!$C$46:$AV$46,MATCH($D$7,Indexace!$C$21:$AV$21)),IF(AA100=(Info!$C$17+24),('Provozní náklady VaK-ex post'!$W$63*1000)*INDEX(Indexace!$C$47:$AV$47,MATCH($D$7,Indexace!$C$21:$AV$21)),IF(AA100=(Info!$C$17+25),('Provozní náklady VaK-ex post'!$W$63*1000)*INDEX(Indexace!$C$48:$AV$48,MATCH($D$7,Indexace!$C$21:$AV$21)),IF(AA100=(Info!$C$17+26),('Provozní náklady VaK-ex post'!$W$63*1000)*INDEX(Indexace!$C$49:$AV$49,MATCH($D$7,Indexace!$C$21:$AV$21)),IF(AA100=(Info!$C$17+27),('Provozní náklady VaK-ex post'!$W$63*1000)*INDEX(Indexace!$C$50:$AV$50,MATCH($D$7,Indexace!$C$21:$AV$21)),IF(AA100=(Info!$C$17+28),('Provozní náklady VaK-ex post'!$W$63*1000)*INDEX(Indexace!$C$51:$AV$51,MATCH($D$7,Indexace!$C$21:$AV$21)),IF(AA100=(Info!$C$17+29),('Provozní náklady VaK-ex post'!$W$63*1000)*INDEX(Indexace!$C$52:$AV$52,MATCH($D$7,Indexace!$C$21:$AV$21)),IF(AA100=(Info!$C$17+30),('Provozní náklady VaK-ex post'!$W$63*1000)*INDEX(Indexace!$C$53:$AV$53,MATCH($D$7,Indexace!$C$21:$AV$21)))))))))))))))))))))))))))))))))),0)</f>
        <v>0</v>
      </c>
      <c r="AB102" s="664">
        <f>IF(AB100&gt;=Info!$C$17,IF($F$2=0,0,IF(AB100=Info!$C$17,('Základní vstupní data'!$G$138*1000)*INDEX(Indexace!$C$23:$AV$23,MATCH($D$7,Indexace!$C$21:$AV$21)),IF(AB100=(Info!$C$17+1),('Provozní náklady VaK-ex post'!$G$63*1000)*INDEX(Indexace!$C$24:$AV$24,MATCH($D$7,Indexace!$C$21:$AV$21)),IF(AB100=(Info!$C$17+2),('Provozní náklady VaK-ex post'!$I$63*1000)*INDEX(Indexace!$C$25:$AV$25,MATCH($D$7,Indexace!$C$21:$AV$21)),IF(AB100=(Info!$C$17+3),('Provozní náklady VaK-ex post'!$K$63*1000)*INDEX(Indexace!$C$26:$AV$26,MATCH($D$7,Indexace!$C$21:$AV$21)),IF(AB100=(Info!$C$17+4),('Provozní náklady VaK-ex post'!$M$63*1000)*INDEX(Indexace!$C$27:$AV$27,MATCH($D$7,Indexace!$C$21:$AV$21)),IF(AB100=(Info!$C$17+5),('Provozní náklady VaK-ex post'!$O$63*1000)*INDEX(Indexace!$C$28:$AV$28,MATCH($D$7,Indexace!$C$21:$AV$21)),IF(AB100=(Info!$C$17+6),('Provozní náklady VaK-ex post'!$Q$63*1000)*INDEX(Indexace!$C$29:$AV$29,MATCH($D$7,Indexace!$C$21:$AV$21)),IF(AB100=(Info!$C$17+7),('Provozní náklady VaK-ex post'!$S$63*1000)*INDEX(Indexace!$C$30:$AV$30,MATCH($D$7,Indexace!$C$21:$AV$21)),IF(AB100=(Info!$C$17+8),('Provozní náklady VaK-ex post'!$U$63*1000)*INDEX(Indexace!$C$31:$AV$31,MATCH($D$7,Indexace!$C$21:$AV$21)),IF(AB100=(Info!$C$17+9),('Provozní náklady VaK-ex post'!$W$63*1000)*INDEX(Indexace!$C$32:$AV$32,MATCH($D$7,Indexace!$C$21:$AV$21)),IF(AB100=(Info!$C$17+10),('Provozní náklady VaK-ex post'!$W$63*1000)*INDEX(Indexace!$C$33:$AV$33,MATCH($D$7,Indexace!$C$21:$AV$21)),IF(AB100=(Info!$C$17+11),('Provozní náklady VaK-ex post'!$W$63*1000)*INDEX(Indexace!$C$34:$AV$34,MATCH($D$7,Indexace!$C$21:$AV$21)),IF(AB100=(Info!$C$17+12),('Provozní náklady VaK-ex post'!$W$63*1000)*INDEX(Indexace!$C$35:$AV$35,MATCH($D$7,Indexace!$C$21:$AV$21)),IF(AB100=(Info!$C$17+13),('Provozní náklady VaK-ex post'!$W$63*1000)*INDEX(Indexace!$C$36:$AV$36,MATCH($D$7,Indexace!$C$21:$AV$21)),IF(AB100=(Info!$C$17+14),('Provozní náklady VaK-ex post'!$W$63*1000)*INDEX(Indexace!$C$37:$AV$37,MATCH($D$7,Indexace!$C$21:$AV$21)),IF(AB100=(Info!$C$17+15),('Provozní náklady VaK-ex post'!$W$63*1000)*INDEX(Indexace!$C$38:$AV$38,MATCH($D$7,Indexace!$C$21:$AV$21)),IF(AB100=(Info!$C$17+16),('Provozní náklady VaK-ex post'!$W$63*1000)*INDEX(Indexace!$C$39:$AV$39,MATCH($D$7,Indexace!$C$21:$AV$21)),IF(AB100=(Info!$C$17+17),('Provozní náklady VaK-ex post'!$W$63*1000)*INDEX(Indexace!$C$40:$AV$40,MATCH($D$7,Indexace!$C$21:$AV$21)),IF(AB100=(Info!$C$17+18),('Provozní náklady VaK-ex post'!$W$63*1000)*INDEX(Indexace!$C$41:$AV$41,MATCH($D$7,Indexace!$C$21:$AV$21)),IF(AB100=(Info!$C$17+19),('Provozní náklady VaK-ex post'!$W$63*1000)*INDEX(Indexace!$C$42:$AV$42,MATCH($D$7,Indexace!$C$21:$AV$21)),IF(AB100=(Info!$C$17+20),('Provozní náklady VaK-ex post'!$W$63*1000)*INDEX(Indexace!$C$43:$AV$43,MATCH($D$7,Indexace!$C$21:$AV$21)),IF(AB100=(Info!$C$17+21),('Provozní náklady VaK-ex post'!$W$63*1000)*INDEX(Indexace!$C$44:$AV$44,MATCH($D$7,Indexace!$C$21:$AV$21)),IF(AB100=(Info!$C$17+22),('Provozní náklady VaK-ex post'!$W$63*1000)*INDEX(Indexace!$C$45:$AV$45,MATCH($D$7,Indexace!$C$21:$AV$21)),IF(AB100=(Info!$C$17+23),('Provozní náklady VaK-ex post'!$W$63*1000)*INDEX(Indexace!$C$46:$AV$46,MATCH($D$7,Indexace!$C$21:$AV$21)),IF(AB100=(Info!$C$17+24),('Provozní náklady VaK-ex post'!$W$63*1000)*INDEX(Indexace!$C$47:$AV$47,MATCH($D$7,Indexace!$C$21:$AV$21)),IF(AB100=(Info!$C$17+25),('Provozní náklady VaK-ex post'!$W$63*1000)*INDEX(Indexace!$C$48:$AV$48,MATCH($D$7,Indexace!$C$21:$AV$21)),IF(AB100=(Info!$C$17+26),('Provozní náklady VaK-ex post'!$W$63*1000)*INDEX(Indexace!$C$49:$AV$49,MATCH($D$7,Indexace!$C$21:$AV$21)),IF(AB100=(Info!$C$17+27),('Provozní náklady VaK-ex post'!$W$63*1000)*INDEX(Indexace!$C$50:$AV$50,MATCH($D$7,Indexace!$C$21:$AV$21)),IF(AB100=(Info!$C$17+28),('Provozní náklady VaK-ex post'!$W$63*1000)*INDEX(Indexace!$C$51:$AV$51,MATCH($D$7,Indexace!$C$21:$AV$21)),IF(AB100=(Info!$C$17+29),('Provozní náklady VaK-ex post'!$W$63*1000)*INDEX(Indexace!$C$52:$AV$52,MATCH($D$7,Indexace!$C$21:$AV$21)),IF(AB100=(Info!$C$17+30),('Provozní náklady VaK-ex post'!$W$63*1000)*INDEX(Indexace!$C$53:$AV$53,MATCH($D$7,Indexace!$C$21:$AV$21)))))))))))))))))))))))))))))))))),0)</f>
        <v>0</v>
      </c>
      <c r="AC102" s="664">
        <f>IF(AC100&gt;=Info!$C$17,IF($F$2=0,0,IF(AC100=Info!$C$17,('Základní vstupní data'!$G$138*1000)*INDEX(Indexace!$C$23:$AV$23,MATCH($D$7,Indexace!$C$21:$AV$21)),IF(AC100=(Info!$C$17+1),('Provozní náklady VaK-ex post'!$G$63*1000)*INDEX(Indexace!$C$24:$AV$24,MATCH($D$7,Indexace!$C$21:$AV$21)),IF(AC100=(Info!$C$17+2),('Provozní náklady VaK-ex post'!$I$63*1000)*INDEX(Indexace!$C$25:$AV$25,MATCH($D$7,Indexace!$C$21:$AV$21)),IF(AC100=(Info!$C$17+3),('Provozní náklady VaK-ex post'!$K$63*1000)*INDEX(Indexace!$C$26:$AV$26,MATCH($D$7,Indexace!$C$21:$AV$21)),IF(AC100=(Info!$C$17+4),('Provozní náklady VaK-ex post'!$M$63*1000)*INDEX(Indexace!$C$27:$AV$27,MATCH($D$7,Indexace!$C$21:$AV$21)),IF(AC100=(Info!$C$17+5),('Provozní náklady VaK-ex post'!$O$63*1000)*INDEX(Indexace!$C$28:$AV$28,MATCH($D$7,Indexace!$C$21:$AV$21)),IF(AC100=(Info!$C$17+6),('Provozní náklady VaK-ex post'!$Q$63*1000)*INDEX(Indexace!$C$29:$AV$29,MATCH($D$7,Indexace!$C$21:$AV$21)),IF(AC100=(Info!$C$17+7),('Provozní náklady VaK-ex post'!$S$63*1000)*INDEX(Indexace!$C$30:$AV$30,MATCH($D$7,Indexace!$C$21:$AV$21)),IF(AC100=(Info!$C$17+8),('Provozní náklady VaK-ex post'!$U$63*1000)*INDEX(Indexace!$C$31:$AV$31,MATCH($D$7,Indexace!$C$21:$AV$21)),IF(AC100=(Info!$C$17+9),('Provozní náklady VaK-ex post'!$W$63*1000)*INDEX(Indexace!$C$32:$AV$32,MATCH($D$7,Indexace!$C$21:$AV$21)),IF(AC100=(Info!$C$17+10),('Provozní náklady VaK-ex post'!$W$63*1000)*INDEX(Indexace!$C$33:$AV$33,MATCH($D$7,Indexace!$C$21:$AV$21)),IF(AC100=(Info!$C$17+11),('Provozní náklady VaK-ex post'!$W$63*1000)*INDEX(Indexace!$C$34:$AV$34,MATCH($D$7,Indexace!$C$21:$AV$21)),IF(AC100=(Info!$C$17+12),('Provozní náklady VaK-ex post'!$W$63*1000)*INDEX(Indexace!$C$35:$AV$35,MATCH($D$7,Indexace!$C$21:$AV$21)),IF(AC100=(Info!$C$17+13),('Provozní náklady VaK-ex post'!$W$63*1000)*INDEX(Indexace!$C$36:$AV$36,MATCH($D$7,Indexace!$C$21:$AV$21)),IF(AC100=(Info!$C$17+14),('Provozní náklady VaK-ex post'!$W$63*1000)*INDEX(Indexace!$C$37:$AV$37,MATCH($D$7,Indexace!$C$21:$AV$21)),IF(AC100=(Info!$C$17+15),('Provozní náklady VaK-ex post'!$W$63*1000)*INDEX(Indexace!$C$38:$AV$38,MATCH($D$7,Indexace!$C$21:$AV$21)),IF(AC100=(Info!$C$17+16),('Provozní náklady VaK-ex post'!$W$63*1000)*INDEX(Indexace!$C$39:$AV$39,MATCH($D$7,Indexace!$C$21:$AV$21)),IF(AC100=(Info!$C$17+17),('Provozní náklady VaK-ex post'!$W$63*1000)*INDEX(Indexace!$C$40:$AV$40,MATCH($D$7,Indexace!$C$21:$AV$21)),IF(AC100=(Info!$C$17+18),('Provozní náklady VaK-ex post'!$W$63*1000)*INDEX(Indexace!$C$41:$AV$41,MATCH($D$7,Indexace!$C$21:$AV$21)),IF(AC100=(Info!$C$17+19),('Provozní náklady VaK-ex post'!$W$63*1000)*INDEX(Indexace!$C$42:$AV$42,MATCH($D$7,Indexace!$C$21:$AV$21)),IF(AC100=(Info!$C$17+20),('Provozní náklady VaK-ex post'!$W$63*1000)*INDEX(Indexace!$C$43:$AV$43,MATCH($D$7,Indexace!$C$21:$AV$21)),IF(AC100=(Info!$C$17+21),('Provozní náklady VaK-ex post'!$W$63*1000)*INDEX(Indexace!$C$44:$AV$44,MATCH($D$7,Indexace!$C$21:$AV$21)),IF(AC100=(Info!$C$17+22),('Provozní náklady VaK-ex post'!$W$63*1000)*INDEX(Indexace!$C$45:$AV$45,MATCH($D$7,Indexace!$C$21:$AV$21)),IF(AC100=(Info!$C$17+23),('Provozní náklady VaK-ex post'!$W$63*1000)*INDEX(Indexace!$C$46:$AV$46,MATCH($D$7,Indexace!$C$21:$AV$21)),IF(AC100=(Info!$C$17+24),('Provozní náklady VaK-ex post'!$W$63*1000)*INDEX(Indexace!$C$47:$AV$47,MATCH($D$7,Indexace!$C$21:$AV$21)),IF(AC100=(Info!$C$17+25),('Provozní náklady VaK-ex post'!$W$63*1000)*INDEX(Indexace!$C$48:$AV$48,MATCH($D$7,Indexace!$C$21:$AV$21)),IF(AC100=(Info!$C$17+26),('Provozní náklady VaK-ex post'!$W$63*1000)*INDEX(Indexace!$C$49:$AV$49,MATCH($D$7,Indexace!$C$21:$AV$21)),IF(AC100=(Info!$C$17+27),('Provozní náklady VaK-ex post'!$W$63*1000)*INDEX(Indexace!$C$50:$AV$50,MATCH($D$7,Indexace!$C$21:$AV$21)),IF(AC100=(Info!$C$17+28),('Provozní náklady VaK-ex post'!$W$63*1000)*INDEX(Indexace!$C$51:$AV$51,MATCH($D$7,Indexace!$C$21:$AV$21)),IF(AC100=(Info!$C$17+29),('Provozní náklady VaK-ex post'!$W$63*1000)*INDEX(Indexace!$C$52:$AV$52,MATCH($D$7,Indexace!$C$21:$AV$21)),IF(AC100=(Info!$C$17+30),('Provozní náklady VaK-ex post'!$W$63*1000)*INDEX(Indexace!$C$53:$AV$53,MATCH($D$7,Indexace!$C$21:$AV$21)))))))))))))))))))))))))))))))))),0)</f>
        <v>0</v>
      </c>
      <c r="AD102" s="664">
        <f>IF(AD100&gt;=Info!$C$17,IF($F$2=0,0,IF(AD100=Info!$C$17,('Základní vstupní data'!$G$138*1000)*INDEX(Indexace!$C$23:$AV$23,MATCH($D$7,Indexace!$C$21:$AV$21)),IF(AD100=(Info!$C$17+1),('Provozní náklady VaK-ex post'!$G$63*1000)*INDEX(Indexace!$C$24:$AV$24,MATCH($D$7,Indexace!$C$21:$AV$21)),IF(AD100=(Info!$C$17+2),('Provozní náklady VaK-ex post'!$I$63*1000)*INDEX(Indexace!$C$25:$AV$25,MATCH($D$7,Indexace!$C$21:$AV$21)),IF(AD100=(Info!$C$17+3),('Provozní náklady VaK-ex post'!$K$63*1000)*INDEX(Indexace!$C$26:$AV$26,MATCH($D$7,Indexace!$C$21:$AV$21)),IF(AD100=(Info!$C$17+4),('Provozní náklady VaK-ex post'!$M$63*1000)*INDEX(Indexace!$C$27:$AV$27,MATCH($D$7,Indexace!$C$21:$AV$21)),IF(AD100=(Info!$C$17+5),('Provozní náklady VaK-ex post'!$O$63*1000)*INDEX(Indexace!$C$28:$AV$28,MATCH($D$7,Indexace!$C$21:$AV$21)),IF(AD100=(Info!$C$17+6),('Provozní náklady VaK-ex post'!$Q$63*1000)*INDEX(Indexace!$C$29:$AV$29,MATCH($D$7,Indexace!$C$21:$AV$21)),IF(AD100=(Info!$C$17+7),('Provozní náklady VaK-ex post'!$S$63*1000)*INDEX(Indexace!$C$30:$AV$30,MATCH($D$7,Indexace!$C$21:$AV$21)),IF(AD100=(Info!$C$17+8),('Provozní náklady VaK-ex post'!$U$63*1000)*INDEX(Indexace!$C$31:$AV$31,MATCH($D$7,Indexace!$C$21:$AV$21)),IF(AD100=(Info!$C$17+9),('Provozní náklady VaK-ex post'!$W$63*1000)*INDEX(Indexace!$C$32:$AV$32,MATCH($D$7,Indexace!$C$21:$AV$21)),IF(AD100=(Info!$C$17+10),('Provozní náklady VaK-ex post'!$W$63*1000)*INDEX(Indexace!$C$33:$AV$33,MATCH($D$7,Indexace!$C$21:$AV$21)),IF(AD100=(Info!$C$17+11),('Provozní náklady VaK-ex post'!$W$63*1000)*INDEX(Indexace!$C$34:$AV$34,MATCH($D$7,Indexace!$C$21:$AV$21)),IF(AD100=(Info!$C$17+12),('Provozní náklady VaK-ex post'!$W$63*1000)*INDEX(Indexace!$C$35:$AV$35,MATCH($D$7,Indexace!$C$21:$AV$21)),IF(AD100=(Info!$C$17+13),('Provozní náklady VaK-ex post'!$W$63*1000)*INDEX(Indexace!$C$36:$AV$36,MATCH($D$7,Indexace!$C$21:$AV$21)),IF(AD100=(Info!$C$17+14),('Provozní náklady VaK-ex post'!$W$63*1000)*INDEX(Indexace!$C$37:$AV$37,MATCH($D$7,Indexace!$C$21:$AV$21)),IF(AD100=(Info!$C$17+15),('Provozní náklady VaK-ex post'!$W$63*1000)*INDEX(Indexace!$C$38:$AV$38,MATCH($D$7,Indexace!$C$21:$AV$21)),IF(AD100=(Info!$C$17+16),('Provozní náklady VaK-ex post'!$W$63*1000)*INDEX(Indexace!$C$39:$AV$39,MATCH($D$7,Indexace!$C$21:$AV$21)),IF(AD100=(Info!$C$17+17),('Provozní náklady VaK-ex post'!$W$63*1000)*INDEX(Indexace!$C$40:$AV$40,MATCH($D$7,Indexace!$C$21:$AV$21)),IF(AD100=(Info!$C$17+18),('Provozní náklady VaK-ex post'!$W$63*1000)*INDEX(Indexace!$C$41:$AV$41,MATCH($D$7,Indexace!$C$21:$AV$21)),IF(AD100=(Info!$C$17+19),('Provozní náklady VaK-ex post'!$W$63*1000)*INDEX(Indexace!$C$42:$AV$42,MATCH($D$7,Indexace!$C$21:$AV$21)),IF(AD100=(Info!$C$17+20),('Provozní náklady VaK-ex post'!$W$63*1000)*INDEX(Indexace!$C$43:$AV$43,MATCH($D$7,Indexace!$C$21:$AV$21)),IF(AD100=(Info!$C$17+21),('Provozní náklady VaK-ex post'!$W$63*1000)*INDEX(Indexace!$C$44:$AV$44,MATCH($D$7,Indexace!$C$21:$AV$21)),IF(AD100=(Info!$C$17+22),('Provozní náklady VaK-ex post'!$W$63*1000)*INDEX(Indexace!$C$45:$AV$45,MATCH($D$7,Indexace!$C$21:$AV$21)),IF(AD100=(Info!$C$17+23),('Provozní náklady VaK-ex post'!$W$63*1000)*INDEX(Indexace!$C$46:$AV$46,MATCH($D$7,Indexace!$C$21:$AV$21)),IF(AD100=(Info!$C$17+24),('Provozní náklady VaK-ex post'!$W$63*1000)*INDEX(Indexace!$C$47:$AV$47,MATCH($D$7,Indexace!$C$21:$AV$21)),IF(AD100=(Info!$C$17+25),('Provozní náklady VaK-ex post'!$W$63*1000)*INDEX(Indexace!$C$48:$AV$48,MATCH($D$7,Indexace!$C$21:$AV$21)),IF(AD100=(Info!$C$17+26),('Provozní náklady VaK-ex post'!$W$63*1000)*INDEX(Indexace!$C$49:$AV$49,MATCH($D$7,Indexace!$C$21:$AV$21)),IF(AD100=(Info!$C$17+27),('Provozní náklady VaK-ex post'!$W$63*1000)*INDEX(Indexace!$C$50:$AV$50,MATCH($D$7,Indexace!$C$21:$AV$21)),IF(AD100=(Info!$C$17+28),('Provozní náklady VaK-ex post'!$W$63*1000)*INDEX(Indexace!$C$51:$AV$51,MATCH($D$7,Indexace!$C$21:$AV$21)),IF(AD100=(Info!$C$17+29),('Provozní náklady VaK-ex post'!$W$63*1000)*INDEX(Indexace!$C$52:$AV$52,MATCH($D$7,Indexace!$C$21:$AV$21)),IF(AD100=(Info!$C$17+30),('Provozní náklady VaK-ex post'!$W$63*1000)*INDEX(Indexace!$C$53:$AV$53,MATCH($D$7,Indexace!$C$21:$AV$21)))))))))))))))))))))))))))))))))),0)</f>
        <v>0</v>
      </c>
      <c r="AE102" s="664">
        <f>IF(AE100&gt;=Info!$C$17,IF($F$2=0,0,IF(AE100=Info!$C$17,('Základní vstupní data'!$G$138*1000)*INDEX(Indexace!$C$23:$AV$23,MATCH($D$7,Indexace!$C$21:$AV$21)),IF(AE100=(Info!$C$17+1),('Provozní náklady VaK-ex post'!$G$63*1000)*INDEX(Indexace!$C$24:$AV$24,MATCH($D$7,Indexace!$C$21:$AV$21)),IF(AE100=(Info!$C$17+2),('Provozní náklady VaK-ex post'!$I$63*1000)*INDEX(Indexace!$C$25:$AV$25,MATCH($D$7,Indexace!$C$21:$AV$21)),IF(AE100=(Info!$C$17+3),('Provozní náklady VaK-ex post'!$K$63*1000)*INDEX(Indexace!$C$26:$AV$26,MATCH($D$7,Indexace!$C$21:$AV$21)),IF(AE100=(Info!$C$17+4),('Provozní náklady VaK-ex post'!$M$63*1000)*INDEX(Indexace!$C$27:$AV$27,MATCH($D$7,Indexace!$C$21:$AV$21)),IF(AE100=(Info!$C$17+5),('Provozní náklady VaK-ex post'!$O$63*1000)*INDEX(Indexace!$C$28:$AV$28,MATCH($D$7,Indexace!$C$21:$AV$21)),IF(AE100=(Info!$C$17+6),('Provozní náklady VaK-ex post'!$Q$63*1000)*INDEX(Indexace!$C$29:$AV$29,MATCH($D$7,Indexace!$C$21:$AV$21)),IF(AE100=(Info!$C$17+7),('Provozní náklady VaK-ex post'!$S$63*1000)*INDEX(Indexace!$C$30:$AV$30,MATCH($D$7,Indexace!$C$21:$AV$21)),IF(AE100=(Info!$C$17+8),('Provozní náklady VaK-ex post'!$U$63*1000)*INDEX(Indexace!$C$31:$AV$31,MATCH($D$7,Indexace!$C$21:$AV$21)),IF(AE100=(Info!$C$17+9),('Provozní náklady VaK-ex post'!$W$63*1000)*INDEX(Indexace!$C$32:$AV$32,MATCH($D$7,Indexace!$C$21:$AV$21)),IF(AE100=(Info!$C$17+10),('Provozní náklady VaK-ex post'!$W$63*1000)*INDEX(Indexace!$C$33:$AV$33,MATCH($D$7,Indexace!$C$21:$AV$21)),IF(AE100=(Info!$C$17+11),('Provozní náklady VaK-ex post'!$W$63*1000)*INDEX(Indexace!$C$34:$AV$34,MATCH($D$7,Indexace!$C$21:$AV$21)),IF(AE100=(Info!$C$17+12),('Provozní náklady VaK-ex post'!$W$63*1000)*INDEX(Indexace!$C$35:$AV$35,MATCH($D$7,Indexace!$C$21:$AV$21)),IF(AE100=(Info!$C$17+13),('Provozní náklady VaK-ex post'!$W$63*1000)*INDEX(Indexace!$C$36:$AV$36,MATCH($D$7,Indexace!$C$21:$AV$21)),IF(AE100=(Info!$C$17+14),('Provozní náklady VaK-ex post'!$W$63*1000)*INDEX(Indexace!$C$37:$AV$37,MATCH($D$7,Indexace!$C$21:$AV$21)),IF(AE100=(Info!$C$17+15),('Provozní náklady VaK-ex post'!$W$63*1000)*INDEX(Indexace!$C$38:$AV$38,MATCH($D$7,Indexace!$C$21:$AV$21)),IF(AE100=(Info!$C$17+16),('Provozní náklady VaK-ex post'!$W$63*1000)*INDEX(Indexace!$C$39:$AV$39,MATCH($D$7,Indexace!$C$21:$AV$21)),IF(AE100=(Info!$C$17+17),('Provozní náklady VaK-ex post'!$W$63*1000)*INDEX(Indexace!$C$40:$AV$40,MATCH($D$7,Indexace!$C$21:$AV$21)),IF(AE100=(Info!$C$17+18),('Provozní náklady VaK-ex post'!$W$63*1000)*INDEX(Indexace!$C$41:$AV$41,MATCH($D$7,Indexace!$C$21:$AV$21)),IF(AE100=(Info!$C$17+19),('Provozní náklady VaK-ex post'!$W$63*1000)*INDEX(Indexace!$C$42:$AV$42,MATCH($D$7,Indexace!$C$21:$AV$21)),IF(AE100=(Info!$C$17+20),('Provozní náklady VaK-ex post'!$W$63*1000)*INDEX(Indexace!$C$43:$AV$43,MATCH($D$7,Indexace!$C$21:$AV$21)),IF(AE100=(Info!$C$17+21),('Provozní náklady VaK-ex post'!$W$63*1000)*INDEX(Indexace!$C$44:$AV$44,MATCH($D$7,Indexace!$C$21:$AV$21)),IF(AE100=(Info!$C$17+22),('Provozní náklady VaK-ex post'!$W$63*1000)*INDEX(Indexace!$C$45:$AV$45,MATCH($D$7,Indexace!$C$21:$AV$21)),IF(AE100=(Info!$C$17+23),('Provozní náklady VaK-ex post'!$W$63*1000)*INDEX(Indexace!$C$46:$AV$46,MATCH($D$7,Indexace!$C$21:$AV$21)),IF(AE100=(Info!$C$17+24),('Provozní náklady VaK-ex post'!$W$63*1000)*INDEX(Indexace!$C$47:$AV$47,MATCH($D$7,Indexace!$C$21:$AV$21)),IF(AE100=(Info!$C$17+25),('Provozní náklady VaK-ex post'!$W$63*1000)*INDEX(Indexace!$C$48:$AV$48,MATCH($D$7,Indexace!$C$21:$AV$21)),IF(AE100=(Info!$C$17+26),('Provozní náklady VaK-ex post'!$W$63*1000)*INDEX(Indexace!$C$49:$AV$49,MATCH($D$7,Indexace!$C$21:$AV$21)),IF(AE100=(Info!$C$17+27),('Provozní náklady VaK-ex post'!$W$63*1000)*INDEX(Indexace!$C$50:$AV$50,MATCH($D$7,Indexace!$C$21:$AV$21)),IF(AE100=(Info!$C$17+28),('Provozní náklady VaK-ex post'!$W$63*1000)*INDEX(Indexace!$C$51:$AV$51,MATCH($D$7,Indexace!$C$21:$AV$21)),IF(AE100=(Info!$C$17+29),('Provozní náklady VaK-ex post'!$W$63*1000)*INDEX(Indexace!$C$52:$AV$52,MATCH($D$7,Indexace!$C$21:$AV$21)),IF(AE100=(Info!$C$17+30),('Provozní náklady VaK-ex post'!$W$63*1000)*INDEX(Indexace!$C$53:$AV$53,MATCH($D$7,Indexace!$C$21:$AV$21)))))))))))))))))))))))))))))))))),0)</f>
        <v>0</v>
      </c>
      <c r="AF102" s="664">
        <f>IF(AF100&gt;=Info!$C$17,IF($F$2=0,0,IF(AF100=Info!$C$17,('Základní vstupní data'!$G$138*1000)*INDEX(Indexace!$C$23:$AV$23,MATCH($D$7,Indexace!$C$21:$AV$21)),IF(AF100=(Info!$C$17+1),('Provozní náklady VaK-ex post'!$G$63*1000)*INDEX(Indexace!$C$24:$AV$24,MATCH($D$7,Indexace!$C$21:$AV$21)),IF(AF100=(Info!$C$17+2),('Provozní náklady VaK-ex post'!$I$63*1000)*INDEX(Indexace!$C$25:$AV$25,MATCH($D$7,Indexace!$C$21:$AV$21)),IF(AF100=(Info!$C$17+3),('Provozní náklady VaK-ex post'!$K$63*1000)*INDEX(Indexace!$C$26:$AV$26,MATCH($D$7,Indexace!$C$21:$AV$21)),IF(AF100=(Info!$C$17+4),('Provozní náklady VaK-ex post'!$M$63*1000)*INDEX(Indexace!$C$27:$AV$27,MATCH($D$7,Indexace!$C$21:$AV$21)),IF(AF100=(Info!$C$17+5),('Provozní náklady VaK-ex post'!$O$63*1000)*INDEX(Indexace!$C$28:$AV$28,MATCH($D$7,Indexace!$C$21:$AV$21)),IF(AF100=(Info!$C$17+6),('Provozní náklady VaK-ex post'!$Q$63*1000)*INDEX(Indexace!$C$29:$AV$29,MATCH($D$7,Indexace!$C$21:$AV$21)),IF(AF100=(Info!$C$17+7),('Provozní náklady VaK-ex post'!$S$63*1000)*INDEX(Indexace!$C$30:$AV$30,MATCH($D$7,Indexace!$C$21:$AV$21)),IF(AF100=(Info!$C$17+8),('Provozní náklady VaK-ex post'!$U$63*1000)*INDEX(Indexace!$C$31:$AV$31,MATCH($D$7,Indexace!$C$21:$AV$21)),IF(AF100=(Info!$C$17+9),('Provozní náklady VaK-ex post'!$W$63*1000)*INDEX(Indexace!$C$32:$AV$32,MATCH($D$7,Indexace!$C$21:$AV$21)),IF(AF100=(Info!$C$17+10),('Provozní náklady VaK-ex post'!$W$63*1000)*INDEX(Indexace!$C$33:$AV$33,MATCH($D$7,Indexace!$C$21:$AV$21)),IF(AF100=(Info!$C$17+11),('Provozní náklady VaK-ex post'!$W$63*1000)*INDEX(Indexace!$C$34:$AV$34,MATCH($D$7,Indexace!$C$21:$AV$21)),IF(AF100=(Info!$C$17+12),('Provozní náklady VaK-ex post'!$W$63*1000)*INDEX(Indexace!$C$35:$AV$35,MATCH($D$7,Indexace!$C$21:$AV$21)),IF(AF100=(Info!$C$17+13),('Provozní náklady VaK-ex post'!$W$63*1000)*INDEX(Indexace!$C$36:$AV$36,MATCH($D$7,Indexace!$C$21:$AV$21)),IF(AF100=(Info!$C$17+14),('Provozní náklady VaK-ex post'!$W$63*1000)*INDEX(Indexace!$C$37:$AV$37,MATCH($D$7,Indexace!$C$21:$AV$21)),IF(AF100=(Info!$C$17+15),('Provozní náklady VaK-ex post'!$W$63*1000)*INDEX(Indexace!$C$38:$AV$38,MATCH($D$7,Indexace!$C$21:$AV$21)),IF(AF100=(Info!$C$17+16),('Provozní náklady VaK-ex post'!$W$63*1000)*INDEX(Indexace!$C$39:$AV$39,MATCH($D$7,Indexace!$C$21:$AV$21)),IF(AF100=(Info!$C$17+17),('Provozní náklady VaK-ex post'!$W$63*1000)*INDEX(Indexace!$C$40:$AV$40,MATCH($D$7,Indexace!$C$21:$AV$21)),IF(AF100=(Info!$C$17+18),('Provozní náklady VaK-ex post'!$W$63*1000)*INDEX(Indexace!$C$41:$AV$41,MATCH($D$7,Indexace!$C$21:$AV$21)),IF(AF100=(Info!$C$17+19),('Provozní náklady VaK-ex post'!$W$63*1000)*INDEX(Indexace!$C$42:$AV$42,MATCH($D$7,Indexace!$C$21:$AV$21)),IF(AF100=(Info!$C$17+20),('Provozní náklady VaK-ex post'!$W$63*1000)*INDEX(Indexace!$C$43:$AV$43,MATCH($D$7,Indexace!$C$21:$AV$21)),IF(AF100=(Info!$C$17+21),('Provozní náklady VaK-ex post'!$W$63*1000)*INDEX(Indexace!$C$44:$AV$44,MATCH($D$7,Indexace!$C$21:$AV$21)),IF(AF100=(Info!$C$17+22),('Provozní náklady VaK-ex post'!$W$63*1000)*INDEX(Indexace!$C$45:$AV$45,MATCH($D$7,Indexace!$C$21:$AV$21)),IF(AF100=(Info!$C$17+23),('Provozní náklady VaK-ex post'!$W$63*1000)*INDEX(Indexace!$C$46:$AV$46,MATCH($D$7,Indexace!$C$21:$AV$21)),IF(AF100=(Info!$C$17+24),('Provozní náklady VaK-ex post'!$W$63*1000)*INDEX(Indexace!$C$47:$AV$47,MATCH($D$7,Indexace!$C$21:$AV$21)),IF(AF100=(Info!$C$17+25),('Provozní náklady VaK-ex post'!$W$63*1000)*INDEX(Indexace!$C$48:$AV$48,MATCH($D$7,Indexace!$C$21:$AV$21)),IF(AF100=(Info!$C$17+26),('Provozní náklady VaK-ex post'!$W$63*1000)*INDEX(Indexace!$C$49:$AV$49,MATCH($D$7,Indexace!$C$21:$AV$21)),IF(AF100=(Info!$C$17+27),('Provozní náklady VaK-ex post'!$W$63*1000)*INDEX(Indexace!$C$50:$AV$50,MATCH($D$7,Indexace!$C$21:$AV$21)),IF(AF100=(Info!$C$17+28),('Provozní náklady VaK-ex post'!$W$63*1000)*INDEX(Indexace!$C$51:$AV$51,MATCH($D$7,Indexace!$C$21:$AV$21)),IF(AF100=(Info!$C$17+29),('Provozní náklady VaK-ex post'!$W$63*1000)*INDEX(Indexace!$C$52:$AV$52,MATCH($D$7,Indexace!$C$21:$AV$21)),IF(AF100=(Info!$C$17+30),('Provozní náklady VaK-ex post'!$W$63*1000)*INDEX(Indexace!$C$53:$AV$53,MATCH($D$7,Indexace!$C$21:$AV$21)))))))))))))))))))))))))))))))))),0)</f>
        <v>0</v>
      </c>
      <c r="AG102" s="664">
        <f>IF(AG100&gt;=Info!$C$17,IF($F$2=0,0,IF(AG100=Info!$C$17,('Základní vstupní data'!$G$138*1000)*INDEX(Indexace!$C$23:$AV$23,MATCH($D$7,Indexace!$C$21:$AV$21)),IF(AG100=(Info!$C$17+1),('Provozní náklady VaK-ex post'!$G$63*1000)*INDEX(Indexace!$C$24:$AV$24,MATCH($D$7,Indexace!$C$21:$AV$21)),IF(AG100=(Info!$C$17+2),('Provozní náklady VaK-ex post'!$I$63*1000)*INDEX(Indexace!$C$25:$AV$25,MATCH($D$7,Indexace!$C$21:$AV$21)),IF(AG100=(Info!$C$17+3),('Provozní náklady VaK-ex post'!$K$63*1000)*INDEX(Indexace!$C$26:$AV$26,MATCH($D$7,Indexace!$C$21:$AV$21)),IF(AG100=(Info!$C$17+4),('Provozní náklady VaK-ex post'!$M$63*1000)*INDEX(Indexace!$C$27:$AV$27,MATCH($D$7,Indexace!$C$21:$AV$21)),IF(AG100=(Info!$C$17+5),('Provozní náklady VaK-ex post'!$O$63*1000)*INDEX(Indexace!$C$28:$AV$28,MATCH($D$7,Indexace!$C$21:$AV$21)),IF(AG100=(Info!$C$17+6),('Provozní náklady VaK-ex post'!$Q$63*1000)*INDEX(Indexace!$C$29:$AV$29,MATCH($D$7,Indexace!$C$21:$AV$21)),IF(AG100=(Info!$C$17+7),('Provozní náklady VaK-ex post'!$S$63*1000)*INDEX(Indexace!$C$30:$AV$30,MATCH($D$7,Indexace!$C$21:$AV$21)),IF(AG100=(Info!$C$17+8),('Provozní náklady VaK-ex post'!$U$63*1000)*INDEX(Indexace!$C$31:$AV$31,MATCH($D$7,Indexace!$C$21:$AV$21)),IF(AG100=(Info!$C$17+9),('Provozní náklady VaK-ex post'!$W$63*1000)*INDEX(Indexace!$C$32:$AV$32,MATCH($D$7,Indexace!$C$21:$AV$21)),IF(AG100=(Info!$C$17+10),('Provozní náklady VaK-ex post'!$W$63*1000)*INDEX(Indexace!$C$33:$AV$33,MATCH($D$7,Indexace!$C$21:$AV$21)),IF(AG100=(Info!$C$17+11),('Provozní náklady VaK-ex post'!$W$63*1000)*INDEX(Indexace!$C$34:$AV$34,MATCH($D$7,Indexace!$C$21:$AV$21)),IF(AG100=(Info!$C$17+12),('Provozní náklady VaK-ex post'!$W$63*1000)*INDEX(Indexace!$C$35:$AV$35,MATCH($D$7,Indexace!$C$21:$AV$21)),IF(AG100=(Info!$C$17+13),('Provozní náklady VaK-ex post'!$W$63*1000)*INDEX(Indexace!$C$36:$AV$36,MATCH($D$7,Indexace!$C$21:$AV$21)),IF(AG100=(Info!$C$17+14),('Provozní náklady VaK-ex post'!$W$63*1000)*INDEX(Indexace!$C$37:$AV$37,MATCH($D$7,Indexace!$C$21:$AV$21)),IF(AG100=(Info!$C$17+15),('Provozní náklady VaK-ex post'!$W$63*1000)*INDEX(Indexace!$C$38:$AV$38,MATCH($D$7,Indexace!$C$21:$AV$21)),IF(AG100=(Info!$C$17+16),('Provozní náklady VaK-ex post'!$W$63*1000)*INDEX(Indexace!$C$39:$AV$39,MATCH($D$7,Indexace!$C$21:$AV$21)),IF(AG100=(Info!$C$17+17),('Provozní náklady VaK-ex post'!$W$63*1000)*INDEX(Indexace!$C$40:$AV$40,MATCH($D$7,Indexace!$C$21:$AV$21)),IF(AG100=(Info!$C$17+18),('Provozní náklady VaK-ex post'!$W$63*1000)*INDEX(Indexace!$C$41:$AV$41,MATCH($D$7,Indexace!$C$21:$AV$21)),IF(AG100=(Info!$C$17+19),('Provozní náklady VaK-ex post'!$W$63*1000)*INDEX(Indexace!$C$42:$AV$42,MATCH($D$7,Indexace!$C$21:$AV$21)),IF(AG100=(Info!$C$17+20),('Provozní náklady VaK-ex post'!$W$63*1000)*INDEX(Indexace!$C$43:$AV$43,MATCH($D$7,Indexace!$C$21:$AV$21)),IF(AG100=(Info!$C$17+21),('Provozní náklady VaK-ex post'!$W$63*1000)*INDEX(Indexace!$C$44:$AV$44,MATCH($D$7,Indexace!$C$21:$AV$21)),IF(AG100=(Info!$C$17+22),('Provozní náklady VaK-ex post'!$W$63*1000)*INDEX(Indexace!$C$45:$AV$45,MATCH($D$7,Indexace!$C$21:$AV$21)),IF(AG100=(Info!$C$17+23),('Provozní náklady VaK-ex post'!$W$63*1000)*INDEX(Indexace!$C$46:$AV$46,MATCH($D$7,Indexace!$C$21:$AV$21)),IF(AG100=(Info!$C$17+24),('Provozní náklady VaK-ex post'!$W$63*1000)*INDEX(Indexace!$C$47:$AV$47,MATCH($D$7,Indexace!$C$21:$AV$21)),IF(AG100=(Info!$C$17+25),('Provozní náklady VaK-ex post'!$W$63*1000)*INDEX(Indexace!$C$48:$AV$48,MATCH($D$7,Indexace!$C$21:$AV$21)),IF(AG100=(Info!$C$17+26),('Provozní náklady VaK-ex post'!$W$63*1000)*INDEX(Indexace!$C$49:$AV$49,MATCH($D$7,Indexace!$C$21:$AV$21)),IF(AG100=(Info!$C$17+27),('Provozní náklady VaK-ex post'!$W$63*1000)*INDEX(Indexace!$C$50:$AV$50,MATCH($D$7,Indexace!$C$21:$AV$21)),IF(AG100=(Info!$C$17+28),('Provozní náklady VaK-ex post'!$W$63*1000)*INDEX(Indexace!$C$51:$AV$51,MATCH($D$7,Indexace!$C$21:$AV$21)),IF(AG100=(Info!$C$17+29),('Provozní náklady VaK-ex post'!$W$63*1000)*INDEX(Indexace!$C$52:$AV$52,MATCH($D$7,Indexace!$C$21:$AV$21)),IF(AG100=(Info!$C$17+30),('Provozní náklady VaK-ex post'!$W$63*1000)*INDEX(Indexace!$C$53:$AV$53,MATCH($D$7,Indexace!$C$21:$AV$21)))))))))))))))))))))))))))))))))),0)</f>
        <v>0</v>
      </c>
      <c r="AH102" s="664">
        <f>IF(AH100&gt;=Info!$C$17,IF($F$2=0,0,IF(AH100=Info!$C$17,('Základní vstupní data'!$G$138*1000)*INDEX(Indexace!$C$23:$AV$23,MATCH($D$7,Indexace!$C$21:$AV$21)),IF(AH100=(Info!$C$17+1),('Provozní náklady VaK-ex post'!$G$63*1000)*INDEX(Indexace!$C$24:$AV$24,MATCH($D$7,Indexace!$C$21:$AV$21)),IF(AH100=(Info!$C$17+2),('Provozní náklady VaK-ex post'!$I$63*1000)*INDEX(Indexace!$C$25:$AV$25,MATCH($D$7,Indexace!$C$21:$AV$21)),IF(AH100=(Info!$C$17+3),('Provozní náklady VaK-ex post'!$K$63*1000)*INDEX(Indexace!$C$26:$AV$26,MATCH($D$7,Indexace!$C$21:$AV$21)),IF(AH100=(Info!$C$17+4),('Provozní náklady VaK-ex post'!$M$63*1000)*INDEX(Indexace!$C$27:$AV$27,MATCH($D$7,Indexace!$C$21:$AV$21)),IF(AH100=(Info!$C$17+5),('Provozní náklady VaK-ex post'!$O$63*1000)*INDEX(Indexace!$C$28:$AV$28,MATCH($D$7,Indexace!$C$21:$AV$21)),IF(AH100=(Info!$C$17+6),('Provozní náklady VaK-ex post'!$Q$63*1000)*INDEX(Indexace!$C$29:$AV$29,MATCH($D$7,Indexace!$C$21:$AV$21)),IF(AH100=(Info!$C$17+7),('Provozní náklady VaK-ex post'!$S$63*1000)*INDEX(Indexace!$C$30:$AV$30,MATCH($D$7,Indexace!$C$21:$AV$21)),IF(AH100=(Info!$C$17+8),('Provozní náklady VaK-ex post'!$U$63*1000)*INDEX(Indexace!$C$31:$AV$31,MATCH($D$7,Indexace!$C$21:$AV$21)),IF(AH100=(Info!$C$17+9),('Provozní náklady VaK-ex post'!$W$63*1000)*INDEX(Indexace!$C$32:$AV$32,MATCH($D$7,Indexace!$C$21:$AV$21)),IF(AH100=(Info!$C$17+10),('Provozní náklady VaK-ex post'!$W$63*1000)*INDEX(Indexace!$C$33:$AV$33,MATCH($D$7,Indexace!$C$21:$AV$21)),IF(AH100=(Info!$C$17+11),('Provozní náklady VaK-ex post'!$W$63*1000)*INDEX(Indexace!$C$34:$AV$34,MATCH($D$7,Indexace!$C$21:$AV$21)),IF(AH100=(Info!$C$17+12),('Provozní náklady VaK-ex post'!$W$63*1000)*INDEX(Indexace!$C$35:$AV$35,MATCH($D$7,Indexace!$C$21:$AV$21)),IF(AH100=(Info!$C$17+13),('Provozní náklady VaK-ex post'!$W$63*1000)*INDEX(Indexace!$C$36:$AV$36,MATCH($D$7,Indexace!$C$21:$AV$21)),IF(AH100=(Info!$C$17+14),('Provozní náklady VaK-ex post'!$W$63*1000)*INDEX(Indexace!$C$37:$AV$37,MATCH($D$7,Indexace!$C$21:$AV$21)),IF(AH100=(Info!$C$17+15),('Provozní náklady VaK-ex post'!$W$63*1000)*INDEX(Indexace!$C$38:$AV$38,MATCH($D$7,Indexace!$C$21:$AV$21)),IF(AH100=(Info!$C$17+16),('Provozní náklady VaK-ex post'!$W$63*1000)*INDEX(Indexace!$C$39:$AV$39,MATCH($D$7,Indexace!$C$21:$AV$21)),IF(AH100=(Info!$C$17+17),('Provozní náklady VaK-ex post'!$W$63*1000)*INDEX(Indexace!$C$40:$AV$40,MATCH($D$7,Indexace!$C$21:$AV$21)),IF(AH100=(Info!$C$17+18),('Provozní náklady VaK-ex post'!$W$63*1000)*INDEX(Indexace!$C$41:$AV$41,MATCH($D$7,Indexace!$C$21:$AV$21)),IF(AH100=(Info!$C$17+19),('Provozní náklady VaK-ex post'!$W$63*1000)*INDEX(Indexace!$C$42:$AV$42,MATCH($D$7,Indexace!$C$21:$AV$21)),IF(AH100=(Info!$C$17+20),('Provozní náklady VaK-ex post'!$W$63*1000)*INDEX(Indexace!$C$43:$AV$43,MATCH($D$7,Indexace!$C$21:$AV$21)),IF(AH100=(Info!$C$17+21),('Provozní náklady VaK-ex post'!$W$63*1000)*INDEX(Indexace!$C$44:$AV$44,MATCH($D$7,Indexace!$C$21:$AV$21)),IF(AH100=(Info!$C$17+22),('Provozní náklady VaK-ex post'!$W$63*1000)*INDEX(Indexace!$C$45:$AV$45,MATCH($D$7,Indexace!$C$21:$AV$21)),IF(AH100=(Info!$C$17+23),('Provozní náklady VaK-ex post'!$W$63*1000)*INDEX(Indexace!$C$46:$AV$46,MATCH($D$7,Indexace!$C$21:$AV$21)),IF(AH100=(Info!$C$17+24),('Provozní náklady VaK-ex post'!$W$63*1000)*INDEX(Indexace!$C$47:$AV$47,MATCH($D$7,Indexace!$C$21:$AV$21)),IF(AH100=(Info!$C$17+25),('Provozní náklady VaK-ex post'!$W$63*1000)*INDEX(Indexace!$C$48:$AV$48,MATCH($D$7,Indexace!$C$21:$AV$21)),IF(AH100=(Info!$C$17+26),('Provozní náklady VaK-ex post'!$W$63*1000)*INDEX(Indexace!$C$49:$AV$49,MATCH($D$7,Indexace!$C$21:$AV$21)),IF(AH100=(Info!$C$17+27),('Provozní náklady VaK-ex post'!$W$63*1000)*INDEX(Indexace!$C$50:$AV$50,MATCH($D$7,Indexace!$C$21:$AV$21)),IF(AH100=(Info!$C$17+28),('Provozní náklady VaK-ex post'!$W$63*1000)*INDEX(Indexace!$C$51:$AV$51,MATCH($D$7,Indexace!$C$21:$AV$21)),IF(AH100=(Info!$C$17+29),('Provozní náklady VaK-ex post'!$W$63*1000)*INDEX(Indexace!$C$52:$AV$52,MATCH($D$7,Indexace!$C$21:$AV$21)),IF(AH100=(Info!$C$17+30),('Provozní náklady VaK-ex post'!$W$63*1000)*INDEX(Indexace!$C$53:$AV$53,MATCH($D$7,Indexace!$C$21:$AV$21)))))))))))))))))))))))))))))))))),0)</f>
        <v>0</v>
      </c>
    </row>
    <row r="103" spans="2:36">
      <c r="B103" s="49"/>
      <c r="C103" s="306"/>
      <c r="D103" s="16"/>
      <c r="E103" s="305"/>
      <c r="F103" s="305"/>
      <c r="G103" s="305"/>
      <c r="H103" s="305"/>
      <c r="I103" s="305"/>
      <c r="J103" s="305"/>
      <c r="K103" s="305"/>
      <c r="L103" s="305"/>
      <c r="M103" s="305"/>
      <c r="N103" s="305"/>
      <c r="O103" s="310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17"/>
      <c r="AJ103" s="17"/>
    </row>
    <row r="104" spans="2:36" s="187" customFormat="1">
      <c r="B104" s="202" t="s">
        <v>244</v>
      </c>
      <c r="C104" s="202" t="s">
        <v>243</v>
      </c>
      <c r="D104" s="663">
        <f>IF($F$2=0,'Základní vstupní data'!$F$81,Info!$C$17)</f>
        <v>2024</v>
      </c>
      <c r="E104" s="233">
        <f t="shared" ref="E104:AH104" si="68">E96</f>
        <v>2024</v>
      </c>
      <c r="F104" s="233">
        <f t="shared" si="68"/>
        <v>2025</v>
      </c>
      <c r="G104" s="233">
        <f t="shared" si="68"/>
        <v>2026</v>
      </c>
      <c r="H104" s="233">
        <f t="shared" si="68"/>
        <v>2027</v>
      </c>
      <c r="I104" s="233">
        <f t="shared" si="68"/>
        <v>2028</v>
      </c>
      <c r="J104" s="233">
        <f t="shared" si="68"/>
        <v>2029</v>
      </c>
      <c r="K104" s="233">
        <f t="shared" si="68"/>
        <v>2030</v>
      </c>
      <c r="L104" s="233">
        <f t="shared" si="68"/>
        <v>2031</v>
      </c>
      <c r="M104" s="233">
        <f t="shared" si="68"/>
        <v>2032</v>
      </c>
      <c r="N104" s="233">
        <f t="shared" si="68"/>
        <v>2033</v>
      </c>
      <c r="O104" s="233">
        <f t="shared" si="68"/>
        <v>2034</v>
      </c>
      <c r="P104" s="233">
        <f t="shared" si="68"/>
        <v>2035</v>
      </c>
      <c r="Q104" s="233">
        <f t="shared" si="68"/>
        <v>2036</v>
      </c>
      <c r="R104" s="233">
        <f t="shared" si="68"/>
        <v>2037</v>
      </c>
      <c r="S104" s="233">
        <f t="shared" si="68"/>
        <v>2038</v>
      </c>
      <c r="T104" s="233">
        <f t="shared" si="68"/>
        <v>2039</v>
      </c>
      <c r="U104" s="233">
        <f t="shared" si="68"/>
        <v>2040</v>
      </c>
      <c r="V104" s="233">
        <f t="shared" si="68"/>
        <v>2041</v>
      </c>
      <c r="W104" s="233">
        <f t="shared" si="68"/>
        <v>2042</v>
      </c>
      <c r="X104" s="233">
        <f t="shared" si="68"/>
        <v>2043</v>
      </c>
      <c r="Y104" s="233">
        <f t="shared" si="68"/>
        <v>2044</v>
      </c>
      <c r="Z104" s="233">
        <f t="shared" si="68"/>
        <v>2045</v>
      </c>
      <c r="AA104" s="233">
        <f t="shared" si="68"/>
        <v>2046</v>
      </c>
      <c r="AB104" s="233">
        <f t="shared" si="68"/>
        <v>2047</v>
      </c>
      <c r="AC104" s="233">
        <f t="shared" si="68"/>
        <v>2048</v>
      </c>
      <c r="AD104" s="233">
        <f t="shared" si="68"/>
        <v>2049</v>
      </c>
      <c r="AE104" s="233">
        <f t="shared" si="68"/>
        <v>2050</v>
      </c>
      <c r="AF104" s="233">
        <f t="shared" si="68"/>
        <v>2051</v>
      </c>
      <c r="AG104" s="233">
        <f t="shared" si="68"/>
        <v>2052</v>
      </c>
      <c r="AH104" s="233">
        <f t="shared" si="68"/>
        <v>2053</v>
      </c>
    </row>
    <row r="105" spans="2:36" s="17" customFormat="1">
      <c r="B105" s="490" t="s">
        <v>0</v>
      </c>
      <c r="C105" s="513">
        <f>IF($F$2=0,0,0)</f>
        <v>0</v>
      </c>
      <c r="D105" s="490" t="s">
        <v>17</v>
      </c>
      <c r="E105" s="513">
        <f>IF($F$2=0,0,0)</f>
        <v>0</v>
      </c>
      <c r="F105" s="513">
        <f t="shared" ref="F105:AH105" si="69">IF($F$2=0,0,0)</f>
        <v>0</v>
      </c>
      <c r="G105" s="513">
        <f t="shared" si="69"/>
        <v>0</v>
      </c>
      <c r="H105" s="513">
        <f t="shared" si="69"/>
        <v>0</v>
      </c>
      <c r="I105" s="513">
        <f t="shared" si="69"/>
        <v>0</v>
      </c>
      <c r="J105" s="513">
        <f t="shared" si="69"/>
        <v>0</v>
      </c>
      <c r="K105" s="513">
        <f t="shared" si="69"/>
        <v>0</v>
      </c>
      <c r="L105" s="513">
        <f t="shared" si="69"/>
        <v>0</v>
      </c>
      <c r="M105" s="513">
        <f t="shared" si="69"/>
        <v>0</v>
      </c>
      <c r="N105" s="513">
        <f t="shared" si="69"/>
        <v>0</v>
      </c>
      <c r="O105" s="513">
        <f t="shared" si="69"/>
        <v>0</v>
      </c>
      <c r="P105" s="513">
        <f t="shared" si="69"/>
        <v>0</v>
      </c>
      <c r="Q105" s="513">
        <f t="shared" si="69"/>
        <v>0</v>
      </c>
      <c r="R105" s="513">
        <f t="shared" si="69"/>
        <v>0</v>
      </c>
      <c r="S105" s="513">
        <f t="shared" si="69"/>
        <v>0</v>
      </c>
      <c r="T105" s="513">
        <f t="shared" si="69"/>
        <v>0</v>
      </c>
      <c r="U105" s="513">
        <f t="shared" si="69"/>
        <v>0</v>
      </c>
      <c r="V105" s="513">
        <f t="shared" si="69"/>
        <v>0</v>
      </c>
      <c r="W105" s="513">
        <f t="shared" si="69"/>
        <v>0</v>
      </c>
      <c r="X105" s="513">
        <f t="shared" si="69"/>
        <v>0</v>
      </c>
      <c r="Y105" s="513">
        <f t="shared" si="69"/>
        <v>0</v>
      </c>
      <c r="Z105" s="513">
        <f t="shared" si="69"/>
        <v>0</v>
      </c>
      <c r="AA105" s="513">
        <f t="shared" si="69"/>
        <v>0</v>
      </c>
      <c r="AB105" s="513">
        <f t="shared" si="69"/>
        <v>0</v>
      </c>
      <c r="AC105" s="513">
        <f t="shared" si="69"/>
        <v>0</v>
      </c>
      <c r="AD105" s="513">
        <f t="shared" si="69"/>
        <v>0</v>
      </c>
      <c r="AE105" s="513">
        <f t="shared" si="69"/>
        <v>0</v>
      </c>
      <c r="AF105" s="513">
        <f t="shared" si="69"/>
        <v>0</v>
      </c>
      <c r="AG105" s="513">
        <f t="shared" si="69"/>
        <v>0</v>
      </c>
      <c r="AH105" s="513">
        <f t="shared" si="69"/>
        <v>0</v>
      </c>
    </row>
    <row r="106" spans="2:36" s="17" customFormat="1">
      <c r="B106" s="86" t="s">
        <v>5</v>
      </c>
      <c r="C106" s="458">
        <f>IF($F$2=0,0,0)</f>
        <v>0</v>
      </c>
      <c r="D106" s="86" t="s">
        <v>17</v>
      </c>
      <c r="E106" s="458">
        <f>IF($F$2=0,0,0)</f>
        <v>0</v>
      </c>
      <c r="F106" s="458">
        <f t="shared" ref="F106:AH106" si="70">IF($F$2=0,0,0)</f>
        <v>0</v>
      </c>
      <c r="G106" s="458">
        <f t="shared" si="70"/>
        <v>0</v>
      </c>
      <c r="H106" s="458">
        <f t="shared" si="70"/>
        <v>0</v>
      </c>
      <c r="I106" s="458">
        <f t="shared" si="70"/>
        <v>0</v>
      </c>
      <c r="J106" s="458">
        <f t="shared" si="70"/>
        <v>0</v>
      </c>
      <c r="K106" s="458">
        <f t="shared" si="70"/>
        <v>0</v>
      </c>
      <c r="L106" s="458">
        <f t="shared" si="70"/>
        <v>0</v>
      </c>
      <c r="M106" s="458">
        <f t="shared" si="70"/>
        <v>0</v>
      </c>
      <c r="N106" s="458">
        <f t="shared" si="70"/>
        <v>0</v>
      </c>
      <c r="O106" s="458">
        <f t="shared" si="70"/>
        <v>0</v>
      </c>
      <c r="P106" s="458">
        <f t="shared" si="70"/>
        <v>0</v>
      </c>
      <c r="Q106" s="458">
        <f t="shared" si="70"/>
        <v>0</v>
      </c>
      <c r="R106" s="458">
        <f t="shared" si="70"/>
        <v>0</v>
      </c>
      <c r="S106" s="458">
        <f t="shared" si="70"/>
        <v>0</v>
      </c>
      <c r="T106" s="458">
        <f t="shared" si="70"/>
        <v>0</v>
      </c>
      <c r="U106" s="458">
        <f t="shared" si="70"/>
        <v>0</v>
      </c>
      <c r="V106" s="458">
        <f t="shared" si="70"/>
        <v>0</v>
      </c>
      <c r="W106" s="458">
        <f t="shared" si="70"/>
        <v>0</v>
      </c>
      <c r="X106" s="458">
        <f t="shared" si="70"/>
        <v>0</v>
      </c>
      <c r="Y106" s="458">
        <f t="shared" si="70"/>
        <v>0</v>
      </c>
      <c r="Z106" s="458">
        <f t="shared" si="70"/>
        <v>0</v>
      </c>
      <c r="AA106" s="458">
        <f t="shared" si="70"/>
        <v>0</v>
      </c>
      <c r="AB106" s="458">
        <f t="shared" si="70"/>
        <v>0</v>
      </c>
      <c r="AC106" s="458">
        <f t="shared" si="70"/>
        <v>0</v>
      </c>
      <c r="AD106" s="458">
        <f t="shared" si="70"/>
        <v>0</v>
      </c>
      <c r="AE106" s="458">
        <f t="shared" si="70"/>
        <v>0</v>
      </c>
      <c r="AF106" s="458">
        <f t="shared" si="70"/>
        <v>0</v>
      </c>
      <c r="AG106" s="458">
        <f t="shared" si="70"/>
        <v>0</v>
      </c>
      <c r="AH106" s="458">
        <f t="shared" si="70"/>
        <v>0</v>
      </c>
    </row>
    <row r="107" spans="2:36">
      <c r="B107" s="49"/>
      <c r="C107" s="199"/>
      <c r="D107" s="1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17"/>
      <c r="AJ107" s="17"/>
    </row>
    <row r="108" spans="2:36" s="187" customFormat="1">
      <c r="B108" s="202" t="s">
        <v>245</v>
      </c>
      <c r="C108" s="202" t="s">
        <v>248</v>
      </c>
      <c r="D108" s="211">
        <f>D100</f>
        <v>2024</v>
      </c>
      <c r="E108" s="233">
        <f>E100</f>
        <v>2024</v>
      </c>
      <c r="F108" s="233">
        <f t="shared" ref="F108:AH108" si="71">F100</f>
        <v>2025</v>
      </c>
      <c r="G108" s="233">
        <f t="shared" si="71"/>
        <v>2026</v>
      </c>
      <c r="H108" s="233">
        <f t="shared" si="71"/>
        <v>2027</v>
      </c>
      <c r="I108" s="233">
        <f t="shared" si="71"/>
        <v>2028</v>
      </c>
      <c r="J108" s="233">
        <f t="shared" si="71"/>
        <v>2029</v>
      </c>
      <c r="K108" s="233">
        <f t="shared" si="71"/>
        <v>2030</v>
      </c>
      <c r="L108" s="233">
        <f t="shared" si="71"/>
        <v>2031</v>
      </c>
      <c r="M108" s="233">
        <f t="shared" si="71"/>
        <v>2032</v>
      </c>
      <c r="N108" s="233">
        <f t="shared" si="71"/>
        <v>2033</v>
      </c>
      <c r="O108" s="233">
        <f t="shared" si="71"/>
        <v>2034</v>
      </c>
      <c r="P108" s="233">
        <f t="shared" si="71"/>
        <v>2035</v>
      </c>
      <c r="Q108" s="233">
        <f t="shared" si="71"/>
        <v>2036</v>
      </c>
      <c r="R108" s="233">
        <f t="shared" si="71"/>
        <v>2037</v>
      </c>
      <c r="S108" s="233">
        <f t="shared" si="71"/>
        <v>2038</v>
      </c>
      <c r="T108" s="233">
        <f t="shared" si="71"/>
        <v>2039</v>
      </c>
      <c r="U108" s="233">
        <f t="shared" si="71"/>
        <v>2040</v>
      </c>
      <c r="V108" s="233">
        <f t="shared" si="71"/>
        <v>2041</v>
      </c>
      <c r="W108" s="233">
        <f t="shared" si="71"/>
        <v>2042</v>
      </c>
      <c r="X108" s="233">
        <f t="shared" si="71"/>
        <v>2043</v>
      </c>
      <c r="Y108" s="233">
        <f t="shared" si="71"/>
        <v>2044</v>
      </c>
      <c r="Z108" s="233">
        <f t="shared" si="71"/>
        <v>2045</v>
      </c>
      <c r="AA108" s="233">
        <f t="shared" si="71"/>
        <v>2046</v>
      </c>
      <c r="AB108" s="233">
        <f t="shared" si="71"/>
        <v>2047</v>
      </c>
      <c r="AC108" s="233">
        <f t="shared" si="71"/>
        <v>2048</v>
      </c>
      <c r="AD108" s="233">
        <f t="shared" si="71"/>
        <v>2049</v>
      </c>
      <c r="AE108" s="233">
        <f t="shared" si="71"/>
        <v>2050</v>
      </c>
      <c r="AF108" s="233">
        <f t="shared" si="71"/>
        <v>2051</v>
      </c>
      <c r="AG108" s="233">
        <f t="shared" si="71"/>
        <v>2052</v>
      </c>
      <c r="AH108" s="233">
        <f t="shared" si="71"/>
        <v>2053</v>
      </c>
    </row>
    <row r="109" spans="2:36" s="17" customFormat="1">
      <c r="B109" s="490" t="str">
        <f>B101</f>
        <v>Pitná voda</v>
      </c>
      <c r="C109" s="514">
        <f>IF($F$2=0,0,IF('Základní vstupní data'!$F$124*1000=0,0,('Základní vstupní data'!$F$124*1000)-C$101))</f>
        <v>0</v>
      </c>
      <c r="D109" s="490" t="s">
        <v>17</v>
      </c>
      <c r="E109" s="514">
        <f>IF(E100&gt;='Základní vstupní data'!$F$81,IF($F$2=0,0,IF(E100&gt;='Základní vstupní data'!$F$81,('Základní vstupní data'!$F$124*1000)*INDEX(Indexace!$C$23:$AV$23,MATCH($D$7,Indexace!$C$21:$AV$21))-E$101,IF(E100=('Základní vstupní data'!$F$81+1),('Provozní náklady VaK-ex post'!$F$49*1000)*INDEX(Indexace!$C$24:$AV$24,MATCH($D$7,Indexace!$C$21:$AV$21))-F$101,IF(E100=('Základní vstupní data'!$F$81+2),('Provozní náklady VaK-ex post'!$H$49*1000)*INDEX(Indexace!$C$25:$AV$25,MATCH($D$7,Indexace!$C$21:$AV$21))-G$101,IF(E100=('Základní vstupní data'!$F$81+3),('Provozní náklady VaK-ex post'!$J$49*1000)*INDEX(Indexace!$C$26:$AV$26,MATCH($D$7,Indexace!$C$21:$AV$21))-H$101,IF(E100=('Základní vstupní data'!$F$81+4),('Provozní náklady VaK-ex post'!$L$49*1000)*INDEX(Indexace!$C$27:$AV$27,MATCH($D$7,Indexace!$C$21:$AV$21))-I$101,IF(E100=('Základní vstupní data'!$F$81+5),('Provozní náklady VaK-ex post'!$N$49*1000)*INDEX(Indexace!$C$28:$AV$28,MATCH($D$7,Indexace!$C$21:$AV$21))-J$101,IF(E100=('Základní vstupní data'!$F$81+6),('Provozní náklady VaK-ex post'!$P$49*1000)*INDEX(Indexace!$C$29:$AV$29,MATCH($D$7,Indexace!$C$21:$AV$21))-K$101,IF(E100=('Základní vstupní data'!$F$81+7),('Provozní náklady VaK-ex post'!$R$49*1000)*INDEX(Indexace!$C$30:$AV$30,MATCH($D$7,Indexace!$C$21:$AV$21))-L$101,IF(E100=('Základní vstupní data'!$F$81+8),('Provozní náklady VaK-ex post'!$T$49*1000)*INDEX(Indexace!$C$31:$AV$31,MATCH($D$7,Indexace!$C$21:$AC$21))-M$101,IF(E100=('Základní vstupní data'!$F$81+9),('Provozní náklady VaK-ex post'!$V$49*1000)*INDEX(Indexace!$C$32:$AV$32,MATCH($D$7,Indexace!$C$21:$AV$21))-N$101,IF(E100=('Základní vstupní data'!$F$81+10),('Provozní náklady VaK-ex post'!$V$49*1000)*INDEX(Indexace!$C$33:$AV$33,MATCH($D$7,Indexace!$C$21:$AV$21))-O$101,IF(E100=('Základní vstupní data'!$F$81+11),('Provozní náklady VaK-ex post'!$V$49*1000)*INDEX(Indexace!$C$34:$AV$34,MATCH($D$7,Indexace!$C$21:$AC$21))-P$101,IF(E100=('Základní vstupní data'!$F$81+12),('Provozní náklady VaK-ex post'!$V$49*1000)*INDEX(Indexace!$C$35:$AV$35,MATCH($D$7,Indexace!$C$21:$AV$21))-Q$101,IF(E100=('Základní vstupní data'!$F$81+13),('Provozní náklady VaK-ex post'!$V$49*1000)*INDEX(Indexace!$C$36:$AV$36,MATCH($D$7,Indexace!$C$21:$AV$21))-R$101,IF(E100=('Základní vstupní data'!$F$81+14),('Provozní náklady VaK-ex post'!$V$49*1000)*INDEX(Indexace!$C$37:$AV$37,MATCH($D$7,Indexace!$C$21:$AV$21))-S$101,IF(E100=('Základní vstupní data'!$F$81+15),('Provozní náklady VaK-ex post'!$V$49*1000)*INDEX(Indexace!$C$38:$AV$38,MATCH($D$7,Indexace!$C$21:$AV$21))-T$101,IF(E100=('Základní vstupní data'!$F$81+16),('Provozní náklady VaK-ex post'!$V$49*1000)*INDEX(Indexace!$C$39:$AV$39,MATCH($D$7,Indexace!$C$21:$AV$21))-U$101,IF(E100=('Základní vstupní data'!$F$81+17),('Provozní náklady VaK-ex post'!$V$49*1000)*INDEX(Indexace!$C$40:$AV$40,MATCH($D$7,Indexace!$C$21:$AV$21))-V$101,IF(E100=('Základní vstupní data'!$F$81+18),('Provozní náklady VaK-ex post'!$V$49*1000)*INDEX(Indexace!$C$41:$AV$41,MATCH($D$7,Indexace!$C$21:$AV$21))-W$101,IF(E100=('Základní vstupní data'!$F$81+19),('Provozní náklady VaK-ex post'!$V$49*1000)*INDEX(Indexace!$C$42:$AV$42,MATCH($D$7,Indexace!$C$21:$AV$21))-X$101,IF(E100=('Základní vstupní data'!$F$81+20),('Provozní náklady VaK-ex post'!$V$49*1000)*INDEX(Indexace!$C$43:$AV$43,MATCH($D$7,Indexace!$C$21:$AV$21))-Y$101,IF(E100=('Základní vstupní data'!$F$81+21),('Provozní náklady VaK-ex post'!$V$49*1000)*INDEX(Indexace!$C$44:$AV$44,MATCH($D$7,Indexace!$C$21:$AV$21))-Z$101,IF(E100=('Základní vstupní data'!$F$81+22),('Provozní náklady VaK-ex post'!$V$49*1000)*INDEX(Indexace!$C$45:$AV$45,MATCH($D$7,Indexace!$C$21:$AV$21))-AA$101,IF(E100=('Základní vstupní data'!$F$81+23),('Provozní náklady VaK-ex post'!$V$49*1000)*INDEX(Indexace!$C$46:$AV$46,MATCH($D$7,Indexace!$C$21:$AV$21))-AB$101,IF(E100=('Základní vstupní data'!$F$81+24),('Provozní náklady VaK-ex post'!$V$49*1000)*INDEX(Indexace!$C$47:$AV$47,MATCH($D$7,Indexace!$C$21:$AV$21))-AC$101,IF(E100=('Základní vstupní data'!$F$81+25),('Provozní náklady VaK-ex post'!$V$49*1000)*INDEX(Indexace!$C$48:$AV$48,MATCH($D$7,Indexace!$C$21:$AV$21))-AD$101,IF(E100=('Základní vstupní data'!$F$81+26),('Provozní náklady VaK-ex post'!$V$49*1000)*INDEX(Indexace!$C$49:$AV$49,MATCH($D$7,Indexace!$C$21:$AV$21))-AE$101,IF(E100=('Základní vstupní data'!$F$81+27),('Provozní náklady VaK-ex post'!$V$49*1000)*INDEX(Indexace!$C$50:$AV$50,MATCH($D$7,Indexace!$C$21:$AV$21))-AF$101,IF(E100=('Základní vstupní data'!$F$81+28),('Provozní náklady VaK-ex post'!$V$49*1000)*INDEX(Indexace!$C$51:$AV$51,MATCH($D$7,Indexace!$C$21:$AV$21))-AG$101,IF(E100=('Základní vstupní data'!$F$81+29),('Provozní náklady VaK-ex post'!$V$49*1000)*INDEX(Indexace!$C$52:$AV$52,MATCH($D$7,Indexace!$C$21:$AV$21))-AH$101,IF(E100=('Základní vstupní data'!$F$81+30),('Provozní náklady VaK-ex post'!$V$49*1000)*INDEX(Indexace!$C$53:$AV$53,MATCH($D$7,Indexace!$C$21:$AV$21))-AI$101)))))))))))))))))))))))))))))))),0)</f>
        <v>0</v>
      </c>
      <c r="F109" s="514">
        <f>IF(F100&gt;='Základní vstupní data'!$F$81,IF($F$2=0,0,IF(F100&gt;='Základní vstupní data'!$F$81,('Základní vstupní data'!$F$124*1000)*INDEX(Indexace!$C$23:$AV$23,MATCH($D$7,Indexace!$C$21:$AV$21))-F$101,IF(F100=('Základní vstupní data'!$F$81+1),('Provozní náklady VaK-ex post'!$F$49*1000)*INDEX(Indexace!$C$24:$AV$24,MATCH($D$7,Indexace!$C$21:$AV$21))-G$101,IF(F100=('Základní vstupní data'!$F$81+2),('Provozní náklady VaK-ex post'!$H$49*1000)*INDEX(Indexace!$C$25:$AV$25,MATCH($D$7,Indexace!$C$21:$AV$21))-H$101,IF(F100=('Základní vstupní data'!$F$81+3),('Provozní náklady VaK-ex post'!$J$49*1000)*INDEX(Indexace!$C$26:$AV$26,MATCH($D$7,Indexace!$C$21:$AV$21))-I$101,IF(F100=('Základní vstupní data'!$F$81+4),('Provozní náklady VaK-ex post'!$L$49*1000)*INDEX(Indexace!$C$27:$AV$27,MATCH($D$7,Indexace!$C$21:$AV$21))-J$101,IF(F100=('Základní vstupní data'!$F$81+5),('Provozní náklady VaK-ex post'!$N$49*1000)*INDEX(Indexace!$C$28:$AV$28,MATCH($D$7,Indexace!$C$21:$AV$21))-K$101,IF(F100=('Základní vstupní data'!$F$81+6),('Provozní náklady VaK-ex post'!$P$49*1000)*INDEX(Indexace!$C$29:$AV$29,MATCH($D$7,Indexace!$C$21:$AV$21))-L$101,IF(F100=('Základní vstupní data'!$F$81+7),('Provozní náklady VaK-ex post'!$R$49*1000)*INDEX(Indexace!$C$30:$AV$30,MATCH($D$7,Indexace!$C$21:$AV$21))-M$101,IF(F100=('Základní vstupní data'!$F$81+8),('Provozní náklady VaK-ex post'!$T$49*1000)*INDEX(Indexace!$C$31:$AV$31,MATCH($D$7,Indexace!$C$21:$AC$21))-N$101,IF(F100=('Základní vstupní data'!$F$81+9),('Provozní náklady VaK-ex post'!$V$49*1000)*INDEX(Indexace!$C$32:$AV$32,MATCH($D$7,Indexace!$C$21:$AV$21))-O$101,IF(F100=('Základní vstupní data'!$F$81+10),('Provozní náklady VaK-ex post'!$V$49*1000)*INDEX(Indexace!$C$33:$AV$33,MATCH($D$7,Indexace!$C$21:$AV$21))-P$101,IF(F100=('Základní vstupní data'!$F$81+11),('Provozní náklady VaK-ex post'!$V$49*1000)*INDEX(Indexace!$C$34:$AV$34,MATCH($D$7,Indexace!$C$21:$AC$21))-Q$101,IF(F100=('Základní vstupní data'!$F$81+12),('Provozní náklady VaK-ex post'!$V$49*1000)*INDEX(Indexace!$C$35:$AV$35,MATCH($D$7,Indexace!$C$21:$AV$21))-R$101,IF(F100=('Základní vstupní data'!$F$81+13),('Provozní náklady VaK-ex post'!$V$49*1000)*INDEX(Indexace!$C$36:$AV$36,MATCH($D$7,Indexace!$C$21:$AV$21))-S$101,IF(F100=('Základní vstupní data'!$F$81+14),('Provozní náklady VaK-ex post'!$V$49*1000)*INDEX(Indexace!$C$37:$AV$37,MATCH($D$7,Indexace!$C$21:$AV$21))-T$101,IF(F100=('Základní vstupní data'!$F$81+15),('Provozní náklady VaK-ex post'!$V$49*1000)*INDEX(Indexace!$C$38:$AV$38,MATCH($D$7,Indexace!$C$21:$AV$21))-U$101,IF(F100=('Základní vstupní data'!$F$81+16),('Provozní náklady VaK-ex post'!$V$49*1000)*INDEX(Indexace!$C$39:$AV$39,MATCH($D$7,Indexace!$C$21:$AV$21))-V$101,IF(F100=('Základní vstupní data'!$F$81+17),('Provozní náklady VaK-ex post'!$V$49*1000)*INDEX(Indexace!$C$40:$AV$40,MATCH($D$7,Indexace!$C$21:$AV$21))-W$101,IF(F100=('Základní vstupní data'!$F$81+18),('Provozní náklady VaK-ex post'!$V$49*1000)*INDEX(Indexace!$C$41:$AV$41,MATCH($D$7,Indexace!$C$21:$AV$21))-X$101,IF(F100=('Základní vstupní data'!$F$81+19),('Provozní náklady VaK-ex post'!$V$49*1000)*INDEX(Indexace!$C$42:$AV$42,MATCH($D$7,Indexace!$C$21:$AV$21))-Y$101,IF(F100=('Základní vstupní data'!$F$81+20),('Provozní náklady VaK-ex post'!$V$49*1000)*INDEX(Indexace!$C$43:$AV$43,MATCH($D$7,Indexace!$C$21:$AV$21))-Z$101,IF(F100=('Základní vstupní data'!$F$81+21),('Provozní náklady VaK-ex post'!$V$49*1000)*INDEX(Indexace!$C$44:$AV$44,MATCH($D$7,Indexace!$C$21:$AV$21))-AA$101,IF(F100=('Základní vstupní data'!$F$81+22),('Provozní náklady VaK-ex post'!$V$49*1000)*INDEX(Indexace!$C$45:$AV$45,MATCH($D$7,Indexace!$C$21:$AV$21))-AB$101,IF(F100=('Základní vstupní data'!$F$81+23),('Provozní náklady VaK-ex post'!$V$49*1000)*INDEX(Indexace!$C$46:$AV$46,MATCH($D$7,Indexace!$C$21:$AV$21))-AC$101,IF(F100=('Základní vstupní data'!$F$81+24),('Provozní náklady VaK-ex post'!$V$49*1000)*INDEX(Indexace!$C$47:$AV$47,MATCH($D$7,Indexace!$C$21:$AV$21))-AD$101,IF(F100=('Základní vstupní data'!$F$81+25),('Provozní náklady VaK-ex post'!$V$49*1000)*INDEX(Indexace!$C$48:$AV$48,MATCH($D$7,Indexace!$C$21:$AV$21))-AE$101,IF(F100=('Základní vstupní data'!$F$81+26),('Provozní náklady VaK-ex post'!$V$49*1000)*INDEX(Indexace!$C$49:$AV$49,MATCH($D$7,Indexace!$C$21:$AV$21))-AF$101,IF(F100=('Základní vstupní data'!$F$81+27),('Provozní náklady VaK-ex post'!$V$49*1000)*INDEX(Indexace!$C$50:$AV$50,MATCH($D$7,Indexace!$C$21:$AV$21))-AG$101,IF(F100=('Základní vstupní data'!$F$81+28),('Provozní náklady VaK-ex post'!$V$49*1000)*INDEX(Indexace!$C$51:$AV$51,MATCH($D$7,Indexace!$C$21:$AV$21))-AH$101,IF(F100=('Základní vstupní data'!$F$81+29),('Provozní náklady VaK-ex post'!$V$49*1000)*INDEX(Indexace!$C$52:$AV$52,MATCH($D$7,Indexace!$C$21:$AV$21))-AI$101,IF(F100=('Základní vstupní data'!$F$81+30),('Provozní náklady VaK-ex post'!$V$49*1000)*INDEX(Indexace!$C$53:$AV$53,MATCH($D$7,Indexace!$C$21:$AV$21))-AJ$101)))))))))))))))))))))))))))))))),0)</f>
        <v>0</v>
      </c>
      <c r="G109" s="514">
        <f>IF(G100&gt;='Základní vstupní data'!$F$81,IF($F$2=0,0,IF(G100&gt;='Základní vstupní data'!$F$81,('Základní vstupní data'!$F$124*1000)*INDEX(Indexace!$C$23:$AV$23,MATCH($D$7,Indexace!$C$21:$AV$21))-G$101,IF(G100=('Základní vstupní data'!$F$81+1),('Provozní náklady VaK-ex post'!$F$49*1000)*INDEX(Indexace!$C$24:$AV$24,MATCH($D$7,Indexace!$C$21:$AV$21))-H$101,IF(G100=('Základní vstupní data'!$F$81+2),('Provozní náklady VaK-ex post'!$H$49*1000)*INDEX(Indexace!$C$25:$AV$25,MATCH($D$7,Indexace!$C$21:$AV$21))-I$101,IF(G100=('Základní vstupní data'!$F$81+3),('Provozní náklady VaK-ex post'!$J$49*1000)*INDEX(Indexace!$C$26:$AV$26,MATCH($D$7,Indexace!$C$21:$AV$21))-J$101,IF(G100=('Základní vstupní data'!$F$81+4),('Provozní náklady VaK-ex post'!$L$49*1000)*INDEX(Indexace!$C$27:$AV$27,MATCH($D$7,Indexace!$C$21:$AV$21))-K$101,IF(G100=('Základní vstupní data'!$F$81+5),('Provozní náklady VaK-ex post'!$N$49*1000)*INDEX(Indexace!$C$28:$AV$28,MATCH($D$7,Indexace!$C$21:$AV$21))-L$101,IF(G100=('Základní vstupní data'!$F$81+6),('Provozní náklady VaK-ex post'!$P$49*1000)*INDEX(Indexace!$C$29:$AV$29,MATCH($D$7,Indexace!$C$21:$AV$21))-M$101,IF(G100=('Základní vstupní data'!$F$81+7),('Provozní náklady VaK-ex post'!$R$49*1000)*INDEX(Indexace!$C$30:$AV$30,MATCH($D$7,Indexace!$C$21:$AV$21))-N$101,IF(G100=('Základní vstupní data'!$F$81+8),('Provozní náklady VaK-ex post'!$T$49*1000)*INDEX(Indexace!$C$31:$AV$31,MATCH($D$7,Indexace!$C$21:$AC$21))-O$101,IF(G100=('Základní vstupní data'!$F$81+9),('Provozní náklady VaK-ex post'!$V$49*1000)*INDEX(Indexace!$C$32:$AV$32,MATCH($D$7,Indexace!$C$21:$AV$21))-P$101,IF(G100=('Základní vstupní data'!$F$81+10),('Provozní náklady VaK-ex post'!$V$49*1000)*INDEX(Indexace!$C$33:$AV$33,MATCH($D$7,Indexace!$C$21:$AV$21))-Q$101,IF(G100=('Základní vstupní data'!$F$81+11),('Provozní náklady VaK-ex post'!$V$49*1000)*INDEX(Indexace!$C$34:$AV$34,MATCH($D$7,Indexace!$C$21:$AC$21))-R$101,IF(G100=('Základní vstupní data'!$F$81+12),('Provozní náklady VaK-ex post'!$V$49*1000)*INDEX(Indexace!$C$35:$AV$35,MATCH($D$7,Indexace!$C$21:$AV$21))-S$101,IF(G100=('Základní vstupní data'!$F$81+13),('Provozní náklady VaK-ex post'!$V$49*1000)*INDEX(Indexace!$C$36:$AV$36,MATCH($D$7,Indexace!$C$21:$AV$21))-T$101,IF(G100=('Základní vstupní data'!$F$81+14),('Provozní náklady VaK-ex post'!$V$49*1000)*INDEX(Indexace!$C$37:$AV$37,MATCH($D$7,Indexace!$C$21:$AV$21))-U$101,IF(G100=('Základní vstupní data'!$F$81+15),('Provozní náklady VaK-ex post'!$V$49*1000)*INDEX(Indexace!$C$38:$AV$38,MATCH($D$7,Indexace!$C$21:$AV$21))-V$101,IF(G100=('Základní vstupní data'!$F$81+16),('Provozní náklady VaK-ex post'!$V$49*1000)*INDEX(Indexace!$C$39:$AV$39,MATCH($D$7,Indexace!$C$21:$AV$21))-W$101,IF(G100=('Základní vstupní data'!$F$81+17),('Provozní náklady VaK-ex post'!$V$49*1000)*INDEX(Indexace!$C$40:$AV$40,MATCH($D$7,Indexace!$C$21:$AV$21))-X$101,IF(G100=('Základní vstupní data'!$F$81+18),('Provozní náklady VaK-ex post'!$V$49*1000)*INDEX(Indexace!$C$41:$AV$41,MATCH($D$7,Indexace!$C$21:$AV$21))-Y$101,IF(G100=('Základní vstupní data'!$F$81+19),('Provozní náklady VaK-ex post'!$V$49*1000)*INDEX(Indexace!$C$42:$AV$42,MATCH($D$7,Indexace!$C$21:$AV$21))-Z$101,IF(G100=('Základní vstupní data'!$F$81+20),('Provozní náklady VaK-ex post'!$V$49*1000)*INDEX(Indexace!$C$43:$AV$43,MATCH($D$7,Indexace!$C$21:$AV$21))-AA$101,IF(G100=('Základní vstupní data'!$F$81+21),('Provozní náklady VaK-ex post'!$V$49*1000)*INDEX(Indexace!$C$44:$AV$44,MATCH($D$7,Indexace!$C$21:$AV$21))-AB$101,IF(G100=('Základní vstupní data'!$F$81+22),('Provozní náklady VaK-ex post'!$V$49*1000)*INDEX(Indexace!$C$45:$AV$45,MATCH($D$7,Indexace!$C$21:$AV$21))-AC$101,IF(G100=('Základní vstupní data'!$F$81+23),('Provozní náklady VaK-ex post'!$V$49*1000)*INDEX(Indexace!$C$46:$AV$46,MATCH($D$7,Indexace!$C$21:$AV$21))-AD$101,IF(G100=('Základní vstupní data'!$F$81+24),('Provozní náklady VaK-ex post'!$V$49*1000)*INDEX(Indexace!$C$47:$AV$47,MATCH($D$7,Indexace!$C$21:$AV$21))-AE$101,IF(G100=('Základní vstupní data'!$F$81+25),('Provozní náklady VaK-ex post'!$V$49*1000)*INDEX(Indexace!$C$48:$AV$48,MATCH($D$7,Indexace!$C$21:$AV$21))-AF$101,IF(G100=('Základní vstupní data'!$F$81+26),('Provozní náklady VaK-ex post'!$V$49*1000)*INDEX(Indexace!$C$49:$AV$49,MATCH($D$7,Indexace!$C$21:$AV$21))-AG$101,IF(G100=('Základní vstupní data'!$F$81+27),('Provozní náklady VaK-ex post'!$V$49*1000)*INDEX(Indexace!$C$50:$AV$50,MATCH($D$7,Indexace!$C$21:$AV$21))-AH$101,IF(G100=('Základní vstupní data'!$F$81+28),('Provozní náklady VaK-ex post'!$V$49*1000)*INDEX(Indexace!$C$51:$AV$51,MATCH($D$7,Indexace!$C$21:$AV$21))-AI$101,IF(G100=('Základní vstupní data'!$F$81+29),('Provozní náklady VaK-ex post'!$V$49*1000)*INDEX(Indexace!$C$52:$AV$52,MATCH($D$7,Indexace!$C$21:$AV$21))-AJ$101,IF(G100=('Základní vstupní data'!$F$81+30),('Provozní náklady VaK-ex post'!$V$49*1000)*INDEX(Indexace!$C$53:$AV$53,MATCH($D$7,Indexace!$C$21:$AV$21))-AK$101)))))))))))))))))))))))))))))))),0)</f>
        <v>0</v>
      </c>
      <c r="H109" s="514">
        <f>IF(H100&gt;='Základní vstupní data'!$F$81,IF($F$2=0,0,IF(H100&gt;='Základní vstupní data'!$F$81,('Základní vstupní data'!$F$124*1000)*INDEX(Indexace!$C$23:$AV$23,MATCH($D$7,Indexace!$C$21:$AV$21))-H$101,IF(H100=('Základní vstupní data'!$F$81+1),('Provozní náklady VaK-ex post'!$F$49*1000)*INDEX(Indexace!$C$24:$AV$24,MATCH($D$7,Indexace!$C$21:$AV$21))-I$101,IF(H100=('Základní vstupní data'!$F$81+2),('Provozní náklady VaK-ex post'!$H$49*1000)*INDEX(Indexace!$C$25:$AV$25,MATCH($D$7,Indexace!$C$21:$AV$21))-J$101,IF(H100=('Základní vstupní data'!$F$81+3),('Provozní náklady VaK-ex post'!$J$49*1000)*INDEX(Indexace!$C$26:$AV$26,MATCH($D$7,Indexace!$C$21:$AV$21))-K$101,IF(H100=('Základní vstupní data'!$F$81+4),('Provozní náklady VaK-ex post'!$L$49*1000)*INDEX(Indexace!$C$27:$AV$27,MATCH($D$7,Indexace!$C$21:$AV$21))-L$101,IF(H100=('Základní vstupní data'!$F$81+5),('Provozní náklady VaK-ex post'!$N$49*1000)*INDEX(Indexace!$C$28:$AV$28,MATCH($D$7,Indexace!$C$21:$AV$21))-M$101,IF(H100=('Základní vstupní data'!$F$81+6),('Provozní náklady VaK-ex post'!$P$49*1000)*INDEX(Indexace!$C$29:$AV$29,MATCH($D$7,Indexace!$C$21:$AV$21))-N$101,IF(H100=('Základní vstupní data'!$F$81+7),('Provozní náklady VaK-ex post'!$R$49*1000)*INDEX(Indexace!$C$30:$AV$30,MATCH($D$7,Indexace!$C$21:$AV$21))-O$101,IF(H100=('Základní vstupní data'!$F$81+8),('Provozní náklady VaK-ex post'!$T$49*1000)*INDEX(Indexace!$C$31:$AV$31,MATCH($D$7,Indexace!$C$21:$AC$21))-P$101,IF(H100=('Základní vstupní data'!$F$81+9),('Provozní náklady VaK-ex post'!$V$49*1000)*INDEX(Indexace!$C$32:$AV$32,MATCH($D$7,Indexace!$C$21:$AV$21))-Q$101,IF(H100=('Základní vstupní data'!$F$81+10),('Provozní náklady VaK-ex post'!$V$49*1000)*INDEX(Indexace!$C$33:$AV$33,MATCH($D$7,Indexace!$C$21:$AV$21))-R$101,IF(H100=('Základní vstupní data'!$F$81+11),('Provozní náklady VaK-ex post'!$V$49*1000)*INDEX(Indexace!$C$34:$AV$34,MATCH($D$7,Indexace!$C$21:$AC$21))-S$101,IF(H100=('Základní vstupní data'!$F$81+12),('Provozní náklady VaK-ex post'!$V$49*1000)*INDEX(Indexace!$C$35:$AV$35,MATCH($D$7,Indexace!$C$21:$AV$21))-T$101,IF(H100=('Základní vstupní data'!$F$81+13),('Provozní náklady VaK-ex post'!$V$49*1000)*INDEX(Indexace!$C$36:$AV$36,MATCH($D$7,Indexace!$C$21:$AV$21))-U$101,IF(H100=('Základní vstupní data'!$F$81+14),('Provozní náklady VaK-ex post'!$V$49*1000)*INDEX(Indexace!$C$37:$AV$37,MATCH($D$7,Indexace!$C$21:$AV$21))-V$101,IF(H100=('Základní vstupní data'!$F$81+15),('Provozní náklady VaK-ex post'!$V$49*1000)*INDEX(Indexace!$C$38:$AV$38,MATCH($D$7,Indexace!$C$21:$AV$21))-W$101,IF(H100=('Základní vstupní data'!$F$81+16),('Provozní náklady VaK-ex post'!$V$49*1000)*INDEX(Indexace!$C$39:$AV$39,MATCH($D$7,Indexace!$C$21:$AV$21))-X$101,IF(H100=('Základní vstupní data'!$F$81+17),('Provozní náklady VaK-ex post'!$V$49*1000)*INDEX(Indexace!$C$40:$AV$40,MATCH($D$7,Indexace!$C$21:$AV$21))-Y$101,IF(H100=('Základní vstupní data'!$F$81+18),('Provozní náklady VaK-ex post'!$V$49*1000)*INDEX(Indexace!$C$41:$AV$41,MATCH($D$7,Indexace!$C$21:$AV$21))-Z$101,IF(H100=('Základní vstupní data'!$F$81+19),('Provozní náklady VaK-ex post'!$V$49*1000)*INDEX(Indexace!$C$42:$AV$42,MATCH($D$7,Indexace!$C$21:$AV$21))-AA$101,IF(H100=('Základní vstupní data'!$F$81+20),('Provozní náklady VaK-ex post'!$V$49*1000)*INDEX(Indexace!$C$43:$AV$43,MATCH($D$7,Indexace!$C$21:$AV$21))-AB$101,IF(H100=('Základní vstupní data'!$F$81+21),('Provozní náklady VaK-ex post'!$V$49*1000)*INDEX(Indexace!$C$44:$AV$44,MATCH($D$7,Indexace!$C$21:$AV$21))-AC$101,IF(H100=('Základní vstupní data'!$F$81+22),('Provozní náklady VaK-ex post'!$V$49*1000)*INDEX(Indexace!$C$45:$AV$45,MATCH($D$7,Indexace!$C$21:$AV$21))-AD$101,IF(H100=('Základní vstupní data'!$F$81+23),('Provozní náklady VaK-ex post'!$V$49*1000)*INDEX(Indexace!$C$46:$AV$46,MATCH($D$7,Indexace!$C$21:$AV$21))-AE$101,IF(H100=('Základní vstupní data'!$F$81+24),('Provozní náklady VaK-ex post'!$V$49*1000)*INDEX(Indexace!$C$47:$AV$47,MATCH($D$7,Indexace!$C$21:$AV$21))-AF$101,IF(H100=('Základní vstupní data'!$F$81+25),('Provozní náklady VaK-ex post'!$V$49*1000)*INDEX(Indexace!$C$48:$AV$48,MATCH($D$7,Indexace!$C$21:$AV$21))-AG$101,IF(H100=('Základní vstupní data'!$F$81+26),('Provozní náklady VaK-ex post'!$V$49*1000)*INDEX(Indexace!$C$49:$AV$49,MATCH($D$7,Indexace!$C$21:$AV$21))-AH$101,IF(H100=('Základní vstupní data'!$F$81+27),('Provozní náklady VaK-ex post'!$V$49*1000)*INDEX(Indexace!$C$50:$AV$50,MATCH($D$7,Indexace!$C$21:$AV$21))-AI$101,IF(H100=('Základní vstupní data'!$F$81+28),('Provozní náklady VaK-ex post'!$V$49*1000)*INDEX(Indexace!$C$51:$AV$51,MATCH($D$7,Indexace!$C$21:$AV$21))-AJ$101,IF(H100=('Základní vstupní data'!$F$81+29),('Provozní náklady VaK-ex post'!$V$49*1000)*INDEX(Indexace!$C$52:$AV$52,MATCH($D$7,Indexace!$C$21:$AV$21))-AK$101,IF(H100=('Základní vstupní data'!$F$81+30),('Provozní náklady VaK-ex post'!$V$49*1000)*INDEX(Indexace!$C$53:$AV$53,MATCH($D$7,Indexace!$C$21:$AV$21))-AL$101)))))))))))))))))))))))))))))))),0)</f>
        <v>0</v>
      </c>
      <c r="I109" s="514">
        <f>IF(I100&gt;='Základní vstupní data'!$F$81,IF($F$2=0,0,IF(I100&gt;='Základní vstupní data'!$F$81,('Základní vstupní data'!$F$124*1000)*INDEX(Indexace!$C$23:$AV$23,MATCH($D$7,Indexace!$C$21:$AV$21))-I$101,IF(I100=('Základní vstupní data'!$F$81+1),('Provozní náklady VaK-ex post'!$F$49*1000)*INDEX(Indexace!$C$24:$AV$24,MATCH($D$7,Indexace!$C$21:$AV$21))-J$101,IF(I100=('Základní vstupní data'!$F$81+2),('Provozní náklady VaK-ex post'!$H$49*1000)*INDEX(Indexace!$C$25:$AV$25,MATCH($D$7,Indexace!$C$21:$AV$21))-K$101,IF(I100=('Základní vstupní data'!$F$81+3),('Provozní náklady VaK-ex post'!$J$49*1000)*INDEX(Indexace!$C$26:$AV$26,MATCH($D$7,Indexace!$C$21:$AV$21))-L$101,IF(I100=('Základní vstupní data'!$F$81+4),('Provozní náklady VaK-ex post'!$L$49*1000)*INDEX(Indexace!$C$27:$AV$27,MATCH($D$7,Indexace!$C$21:$AV$21))-M$101,IF(I100=('Základní vstupní data'!$F$81+5),('Provozní náklady VaK-ex post'!$N$49*1000)*INDEX(Indexace!$C$28:$AV$28,MATCH($D$7,Indexace!$C$21:$AV$21))-N$101,IF(I100=('Základní vstupní data'!$F$81+6),('Provozní náklady VaK-ex post'!$P$49*1000)*INDEX(Indexace!$C$29:$AV$29,MATCH($D$7,Indexace!$C$21:$AV$21))-O$101,IF(I100=('Základní vstupní data'!$F$81+7),('Provozní náklady VaK-ex post'!$R$49*1000)*INDEX(Indexace!$C$30:$AV$30,MATCH($D$7,Indexace!$C$21:$AV$21))-P$101,IF(I100=('Základní vstupní data'!$F$81+8),('Provozní náklady VaK-ex post'!$T$49*1000)*INDEX(Indexace!$C$31:$AV$31,MATCH($D$7,Indexace!$C$21:$AC$21))-Q$101,IF(I100=('Základní vstupní data'!$F$81+9),('Provozní náklady VaK-ex post'!$V$49*1000)*INDEX(Indexace!$C$32:$AV$32,MATCH($D$7,Indexace!$C$21:$AV$21))-R$101,IF(I100=('Základní vstupní data'!$F$81+10),('Provozní náklady VaK-ex post'!$V$49*1000)*INDEX(Indexace!$C$33:$AV$33,MATCH($D$7,Indexace!$C$21:$AV$21))-S$101,IF(I100=('Základní vstupní data'!$F$81+11),('Provozní náklady VaK-ex post'!$V$49*1000)*INDEX(Indexace!$C$34:$AV$34,MATCH($D$7,Indexace!$C$21:$AC$21))-T$101,IF(I100=('Základní vstupní data'!$F$81+12),('Provozní náklady VaK-ex post'!$V$49*1000)*INDEX(Indexace!$C$35:$AV$35,MATCH($D$7,Indexace!$C$21:$AV$21))-U$101,IF(I100=('Základní vstupní data'!$F$81+13),('Provozní náklady VaK-ex post'!$V$49*1000)*INDEX(Indexace!$C$36:$AV$36,MATCH($D$7,Indexace!$C$21:$AV$21))-V$101,IF(I100=('Základní vstupní data'!$F$81+14),('Provozní náklady VaK-ex post'!$V$49*1000)*INDEX(Indexace!$C$37:$AV$37,MATCH($D$7,Indexace!$C$21:$AV$21))-W$101,IF(I100=('Základní vstupní data'!$F$81+15),('Provozní náklady VaK-ex post'!$V$49*1000)*INDEX(Indexace!$C$38:$AV$38,MATCH($D$7,Indexace!$C$21:$AV$21))-X$101,IF(I100=('Základní vstupní data'!$F$81+16),('Provozní náklady VaK-ex post'!$V$49*1000)*INDEX(Indexace!$C$39:$AV$39,MATCH($D$7,Indexace!$C$21:$AV$21))-Y$101,IF(I100=('Základní vstupní data'!$F$81+17),('Provozní náklady VaK-ex post'!$V$49*1000)*INDEX(Indexace!$C$40:$AV$40,MATCH($D$7,Indexace!$C$21:$AV$21))-Z$101,IF(I100=('Základní vstupní data'!$F$81+18),('Provozní náklady VaK-ex post'!$V$49*1000)*INDEX(Indexace!$C$41:$AV$41,MATCH($D$7,Indexace!$C$21:$AV$21))-AA$101,IF(I100=('Základní vstupní data'!$F$81+19),('Provozní náklady VaK-ex post'!$V$49*1000)*INDEX(Indexace!$C$42:$AV$42,MATCH($D$7,Indexace!$C$21:$AV$21))-AB$101,IF(I100=('Základní vstupní data'!$F$81+20),('Provozní náklady VaK-ex post'!$V$49*1000)*INDEX(Indexace!$C$43:$AV$43,MATCH($D$7,Indexace!$C$21:$AV$21))-AC$101,IF(I100=('Základní vstupní data'!$F$81+21),('Provozní náklady VaK-ex post'!$V$49*1000)*INDEX(Indexace!$C$44:$AV$44,MATCH($D$7,Indexace!$C$21:$AV$21))-AD$101,IF(I100=('Základní vstupní data'!$F$81+22),('Provozní náklady VaK-ex post'!$V$49*1000)*INDEX(Indexace!$C$45:$AV$45,MATCH($D$7,Indexace!$C$21:$AV$21))-AE$101,IF(I100=('Základní vstupní data'!$F$81+23),('Provozní náklady VaK-ex post'!$V$49*1000)*INDEX(Indexace!$C$46:$AV$46,MATCH($D$7,Indexace!$C$21:$AV$21))-AF$101,IF(I100=('Základní vstupní data'!$F$81+24),('Provozní náklady VaK-ex post'!$V$49*1000)*INDEX(Indexace!$C$47:$AV$47,MATCH($D$7,Indexace!$C$21:$AV$21))-AG$101,IF(I100=('Základní vstupní data'!$F$81+25),('Provozní náklady VaK-ex post'!$V$49*1000)*INDEX(Indexace!$C$48:$AV$48,MATCH($D$7,Indexace!$C$21:$AV$21))-AH$101,IF(I100=('Základní vstupní data'!$F$81+26),('Provozní náklady VaK-ex post'!$V$49*1000)*INDEX(Indexace!$C$49:$AV$49,MATCH($D$7,Indexace!$C$21:$AV$21))-AI$101,IF(I100=('Základní vstupní data'!$F$81+27),('Provozní náklady VaK-ex post'!$V$49*1000)*INDEX(Indexace!$C$50:$AV$50,MATCH($D$7,Indexace!$C$21:$AV$21))-AJ$101,IF(I100=('Základní vstupní data'!$F$81+28),('Provozní náklady VaK-ex post'!$V$49*1000)*INDEX(Indexace!$C$51:$AV$51,MATCH($D$7,Indexace!$C$21:$AV$21))-AK$101,IF(I100=('Základní vstupní data'!$F$81+29),('Provozní náklady VaK-ex post'!$V$49*1000)*INDEX(Indexace!$C$52:$AV$52,MATCH($D$7,Indexace!$C$21:$AV$21))-AL$101,IF(I100=('Základní vstupní data'!$F$81+30),('Provozní náklady VaK-ex post'!$V$49*1000)*INDEX(Indexace!$C$53:$AV$53,MATCH($D$7,Indexace!$C$21:$AV$21))-AM$101)))))))))))))))))))))))))))))))),0)</f>
        <v>0</v>
      </c>
      <c r="J109" s="514">
        <f>IF(J100&gt;='Základní vstupní data'!$F$81,IF($F$2=0,0,IF(J100&gt;='Základní vstupní data'!$F$81,('Základní vstupní data'!$F$124*1000)*INDEX(Indexace!$C$23:$AV$23,MATCH($D$7,Indexace!$C$21:$AV$21))-J$101,IF(J100=('Základní vstupní data'!$F$81+1),('Provozní náklady VaK-ex post'!$F$49*1000)*INDEX(Indexace!$C$24:$AV$24,MATCH($D$7,Indexace!$C$21:$AV$21))-K$101,IF(J100=('Základní vstupní data'!$F$81+2),('Provozní náklady VaK-ex post'!$H$49*1000)*INDEX(Indexace!$C$25:$AV$25,MATCH($D$7,Indexace!$C$21:$AV$21))-L$101,IF(J100=('Základní vstupní data'!$F$81+3),('Provozní náklady VaK-ex post'!$J$49*1000)*INDEX(Indexace!$C$26:$AV$26,MATCH($D$7,Indexace!$C$21:$AV$21))-M$101,IF(J100=('Základní vstupní data'!$F$81+4),('Provozní náklady VaK-ex post'!$L$49*1000)*INDEX(Indexace!$C$27:$AV$27,MATCH($D$7,Indexace!$C$21:$AV$21))-N$101,IF(J100=('Základní vstupní data'!$F$81+5),('Provozní náklady VaK-ex post'!$N$49*1000)*INDEX(Indexace!$C$28:$AV$28,MATCH($D$7,Indexace!$C$21:$AV$21))-O$101,IF(J100=('Základní vstupní data'!$F$81+6),('Provozní náklady VaK-ex post'!$P$49*1000)*INDEX(Indexace!$C$29:$AV$29,MATCH($D$7,Indexace!$C$21:$AV$21))-P$101,IF(J100=('Základní vstupní data'!$F$81+7),('Provozní náklady VaK-ex post'!$R$49*1000)*INDEX(Indexace!$C$30:$AV$30,MATCH($D$7,Indexace!$C$21:$AV$21))-Q$101,IF(J100=('Základní vstupní data'!$F$81+8),('Provozní náklady VaK-ex post'!$T$49*1000)*INDEX(Indexace!$C$31:$AV$31,MATCH($D$7,Indexace!$C$21:$AC$21))-R$101,IF(J100=('Základní vstupní data'!$F$81+9),('Provozní náklady VaK-ex post'!$V$49*1000)*INDEX(Indexace!$C$32:$AV$32,MATCH($D$7,Indexace!$C$21:$AV$21))-S$101,IF(J100=('Základní vstupní data'!$F$81+10),('Provozní náklady VaK-ex post'!$V$49*1000)*INDEX(Indexace!$C$33:$AV$33,MATCH($D$7,Indexace!$C$21:$AV$21))-T$101,IF(J100=('Základní vstupní data'!$F$81+11),('Provozní náklady VaK-ex post'!$V$49*1000)*INDEX(Indexace!$C$34:$AV$34,MATCH($D$7,Indexace!$C$21:$AC$21))-U$101,IF(J100=('Základní vstupní data'!$F$81+12),('Provozní náklady VaK-ex post'!$V$49*1000)*INDEX(Indexace!$C$35:$AV$35,MATCH($D$7,Indexace!$C$21:$AV$21))-V$101,IF(J100=('Základní vstupní data'!$F$81+13),('Provozní náklady VaK-ex post'!$V$49*1000)*INDEX(Indexace!$C$36:$AV$36,MATCH($D$7,Indexace!$C$21:$AV$21))-W$101,IF(J100=('Základní vstupní data'!$F$81+14),('Provozní náklady VaK-ex post'!$V$49*1000)*INDEX(Indexace!$C$37:$AV$37,MATCH($D$7,Indexace!$C$21:$AV$21))-X$101,IF(J100=('Základní vstupní data'!$F$81+15),('Provozní náklady VaK-ex post'!$V$49*1000)*INDEX(Indexace!$C$38:$AV$38,MATCH($D$7,Indexace!$C$21:$AV$21))-Y$101,IF(J100=('Základní vstupní data'!$F$81+16),('Provozní náklady VaK-ex post'!$V$49*1000)*INDEX(Indexace!$C$39:$AV$39,MATCH($D$7,Indexace!$C$21:$AV$21))-Z$101,IF(J100=('Základní vstupní data'!$F$81+17),('Provozní náklady VaK-ex post'!$V$49*1000)*INDEX(Indexace!$C$40:$AV$40,MATCH($D$7,Indexace!$C$21:$AV$21))-AA$101,IF(J100=('Základní vstupní data'!$F$81+18),('Provozní náklady VaK-ex post'!$V$49*1000)*INDEX(Indexace!$C$41:$AV$41,MATCH($D$7,Indexace!$C$21:$AV$21))-AB$101,IF(J100=('Základní vstupní data'!$F$81+19),('Provozní náklady VaK-ex post'!$V$49*1000)*INDEX(Indexace!$C$42:$AV$42,MATCH($D$7,Indexace!$C$21:$AV$21))-AC$101,IF(J100=('Základní vstupní data'!$F$81+20),('Provozní náklady VaK-ex post'!$V$49*1000)*INDEX(Indexace!$C$43:$AV$43,MATCH($D$7,Indexace!$C$21:$AV$21))-AD$101,IF(J100=('Základní vstupní data'!$F$81+21),('Provozní náklady VaK-ex post'!$V$49*1000)*INDEX(Indexace!$C$44:$AV$44,MATCH($D$7,Indexace!$C$21:$AV$21))-AE$101,IF(J100=('Základní vstupní data'!$F$81+22),('Provozní náklady VaK-ex post'!$V$49*1000)*INDEX(Indexace!$C$45:$AV$45,MATCH($D$7,Indexace!$C$21:$AV$21))-AF$101,IF(J100=('Základní vstupní data'!$F$81+23),('Provozní náklady VaK-ex post'!$V$49*1000)*INDEX(Indexace!$C$46:$AV$46,MATCH($D$7,Indexace!$C$21:$AV$21))-AG$101,IF(J100=('Základní vstupní data'!$F$81+24),('Provozní náklady VaK-ex post'!$V$49*1000)*INDEX(Indexace!$C$47:$AV$47,MATCH($D$7,Indexace!$C$21:$AV$21))-AH$101,IF(J100=('Základní vstupní data'!$F$81+25),('Provozní náklady VaK-ex post'!$V$49*1000)*INDEX(Indexace!$C$48:$AV$48,MATCH($D$7,Indexace!$C$21:$AV$21))-AI$101,IF(J100=('Základní vstupní data'!$F$81+26),('Provozní náklady VaK-ex post'!$V$49*1000)*INDEX(Indexace!$C$49:$AV$49,MATCH($D$7,Indexace!$C$21:$AV$21))-AJ$101,IF(J100=('Základní vstupní data'!$F$81+27),('Provozní náklady VaK-ex post'!$V$49*1000)*INDEX(Indexace!$C$50:$AV$50,MATCH($D$7,Indexace!$C$21:$AV$21))-AK$101,IF(J100=('Základní vstupní data'!$F$81+28),('Provozní náklady VaK-ex post'!$V$49*1000)*INDEX(Indexace!$C$51:$AV$51,MATCH($D$7,Indexace!$C$21:$AV$21))-AL$101,IF(J100=('Základní vstupní data'!$F$81+29),('Provozní náklady VaK-ex post'!$V$49*1000)*INDEX(Indexace!$C$52:$AV$52,MATCH($D$7,Indexace!$C$21:$AV$21))-AM$101,IF(J100=('Základní vstupní data'!$F$81+30),('Provozní náklady VaK-ex post'!$V$49*1000)*INDEX(Indexace!$C$53:$AV$53,MATCH($D$7,Indexace!$C$21:$AV$21))-AN$101)))))))))))))))))))))))))))))))),0)</f>
        <v>0</v>
      </c>
      <c r="K109" s="514">
        <f>IF(K100&gt;='Základní vstupní data'!$F$81,IF($F$2=0,0,IF(K100&gt;='Základní vstupní data'!$F$81,('Základní vstupní data'!$F$124*1000)*INDEX(Indexace!$C$23:$AV$23,MATCH($D$7,Indexace!$C$21:$AV$21))-K$101,IF(K100=('Základní vstupní data'!$F$81+1),('Provozní náklady VaK-ex post'!$F$49*1000)*INDEX(Indexace!$C$24:$AV$24,MATCH($D$7,Indexace!$C$21:$AV$21))-L$101,IF(K100=('Základní vstupní data'!$F$81+2),('Provozní náklady VaK-ex post'!$H$49*1000)*INDEX(Indexace!$C$25:$AV$25,MATCH($D$7,Indexace!$C$21:$AV$21))-M$101,IF(K100=('Základní vstupní data'!$F$81+3),('Provozní náklady VaK-ex post'!$J$49*1000)*INDEX(Indexace!$C$26:$AV$26,MATCH($D$7,Indexace!$C$21:$AV$21))-N$101,IF(K100=('Základní vstupní data'!$F$81+4),('Provozní náklady VaK-ex post'!$L$49*1000)*INDEX(Indexace!$C$27:$AV$27,MATCH($D$7,Indexace!$C$21:$AV$21))-O$101,IF(K100=('Základní vstupní data'!$F$81+5),('Provozní náklady VaK-ex post'!$N$49*1000)*INDEX(Indexace!$C$28:$AV$28,MATCH($D$7,Indexace!$C$21:$AV$21))-P$101,IF(K100=('Základní vstupní data'!$F$81+6),('Provozní náklady VaK-ex post'!$P$49*1000)*INDEX(Indexace!$C$29:$AV$29,MATCH($D$7,Indexace!$C$21:$AV$21))-Q$101,IF(K100=('Základní vstupní data'!$F$81+7),('Provozní náklady VaK-ex post'!$R$49*1000)*INDEX(Indexace!$C$30:$AV$30,MATCH($D$7,Indexace!$C$21:$AV$21))-R$101,IF(K100=('Základní vstupní data'!$F$81+8),('Provozní náklady VaK-ex post'!$T$49*1000)*INDEX(Indexace!$C$31:$AV$31,MATCH($D$7,Indexace!$C$21:$AC$21))-S$101,IF(K100=('Základní vstupní data'!$F$81+9),('Provozní náklady VaK-ex post'!$V$49*1000)*INDEX(Indexace!$C$32:$AV$32,MATCH($D$7,Indexace!$C$21:$AV$21))-T$101,IF(K100=('Základní vstupní data'!$F$81+10),('Provozní náklady VaK-ex post'!$V$49*1000)*INDEX(Indexace!$C$33:$AV$33,MATCH($D$7,Indexace!$C$21:$AV$21))-U$101,IF(K100=('Základní vstupní data'!$F$81+11),('Provozní náklady VaK-ex post'!$V$49*1000)*INDEX(Indexace!$C$34:$AV$34,MATCH($D$7,Indexace!$C$21:$AC$21))-V$101,IF(K100=('Základní vstupní data'!$F$81+12),('Provozní náklady VaK-ex post'!$V$49*1000)*INDEX(Indexace!$C$35:$AV$35,MATCH($D$7,Indexace!$C$21:$AV$21))-W$101,IF(K100=('Základní vstupní data'!$F$81+13),('Provozní náklady VaK-ex post'!$V$49*1000)*INDEX(Indexace!$C$36:$AV$36,MATCH($D$7,Indexace!$C$21:$AV$21))-X$101,IF(K100=('Základní vstupní data'!$F$81+14),('Provozní náklady VaK-ex post'!$V$49*1000)*INDEX(Indexace!$C$37:$AV$37,MATCH($D$7,Indexace!$C$21:$AV$21))-Y$101,IF(K100=('Základní vstupní data'!$F$81+15),('Provozní náklady VaK-ex post'!$V$49*1000)*INDEX(Indexace!$C$38:$AV$38,MATCH($D$7,Indexace!$C$21:$AV$21))-Z$101,IF(K100=('Základní vstupní data'!$F$81+16),('Provozní náklady VaK-ex post'!$V$49*1000)*INDEX(Indexace!$C$39:$AV$39,MATCH($D$7,Indexace!$C$21:$AV$21))-AA$101,IF(K100=('Základní vstupní data'!$F$81+17),('Provozní náklady VaK-ex post'!$V$49*1000)*INDEX(Indexace!$C$40:$AV$40,MATCH($D$7,Indexace!$C$21:$AV$21))-AB$101,IF(K100=('Základní vstupní data'!$F$81+18),('Provozní náklady VaK-ex post'!$V$49*1000)*INDEX(Indexace!$C$41:$AV$41,MATCH($D$7,Indexace!$C$21:$AV$21))-AC$101,IF(K100=('Základní vstupní data'!$F$81+19),('Provozní náklady VaK-ex post'!$V$49*1000)*INDEX(Indexace!$C$42:$AV$42,MATCH($D$7,Indexace!$C$21:$AV$21))-AD$101,IF(K100=('Základní vstupní data'!$F$81+20),('Provozní náklady VaK-ex post'!$V$49*1000)*INDEX(Indexace!$C$43:$AV$43,MATCH($D$7,Indexace!$C$21:$AV$21))-AE$101,IF(K100=('Základní vstupní data'!$F$81+21),('Provozní náklady VaK-ex post'!$V$49*1000)*INDEX(Indexace!$C$44:$AV$44,MATCH($D$7,Indexace!$C$21:$AV$21))-AF$101,IF(K100=('Základní vstupní data'!$F$81+22),('Provozní náklady VaK-ex post'!$V$49*1000)*INDEX(Indexace!$C$45:$AV$45,MATCH($D$7,Indexace!$C$21:$AV$21))-AG$101,IF(K100=('Základní vstupní data'!$F$81+23),('Provozní náklady VaK-ex post'!$V$49*1000)*INDEX(Indexace!$C$46:$AV$46,MATCH($D$7,Indexace!$C$21:$AV$21))-AH$101,IF(K100=('Základní vstupní data'!$F$81+24),('Provozní náklady VaK-ex post'!$V$49*1000)*INDEX(Indexace!$C$47:$AV$47,MATCH($D$7,Indexace!$C$21:$AV$21))-AI$101,IF(K100=('Základní vstupní data'!$F$81+25),('Provozní náklady VaK-ex post'!$V$49*1000)*INDEX(Indexace!$C$48:$AV$48,MATCH($D$7,Indexace!$C$21:$AV$21))-AJ$101,IF(K100=('Základní vstupní data'!$F$81+26),('Provozní náklady VaK-ex post'!$V$49*1000)*INDEX(Indexace!$C$49:$AV$49,MATCH($D$7,Indexace!$C$21:$AV$21))-AK$101,IF(K100=('Základní vstupní data'!$F$81+27),('Provozní náklady VaK-ex post'!$V$49*1000)*INDEX(Indexace!$C$50:$AV$50,MATCH($D$7,Indexace!$C$21:$AV$21))-AL$101,IF(K100=('Základní vstupní data'!$F$81+28),('Provozní náklady VaK-ex post'!$V$49*1000)*INDEX(Indexace!$C$51:$AV$51,MATCH($D$7,Indexace!$C$21:$AV$21))-AM$101,IF(K100=('Základní vstupní data'!$F$81+29),('Provozní náklady VaK-ex post'!$V$49*1000)*INDEX(Indexace!$C$52:$AV$52,MATCH($D$7,Indexace!$C$21:$AV$21))-AN$101,IF(K100=('Základní vstupní data'!$F$81+30),('Provozní náklady VaK-ex post'!$V$49*1000)*INDEX(Indexace!$C$53:$AV$53,MATCH($D$7,Indexace!$C$21:$AV$21))-AO$101)))))))))))))))))))))))))))))))),0)</f>
        <v>0</v>
      </c>
      <c r="L109" s="514">
        <f>IF(L100&gt;='Základní vstupní data'!$F$81,IF($F$2=0,0,IF(L100&gt;='Základní vstupní data'!$F$81,('Základní vstupní data'!$F$124*1000)*INDEX(Indexace!$C$23:$AV$23,MATCH($D$7,Indexace!$C$21:$AV$21))-L$101,IF(L100=('Základní vstupní data'!$F$81+1),('Provozní náklady VaK-ex post'!$F$49*1000)*INDEX(Indexace!$C$24:$AV$24,MATCH($D$7,Indexace!$C$21:$AV$21))-M$101,IF(L100=('Základní vstupní data'!$F$81+2),('Provozní náklady VaK-ex post'!$H$49*1000)*INDEX(Indexace!$C$25:$AV$25,MATCH($D$7,Indexace!$C$21:$AV$21))-N$101,IF(L100=('Základní vstupní data'!$F$81+3),('Provozní náklady VaK-ex post'!$J$49*1000)*INDEX(Indexace!$C$26:$AV$26,MATCH($D$7,Indexace!$C$21:$AV$21))-O$101,IF(L100=('Základní vstupní data'!$F$81+4),('Provozní náklady VaK-ex post'!$L$49*1000)*INDEX(Indexace!$C$27:$AV$27,MATCH($D$7,Indexace!$C$21:$AV$21))-P$101,IF(L100=('Základní vstupní data'!$F$81+5),('Provozní náklady VaK-ex post'!$N$49*1000)*INDEX(Indexace!$C$28:$AV$28,MATCH($D$7,Indexace!$C$21:$AV$21))-Q$101,IF(L100=('Základní vstupní data'!$F$81+6),('Provozní náklady VaK-ex post'!$P$49*1000)*INDEX(Indexace!$C$29:$AV$29,MATCH($D$7,Indexace!$C$21:$AV$21))-R$101,IF(L100=('Základní vstupní data'!$F$81+7),('Provozní náklady VaK-ex post'!$R$49*1000)*INDEX(Indexace!$C$30:$AV$30,MATCH($D$7,Indexace!$C$21:$AV$21))-S$101,IF(L100=('Základní vstupní data'!$F$81+8),('Provozní náklady VaK-ex post'!$T$49*1000)*INDEX(Indexace!$C$31:$AV$31,MATCH($D$7,Indexace!$C$21:$AC$21))-T$101,IF(L100=('Základní vstupní data'!$F$81+9),('Provozní náklady VaK-ex post'!$V$49*1000)*INDEX(Indexace!$C$32:$AV$32,MATCH($D$7,Indexace!$C$21:$AV$21))-U$101,IF(L100=('Základní vstupní data'!$F$81+10),('Provozní náklady VaK-ex post'!$V$49*1000)*INDEX(Indexace!$C$33:$AV$33,MATCH($D$7,Indexace!$C$21:$AV$21))-V$101,IF(L100=('Základní vstupní data'!$F$81+11),('Provozní náklady VaK-ex post'!$V$49*1000)*INDEX(Indexace!$C$34:$AV$34,MATCH($D$7,Indexace!$C$21:$AC$21))-W$101,IF(L100=('Základní vstupní data'!$F$81+12),('Provozní náklady VaK-ex post'!$V$49*1000)*INDEX(Indexace!$C$35:$AV$35,MATCH($D$7,Indexace!$C$21:$AV$21))-X$101,IF(L100=('Základní vstupní data'!$F$81+13),('Provozní náklady VaK-ex post'!$V$49*1000)*INDEX(Indexace!$C$36:$AV$36,MATCH($D$7,Indexace!$C$21:$AV$21))-Y$101,IF(L100=('Základní vstupní data'!$F$81+14),('Provozní náklady VaK-ex post'!$V$49*1000)*INDEX(Indexace!$C$37:$AV$37,MATCH($D$7,Indexace!$C$21:$AV$21))-Z$101,IF(L100=('Základní vstupní data'!$F$81+15),('Provozní náklady VaK-ex post'!$V$49*1000)*INDEX(Indexace!$C$38:$AV$38,MATCH($D$7,Indexace!$C$21:$AV$21))-AA$101,IF(L100=('Základní vstupní data'!$F$81+16),('Provozní náklady VaK-ex post'!$V$49*1000)*INDEX(Indexace!$C$39:$AV$39,MATCH($D$7,Indexace!$C$21:$AV$21))-AB$101,IF(L100=('Základní vstupní data'!$F$81+17),('Provozní náklady VaK-ex post'!$V$49*1000)*INDEX(Indexace!$C$40:$AV$40,MATCH($D$7,Indexace!$C$21:$AV$21))-AC$101,IF(L100=('Základní vstupní data'!$F$81+18),('Provozní náklady VaK-ex post'!$V$49*1000)*INDEX(Indexace!$C$41:$AV$41,MATCH($D$7,Indexace!$C$21:$AV$21))-AD$101,IF(L100=('Základní vstupní data'!$F$81+19),('Provozní náklady VaK-ex post'!$V$49*1000)*INDEX(Indexace!$C$42:$AV$42,MATCH($D$7,Indexace!$C$21:$AV$21))-AE$101,IF(L100=('Základní vstupní data'!$F$81+20),('Provozní náklady VaK-ex post'!$V$49*1000)*INDEX(Indexace!$C$43:$AV$43,MATCH($D$7,Indexace!$C$21:$AV$21))-AF$101,IF(L100=('Základní vstupní data'!$F$81+21),('Provozní náklady VaK-ex post'!$V$49*1000)*INDEX(Indexace!$C$44:$AV$44,MATCH($D$7,Indexace!$C$21:$AV$21))-AG$101,IF(L100=('Základní vstupní data'!$F$81+22),('Provozní náklady VaK-ex post'!$V$49*1000)*INDEX(Indexace!$C$45:$AV$45,MATCH($D$7,Indexace!$C$21:$AV$21))-AH$101,IF(L100=('Základní vstupní data'!$F$81+23),('Provozní náklady VaK-ex post'!$V$49*1000)*INDEX(Indexace!$C$46:$AV$46,MATCH($D$7,Indexace!$C$21:$AV$21))-AI$101,IF(L100=('Základní vstupní data'!$F$81+24),('Provozní náklady VaK-ex post'!$V$49*1000)*INDEX(Indexace!$C$47:$AV$47,MATCH($D$7,Indexace!$C$21:$AV$21))-AJ$101,IF(L100=('Základní vstupní data'!$F$81+25),('Provozní náklady VaK-ex post'!$V$49*1000)*INDEX(Indexace!$C$48:$AV$48,MATCH($D$7,Indexace!$C$21:$AV$21))-AK$101,IF(L100=('Základní vstupní data'!$F$81+26),('Provozní náklady VaK-ex post'!$V$49*1000)*INDEX(Indexace!$C$49:$AV$49,MATCH($D$7,Indexace!$C$21:$AV$21))-AL$101,IF(L100=('Základní vstupní data'!$F$81+27),('Provozní náklady VaK-ex post'!$V$49*1000)*INDEX(Indexace!$C$50:$AV$50,MATCH($D$7,Indexace!$C$21:$AV$21))-AM$101,IF(L100=('Základní vstupní data'!$F$81+28),('Provozní náklady VaK-ex post'!$V$49*1000)*INDEX(Indexace!$C$51:$AV$51,MATCH($D$7,Indexace!$C$21:$AV$21))-AN$101,IF(L100=('Základní vstupní data'!$F$81+29),('Provozní náklady VaK-ex post'!$V$49*1000)*INDEX(Indexace!$C$52:$AV$52,MATCH($D$7,Indexace!$C$21:$AV$21))-AO$101,IF(L100=('Základní vstupní data'!$F$81+30),('Provozní náklady VaK-ex post'!$V$49*1000)*INDEX(Indexace!$C$53:$AV$53,MATCH($D$7,Indexace!$C$21:$AV$21))-AP$101)))))))))))))))))))))))))))))))),0)</f>
        <v>0</v>
      </c>
      <c r="M109" s="514">
        <f>IF(M100&gt;='Základní vstupní data'!$F$81,IF($F$2=0,0,IF(M100&gt;='Základní vstupní data'!$F$81,('Základní vstupní data'!$F$124*1000)*INDEX(Indexace!$C$23:$AV$23,MATCH($D$7,Indexace!$C$21:$AV$21))-M$101,IF(M100=('Základní vstupní data'!$F$81+1),('Provozní náklady VaK-ex post'!$F$49*1000)*INDEX(Indexace!$C$24:$AV$24,MATCH($D$7,Indexace!$C$21:$AV$21))-N$101,IF(M100=('Základní vstupní data'!$F$81+2),('Provozní náklady VaK-ex post'!$H$49*1000)*INDEX(Indexace!$C$25:$AV$25,MATCH($D$7,Indexace!$C$21:$AV$21))-O$101,IF(M100=('Základní vstupní data'!$F$81+3),('Provozní náklady VaK-ex post'!$J$49*1000)*INDEX(Indexace!$C$26:$AV$26,MATCH($D$7,Indexace!$C$21:$AV$21))-P$101,IF(M100=('Základní vstupní data'!$F$81+4),('Provozní náklady VaK-ex post'!$L$49*1000)*INDEX(Indexace!$C$27:$AV$27,MATCH($D$7,Indexace!$C$21:$AV$21))-Q$101,IF(M100=('Základní vstupní data'!$F$81+5),('Provozní náklady VaK-ex post'!$N$49*1000)*INDEX(Indexace!$C$28:$AV$28,MATCH($D$7,Indexace!$C$21:$AV$21))-R$101,IF(M100=('Základní vstupní data'!$F$81+6),('Provozní náklady VaK-ex post'!$P$49*1000)*INDEX(Indexace!$C$29:$AV$29,MATCH($D$7,Indexace!$C$21:$AV$21))-S$101,IF(M100=('Základní vstupní data'!$F$81+7),('Provozní náklady VaK-ex post'!$R$49*1000)*INDEX(Indexace!$C$30:$AV$30,MATCH($D$7,Indexace!$C$21:$AV$21))-T$101,IF(M100=('Základní vstupní data'!$F$81+8),('Provozní náklady VaK-ex post'!$T$49*1000)*INDEX(Indexace!$C$31:$AV$31,MATCH($D$7,Indexace!$C$21:$AC$21))-U$101,IF(M100=('Základní vstupní data'!$F$81+9),('Provozní náklady VaK-ex post'!$V$49*1000)*INDEX(Indexace!$C$32:$AV$32,MATCH($D$7,Indexace!$C$21:$AV$21))-V$101,IF(M100=('Základní vstupní data'!$F$81+10),('Provozní náklady VaK-ex post'!$V$49*1000)*INDEX(Indexace!$C$33:$AV$33,MATCH($D$7,Indexace!$C$21:$AV$21))-W$101,IF(M100=('Základní vstupní data'!$F$81+11),('Provozní náklady VaK-ex post'!$V$49*1000)*INDEX(Indexace!$C$34:$AV$34,MATCH($D$7,Indexace!$C$21:$AC$21))-X$101,IF(M100=('Základní vstupní data'!$F$81+12),('Provozní náklady VaK-ex post'!$V$49*1000)*INDEX(Indexace!$C$35:$AV$35,MATCH($D$7,Indexace!$C$21:$AV$21))-Y$101,IF(M100=('Základní vstupní data'!$F$81+13),('Provozní náklady VaK-ex post'!$V$49*1000)*INDEX(Indexace!$C$36:$AV$36,MATCH($D$7,Indexace!$C$21:$AV$21))-Z$101,IF(M100=('Základní vstupní data'!$F$81+14),('Provozní náklady VaK-ex post'!$V$49*1000)*INDEX(Indexace!$C$37:$AV$37,MATCH($D$7,Indexace!$C$21:$AV$21))-AA$101,IF(M100=('Základní vstupní data'!$F$81+15),('Provozní náklady VaK-ex post'!$V$49*1000)*INDEX(Indexace!$C$38:$AV$38,MATCH($D$7,Indexace!$C$21:$AV$21))-AB$101,IF(M100=('Základní vstupní data'!$F$81+16),('Provozní náklady VaK-ex post'!$V$49*1000)*INDEX(Indexace!$C$39:$AV$39,MATCH($D$7,Indexace!$C$21:$AV$21))-AC$101,IF(M100=('Základní vstupní data'!$F$81+17),('Provozní náklady VaK-ex post'!$V$49*1000)*INDEX(Indexace!$C$40:$AV$40,MATCH($D$7,Indexace!$C$21:$AV$21))-AD$101,IF(M100=('Základní vstupní data'!$F$81+18),('Provozní náklady VaK-ex post'!$V$49*1000)*INDEX(Indexace!$C$41:$AV$41,MATCH($D$7,Indexace!$C$21:$AV$21))-AE$101,IF(M100=('Základní vstupní data'!$F$81+19),('Provozní náklady VaK-ex post'!$V$49*1000)*INDEX(Indexace!$C$42:$AV$42,MATCH($D$7,Indexace!$C$21:$AV$21))-AF$101,IF(M100=('Základní vstupní data'!$F$81+20),('Provozní náklady VaK-ex post'!$V$49*1000)*INDEX(Indexace!$C$43:$AV$43,MATCH($D$7,Indexace!$C$21:$AV$21))-AG$101,IF(M100=('Základní vstupní data'!$F$81+21),('Provozní náklady VaK-ex post'!$V$49*1000)*INDEX(Indexace!$C$44:$AV$44,MATCH($D$7,Indexace!$C$21:$AV$21))-AH$101,IF(M100=('Základní vstupní data'!$F$81+22),('Provozní náklady VaK-ex post'!$V$49*1000)*INDEX(Indexace!$C$45:$AV$45,MATCH($D$7,Indexace!$C$21:$AV$21))-AI$101,IF(M100=('Základní vstupní data'!$F$81+23),('Provozní náklady VaK-ex post'!$V$49*1000)*INDEX(Indexace!$C$46:$AV$46,MATCH($D$7,Indexace!$C$21:$AV$21))-AJ$101,IF(M100=('Základní vstupní data'!$F$81+24),('Provozní náklady VaK-ex post'!$V$49*1000)*INDEX(Indexace!$C$47:$AV$47,MATCH($D$7,Indexace!$C$21:$AV$21))-AK$101,IF(M100=('Základní vstupní data'!$F$81+25),('Provozní náklady VaK-ex post'!$V$49*1000)*INDEX(Indexace!$C$48:$AV$48,MATCH($D$7,Indexace!$C$21:$AV$21))-AL$101,IF(M100=('Základní vstupní data'!$F$81+26),('Provozní náklady VaK-ex post'!$V$49*1000)*INDEX(Indexace!$C$49:$AV$49,MATCH($D$7,Indexace!$C$21:$AV$21))-AM$101,IF(M100=('Základní vstupní data'!$F$81+27),('Provozní náklady VaK-ex post'!$V$49*1000)*INDEX(Indexace!$C$50:$AV$50,MATCH($D$7,Indexace!$C$21:$AV$21))-AN$101,IF(M100=('Základní vstupní data'!$F$81+28),('Provozní náklady VaK-ex post'!$V$49*1000)*INDEX(Indexace!$C$51:$AV$51,MATCH($D$7,Indexace!$C$21:$AV$21))-AO$101,IF(M100=('Základní vstupní data'!$F$81+29),('Provozní náklady VaK-ex post'!$V$49*1000)*INDEX(Indexace!$C$52:$AV$52,MATCH($D$7,Indexace!$C$21:$AV$21))-AP$101,IF(M100=('Základní vstupní data'!$F$81+30),('Provozní náklady VaK-ex post'!$V$49*1000)*INDEX(Indexace!$C$53:$AV$53,MATCH($D$7,Indexace!$C$21:$AV$21))-AQ$101)))))))))))))))))))))))))))))))),0)</f>
        <v>0</v>
      </c>
      <c r="N109" s="514">
        <f>IF(N100&gt;='Základní vstupní data'!$F$81,IF($F$2=0,0,IF(N100&gt;='Základní vstupní data'!$F$81,('Základní vstupní data'!$F$124*1000)*INDEX(Indexace!$C$23:$AV$23,MATCH($D$7,Indexace!$C$21:$AV$21))-N$101,IF(N100=('Základní vstupní data'!$F$81+1),('Provozní náklady VaK-ex post'!$F$49*1000)*INDEX(Indexace!$C$24:$AV$24,MATCH($D$7,Indexace!$C$21:$AV$21))-O$101,IF(N100=('Základní vstupní data'!$F$81+2),('Provozní náklady VaK-ex post'!$H$49*1000)*INDEX(Indexace!$C$25:$AV$25,MATCH($D$7,Indexace!$C$21:$AV$21))-P$101,IF(N100=('Základní vstupní data'!$F$81+3),('Provozní náklady VaK-ex post'!$J$49*1000)*INDEX(Indexace!$C$26:$AV$26,MATCH($D$7,Indexace!$C$21:$AV$21))-Q$101,IF(N100=('Základní vstupní data'!$F$81+4),('Provozní náklady VaK-ex post'!$L$49*1000)*INDEX(Indexace!$C$27:$AV$27,MATCH($D$7,Indexace!$C$21:$AV$21))-R$101,IF(N100=('Základní vstupní data'!$F$81+5),('Provozní náklady VaK-ex post'!$N$49*1000)*INDEX(Indexace!$C$28:$AV$28,MATCH($D$7,Indexace!$C$21:$AV$21))-S$101,IF(N100=('Základní vstupní data'!$F$81+6),('Provozní náklady VaK-ex post'!$P$49*1000)*INDEX(Indexace!$C$29:$AV$29,MATCH($D$7,Indexace!$C$21:$AV$21))-T$101,IF(N100=('Základní vstupní data'!$F$81+7),('Provozní náklady VaK-ex post'!$R$49*1000)*INDEX(Indexace!$C$30:$AV$30,MATCH($D$7,Indexace!$C$21:$AV$21))-U$101,IF(N100=('Základní vstupní data'!$F$81+8),('Provozní náklady VaK-ex post'!$T$49*1000)*INDEX(Indexace!$C$31:$AV$31,MATCH($D$7,Indexace!$C$21:$AC$21))-V$101,IF(N100=('Základní vstupní data'!$F$81+9),('Provozní náklady VaK-ex post'!$V$49*1000)*INDEX(Indexace!$C$32:$AV$32,MATCH($D$7,Indexace!$C$21:$AV$21))-W$101,IF(N100=('Základní vstupní data'!$F$81+10),('Provozní náklady VaK-ex post'!$V$49*1000)*INDEX(Indexace!$C$33:$AV$33,MATCH($D$7,Indexace!$C$21:$AV$21))-X$101,IF(N100=('Základní vstupní data'!$F$81+11),('Provozní náklady VaK-ex post'!$V$49*1000)*INDEX(Indexace!$C$34:$AV$34,MATCH($D$7,Indexace!$C$21:$AC$21))-Y$101,IF(N100=('Základní vstupní data'!$F$81+12),('Provozní náklady VaK-ex post'!$V$49*1000)*INDEX(Indexace!$C$35:$AV$35,MATCH($D$7,Indexace!$C$21:$AV$21))-Z$101,IF(N100=('Základní vstupní data'!$F$81+13),('Provozní náklady VaK-ex post'!$V$49*1000)*INDEX(Indexace!$C$36:$AV$36,MATCH($D$7,Indexace!$C$21:$AV$21))-AA$101,IF(N100=('Základní vstupní data'!$F$81+14),('Provozní náklady VaK-ex post'!$V$49*1000)*INDEX(Indexace!$C$37:$AV$37,MATCH($D$7,Indexace!$C$21:$AV$21))-AB$101,IF(N100=('Základní vstupní data'!$F$81+15),('Provozní náklady VaK-ex post'!$V$49*1000)*INDEX(Indexace!$C$38:$AV$38,MATCH($D$7,Indexace!$C$21:$AV$21))-AC$101,IF(N100=('Základní vstupní data'!$F$81+16),('Provozní náklady VaK-ex post'!$V$49*1000)*INDEX(Indexace!$C$39:$AV$39,MATCH($D$7,Indexace!$C$21:$AV$21))-AD$101,IF(N100=('Základní vstupní data'!$F$81+17),('Provozní náklady VaK-ex post'!$V$49*1000)*INDEX(Indexace!$C$40:$AV$40,MATCH($D$7,Indexace!$C$21:$AV$21))-AE$101,IF(N100=('Základní vstupní data'!$F$81+18),('Provozní náklady VaK-ex post'!$V$49*1000)*INDEX(Indexace!$C$41:$AV$41,MATCH($D$7,Indexace!$C$21:$AV$21))-AF$101,IF(N100=('Základní vstupní data'!$F$81+19),('Provozní náklady VaK-ex post'!$V$49*1000)*INDEX(Indexace!$C$42:$AV$42,MATCH($D$7,Indexace!$C$21:$AV$21))-AG$101,IF(N100=('Základní vstupní data'!$F$81+20),('Provozní náklady VaK-ex post'!$V$49*1000)*INDEX(Indexace!$C$43:$AV$43,MATCH($D$7,Indexace!$C$21:$AV$21))-AH$101,IF(N100=('Základní vstupní data'!$F$81+21),('Provozní náklady VaK-ex post'!$V$49*1000)*INDEX(Indexace!$C$44:$AV$44,MATCH($D$7,Indexace!$C$21:$AV$21))-AI$101,IF(N100=('Základní vstupní data'!$F$81+22),('Provozní náklady VaK-ex post'!$V$49*1000)*INDEX(Indexace!$C$45:$AV$45,MATCH($D$7,Indexace!$C$21:$AV$21))-AJ$101,IF(N100=('Základní vstupní data'!$F$81+23),('Provozní náklady VaK-ex post'!$V$49*1000)*INDEX(Indexace!$C$46:$AV$46,MATCH($D$7,Indexace!$C$21:$AV$21))-AK$101,IF(N100=('Základní vstupní data'!$F$81+24),('Provozní náklady VaK-ex post'!$V$49*1000)*INDEX(Indexace!$C$47:$AV$47,MATCH($D$7,Indexace!$C$21:$AV$21))-AL$101,IF(N100=('Základní vstupní data'!$F$81+25),('Provozní náklady VaK-ex post'!$V$49*1000)*INDEX(Indexace!$C$48:$AV$48,MATCH($D$7,Indexace!$C$21:$AV$21))-AM$101,IF(N100=('Základní vstupní data'!$F$81+26),('Provozní náklady VaK-ex post'!$V$49*1000)*INDEX(Indexace!$C$49:$AV$49,MATCH($D$7,Indexace!$C$21:$AV$21))-AN$101,IF(N100=('Základní vstupní data'!$F$81+27),('Provozní náklady VaK-ex post'!$V$49*1000)*INDEX(Indexace!$C$50:$AV$50,MATCH($D$7,Indexace!$C$21:$AV$21))-AO$101,IF(N100=('Základní vstupní data'!$F$81+28),('Provozní náklady VaK-ex post'!$V$49*1000)*INDEX(Indexace!$C$51:$AV$51,MATCH($D$7,Indexace!$C$21:$AV$21))-AP$101,IF(N100=('Základní vstupní data'!$F$81+29),('Provozní náklady VaK-ex post'!$V$49*1000)*INDEX(Indexace!$C$52:$AV$52,MATCH($D$7,Indexace!$C$21:$AV$21))-AQ$101,IF(N100=('Základní vstupní data'!$F$81+30),('Provozní náklady VaK-ex post'!$V$49*1000)*INDEX(Indexace!$C$53:$AV$53,MATCH($D$7,Indexace!$C$21:$AV$21))-AR$101)))))))))))))))))))))))))))))))),0)</f>
        <v>0</v>
      </c>
      <c r="O109" s="514">
        <f>IF(O100&gt;='Základní vstupní data'!$F$81,IF($F$2=0,0,IF(O100&gt;='Základní vstupní data'!$F$81,('Základní vstupní data'!$F$124*1000)*INDEX(Indexace!$C$23:$AV$23,MATCH($D$7,Indexace!$C$21:$AV$21))-O$101,IF(O100=('Základní vstupní data'!$F$81+1),('Provozní náklady VaK-ex post'!$F$49*1000)*INDEX(Indexace!$C$24:$AV$24,MATCH($D$7,Indexace!$C$21:$AV$21))-P$101,IF(O100=('Základní vstupní data'!$F$81+2),('Provozní náklady VaK-ex post'!$H$49*1000)*INDEX(Indexace!$C$25:$AV$25,MATCH($D$7,Indexace!$C$21:$AV$21))-Q$101,IF(O100=('Základní vstupní data'!$F$81+3),('Provozní náklady VaK-ex post'!$J$49*1000)*INDEX(Indexace!$C$26:$AV$26,MATCH($D$7,Indexace!$C$21:$AV$21))-R$101,IF(O100=('Základní vstupní data'!$F$81+4),('Provozní náklady VaK-ex post'!$L$49*1000)*INDEX(Indexace!$C$27:$AV$27,MATCH($D$7,Indexace!$C$21:$AV$21))-S$101,IF(O100=('Základní vstupní data'!$F$81+5),('Provozní náklady VaK-ex post'!$N$49*1000)*INDEX(Indexace!$C$28:$AV$28,MATCH($D$7,Indexace!$C$21:$AV$21))-T$101,IF(O100=('Základní vstupní data'!$F$81+6),('Provozní náklady VaK-ex post'!$P$49*1000)*INDEX(Indexace!$C$29:$AV$29,MATCH($D$7,Indexace!$C$21:$AV$21))-U$101,IF(O100=('Základní vstupní data'!$F$81+7),('Provozní náklady VaK-ex post'!$R$49*1000)*INDEX(Indexace!$C$30:$AV$30,MATCH($D$7,Indexace!$C$21:$AV$21))-V$101,IF(O100=('Základní vstupní data'!$F$81+8),('Provozní náklady VaK-ex post'!$T$49*1000)*INDEX(Indexace!$C$31:$AV$31,MATCH($D$7,Indexace!$C$21:$AC$21))-W$101,IF(O100=('Základní vstupní data'!$F$81+9),('Provozní náklady VaK-ex post'!$V$49*1000)*INDEX(Indexace!$C$32:$AV$32,MATCH($D$7,Indexace!$C$21:$AV$21))-X$101,IF(O100=('Základní vstupní data'!$F$81+10),('Provozní náklady VaK-ex post'!$V$49*1000)*INDEX(Indexace!$C$33:$AV$33,MATCH($D$7,Indexace!$C$21:$AV$21))-Y$101,IF(O100=('Základní vstupní data'!$F$81+11),('Provozní náklady VaK-ex post'!$V$49*1000)*INDEX(Indexace!$C$34:$AV$34,MATCH($D$7,Indexace!$C$21:$AC$21))-Z$101,IF(O100=('Základní vstupní data'!$F$81+12),('Provozní náklady VaK-ex post'!$V$49*1000)*INDEX(Indexace!$C$35:$AV$35,MATCH($D$7,Indexace!$C$21:$AV$21))-AA$101,IF(O100=('Základní vstupní data'!$F$81+13),('Provozní náklady VaK-ex post'!$V$49*1000)*INDEX(Indexace!$C$36:$AV$36,MATCH($D$7,Indexace!$C$21:$AV$21))-AB$101,IF(O100=('Základní vstupní data'!$F$81+14),('Provozní náklady VaK-ex post'!$V$49*1000)*INDEX(Indexace!$C$37:$AV$37,MATCH($D$7,Indexace!$C$21:$AV$21))-AC$101,IF(O100=('Základní vstupní data'!$F$81+15),('Provozní náklady VaK-ex post'!$V$49*1000)*INDEX(Indexace!$C$38:$AV$38,MATCH($D$7,Indexace!$C$21:$AV$21))-AD$101,IF(O100=('Základní vstupní data'!$F$81+16),('Provozní náklady VaK-ex post'!$V$49*1000)*INDEX(Indexace!$C$39:$AV$39,MATCH($D$7,Indexace!$C$21:$AV$21))-AE$101,IF(O100=('Základní vstupní data'!$F$81+17),('Provozní náklady VaK-ex post'!$V$49*1000)*INDEX(Indexace!$C$40:$AV$40,MATCH($D$7,Indexace!$C$21:$AV$21))-AF$101,IF(O100=('Základní vstupní data'!$F$81+18),('Provozní náklady VaK-ex post'!$V$49*1000)*INDEX(Indexace!$C$41:$AV$41,MATCH($D$7,Indexace!$C$21:$AV$21))-AG$101,IF(O100=('Základní vstupní data'!$F$81+19),('Provozní náklady VaK-ex post'!$V$49*1000)*INDEX(Indexace!$C$42:$AV$42,MATCH($D$7,Indexace!$C$21:$AV$21))-AH$101,IF(O100=('Základní vstupní data'!$F$81+20),('Provozní náklady VaK-ex post'!$V$49*1000)*INDEX(Indexace!$C$43:$AV$43,MATCH($D$7,Indexace!$C$21:$AV$21))-AI$101,IF(O100=('Základní vstupní data'!$F$81+21),('Provozní náklady VaK-ex post'!$V$49*1000)*INDEX(Indexace!$C$44:$AV$44,MATCH($D$7,Indexace!$C$21:$AV$21))-AJ$101,IF(O100=('Základní vstupní data'!$F$81+22),('Provozní náklady VaK-ex post'!$V$49*1000)*INDEX(Indexace!$C$45:$AV$45,MATCH($D$7,Indexace!$C$21:$AV$21))-AK$101,IF(O100=('Základní vstupní data'!$F$81+23),('Provozní náklady VaK-ex post'!$V$49*1000)*INDEX(Indexace!$C$46:$AV$46,MATCH($D$7,Indexace!$C$21:$AV$21))-AL$101,IF(O100=('Základní vstupní data'!$F$81+24),('Provozní náklady VaK-ex post'!$V$49*1000)*INDEX(Indexace!$C$47:$AV$47,MATCH($D$7,Indexace!$C$21:$AV$21))-AM$101,IF(O100=('Základní vstupní data'!$F$81+25),('Provozní náklady VaK-ex post'!$V$49*1000)*INDEX(Indexace!$C$48:$AV$48,MATCH($D$7,Indexace!$C$21:$AV$21))-AN$101,IF(O100=('Základní vstupní data'!$F$81+26),('Provozní náklady VaK-ex post'!$V$49*1000)*INDEX(Indexace!$C$49:$AV$49,MATCH($D$7,Indexace!$C$21:$AV$21))-AO$101,IF(O100=('Základní vstupní data'!$F$81+27),('Provozní náklady VaK-ex post'!$V$49*1000)*INDEX(Indexace!$C$50:$AV$50,MATCH($D$7,Indexace!$C$21:$AV$21))-AP$101,IF(O100=('Základní vstupní data'!$F$81+28),('Provozní náklady VaK-ex post'!$V$49*1000)*INDEX(Indexace!$C$51:$AV$51,MATCH($D$7,Indexace!$C$21:$AV$21))-AQ$101,IF(O100=('Základní vstupní data'!$F$81+29),('Provozní náklady VaK-ex post'!$V$49*1000)*INDEX(Indexace!$C$52:$AV$52,MATCH($D$7,Indexace!$C$21:$AV$21))-AR$101,IF(O100=('Základní vstupní data'!$F$81+30),('Provozní náklady VaK-ex post'!$V$49*1000)*INDEX(Indexace!$C$53:$AV$53,MATCH($D$7,Indexace!$C$21:$AV$21))-AS$101)))))))))))))))))))))))))))))))),0)</f>
        <v>0</v>
      </c>
      <c r="P109" s="514">
        <f>IF(P100&gt;='Základní vstupní data'!$F$81,IF($F$2=0,0,IF(P100&gt;='Základní vstupní data'!$F$81,('Základní vstupní data'!$F$124*1000)*INDEX(Indexace!$C$23:$AV$23,MATCH($D$7,Indexace!$C$21:$AV$21))-P$101,IF(P100=('Základní vstupní data'!$F$81+1),('Provozní náklady VaK-ex post'!$F$49*1000)*INDEX(Indexace!$C$24:$AV$24,MATCH($D$7,Indexace!$C$21:$AV$21))-Q$101,IF(P100=('Základní vstupní data'!$F$81+2),('Provozní náklady VaK-ex post'!$H$49*1000)*INDEX(Indexace!$C$25:$AV$25,MATCH($D$7,Indexace!$C$21:$AV$21))-R$101,IF(P100=('Základní vstupní data'!$F$81+3),('Provozní náklady VaK-ex post'!$J$49*1000)*INDEX(Indexace!$C$26:$AV$26,MATCH($D$7,Indexace!$C$21:$AV$21))-S$101,IF(P100=('Základní vstupní data'!$F$81+4),('Provozní náklady VaK-ex post'!$L$49*1000)*INDEX(Indexace!$C$27:$AV$27,MATCH($D$7,Indexace!$C$21:$AV$21))-T$101,IF(P100=('Základní vstupní data'!$F$81+5),('Provozní náklady VaK-ex post'!$N$49*1000)*INDEX(Indexace!$C$28:$AV$28,MATCH($D$7,Indexace!$C$21:$AV$21))-U$101,IF(P100=('Základní vstupní data'!$F$81+6),('Provozní náklady VaK-ex post'!$P$49*1000)*INDEX(Indexace!$C$29:$AV$29,MATCH($D$7,Indexace!$C$21:$AV$21))-V$101,IF(P100=('Základní vstupní data'!$F$81+7),('Provozní náklady VaK-ex post'!$R$49*1000)*INDEX(Indexace!$C$30:$AV$30,MATCH($D$7,Indexace!$C$21:$AV$21))-W$101,IF(P100=('Základní vstupní data'!$F$81+8),('Provozní náklady VaK-ex post'!$T$49*1000)*INDEX(Indexace!$C$31:$AV$31,MATCH($D$7,Indexace!$C$21:$AC$21))-X$101,IF(P100=('Základní vstupní data'!$F$81+9),('Provozní náklady VaK-ex post'!$V$49*1000)*INDEX(Indexace!$C$32:$AV$32,MATCH($D$7,Indexace!$C$21:$AV$21))-Y$101,IF(P100=('Základní vstupní data'!$F$81+10),('Provozní náklady VaK-ex post'!$V$49*1000)*INDEX(Indexace!$C$33:$AV$33,MATCH($D$7,Indexace!$C$21:$AV$21))-Z$101,IF(P100=('Základní vstupní data'!$F$81+11),('Provozní náklady VaK-ex post'!$V$49*1000)*INDEX(Indexace!$C$34:$AV$34,MATCH($D$7,Indexace!$C$21:$AC$21))-AA$101,IF(P100=('Základní vstupní data'!$F$81+12),('Provozní náklady VaK-ex post'!$V$49*1000)*INDEX(Indexace!$C$35:$AV$35,MATCH($D$7,Indexace!$C$21:$AV$21))-AB$101,IF(P100=('Základní vstupní data'!$F$81+13),('Provozní náklady VaK-ex post'!$V$49*1000)*INDEX(Indexace!$C$36:$AV$36,MATCH($D$7,Indexace!$C$21:$AV$21))-AC$101,IF(P100=('Základní vstupní data'!$F$81+14),('Provozní náklady VaK-ex post'!$V$49*1000)*INDEX(Indexace!$C$37:$AV$37,MATCH($D$7,Indexace!$C$21:$AV$21))-AD$101,IF(P100=('Základní vstupní data'!$F$81+15),('Provozní náklady VaK-ex post'!$V$49*1000)*INDEX(Indexace!$C$38:$AV$38,MATCH($D$7,Indexace!$C$21:$AV$21))-AE$101,IF(P100=('Základní vstupní data'!$F$81+16),('Provozní náklady VaK-ex post'!$V$49*1000)*INDEX(Indexace!$C$39:$AV$39,MATCH($D$7,Indexace!$C$21:$AV$21))-AF$101,IF(P100=('Základní vstupní data'!$F$81+17),('Provozní náklady VaK-ex post'!$V$49*1000)*INDEX(Indexace!$C$40:$AV$40,MATCH($D$7,Indexace!$C$21:$AV$21))-AG$101,IF(P100=('Základní vstupní data'!$F$81+18),('Provozní náklady VaK-ex post'!$V$49*1000)*INDEX(Indexace!$C$41:$AV$41,MATCH($D$7,Indexace!$C$21:$AV$21))-AH$101,IF(P100=('Základní vstupní data'!$F$81+19),('Provozní náklady VaK-ex post'!$V$49*1000)*INDEX(Indexace!$C$42:$AV$42,MATCH($D$7,Indexace!$C$21:$AV$21))-AI$101,IF(P100=('Základní vstupní data'!$F$81+20),('Provozní náklady VaK-ex post'!$V$49*1000)*INDEX(Indexace!$C$43:$AV$43,MATCH($D$7,Indexace!$C$21:$AV$21))-AJ$101,IF(P100=('Základní vstupní data'!$F$81+21),('Provozní náklady VaK-ex post'!$V$49*1000)*INDEX(Indexace!$C$44:$AV$44,MATCH($D$7,Indexace!$C$21:$AV$21))-AK$101,IF(P100=('Základní vstupní data'!$F$81+22),('Provozní náklady VaK-ex post'!$V$49*1000)*INDEX(Indexace!$C$45:$AV$45,MATCH($D$7,Indexace!$C$21:$AV$21))-AL$101,IF(P100=('Základní vstupní data'!$F$81+23),('Provozní náklady VaK-ex post'!$V$49*1000)*INDEX(Indexace!$C$46:$AV$46,MATCH($D$7,Indexace!$C$21:$AV$21))-AM$101,IF(P100=('Základní vstupní data'!$F$81+24),('Provozní náklady VaK-ex post'!$V$49*1000)*INDEX(Indexace!$C$47:$AV$47,MATCH($D$7,Indexace!$C$21:$AV$21))-AN$101,IF(P100=('Základní vstupní data'!$F$81+25),('Provozní náklady VaK-ex post'!$V$49*1000)*INDEX(Indexace!$C$48:$AV$48,MATCH($D$7,Indexace!$C$21:$AV$21))-AO$101,IF(P100=('Základní vstupní data'!$F$81+26),('Provozní náklady VaK-ex post'!$V$49*1000)*INDEX(Indexace!$C$49:$AV$49,MATCH($D$7,Indexace!$C$21:$AV$21))-AP$101,IF(P100=('Základní vstupní data'!$F$81+27),('Provozní náklady VaK-ex post'!$V$49*1000)*INDEX(Indexace!$C$50:$AV$50,MATCH($D$7,Indexace!$C$21:$AV$21))-AQ$101,IF(P100=('Základní vstupní data'!$F$81+28),('Provozní náklady VaK-ex post'!$V$49*1000)*INDEX(Indexace!$C$51:$AV$51,MATCH($D$7,Indexace!$C$21:$AV$21))-AR$101,IF(P100=('Základní vstupní data'!$F$81+29),('Provozní náklady VaK-ex post'!$V$49*1000)*INDEX(Indexace!$C$52:$AV$52,MATCH($D$7,Indexace!$C$21:$AV$21))-AS$101,IF(P100=('Základní vstupní data'!$F$81+30),('Provozní náklady VaK-ex post'!$V$49*1000)*INDEX(Indexace!$C$53:$AV$53,MATCH($D$7,Indexace!$C$21:$AV$21))-AT$101)))))))))))))))))))))))))))))))),0)</f>
        <v>0</v>
      </c>
      <c r="Q109" s="514">
        <f>IF(Q100&gt;='Základní vstupní data'!$F$81,IF($F$2=0,0,IF(Q100&gt;='Základní vstupní data'!$F$81,('Základní vstupní data'!$F$124*1000)*INDEX(Indexace!$C$23:$AV$23,MATCH($D$7,Indexace!$C$21:$AV$21))-Q$101,IF(Q100=('Základní vstupní data'!$F$81+1),('Provozní náklady VaK-ex post'!$F$49*1000)*INDEX(Indexace!$C$24:$AV$24,MATCH($D$7,Indexace!$C$21:$AV$21))-R$101,IF(Q100=('Základní vstupní data'!$F$81+2),('Provozní náklady VaK-ex post'!$H$49*1000)*INDEX(Indexace!$C$25:$AV$25,MATCH($D$7,Indexace!$C$21:$AV$21))-S$101,IF(Q100=('Základní vstupní data'!$F$81+3),('Provozní náklady VaK-ex post'!$J$49*1000)*INDEX(Indexace!$C$26:$AV$26,MATCH($D$7,Indexace!$C$21:$AV$21))-T$101,IF(Q100=('Základní vstupní data'!$F$81+4),('Provozní náklady VaK-ex post'!$L$49*1000)*INDEX(Indexace!$C$27:$AV$27,MATCH($D$7,Indexace!$C$21:$AV$21))-U$101,IF(Q100=('Základní vstupní data'!$F$81+5),('Provozní náklady VaK-ex post'!$N$49*1000)*INDEX(Indexace!$C$28:$AV$28,MATCH($D$7,Indexace!$C$21:$AV$21))-V$101,IF(Q100=('Základní vstupní data'!$F$81+6),('Provozní náklady VaK-ex post'!$P$49*1000)*INDEX(Indexace!$C$29:$AV$29,MATCH($D$7,Indexace!$C$21:$AV$21))-W$101,IF(Q100=('Základní vstupní data'!$F$81+7),('Provozní náklady VaK-ex post'!$R$49*1000)*INDEX(Indexace!$C$30:$AV$30,MATCH($D$7,Indexace!$C$21:$AV$21))-X$101,IF(Q100=('Základní vstupní data'!$F$81+8),('Provozní náklady VaK-ex post'!$T$49*1000)*INDEX(Indexace!$C$31:$AV$31,MATCH($D$7,Indexace!$C$21:$AC$21))-Y$101,IF(Q100=('Základní vstupní data'!$F$81+9),('Provozní náklady VaK-ex post'!$V$49*1000)*INDEX(Indexace!$C$32:$AV$32,MATCH($D$7,Indexace!$C$21:$AV$21))-Z$101,IF(Q100=('Základní vstupní data'!$F$81+10),('Provozní náklady VaK-ex post'!$V$49*1000)*INDEX(Indexace!$C$33:$AV$33,MATCH($D$7,Indexace!$C$21:$AV$21))-AA$101,IF(Q100=('Základní vstupní data'!$F$81+11),('Provozní náklady VaK-ex post'!$V$49*1000)*INDEX(Indexace!$C$34:$AV$34,MATCH($D$7,Indexace!$C$21:$AC$21))-AB$101,IF(Q100=('Základní vstupní data'!$F$81+12),('Provozní náklady VaK-ex post'!$V$49*1000)*INDEX(Indexace!$C$35:$AV$35,MATCH($D$7,Indexace!$C$21:$AV$21))-AC$101,IF(Q100=('Základní vstupní data'!$F$81+13),('Provozní náklady VaK-ex post'!$V$49*1000)*INDEX(Indexace!$C$36:$AV$36,MATCH($D$7,Indexace!$C$21:$AV$21))-AD$101,IF(Q100=('Základní vstupní data'!$F$81+14),('Provozní náklady VaK-ex post'!$V$49*1000)*INDEX(Indexace!$C$37:$AV$37,MATCH($D$7,Indexace!$C$21:$AV$21))-AE$101,IF(Q100=('Základní vstupní data'!$F$81+15),('Provozní náklady VaK-ex post'!$V$49*1000)*INDEX(Indexace!$C$38:$AV$38,MATCH($D$7,Indexace!$C$21:$AV$21))-AF$101,IF(Q100=('Základní vstupní data'!$F$81+16),('Provozní náklady VaK-ex post'!$V$49*1000)*INDEX(Indexace!$C$39:$AV$39,MATCH($D$7,Indexace!$C$21:$AV$21))-AG$101,IF(Q100=('Základní vstupní data'!$F$81+17),('Provozní náklady VaK-ex post'!$V$49*1000)*INDEX(Indexace!$C$40:$AV$40,MATCH($D$7,Indexace!$C$21:$AV$21))-AH$101,IF(Q100=('Základní vstupní data'!$F$81+18),('Provozní náklady VaK-ex post'!$V$49*1000)*INDEX(Indexace!$C$41:$AV$41,MATCH($D$7,Indexace!$C$21:$AV$21))-AI$101,IF(Q100=('Základní vstupní data'!$F$81+19),('Provozní náklady VaK-ex post'!$V$49*1000)*INDEX(Indexace!$C$42:$AV$42,MATCH($D$7,Indexace!$C$21:$AV$21))-AJ$101,IF(Q100=('Základní vstupní data'!$F$81+20),('Provozní náklady VaK-ex post'!$V$49*1000)*INDEX(Indexace!$C$43:$AV$43,MATCH($D$7,Indexace!$C$21:$AV$21))-AK$101,IF(Q100=('Základní vstupní data'!$F$81+21),('Provozní náklady VaK-ex post'!$V$49*1000)*INDEX(Indexace!$C$44:$AV$44,MATCH($D$7,Indexace!$C$21:$AV$21))-AL$101,IF(Q100=('Základní vstupní data'!$F$81+22),('Provozní náklady VaK-ex post'!$V$49*1000)*INDEX(Indexace!$C$45:$AV$45,MATCH($D$7,Indexace!$C$21:$AV$21))-AM$101,IF(Q100=('Základní vstupní data'!$F$81+23),('Provozní náklady VaK-ex post'!$V$49*1000)*INDEX(Indexace!$C$46:$AV$46,MATCH($D$7,Indexace!$C$21:$AV$21))-AN$101,IF(Q100=('Základní vstupní data'!$F$81+24),('Provozní náklady VaK-ex post'!$V$49*1000)*INDEX(Indexace!$C$47:$AV$47,MATCH($D$7,Indexace!$C$21:$AV$21))-AO$101,IF(Q100=('Základní vstupní data'!$F$81+25),('Provozní náklady VaK-ex post'!$V$49*1000)*INDEX(Indexace!$C$48:$AV$48,MATCH($D$7,Indexace!$C$21:$AV$21))-AP$101,IF(Q100=('Základní vstupní data'!$F$81+26),('Provozní náklady VaK-ex post'!$V$49*1000)*INDEX(Indexace!$C$49:$AV$49,MATCH($D$7,Indexace!$C$21:$AV$21))-AQ$101,IF(Q100=('Základní vstupní data'!$F$81+27),('Provozní náklady VaK-ex post'!$V$49*1000)*INDEX(Indexace!$C$50:$AV$50,MATCH($D$7,Indexace!$C$21:$AV$21))-AR$101,IF(Q100=('Základní vstupní data'!$F$81+28),('Provozní náklady VaK-ex post'!$V$49*1000)*INDEX(Indexace!$C$51:$AV$51,MATCH($D$7,Indexace!$C$21:$AV$21))-AS$101,IF(Q100=('Základní vstupní data'!$F$81+29),('Provozní náklady VaK-ex post'!$V$49*1000)*INDEX(Indexace!$C$52:$AV$52,MATCH($D$7,Indexace!$C$21:$AV$21))-AT$101,IF(Q100=('Základní vstupní data'!$F$81+30),('Provozní náklady VaK-ex post'!$V$49*1000)*INDEX(Indexace!$C$53:$AV$53,MATCH($D$7,Indexace!$C$21:$AV$21))-AU$101)))))))))))))))))))))))))))))))),0)</f>
        <v>0</v>
      </c>
      <c r="R109" s="514">
        <f>IF(R100&gt;='Základní vstupní data'!$F$81,IF($F$2=0,0,IF(R100&gt;='Základní vstupní data'!$F$81,('Základní vstupní data'!$F$124*1000)*INDEX(Indexace!$C$23:$AV$23,MATCH($D$7,Indexace!$C$21:$AV$21))-R$101,IF(R100=('Základní vstupní data'!$F$81+1),('Provozní náklady VaK-ex post'!$F$49*1000)*INDEX(Indexace!$C$24:$AV$24,MATCH($D$7,Indexace!$C$21:$AV$21))-S$101,IF(R100=('Základní vstupní data'!$F$81+2),('Provozní náklady VaK-ex post'!$H$49*1000)*INDEX(Indexace!$C$25:$AV$25,MATCH($D$7,Indexace!$C$21:$AV$21))-T$101,IF(R100=('Základní vstupní data'!$F$81+3),('Provozní náklady VaK-ex post'!$J$49*1000)*INDEX(Indexace!$C$26:$AV$26,MATCH($D$7,Indexace!$C$21:$AV$21))-U$101,IF(R100=('Základní vstupní data'!$F$81+4),('Provozní náklady VaK-ex post'!$L$49*1000)*INDEX(Indexace!$C$27:$AV$27,MATCH($D$7,Indexace!$C$21:$AV$21))-V$101,IF(R100=('Základní vstupní data'!$F$81+5),('Provozní náklady VaK-ex post'!$N$49*1000)*INDEX(Indexace!$C$28:$AV$28,MATCH($D$7,Indexace!$C$21:$AV$21))-W$101,IF(R100=('Základní vstupní data'!$F$81+6),('Provozní náklady VaK-ex post'!$P$49*1000)*INDEX(Indexace!$C$29:$AV$29,MATCH($D$7,Indexace!$C$21:$AV$21))-X$101,IF(R100=('Základní vstupní data'!$F$81+7),('Provozní náklady VaK-ex post'!$R$49*1000)*INDEX(Indexace!$C$30:$AV$30,MATCH($D$7,Indexace!$C$21:$AV$21))-Y$101,IF(R100=('Základní vstupní data'!$F$81+8),('Provozní náklady VaK-ex post'!$T$49*1000)*INDEX(Indexace!$C$31:$AV$31,MATCH($D$7,Indexace!$C$21:$AC$21))-Z$101,IF(R100=('Základní vstupní data'!$F$81+9),('Provozní náklady VaK-ex post'!$V$49*1000)*INDEX(Indexace!$C$32:$AV$32,MATCH($D$7,Indexace!$C$21:$AV$21))-AA$101,IF(R100=('Základní vstupní data'!$F$81+10),('Provozní náklady VaK-ex post'!$V$49*1000)*INDEX(Indexace!$C$33:$AV$33,MATCH($D$7,Indexace!$C$21:$AV$21))-AB$101,IF(R100=('Základní vstupní data'!$F$81+11),('Provozní náklady VaK-ex post'!$V$49*1000)*INDEX(Indexace!$C$34:$AV$34,MATCH($D$7,Indexace!$C$21:$AC$21))-AC$101,IF(R100=('Základní vstupní data'!$F$81+12),('Provozní náklady VaK-ex post'!$V$49*1000)*INDEX(Indexace!$C$35:$AV$35,MATCH($D$7,Indexace!$C$21:$AV$21))-AD$101,IF(R100=('Základní vstupní data'!$F$81+13),('Provozní náklady VaK-ex post'!$V$49*1000)*INDEX(Indexace!$C$36:$AV$36,MATCH($D$7,Indexace!$C$21:$AV$21))-AE$101,IF(R100=('Základní vstupní data'!$F$81+14),('Provozní náklady VaK-ex post'!$V$49*1000)*INDEX(Indexace!$C$37:$AV$37,MATCH($D$7,Indexace!$C$21:$AV$21))-AF$101,IF(R100=('Základní vstupní data'!$F$81+15),('Provozní náklady VaK-ex post'!$V$49*1000)*INDEX(Indexace!$C$38:$AV$38,MATCH($D$7,Indexace!$C$21:$AV$21))-AG$101,IF(R100=('Základní vstupní data'!$F$81+16),('Provozní náklady VaK-ex post'!$V$49*1000)*INDEX(Indexace!$C$39:$AV$39,MATCH($D$7,Indexace!$C$21:$AV$21))-AH$101,IF(R100=('Základní vstupní data'!$F$81+17),('Provozní náklady VaK-ex post'!$V$49*1000)*INDEX(Indexace!$C$40:$AV$40,MATCH($D$7,Indexace!$C$21:$AV$21))-AI$101,IF(R100=('Základní vstupní data'!$F$81+18),('Provozní náklady VaK-ex post'!$V$49*1000)*INDEX(Indexace!$C$41:$AV$41,MATCH($D$7,Indexace!$C$21:$AV$21))-AJ$101,IF(R100=('Základní vstupní data'!$F$81+19),('Provozní náklady VaK-ex post'!$V$49*1000)*INDEX(Indexace!$C$42:$AV$42,MATCH($D$7,Indexace!$C$21:$AV$21))-AK$101,IF(R100=('Základní vstupní data'!$F$81+20),('Provozní náklady VaK-ex post'!$V$49*1000)*INDEX(Indexace!$C$43:$AV$43,MATCH($D$7,Indexace!$C$21:$AV$21))-AL$101,IF(R100=('Základní vstupní data'!$F$81+21),('Provozní náklady VaK-ex post'!$V$49*1000)*INDEX(Indexace!$C$44:$AV$44,MATCH($D$7,Indexace!$C$21:$AV$21))-AM$101,IF(R100=('Základní vstupní data'!$F$81+22),('Provozní náklady VaK-ex post'!$V$49*1000)*INDEX(Indexace!$C$45:$AV$45,MATCH($D$7,Indexace!$C$21:$AV$21))-AN$101,IF(R100=('Základní vstupní data'!$F$81+23),('Provozní náklady VaK-ex post'!$V$49*1000)*INDEX(Indexace!$C$46:$AV$46,MATCH($D$7,Indexace!$C$21:$AV$21))-AO$101,IF(R100=('Základní vstupní data'!$F$81+24),('Provozní náklady VaK-ex post'!$V$49*1000)*INDEX(Indexace!$C$47:$AV$47,MATCH($D$7,Indexace!$C$21:$AV$21))-AP$101,IF(R100=('Základní vstupní data'!$F$81+25),('Provozní náklady VaK-ex post'!$V$49*1000)*INDEX(Indexace!$C$48:$AV$48,MATCH($D$7,Indexace!$C$21:$AV$21))-AQ$101,IF(R100=('Základní vstupní data'!$F$81+26),('Provozní náklady VaK-ex post'!$V$49*1000)*INDEX(Indexace!$C$49:$AV$49,MATCH($D$7,Indexace!$C$21:$AV$21))-AR$101,IF(R100=('Základní vstupní data'!$F$81+27),('Provozní náklady VaK-ex post'!$V$49*1000)*INDEX(Indexace!$C$50:$AV$50,MATCH($D$7,Indexace!$C$21:$AV$21))-AS$101,IF(R100=('Základní vstupní data'!$F$81+28),('Provozní náklady VaK-ex post'!$V$49*1000)*INDEX(Indexace!$C$51:$AV$51,MATCH($D$7,Indexace!$C$21:$AV$21))-AT$101,IF(R100=('Základní vstupní data'!$F$81+29),('Provozní náklady VaK-ex post'!$V$49*1000)*INDEX(Indexace!$C$52:$AV$52,MATCH($D$7,Indexace!$C$21:$AV$21))-AU$101,IF(R100=('Základní vstupní data'!$F$81+30),('Provozní náklady VaK-ex post'!$V$49*1000)*INDEX(Indexace!$C$53:$AV$53,MATCH($D$7,Indexace!$C$21:$AV$21))-AV$101)))))))))))))))))))))))))))))))),0)</f>
        <v>0</v>
      </c>
      <c r="S109" s="514">
        <f>IF(S100&gt;='Základní vstupní data'!$F$81,IF($F$2=0,0,IF(S100&gt;='Základní vstupní data'!$F$81,('Základní vstupní data'!$F$124*1000)*INDEX(Indexace!$C$23:$AV$23,MATCH($D$7,Indexace!$C$21:$AV$21))-S$101,IF(S100=('Základní vstupní data'!$F$81+1),('Provozní náklady VaK-ex post'!$F$49*1000)*INDEX(Indexace!$C$24:$AV$24,MATCH($D$7,Indexace!$C$21:$AV$21))-T$101,IF(S100=('Základní vstupní data'!$F$81+2),('Provozní náklady VaK-ex post'!$H$49*1000)*INDEX(Indexace!$C$25:$AV$25,MATCH($D$7,Indexace!$C$21:$AV$21))-U$101,IF(S100=('Základní vstupní data'!$F$81+3),('Provozní náklady VaK-ex post'!$J$49*1000)*INDEX(Indexace!$C$26:$AV$26,MATCH($D$7,Indexace!$C$21:$AV$21))-V$101,IF(S100=('Základní vstupní data'!$F$81+4),('Provozní náklady VaK-ex post'!$L$49*1000)*INDEX(Indexace!$C$27:$AV$27,MATCH($D$7,Indexace!$C$21:$AV$21))-W$101,IF(S100=('Základní vstupní data'!$F$81+5),('Provozní náklady VaK-ex post'!$N$49*1000)*INDEX(Indexace!$C$28:$AV$28,MATCH($D$7,Indexace!$C$21:$AV$21))-X$101,IF(S100=('Základní vstupní data'!$F$81+6),('Provozní náklady VaK-ex post'!$P$49*1000)*INDEX(Indexace!$C$29:$AV$29,MATCH($D$7,Indexace!$C$21:$AV$21))-Y$101,IF(S100=('Základní vstupní data'!$F$81+7),('Provozní náklady VaK-ex post'!$R$49*1000)*INDEX(Indexace!$C$30:$AV$30,MATCH($D$7,Indexace!$C$21:$AV$21))-Z$101,IF(S100=('Základní vstupní data'!$F$81+8),('Provozní náklady VaK-ex post'!$T$49*1000)*INDEX(Indexace!$C$31:$AV$31,MATCH($D$7,Indexace!$C$21:$AC$21))-AA$101,IF(S100=('Základní vstupní data'!$F$81+9),('Provozní náklady VaK-ex post'!$V$49*1000)*INDEX(Indexace!$C$32:$AV$32,MATCH($D$7,Indexace!$C$21:$AV$21))-AB$101,IF(S100=('Základní vstupní data'!$F$81+10),('Provozní náklady VaK-ex post'!$V$49*1000)*INDEX(Indexace!$C$33:$AV$33,MATCH($D$7,Indexace!$C$21:$AV$21))-AC$101,IF(S100=('Základní vstupní data'!$F$81+11),('Provozní náklady VaK-ex post'!$V$49*1000)*INDEX(Indexace!$C$34:$AV$34,MATCH($D$7,Indexace!$C$21:$AC$21))-AD$101,IF(S100=('Základní vstupní data'!$F$81+12),('Provozní náklady VaK-ex post'!$V$49*1000)*INDEX(Indexace!$C$35:$AV$35,MATCH($D$7,Indexace!$C$21:$AV$21))-AE$101,IF(S100=('Základní vstupní data'!$F$81+13),('Provozní náklady VaK-ex post'!$V$49*1000)*INDEX(Indexace!$C$36:$AV$36,MATCH($D$7,Indexace!$C$21:$AV$21))-AF$101,IF(S100=('Základní vstupní data'!$F$81+14),('Provozní náklady VaK-ex post'!$V$49*1000)*INDEX(Indexace!$C$37:$AV$37,MATCH($D$7,Indexace!$C$21:$AV$21))-AG$101,IF(S100=('Základní vstupní data'!$F$81+15),('Provozní náklady VaK-ex post'!$V$49*1000)*INDEX(Indexace!$C$38:$AV$38,MATCH($D$7,Indexace!$C$21:$AV$21))-AH$101,IF(S100=('Základní vstupní data'!$F$81+16),('Provozní náklady VaK-ex post'!$V$49*1000)*INDEX(Indexace!$C$39:$AV$39,MATCH($D$7,Indexace!$C$21:$AV$21))-AI$101,IF(S100=('Základní vstupní data'!$F$81+17),('Provozní náklady VaK-ex post'!$V$49*1000)*INDEX(Indexace!$C$40:$AV$40,MATCH($D$7,Indexace!$C$21:$AV$21))-AJ$101,IF(S100=('Základní vstupní data'!$F$81+18),('Provozní náklady VaK-ex post'!$V$49*1000)*INDEX(Indexace!$C$41:$AV$41,MATCH($D$7,Indexace!$C$21:$AV$21))-AK$101,IF(S100=('Základní vstupní data'!$F$81+19),('Provozní náklady VaK-ex post'!$V$49*1000)*INDEX(Indexace!$C$42:$AV$42,MATCH($D$7,Indexace!$C$21:$AV$21))-AL$101,IF(S100=('Základní vstupní data'!$F$81+20),('Provozní náklady VaK-ex post'!$V$49*1000)*INDEX(Indexace!$C$43:$AV$43,MATCH($D$7,Indexace!$C$21:$AV$21))-AM$101,IF(S100=('Základní vstupní data'!$F$81+21),('Provozní náklady VaK-ex post'!$V$49*1000)*INDEX(Indexace!$C$44:$AV$44,MATCH($D$7,Indexace!$C$21:$AV$21))-AN$101,IF(S100=('Základní vstupní data'!$F$81+22),('Provozní náklady VaK-ex post'!$V$49*1000)*INDEX(Indexace!$C$45:$AV$45,MATCH($D$7,Indexace!$C$21:$AV$21))-AO$101,IF(S100=('Základní vstupní data'!$F$81+23),('Provozní náklady VaK-ex post'!$V$49*1000)*INDEX(Indexace!$C$46:$AV$46,MATCH($D$7,Indexace!$C$21:$AV$21))-AP$101,IF(S100=('Základní vstupní data'!$F$81+24),('Provozní náklady VaK-ex post'!$V$49*1000)*INDEX(Indexace!$C$47:$AV$47,MATCH($D$7,Indexace!$C$21:$AV$21))-AQ$101,IF(S100=('Základní vstupní data'!$F$81+25),('Provozní náklady VaK-ex post'!$V$49*1000)*INDEX(Indexace!$C$48:$AV$48,MATCH($D$7,Indexace!$C$21:$AV$21))-AR$101,IF(S100=('Základní vstupní data'!$F$81+26),('Provozní náklady VaK-ex post'!$V$49*1000)*INDEX(Indexace!$C$49:$AV$49,MATCH($D$7,Indexace!$C$21:$AV$21))-AS$101,IF(S100=('Základní vstupní data'!$F$81+27),('Provozní náklady VaK-ex post'!$V$49*1000)*INDEX(Indexace!$C$50:$AV$50,MATCH($D$7,Indexace!$C$21:$AV$21))-AT$101,IF(S100=('Základní vstupní data'!$F$81+28),('Provozní náklady VaK-ex post'!$V$49*1000)*INDEX(Indexace!$C$51:$AV$51,MATCH($D$7,Indexace!$C$21:$AV$21))-AU$101,IF(S100=('Základní vstupní data'!$F$81+29),('Provozní náklady VaK-ex post'!$V$49*1000)*INDEX(Indexace!$C$52:$AV$52,MATCH($D$7,Indexace!$C$21:$AV$21))-AV$101,IF(S100=('Základní vstupní data'!$F$81+30),('Provozní náklady VaK-ex post'!$V$49*1000)*INDEX(Indexace!$C$53:$AV$53,MATCH($D$7,Indexace!$C$21:$AV$21))-AW$101)))))))))))))))))))))))))))))))),0)</f>
        <v>0</v>
      </c>
      <c r="T109" s="514">
        <f>IF(T100&gt;='Základní vstupní data'!$F$81,IF($F$2=0,0,IF(T100&gt;='Základní vstupní data'!$F$81,('Základní vstupní data'!$F$124*1000)*INDEX(Indexace!$C$23:$AV$23,MATCH($D$7,Indexace!$C$21:$AV$21))-T$101,IF(T100=('Základní vstupní data'!$F$81+1),('Provozní náklady VaK-ex post'!$F$49*1000)*INDEX(Indexace!$C$24:$AV$24,MATCH($D$7,Indexace!$C$21:$AV$21))-U$101,IF(T100=('Základní vstupní data'!$F$81+2),('Provozní náklady VaK-ex post'!$H$49*1000)*INDEX(Indexace!$C$25:$AV$25,MATCH($D$7,Indexace!$C$21:$AV$21))-V$101,IF(T100=('Základní vstupní data'!$F$81+3),('Provozní náklady VaK-ex post'!$J$49*1000)*INDEX(Indexace!$C$26:$AV$26,MATCH($D$7,Indexace!$C$21:$AV$21))-W$101,IF(T100=('Základní vstupní data'!$F$81+4),('Provozní náklady VaK-ex post'!$L$49*1000)*INDEX(Indexace!$C$27:$AV$27,MATCH($D$7,Indexace!$C$21:$AV$21))-X$101,IF(T100=('Základní vstupní data'!$F$81+5),('Provozní náklady VaK-ex post'!$N$49*1000)*INDEX(Indexace!$C$28:$AV$28,MATCH($D$7,Indexace!$C$21:$AV$21))-Y$101,IF(T100=('Základní vstupní data'!$F$81+6),('Provozní náklady VaK-ex post'!$P$49*1000)*INDEX(Indexace!$C$29:$AV$29,MATCH($D$7,Indexace!$C$21:$AV$21))-Z$101,IF(T100=('Základní vstupní data'!$F$81+7),('Provozní náklady VaK-ex post'!$R$49*1000)*INDEX(Indexace!$C$30:$AV$30,MATCH($D$7,Indexace!$C$21:$AV$21))-AA$101,IF(T100=('Základní vstupní data'!$F$81+8),('Provozní náklady VaK-ex post'!$T$49*1000)*INDEX(Indexace!$C$31:$AV$31,MATCH($D$7,Indexace!$C$21:$AC$21))-AB$101,IF(T100=('Základní vstupní data'!$F$81+9),('Provozní náklady VaK-ex post'!$V$49*1000)*INDEX(Indexace!$C$32:$AV$32,MATCH($D$7,Indexace!$C$21:$AV$21))-AC$101,IF(T100=('Základní vstupní data'!$F$81+10),('Provozní náklady VaK-ex post'!$V$49*1000)*INDEX(Indexace!$C$33:$AV$33,MATCH($D$7,Indexace!$C$21:$AV$21))-AD$101,IF(T100=('Základní vstupní data'!$F$81+11),('Provozní náklady VaK-ex post'!$V$49*1000)*INDEX(Indexace!$C$34:$AV$34,MATCH($D$7,Indexace!$C$21:$AC$21))-AE$101,IF(T100=('Základní vstupní data'!$F$81+12),('Provozní náklady VaK-ex post'!$V$49*1000)*INDEX(Indexace!$C$35:$AV$35,MATCH($D$7,Indexace!$C$21:$AV$21))-AF$101,IF(T100=('Základní vstupní data'!$F$81+13),('Provozní náklady VaK-ex post'!$V$49*1000)*INDEX(Indexace!$C$36:$AV$36,MATCH($D$7,Indexace!$C$21:$AV$21))-AG$101,IF(T100=('Základní vstupní data'!$F$81+14),('Provozní náklady VaK-ex post'!$V$49*1000)*INDEX(Indexace!$C$37:$AV$37,MATCH($D$7,Indexace!$C$21:$AV$21))-AH$101,IF(T100=('Základní vstupní data'!$F$81+15),('Provozní náklady VaK-ex post'!$V$49*1000)*INDEX(Indexace!$C$38:$AV$38,MATCH($D$7,Indexace!$C$21:$AV$21))-AI$101,IF(T100=('Základní vstupní data'!$F$81+16),('Provozní náklady VaK-ex post'!$V$49*1000)*INDEX(Indexace!$C$39:$AV$39,MATCH($D$7,Indexace!$C$21:$AV$21))-AJ$101,IF(T100=('Základní vstupní data'!$F$81+17),('Provozní náklady VaK-ex post'!$V$49*1000)*INDEX(Indexace!$C$40:$AV$40,MATCH($D$7,Indexace!$C$21:$AV$21))-AK$101,IF(T100=('Základní vstupní data'!$F$81+18),('Provozní náklady VaK-ex post'!$V$49*1000)*INDEX(Indexace!$C$41:$AV$41,MATCH($D$7,Indexace!$C$21:$AV$21))-AL$101,IF(T100=('Základní vstupní data'!$F$81+19),('Provozní náklady VaK-ex post'!$V$49*1000)*INDEX(Indexace!$C$42:$AV$42,MATCH($D$7,Indexace!$C$21:$AV$21))-AM$101,IF(T100=('Základní vstupní data'!$F$81+20),('Provozní náklady VaK-ex post'!$V$49*1000)*INDEX(Indexace!$C$43:$AV$43,MATCH($D$7,Indexace!$C$21:$AV$21))-AN$101,IF(T100=('Základní vstupní data'!$F$81+21),('Provozní náklady VaK-ex post'!$V$49*1000)*INDEX(Indexace!$C$44:$AV$44,MATCH($D$7,Indexace!$C$21:$AV$21))-AO$101,IF(T100=('Základní vstupní data'!$F$81+22),('Provozní náklady VaK-ex post'!$V$49*1000)*INDEX(Indexace!$C$45:$AV$45,MATCH($D$7,Indexace!$C$21:$AV$21))-AP$101,IF(T100=('Základní vstupní data'!$F$81+23),('Provozní náklady VaK-ex post'!$V$49*1000)*INDEX(Indexace!$C$46:$AV$46,MATCH($D$7,Indexace!$C$21:$AV$21))-AQ$101,IF(T100=('Základní vstupní data'!$F$81+24),('Provozní náklady VaK-ex post'!$V$49*1000)*INDEX(Indexace!$C$47:$AV$47,MATCH($D$7,Indexace!$C$21:$AV$21))-AR$101,IF(T100=('Základní vstupní data'!$F$81+25),('Provozní náklady VaK-ex post'!$V$49*1000)*INDEX(Indexace!$C$48:$AV$48,MATCH($D$7,Indexace!$C$21:$AV$21))-AS$101,IF(T100=('Základní vstupní data'!$F$81+26),('Provozní náklady VaK-ex post'!$V$49*1000)*INDEX(Indexace!$C$49:$AV$49,MATCH($D$7,Indexace!$C$21:$AV$21))-AT$101,IF(T100=('Základní vstupní data'!$F$81+27),('Provozní náklady VaK-ex post'!$V$49*1000)*INDEX(Indexace!$C$50:$AV$50,MATCH($D$7,Indexace!$C$21:$AV$21))-AU$101,IF(T100=('Základní vstupní data'!$F$81+28),('Provozní náklady VaK-ex post'!$V$49*1000)*INDEX(Indexace!$C$51:$AV$51,MATCH($D$7,Indexace!$C$21:$AV$21))-AV$101,IF(T100=('Základní vstupní data'!$F$81+29),('Provozní náklady VaK-ex post'!$V$49*1000)*INDEX(Indexace!$C$52:$AV$52,MATCH($D$7,Indexace!$C$21:$AV$21))-AW$101,IF(T100=('Základní vstupní data'!$F$81+30),('Provozní náklady VaK-ex post'!$V$49*1000)*INDEX(Indexace!$C$53:$AV$53,MATCH($D$7,Indexace!$C$21:$AV$21))-AX$101)))))))))))))))))))))))))))))))),0)</f>
        <v>0</v>
      </c>
      <c r="U109" s="514">
        <f>IF(U100&gt;='Základní vstupní data'!$F$81,IF($F$2=0,0,IF(U100&gt;='Základní vstupní data'!$F$81,('Základní vstupní data'!$F$124*1000)*INDEX(Indexace!$C$23:$AV$23,MATCH($D$7,Indexace!$C$21:$AV$21))-U$101,IF(U100=('Základní vstupní data'!$F$81+1),('Provozní náklady VaK-ex post'!$F$49*1000)*INDEX(Indexace!$C$24:$AV$24,MATCH($D$7,Indexace!$C$21:$AV$21))-V$101,IF(U100=('Základní vstupní data'!$F$81+2),('Provozní náklady VaK-ex post'!$H$49*1000)*INDEX(Indexace!$C$25:$AV$25,MATCH($D$7,Indexace!$C$21:$AV$21))-W$101,IF(U100=('Základní vstupní data'!$F$81+3),('Provozní náklady VaK-ex post'!$J$49*1000)*INDEX(Indexace!$C$26:$AV$26,MATCH($D$7,Indexace!$C$21:$AV$21))-X$101,IF(U100=('Základní vstupní data'!$F$81+4),('Provozní náklady VaK-ex post'!$L$49*1000)*INDEX(Indexace!$C$27:$AV$27,MATCH($D$7,Indexace!$C$21:$AV$21))-Y$101,IF(U100=('Základní vstupní data'!$F$81+5),('Provozní náklady VaK-ex post'!$N$49*1000)*INDEX(Indexace!$C$28:$AV$28,MATCH($D$7,Indexace!$C$21:$AV$21))-Z$101,IF(U100=('Základní vstupní data'!$F$81+6),('Provozní náklady VaK-ex post'!$P$49*1000)*INDEX(Indexace!$C$29:$AV$29,MATCH($D$7,Indexace!$C$21:$AV$21))-AA$101,IF(U100=('Základní vstupní data'!$F$81+7),('Provozní náklady VaK-ex post'!$R$49*1000)*INDEX(Indexace!$C$30:$AV$30,MATCH($D$7,Indexace!$C$21:$AV$21))-AB$101,IF(U100=('Základní vstupní data'!$F$81+8),('Provozní náklady VaK-ex post'!$T$49*1000)*INDEX(Indexace!$C$31:$AV$31,MATCH($D$7,Indexace!$C$21:$AC$21))-AC$101,IF(U100=('Základní vstupní data'!$F$81+9),('Provozní náklady VaK-ex post'!$V$49*1000)*INDEX(Indexace!$C$32:$AV$32,MATCH($D$7,Indexace!$C$21:$AV$21))-AD$101,IF(U100=('Základní vstupní data'!$F$81+10),('Provozní náklady VaK-ex post'!$V$49*1000)*INDEX(Indexace!$C$33:$AV$33,MATCH($D$7,Indexace!$C$21:$AV$21))-AE$101,IF(U100=('Základní vstupní data'!$F$81+11),('Provozní náklady VaK-ex post'!$V$49*1000)*INDEX(Indexace!$C$34:$AV$34,MATCH($D$7,Indexace!$C$21:$AC$21))-AF$101,IF(U100=('Základní vstupní data'!$F$81+12),('Provozní náklady VaK-ex post'!$V$49*1000)*INDEX(Indexace!$C$35:$AV$35,MATCH($D$7,Indexace!$C$21:$AV$21))-AG$101,IF(U100=('Základní vstupní data'!$F$81+13),('Provozní náklady VaK-ex post'!$V$49*1000)*INDEX(Indexace!$C$36:$AV$36,MATCH($D$7,Indexace!$C$21:$AV$21))-AH$101,IF(U100=('Základní vstupní data'!$F$81+14),('Provozní náklady VaK-ex post'!$V$49*1000)*INDEX(Indexace!$C$37:$AV$37,MATCH($D$7,Indexace!$C$21:$AV$21))-AI$101,IF(U100=('Základní vstupní data'!$F$81+15),('Provozní náklady VaK-ex post'!$V$49*1000)*INDEX(Indexace!$C$38:$AV$38,MATCH($D$7,Indexace!$C$21:$AV$21))-AJ$101,IF(U100=('Základní vstupní data'!$F$81+16),('Provozní náklady VaK-ex post'!$V$49*1000)*INDEX(Indexace!$C$39:$AV$39,MATCH($D$7,Indexace!$C$21:$AV$21))-AK$101,IF(U100=('Základní vstupní data'!$F$81+17),('Provozní náklady VaK-ex post'!$V$49*1000)*INDEX(Indexace!$C$40:$AV$40,MATCH($D$7,Indexace!$C$21:$AV$21))-AL$101,IF(U100=('Základní vstupní data'!$F$81+18),('Provozní náklady VaK-ex post'!$V$49*1000)*INDEX(Indexace!$C$41:$AV$41,MATCH($D$7,Indexace!$C$21:$AV$21))-AM$101,IF(U100=('Základní vstupní data'!$F$81+19),('Provozní náklady VaK-ex post'!$V$49*1000)*INDEX(Indexace!$C$42:$AV$42,MATCH($D$7,Indexace!$C$21:$AV$21))-AN$101,IF(U100=('Základní vstupní data'!$F$81+20),('Provozní náklady VaK-ex post'!$V$49*1000)*INDEX(Indexace!$C$43:$AV$43,MATCH($D$7,Indexace!$C$21:$AV$21))-AO$101,IF(U100=('Základní vstupní data'!$F$81+21),('Provozní náklady VaK-ex post'!$V$49*1000)*INDEX(Indexace!$C$44:$AV$44,MATCH($D$7,Indexace!$C$21:$AV$21))-AP$101,IF(U100=('Základní vstupní data'!$F$81+22),('Provozní náklady VaK-ex post'!$V$49*1000)*INDEX(Indexace!$C$45:$AV$45,MATCH($D$7,Indexace!$C$21:$AV$21))-AQ$101,IF(U100=('Základní vstupní data'!$F$81+23),('Provozní náklady VaK-ex post'!$V$49*1000)*INDEX(Indexace!$C$46:$AV$46,MATCH($D$7,Indexace!$C$21:$AV$21))-AR$101,IF(U100=('Základní vstupní data'!$F$81+24),('Provozní náklady VaK-ex post'!$V$49*1000)*INDEX(Indexace!$C$47:$AV$47,MATCH($D$7,Indexace!$C$21:$AV$21))-AS$101,IF(U100=('Základní vstupní data'!$F$81+25),('Provozní náklady VaK-ex post'!$V$49*1000)*INDEX(Indexace!$C$48:$AV$48,MATCH($D$7,Indexace!$C$21:$AV$21))-AT$101,IF(U100=('Základní vstupní data'!$F$81+26),('Provozní náklady VaK-ex post'!$V$49*1000)*INDEX(Indexace!$C$49:$AV$49,MATCH($D$7,Indexace!$C$21:$AV$21))-AU$101,IF(U100=('Základní vstupní data'!$F$81+27),('Provozní náklady VaK-ex post'!$V$49*1000)*INDEX(Indexace!$C$50:$AV$50,MATCH($D$7,Indexace!$C$21:$AV$21))-AV$101,IF(U100=('Základní vstupní data'!$F$81+28),('Provozní náklady VaK-ex post'!$V$49*1000)*INDEX(Indexace!$C$51:$AV$51,MATCH($D$7,Indexace!$C$21:$AV$21))-AW$101,IF(U100=('Základní vstupní data'!$F$81+29),('Provozní náklady VaK-ex post'!$V$49*1000)*INDEX(Indexace!$C$52:$AV$52,MATCH($D$7,Indexace!$C$21:$AV$21))-AX$101,IF(U100=('Základní vstupní data'!$F$81+30),('Provozní náklady VaK-ex post'!$V$49*1000)*INDEX(Indexace!$C$53:$AV$53,MATCH($D$7,Indexace!$C$21:$AV$21))-AY$101)))))))))))))))))))))))))))))))),0)</f>
        <v>0</v>
      </c>
      <c r="V109" s="514">
        <f>IF(V100&gt;='Základní vstupní data'!$F$81,IF($F$2=0,0,IF(V100&gt;='Základní vstupní data'!$F$81,('Základní vstupní data'!$F$124*1000)*INDEX(Indexace!$C$23:$AV$23,MATCH($D$7,Indexace!$C$21:$AV$21))-V$101,IF(V100=('Základní vstupní data'!$F$81+1),('Provozní náklady VaK-ex post'!$F$49*1000)*INDEX(Indexace!$C$24:$AV$24,MATCH($D$7,Indexace!$C$21:$AV$21))-W$101,IF(V100=('Základní vstupní data'!$F$81+2),('Provozní náklady VaK-ex post'!$H$49*1000)*INDEX(Indexace!$C$25:$AV$25,MATCH($D$7,Indexace!$C$21:$AV$21))-X$101,IF(V100=('Základní vstupní data'!$F$81+3),('Provozní náklady VaK-ex post'!$J$49*1000)*INDEX(Indexace!$C$26:$AV$26,MATCH($D$7,Indexace!$C$21:$AV$21))-Y$101,IF(V100=('Základní vstupní data'!$F$81+4),('Provozní náklady VaK-ex post'!$L$49*1000)*INDEX(Indexace!$C$27:$AV$27,MATCH($D$7,Indexace!$C$21:$AV$21))-Z$101,IF(V100=('Základní vstupní data'!$F$81+5),('Provozní náklady VaK-ex post'!$N$49*1000)*INDEX(Indexace!$C$28:$AV$28,MATCH($D$7,Indexace!$C$21:$AV$21))-AA$101,IF(V100=('Základní vstupní data'!$F$81+6),('Provozní náklady VaK-ex post'!$P$49*1000)*INDEX(Indexace!$C$29:$AV$29,MATCH($D$7,Indexace!$C$21:$AV$21))-AB$101,IF(V100=('Základní vstupní data'!$F$81+7),('Provozní náklady VaK-ex post'!$R$49*1000)*INDEX(Indexace!$C$30:$AV$30,MATCH($D$7,Indexace!$C$21:$AV$21))-AC$101,IF(V100=('Základní vstupní data'!$F$81+8),('Provozní náklady VaK-ex post'!$T$49*1000)*INDEX(Indexace!$C$31:$AV$31,MATCH($D$7,Indexace!$C$21:$AC$21))-AD$101,IF(V100=('Základní vstupní data'!$F$81+9),('Provozní náklady VaK-ex post'!$V$49*1000)*INDEX(Indexace!$C$32:$AV$32,MATCH($D$7,Indexace!$C$21:$AV$21))-AE$101,IF(V100=('Základní vstupní data'!$F$81+10),('Provozní náklady VaK-ex post'!$V$49*1000)*INDEX(Indexace!$C$33:$AV$33,MATCH($D$7,Indexace!$C$21:$AV$21))-AF$101,IF(V100=('Základní vstupní data'!$F$81+11),('Provozní náklady VaK-ex post'!$V$49*1000)*INDEX(Indexace!$C$34:$AV$34,MATCH($D$7,Indexace!$C$21:$AC$21))-AG$101,IF(V100=('Základní vstupní data'!$F$81+12),('Provozní náklady VaK-ex post'!$V$49*1000)*INDEX(Indexace!$C$35:$AV$35,MATCH($D$7,Indexace!$C$21:$AV$21))-AH$101,IF(V100=('Základní vstupní data'!$F$81+13),('Provozní náklady VaK-ex post'!$V$49*1000)*INDEX(Indexace!$C$36:$AV$36,MATCH($D$7,Indexace!$C$21:$AV$21))-AI$101,IF(V100=('Základní vstupní data'!$F$81+14),('Provozní náklady VaK-ex post'!$V$49*1000)*INDEX(Indexace!$C$37:$AV$37,MATCH($D$7,Indexace!$C$21:$AV$21))-AJ$101,IF(V100=('Základní vstupní data'!$F$81+15),('Provozní náklady VaK-ex post'!$V$49*1000)*INDEX(Indexace!$C$38:$AV$38,MATCH($D$7,Indexace!$C$21:$AV$21))-AK$101,IF(V100=('Základní vstupní data'!$F$81+16),('Provozní náklady VaK-ex post'!$V$49*1000)*INDEX(Indexace!$C$39:$AV$39,MATCH($D$7,Indexace!$C$21:$AV$21))-AL$101,IF(V100=('Základní vstupní data'!$F$81+17),('Provozní náklady VaK-ex post'!$V$49*1000)*INDEX(Indexace!$C$40:$AV$40,MATCH($D$7,Indexace!$C$21:$AV$21))-AM$101,IF(V100=('Základní vstupní data'!$F$81+18),('Provozní náklady VaK-ex post'!$V$49*1000)*INDEX(Indexace!$C$41:$AV$41,MATCH($D$7,Indexace!$C$21:$AV$21))-AN$101,IF(V100=('Základní vstupní data'!$F$81+19),('Provozní náklady VaK-ex post'!$V$49*1000)*INDEX(Indexace!$C$42:$AV$42,MATCH($D$7,Indexace!$C$21:$AV$21))-AO$101,IF(V100=('Základní vstupní data'!$F$81+20),('Provozní náklady VaK-ex post'!$V$49*1000)*INDEX(Indexace!$C$43:$AV$43,MATCH($D$7,Indexace!$C$21:$AV$21))-AP$101,IF(V100=('Základní vstupní data'!$F$81+21),('Provozní náklady VaK-ex post'!$V$49*1000)*INDEX(Indexace!$C$44:$AV$44,MATCH($D$7,Indexace!$C$21:$AV$21))-AQ$101,IF(V100=('Základní vstupní data'!$F$81+22),('Provozní náklady VaK-ex post'!$V$49*1000)*INDEX(Indexace!$C$45:$AV$45,MATCH($D$7,Indexace!$C$21:$AV$21))-AR$101,IF(V100=('Základní vstupní data'!$F$81+23),('Provozní náklady VaK-ex post'!$V$49*1000)*INDEX(Indexace!$C$46:$AV$46,MATCH($D$7,Indexace!$C$21:$AV$21))-AS$101,IF(V100=('Základní vstupní data'!$F$81+24),('Provozní náklady VaK-ex post'!$V$49*1000)*INDEX(Indexace!$C$47:$AV$47,MATCH($D$7,Indexace!$C$21:$AV$21))-AT$101,IF(V100=('Základní vstupní data'!$F$81+25),('Provozní náklady VaK-ex post'!$V$49*1000)*INDEX(Indexace!$C$48:$AV$48,MATCH($D$7,Indexace!$C$21:$AV$21))-AU$101,IF(V100=('Základní vstupní data'!$F$81+26),('Provozní náklady VaK-ex post'!$V$49*1000)*INDEX(Indexace!$C$49:$AV$49,MATCH($D$7,Indexace!$C$21:$AV$21))-AV$101,IF(V100=('Základní vstupní data'!$F$81+27),('Provozní náklady VaK-ex post'!$V$49*1000)*INDEX(Indexace!$C$50:$AV$50,MATCH($D$7,Indexace!$C$21:$AV$21))-AW$101,IF(V100=('Základní vstupní data'!$F$81+28),('Provozní náklady VaK-ex post'!$V$49*1000)*INDEX(Indexace!$C$51:$AV$51,MATCH($D$7,Indexace!$C$21:$AV$21))-AX$101,IF(V100=('Základní vstupní data'!$F$81+29),('Provozní náklady VaK-ex post'!$V$49*1000)*INDEX(Indexace!$C$52:$AV$52,MATCH($D$7,Indexace!$C$21:$AV$21))-AY$101,IF(V100=('Základní vstupní data'!$F$81+30),('Provozní náklady VaK-ex post'!$V$49*1000)*INDEX(Indexace!$C$53:$AV$53,MATCH($D$7,Indexace!$C$21:$AV$21))-AZ$101)))))))))))))))))))))))))))))))),0)</f>
        <v>0</v>
      </c>
      <c r="W109" s="514">
        <f>IF(W100&gt;='Základní vstupní data'!$F$81,IF($F$2=0,0,IF(W100&gt;='Základní vstupní data'!$F$81,('Základní vstupní data'!$F$124*1000)*INDEX(Indexace!$C$23:$AV$23,MATCH($D$7,Indexace!$C$21:$AV$21))-W$101,IF(W100=('Základní vstupní data'!$F$81+1),('Provozní náklady VaK-ex post'!$F$49*1000)*INDEX(Indexace!$C$24:$AV$24,MATCH($D$7,Indexace!$C$21:$AV$21))-X$101,IF(W100=('Základní vstupní data'!$F$81+2),('Provozní náklady VaK-ex post'!$H$49*1000)*INDEX(Indexace!$C$25:$AV$25,MATCH($D$7,Indexace!$C$21:$AV$21))-Y$101,IF(W100=('Základní vstupní data'!$F$81+3),('Provozní náklady VaK-ex post'!$J$49*1000)*INDEX(Indexace!$C$26:$AV$26,MATCH($D$7,Indexace!$C$21:$AV$21))-Z$101,IF(W100=('Základní vstupní data'!$F$81+4),('Provozní náklady VaK-ex post'!$L$49*1000)*INDEX(Indexace!$C$27:$AV$27,MATCH($D$7,Indexace!$C$21:$AV$21))-AA$101,IF(W100=('Základní vstupní data'!$F$81+5),('Provozní náklady VaK-ex post'!$N$49*1000)*INDEX(Indexace!$C$28:$AV$28,MATCH($D$7,Indexace!$C$21:$AV$21))-AB$101,IF(W100=('Základní vstupní data'!$F$81+6),('Provozní náklady VaK-ex post'!$P$49*1000)*INDEX(Indexace!$C$29:$AV$29,MATCH($D$7,Indexace!$C$21:$AV$21))-AC$101,IF(W100=('Základní vstupní data'!$F$81+7),('Provozní náklady VaK-ex post'!$R$49*1000)*INDEX(Indexace!$C$30:$AV$30,MATCH($D$7,Indexace!$C$21:$AV$21))-AD$101,IF(W100=('Základní vstupní data'!$F$81+8),('Provozní náklady VaK-ex post'!$T$49*1000)*INDEX(Indexace!$C$31:$AV$31,MATCH($D$7,Indexace!$C$21:$AC$21))-AE$101,IF(W100=('Základní vstupní data'!$F$81+9),('Provozní náklady VaK-ex post'!$V$49*1000)*INDEX(Indexace!$C$32:$AV$32,MATCH($D$7,Indexace!$C$21:$AV$21))-AF$101,IF(W100=('Základní vstupní data'!$F$81+10),('Provozní náklady VaK-ex post'!$V$49*1000)*INDEX(Indexace!$C$33:$AV$33,MATCH($D$7,Indexace!$C$21:$AV$21))-AG$101,IF(W100=('Základní vstupní data'!$F$81+11),('Provozní náklady VaK-ex post'!$V$49*1000)*INDEX(Indexace!$C$34:$AV$34,MATCH($D$7,Indexace!$C$21:$AC$21))-AH$101,IF(W100=('Základní vstupní data'!$F$81+12),('Provozní náklady VaK-ex post'!$V$49*1000)*INDEX(Indexace!$C$35:$AV$35,MATCH($D$7,Indexace!$C$21:$AV$21))-AI$101,IF(W100=('Základní vstupní data'!$F$81+13),('Provozní náklady VaK-ex post'!$V$49*1000)*INDEX(Indexace!$C$36:$AV$36,MATCH($D$7,Indexace!$C$21:$AV$21))-AJ$101,IF(W100=('Základní vstupní data'!$F$81+14),('Provozní náklady VaK-ex post'!$V$49*1000)*INDEX(Indexace!$C$37:$AV$37,MATCH($D$7,Indexace!$C$21:$AV$21))-AK$101,IF(W100=('Základní vstupní data'!$F$81+15),('Provozní náklady VaK-ex post'!$V$49*1000)*INDEX(Indexace!$C$38:$AV$38,MATCH($D$7,Indexace!$C$21:$AV$21))-AL$101,IF(W100=('Základní vstupní data'!$F$81+16),('Provozní náklady VaK-ex post'!$V$49*1000)*INDEX(Indexace!$C$39:$AV$39,MATCH($D$7,Indexace!$C$21:$AV$21))-AM$101,IF(W100=('Základní vstupní data'!$F$81+17),('Provozní náklady VaK-ex post'!$V$49*1000)*INDEX(Indexace!$C$40:$AV$40,MATCH($D$7,Indexace!$C$21:$AV$21))-AN$101,IF(W100=('Základní vstupní data'!$F$81+18),('Provozní náklady VaK-ex post'!$V$49*1000)*INDEX(Indexace!$C$41:$AV$41,MATCH($D$7,Indexace!$C$21:$AV$21))-AO$101,IF(W100=('Základní vstupní data'!$F$81+19),('Provozní náklady VaK-ex post'!$V$49*1000)*INDEX(Indexace!$C$42:$AV$42,MATCH($D$7,Indexace!$C$21:$AV$21))-AP$101,IF(W100=('Základní vstupní data'!$F$81+20),('Provozní náklady VaK-ex post'!$V$49*1000)*INDEX(Indexace!$C$43:$AV$43,MATCH($D$7,Indexace!$C$21:$AV$21))-AQ$101,IF(W100=('Základní vstupní data'!$F$81+21),('Provozní náklady VaK-ex post'!$V$49*1000)*INDEX(Indexace!$C$44:$AV$44,MATCH($D$7,Indexace!$C$21:$AV$21))-AR$101,IF(W100=('Základní vstupní data'!$F$81+22),('Provozní náklady VaK-ex post'!$V$49*1000)*INDEX(Indexace!$C$45:$AV$45,MATCH($D$7,Indexace!$C$21:$AV$21))-AS$101,IF(W100=('Základní vstupní data'!$F$81+23),('Provozní náklady VaK-ex post'!$V$49*1000)*INDEX(Indexace!$C$46:$AV$46,MATCH($D$7,Indexace!$C$21:$AV$21))-AT$101,IF(W100=('Základní vstupní data'!$F$81+24),('Provozní náklady VaK-ex post'!$V$49*1000)*INDEX(Indexace!$C$47:$AV$47,MATCH($D$7,Indexace!$C$21:$AV$21))-AU$101,IF(W100=('Základní vstupní data'!$F$81+25),('Provozní náklady VaK-ex post'!$V$49*1000)*INDEX(Indexace!$C$48:$AV$48,MATCH($D$7,Indexace!$C$21:$AV$21))-AV$101,IF(W100=('Základní vstupní data'!$F$81+26),('Provozní náklady VaK-ex post'!$V$49*1000)*INDEX(Indexace!$C$49:$AV$49,MATCH($D$7,Indexace!$C$21:$AV$21))-AW$101,IF(W100=('Základní vstupní data'!$F$81+27),('Provozní náklady VaK-ex post'!$V$49*1000)*INDEX(Indexace!$C$50:$AV$50,MATCH($D$7,Indexace!$C$21:$AV$21))-AX$101,IF(W100=('Základní vstupní data'!$F$81+28),('Provozní náklady VaK-ex post'!$V$49*1000)*INDEX(Indexace!$C$51:$AV$51,MATCH($D$7,Indexace!$C$21:$AV$21))-AY$101,IF(W100=('Základní vstupní data'!$F$81+29),('Provozní náklady VaK-ex post'!$V$49*1000)*INDEX(Indexace!$C$52:$AV$52,MATCH($D$7,Indexace!$C$21:$AV$21))-AZ$101,IF(W100=('Základní vstupní data'!$F$81+30),('Provozní náklady VaK-ex post'!$V$49*1000)*INDEX(Indexace!$C$53:$AV$53,MATCH($D$7,Indexace!$C$21:$AV$21))-BA$101)))))))))))))))))))))))))))))))),0)</f>
        <v>0</v>
      </c>
      <c r="X109" s="514">
        <f>IF(X100&gt;='Základní vstupní data'!$F$81,IF($F$2=0,0,IF(X100&gt;='Základní vstupní data'!$F$81,('Základní vstupní data'!$F$124*1000)*INDEX(Indexace!$C$23:$AV$23,MATCH($D$7,Indexace!$C$21:$AV$21))-X$101,IF(X100=('Základní vstupní data'!$F$81+1),('Provozní náklady VaK-ex post'!$F$49*1000)*INDEX(Indexace!$C$24:$AV$24,MATCH($D$7,Indexace!$C$21:$AV$21))-Y$101,IF(X100=('Základní vstupní data'!$F$81+2),('Provozní náklady VaK-ex post'!$H$49*1000)*INDEX(Indexace!$C$25:$AV$25,MATCH($D$7,Indexace!$C$21:$AV$21))-Z$101,IF(X100=('Základní vstupní data'!$F$81+3),('Provozní náklady VaK-ex post'!$J$49*1000)*INDEX(Indexace!$C$26:$AV$26,MATCH($D$7,Indexace!$C$21:$AV$21))-AA$101,IF(X100=('Základní vstupní data'!$F$81+4),('Provozní náklady VaK-ex post'!$L$49*1000)*INDEX(Indexace!$C$27:$AV$27,MATCH($D$7,Indexace!$C$21:$AV$21))-AB$101,IF(X100=('Základní vstupní data'!$F$81+5),('Provozní náklady VaK-ex post'!$N$49*1000)*INDEX(Indexace!$C$28:$AV$28,MATCH($D$7,Indexace!$C$21:$AV$21))-AC$101,IF(X100=('Základní vstupní data'!$F$81+6),('Provozní náklady VaK-ex post'!$P$49*1000)*INDEX(Indexace!$C$29:$AV$29,MATCH($D$7,Indexace!$C$21:$AV$21))-AD$101,IF(X100=('Základní vstupní data'!$F$81+7),('Provozní náklady VaK-ex post'!$R$49*1000)*INDEX(Indexace!$C$30:$AV$30,MATCH($D$7,Indexace!$C$21:$AV$21))-AE$101,IF(X100=('Základní vstupní data'!$F$81+8),('Provozní náklady VaK-ex post'!$T$49*1000)*INDEX(Indexace!$C$31:$AV$31,MATCH($D$7,Indexace!$C$21:$AC$21))-AF$101,IF(X100=('Základní vstupní data'!$F$81+9),('Provozní náklady VaK-ex post'!$V$49*1000)*INDEX(Indexace!$C$32:$AV$32,MATCH($D$7,Indexace!$C$21:$AV$21))-AG$101,IF(X100=('Základní vstupní data'!$F$81+10),('Provozní náklady VaK-ex post'!$V$49*1000)*INDEX(Indexace!$C$33:$AV$33,MATCH($D$7,Indexace!$C$21:$AV$21))-AH$101,IF(X100=('Základní vstupní data'!$F$81+11),('Provozní náklady VaK-ex post'!$V$49*1000)*INDEX(Indexace!$C$34:$AV$34,MATCH($D$7,Indexace!$C$21:$AC$21))-AI$101,IF(X100=('Základní vstupní data'!$F$81+12),('Provozní náklady VaK-ex post'!$V$49*1000)*INDEX(Indexace!$C$35:$AV$35,MATCH($D$7,Indexace!$C$21:$AV$21))-AJ$101,IF(X100=('Základní vstupní data'!$F$81+13),('Provozní náklady VaK-ex post'!$V$49*1000)*INDEX(Indexace!$C$36:$AV$36,MATCH($D$7,Indexace!$C$21:$AV$21))-AK$101,IF(X100=('Základní vstupní data'!$F$81+14),('Provozní náklady VaK-ex post'!$V$49*1000)*INDEX(Indexace!$C$37:$AV$37,MATCH($D$7,Indexace!$C$21:$AV$21))-AL$101,IF(X100=('Základní vstupní data'!$F$81+15),('Provozní náklady VaK-ex post'!$V$49*1000)*INDEX(Indexace!$C$38:$AV$38,MATCH($D$7,Indexace!$C$21:$AV$21))-AM$101,IF(X100=('Základní vstupní data'!$F$81+16),('Provozní náklady VaK-ex post'!$V$49*1000)*INDEX(Indexace!$C$39:$AV$39,MATCH($D$7,Indexace!$C$21:$AV$21))-AN$101,IF(X100=('Základní vstupní data'!$F$81+17),('Provozní náklady VaK-ex post'!$V$49*1000)*INDEX(Indexace!$C$40:$AV$40,MATCH($D$7,Indexace!$C$21:$AV$21))-AO$101,IF(X100=('Základní vstupní data'!$F$81+18),('Provozní náklady VaK-ex post'!$V$49*1000)*INDEX(Indexace!$C$41:$AV$41,MATCH($D$7,Indexace!$C$21:$AV$21))-AP$101,IF(X100=('Základní vstupní data'!$F$81+19),('Provozní náklady VaK-ex post'!$V$49*1000)*INDEX(Indexace!$C$42:$AV$42,MATCH($D$7,Indexace!$C$21:$AV$21))-AQ$101,IF(X100=('Základní vstupní data'!$F$81+20),('Provozní náklady VaK-ex post'!$V$49*1000)*INDEX(Indexace!$C$43:$AV$43,MATCH($D$7,Indexace!$C$21:$AV$21))-AR$101,IF(X100=('Základní vstupní data'!$F$81+21),('Provozní náklady VaK-ex post'!$V$49*1000)*INDEX(Indexace!$C$44:$AV$44,MATCH($D$7,Indexace!$C$21:$AV$21))-AS$101,IF(X100=('Základní vstupní data'!$F$81+22),('Provozní náklady VaK-ex post'!$V$49*1000)*INDEX(Indexace!$C$45:$AV$45,MATCH($D$7,Indexace!$C$21:$AV$21))-AT$101,IF(X100=('Základní vstupní data'!$F$81+23),('Provozní náklady VaK-ex post'!$V$49*1000)*INDEX(Indexace!$C$46:$AV$46,MATCH($D$7,Indexace!$C$21:$AV$21))-AU$101,IF(X100=('Základní vstupní data'!$F$81+24),('Provozní náklady VaK-ex post'!$V$49*1000)*INDEX(Indexace!$C$47:$AV$47,MATCH($D$7,Indexace!$C$21:$AV$21))-AV$101,IF(X100=('Základní vstupní data'!$F$81+25),('Provozní náklady VaK-ex post'!$V$49*1000)*INDEX(Indexace!$C$48:$AV$48,MATCH($D$7,Indexace!$C$21:$AV$21))-AW$101,IF(X100=('Základní vstupní data'!$F$81+26),('Provozní náklady VaK-ex post'!$V$49*1000)*INDEX(Indexace!$C$49:$AV$49,MATCH($D$7,Indexace!$C$21:$AV$21))-AX$101,IF(X100=('Základní vstupní data'!$F$81+27),('Provozní náklady VaK-ex post'!$V$49*1000)*INDEX(Indexace!$C$50:$AV$50,MATCH($D$7,Indexace!$C$21:$AV$21))-AY$101,IF(X100=('Základní vstupní data'!$F$81+28),('Provozní náklady VaK-ex post'!$V$49*1000)*INDEX(Indexace!$C$51:$AV$51,MATCH($D$7,Indexace!$C$21:$AV$21))-AZ$101,IF(X100=('Základní vstupní data'!$F$81+29),('Provozní náklady VaK-ex post'!$V$49*1000)*INDEX(Indexace!$C$52:$AV$52,MATCH($D$7,Indexace!$C$21:$AV$21))-BA$101,IF(X100=('Základní vstupní data'!$F$81+30),('Provozní náklady VaK-ex post'!$V$49*1000)*INDEX(Indexace!$C$53:$AV$53,MATCH($D$7,Indexace!$C$21:$AV$21))-BB$101)))))))))))))))))))))))))))))))),0)</f>
        <v>0</v>
      </c>
      <c r="Y109" s="514">
        <f>IF(Y100&gt;='Základní vstupní data'!$F$81,IF($F$2=0,0,IF(Y100&gt;='Základní vstupní data'!$F$81,('Základní vstupní data'!$F$124*1000)*INDEX(Indexace!$C$23:$AV$23,MATCH($D$7,Indexace!$C$21:$AV$21))-Y$101,IF(Y100=('Základní vstupní data'!$F$81+1),('Provozní náklady VaK-ex post'!$F$49*1000)*INDEX(Indexace!$C$24:$AV$24,MATCH($D$7,Indexace!$C$21:$AV$21))-Z$101,IF(Y100=('Základní vstupní data'!$F$81+2),('Provozní náklady VaK-ex post'!$H$49*1000)*INDEX(Indexace!$C$25:$AV$25,MATCH($D$7,Indexace!$C$21:$AV$21))-AA$101,IF(Y100=('Základní vstupní data'!$F$81+3),('Provozní náklady VaK-ex post'!$J$49*1000)*INDEX(Indexace!$C$26:$AV$26,MATCH($D$7,Indexace!$C$21:$AV$21))-AB$101,IF(Y100=('Základní vstupní data'!$F$81+4),('Provozní náklady VaK-ex post'!$L$49*1000)*INDEX(Indexace!$C$27:$AV$27,MATCH($D$7,Indexace!$C$21:$AV$21))-AC$101,IF(Y100=('Základní vstupní data'!$F$81+5),('Provozní náklady VaK-ex post'!$N$49*1000)*INDEX(Indexace!$C$28:$AV$28,MATCH($D$7,Indexace!$C$21:$AV$21))-AD$101,IF(Y100=('Základní vstupní data'!$F$81+6),('Provozní náklady VaK-ex post'!$P$49*1000)*INDEX(Indexace!$C$29:$AV$29,MATCH($D$7,Indexace!$C$21:$AV$21))-AE$101,IF(Y100=('Základní vstupní data'!$F$81+7),('Provozní náklady VaK-ex post'!$R$49*1000)*INDEX(Indexace!$C$30:$AV$30,MATCH($D$7,Indexace!$C$21:$AV$21))-AF$101,IF(Y100=('Základní vstupní data'!$F$81+8),('Provozní náklady VaK-ex post'!$T$49*1000)*INDEX(Indexace!$C$31:$AV$31,MATCH($D$7,Indexace!$C$21:$AC$21))-AG$101,IF(Y100=('Základní vstupní data'!$F$81+9),('Provozní náklady VaK-ex post'!$V$49*1000)*INDEX(Indexace!$C$32:$AV$32,MATCH($D$7,Indexace!$C$21:$AV$21))-AH$101,IF(Y100=('Základní vstupní data'!$F$81+10),('Provozní náklady VaK-ex post'!$V$49*1000)*INDEX(Indexace!$C$33:$AV$33,MATCH($D$7,Indexace!$C$21:$AV$21))-AI$101,IF(Y100=('Základní vstupní data'!$F$81+11),('Provozní náklady VaK-ex post'!$V$49*1000)*INDEX(Indexace!$C$34:$AV$34,MATCH($D$7,Indexace!$C$21:$AC$21))-AJ$101,IF(Y100=('Základní vstupní data'!$F$81+12),('Provozní náklady VaK-ex post'!$V$49*1000)*INDEX(Indexace!$C$35:$AV$35,MATCH($D$7,Indexace!$C$21:$AV$21))-AK$101,IF(Y100=('Základní vstupní data'!$F$81+13),('Provozní náklady VaK-ex post'!$V$49*1000)*INDEX(Indexace!$C$36:$AV$36,MATCH($D$7,Indexace!$C$21:$AV$21))-AL$101,IF(Y100=('Základní vstupní data'!$F$81+14),('Provozní náklady VaK-ex post'!$V$49*1000)*INDEX(Indexace!$C$37:$AV$37,MATCH($D$7,Indexace!$C$21:$AV$21))-AM$101,IF(Y100=('Základní vstupní data'!$F$81+15),('Provozní náklady VaK-ex post'!$V$49*1000)*INDEX(Indexace!$C$38:$AV$38,MATCH($D$7,Indexace!$C$21:$AV$21))-AN$101,IF(Y100=('Základní vstupní data'!$F$81+16),('Provozní náklady VaK-ex post'!$V$49*1000)*INDEX(Indexace!$C$39:$AV$39,MATCH($D$7,Indexace!$C$21:$AV$21))-AO$101,IF(Y100=('Základní vstupní data'!$F$81+17),('Provozní náklady VaK-ex post'!$V$49*1000)*INDEX(Indexace!$C$40:$AV$40,MATCH($D$7,Indexace!$C$21:$AV$21))-AP$101,IF(Y100=('Základní vstupní data'!$F$81+18),('Provozní náklady VaK-ex post'!$V$49*1000)*INDEX(Indexace!$C$41:$AV$41,MATCH($D$7,Indexace!$C$21:$AV$21))-AQ$101,IF(Y100=('Základní vstupní data'!$F$81+19),('Provozní náklady VaK-ex post'!$V$49*1000)*INDEX(Indexace!$C$42:$AV$42,MATCH($D$7,Indexace!$C$21:$AV$21))-AR$101,IF(Y100=('Základní vstupní data'!$F$81+20),('Provozní náklady VaK-ex post'!$V$49*1000)*INDEX(Indexace!$C$43:$AV$43,MATCH($D$7,Indexace!$C$21:$AV$21))-AS$101,IF(Y100=('Základní vstupní data'!$F$81+21),('Provozní náklady VaK-ex post'!$V$49*1000)*INDEX(Indexace!$C$44:$AV$44,MATCH($D$7,Indexace!$C$21:$AV$21))-AT$101,IF(Y100=('Základní vstupní data'!$F$81+22),('Provozní náklady VaK-ex post'!$V$49*1000)*INDEX(Indexace!$C$45:$AV$45,MATCH($D$7,Indexace!$C$21:$AV$21))-AU$101,IF(Y100=('Základní vstupní data'!$F$81+23),('Provozní náklady VaK-ex post'!$V$49*1000)*INDEX(Indexace!$C$46:$AV$46,MATCH($D$7,Indexace!$C$21:$AV$21))-AV$101,IF(Y100=('Základní vstupní data'!$F$81+24),('Provozní náklady VaK-ex post'!$V$49*1000)*INDEX(Indexace!$C$47:$AV$47,MATCH($D$7,Indexace!$C$21:$AV$21))-AW$101,IF(Y100=('Základní vstupní data'!$F$81+25),('Provozní náklady VaK-ex post'!$V$49*1000)*INDEX(Indexace!$C$48:$AV$48,MATCH($D$7,Indexace!$C$21:$AV$21))-AX$101,IF(Y100=('Základní vstupní data'!$F$81+26),('Provozní náklady VaK-ex post'!$V$49*1000)*INDEX(Indexace!$C$49:$AV$49,MATCH($D$7,Indexace!$C$21:$AV$21))-AY$101,IF(Y100=('Základní vstupní data'!$F$81+27),('Provozní náklady VaK-ex post'!$V$49*1000)*INDEX(Indexace!$C$50:$AV$50,MATCH($D$7,Indexace!$C$21:$AV$21))-AZ$101,IF(Y100=('Základní vstupní data'!$F$81+28),('Provozní náklady VaK-ex post'!$V$49*1000)*INDEX(Indexace!$C$51:$AV$51,MATCH($D$7,Indexace!$C$21:$AV$21))-BA$101,IF(Y100=('Základní vstupní data'!$F$81+29),('Provozní náklady VaK-ex post'!$V$49*1000)*INDEX(Indexace!$C$52:$AV$52,MATCH($D$7,Indexace!$C$21:$AV$21))-BB$101,IF(Y100=('Základní vstupní data'!$F$81+30),('Provozní náklady VaK-ex post'!$V$49*1000)*INDEX(Indexace!$C$53:$AV$53,MATCH($D$7,Indexace!$C$21:$AV$21))-BC$101)))))))))))))))))))))))))))))))),0)</f>
        <v>0</v>
      </c>
      <c r="Z109" s="514">
        <f>IF(Z100&gt;='Základní vstupní data'!$F$81,IF($F$2=0,0,IF(Z100&gt;='Základní vstupní data'!$F$81,('Základní vstupní data'!$F$124*1000)*INDEX(Indexace!$C$23:$AV$23,MATCH($D$7,Indexace!$C$21:$AV$21))-Z$101,IF(Z100=('Základní vstupní data'!$F$81+1),('Provozní náklady VaK-ex post'!$F$49*1000)*INDEX(Indexace!$C$24:$AV$24,MATCH($D$7,Indexace!$C$21:$AV$21))-AA$101,IF(Z100=('Základní vstupní data'!$F$81+2),('Provozní náklady VaK-ex post'!$H$49*1000)*INDEX(Indexace!$C$25:$AV$25,MATCH($D$7,Indexace!$C$21:$AV$21))-AB$101,IF(Z100=('Základní vstupní data'!$F$81+3),('Provozní náklady VaK-ex post'!$J$49*1000)*INDEX(Indexace!$C$26:$AV$26,MATCH($D$7,Indexace!$C$21:$AV$21))-AC$101,IF(Z100=('Základní vstupní data'!$F$81+4),('Provozní náklady VaK-ex post'!$L$49*1000)*INDEX(Indexace!$C$27:$AV$27,MATCH($D$7,Indexace!$C$21:$AV$21))-AD$101,IF(Z100=('Základní vstupní data'!$F$81+5),('Provozní náklady VaK-ex post'!$N$49*1000)*INDEX(Indexace!$C$28:$AV$28,MATCH($D$7,Indexace!$C$21:$AV$21))-AE$101,IF(Z100=('Základní vstupní data'!$F$81+6),('Provozní náklady VaK-ex post'!$P$49*1000)*INDEX(Indexace!$C$29:$AV$29,MATCH($D$7,Indexace!$C$21:$AV$21))-AF$101,IF(Z100=('Základní vstupní data'!$F$81+7),('Provozní náklady VaK-ex post'!$R$49*1000)*INDEX(Indexace!$C$30:$AV$30,MATCH($D$7,Indexace!$C$21:$AV$21))-AG$101,IF(Z100=('Základní vstupní data'!$F$81+8),('Provozní náklady VaK-ex post'!$T$49*1000)*INDEX(Indexace!$C$31:$AV$31,MATCH($D$7,Indexace!$C$21:$AC$21))-AH$101,IF(Z100=('Základní vstupní data'!$F$81+9),('Provozní náklady VaK-ex post'!$V$49*1000)*INDEX(Indexace!$C$32:$AV$32,MATCH($D$7,Indexace!$C$21:$AV$21))-AI$101,IF(Z100=('Základní vstupní data'!$F$81+10),('Provozní náklady VaK-ex post'!$V$49*1000)*INDEX(Indexace!$C$33:$AV$33,MATCH($D$7,Indexace!$C$21:$AV$21))-AJ$101,IF(Z100=('Základní vstupní data'!$F$81+11),('Provozní náklady VaK-ex post'!$V$49*1000)*INDEX(Indexace!$C$34:$AV$34,MATCH($D$7,Indexace!$C$21:$AC$21))-AK$101,IF(Z100=('Základní vstupní data'!$F$81+12),('Provozní náklady VaK-ex post'!$V$49*1000)*INDEX(Indexace!$C$35:$AV$35,MATCH($D$7,Indexace!$C$21:$AV$21))-AL$101,IF(Z100=('Základní vstupní data'!$F$81+13),('Provozní náklady VaK-ex post'!$V$49*1000)*INDEX(Indexace!$C$36:$AV$36,MATCH($D$7,Indexace!$C$21:$AV$21))-AM$101,IF(Z100=('Základní vstupní data'!$F$81+14),('Provozní náklady VaK-ex post'!$V$49*1000)*INDEX(Indexace!$C$37:$AV$37,MATCH($D$7,Indexace!$C$21:$AV$21))-AN$101,IF(Z100=('Základní vstupní data'!$F$81+15),('Provozní náklady VaK-ex post'!$V$49*1000)*INDEX(Indexace!$C$38:$AV$38,MATCH($D$7,Indexace!$C$21:$AV$21))-AO$101,IF(Z100=('Základní vstupní data'!$F$81+16),('Provozní náklady VaK-ex post'!$V$49*1000)*INDEX(Indexace!$C$39:$AV$39,MATCH($D$7,Indexace!$C$21:$AV$21))-AP$101,IF(Z100=('Základní vstupní data'!$F$81+17),('Provozní náklady VaK-ex post'!$V$49*1000)*INDEX(Indexace!$C$40:$AV$40,MATCH($D$7,Indexace!$C$21:$AV$21))-AQ$101,IF(Z100=('Základní vstupní data'!$F$81+18),('Provozní náklady VaK-ex post'!$V$49*1000)*INDEX(Indexace!$C$41:$AV$41,MATCH($D$7,Indexace!$C$21:$AV$21))-AR$101,IF(Z100=('Základní vstupní data'!$F$81+19),('Provozní náklady VaK-ex post'!$V$49*1000)*INDEX(Indexace!$C$42:$AV$42,MATCH($D$7,Indexace!$C$21:$AV$21))-AS$101,IF(Z100=('Základní vstupní data'!$F$81+20),('Provozní náklady VaK-ex post'!$V$49*1000)*INDEX(Indexace!$C$43:$AV$43,MATCH($D$7,Indexace!$C$21:$AV$21))-AT$101,IF(Z100=('Základní vstupní data'!$F$81+21),('Provozní náklady VaK-ex post'!$V$49*1000)*INDEX(Indexace!$C$44:$AV$44,MATCH($D$7,Indexace!$C$21:$AV$21))-AU$101,IF(Z100=('Základní vstupní data'!$F$81+22),('Provozní náklady VaK-ex post'!$V$49*1000)*INDEX(Indexace!$C$45:$AV$45,MATCH($D$7,Indexace!$C$21:$AV$21))-AV$101,IF(Z100=('Základní vstupní data'!$F$81+23),('Provozní náklady VaK-ex post'!$V$49*1000)*INDEX(Indexace!$C$46:$AV$46,MATCH($D$7,Indexace!$C$21:$AV$21))-AW$101,IF(Z100=('Základní vstupní data'!$F$81+24),('Provozní náklady VaK-ex post'!$V$49*1000)*INDEX(Indexace!$C$47:$AV$47,MATCH($D$7,Indexace!$C$21:$AV$21))-AX$101,IF(Z100=('Základní vstupní data'!$F$81+25),('Provozní náklady VaK-ex post'!$V$49*1000)*INDEX(Indexace!$C$48:$AV$48,MATCH($D$7,Indexace!$C$21:$AV$21))-AY$101,IF(Z100=('Základní vstupní data'!$F$81+26),('Provozní náklady VaK-ex post'!$V$49*1000)*INDEX(Indexace!$C$49:$AV$49,MATCH($D$7,Indexace!$C$21:$AV$21))-AZ$101,IF(Z100=('Základní vstupní data'!$F$81+27),('Provozní náklady VaK-ex post'!$V$49*1000)*INDEX(Indexace!$C$50:$AV$50,MATCH($D$7,Indexace!$C$21:$AV$21))-BA$101,IF(Z100=('Základní vstupní data'!$F$81+28),('Provozní náklady VaK-ex post'!$V$49*1000)*INDEX(Indexace!$C$51:$AV$51,MATCH($D$7,Indexace!$C$21:$AV$21))-BB$101,IF(Z100=('Základní vstupní data'!$F$81+29),('Provozní náklady VaK-ex post'!$V$49*1000)*INDEX(Indexace!$C$52:$AV$52,MATCH($D$7,Indexace!$C$21:$AV$21))-BC$101,IF(Z100=('Základní vstupní data'!$F$81+30),('Provozní náklady VaK-ex post'!$V$49*1000)*INDEX(Indexace!$C$53:$AV$53,MATCH($D$7,Indexace!$C$21:$AV$21))-BD$101)))))))))))))))))))))))))))))))),0)</f>
        <v>0</v>
      </c>
      <c r="AA109" s="514">
        <f>IF(AA100&gt;='Základní vstupní data'!$F$81,IF($F$2=0,0,IF(AA100&gt;='Základní vstupní data'!$F$81,('Základní vstupní data'!$F$124*1000)*INDEX(Indexace!$C$23:$AV$23,MATCH($D$7,Indexace!$C$21:$AV$21))-AA$101,IF(AA100=('Základní vstupní data'!$F$81+1),('Provozní náklady VaK-ex post'!$F$49*1000)*INDEX(Indexace!$C$24:$AV$24,MATCH($D$7,Indexace!$C$21:$AV$21))-AB$101,IF(AA100=('Základní vstupní data'!$F$81+2),('Provozní náklady VaK-ex post'!$H$49*1000)*INDEX(Indexace!$C$25:$AV$25,MATCH($D$7,Indexace!$C$21:$AV$21))-AC$101,IF(AA100=('Základní vstupní data'!$F$81+3),('Provozní náklady VaK-ex post'!$J$49*1000)*INDEX(Indexace!$C$26:$AV$26,MATCH($D$7,Indexace!$C$21:$AV$21))-AD$101,IF(AA100=('Základní vstupní data'!$F$81+4),('Provozní náklady VaK-ex post'!$L$49*1000)*INDEX(Indexace!$C$27:$AV$27,MATCH($D$7,Indexace!$C$21:$AV$21))-AE$101,IF(AA100=('Základní vstupní data'!$F$81+5),('Provozní náklady VaK-ex post'!$N$49*1000)*INDEX(Indexace!$C$28:$AV$28,MATCH($D$7,Indexace!$C$21:$AV$21))-AF$101,IF(AA100=('Základní vstupní data'!$F$81+6),('Provozní náklady VaK-ex post'!$P$49*1000)*INDEX(Indexace!$C$29:$AV$29,MATCH($D$7,Indexace!$C$21:$AV$21))-AG$101,IF(AA100=('Základní vstupní data'!$F$81+7),('Provozní náklady VaK-ex post'!$R$49*1000)*INDEX(Indexace!$C$30:$AV$30,MATCH($D$7,Indexace!$C$21:$AV$21))-AH$101,IF(AA100=('Základní vstupní data'!$F$81+8),('Provozní náklady VaK-ex post'!$T$49*1000)*INDEX(Indexace!$C$31:$AV$31,MATCH($D$7,Indexace!$C$21:$AC$21))-AI$101,IF(AA100=('Základní vstupní data'!$F$81+9),('Provozní náklady VaK-ex post'!$V$49*1000)*INDEX(Indexace!$C$32:$AV$32,MATCH($D$7,Indexace!$C$21:$AV$21))-AJ$101,IF(AA100=('Základní vstupní data'!$F$81+10),('Provozní náklady VaK-ex post'!$V$49*1000)*INDEX(Indexace!$C$33:$AV$33,MATCH($D$7,Indexace!$C$21:$AV$21))-AK$101,IF(AA100=('Základní vstupní data'!$F$81+11),('Provozní náklady VaK-ex post'!$V$49*1000)*INDEX(Indexace!$C$34:$AV$34,MATCH($D$7,Indexace!$C$21:$AC$21))-AL$101,IF(AA100=('Základní vstupní data'!$F$81+12),('Provozní náklady VaK-ex post'!$V$49*1000)*INDEX(Indexace!$C$35:$AV$35,MATCH($D$7,Indexace!$C$21:$AV$21))-AM$101,IF(AA100=('Základní vstupní data'!$F$81+13),('Provozní náklady VaK-ex post'!$V$49*1000)*INDEX(Indexace!$C$36:$AV$36,MATCH($D$7,Indexace!$C$21:$AV$21))-AN$101,IF(AA100=('Základní vstupní data'!$F$81+14),('Provozní náklady VaK-ex post'!$V$49*1000)*INDEX(Indexace!$C$37:$AV$37,MATCH($D$7,Indexace!$C$21:$AV$21))-AO$101,IF(AA100=('Základní vstupní data'!$F$81+15),('Provozní náklady VaK-ex post'!$V$49*1000)*INDEX(Indexace!$C$38:$AV$38,MATCH($D$7,Indexace!$C$21:$AV$21))-AP$101,IF(AA100=('Základní vstupní data'!$F$81+16),('Provozní náklady VaK-ex post'!$V$49*1000)*INDEX(Indexace!$C$39:$AV$39,MATCH($D$7,Indexace!$C$21:$AV$21))-AQ$101,IF(AA100=('Základní vstupní data'!$F$81+17),('Provozní náklady VaK-ex post'!$V$49*1000)*INDEX(Indexace!$C$40:$AV$40,MATCH($D$7,Indexace!$C$21:$AV$21))-AR$101,IF(AA100=('Základní vstupní data'!$F$81+18),('Provozní náklady VaK-ex post'!$V$49*1000)*INDEX(Indexace!$C$41:$AV$41,MATCH($D$7,Indexace!$C$21:$AV$21))-AS$101,IF(AA100=('Základní vstupní data'!$F$81+19),('Provozní náklady VaK-ex post'!$V$49*1000)*INDEX(Indexace!$C$42:$AV$42,MATCH($D$7,Indexace!$C$21:$AV$21))-AT$101,IF(AA100=('Základní vstupní data'!$F$81+20),('Provozní náklady VaK-ex post'!$V$49*1000)*INDEX(Indexace!$C$43:$AV$43,MATCH($D$7,Indexace!$C$21:$AV$21))-AU$101,IF(AA100=('Základní vstupní data'!$F$81+21),('Provozní náklady VaK-ex post'!$V$49*1000)*INDEX(Indexace!$C$44:$AV$44,MATCH($D$7,Indexace!$C$21:$AV$21))-AV$101,IF(AA100=('Základní vstupní data'!$F$81+22),('Provozní náklady VaK-ex post'!$V$49*1000)*INDEX(Indexace!$C$45:$AV$45,MATCH($D$7,Indexace!$C$21:$AV$21))-AW$101,IF(AA100=('Základní vstupní data'!$F$81+23),('Provozní náklady VaK-ex post'!$V$49*1000)*INDEX(Indexace!$C$46:$AV$46,MATCH($D$7,Indexace!$C$21:$AV$21))-AX$101,IF(AA100=('Základní vstupní data'!$F$81+24),('Provozní náklady VaK-ex post'!$V$49*1000)*INDEX(Indexace!$C$47:$AV$47,MATCH($D$7,Indexace!$C$21:$AV$21))-AY$101,IF(AA100=('Základní vstupní data'!$F$81+25),('Provozní náklady VaK-ex post'!$V$49*1000)*INDEX(Indexace!$C$48:$AV$48,MATCH($D$7,Indexace!$C$21:$AV$21))-AZ$101,IF(AA100=('Základní vstupní data'!$F$81+26),('Provozní náklady VaK-ex post'!$V$49*1000)*INDEX(Indexace!$C$49:$AV$49,MATCH($D$7,Indexace!$C$21:$AV$21))-BA$101,IF(AA100=('Základní vstupní data'!$F$81+27),('Provozní náklady VaK-ex post'!$V$49*1000)*INDEX(Indexace!$C$50:$AV$50,MATCH($D$7,Indexace!$C$21:$AV$21))-BB$101,IF(AA100=('Základní vstupní data'!$F$81+28),('Provozní náklady VaK-ex post'!$V$49*1000)*INDEX(Indexace!$C$51:$AV$51,MATCH($D$7,Indexace!$C$21:$AV$21))-BC$101,IF(AA100=('Základní vstupní data'!$F$81+29),('Provozní náklady VaK-ex post'!$V$49*1000)*INDEX(Indexace!$C$52:$AV$52,MATCH($D$7,Indexace!$C$21:$AV$21))-BD$101,IF(AA100=('Základní vstupní data'!$F$81+30),('Provozní náklady VaK-ex post'!$V$49*1000)*INDEX(Indexace!$C$53:$AV$53,MATCH($D$7,Indexace!$C$21:$AV$21))-BE$101)))))))))))))))))))))))))))))))),0)</f>
        <v>0</v>
      </c>
      <c r="AB109" s="514">
        <f>IF(AB100&gt;='Základní vstupní data'!$F$81,IF($F$2=0,0,IF(AB100&gt;='Základní vstupní data'!$F$81,('Základní vstupní data'!$F$124*1000)*INDEX(Indexace!$C$23:$AV$23,MATCH($D$7,Indexace!$C$21:$AV$21))-AB$101,IF(AB100=('Základní vstupní data'!$F$81+1),('Provozní náklady VaK-ex post'!$F$49*1000)*INDEX(Indexace!$C$24:$AV$24,MATCH($D$7,Indexace!$C$21:$AV$21))-AC$101,IF(AB100=('Základní vstupní data'!$F$81+2),('Provozní náklady VaK-ex post'!$H$49*1000)*INDEX(Indexace!$C$25:$AV$25,MATCH($D$7,Indexace!$C$21:$AV$21))-AD$101,IF(AB100=('Základní vstupní data'!$F$81+3),('Provozní náklady VaK-ex post'!$J$49*1000)*INDEX(Indexace!$C$26:$AV$26,MATCH($D$7,Indexace!$C$21:$AV$21))-AE$101,IF(AB100=('Základní vstupní data'!$F$81+4),('Provozní náklady VaK-ex post'!$L$49*1000)*INDEX(Indexace!$C$27:$AV$27,MATCH($D$7,Indexace!$C$21:$AV$21))-AF$101,IF(AB100=('Základní vstupní data'!$F$81+5),('Provozní náklady VaK-ex post'!$N$49*1000)*INDEX(Indexace!$C$28:$AV$28,MATCH($D$7,Indexace!$C$21:$AV$21))-AG$101,IF(AB100=('Základní vstupní data'!$F$81+6),('Provozní náklady VaK-ex post'!$P$49*1000)*INDEX(Indexace!$C$29:$AV$29,MATCH($D$7,Indexace!$C$21:$AV$21))-AH$101,IF(AB100=('Základní vstupní data'!$F$81+7),('Provozní náklady VaK-ex post'!$R$49*1000)*INDEX(Indexace!$C$30:$AV$30,MATCH($D$7,Indexace!$C$21:$AV$21))-AI$101,IF(AB100=('Základní vstupní data'!$F$81+8),('Provozní náklady VaK-ex post'!$T$49*1000)*INDEX(Indexace!$C$31:$AV$31,MATCH($D$7,Indexace!$C$21:$AC$21))-AJ$101,IF(AB100=('Základní vstupní data'!$F$81+9),('Provozní náklady VaK-ex post'!$V$49*1000)*INDEX(Indexace!$C$32:$AV$32,MATCH($D$7,Indexace!$C$21:$AV$21))-AK$101,IF(AB100=('Základní vstupní data'!$F$81+10),('Provozní náklady VaK-ex post'!$V$49*1000)*INDEX(Indexace!$C$33:$AV$33,MATCH($D$7,Indexace!$C$21:$AV$21))-AL$101,IF(AB100=('Základní vstupní data'!$F$81+11),('Provozní náklady VaK-ex post'!$V$49*1000)*INDEX(Indexace!$C$34:$AV$34,MATCH($D$7,Indexace!$C$21:$AC$21))-AM$101,IF(AB100=('Základní vstupní data'!$F$81+12),('Provozní náklady VaK-ex post'!$V$49*1000)*INDEX(Indexace!$C$35:$AV$35,MATCH($D$7,Indexace!$C$21:$AV$21))-AN$101,IF(AB100=('Základní vstupní data'!$F$81+13),('Provozní náklady VaK-ex post'!$V$49*1000)*INDEX(Indexace!$C$36:$AV$36,MATCH($D$7,Indexace!$C$21:$AV$21))-AO$101,IF(AB100=('Základní vstupní data'!$F$81+14),('Provozní náklady VaK-ex post'!$V$49*1000)*INDEX(Indexace!$C$37:$AV$37,MATCH($D$7,Indexace!$C$21:$AV$21))-AP$101,IF(AB100=('Základní vstupní data'!$F$81+15),('Provozní náklady VaK-ex post'!$V$49*1000)*INDEX(Indexace!$C$38:$AV$38,MATCH($D$7,Indexace!$C$21:$AV$21))-AQ$101,IF(AB100=('Základní vstupní data'!$F$81+16),('Provozní náklady VaK-ex post'!$V$49*1000)*INDEX(Indexace!$C$39:$AV$39,MATCH($D$7,Indexace!$C$21:$AV$21))-AR$101,IF(AB100=('Základní vstupní data'!$F$81+17),('Provozní náklady VaK-ex post'!$V$49*1000)*INDEX(Indexace!$C$40:$AV$40,MATCH($D$7,Indexace!$C$21:$AV$21))-AS$101,IF(AB100=('Základní vstupní data'!$F$81+18),('Provozní náklady VaK-ex post'!$V$49*1000)*INDEX(Indexace!$C$41:$AV$41,MATCH($D$7,Indexace!$C$21:$AV$21))-AT$101,IF(AB100=('Základní vstupní data'!$F$81+19),('Provozní náklady VaK-ex post'!$V$49*1000)*INDEX(Indexace!$C$42:$AV$42,MATCH($D$7,Indexace!$C$21:$AV$21))-AU$101,IF(AB100=('Základní vstupní data'!$F$81+20),('Provozní náklady VaK-ex post'!$V$49*1000)*INDEX(Indexace!$C$43:$AV$43,MATCH($D$7,Indexace!$C$21:$AV$21))-AV$101,IF(AB100=('Základní vstupní data'!$F$81+21),('Provozní náklady VaK-ex post'!$V$49*1000)*INDEX(Indexace!$C$44:$AV$44,MATCH($D$7,Indexace!$C$21:$AV$21))-AW$101,IF(AB100=('Základní vstupní data'!$F$81+22),('Provozní náklady VaK-ex post'!$V$49*1000)*INDEX(Indexace!$C$45:$AV$45,MATCH($D$7,Indexace!$C$21:$AV$21))-AX$101,IF(AB100=('Základní vstupní data'!$F$81+23),('Provozní náklady VaK-ex post'!$V$49*1000)*INDEX(Indexace!$C$46:$AV$46,MATCH($D$7,Indexace!$C$21:$AV$21))-AY$101,IF(AB100=('Základní vstupní data'!$F$81+24),('Provozní náklady VaK-ex post'!$V$49*1000)*INDEX(Indexace!$C$47:$AV$47,MATCH($D$7,Indexace!$C$21:$AV$21))-AZ$101,IF(AB100=('Základní vstupní data'!$F$81+25),('Provozní náklady VaK-ex post'!$V$49*1000)*INDEX(Indexace!$C$48:$AV$48,MATCH($D$7,Indexace!$C$21:$AV$21))-BA$101,IF(AB100=('Základní vstupní data'!$F$81+26),('Provozní náklady VaK-ex post'!$V$49*1000)*INDEX(Indexace!$C$49:$AV$49,MATCH($D$7,Indexace!$C$21:$AV$21))-BB$101,IF(AB100=('Základní vstupní data'!$F$81+27),('Provozní náklady VaK-ex post'!$V$49*1000)*INDEX(Indexace!$C$50:$AV$50,MATCH($D$7,Indexace!$C$21:$AV$21))-BC$101,IF(AB100=('Základní vstupní data'!$F$81+28),('Provozní náklady VaK-ex post'!$V$49*1000)*INDEX(Indexace!$C$51:$AV$51,MATCH($D$7,Indexace!$C$21:$AV$21))-BD$101,IF(AB100=('Základní vstupní data'!$F$81+29),('Provozní náklady VaK-ex post'!$V$49*1000)*INDEX(Indexace!$C$52:$AV$52,MATCH($D$7,Indexace!$C$21:$AV$21))-BE$101,IF(AB100=('Základní vstupní data'!$F$81+30),('Provozní náklady VaK-ex post'!$V$49*1000)*INDEX(Indexace!$C$53:$AV$53,MATCH($D$7,Indexace!$C$21:$AV$21))-BF$101)))))))))))))))))))))))))))))))),0)</f>
        <v>0</v>
      </c>
      <c r="AC109" s="514">
        <f>IF(AC100&gt;='Základní vstupní data'!$F$81,IF($F$2=0,0,IF(AC100&gt;='Základní vstupní data'!$F$81,('Základní vstupní data'!$F$124*1000)*INDEX(Indexace!$C$23:$AV$23,MATCH($D$7,Indexace!$C$21:$AV$21))-AC$101,IF(AC100=('Základní vstupní data'!$F$81+1),('Provozní náklady VaK-ex post'!$F$49*1000)*INDEX(Indexace!$C$24:$AV$24,MATCH($D$7,Indexace!$C$21:$AV$21))-AD$101,IF(AC100=('Základní vstupní data'!$F$81+2),('Provozní náklady VaK-ex post'!$H$49*1000)*INDEX(Indexace!$C$25:$AV$25,MATCH($D$7,Indexace!$C$21:$AV$21))-AE$101,IF(AC100=('Základní vstupní data'!$F$81+3),('Provozní náklady VaK-ex post'!$J$49*1000)*INDEX(Indexace!$C$26:$AV$26,MATCH($D$7,Indexace!$C$21:$AV$21))-AF$101,IF(AC100=('Základní vstupní data'!$F$81+4),('Provozní náklady VaK-ex post'!$L$49*1000)*INDEX(Indexace!$C$27:$AV$27,MATCH($D$7,Indexace!$C$21:$AV$21))-AG$101,IF(AC100=('Základní vstupní data'!$F$81+5),('Provozní náklady VaK-ex post'!$N$49*1000)*INDEX(Indexace!$C$28:$AV$28,MATCH($D$7,Indexace!$C$21:$AV$21))-AH$101,IF(AC100=('Základní vstupní data'!$F$81+6),('Provozní náklady VaK-ex post'!$P$49*1000)*INDEX(Indexace!$C$29:$AV$29,MATCH($D$7,Indexace!$C$21:$AV$21))-AI$101,IF(AC100=('Základní vstupní data'!$F$81+7),('Provozní náklady VaK-ex post'!$R$49*1000)*INDEX(Indexace!$C$30:$AV$30,MATCH($D$7,Indexace!$C$21:$AV$21))-AJ$101,IF(AC100=('Základní vstupní data'!$F$81+8),('Provozní náklady VaK-ex post'!$T$49*1000)*INDEX(Indexace!$C$31:$AV$31,MATCH($D$7,Indexace!$C$21:$AC$21))-AK$101,IF(AC100=('Základní vstupní data'!$F$81+9),('Provozní náklady VaK-ex post'!$V$49*1000)*INDEX(Indexace!$C$32:$AV$32,MATCH($D$7,Indexace!$C$21:$AV$21))-AL$101,IF(AC100=('Základní vstupní data'!$F$81+10),('Provozní náklady VaK-ex post'!$V$49*1000)*INDEX(Indexace!$C$33:$AV$33,MATCH($D$7,Indexace!$C$21:$AV$21))-AM$101,IF(AC100=('Základní vstupní data'!$F$81+11),('Provozní náklady VaK-ex post'!$V$49*1000)*INDEX(Indexace!$C$34:$AV$34,MATCH($D$7,Indexace!$C$21:$AC$21))-AN$101,IF(AC100=('Základní vstupní data'!$F$81+12),('Provozní náklady VaK-ex post'!$V$49*1000)*INDEX(Indexace!$C$35:$AV$35,MATCH($D$7,Indexace!$C$21:$AV$21))-AO$101,IF(AC100=('Základní vstupní data'!$F$81+13),('Provozní náklady VaK-ex post'!$V$49*1000)*INDEX(Indexace!$C$36:$AV$36,MATCH($D$7,Indexace!$C$21:$AV$21))-AP$101,IF(AC100=('Základní vstupní data'!$F$81+14),('Provozní náklady VaK-ex post'!$V$49*1000)*INDEX(Indexace!$C$37:$AV$37,MATCH($D$7,Indexace!$C$21:$AV$21))-AQ$101,IF(AC100=('Základní vstupní data'!$F$81+15),('Provozní náklady VaK-ex post'!$V$49*1000)*INDEX(Indexace!$C$38:$AV$38,MATCH($D$7,Indexace!$C$21:$AV$21))-AR$101,IF(AC100=('Základní vstupní data'!$F$81+16),('Provozní náklady VaK-ex post'!$V$49*1000)*INDEX(Indexace!$C$39:$AV$39,MATCH($D$7,Indexace!$C$21:$AV$21))-AS$101,IF(AC100=('Základní vstupní data'!$F$81+17),('Provozní náklady VaK-ex post'!$V$49*1000)*INDEX(Indexace!$C$40:$AV$40,MATCH($D$7,Indexace!$C$21:$AV$21))-AT$101,IF(AC100=('Základní vstupní data'!$F$81+18),('Provozní náklady VaK-ex post'!$V$49*1000)*INDEX(Indexace!$C$41:$AV$41,MATCH($D$7,Indexace!$C$21:$AV$21))-AU$101,IF(AC100=('Základní vstupní data'!$F$81+19),('Provozní náklady VaK-ex post'!$V$49*1000)*INDEX(Indexace!$C$42:$AV$42,MATCH($D$7,Indexace!$C$21:$AV$21))-AV$101,IF(AC100=('Základní vstupní data'!$F$81+20),('Provozní náklady VaK-ex post'!$V$49*1000)*INDEX(Indexace!$C$43:$AV$43,MATCH($D$7,Indexace!$C$21:$AV$21))-AW$101,IF(AC100=('Základní vstupní data'!$F$81+21),('Provozní náklady VaK-ex post'!$V$49*1000)*INDEX(Indexace!$C$44:$AV$44,MATCH($D$7,Indexace!$C$21:$AV$21))-AX$101,IF(AC100=('Základní vstupní data'!$F$81+22),('Provozní náklady VaK-ex post'!$V$49*1000)*INDEX(Indexace!$C$45:$AV$45,MATCH($D$7,Indexace!$C$21:$AV$21))-AY$101,IF(AC100=('Základní vstupní data'!$F$81+23),('Provozní náklady VaK-ex post'!$V$49*1000)*INDEX(Indexace!$C$46:$AV$46,MATCH($D$7,Indexace!$C$21:$AV$21))-AZ$101,IF(AC100=('Základní vstupní data'!$F$81+24),('Provozní náklady VaK-ex post'!$V$49*1000)*INDEX(Indexace!$C$47:$AV$47,MATCH($D$7,Indexace!$C$21:$AV$21))-BA$101,IF(AC100=('Základní vstupní data'!$F$81+25),('Provozní náklady VaK-ex post'!$V$49*1000)*INDEX(Indexace!$C$48:$AV$48,MATCH($D$7,Indexace!$C$21:$AV$21))-BB$101,IF(AC100=('Základní vstupní data'!$F$81+26),('Provozní náklady VaK-ex post'!$V$49*1000)*INDEX(Indexace!$C$49:$AV$49,MATCH($D$7,Indexace!$C$21:$AV$21))-BC$101,IF(AC100=('Základní vstupní data'!$F$81+27),('Provozní náklady VaK-ex post'!$V$49*1000)*INDEX(Indexace!$C$50:$AV$50,MATCH($D$7,Indexace!$C$21:$AV$21))-BD$101,IF(AC100=('Základní vstupní data'!$F$81+28),('Provozní náklady VaK-ex post'!$V$49*1000)*INDEX(Indexace!$C$51:$AV$51,MATCH($D$7,Indexace!$C$21:$AV$21))-BE$101,IF(AC100=('Základní vstupní data'!$F$81+29),('Provozní náklady VaK-ex post'!$V$49*1000)*INDEX(Indexace!$C$52:$AV$52,MATCH($D$7,Indexace!$C$21:$AV$21))-BF$101,IF(AC100=('Základní vstupní data'!$F$81+30),('Provozní náklady VaK-ex post'!$V$49*1000)*INDEX(Indexace!$C$53:$AV$53,MATCH($D$7,Indexace!$C$21:$AV$21))-BG$101)))))))))))))))))))))))))))))))),0)</f>
        <v>0</v>
      </c>
      <c r="AD109" s="514">
        <f>IF(AD100&gt;='Základní vstupní data'!$F$81,IF($F$2=0,0,IF(AD100&gt;='Základní vstupní data'!$F$81,('Základní vstupní data'!$F$124*1000)*INDEX(Indexace!$C$23:$AV$23,MATCH($D$7,Indexace!$C$21:$AV$21))-AD$101,IF(AD100=('Základní vstupní data'!$F$81+1),('Provozní náklady VaK-ex post'!$F$49*1000)*INDEX(Indexace!$C$24:$AV$24,MATCH($D$7,Indexace!$C$21:$AV$21))-AE$101,IF(AD100=('Základní vstupní data'!$F$81+2),('Provozní náklady VaK-ex post'!$H$49*1000)*INDEX(Indexace!$C$25:$AV$25,MATCH($D$7,Indexace!$C$21:$AV$21))-AF$101,IF(AD100=('Základní vstupní data'!$F$81+3),('Provozní náklady VaK-ex post'!$J$49*1000)*INDEX(Indexace!$C$26:$AV$26,MATCH($D$7,Indexace!$C$21:$AV$21))-AG$101,IF(AD100=('Základní vstupní data'!$F$81+4),('Provozní náklady VaK-ex post'!$L$49*1000)*INDEX(Indexace!$C$27:$AV$27,MATCH($D$7,Indexace!$C$21:$AV$21))-AH$101,IF(AD100=('Základní vstupní data'!$F$81+5),('Provozní náklady VaK-ex post'!$N$49*1000)*INDEX(Indexace!$C$28:$AV$28,MATCH($D$7,Indexace!$C$21:$AV$21))-AI$101,IF(AD100=('Základní vstupní data'!$F$81+6),('Provozní náklady VaK-ex post'!$P$49*1000)*INDEX(Indexace!$C$29:$AV$29,MATCH($D$7,Indexace!$C$21:$AV$21))-AJ$101,IF(AD100=('Základní vstupní data'!$F$81+7),('Provozní náklady VaK-ex post'!$R$49*1000)*INDEX(Indexace!$C$30:$AV$30,MATCH($D$7,Indexace!$C$21:$AV$21))-AK$101,IF(AD100=('Základní vstupní data'!$F$81+8),('Provozní náklady VaK-ex post'!$T$49*1000)*INDEX(Indexace!$C$31:$AV$31,MATCH($D$7,Indexace!$C$21:$AC$21))-AL$101,IF(AD100=('Základní vstupní data'!$F$81+9),('Provozní náklady VaK-ex post'!$V$49*1000)*INDEX(Indexace!$C$32:$AV$32,MATCH($D$7,Indexace!$C$21:$AV$21))-AM$101,IF(AD100=('Základní vstupní data'!$F$81+10),('Provozní náklady VaK-ex post'!$V$49*1000)*INDEX(Indexace!$C$33:$AV$33,MATCH($D$7,Indexace!$C$21:$AV$21))-AN$101,IF(AD100=('Základní vstupní data'!$F$81+11),('Provozní náklady VaK-ex post'!$V$49*1000)*INDEX(Indexace!$C$34:$AV$34,MATCH($D$7,Indexace!$C$21:$AC$21))-AO$101,IF(AD100=('Základní vstupní data'!$F$81+12),('Provozní náklady VaK-ex post'!$V$49*1000)*INDEX(Indexace!$C$35:$AV$35,MATCH($D$7,Indexace!$C$21:$AV$21))-AP$101,IF(AD100=('Základní vstupní data'!$F$81+13),('Provozní náklady VaK-ex post'!$V$49*1000)*INDEX(Indexace!$C$36:$AV$36,MATCH($D$7,Indexace!$C$21:$AV$21))-AQ$101,IF(AD100=('Základní vstupní data'!$F$81+14),('Provozní náklady VaK-ex post'!$V$49*1000)*INDEX(Indexace!$C$37:$AV$37,MATCH($D$7,Indexace!$C$21:$AV$21))-AR$101,IF(AD100=('Základní vstupní data'!$F$81+15),('Provozní náklady VaK-ex post'!$V$49*1000)*INDEX(Indexace!$C$38:$AV$38,MATCH($D$7,Indexace!$C$21:$AV$21))-AS$101,IF(AD100=('Základní vstupní data'!$F$81+16),('Provozní náklady VaK-ex post'!$V$49*1000)*INDEX(Indexace!$C$39:$AV$39,MATCH($D$7,Indexace!$C$21:$AV$21))-AT$101,IF(AD100=('Základní vstupní data'!$F$81+17),('Provozní náklady VaK-ex post'!$V$49*1000)*INDEX(Indexace!$C$40:$AV$40,MATCH($D$7,Indexace!$C$21:$AV$21))-AU$101,IF(AD100=('Základní vstupní data'!$F$81+18),('Provozní náklady VaK-ex post'!$V$49*1000)*INDEX(Indexace!$C$41:$AV$41,MATCH($D$7,Indexace!$C$21:$AV$21))-AV$101,IF(AD100=('Základní vstupní data'!$F$81+19),('Provozní náklady VaK-ex post'!$V$49*1000)*INDEX(Indexace!$C$42:$AV$42,MATCH($D$7,Indexace!$C$21:$AV$21))-AW$101,IF(AD100=('Základní vstupní data'!$F$81+20),('Provozní náklady VaK-ex post'!$V$49*1000)*INDEX(Indexace!$C$43:$AV$43,MATCH($D$7,Indexace!$C$21:$AV$21))-AX$101,IF(AD100=('Základní vstupní data'!$F$81+21),('Provozní náklady VaK-ex post'!$V$49*1000)*INDEX(Indexace!$C$44:$AV$44,MATCH($D$7,Indexace!$C$21:$AV$21))-AY$101,IF(AD100=('Základní vstupní data'!$F$81+22),('Provozní náklady VaK-ex post'!$V$49*1000)*INDEX(Indexace!$C$45:$AV$45,MATCH($D$7,Indexace!$C$21:$AV$21))-AZ$101,IF(AD100=('Základní vstupní data'!$F$81+23),('Provozní náklady VaK-ex post'!$V$49*1000)*INDEX(Indexace!$C$46:$AV$46,MATCH($D$7,Indexace!$C$21:$AV$21))-BA$101,IF(AD100=('Základní vstupní data'!$F$81+24),('Provozní náklady VaK-ex post'!$V$49*1000)*INDEX(Indexace!$C$47:$AV$47,MATCH($D$7,Indexace!$C$21:$AV$21))-BB$101,IF(AD100=('Základní vstupní data'!$F$81+25),('Provozní náklady VaK-ex post'!$V$49*1000)*INDEX(Indexace!$C$48:$AV$48,MATCH($D$7,Indexace!$C$21:$AV$21))-BC$101,IF(AD100=('Základní vstupní data'!$F$81+26),('Provozní náklady VaK-ex post'!$V$49*1000)*INDEX(Indexace!$C$49:$AV$49,MATCH($D$7,Indexace!$C$21:$AV$21))-BD$101,IF(AD100=('Základní vstupní data'!$F$81+27),('Provozní náklady VaK-ex post'!$V$49*1000)*INDEX(Indexace!$C$50:$AV$50,MATCH($D$7,Indexace!$C$21:$AV$21))-BE$101,IF(AD100=('Základní vstupní data'!$F$81+28),('Provozní náklady VaK-ex post'!$V$49*1000)*INDEX(Indexace!$C$51:$AV$51,MATCH($D$7,Indexace!$C$21:$AV$21))-BF$101,IF(AD100=('Základní vstupní data'!$F$81+29),('Provozní náklady VaK-ex post'!$V$49*1000)*INDEX(Indexace!$C$52:$AV$52,MATCH($D$7,Indexace!$C$21:$AV$21))-BG$101,IF(AD100=('Základní vstupní data'!$F$81+30),('Provozní náklady VaK-ex post'!$V$49*1000)*INDEX(Indexace!$C$53:$AV$53,MATCH($D$7,Indexace!$C$21:$AV$21))-BH$101)))))))))))))))))))))))))))))))),0)</f>
        <v>0</v>
      </c>
      <c r="AE109" s="514">
        <f>IF(AE100&gt;='Základní vstupní data'!$F$81,IF($F$2=0,0,IF(AE100&gt;='Základní vstupní data'!$F$81,('Základní vstupní data'!$F$124*1000)*INDEX(Indexace!$C$23:$AV$23,MATCH($D$7,Indexace!$C$21:$AV$21))-AE$101,IF(AE100=('Základní vstupní data'!$F$81+1),('Provozní náklady VaK-ex post'!$F$49*1000)*INDEX(Indexace!$C$24:$AV$24,MATCH($D$7,Indexace!$C$21:$AV$21))-AF$101,IF(AE100=('Základní vstupní data'!$F$81+2),('Provozní náklady VaK-ex post'!$H$49*1000)*INDEX(Indexace!$C$25:$AV$25,MATCH($D$7,Indexace!$C$21:$AV$21))-AG$101,IF(AE100=('Základní vstupní data'!$F$81+3),('Provozní náklady VaK-ex post'!$J$49*1000)*INDEX(Indexace!$C$26:$AV$26,MATCH($D$7,Indexace!$C$21:$AV$21))-AH$101,IF(AE100=('Základní vstupní data'!$F$81+4),('Provozní náklady VaK-ex post'!$L$49*1000)*INDEX(Indexace!$C$27:$AV$27,MATCH($D$7,Indexace!$C$21:$AV$21))-AI$101,IF(AE100=('Základní vstupní data'!$F$81+5),('Provozní náklady VaK-ex post'!$N$49*1000)*INDEX(Indexace!$C$28:$AV$28,MATCH($D$7,Indexace!$C$21:$AV$21))-AJ$101,IF(AE100=('Základní vstupní data'!$F$81+6),('Provozní náklady VaK-ex post'!$P$49*1000)*INDEX(Indexace!$C$29:$AV$29,MATCH($D$7,Indexace!$C$21:$AV$21))-AK$101,IF(AE100=('Základní vstupní data'!$F$81+7),('Provozní náklady VaK-ex post'!$R$49*1000)*INDEX(Indexace!$C$30:$AV$30,MATCH($D$7,Indexace!$C$21:$AV$21))-AL$101,IF(AE100=('Základní vstupní data'!$F$81+8),('Provozní náklady VaK-ex post'!$T$49*1000)*INDEX(Indexace!$C$31:$AV$31,MATCH($D$7,Indexace!$C$21:$AC$21))-AM$101,IF(AE100=('Základní vstupní data'!$F$81+9),('Provozní náklady VaK-ex post'!$V$49*1000)*INDEX(Indexace!$C$32:$AV$32,MATCH($D$7,Indexace!$C$21:$AV$21))-AN$101,IF(AE100=('Základní vstupní data'!$F$81+10),('Provozní náklady VaK-ex post'!$V$49*1000)*INDEX(Indexace!$C$33:$AV$33,MATCH($D$7,Indexace!$C$21:$AV$21))-AO$101,IF(AE100=('Základní vstupní data'!$F$81+11),('Provozní náklady VaK-ex post'!$V$49*1000)*INDEX(Indexace!$C$34:$AV$34,MATCH($D$7,Indexace!$C$21:$AC$21))-AP$101,IF(AE100=('Základní vstupní data'!$F$81+12),('Provozní náklady VaK-ex post'!$V$49*1000)*INDEX(Indexace!$C$35:$AV$35,MATCH($D$7,Indexace!$C$21:$AV$21))-AQ$101,IF(AE100=('Základní vstupní data'!$F$81+13),('Provozní náklady VaK-ex post'!$V$49*1000)*INDEX(Indexace!$C$36:$AV$36,MATCH($D$7,Indexace!$C$21:$AV$21))-AR$101,IF(AE100=('Základní vstupní data'!$F$81+14),('Provozní náklady VaK-ex post'!$V$49*1000)*INDEX(Indexace!$C$37:$AV$37,MATCH($D$7,Indexace!$C$21:$AV$21))-AS$101,IF(AE100=('Základní vstupní data'!$F$81+15),('Provozní náklady VaK-ex post'!$V$49*1000)*INDEX(Indexace!$C$38:$AV$38,MATCH($D$7,Indexace!$C$21:$AV$21))-AT$101,IF(AE100=('Základní vstupní data'!$F$81+16),('Provozní náklady VaK-ex post'!$V$49*1000)*INDEX(Indexace!$C$39:$AV$39,MATCH($D$7,Indexace!$C$21:$AV$21))-AU$101,IF(AE100=('Základní vstupní data'!$F$81+17),('Provozní náklady VaK-ex post'!$V$49*1000)*INDEX(Indexace!$C$40:$AV$40,MATCH($D$7,Indexace!$C$21:$AV$21))-AV$101,IF(AE100=('Základní vstupní data'!$F$81+18),('Provozní náklady VaK-ex post'!$V$49*1000)*INDEX(Indexace!$C$41:$AV$41,MATCH($D$7,Indexace!$C$21:$AV$21))-AW$101,IF(AE100=('Základní vstupní data'!$F$81+19),('Provozní náklady VaK-ex post'!$V$49*1000)*INDEX(Indexace!$C$42:$AV$42,MATCH($D$7,Indexace!$C$21:$AV$21))-AX$101,IF(AE100=('Základní vstupní data'!$F$81+20),('Provozní náklady VaK-ex post'!$V$49*1000)*INDEX(Indexace!$C$43:$AV$43,MATCH($D$7,Indexace!$C$21:$AV$21))-AY$101,IF(AE100=('Základní vstupní data'!$F$81+21),('Provozní náklady VaK-ex post'!$V$49*1000)*INDEX(Indexace!$C$44:$AV$44,MATCH($D$7,Indexace!$C$21:$AV$21))-AZ$101,IF(AE100=('Základní vstupní data'!$F$81+22),('Provozní náklady VaK-ex post'!$V$49*1000)*INDEX(Indexace!$C$45:$AV$45,MATCH($D$7,Indexace!$C$21:$AV$21))-BA$101,IF(AE100=('Základní vstupní data'!$F$81+23),('Provozní náklady VaK-ex post'!$V$49*1000)*INDEX(Indexace!$C$46:$AV$46,MATCH($D$7,Indexace!$C$21:$AV$21))-BB$101,IF(AE100=('Základní vstupní data'!$F$81+24),('Provozní náklady VaK-ex post'!$V$49*1000)*INDEX(Indexace!$C$47:$AV$47,MATCH($D$7,Indexace!$C$21:$AV$21))-BC$101,IF(AE100=('Základní vstupní data'!$F$81+25),('Provozní náklady VaK-ex post'!$V$49*1000)*INDEX(Indexace!$C$48:$AV$48,MATCH($D$7,Indexace!$C$21:$AV$21))-BD$101,IF(AE100=('Základní vstupní data'!$F$81+26),('Provozní náklady VaK-ex post'!$V$49*1000)*INDEX(Indexace!$C$49:$AV$49,MATCH($D$7,Indexace!$C$21:$AV$21))-BE$101,IF(AE100=('Základní vstupní data'!$F$81+27),('Provozní náklady VaK-ex post'!$V$49*1000)*INDEX(Indexace!$C$50:$AV$50,MATCH($D$7,Indexace!$C$21:$AV$21))-BF$101,IF(AE100=('Základní vstupní data'!$F$81+28),('Provozní náklady VaK-ex post'!$V$49*1000)*INDEX(Indexace!$C$51:$AV$51,MATCH($D$7,Indexace!$C$21:$AV$21))-BG$101,IF(AE100=('Základní vstupní data'!$F$81+29),('Provozní náklady VaK-ex post'!$V$49*1000)*INDEX(Indexace!$C$52:$AV$52,MATCH($D$7,Indexace!$C$21:$AV$21))-BH$101,IF(AE100=('Základní vstupní data'!$F$81+30),('Provozní náklady VaK-ex post'!$V$49*1000)*INDEX(Indexace!$C$53:$AV$53,MATCH($D$7,Indexace!$C$21:$AV$21))-BI$101)))))))))))))))))))))))))))))))),0)</f>
        <v>0</v>
      </c>
      <c r="AF109" s="514">
        <f>IF(AF100&gt;='Základní vstupní data'!$F$81,IF($F$2=0,0,IF(AF100&gt;='Základní vstupní data'!$F$81,('Základní vstupní data'!$F$124*1000)*INDEX(Indexace!$C$23:$AV$23,MATCH($D$7,Indexace!$C$21:$AV$21))-AF$101,IF(AF100=('Základní vstupní data'!$F$81+1),('Provozní náklady VaK-ex post'!$F$49*1000)*INDEX(Indexace!$C$24:$AV$24,MATCH($D$7,Indexace!$C$21:$AV$21))-AG$101,IF(AF100=('Základní vstupní data'!$F$81+2),('Provozní náklady VaK-ex post'!$H$49*1000)*INDEX(Indexace!$C$25:$AV$25,MATCH($D$7,Indexace!$C$21:$AV$21))-AH$101,IF(AF100=('Základní vstupní data'!$F$81+3),('Provozní náklady VaK-ex post'!$J$49*1000)*INDEX(Indexace!$C$26:$AV$26,MATCH($D$7,Indexace!$C$21:$AV$21))-AI$101,IF(AF100=('Základní vstupní data'!$F$81+4),('Provozní náklady VaK-ex post'!$L$49*1000)*INDEX(Indexace!$C$27:$AV$27,MATCH($D$7,Indexace!$C$21:$AV$21))-AJ$101,IF(AF100=('Základní vstupní data'!$F$81+5),('Provozní náklady VaK-ex post'!$N$49*1000)*INDEX(Indexace!$C$28:$AV$28,MATCH($D$7,Indexace!$C$21:$AV$21))-AK$101,IF(AF100=('Základní vstupní data'!$F$81+6),('Provozní náklady VaK-ex post'!$P$49*1000)*INDEX(Indexace!$C$29:$AV$29,MATCH($D$7,Indexace!$C$21:$AV$21))-AL$101,IF(AF100=('Základní vstupní data'!$F$81+7),('Provozní náklady VaK-ex post'!$R$49*1000)*INDEX(Indexace!$C$30:$AV$30,MATCH($D$7,Indexace!$C$21:$AV$21))-AM$101,IF(AF100=('Základní vstupní data'!$F$81+8),('Provozní náklady VaK-ex post'!$T$49*1000)*INDEX(Indexace!$C$31:$AV$31,MATCH($D$7,Indexace!$C$21:$AC$21))-AN$101,IF(AF100=('Základní vstupní data'!$F$81+9),('Provozní náklady VaK-ex post'!$V$49*1000)*INDEX(Indexace!$C$32:$AV$32,MATCH($D$7,Indexace!$C$21:$AV$21))-AO$101,IF(AF100=('Základní vstupní data'!$F$81+10),('Provozní náklady VaK-ex post'!$V$49*1000)*INDEX(Indexace!$C$33:$AV$33,MATCH($D$7,Indexace!$C$21:$AV$21))-AP$101,IF(AF100=('Základní vstupní data'!$F$81+11),('Provozní náklady VaK-ex post'!$V$49*1000)*INDEX(Indexace!$C$34:$AV$34,MATCH($D$7,Indexace!$C$21:$AC$21))-AQ$101,IF(AF100=('Základní vstupní data'!$F$81+12),('Provozní náklady VaK-ex post'!$V$49*1000)*INDEX(Indexace!$C$35:$AV$35,MATCH($D$7,Indexace!$C$21:$AV$21))-AR$101,IF(AF100=('Základní vstupní data'!$F$81+13),('Provozní náklady VaK-ex post'!$V$49*1000)*INDEX(Indexace!$C$36:$AV$36,MATCH($D$7,Indexace!$C$21:$AV$21))-AS$101,IF(AF100=('Základní vstupní data'!$F$81+14),('Provozní náklady VaK-ex post'!$V$49*1000)*INDEX(Indexace!$C$37:$AV$37,MATCH($D$7,Indexace!$C$21:$AV$21))-AT$101,IF(AF100=('Základní vstupní data'!$F$81+15),('Provozní náklady VaK-ex post'!$V$49*1000)*INDEX(Indexace!$C$38:$AV$38,MATCH($D$7,Indexace!$C$21:$AV$21))-AU$101,IF(AF100=('Základní vstupní data'!$F$81+16),('Provozní náklady VaK-ex post'!$V$49*1000)*INDEX(Indexace!$C$39:$AV$39,MATCH($D$7,Indexace!$C$21:$AV$21))-AV$101,IF(AF100=('Základní vstupní data'!$F$81+17),('Provozní náklady VaK-ex post'!$V$49*1000)*INDEX(Indexace!$C$40:$AV$40,MATCH($D$7,Indexace!$C$21:$AV$21))-AW$101,IF(AF100=('Základní vstupní data'!$F$81+18),('Provozní náklady VaK-ex post'!$V$49*1000)*INDEX(Indexace!$C$41:$AV$41,MATCH($D$7,Indexace!$C$21:$AV$21))-AX$101,IF(AF100=('Základní vstupní data'!$F$81+19),('Provozní náklady VaK-ex post'!$V$49*1000)*INDEX(Indexace!$C$42:$AV$42,MATCH($D$7,Indexace!$C$21:$AV$21))-AY$101,IF(AF100=('Základní vstupní data'!$F$81+20),('Provozní náklady VaK-ex post'!$V$49*1000)*INDEX(Indexace!$C$43:$AV$43,MATCH($D$7,Indexace!$C$21:$AV$21))-AZ$101,IF(AF100=('Základní vstupní data'!$F$81+21),('Provozní náklady VaK-ex post'!$V$49*1000)*INDEX(Indexace!$C$44:$AV$44,MATCH($D$7,Indexace!$C$21:$AV$21))-BA$101,IF(AF100=('Základní vstupní data'!$F$81+22),('Provozní náklady VaK-ex post'!$V$49*1000)*INDEX(Indexace!$C$45:$AV$45,MATCH($D$7,Indexace!$C$21:$AV$21))-BB$101,IF(AF100=('Základní vstupní data'!$F$81+23),('Provozní náklady VaK-ex post'!$V$49*1000)*INDEX(Indexace!$C$46:$AV$46,MATCH($D$7,Indexace!$C$21:$AV$21))-BC$101,IF(AF100=('Základní vstupní data'!$F$81+24),('Provozní náklady VaK-ex post'!$V$49*1000)*INDEX(Indexace!$C$47:$AV$47,MATCH($D$7,Indexace!$C$21:$AV$21))-BD$101,IF(AF100=('Základní vstupní data'!$F$81+25),('Provozní náklady VaK-ex post'!$V$49*1000)*INDEX(Indexace!$C$48:$AV$48,MATCH($D$7,Indexace!$C$21:$AV$21))-BE$101,IF(AF100=('Základní vstupní data'!$F$81+26),('Provozní náklady VaK-ex post'!$V$49*1000)*INDEX(Indexace!$C$49:$AV$49,MATCH($D$7,Indexace!$C$21:$AV$21))-BF$101,IF(AF100=('Základní vstupní data'!$F$81+27),('Provozní náklady VaK-ex post'!$V$49*1000)*INDEX(Indexace!$C$50:$AV$50,MATCH($D$7,Indexace!$C$21:$AV$21))-BG$101,IF(AF100=('Základní vstupní data'!$F$81+28),('Provozní náklady VaK-ex post'!$V$49*1000)*INDEX(Indexace!$C$51:$AV$51,MATCH($D$7,Indexace!$C$21:$AV$21))-BH$101,IF(AF100=('Základní vstupní data'!$F$81+29),('Provozní náklady VaK-ex post'!$V$49*1000)*INDEX(Indexace!$C$52:$AV$52,MATCH($D$7,Indexace!$C$21:$AV$21))-BI$101,IF(AF100=('Základní vstupní data'!$F$81+30),('Provozní náklady VaK-ex post'!$V$49*1000)*INDEX(Indexace!$C$53:$AV$53,MATCH($D$7,Indexace!$C$21:$AV$21))-BJ$101)))))))))))))))))))))))))))))))),0)</f>
        <v>0</v>
      </c>
      <c r="AG109" s="514">
        <f>IF(AG100&gt;='Základní vstupní data'!$F$81,IF($F$2=0,0,IF(AG100&gt;='Základní vstupní data'!$F$81,('Základní vstupní data'!$F$124*1000)*INDEX(Indexace!$C$23:$AV$23,MATCH($D$7,Indexace!$C$21:$AV$21))-AG$101,IF(AG100=('Základní vstupní data'!$F$81+1),('Provozní náklady VaK-ex post'!$F$49*1000)*INDEX(Indexace!$C$24:$AV$24,MATCH($D$7,Indexace!$C$21:$AV$21))-AH$101,IF(AG100=('Základní vstupní data'!$F$81+2),('Provozní náklady VaK-ex post'!$H$49*1000)*INDEX(Indexace!$C$25:$AV$25,MATCH($D$7,Indexace!$C$21:$AV$21))-AI$101,IF(AG100=('Základní vstupní data'!$F$81+3),('Provozní náklady VaK-ex post'!$J$49*1000)*INDEX(Indexace!$C$26:$AV$26,MATCH($D$7,Indexace!$C$21:$AV$21))-AJ$101,IF(AG100=('Základní vstupní data'!$F$81+4),('Provozní náklady VaK-ex post'!$L$49*1000)*INDEX(Indexace!$C$27:$AV$27,MATCH($D$7,Indexace!$C$21:$AV$21))-AK$101,IF(AG100=('Základní vstupní data'!$F$81+5),('Provozní náklady VaK-ex post'!$N$49*1000)*INDEX(Indexace!$C$28:$AV$28,MATCH($D$7,Indexace!$C$21:$AV$21))-AL$101,IF(AG100=('Základní vstupní data'!$F$81+6),('Provozní náklady VaK-ex post'!$P$49*1000)*INDEX(Indexace!$C$29:$AV$29,MATCH($D$7,Indexace!$C$21:$AV$21))-AM$101,IF(AG100=('Základní vstupní data'!$F$81+7),('Provozní náklady VaK-ex post'!$R$49*1000)*INDEX(Indexace!$C$30:$AV$30,MATCH($D$7,Indexace!$C$21:$AV$21))-AN$101,IF(AG100=('Základní vstupní data'!$F$81+8),('Provozní náklady VaK-ex post'!$T$49*1000)*INDEX(Indexace!$C$31:$AV$31,MATCH($D$7,Indexace!$C$21:$AC$21))-AO$101,IF(AG100=('Základní vstupní data'!$F$81+9),('Provozní náklady VaK-ex post'!$V$49*1000)*INDEX(Indexace!$C$32:$AV$32,MATCH($D$7,Indexace!$C$21:$AV$21))-AP$101,IF(AG100=('Základní vstupní data'!$F$81+10),('Provozní náklady VaK-ex post'!$V$49*1000)*INDEX(Indexace!$C$33:$AV$33,MATCH($D$7,Indexace!$C$21:$AV$21))-AQ$101,IF(AG100=('Základní vstupní data'!$F$81+11),('Provozní náklady VaK-ex post'!$V$49*1000)*INDEX(Indexace!$C$34:$AV$34,MATCH($D$7,Indexace!$C$21:$AC$21))-AR$101,IF(AG100=('Základní vstupní data'!$F$81+12),('Provozní náklady VaK-ex post'!$V$49*1000)*INDEX(Indexace!$C$35:$AV$35,MATCH($D$7,Indexace!$C$21:$AV$21))-AS$101,IF(AG100=('Základní vstupní data'!$F$81+13),('Provozní náklady VaK-ex post'!$V$49*1000)*INDEX(Indexace!$C$36:$AV$36,MATCH($D$7,Indexace!$C$21:$AV$21))-AT$101,IF(AG100=('Základní vstupní data'!$F$81+14),('Provozní náklady VaK-ex post'!$V$49*1000)*INDEX(Indexace!$C$37:$AV$37,MATCH($D$7,Indexace!$C$21:$AV$21))-AU$101,IF(AG100=('Základní vstupní data'!$F$81+15),('Provozní náklady VaK-ex post'!$V$49*1000)*INDEX(Indexace!$C$38:$AV$38,MATCH($D$7,Indexace!$C$21:$AV$21))-AV$101,IF(AG100=('Základní vstupní data'!$F$81+16),('Provozní náklady VaK-ex post'!$V$49*1000)*INDEX(Indexace!$C$39:$AV$39,MATCH($D$7,Indexace!$C$21:$AV$21))-AW$101,IF(AG100=('Základní vstupní data'!$F$81+17),('Provozní náklady VaK-ex post'!$V$49*1000)*INDEX(Indexace!$C$40:$AV$40,MATCH($D$7,Indexace!$C$21:$AV$21))-AX$101,IF(AG100=('Základní vstupní data'!$F$81+18),('Provozní náklady VaK-ex post'!$V$49*1000)*INDEX(Indexace!$C$41:$AV$41,MATCH($D$7,Indexace!$C$21:$AV$21))-AY$101,IF(AG100=('Základní vstupní data'!$F$81+19),('Provozní náklady VaK-ex post'!$V$49*1000)*INDEX(Indexace!$C$42:$AV$42,MATCH($D$7,Indexace!$C$21:$AV$21))-AZ$101,IF(AG100=('Základní vstupní data'!$F$81+20),('Provozní náklady VaK-ex post'!$V$49*1000)*INDEX(Indexace!$C$43:$AV$43,MATCH($D$7,Indexace!$C$21:$AV$21))-BA$101,IF(AG100=('Základní vstupní data'!$F$81+21),('Provozní náklady VaK-ex post'!$V$49*1000)*INDEX(Indexace!$C$44:$AV$44,MATCH($D$7,Indexace!$C$21:$AV$21))-BB$101,IF(AG100=('Základní vstupní data'!$F$81+22),('Provozní náklady VaK-ex post'!$V$49*1000)*INDEX(Indexace!$C$45:$AV$45,MATCH($D$7,Indexace!$C$21:$AV$21))-BC$101,IF(AG100=('Základní vstupní data'!$F$81+23),('Provozní náklady VaK-ex post'!$V$49*1000)*INDEX(Indexace!$C$46:$AV$46,MATCH($D$7,Indexace!$C$21:$AV$21))-BD$101,IF(AG100=('Základní vstupní data'!$F$81+24),('Provozní náklady VaK-ex post'!$V$49*1000)*INDEX(Indexace!$C$47:$AV$47,MATCH($D$7,Indexace!$C$21:$AV$21))-BE$101,IF(AG100=('Základní vstupní data'!$F$81+25),('Provozní náklady VaK-ex post'!$V$49*1000)*INDEX(Indexace!$C$48:$AV$48,MATCH($D$7,Indexace!$C$21:$AV$21))-BF$101,IF(AG100=('Základní vstupní data'!$F$81+26),('Provozní náklady VaK-ex post'!$V$49*1000)*INDEX(Indexace!$C$49:$AV$49,MATCH($D$7,Indexace!$C$21:$AV$21))-BG$101,IF(AG100=('Základní vstupní data'!$F$81+27),('Provozní náklady VaK-ex post'!$V$49*1000)*INDEX(Indexace!$C$50:$AV$50,MATCH($D$7,Indexace!$C$21:$AV$21))-BH$101,IF(AG100=('Základní vstupní data'!$F$81+28),('Provozní náklady VaK-ex post'!$V$49*1000)*INDEX(Indexace!$C$51:$AV$51,MATCH($D$7,Indexace!$C$21:$AV$21))-BI$101,IF(AG100=('Základní vstupní data'!$F$81+29),('Provozní náklady VaK-ex post'!$V$49*1000)*INDEX(Indexace!$C$52:$AV$52,MATCH($D$7,Indexace!$C$21:$AV$21))-BJ$101,IF(AG100=('Základní vstupní data'!$F$81+30),('Provozní náklady VaK-ex post'!$V$49*1000)*INDEX(Indexace!$C$53:$AV$53,MATCH($D$7,Indexace!$C$21:$AV$21))-BK$101)))))))))))))))))))))))))))))))),0)</f>
        <v>0</v>
      </c>
      <c r="AH109" s="514">
        <f>IF(AH100&gt;='Základní vstupní data'!$F$81,IF($F$2=0,0,IF(AH100&gt;='Základní vstupní data'!$F$81,('Základní vstupní data'!$F$124*1000)*INDEX(Indexace!$C$23:$AV$23,MATCH($D$7,Indexace!$C$21:$AV$21))-AH$101,IF(AH100=('Základní vstupní data'!$F$81+1),('Provozní náklady VaK-ex post'!$F$49*1000)*INDEX(Indexace!$C$24:$AV$24,MATCH($D$7,Indexace!$C$21:$AV$21))-AI$101,IF(AH100=('Základní vstupní data'!$F$81+2),('Provozní náklady VaK-ex post'!$H$49*1000)*INDEX(Indexace!$C$25:$AV$25,MATCH($D$7,Indexace!$C$21:$AV$21))-AJ$101,IF(AH100=('Základní vstupní data'!$F$81+3),('Provozní náklady VaK-ex post'!$J$49*1000)*INDEX(Indexace!$C$26:$AV$26,MATCH($D$7,Indexace!$C$21:$AV$21))-AK$101,IF(AH100=('Základní vstupní data'!$F$81+4),('Provozní náklady VaK-ex post'!$L$49*1000)*INDEX(Indexace!$C$27:$AV$27,MATCH($D$7,Indexace!$C$21:$AV$21))-AL$101,IF(AH100=('Základní vstupní data'!$F$81+5),('Provozní náklady VaK-ex post'!$N$49*1000)*INDEX(Indexace!$C$28:$AV$28,MATCH($D$7,Indexace!$C$21:$AV$21))-AM$101,IF(AH100=('Základní vstupní data'!$F$81+6),('Provozní náklady VaK-ex post'!$P$49*1000)*INDEX(Indexace!$C$29:$AV$29,MATCH($D$7,Indexace!$C$21:$AV$21))-AN$101,IF(AH100=('Základní vstupní data'!$F$81+7),('Provozní náklady VaK-ex post'!$R$49*1000)*INDEX(Indexace!$C$30:$AV$30,MATCH($D$7,Indexace!$C$21:$AV$21))-AO$101,IF(AH100=('Základní vstupní data'!$F$81+8),('Provozní náklady VaK-ex post'!$T$49*1000)*INDEX(Indexace!$C$31:$AV$31,MATCH($D$7,Indexace!$C$21:$AC$21))-AP$101,IF(AH100=('Základní vstupní data'!$F$81+9),('Provozní náklady VaK-ex post'!$V$49*1000)*INDEX(Indexace!$C$32:$AV$32,MATCH($D$7,Indexace!$C$21:$AV$21))-AQ$101,IF(AH100=('Základní vstupní data'!$F$81+10),('Provozní náklady VaK-ex post'!$V$49*1000)*INDEX(Indexace!$C$33:$AV$33,MATCH($D$7,Indexace!$C$21:$AV$21))-AR$101,IF(AH100=('Základní vstupní data'!$F$81+11),('Provozní náklady VaK-ex post'!$V$49*1000)*INDEX(Indexace!$C$34:$AV$34,MATCH($D$7,Indexace!$C$21:$AC$21))-AS$101,IF(AH100=('Základní vstupní data'!$F$81+12),('Provozní náklady VaK-ex post'!$V$49*1000)*INDEX(Indexace!$C$35:$AV$35,MATCH($D$7,Indexace!$C$21:$AV$21))-AT$101,IF(AH100=('Základní vstupní data'!$F$81+13),('Provozní náklady VaK-ex post'!$V$49*1000)*INDEX(Indexace!$C$36:$AV$36,MATCH($D$7,Indexace!$C$21:$AV$21))-AU$101,IF(AH100=('Základní vstupní data'!$F$81+14),('Provozní náklady VaK-ex post'!$V$49*1000)*INDEX(Indexace!$C$37:$AV$37,MATCH($D$7,Indexace!$C$21:$AV$21))-AV$101,IF(AH100=('Základní vstupní data'!$F$81+15),('Provozní náklady VaK-ex post'!$V$49*1000)*INDEX(Indexace!$C$38:$AV$38,MATCH($D$7,Indexace!$C$21:$AV$21))-AW$101,IF(AH100=('Základní vstupní data'!$F$81+16),('Provozní náklady VaK-ex post'!$V$49*1000)*INDEX(Indexace!$C$39:$AV$39,MATCH($D$7,Indexace!$C$21:$AV$21))-AX$101,IF(AH100=('Základní vstupní data'!$F$81+17),('Provozní náklady VaK-ex post'!$V$49*1000)*INDEX(Indexace!$C$40:$AV$40,MATCH($D$7,Indexace!$C$21:$AV$21))-AY$101,IF(AH100=('Základní vstupní data'!$F$81+18),('Provozní náklady VaK-ex post'!$V$49*1000)*INDEX(Indexace!$C$41:$AV$41,MATCH($D$7,Indexace!$C$21:$AV$21))-AZ$101,IF(AH100=('Základní vstupní data'!$F$81+19),('Provozní náklady VaK-ex post'!$V$49*1000)*INDEX(Indexace!$C$42:$AV$42,MATCH($D$7,Indexace!$C$21:$AV$21))-BA$101,IF(AH100=('Základní vstupní data'!$F$81+20),('Provozní náklady VaK-ex post'!$V$49*1000)*INDEX(Indexace!$C$43:$AV$43,MATCH($D$7,Indexace!$C$21:$AV$21))-BB$101,IF(AH100=('Základní vstupní data'!$F$81+21),('Provozní náklady VaK-ex post'!$V$49*1000)*INDEX(Indexace!$C$44:$AV$44,MATCH($D$7,Indexace!$C$21:$AV$21))-BC$101,IF(AH100=('Základní vstupní data'!$F$81+22),('Provozní náklady VaK-ex post'!$V$49*1000)*INDEX(Indexace!$C$45:$AV$45,MATCH($D$7,Indexace!$C$21:$AV$21))-BD$101,IF(AH100=('Základní vstupní data'!$F$81+23),('Provozní náklady VaK-ex post'!$V$49*1000)*INDEX(Indexace!$C$46:$AV$46,MATCH($D$7,Indexace!$C$21:$AV$21))-BE$101,IF(AH100=('Základní vstupní data'!$F$81+24),('Provozní náklady VaK-ex post'!$V$49*1000)*INDEX(Indexace!$C$47:$AV$47,MATCH($D$7,Indexace!$C$21:$AV$21))-BF$101,IF(AH100=('Základní vstupní data'!$F$81+25),('Provozní náklady VaK-ex post'!$V$49*1000)*INDEX(Indexace!$C$48:$AV$48,MATCH($D$7,Indexace!$C$21:$AV$21))-BG$101,IF(AH100=('Základní vstupní data'!$F$81+26),('Provozní náklady VaK-ex post'!$V$49*1000)*INDEX(Indexace!$C$49:$AV$49,MATCH($D$7,Indexace!$C$21:$AV$21))-BH$101,IF(AH100=('Základní vstupní data'!$F$81+27),('Provozní náklady VaK-ex post'!$V$49*1000)*INDEX(Indexace!$C$50:$AV$50,MATCH($D$7,Indexace!$C$21:$AV$21))-BI$101,IF(AH100=('Základní vstupní data'!$F$81+28),('Provozní náklady VaK-ex post'!$V$49*1000)*INDEX(Indexace!$C$51:$AV$51,MATCH($D$7,Indexace!$C$21:$AV$21))-BJ$101,IF(AH100=('Základní vstupní data'!$F$81+29),('Provozní náklady VaK-ex post'!$V$49*1000)*INDEX(Indexace!$C$52:$AV$52,MATCH($D$7,Indexace!$C$21:$AV$21))-BK$101,IF(AH100=('Základní vstupní data'!$F$81+30),('Provozní náklady VaK-ex post'!$V$49*1000)*INDEX(Indexace!$C$53:$AV$53,MATCH($D$7,Indexace!$C$21:$AV$21))-BL$101)))))))))))))))))))))))))))))))),0)</f>
        <v>0</v>
      </c>
    </row>
    <row r="110" spans="2:36" s="17" customFormat="1">
      <c r="B110" s="86" t="str">
        <f>B102</f>
        <v>Odpadní voda</v>
      </c>
      <c r="C110" s="459">
        <f>IF($F$2=0,0,IF('Základní vstupní data'!$G$124*1000=0,0,('Základní vstupní data'!$G$124*1000)-C$102))</f>
        <v>0</v>
      </c>
      <c r="D110" s="86" t="s">
        <v>17</v>
      </c>
      <c r="E110" s="459">
        <f>IF(E100&gt;='Základní vstupní data'!$F$81,IF($F$2=0,0,IF(E100&gt;='Základní vstupní data'!$F$81,('Základní vstupní data'!$G$124*1000)*INDEX(Indexace!$C$23:$AV$23,MATCH($D$7,Indexace!$C$21:$AV$21))-E$102,IF(E100=('Základní vstupní data'!$F$81+1),('Provozní náklady VaK-ex post'!$G$49*1000)*INDEX(Indexace!$C$24:$AV$24,MATCH($D$7,Indexace!$C$21:$AV$21))-F$102,IF(E100=('Základní vstupní data'!$F$81+2),('Provozní náklady VaK-ex post'!$I$49*1000)*INDEX(Indexace!$C$25:$AV$25,MATCH($D$7,Indexace!$C$21:$AV$21))-G$102,IF(E100=('Základní vstupní data'!$F$81+3),('Provozní náklady VaK-ex post'!$K$49*1000)*INDEX(Indexace!$C$26:$AV$26,MATCH($D$7,Indexace!$C$21:$AV$21))-H$102,IF(E100=('Základní vstupní data'!$F$81+4),('Provozní náklady VaK-ex post'!$M$49*1000)*INDEX(Indexace!$C$27:$AV$27,MATCH($D$7,Indexace!$C$21:$AV$21))-I$102,IF(E100=('Základní vstupní data'!$F$81+5),('Provozní náklady VaK-ex post'!$O$49*1000)*INDEX(Indexace!$C$28:$AV$28,MATCH($D$7,Indexace!$C$21:$AV$21))-J$102,IF(E100=('Základní vstupní data'!$F$81+6),('Provozní náklady VaK-ex post'!$Q$49*1000)*INDEX(Indexace!$C$29:$AV$29,MATCH($D$7,Indexace!$C$21:$AV$21))-K$102,IF(E100=('Základní vstupní data'!$F$81+7),('Provozní náklady VaK-ex post'!$S$49*1000)*INDEX(Indexace!$C$30:$AV$30,MATCH($D$7,Indexace!$C$21:$AV$21))-L$102,IF(E100=('Základní vstupní data'!$F$81+8),('Provozní náklady VaK-ex post'!$U$49*1000)*INDEX(Indexace!$C$31:$AV$31,MATCH($D$7,Indexace!$C$21:$AC$21))-M$102,IF(E100=('Základní vstupní data'!$F$81+9),('Provozní náklady VaK-ex post'!$W$49*1000)*INDEX(Indexace!$C$32:$AV$32,MATCH($D$7,Indexace!$C$21:$AV$21))-N$102,IF(E100=('Základní vstupní data'!$F$81+10),('Provozní náklady VaK-ex post'!$W$49*1000)*INDEX(Indexace!$C$33:$AV$33,MATCH($D$7,Indexace!$C$21:$AV$21))-O$102,IF(E100=('Základní vstupní data'!$F$81+11),('Provozní náklady VaK-ex post'!$W$49*1000)*INDEX(Indexace!$C$34:$AV$34,MATCH($D$7,Indexace!$C$21:$AC$21))-P$102,IF(E100=('Základní vstupní data'!$F$81+12),('Provozní náklady VaK-ex post'!$W$49*1000)*INDEX(Indexace!$C$35:$AV$35,MATCH($D$7,Indexace!$C$21:$AV$21))-Q$102,IF(E100=('Základní vstupní data'!$F$81+13),('Provozní náklady VaK-ex post'!$W$49*1000)*INDEX(Indexace!$C$36:$AV$36,MATCH($D$7,Indexace!$C$21:$AV$21))-R$102,IF(E100=('Základní vstupní data'!$F$81+14),('Provozní náklady VaK-ex post'!$W$49*1000)*INDEX(Indexace!$C$37:$AV$37,MATCH($D$7,Indexace!$C$21:$AV$21))-S$102,IF(E100=('Základní vstupní data'!$F$81+15),('Provozní náklady VaK-ex post'!$W$49*1000)*INDEX(Indexace!$C$38:$AV$38,MATCH($D$7,Indexace!$C$21:$AV$21))-T$102,IF(E100=('Základní vstupní data'!$F$81+16),('Provozní náklady VaK-ex post'!$W$49*1000)*INDEX(Indexace!$C$39:$AV$39,MATCH($D$7,Indexace!$C$21:$AV$21))-U$102,IF(E100=('Základní vstupní data'!$F$81+17),('Provozní náklady VaK-ex post'!$W$49*1000)*INDEX(Indexace!$C$40:$AV$40,MATCH($D$7,Indexace!$C$21:$AV$21))-V$102,IF(E100=('Základní vstupní data'!$F$81+18),('Provozní náklady VaK-ex post'!$W$49*1000)*INDEX(Indexace!$C$41:$AV$41,MATCH($D$7,Indexace!$C$21:$AV$21))-W$102,IF(E100=('Základní vstupní data'!$F$81+19),('Provozní náklady VaK-ex post'!$W$49*1000)*INDEX(Indexace!$C$42:$AV$42,MATCH($D$7,Indexace!$C$21:$AV$21))-X$102,IF(E100=('Základní vstupní data'!$F$81+20),('Provozní náklady VaK-ex post'!$W$49*1000)*INDEX(Indexace!$C$43:$AV$43,MATCH($D$7,Indexace!$C$21:$AV$21))-Y$102,IF(E100=('Základní vstupní data'!$F$81+21),('Provozní náklady VaK-ex post'!$W$49*1000)*INDEX(Indexace!$C$44:$AV$44,MATCH($D$7,Indexace!$C$21:$AV$21))-Z$102,IF(E100=('Základní vstupní data'!$F$81+22),('Provozní náklady VaK-ex post'!$W$49*1000)*INDEX(Indexace!$C$45:$AV$45,MATCH($D$7,Indexace!$C$21:$AV$21))-AA$102,IF(E100=('Základní vstupní data'!$F$81+23),('Provozní náklady VaK-ex post'!$W$49*1000)*INDEX(Indexace!$C$46:$AV$46,MATCH($D$7,Indexace!$C$21:$AV$21))-AB$102,IF(E100=('Základní vstupní data'!$F$81+24),('Provozní náklady VaK-ex post'!$W$49*1000)*INDEX(Indexace!$C$47:$AV$47,MATCH($D$7,Indexace!$C$21:$AV$21))-AC$102,IF(E100=('Základní vstupní data'!$F$81+25),('Provozní náklady VaK-ex post'!$W$49*1000)*INDEX(Indexace!$C$48:$AV$48,MATCH($D$7,Indexace!$C$21:$AV$21))-AD$102,IF(E100=('Základní vstupní data'!$F$81+26),('Provozní náklady VaK-ex post'!$W$49*1000)*INDEX(Indexace!$C$49:$AV$49,MATCH($D$7,Indexace!$C$21:$AV$21))-AE$102,IF(E100=('Základní vstupní data'!$F$81+27),('Provozní náklady VaK-ex post'!$W$49*1000)*INDEX(Indexace!$C$50:$AV$50,MATCH($D$7,Indexace!$C$21:$AV$21))-AF$102,IF(E100=('Základní vstupní data'!$F$81+28),('Provozní náklady VaK-ex post'!$W$49*1000)*INDEX(Indexace!$C$51:$AV$51,MATCH($D$7,Indexace!$C$21:$AV$21))-AG$102,IF(E100=('Základní vstupní data'!$F$81+29),('Provozní náklady VaK-ex post'!$W$49*1000)*INDEX(Indexace!$C$52:$AV$52,MATCH($D$7,Indexace!$C$21:$AV$21))-AH$102,IF(E100=('Základní vstupní data'!$F$81+30),('Provozní náklady VaK-ex post'!$W$49*1000)*INDEX(Indexace!$C$53:$AV$53,MATCH($D$7,Indexace!$C$21:$AV$21))-AI$102)))))))))))))))))))))))))))))))),0)</f>
        <v>0</v>
      </c>
      <c r="F110" s="459">
        <f>IF(F100&gt;='Základní vstupní data'!$F$81,IF($F$2=0,0,IF(F100&gt;='Základní vstupní data'!$F$81,('Základní vstupní data'!$G$124*1000)*INDEX(Indexace!$C$23:$AV$23,MATCH($D$7,Indexace!$C$21:$AV$21))-F$102,IF(F100=('Základní vstupní data'!$F$81+1),('Provozní náklady VaK-ex post'!$G$49*1000)*INDEX(Indexace!$C$24:$AV$24,MATCH($D$7,Indexace!$C$21:$AV$21))-G$102,IF(F100=('Základní vstupní data'!$F$81+2),('Provozní náklady VaK-ex post'!$I$49*1000)*INDEX(Indexace!$C$25:$AV$25,MATCH($D$7,Indexace!$C$21:$AV$21))-H$102,IF(F100=('Základní vstupní data'!$F$81+3),('Provozní náklady VaK-ex post'!$K$49*1000)*INDEX(Indexace!$C$26:$AV$26,MATCH($D$7,Indexace!$C$21:$AV$21))-I$102,IF(F100=('Základní vstupní data'!$F$81+4),('Provozní náklady VaK-ex post'!$M$49*1000)*INDEX(Indexace!$C$27:$AV$27,MATCH($D$7,Indexace!$C$21:$AV$21))-J$102,IF(F100=('Základní vstupní data'!$F$81+5),('Provozní náklady VaK-ex post'!$O$49*1000)*INDEX(Indexace!$C$28:$AV$28,MATCH($D$7,Indexace!$C$21:$AV$21))-K$102,IF(F100=('Základní vstupní data'!$F$81+6),('Provozní náklady VaK-ex post'!$Q$49*1000)*INDEX(Indexace!$C$29:$AV$29,MATCH($D$7,Indexace!$C$21:$AV$21))-L$102,IF(F100=('Základní vstupní data'!$F$81+7),('Provozní náklady VaK-ex post'!$S$49*1000)*INDEX(Indexace!$C$30:$AV$30,MATCH($D$7,Indexace!$C$21:$AV$21))-M$102,IF(F100=('Základní vstupní data'!$F$81+8),('Provozní náklady VaK-ex post'!$U$49*1000)*INDEX(Indexace!$C$31:$AV$31,MATCH($D$7,Indexace!$C$21:$AC$21))-N$102,IF(F100=('Základní vstupní data'!$F$81+9),('Provozní náklady VaK-ex post'!$W$49*1000)*INDEX(Indexace!$C$32:$AV$32,MATCH($D$7,Indexace!$C$21:$AV$21))-O$102,IF(F100=('Základní vstupní data'!$F$81+10),('Provozní náklady VaK-ex post'!$W$49*1000)*INDEX(Indexace!$C$33:$AV$33,MATCH($D$7,Indexace!$C$21:$AV$21))-P$102,IF(F100=('Základní vstupní data'!$F$81+11),('Provozní náklady VaK-ex post'!$W$49*1000)*INDEX(Indexace!$C$34:$AV$34,MATCH($D$7,Indexace!$C$21:$AC$21))-Q$102,IF(F100=('Základní vstupní data'!$F$81+12),('Provozní náklady VaK-ex post'!$W$49*1000)*INDEX(Indexace!$C$35:$AV$35,MATCH($D$7,Indexace!$C$21:$AV$21))-R$102,IF(F100=('Základní vstupní data'!$F$81+13),('Provozní náklady VaK-ex post'!$W$49*1000)*INDEX(Indexace!$C$36:$AV$36,MATCH($D$7,Indexace!$C$21:$AV$21))-S$102,IF(F100=('Základní vstupní data'!$F$81+14),('Provozní náklady VaK-ex post'!$W$49*1000)*INDEX(Indexace!$C$37:$AV$37,MATCH($D$7,Indexace!$C$21:$AV$21))-T$102,IF(F100=('Základní vstupní data'!$F$81+15),('Provozní náklady VaK-ex post'!$W$49*1000)*INDEX(Indexace!$C$38:$AV$38,MATCH($D$7,Indexace!$C$21:$AV$21))-U$102,IF(F100=('Základní vstupní data'!$F$81+16),('Provozní náklady VaK-ex post'!$W$49*1000)*INDEX(Indexace!$C$39:$AV$39,MATCH($D$7,Indexace!$C$21:$AV$21))-V$102,IF(F100=('Základní vstupní data'!$F$81+17),('Provozní náklady VaK-ex post'!$W$49*1000)*INDEX(Indexace!$C$40:$AV$40,MATCH($D$7,Indexace!$C$21:$AV$21))-W$102,IF(F100=('Základní vstupní data'!$F$81+18),('Provozní náklady VaK-ex post'!$W$49*1000)*INDEX(Indexace!$C$41:$AV$41,MATCH($D$7,Indexace!$C$21:$AV$21))-X$102,IF(F100=('Základní vstupní data'!$F$81+19),('Provozní náklady VaK-ex post'!$W$49*1000)*INDEX(Indexace!$C$42:$AV$42,MATCH($D$7,Indexace!$C$21:$AV$21))-Y$102,IF(F100=('Základní vstupní data'!$F$81+20),('Provozní náklady VaK-ex post'!$W$49*1000)*INDEX(Indexace!$C$43:$AV$43,MATCH($D$7,Indexace!$C$21:$AV$21))-Z$102,IF(F100=('Základní vstupní data'!$F$81+21),('Provozní náklady VaK-ex post'!$W$49*1000)*INDEX(Indexace!$C$44:$AV$44,MATCH($D$7,Indexace!$C$21:$AV$21))-AA$102,IF(F100=('Základní vstupní data'!$F$81+22),('Provozní náklady VaK-ex post'!$W$49*1000)*INDEX(Indexace!$C$45:$AV$45,MATCH($D$7,Indexace!$C$21:$AV$21))-AB$102,IF(F100=('Základní vstupní data'!$F$81+23),('Provozní náklady VaK-ex post'!$W$49*1000)*INDEX(Indexace!$C$46:$AV$46,MATCH($D$7,Indexace!$C$21:$AV$21))-AC$102,IF(F100=('Základní vstupní data'!$F$81+24),('Provozní náklady VaK-ex post'!$W$49*1000)*INDEX(Indexace!$C$47:$AV$47,MATCH($D$7,Indexace!$C$21:$AV$21))-AD$102,IF(F100=('Základní vstupní data'!$F$81+25),('Provozní náklady VaK-ex post'!$W$49*1000)*INDEX(Indexace!$C$48:$AV$48,MATCH($D$7,Indexace!$C$21:$AV$21))-AE$102,IF(F100=('Základní vstupní data'!$F$81+26),('Provozní náklady VaK-ex post'!$W$49*1000)*INDEX(Indexace!$C$49:$AV$49,MATCH($D$7,Indexace!$C$21:$AV$21))-AF$102,IF(F100=('Základní vstupní data'!$F$81+27),('Provozní náklady VaK-ex post'!$W$49*1000)*INDEX(Indexace!$C$50:$AV$50,MATCH($D$7,Indexace!$C$21:$AV$21))-AG$102,IF(F100=('Základní vstupní data'!$F$81+28),('Provozní náklady VaK-ex post'!$W$49*1000)*INDEX(Indexace!$C$51:$AV$51,MATCH($D$7,Indexace!$C$21:$AV$21))-AH$102,IF(F100=('Základní vstupní data'!$F$81+29),('Provozní náklady VaK-ex post'!$W$49*1000)*INDEX(Indexace!$C$52:$AV$52,MATCH($D$7,Indexace!$C$21:$AV$21))-AI$102,IF(F100=('Základní vstupní data'!$F$81+30),('Provozní náklady VaK-ex post'!$W$49*1000)*INDEX(Indexace!$C$53:$AV$53,MATCH($D$7,Indexace!$C$21:$AV$21))-AJ$102)))))))))))))))))))))))))))))))),0)</f>
        <v>0</v>
      </c>
      <c r="G110" s="459">
        <f>IF(G100&gt;='Základní vstupní data'!$F$81,IF($F$2=0,0,IF(G100&gt;='Základní vstupní data'!$F$81,('Základní vstupní data'!$G$124*1000)*INDEX(Indexace!$C$23:$AV$23,MATCH($D$7,Indexace!$C$21:$AV$21))-G$102,IF(G100=('Základní vstupní data'!$F$81+1),('Provozní náklady VaK-ex post'!$G$49*1000)*INDEX(Indexace!$C$24:$AV$24,MATCH($D$7,Indexace!$C$21:$AV$21))-H$102,IF(G100=('Základní vstupní data'!$F$81+2),('Provozní náklady VaK-ex post'!$I$49*1000)*INDEX(Indexace!$C$25:$AV$25,MATCH($D$7,Indexace!$C$21:$AV$21))-I$102,IF(G100=('Základní vstupní data'!$F$81+3),('Provozní náklady VaK-ex post'!$K$49*1000)*INDEX(Indexace!$C$26:$AV$26,MATCH($D$7,Indexace!$C$21:$AV$21))-J$102,IF(G100=('Základní vstupní data'!$F$81+4),('Provozní náklady VaK-ex post'!$M$49*1000)*INDEX(Indexace!$C$27:$AV$27,MATCH($D$7,Indexace!$C$21:$AV$21))-K$102,IF(G100=('Základní vstupní data'!$F$81+5),('Provozní náklady VaK-ex post'!$O$49*1000)*INDEX(Indexace!$C$28:$AV$28,MATCH($D$7,Indexace!$C$21:$AV$21))-L$102,IF(G100=('Základní vstupní data'!$F$81+6),('Provozní náklady VaK-ex post'!$Q$49*1000)*INDEX(Indexace!$C$29:$AV$29,MATCH($D$7,Indexace!$C$21:$AV$21))-M$102,IF(G100=('Základní vstupní data'!$F$81+7),('Provozní náklady VaK-ex post'!$S$49*1000)*INDEX(Indexace!$C$30:$AV$30,MATCH($D$7,Indexace!$C$21:$AV$21))-N$102,IF(G100=('Základní vstupní data'!$F$81+8),('Provozní náklady VaK-ex post'!$U$49*1000)*INDEX(Indexace!$C$31:$AV$31,MATCH($D$7,Indexace!$C$21:$AC$21))-O$102,IF(G100=('Základní vstupní data'!$F$81+9),('Provozní náklady VaK-ex post'!$W$49*1000)*INDEX(Indexace!$C$32:$AV$32,MATCH($D$7,Indexace!$C$21:$AV$21))-P$102,IF(G100=('Základní vstupní data'!$F$81+10),('Provozní náklady VaK-ex post'!$W$49*1000)*INDEX(Indexace!$C$33:$AV$33,MATCH($D$7,Indexace!$C$21:$AV$21))-Q$102,IF(G100=('Základní vstupní data'!$F$81+11),('Provozní náklady VaK-ex post'!$W$49*1000)*INDEX(Indexace!$C$34:$AV$34,MATCH($D$7,Indexace!$C$21:$AC$21))-R$102,IF(G100=('Základní vstupní data'!$F$81+12),('Provozní náklady VaK-ex post'!$W$49*1000)*INDEX(Indexace!$C$35:$AV$35,MATCH($D$7,Indexace!$C$21:$AV$21))-S$102,IF(G100=('Základní vstupní data'!$F$81+13),('Provozní náklady VaK-ex post'!$W$49*1000)*INDEX(Indexace!$C$36:$AV$36,MATCH($D$7,Indexace!$C$21:$AV$21))-T$102,IF(G100=('Základní vstupní data'!$F$81+14),('Provozní náklady VaK-ex post'!$W$49*1000)*INDEX(Indexace!$C$37:$AV$37,MATCH($D$7,Indexace!$C$21:$AV$21))-U$102,IF(G100=('Základní vstupní data'!$F$81+15),('Provozní náklady VaK-ex post'!$W$49*1000)*INDEX(Indexace!$C$38:$AV$38,MATCH($D$7,Indexace!$C$21:$AV$21))-V$102,IF(G100=('Základní vstupní data'!$F$81+16),('Provozní náklady VaK-ex post'!$W$49*1000)*INDEX(Indexace!$C$39:$AV$39,MATCH($D$7,Indexace!$C$21:$AV$21))-W$102,IF(G100=('Základní vstupní data'!$F$81+17),('Provozní náklady VaK-ex post'!$W$49*1000)*INDEX(Indexace!$C$40:$AV$40,MATCH($D$7,Indexace!$C$21:$AV$21))-X$102,IF(G100=('Základní vstupní data'!$F$81+18),('Provozní náklady VaK-ex post'!$W$49*1000)*INDEX(Indexace!$C$41:$AV$41,MATCH($D$7,Indexace!$C$21:$AV$21))-Y$102,IF(G100=('Základní vstupní data'!$F$81+19),('Provozní náklady VaK-ex post'!$W$49*1000)*INDEX(Indexace!$C$42:$AV$42,MATCH($D$7,Indexace!$C$21:$AV$21))-Z$102,IF(G100=('Základní vstupní data'!$F$81+20),('Provozní náklady VaK-ex post'!$W$49*1000)*INDEX(Indexace!$C$43:$AV$43,MATCH($D$7,Indexace!$C$21:$AV$21))-AA$102,IF(G100=('Základní vstupní data'!$F$81+21),('Provozní náklady VaK-ex post'!$W$49*1000)*INDEX(Indexace!$C$44:$AV$44,MATCH($D$7,Indexace!$C$21:$AV$21))-AB$102,IF(G100=('Základní vstupní data'!$F$81+22),('Provozní náklady VaK-ex post'!$W$49*1000)*INDEX(Indexace!$C$45:$AV$45,MATCH($D$7,Indexace!$C$21:$AV$21))-AC$102,IF(G100=('Základní vstupní data'!$F$81+23),('Provozní náklady VaK-ex post'!$W$49*1000)*INDEX(Indexace!$C$46:$AV$46,MATCH($D$7,Indexace!$C$21:$AV$21))-AD$102,IF(G100=('Základní vstupní data'!$F$81+24),('Provozní náklady VaK-ex post'!$W$49*1000)*INDEX(Indexace!$C$47:$AV$47,MATCH($D$7,Indexace!$C$21:$AV$21))-AE$102,IF(G100=('Základní vstupní data'!$F$81+25),('Provozní náklady VaK-ex post'!$W$49*1000)*INDEX(Indexace!$C$48:$AV$48,MATCH($D$7,Indexace!$C$21:$AV$21))-AF$102,IF(G100=('Základní vstupní data'!$F$81+26),('Provozní náklady VaK-ex post'!$W$49*1000)*INDEX(Indexace!$C$49:$AV$49,MATCH($D$7,Indexace!$C$21:$AV$21))-AG$102,IF(G100=('Základní vstupní data'!$F$81+27),('Provozní náklady VaK-ex post'!$W$49*1000)*INDEX(Indexace!$C$50:$AV$50,MATCH($D$7,Indexace!$C$21:$AV$21))-AH$102,IF(G100=('Základní vstupní data'!$F$81+28),('Provozní náklady VaK-ex post'!$W$49*1000)*INDEX(Indexace!$C$51:$AV$51,MATCH($D$7,Indexace!$C$21:$AV$21))-AI$102,IF(G100=('Základní vstupní data'!$F$81+29),('Provozní náklady VaK-ex post'!$W$49*1000)*INDEX(Indexace!$C$52:$AV$52,MATCH($D$7,Indexace!$C$21:$AV$21))-AJ$102,IF(G100=('Základní vstupní data'!$F$81+30),('Provozní náklady VaK-ex post'!$W$49*1000)*INDEX(Indexace!$C$53:$AV$53,MATCH($D$7,Indexace!$C$21:$AV$21))-AK$102)))))))))))))))))))))))))))))))),0)</f>
        <v>0</v>
      </c>
      <c r="H110" s="459">
        <f>IF(H100&gt;='Základní vstupní data'!$F$81,IF($F$2=0,0,IF(H100&gt;='Základní vstupní data'!$F$81,('Základní vstupní data'!$G$124*1000)*INDEX(Indexace!$C$23:$AV$23,MATCH($D$7,Indexace!$C$21:$AV$21))-H$102,IF(H100=('Základní vstupní data'!$F$81+1),('Provozní náklady VaK-ex post'!$G$49*1000)*INDEX(Indexace!$C$24:$AV$24,MATCH($D$7,Indexace!$C$21:$AV$21))-I$102,IF(H100=('Základní vstupní data'!$F$81+2),('Provozní náklady VaK-ex post'!$I$49*1000)*INDEX(Indexace!$C$25:$AV$25,MATCH($D$7,Indexace!$C$21:$AV$21))-J$102,IF(H100=('Základní vstupní data'!$F$81+3),('Provozní náklady VaK-ex post'!$K$49*1000)*INDEX(Indexace!$C$26:$AV$26,MATCH($D$7,Indexace!$C$21:$AV$21))-K$102,IF(H100=('Základní vstupní data'!$F$81+4),('Provozní náklady VaK-ex post'!$M$49*1000)*INDEX(Indexace!$C$27:$AV$27,MATCH($D$7,Indexace!$C$21:$AV$21))-L$102,IF(H100=('Základní vstupní data'!$F$81+5),('Provozní náklady VaK-ex post'!$O$49*1000)*INDEX(Indexace!$C$28:$AV$28,MATCH($D$7,Indexace!$C$21:$AV$21))-M$102,IF(H100=('Základní vstupní data'!$F$81+6),('Provozní náklady VaK-ex post'!$Q$49*1000)*INDEX(Indexace!$C$29:$AV$29,MATCH($D$7,Indexace!$C$21:$AV$21))-N$102,IF(H100=('Základní vstupní data'!$F$81+7),('Provozní náklady VaK-ex post'!$S$49*1000)*INDEX(Indexace!$C$30:$AV$30,MATCH($D$7,Indexace!$C$21:$AV$21))-O$102,IF(H100=('Základní vstupní data'!$F$81+8),('Provozní náklady VaK-ex post'!$U$49*1000)*INDEX(Indexace!$C$31:$AV$31,MATCH($D$7,Indexace!$C$21:$AC$21))-P$102,IF(H100=('Základní vstupní data'!$F$81+9),('Provozní náklady VaK-ex post'!$W$49*1000)*INDEX(Indexace!$C$32:$AV$32,MATCH($D$7,Indexace!$C$21:$AV$21))-Q$102,IF(H100=('Základní vstupní data'!$F$81+10),('Provozní náklady VaK-ex post'!$W$49*1000)*INDEX(Indexace!$C$33:$AV$33,MATCH($D$7,Indexace!$C$21:$AV$21))-R$102,IF(H100=('Základní vstupní data'!$F$81+11),('Provozní náklady VaK-ex post'!$W$49*1000)*INDEX(Indexace!$C$34:$AV$34,MATCH($D$7,Indexace!$C$21:$AC$21))-S$102,IF(H100=('Základní vstupní data'!$F$81+12),('Provozní náklady VaK-ex post'!$W$49*1000)*INDEX(Indexace!$C$35:$AV$35,MATCH($D$7,Indexace!$C$21:$AV$21))-T$102,IF(H100=('Základní vstupní data'!$F$81+13),('Provozní náklady VaK-ex post'!$W$49*1000)*INDEX(Indexace!$C$36:$AV$36,MATCH($D$7,Indexace!$C$21:$AV$21))-U$102,IF(H100=('Základní vstupní data'!$F$81+14),('Provozní náklady VaK-ex post'!$W$49*1000)*INDEX(Indexace!$C$37:$AV$37,MATCH($D$7,Indexace!$C$21:$AV$21))-V$102,IF(H100=('Základní vstupní data'!$F$81+15),('Provozní náklady VaK-ex post'!$W$49*1000)*INDEX(Indexace!$C$38:$AV$38,MATCH($D$7,Indexace!$C$21:$AV$21))-W$102,IF(H100=('Základní vstupní data'!$F$81+16),('Provozní náklady VaK-ex post'!$W$49*1000)*INDEX(Indexace!$C$39:$AV$39,MATCH($D$7,Indexace!$C$21:$AV$21))-X$102,IF(H100=('Základní vstupní data'!$F$81+17),('Provozní náklady VaK-ex post'!$W$49*1000)*INDEX(Indexace!$C$40:$AV$40,MATCH($D$7,Indexace!$C$21:$AV$21))-Y$102,IF(H100=('Základní vstupní data'!$F$81+18),('Provozní náklady VaK-ex post'!$W$49*1000)*INDEX(Indexace!$C$41:$AV$41,MATCH($D$7,Indexace!$C$21:$AV$21))-Z$102,IF(H100=('Základní vstupní data'!$F$81+19),('Provozní náklady VaK-ex post'!$W$49*1000)*INDEX(Indexace!$C$42:$AV$42,MATCH($D$7,Indexace!$C$21:$AV$21))-AA$102,IF(H100=('Základní vstupní data'!$F$81+20),('Provozní náklady VaK-ex post'!$W$49*1000)*INDEX(Indexace!$C$43:$AV$43,MATCH($D$7,Indexace!$C$21:$AV$21))-AB$102,IF(H100=('Základní vstupní data'!$F$81+21),('Provozní náklady VaK-ex post'!$W$49*1000)*INDEX(Indexace!$C$44:$AV$44,MATCH($D$7,Indexace!$C$21:$AV$21))-AC$102,IF(H100=('Základní vstupní data'!$F$81+22),('Provozní náklady VaK-ex post'!$W$49*1000)*INDEX(Indexace!$C$45:$AV$45,MATCH($D$7,Indexace!$C$21:$AV$21))-AD$102,IF(H100=('Základní vstupní data'!$F$81+23),('Provozní náklady VaK-ex post'!$W$49*1000)*INDEX(Indexace!$C$46:$AV$46,MATCH($D$7,Indexace!$C$21:$AV$21))-AE$102,IF(H100=('Základní vstupní data'!$F$81+24),('Provozní náklady VaK-ex post'!$W$49*1000)*INDEX(Indexace!$C$47:$AV$47,MATCH($D$7,Indexace!$C$21:$AV$21))-AF$102,IF(H100=('Základní vstupní data'!$F$81+25),('Provozní náklady VaK-ex post'!$W$49*1000)*INDEX(Indexace!$C$48:$AV$48,MATCH($D$7,Indexace!$C$21:$AV$21))-AG$102,IF(H100=('Základní vstupní data'!$F$81+26),('Provozní náklady VaK-ex post'!$W$49*1000)*INDEX(Indexace!$C$49:$AV$49,MATCH($D$7,Indexace!$C$21:$AV$21))-AH$102,IF(H100=('Základní vstupní data'!$F$81+27),('Provozní náklady VaK-ex post'!$W$49*1000)*INDEX(Indexace!$C$50:$AV$50,MATCH($D$7,Indexace!$C$21:$AV$21))-AI$102,IF(H100=('Základní vstupní data'!$F$81+28),('Provozní náklady VaK-ex post'!$W$49*1000)*INDEX(Indexace!$C$51:$AV$51,MATCH($D$7,Indexace!$C$21:$AV$21))-AJ$102,IF(H100=('Základní vstupní data'!$F$81+29),('Provozní náklady VaK-ex post'!$W$49*1000)*INDEX(Indexace!$C$52:$AV$52,MATCH($D$7,Indexace!$C$21:$AV$21))-AK$102,IF(H100=('Základní vstupní data'!$F$81+30),('Provozní náklady VaK-ex post'!$W$49*1000)*INDEX(Indexace!$C$53:$AV$53,MATCH($D$7,Indexace!$C$21:$AV$21))-AL$102)))))))))))))))))))))))))))))))),0)</f>
        <v>0</v>
      </c>
      <c r="I110" s="459">
        <f>IF(I100&gt;='Základní vstupní data'!$F$81,IF($F$2=0,0,IF(I100&gt;='Základní vstupní data'!$F$81,('Základní vstupní data'!$G$124*1000)*INDEX(Indexace!$C$23:$AV$23,MATCH($D$7,Indexace!$C$21:$AV$21))-I$102,IF(I100=('Základní vstupní data'!$F$81+1),('Provozní náklady VaK-ex post'!$G$49*1000)*INDEX(Indexace!$C$24:$AV$24,MATCH($D$7,Indexace!$C$21:$AV$21))-J$102,IF(I100=('Základní vstupní data'!$F$81+2),('Provozní náklady VaK-ex post'!$I$49*1000)*INDEX(Indexace!$C$25:$AV$25,MATCH($D$7,Indexace!$C$21:$AV$21))-K$102,IF(I100=('Základní vstupní data'!$F$81+3),('Provozní náklady VaK-ex post'!$K$49*1000)*INDEX(Indexace!$C$26:$AV$26,MATCH($D$7,Indexace!$C$21:$AV$21))-L$102,IF(I100=('Základní vstupní data'!$F$81+4),('Provozní náklady VaK-ex post'!$M$49*1000)*INDEX(Indexace!$C$27:$AV$27,MATCH($D$7,Indexace!$C$21:$AV$21))-M$102,IF(I100=('Základní vstupní data'!$F$81+5),('Provozní náklady VaK-ex post'!$O$49*1000)*INDEX(Indexace!$C$28:$AV$28,MATCH($D$7,Indexace!$C$21:$AV$21))-N$102,IF(I100=('Základní vstupní data'!$F$81+6),('Provozní náklady VaK-ex post'!$Q$49*1000)*INDEX(Indexace!$C$29:$AV$29,MATCH($D$7,Indexace!$C$21:$AV$21))-O$102,IF(I100=('Základní vstupní data'!$F$81+7),('Provozní náklady VaK-ex post'!$S$49*1000)*INDEX(Indexace!$C$30:$AV$30,MATCH($D$7,Indexace!$C$21:$AV$21))-P$102,IF(I100=('Základní vstupní data'!$F$81+8),('Provozní náklady VaK-ex post'!$U$49*1000)*INDEX(Indexace!$C$31:$AV$31,MATCH($D$7,Indexace!$C$21:$AC$21))-Q$102,IF(I100=('Základní vstupní data'!$F$81+9),('Provozní náklady VaK-ex post'!$W$49*1000)*INDEX(Indexace!$C$32:$AV$32,MATCH($D$7,Indexace!$C$21:$AV$21))-R$102,IF(I100=('Základní vstupní data'!$F$81+10),('Provozní náklady VaK-ex post'!$W$49*1000)*INDEX(Indexace!$C$33:$AV$33,MATCH($D$7,Indexace!$C$21:$AV$21))-S$102,IF(I100=('Základní vstupní data'!$F$81+11),('Provozní náklady VaK-ex post'!$W$49*1000)*INDEX(Indexace!$C$34:$AV$34,MATCH($D$7,Indexace!$C$21:$AC$21))-T$102,IF(I100=('Základní vstupní data'!$F$81+12),('Provozní náklady VaK-ex post'!$W$49*1000)*INDEX(Indexace!$C$35:$AV$35,MATCH($D$7,Indexace!$C$21:$AV$21))-U$102,IF(I100=('Základní vstupní data'!$F$81+13),('Provozní náklady VaK-ex post'!$W$49*1000)*INDEX(Indexace!$C$36:$AV$36,MATCH($D$7,Indexace!$C$21:$AV$21))-V$102,IF(I100=('Základní vstupní data'!$F$81+14),('Provozní náklady VaK-ex post'!$W$49*1000)*INDEX(Indexace!$C$37:$AV$37,MATCH($D$7,Indexace!$C$21:$AV$21))-W$102,IF(I100=('Základní vstupní data'!$F$81+15),('Provozní náklady VaK-ex post'!$W$49*1000)*INDEX(Indexace!$C$38:$AV$38,MATCH($D$7,Indexace!$C$21:$AV$21))-X$102,IF(I100=('Základní vstupní data'!$F$81+16),('Provozní náklady VaK-ex post'!$W$49*1000)*INDEX(Indexace!$C$39:$AV$39,MATCH($D$7,Indexace!$C$21:$AV$21))-Y$102,IF(I100=('Základní vstupní data'!$F$81+17),('Provozní náklady VaK-ex post'!$W$49*1000)*INDEX(Indexace!$C$40:$AV$40,MATCH($D$7,Indexace!$C$21:$AV$21))-Z$102,IF(I100=('Základní vstupní data'!$F$81+18),('Provozní náklady VaK-ex post'!$W$49*1000)*INDEX(Indexace!$C$41:$AV$41,MATCH($D$7,Indexace!$C$21:$AV$21))-AA$102,IF(I100=('Základní vstupní data'!$F$81+19),('Provozní náklady VaK-ex post'!$W$49*1000)*INDEX(Indexace!$C$42:$AV$42,MATCH($D$7,Indexace!$C$21:$AV$21))-AB$102,IF(I100=('Základní vstupní data'!$F$81+20),('Provozní náklady VaK-ex post'!$W$49*1000)*INDEX(Indexace!$C$43:$AV$43,MATCH($D$7,Indexace!$C$21:$AV$21))-AC$102,IF(I100=('Základní vstupní data'!$F$81+21),('Provozní náklady VaK-ex post'!$W$49*1000)*INDEX(Indexace!$C$44:$AV$44,MATCH($D$7,Indexace!$C$21:$AV$21))-AD$102,IF(I100=('Základní vstupní data'!$F$81+22),('Provozní náklady VaK-ex post'!$W$49*1000)*INDEX(Indexace!$C$45:$AV$45,MATCH($D$7,Indexace!$C$21:$AV$21))-AE$102,IF(I100=('Základní vstupní data'!$F$81+23),('Provozní náklady VaK-ex post'!$W$49*1000)*INDEX(Indexace!$C$46:$AV$46,MATCH($D$7,Indexace!$C$21:$AV$21))-AF$102,IF(I100=('Základní vstupní data'!$F$81+24),('Provozní náklady VaK-ex post'!$W$49*1000)*INDEX(Indexace!$C$47:$AV$47,MATCH($D$7,Indexace!$C$21:$AV$21))-AG$102,IF(I100=('Základní vstupní data'!$F$81+25),('Provozní náklady VaK-ex post'!$W$49*1000)*INDEX(Indexace!$C$48:$AV$48,MATCH($D$7,Indexace!$C$21:$AV$21))-AH$102,IF(I100=('Základní vstupní data'!$F$81+26),('Provozní náklady VaK-ex post'!$W$49*1000)*INDEX(Indexace!$C$49:$AV$49,MATCH($D$7,Indexace!$C$21:$AV$21))-AI$102,IF(I100=('Základní vstupní data'!$F$81+27),('Provozní náklady VaK-ex post'!$W$49*1000)*INDEX(Indexace!$C$50:$AV$50,MATCH($D$7,Indexace!$C$21:$AV$21))-AJ$102,IF(I100=('Základní vstupní data'!$F$81+28),('Provozní náklady VaK-ex post'!$W$49*1000)*INDEX(Indexace!$C$51:$AV$51,MATCH($D$7,Indexace!$C$21:$AV$21))-AK$102,IF(I100=('Základní vstupní data'!$F$81+29),('Provozní náklady VaK-ex post'!$W$49*1000)*INDEX(Indexace!$C$52:$AV$52,MATCH($D$7,Indexace!$C$21:$AV$21))-AL$102,IF(I100=('Základní vstupní data'!$F$81+30),('Provozní náklady VaK-ex post'!$W$49*1000)*INDEX(Indexace!$C$53:$AV$53,MATCH($D$7,Indexace!$C$21:$AV$21))-AM$102)))))))))))))))))))))))))))))))),0)</f>
        <v>0</v>
      </c>
      <c r="J110" s="459">
        <f>IF(J100&gt;='Základní vstupní data'!$F$81,IF($F$2=0,0,IF(J100&gt;='Základní vstupní data'!$F$81,('Základní vstupní data'!$G$124*1000)*INDEX(Indexace!$C$23:$AV$23,MATCH($D$7,Indexace!$C$21:$AV$21))-J$102,IF(J100=('Základní vstupní data'!$F$81+1),('Provozní náklady VaK-ex post'!$G$49*1000)*INDEX(Indexace!$C$24:$AV$24,MATCH($D$7,Indexace!$C$21:$AV$21))-K$102,IF(J100=('Základní vstupní data'!$F$81+2),('Provozní náklady VaK-ex post'!$I$49*1000)*INDEX(Indexace!$C$25:$AV$25,MATCH($D$7,Indexace!$C$21:$AV$21))-L$102,IF(J100=('Základní vstupní data'!$F$81+3),('Provozní náklady VaK-ex post'!$K$49*1000)*INDEX(Indexace!$C$26:$AV$26,MATCH($D$7,Indexace!$C$21:$AV$21))-M$102,IF(J100=('Základní vstupní data'!$F$81+4),('Provozní náklady VaK-ex post'!$M$49*1000)*INDEX(Indexace!$C$27:$AV$27,MATCH($D$7,Indexace!$C$21:$AV$21))-N$102,IF(J100=('Základní vstupní data'!$F$81+5),('Provozní náklady VaK-ex post'!$O$49*1000)*INDEX(Indexace!$C$28:$AV$28,MATCH($D$7,Indexace!$C$21:$AV$21))-O$102,IF(J100=('Základní vstupní data'!$F$81+6),('Provozní náklady VaK-ex post'!$Q$49*1000)*INDEX(Indexace!$C$29:$AV$29,MATCH($D$7,Indexace!$C$21:$AV$21))-P$102,IF(J100=('Základní vstupní data'!$F$81+7),('Provozní náklady VaK-ex post'!$S$49*1000)*INDEX(Indexace!$C$30:$AV$30,MATCH($D$7,Indexace!$C$21:$AV$21))-Q$102,IF(J100=('Základní vstupní data'!$F$81+8),('Provozní náklady VaK-ex post'!$U$49*1000)*INDEX(Indexace!$C$31:$AV$31,MATCH($D$7,Indexace!$C$21:$AC$21))-R$102,IF(J100=('Základní vstupní data'!$F$81+9),('Provozní náklady VaK-ex post'!$W$49*1000)*INDEX(Indexace!$C$32:$AV$32,MATCH($D$7,Indexace!$C$21:$AV$21))-S$102,IF(J100=('Základní vstupní data'!$F$81+10),('Provozní náklady VaK-ex post'!$W$49*1000)*INDEX(Indexace!$C$33:$AV$33,MATCH($D$7,Indexace!$C$21:$AV$21))-T$102,IF(J100=('Základní vstupní data'!$F$81+11),('Provozní náklady VaK-ex post'!$W$49*1000)*INDEX(Indexace!$C$34:$AV$34,MATCH($D$7,Indexace!$C$21:$AC$21))-U$102,IF(J100=('Základní vstupní data'!$F$81+12),('Provozní náklady VaK-ex post'!$W$49*1000)*INDEX(Indexace!$C$35:$AV$35,MATCH($D$7,Indexace!$C$21:$AV$21))-V$102,IF(J100=('Základní vstupní data'!$F$81+13),('Provozní náklady VaK-ex post'!$W$49*1000)*INDEX(Indexace!$C$36:$AV$36,MATCH($D$7,Indexace!$C$21:$AV$21))-W$102,IF(J100=('Základní vstupní data'!$F$81+14),('Provozní náklady VaK-ex post'!$W$49*1000)*INDEX(Indexace!$C$37:$AV$37,MATCH($D$7,Indexace!$C$21:$AV$21))-X$102,IF(J100=('Základní vstupní data'!$F$81+15),('Provozní náklady VaK-ex post'!$W$49*1000)*INDEX(Indexace!$C$38:$AV$38,MATCH($D$7,Indexace!$C$21:$AV$21))-Y$102,IF(J100=('Základní vstupní data'!$F$81+16),('Provozní náklady VaK-ex post'!$W$49*1000)*INDEX(Indexace!$C$39:$AV$39,MATCH($D$7,Indexace!$C$21:$AV$21))-Z$102,IF(J100=('Základní vstupní data'!$F$81+17),('Provozní náklady VaK-ex post'!$W$49*1000)*INDEX(Indexace!$C$40:$AV$40,MATCH($D$7,Indexace!$C$21:$AV$21))-AA$102,IF(J100=('Základní vstupní data'!$F$81+18),('Provozní náklady VaK-ex post'!$W$49*1000)*INDEX(Indexace!$C$41:$AV$41,MATCH($D$7,Indexace!$C$21:$AV$21))-AB$102,IF(J100=('Základní vstupní data'!$F$81+19),('Provozní náklady VaK-ex post'!$W$49*1000)*INDEX(Indexace!$C$42:$AV$42,MATCH($D$7,Indexace!$C$21:$AV$21))-AC$102,IF(J100=('Základní vstupní data'!$F$81+20),('Provozní náklady VaK-ex post'!$W$49*1000)*INDEX(Indexace!$C$43:$AV$43,MATCH($D$7,Indexace!$C$21:$AV$21))-AD$102,IF(J100=('Základní vstupní data'!$F$81+21),('Provozní náklady VaK-ex post'!$W$49*1000)*INDEX(Indexace!$C$44:$AV$44,MATCH($D$7,Indexace!$C$21:$AV$21))-AE$102,IF(J100=('Základní vstupní data'!$F$81+22),('Provozní náklady VaK-ex post'!$W$49*1000)*INDEX(Indexace!$C$45:$AV$45,MATCH($D$7,Indexace!$C$21:$AV$21))-AF$102,IF(J100=('Základní vstupní data'!$F$81+23),('Provozní náklady VaK-ex post'!$W$49*1000)*INDEX(Indexace!$C$46:$AV$46,MATCH($D$7,Indexace!$C$21:$AV$21))-AG$102,IF(J100=('Základní vstupní data'!$F$81+24),('Provozní náklady VaK-ex post'!$W$49*1000)*INDEX(Indexace!$C$47:$AV$47,MATCH($D$7,Indexace!$C$21:$AV$21))-AH$102,IF(J100=('Základní vstupní data'!$F$81+25),('Provozní náklady VaK-ex post'!$W$49*1000)*INDEX(Indexace!$C$48:$AV$48,MATCH($D$7,Indexace!$C$21:$AV$21))-AI$102,IF(J100=('Základní vstupní data'!$F$81+26),('Provozní náklady VaK-ex post'!$W$49*1000)*INDEX(Indexace!$C$49:$AV$49,MATCH($D$7,Indexace!$C$21:$AV$21))-AJ$102,IF(J100=('Základní vstupní data'!$F$81+27),('Provozní náklady VaK-ex post'!$W$49*1000)*INDEX(Indexace!$C$50:$AV$50,MATCH($D$7,Indexace!$C$21:$AV$21))-AK$102,IF(J100=('Základní vstupní data'!$F$81+28),('Provozní náklady VaK-ex post'!$W$49*1000)*INDEX(Indexace!$C$51:$AV$51,MATCH($D$7,Indexace!$C$21:$AV$21))-AL$102,IF(J100=('Základní vstupní data'!$F$81+29),('Provozní náklady VaK-ex post'!$W$49*1000)*INDEX(Indexace!$C$52:$AV$52,MATCH($D$7,Indexace!$C$21:$AV$21))-AM$102,IF(J100=('Základní vstupní data'!$F$81+30),('Provozní náklady VaK-ex post'!$W$49*1000)*INDEX(Indexace!$C$53:$AV$53,MATCH($D$7,Indexace!$C$21:$AV$21))-AN$102)))))))))))))))))))))))))))))))),0)</f>
        <v>0</v>
      </c>
      <c r="K110" s="459">
        <f>IF(K100&gt;='Základní vstupní data'!$F$81,IF($F$2=0,0,IF(K100&gt;='Základní vstupní data'!$F$81,('Základní vstupní data'!$G$124*1000)*INDEX(Indexace!$C$23:$AV$23,MATCH($D$7,Indexace!$C$21:$AV$21))-K$102,IF(K100=('Základní vstupní data'!$F$81+1),('Provozní náklady VaK-ex post'!$G$49*1000)*INDEX(Indexace!$C$24:$AV$24,MATCH($D$7,Indexace!$C$21:$AV$21))-L$102,IF(K100=('Základní vstupní data'!$F$81+2),('Provozní náklady VaK-ex post'!$I$49*1000)*INDEX(Indexace!$C$25:$AV$25,MATCH($D$7,Indexace!$C$21:$AV$21))-M$102,IF(K100=('Základní vstupní data'!$F$81+3),('Provozní náklady VaK-ex post'!$K$49*1000)*INDEX(Indexace!$C$26:$AV$26,MATCH($D$7,Indexace!$C$21:$AV$21))-N$102,IF(K100=('Základní vstupní data'!$F$81+4),('Provozní náklady VaK-ex post'!$M$49*1000)*INDEX(Indexace!$C$27:$AV$27,MATCH($D$7,Indexace!$C$21:$AV$21))-O$102,IF(K100=('Základní vstupní data'!$F$81+5),('Provozní náklady VaK-ex post'!$O$49*1000)*INDEX(Indexace!$C$28:$AV$28,MATCH($D$7,Indexace!$C$21:$AV$21))-P$102,IF(K100=('Základní vstupní data'!$F$81+6),('Provozní náklady VaK-ex post'!$Q$49*1000)*INDEX(Indexace!$C$29:$AV$29,MATCH($D$7,Indexace!$C$21:$AV$21))-Q$102,IF(K100=('Základní vstupní data'!$F$81+7),('Provozní náklady VaK-ex post'!$S$49*1000)*INDEX(Indexace!$C$30:$AV$30,MATCH($D$7,Indexace!$C$21:$AV$21))-R$102,IF(K100=('Základní vstupní data'!$F$81+8),('Provozní náklady VaK-ex post'!$U$49*1000)*INDEX(Indexace!$C$31:$AV$31,MATCH($D$7,Indexace!$C$21:$AC$21))-S$102,IF(K100=('Základní vstupní data'!$F$81+9),('Provozní náklady VaK-ex post'!$W$49*1000)*INDEX(Indexace!$C$32:$AV$32,MATCH($D$7,Indexace!$C$21:$AV$21))-T$102,IF(K100=('Základní vstupní data'!$F$81+10),('Provozní náklady VaK-ex post'!$W$49*1000)*INDEX(Indexace!$C$33:$AV$33,MATCH($D$7,Indexace!$C$21:$AV$21))-U$102,IF(K100=('Základní vstupní data'!$F$81+11),('Provozní náklady VaK-ex post'!$W$49*1000)*INDEX(Indexace!$C$34:$AV$34,MATCH($D$7,Indexace!$C$21:$AC$21))-V$102,IF(K100=('Základní vstupní data'!$F$81+12),('Provozní náklady VaK-ex post'!$W$49*1000)*INDEX(Indexace!$C$35:$AV$35,MATCH($D$7,Indexace!$C$21:$AV$21))-W$102,IF(K100=('Základní vstupní data'!$F$81+13),('Provozní náklady VaK-ex post'!$W$49*1000)*INDEX(Indexace!$C$36:$AV$36,MATCH($D$7,Indexace!$C$21:$AV$21))-X$102,IF(K100=('Základní vstupní data'!$F$81+14),('Provozní náklady VaK-ex post'!$W$49*1000)*INDEX(Indexace!$C$37:$AV$37,MATCH($D$7,Indexace!$C$21:$AV$21))-Y$102,IF(K100=('Základní vstupní data'!$F$81+15),('Provozní náklady VaK-ex post'!$W$49*1000)*INDEX(Indexace!$C$38:$AV$38,MATCH($D$7,Indexace!$C$21:$AV$21))-Z$102,IF(K100=('Základní vstupní data'!$F$81+16),('Provozní náklady VaK-ex post'!$W$49*1000)*INDEX(Indexace!$C$39:$AV$39,MATCH($D$7,Indexace!$C$21:$AV$21))-AA$102,IF(K100=('Základní vstupní data'!$F$81+17),('Provozní náklady VaK-ex post'!$W$49*1000)*INDEX(Indexace!$C$40:$AV$40,MATCH($D$7,Indexace!$C$21:$AV$21))-AB$102,IF(K100=('Základní vstupní data'!$F$81+18),('Provozní náklady VaK-ex post'!$W$49*1000)*INDEX(Indexace!$C$41:$AV$41,MATCH($D$7,Indexace!$C$21:$AV$21))-AC$102,IF(K100=('Základní vstupní data'!$F$81+19),('Provozní náklady VaK-ex post'!$W$49*1000)*INDEX(Indexace!$C$42:$AV$42,MATCH($D$7,Indexace!$C$21:$AV$21))-AD$102,IF(K100=('Základní vstupní data'!$F$81+20),('Provozní náklady VaK-ex post'!$W$49*1000)*INDEX(Indexace!$C$43:$AV$43,MATCH($D$7,Indexace!$C$21:$AV$21))-AE$102,IF(K100=('Základní vstupní data'!$F$81+21),('Provozní náklady VaK-ex post'!$W$49*1000)*INDEX(Indexace!$C$44:$AV$44,MATCH($D$7,Indexace!$C$21:$AV$21))-AF$102,IF(K100=('Základní vstupní data'!$F$81+22),('Provozní náklady VaK-ex post'!$W$49*1000)*INDEX(Indexace!$C$45:$AV$45,MATCH($D$7,Indexace!$C$21:$AV$21))-AG$102,IF(K100=('Základní vstupní data'!$F$81+23),('Provozní náklady VaK-ex post'!$W$49*1000)*INDEX(Indexace!$C$46:$AV$46,MATCH($D$7,Indexace!$C$21:$AV$21))-AH$102,IF(K100=('Základní vstupní data'!$F$81+24),('Provozní náklady VaK-ex post'!$W$49*1000)*INDEX(Indexace!$C$47:$AV$47,MATCH($D$7,Indexace!$C$21:$AV$21))-AI$102,IF(K100=('Základní vstupní data'!$F$81+25),('Provozní náklady VaK-ex post'!$W$49*1000)*INDEX(Indexace!$C$48:$AV$48,MATCH($D$7,Indexace!$C$21:$AV$21))-AJ$102,IF(K100=('Základní vstupní data'!$F$81+26),('Provozní náklady VaK-ex post'!$W$49*1000)*INDEX(Indexace!$C$49:$AV$49,MATCH($D$7,Indexace!$C$21:$AV$21))-AK$102,IF(K100=('Základní vstupní data'!$F$81+27),('Provozní náklady VaK-ex post'!$W$49*1000)*INDEX(Indexace!$C$50:$AV$50,MATCH($D$7,Indexace!$C$21:$AV$21))-AL$102,IF(K100=('Základní vstupní data'!$F$81+28),('Provozní náklady VaK-ex post'!$W$49*1000)*INDEX(Indexace!$C$51:$AV$51,MATCH($D$7,Indexace!$C$21:$AV$21))-AM$102,IF(K100=('Základní vstupní data'!$F$81+29),('Provozní náklady VaK-ex post'!$W$49*1000)*INDEX(Indexace!$C$52:$AV$52,MATCH($D$7,Indexace!$C$21:$AV$21))-AN$102,IF(K100=('Základní vstupní data'!$F$81+30),('Provozní náklady VaK-ex post'!$W$49*1000)*INDEX(Indexace!$C$53:$AV$53,MATCH($D$7,Indexace!$C$21:$AV$21))-AO$102)))))))))))))))))))))))))))))))),0)</f>
        <v>0</v>
      </c>
      <c r="L110" s="459">
        <f>IF(L100&gt;='Základní vstupní data'!$F$81,IF($F$2=0,0,IF(L100&gt;='Základní vstupní data'!$F$81,('Základní vstupní data'!$G$124*1000)*INDEX(Indexace!$C$23:$AV$23,MATCH($D$7,Indexace!$C$21:$AV$21))-L$102,IF(L100=('Základní vstupní data'!$F$81+1),('Provozní náklady VaK-ex post'!$G$49*1000)*INDEX(Indexace!$C$24:$AV$24,MATCH($D$7,Indexace!$C$21:$AV$21))-M$102,IF(L100=('Základní vstupní data'!$F$81+2),('Provozní náklady VaK-ex post'!$I$49*1000)*INDEX(Indexace!$C$25:$AV$25,MATCH($D$7,Indexace!$C$21:$AV$21))-N$102,IF(L100=('Základní vstupní data'!$F$81+3),('Provozní náklady VaK-ex post'!$K$49*1000)*INDEX(Indexace!$C$26:$AV$26,MATCH($D$7,Indexace!$C$21:$AV$21))-O$102,IF(L100=('Základní vstupní data'!$F$81+4),('Provozní náklady VaK-ex post'!$M$49*1000)*INDEX(Indexace!$C$27:$AV$27,MATCH($D$7,Indexace!$C$21:$AV$21))-P$102,IF(L100=('Základní vstupní data'!$F$81+5),('Provozní náklady VaK-ex post'!$O$49*1000)*INDEX(Indexace!$C$28:$AV$28,MATCH($D$7,Indexace!$C$21:$AV$21))-Q$102,IF(L100=('Základní vstupní data'!$F$81+6),('Provozní náklady VaK-ex post'!$Q$49*1000)*INDEX(Indexace!$C$29:$AV$29,MATCH($D$7,Indexace!$C$21:$AV$21))-R$102,IF(L100=('Základní vstupní data'!$F$81+7),('Provozní náklady VaK-ex post'!$S$49*1000)*INDEX(Indexace!$C$30:$AV$30,MATCH($D$7,Indexace!$C$21:$AV$21))-S$102,IF(L100=('Základní vstupní data'!$F$81+8),('Provozní náklady VaK-ex post'!$U$49*1000)*INDEX(Indexace!$C$31:$AV$31,MATCH($D$7,Indexace!$C$21:$AC$21))-T$102,IF(L100=('Základní vstupní data'!$F$81+9),('Provozní náklady VaK-ex post'!$W$49*1000)*INDEX(Indexace!$C$32:$AV$32,MATCH($D$7,Indexace!$C$21:$AV$21))-U$102,IF(L100=('Základní vstupní data'!$F$81+10),('Provozní náklady VaK-ex post'!$W$49*1000)*INDEX(Indexace!$C$33:$AV$33,MATCH($D$7,Indexace!$C$21:$AV$21))-V$102,IF(L100=('Základní vstupní data'!$F$81+11),('Provozní náklady VaK-ex post'!$W$49*1000)*INDEX(Indexace!$C$34:$AV$34,MATCH($D$7,Indexace!$C$21:$AC$21))-W$102,IF(L100=('Základní vstupní data'!$F$81+12),('Provozní náklady VaK-ex post'!$W$49*1000)*INDEX(Indexace!$C$35:$AV$35,MATCH($D$7,Indexace!$C$21:$AV$21))-X$102,IF(L100=('Základní vstupní data'!$F$81+13),('Provozní náklady VaK-ex post'!$W$49*1000)*INDEX(Indexace!$C$36:$AV$36,MATCH($D$7,Indexace!$C$21:$AV$21))-Y$102,IF(L100=('Základní vstupní data'!$F$81+14),('Provozní náklady VaK-ex post'!$W$49*1000)*INDEX(Indexace!$C$37:$AV$37,MATCH($D$7,Indexace!$C$21:$AV$21))-Z$102,IF(L100=('Základní vstupní data'!$F$81+15),('Provozní náklady VaK-ex post'!$W$49*1000)*INDEX(Indexace!$C$38:$AV$38,MATCH($D$7,Indexace!$C$21:$AV$21))-AA$102,IF(L100=('Základní vstupní data'!$F$81+16),('Provozní náklady VaK-ex post'!$W$49*1000)*INDEX(Indexace!$C$39:$AV$39,MATCH($D$7,Indexace!$C$21:$AV$21))-AB$102,IF(L100=('Základní vstupní data'!$F$81+17),('Provozní náklady VaK-ex post'!$W$49*1000)*INDEX(Indexace!$C$40:$AV$40,MATCH($D$7,Indexace!$C$21:$AV$21))-AC$102,IF(L100=('Základní vstupní data'!$F$81+18),('Provozní náklady VaK-ex post'!$W$49*1000)*INDEX(Indexace!$C$41:$AV$41,MATCH($D$7,Indexace!$C$21:$AV$21))-AD$102,IF(L100=('Základní vstupní data'!$F$81+19),('Provozní náklady VaK-ex post'!$W$49*1000)*INDEX(Indexace!$C$42:$AV$42,MATCH($D$7,Indexace!$C$21:$AV$21))-AE$102,IF(L100=('Základní vstupní data'!$F$81+20),('Provozní náklady VaK-ex post'!$W$49*1000)*INDEX(Indexace!$C$43:$AV$43,MATCH($D$7,Indexace!$C$21:$AV$21))-AF$102,IF(L100=('Základní vstupní data'!$F$81+21),('Provozní náklady VaK-ex post'!$W$49*1000)*INDEX(Indexace!$C$44:$AV$44,MATCH($D$7,Indexace!$C$21:$AV$21))-AG$102,IF(L100=('Základní vstupní data'!$F$81+22),('Provozní náklady VaK-ex post'!$W$49*1000)*INDEX(Indexace!$C$45:$AV$45,MATCH($D$7,Indexace!$C$21:$AV$21))-AH$102,IF(L100=('Základní vstupní data'!$F$81+23),('Provozní náklady VaK-ex post'!$W$49*1000)*INDEX(Indexace!$C$46:$AV$46,MATCH($D$7,Indexace!$C$21:$AV$21))-AI$102,IF(L100=('Základní vstupní data'!$F$81+24),('Provozní náklady VaK-ex post'!$W$49*1000)*INDEX(Indexace!$C$47:$AV$47,MATCH($D$7,Indexace!$C$21:$AV$21))-AJ$102,IF(L100=('Základní vstupní data'!$F$81+25),('Provozní náklady VaK-ex post'!$W$49*1000)*INDEX(Indexace!$C$48:$AV$48,MATCH($D$7,Indexace!$C$21:$AV$21))-AK$102,IF(L100=('Základní vstupní data'!$F$81+26),('Provozní náklady VaK-ex post'!$W$49*1000)*INDEX(Indexace!$C$49:$AV$49,MATCH($D$7,Indexace!$C$21:$AV$21))-AL$102,IF(L100=('Základní vstupní data'!$F$81+27),('Provozní náklady VaK-ex post'!$W$49*1000)*INDEX(Indexace!$C$50:$AV$50,MATCH($D$7,Indexace!$C$21:$AV$21))-AM$102,IF(L100=('Základní vstupní data'!$F$81+28),('Provozní náklady VaK-ex post'!$W$49*1000)*INDEX(Indexace!$C$51:$AV$51,MATCH($D$7,Indexace!$C$21:$AV$21))-AN$102,IF(L100=('Základní vstupní data'!$F$81+29),('Provozní náklady VaK-ex post'!$W$49*1000)*INDEX(Indexace!$C$52:$AV$52,MATCH($D$7,Indexace!$C$21:$AV$21))-AO$102,IF(L100=('Základní vstupní data'!$F$81+30),('Provozní náklady VaK-ex post'!$W$49*1000)*INDEX(Indexace!$C$53:$AV$53,MATCH($D$7,Indexace!$C$21:$AV$21))-AP$102)))))))))))))))))))))))))))))))),0)</f>
        <v>0</v>
      </c>
      <c r="M110" s="459">
        <f>IF(M100&gt;='Základní vstupní data'!$F$81,IF($F$2=0,0,IF(M100&gt;='Základní vstupní data'!$F$81,('Základní vstupní data'!$G$124*1000)*INDEX(Indexace!$C$23:$AV$23,MATCH($D$7,Indexace!$C$21:$AV$21))-M$102,IF(M100=('Základní vstupní data'!$F$81+1),('Provozní náklady VaK-ex post'!$G$49*1000)*INDEX(Indexace!$C$24:$AV$24,MATCH($D$7,Indexace!$C$21:$AV$21))-N$102,IF(M100=('Základní vstupní data'!$F$81+2),('Provozní náklady VaK-ex post'!$I$49*1000)*INDEX(Indexace!$C$25:$AV$25,MATCH($D$7,Indexace!$C$21:$AV$21))-O$102,IF(M100=('Základní vstupní data'!$F$81+3),('Provozní náklady VaK-ex post'!$K$49*1000)*INDEX(Indexace!$C$26:$AV$26,MATCH($D$7,Indexace!$C$21:$AV$21))-P$102,IF(M100=('Základní vstupní data'!$F$81+4),('Provozní náklady VaK-ex post'!$M$49*1000)*INDEX(Indexace!$C$27:$AV$27,MATCH($D$7,Indexace!$C$21:$AV$21))-Q$102,IF(M100=('Základní vstupní data'!$F$81+5),('Provozní náklady VaK-ex post'!$O$49*1000)*INDEX(Indexace!$C$28:$AV$28,MATCH($D$7,Indexace!$C$21:$AV$21))-R$102,IF(M100=('Základní vstupní data'!$F$81+6),('Provozní náklady VaK-ex post'!$Q$49*1000)*INDEX(Indexace!$C$29:$AV$29,MATCH($D$7,Indexace!$C$21:$AV$21))-S$102,IF(M100=('Základní vstupní data'!$F$81+7),('Provozní náklady VaK-ex post'!$S$49*1000)*INDEX(Indexace!$C$30:$AV$30,MATCH($D$7,Indexace!$C$21:$AV$21))-T$102,IF(M100=('Základní vstupní data'!$F$81+8),('Provozní náklady VaK-ex post'!$U$49*1000)*INDEX(Indexace!$C$31:$AV$31,MATCH($D$7,Indexace!$C$21:$AC$21))-U$102,IF(M100=('Základní vstupní data'!$F$81+9),('Provozní náklady VaK-ex post'!$W$49*1000)*INDEX(Indexace!$C$32:$AV$32,MATCH($D$7,Indexace!$C$21:$AV$21))-V$102,IF(M100=('Základní vstupní data'!$F$81+10),('Provozní náklady VaK-ex post'!$W$49*1000)*INDEX(Indexace!$C$33:$AV$33,MATCH($D$7,Indexace!$C$21:$AV$21))-W$102,IF(M100=('Základní vstupní data'!$F$81+11),('Provozní náklady VaK-ex post'!$W$49*1000)*INDEX(Indexace!$C$34:$AV$34,MATCH($D$7,Indexace!$C$21:$AC$21))-X$102,IF(M100=('Základní vstupní data'!$F$81+12),('Provozní náklady VaK-ex post'!$W$49*1000)*INDEX(Indexace!$C$35:$AV$35,MATCH($D$7,Indexace!$C$21:$AV$21))-Y$102,IF(M100=('Základní vstupní data'!$F$81+13),('Provozní náklady VaK-ex post'!$W$49*1000)*INDEX(Indexace!$C$36:$AV$36,MATCH($D$7,Indexace!$C$21:$AV$21))-Z$102,IF(M100=('Základní vstupní data'!$F$81+14),('Provozní náklady VaK-ex post'!$W$49*1000)*INDEX(Indexace!$C$37:$AV$37,MATCH($D$7,Indexace!$C$21:$AV$21))-AA$102,IF(M100=('Základní vstupní data'!$F$81+15),('Provozní náklady VaK-ex post'!$W$49*1000)*INDEX(Indexace!$C$38:$AV$38,MATCH($D$7,Indexace!$C$21:$AV$21))-AB$102,IF(M100=('Základní vstupní data'!$F$81+16),('Provozní náklady VaK-ex post'!$W$49*1000)*INDEX(Indexace!$C$39:$AV$39,MATCH($D$7,Indexace!$C$21:$AV$21))-AC$102,IF(M100=('Základní vstupní data'!$F$81+17),('Provozní náklady VaK-ex post'!$W$49*1000)*INDEX(Indexace!$C$40:$AV$40,MATCH($D$7,Indexace!$C$21:$AV$21))-AD$102,IF(M100=('Základní vstupní data'!$F$81+18),('Provozní náklady VaK-ex post'!$W$49*1000)*INDEX(Indexace!$C$41:$AV$41,MATCH($D$7,Indexace!$C$21:$AV$21))-AE$102,IF(M100=('Základní vstupní data'!$F$81+19),('Provozní náklady VaK-ex post'!$W$49*1000)*INDEX(Indexace!$C$42:$AV$42,MATCH($D$7,Indexace!$C$21:$AV$21))-AF$102,IF(M100=('Základní vstupní data'!$F$81+20),('Provozní náklady VaK-ex post'!$W$49*1000)*INDEX(Indexace!$C$43:$AV$43,MATCH($D$7,Indexace!$C$21:$AV$21))-AG$102,IF(M100=('Základní vstupní data'!$F$81+21),('Provozní náklady VaK-ex post'!$W$49*1000)*INDEX(Indexace!$C$44:$AV$44,MATCH($D$7,Indexace!$C$21:$AV$21))-AH$102,IF(M100=('Základní vstupní data'!$F$81+22),('Provozní náklady VaK-ex post'!$W$49*1000)*INDEX(Indexace!$C$45:$AV$45,MATCH($D$7,Indexace!$C$21:$AV$21))-AI$102,IF(M100=('Základní vstupní data'!$F$81+23),('Provozní náklady VaK-ex post'!$W$49*1000)*INDEX(Indexace!$C$46:$AV$46,MATCH($D$7,Indexace!$C$21:$AV$21))-AJ$102,IF(M100=('Základní vstupní data'!$F$81+24),('Provozní náklady VaK-ex post'!$W$49*1000)*INDEX(Indexace!$C$47:$AV$47,MATCH($D$7,Indexace!$C$21:$AV$21))-AK$102,IF(M100=('Základní vstupní data'!$F$81+25),('Provozní náklady VaK-ex post'!$W$49*1000)*INDEX(Indexace!$C$48:$AV$48,MATCH($D$7,Indexace!$C$21:$AV$21))-AL$102,IF(M100=('Základní vstupní data'!$F$81+26),('Provozní náklady VaK-ex post'!$W$49*1000)*INDEX(Indexace!$C$49:$AV$49,MATCH($D$7,Indexace!$C$21:$AV$21))-AM$102,IF(M100=('Základní vstupní data'!$F$81+27),('Provozní náklady VaK-ex post'!$W$49*1000)*INDEX(Indexace!$C$50:$AV$50,MATCH($D$7,Indexace!$C$21:$AV$21))-AN$102,IF(M100=('Základní vstupní data'!$F$81+28),('Provozní náklady VaK-ex post'!$W$49*1000)*INDEX(Indexace!$C$51:$AV$51,MATCH($D$7,Indexace!$C$21:$AV$21))-AO$102,IF(M100=('Základní vstupní data'!$F$81+29),('Provozní náklady VaK-ex post'!$W$49*1000)*INDEX(Indexace!$C$52:$AV$52,MATCH($D$7,Indexace!$C$21:$AV$21))-AP$102,IF(M100=('Základní vstupní data'!$F$81+30),('Provozní náklady VaK-ex post'!$W$49*1000)*INDEX(Indexace!$C$53:$AV$53,MATCH($D$7,Indexace!$C$21:$AV$21))-AQ$102)))))))))))))))))))))))))))))))),0)</f>
        <v>0</v>
      </c>
      <c r="N110" s="459">
        <f>IF(N100&gt;='Základní vstupní data'!$F$81,IF($F$2=0,0,IF(N100&gt;='Základní vstupní data'!$F$81,('Základní vstupní data'!$G$124*1000)*INDEX(Indexace!$C$23:$AV$23,MATCH($D$7,Indexace!$C$21:$AV$21))-N$102,IF(N100=('Základní vstupní data'!$F$81+1),('Provozní náklady VaK-ex post'!$G$49*1000)*INDEX(Indexace!$C$24:$AV$24,MATCH($D$7,Indexace!$C$21:$AV$21))-O$102,IF(N100=('Základní vstupní data'!$F$81+2),('Provozní náklady VaK-ex post'!$I$49*1000)*INDEX(Indexace!$C$25:$AV$25,MATCH($D$7,Indexace!$C$21:$AV$21))-P$102,IF(N100=('Základní vstupní data'!$F$81+3),('Provozní náklady VaK-ex post'!$K$49*1000)*INDEX(Indexace!$C$26:$AV$26,MATCH($D$7,Indexace!$C$21:$AV$21))-Q$102,IF(N100=('Základní vstupní data'!$F$81+4),('Provozní náklady VaK-ex post'!$M$49*1000)*INDEX(Indexace!$C$27:$AV$27,MATCH($D$7,Indexace!$C$21:$AV$21))-R$102,IF(N100=('Základní vstupní data'!$F$81+5),('Provozní náklady VaK-ex post'!$O$49*1000)*INDEX(Indexace!$C$28:$AV$28,MATCH($D$7,Indexace!$C$21:$AV$21))-S$102,IF(N100=('Základní vstupní data'!$F$81+6),('Provozní náklady VaK-ex post'!$Q$49*1000)*INDEX(Indexace!$C$29:$AV$29,MATCH($D$7,Indexace!$C$21:$AV$21))-T$102,IF(N100=('Základní vstupní data'!$F$81+7),('Provozní náklady VaK-ex post'!$S$49*1000)*INDEX(Indexace!$C$30:$AV$30,MATCH($D$7,Indexace!$C$21:$AV$21))-U$102,IF(N100=('Základní vstupní data'!$F$81+8),('Provozní náklady VaK-ex post'!$U$49*1000)*INDEX(Indexace!$C$31:$AV$31,MATCH($D$7,Indexace!$C$21:$AC$21))-V$102,IF(N100=('Základní vstupní data'!$F$81+9),('Provozní náklady VaK-ex post'!$W$49*1000)*INDEX(Indexace!$C$32:$AV$32,MATCH($D$7,Indexace!$C$21:$AV$21))-W$102,IF(N100=('Základní vstupní data'!$F$81+10),('Provozní náklady VaK-ex post'!$W$49*1000)*INDEX(Indexace!$C$33:$AV$33,MATCH($D$7,Indexace!$C$21:$AV$21))-X$102,IF(N100=('Základní vstupní data'!$F$81+11),('Provozní náklady VaK-ex post'!$W$49*1000)*INDEX(Indexace!$C$34:$AV$34,MATCH($D$7,Indexace!$C$21:$AC$21))-Y$102,IF(N100=('Základní vstupní data'!$F$81+12),('Provozní náklady VaK-ex post'!$W$49*1000)*INDEX(Indexace!$C$35:$AV$35,MATCH($D$7,Indexace!$C$21:$AV$21))-Z$102,IF(N100=('Základní vstupní data'!$F$81+13),('Provozní náklady VaK-ex post'!$W$49*1000)*INDEX(Indexace!$C$36:$AV$36,MATCH($D$7,Indexace!$C$21:$AV$21))-AA$102,IF(N100=('Základní vstupní data'!$F$81+14),('Provozní náklady VaK-ex post'!$W$49*1000)*INDEX(Indexace!$C$37:$AV$37,MATCH($D$7,Indexace!$C$21:$AV$21))-AB$102,IF(N100=('Základní vstupní data'!$F$81+15),('Provozní náklady VaK-ex post'!$W$49*1000)*INDEX(Indexace!$C$38:$AV$38,MATCH($D$7,Indexace!$C$21:$AV$21))-AC$102,IF(N100=('Základní vstupní data'!$F$81+16),('Provozní náklady VaK-ex post'!$W$49*1000)*INDEX(Indexace!$C$39:$AV$39,MATCH($D$7,Indexace!$C$21:$AV$21))-AD$102,IF(N100=('Základní vstupní data'!$F$81+17),('Provozní náklady VaK-ex post'!$W$49*1000)*INDEX(Indexace!$C$40:$AV$40,MATCH($D$7,Indexace!$C$21:$AV$21))-AE$102,IF(N100=('Základní vstupní data'!$F$81+18),('Provozní náklady VaK-ex post'!$W$49*1000)*INDEX(Indexace!$C$41:$AV$41,MATCH($D$7,Indexace!$C$21:$AV$21))-AF$102,IF(N100=('Základní vstupní data'!$F$81+19),('Provozní náklady VaK-ex post'!$W$49*1000)*INDEX(Indexace!$C$42:$AV$42,MATCH($D$7,Indexace!$C$21:$AV$21))-AG$102,IF(N100=('Základní vstupní data'!$F$81+20),('Provozní náklady VaK-ex post'!$W$49*1000)*INDEX(Indexace!$C$43:$AV$43,MATCH($D$7,Indexace!$C$21:$AV$21))-AH$102,IF(N100=('Základní vstupní data'!$F$81+21),('Provozní náklady VaK-ex post'!$W$49*1000)*INDEX(Indexace!$C$44:$AV$44,MATCH($D$7,Indexace!$C$21:$AV$21))-AI$102,IF(N100=('Základní vstupní data'!$F$81+22),('Provozní náklady VaK-ex post'!$W$49*1000)*INDEX(Indexace!$C$45:$AV$45,MATCH($D$7,Indexace!$C$21:$AV$21))-AJ$102,IF(N100=('Základní vstupní data'!$F$81+23),('Provozní náklady VaK-ex post'!$W$49*1000)*INDEX(Indexace!$C$46:$AV$46,MATCH($D$7,Indexace!$C$21:$AV$21))-AK$102,IF(N100=('Základní vstupní data'!$F$81+24),('Provozní náklady VaK-ex post'!$W$49*1000)*INDEX(Indexace!$C$47:$AV$47,MATCH($D$7,Indexace!$C$21:$AV$21))-AL$102,IF(N100=('Základní vstupní data'!$F$81+25),('Provozní náklady VaK-ex post'!$W$49*1000)*INDEX(Indexace!$C$48:$AV$48,MATCH($D$7,Indexace!$C$21:$AV$21))-AM$102,IF(N100=('Základní vstupní data'!$F$81+26),('Provozní náklady VaK-ex post'!$W$49*1000)*INDEX(Indexace!$C$49:$AV$49,MATCH($D$7,Indexace!$C$21:$AV$21))-AN$102,IF(N100=('Základní vstupní data'!$F$81+27),('Provozní náklady VaK-ex post'!$W$49*1000)*INDEX(Indexace!$C$50:$AV$50,MATCH($D$7,Indexace!$C$21:$AV$21))-AO$102,IF(N100=('Základní vstupní data'!$F$81+28),('Provozní náklady VaK-ex post'!$W$49*1000)*INDEX(Indexace!$C$51:$AV$51,MATCH($D$7,Indexace!$C$21:$AV$21))-AP$102,IF(N100=('Základní vstupní data'!$F$81+29),('Provozní náklady VaK-ex post'!$W$49*1000)*INDEX(Indexace!$C$52:$AV$52,MATCH($D$7,Indexace!$C$21:$AV$21))-AQ$102,IF(N100=('Základní vstupní data'!$F$81+30),('Provozní náklady VaK-ex post'!$W$49*1000)*INDEX(Indexace!$C$53:$AV$53,MATCH($D$7,Indexace!$C$21:$AV$21))-AR$102)))))))))))))))))))))))))))))))),0)</f>
        <v>0</v>
      </c>
      <c r="O110" s="459">
        <f>IF(O100&gt;='Základní vstupní data'!$F$81,IF($F$2=0,0,IF(O100&gt;='Základní vstupní data'!$F$81,('Základní vstupní data'!$G$124*1000)*INDEX(Indexace!$C$23:$AV$23,MATCH($D$7,Indexace!$C$21:$AV$21))-O$102,IF(O100=('Základní vstupní data'!$F$81+1),('Provozní náklady VaK-ex post'!$G$49*1000)*INDEX(Indexace!$C$24:$AV$24,MATCH($D$7,Indexace!$C$21:$AV$21))-P$102,IF(O100=('Základní vstupní data'!$F$81+2),('Provozní náklady VaK-ex post'!$I$49*1000)*INDEX(Indexace!$C$25:$AV$25,MATCH($D$7,Indexace!$C$21:$AV$21))-Q$102,IF(O100=('Základní vstupní data'!$F$81+3),('Provozní náklady VaK-ex post'!$K$49*1000)*INDEX(Indexace!$C$26:$AV$26,MATCH($D$7,Indexace!$C$21:$AV$21))-R$102,IF(O100=('Základní vstupní data'!$F$81+4),('Provozní náklady VaK-ex post'!$M$49*1000)*INDEX(Indexace!$C$27:$AV$27,MATCH($D$7,Indexace!$C$21:$AV$21))-S$102,IF(O100=('Základní vstupní data'!$F$81+5),('Provozní náklady VaK-ex post'!$O$49*1000)*INDEX(Indexace!$C$28:$AV$28,MATCH($D$7,Indexace!$C$21:$AV$21))-T$102,IF(O100=('Základní vstupní data'!$F$81+6),('Provozní náklady VaK-ex post'!$Q$49*1000)*INDEX(Indexace!$C$29:$AV$29,MATCH($D$7,Indexace!$C$21:$AV$21))-U$102,IF(O100=('Základní vstupní data'!$F$81+7),('Provozní náklady VaK-ex post'!$S$49*1000)*INDEX(Indexace!$C$30:$AV$30,MATCH($D$7,Indexace!$C$21:$AV$21))-V$102,IF(O100=('Základní vstupní data'!$F$81+8),('Provozní náklady VaK-ex post'!$U$49*1000)*INDEX(Indexace!$C$31:$AV$31,MATCH($D$7,Indexace!$C$21:$AC$21))-W$102,IF(O100=('Základní vstupní data'!$F$81+9),('Provozní náklady VaK-ex post'!$W$49*1000)*INDEX(Indexace!$C$32:$AV$32,MATCH($D$7,Indexace!$C$21:$AV$21))-X$102,IF(O100=('Základní vstupní data'!$F$81+10),('Provozní náklady VaK-ex post'!$W$49*1000)*INDEX(Indexace!$C$33:$AV$33,MATCH($D$7,Indexace!$C$21:$AV$21))-Y$102,IF(O100=('Základní vstupní data'!$F$81+11),('Provozní náklady VaK-ex post'!$W$49*1000)*INDEX(Indexace!$C$34:$AV$34,MATCH($D$7,Indexace!$C$21:$AC$21))-Z$102,IF(O100=('Základní vstupní data'!$F$81+12),('Provozní náklady VaK-ex post'!$W$49*1000)*INDEX(Indexace!$C$35:$AV$35,MATCH($D$7,Indexace!$C$21:$AV$21))-AA$102,IF(O100=('Základní vstupní data'!$F$81+13),('Provozní náklady VaK-ex post'!$W$49*1000)*INDEX(Indexace!$C$36:$AV$36,MATCH($D$7,Indexace!$C$21:$AV$21))-AB$102,IF(O100=('Základní vstupní data'!$F$81+14),('Provozní náklady VaK-ex post'!$W$49*1000)*INDEX(Indexace!$C$37:$AV$37,MATCH($D$7,Indexace!$C$21:$AV$21))-AC$102,IF(O100=('Základní vstupní data'!$F$81+15),('Provozní náklady VaK-ex post'!$W$49*1000)*INDEX(Indexace!$C$38:$AV$38,MATCH($D$7,Indexace!$C$21:$AV$21))-AD$102,IF(O100=('Základní vstupní data'!$F$81+16),('Provozní náklady VaK-ex post'!$W$49*1000)*INDEX(Indexace!$C$39:$AV$39,MATCH($D$7,Indexace!$C$21:$AV$21))-AE$102,IF(O100=('Základní vstupní data'!$F$81+17),('Provozní náklady VaK-ex post'!$W$49*1000)*INDEX(Indexace!$C$40:$AV$40,MATCH($D$7,Indexace!$C$21:$AV$21))-AF$102,IF(O100=('Základní vstupní data'!$F$81+18),('Provozní náklady VaK-ex post'!$W$49*1000)*INDEX(Indexace!$C$41:$AV$41,MATCH($D$7,Indexace!$C$21:$AV$21))-AG$102,IF(O100=('Základní vstupní data'!$F$81+19),('Provozní náklady VaK-ex post'!$W$49*1000)*INDEX(Indexace!$C$42:$AV$42,MATCH($D$7,Indexace!$C$21:$AV$21))-AH$102,IF(O100=('Základní vstupní data'!$F$81+20),('Provozní náklady VaK-ex post'!$W$49*1000)*INDEX(Indexace!$C$43:$AV$43,MATCH($D$7,Indexace!$C$21:$AV$21))-AI$102,IF(O100=('Základní vstupní data'!$F$81+21),('Provozní náklady VaK-ex post'!$W$49*1000)*INDEX(Indexace!$C$44:$AV$44,MATCH($D$7,Indexace!$C$21:$AV$21))-AJ$102,IF(O100=('Základní vstupní data'!$F$81+22),('Provozní náklady VaK-ex post'!$W$49*1000)*INDEX(Indexace!$C$45:$AV$45,MATCH($D$7,Indexace!$C$21:$AV$21))-AK$102,IF(O100=('Základní vstupní data'!$F$81+23),('Provozní náklady VaK-ex post'!$W$49*1000)*INDEX(Indexace!$C$46:$AV$46,MATCH($D$7,Indexace!$C$21:$AV$21))-AL$102,IF(O100=('Základní vstupní data'!$F$81+24),('Provozní náklady VaK-ex post'!$W$49*1000)*INDEX(Indexace!$C$47:$AV$47,MATCH($D$7,Indexace!$C$21:$AV$21))-AM$102,IF(O100=('Základní vstupní data'!$F$81+25),('Provozní náklady VaK-ex post'!$W$49*1000)*INDEX(Indexace!$C$48:$AV$48,MATCH($D$7,Indexace!$C$21:$AV$21))-AN$102,IF(O100=('Základní vstupní data'!$F$81+26),('Provozní náklady VaK-ex post'!$W$49*1000)*INDEX(Indexace!$C$49:$AV$49,MATCH($D$7,Indexace!$C$21:$AV$21))-AO$102,IF(O100=('Základní vstupní data'!$F$81+27),('Provozní náklady VaK-ex post'!$W$49*1000)*INDEX(Indexace!$C$50:$AV$50,MATCH($D$7,Indexace!$C$21:$AV$21))-AP$102,IF(O100=('Základní vstupní data'!$F$81+28),('Provozní náklady VaK-ex post'!$W$49*1000)*INDEX(Indexace!$C$51:$AV$51,MATCH($D$7,Indexace!$C$21:$AV$21))-AQ$102,IF(O100=('Základní vstupní data'!$F$81+29),('Provozní náklady VaK-ex post'!$W$49*1000)*INDEX(Indexace!$C$52:$AV$52,MATCH($D$7,Indexace!$C$21:$AV$21))-AR$102,IF(O100=('Základní vstupní data'!$F$81+30),('Provozní náklady VaK-ex post'!$W$49*1000)*INDEX(Indexace!$C$53:$AV$53,MATCH($D$7,Indexace!$C$21:$AV$21))-AS$102)))))))))))))))))))))))))))))))),0)</f>
        <v>0</v>
      </c>
      <c r="P110" s="459">
        <f>IF(P100&gt;='Základní vstupní data'!$F$81,IF($F$2=0,0,IF(P100&gt;='Základní vstupní data'!$F$81,('Základní vstupní data'!$G$124*1000)*INDEX(Indexace!$C$23:$AV$23,MATCH($D$7,Indexace!$C$21:$AV$21))-P$102,IF(P100=('Základní vstupní data'!$F$81+1),('Provozní náklady VaK-ex post'!$G$49*1000)*INDEX(Indexace!$C$24:$AV$24,MATCH($D$7,Indexace!$C$21:$AV$21))-Q$102,IF(P100=('Základní vstupní data'!$F$81+2),('Provozní náklady VaK-ex post'!$I$49*1000)*INDEX(Indexace!$C$25:$AV$25,MATCH($D$7,Indexace!$C$21:$AV$21))-R$102,IF(P100=('Základní vstupní data'!$F$81+3),('Provozní náklady VaK-ex post'!$K$49*1000)*INDEX(Indexace!$C$26:$AV$26,MATCH($D$7,Indexace!$C$21:$AV$21))-S$102,IF(P100=('Základní vstupní data'!$F$81+4),('Provozní náklady VaK-ex post'!$M$49*1000)*INDEX(Indexace!$C$27:$AV$27,MATCH($D$7,Indexace!$C$21:$AV$21))-T$102,IF(P100=('Základní vstupní data'!$F$81+5),('Provozní náklady VaK-ex post'!$O$49*1000)*INDEX(Indexace!$C$28:$AV$28,MATCH($D$7,Indexace!$C$21:$AV$21))-U$102,IF(P100=('Základní vstupní data'!$F$81+6),('Provozní náklady VaK-ex post'!$Q$49*1000)*INDEX(Indexace!$C$29:$AV$29,MATCH($D$7,Indexace!$C$21:$AV$21))-V$102,IF(P100=('Základní vstupní data'!$F$81+7),('Provozní náklady VaK-ex post'!$S$49*1000)*INDEX(Indexace!$C$30:$AV$30,MATCH($D$7,Indexace!$C$21:$AV$21))-W$102,IF(P100=('Základní vstupní data'!$F$81+8),('Provozní náklady VaK-ex post'!$U$49*1000)*INDEX(Indexace!$C$31:$AV$31,MATCH($D$7,Indexace!$C$21:$AC$21))-X$102,IF(P100=('Základní vstupní data'!$F$81+9),('Provozní náklady VaK-ex post'!$W$49*1000)*INDEX(Indexace!$C$32:$AV$32,MATCH($D$7,Indexace!$C$21:$AV$21))-Y$102,IF(P100=('Základní vstupní data'!$F$81+10),('Provozní náklady VaK-ex post'!$W$49*1000)*INDEX(Indexace!$C$33:$AV$33,MATCH($D$7,Indexace!$C$21:$AV$21))-Z$102,IF(P100=('Základní vstupní data'!$F$81+11),('Provozní náklady VaK-ex post'!$W$49*1000)*INDEX(Indexace!$C$34:$AV$34,MATCH($D$7,Indexace!$C$21:$AC$21))-AA$102,IF(P100=('Základní vstupní data'!$F$81+12),('Provozní náklady VaK-ex post'!$W$49*1000)*INDEX(Indexace!$C$35:$AV$35,MATCH($D$7,Indexace!$C$21:$AV$21))-AB$102,IF(P100=('Základní vstupní data'!$F$81+13),('Provozní náklady VaK-ex post'!$W$49*1000)*INDEX(Indexace!$C$36:$AV$36,MATCH($D$7,Indexace!$C$21:$AV$21))-AC$102,IF(P100=('Základní vstupní data'!$F$81+14),('Provozní náklady VaK-ex post'!$W$49*1000)*INDEX(Indexace!$C$37:$AV$37,MATCH($D$7,Indexace!$C$21:$AV$21))-AD$102,IF(P100=('Základní vstupní data'!$F$81+15),('Provozní náklady VaK-ex post'!$W$49*1000)*INDEX(Indexace!$C$38:$AV$38,MATCH($D$7,Indexace!$C$21:$AV$21))-AE$102,IF(P100=('Základní vstupní data'!$F$81+16),('Provozní náklady VaK-ex post'!$W$49*1000)*INDEX(Indexace!$C$39:$AV$39,MATCH($D$7,Indexace!$C$21:$AV$21))-AF$102,IF(P100=('Základní vstupní data'!$F$81+17),('Provozní náklady VaK-ex post'!$W$49*1000)*INDEX(Indexace!$C$40:$AV$40,MATCH($D$7,Indexace!$C$21:$AV$21))-AG$102,IF(P100=('Základní vstupní data'!$F$81+18),('Provozní náklady VaK-ex post'!$W$49*1000)*INDEX(Indexace!$C$41:$AV$41,MATCH($D$7,Indexace!$C$21:$AV$21))-AH$102,IF(P100=('Základní vstupní data'!$F$81+19),('Provozní náklady VaK-ex post'!$W$49*1000)*INDEX(Indexace!$C$42:$AV$42,MATCH($D$7,Indexace!$C$21:$AV$21))-AI$102,IF(P100=('Základní vstupní data'!$F$81+20),('Provozní náklady VaK-ex post'!$W$49*1000)*INDEX(Indexace!$C$43:$AV$43,MATCH($D$7,Indexace!$C$21:$AV$21))-AJ$102,IF(P100=('Základní vstupní data'!$F$81+21),('Provozní náklady VaK-ex post'!$W$49*1000)*INDEX(Indexace!$C$44:$AV$44,MATCH($D$7,Indexace!$C$21:$AV$21))-AK$102,IF(P100=('Základní vstupní data'!$F$81+22),('Provozní náklady VaK-ex post'!$W$49*1000)*INDEX(Indexace!$C$45:$AV$45,MATCH($D$7,Indexace!$C$21:$AV$21))-AL$102,IF(P100=('Základní vstupní data'!$F$81+23),('Provozní náklady VaK-ex post'!$W$49*1000)*INDEX(Indexace!$C$46:$AV$46,MATCH($D$7,Indexace!$C$21:$AV$21))-AM$102,IF(P100=('Základní vstupní data'!$F$81+24),('Provozní náklady VaK-ex post'!$W$49*1000)*INDEX(Indexace!$C$47:$AV$47,MATCH($D$7,Indexace!$C$21:$AV$21))-AN$102,IF(P100=('Základní vstupní data'!$F$81+25),('Provozní náklady VaK-ex post'!$W$49*1000)*INDEX(Indexace!$C$48:$AV$48,MATCH($D$7,Indexace!$C$21:$AV$21))-AO$102,IF(P100=('Základní vstupní data'!$F$81+26),('Provozní náklady VaK-ex post'!$W$49*1000)*INDEX(Indexace!$C$49:$AV$49,MATCH($D$7,Indexace!$C$21:$AV$21))-AP$102,IF(P100=('Základní vstupní data'!$F$81+27),('Provozní náklady VaK-ex post'!$W$49*1000)*INDEX(Indexace!$C$50:$AV$50,MATCH($D$7,Indexace!$C$21:$AV$21))-AQ$102,IF(P100=('Základní vstupní data'!$F$81+28),('Provozní náklady VaK-ex post'!$W$49*1000)*INDEX(Indexace!$C$51:$AV$51,MATCH($D$7,Indexace!$C$21:$AV$21))-AR$102,IF(P100=('Základní vstupní data'!$F$81+29),('Provozní náklady VaK-ex post'!$W$49*1000)*INDEX(Indexace!$C$52:$AV$52,MATCH($D$7,Indexace!$C$21:$AV$21))-AS$102,IF(P100=('Základní vstupní data'!$F$81+30),('Provozní náklady VaK-ex post'!$W$49*1000)*INDEX(Indexace!$C$53:$AV$53,MATCH($D$7,Indexace!$C$21:$AV$21))-AT$102)))))))))))))))))))))))))))))))),0)</f>
        <v>0</v>
      </c>
      <c r="Q110" s="459">
        <f>IF(Q100&gt;='Základní vstupní data'!$F$81,IF($F$2=0,0,IF(Q100&gt;='Základní vstupní data'!$F$81,('Základní vstupní data'!$G$124*1000)*INDEX(Indexace!$C$23:$AV$23,MATCH($D$7,Indexace!$C$21:$AV$21))-Q$102,IF(Q100=('Základní vstupní data'!$F$81+1),('Provozní náklady VaK-ex post'!$G$49*1000)*INDEX(Indexace!$C$24:$AV$24,MATCH($D$7,Indexace!$C$21:$AV$21))-R$102,IF(Q100=('Základní vstupní data'!$F$81+2),('Provozní náklady VaK-ex post'!$I$49*1000)*INDEX(Indexace!$C$25:$AV$25,MATCH($D$7,Indexace!$C$21:$AV$21))-S$102,IF(Q100=('Základní vstupní data'!$F$81+3),('Provozní náklady VaK-ex post'!$K$49*1000)*INDEX(Indexace!$C$26:$AV$26,MATCH($D$7,Indexace!$C$21:$AV$21))-T$102,IF(Q100=('Základní vstupní data'!$F$81+4),('Provozní náklady VaK-ex post'!$M$49*1000)*INDEX(Indexace!$C$27:$AV$27,MATCH($D$7,Indexace!$C$21:$AV$21))-U$102,IF(Q100=('Základní vstupní data'!$F$81+5),('Provozní náklady VaK-ex post'!$O$49*1000)*INDEX(Indexace!$C$28:$AV$28,MATCH($D$7,Indexace!$C$21:$AV$21))-V$102,IF(Q100=('Základní vstupní data'!$F$81+6),('Provozní náklady VaK-ex post'!$Q$49*1000)*INDEX(Indexace!$C$29:$AV$29,MATCH($D$7,Indexace!$C$21:$AV$21))-W$102,IF(Q100=('Základní vstupní data'!$F$81+7),('Provozní náklady VaK-ex post'!$S$49*1000)*INDEX(Indexace!$C$30:$AV$30,MATCH($D$7,Indexace!$C$21:$AV$21))-X$102,IF(Q100=('Základní vstupní data'!$F$81+8),('Provozní náklady VaK-ex post'!$U$49*1000)*INDEX(Indexace!$C$31:$AV$31,MATCH($D$7,Indexace!$C$21:$AC$21))-Y$102,IF(Q100=('Základní vstupní data'!$F$81+9),('Provozní náklady VaK-ex post'!$W$49*1000)*INDEX(Indexace!$C$32:$AV$32,MATCH($D$7,Indexace!$C$21:$AV$21))-Z$102,IF(Q100=('Základní vstupní data'!$F$81+10),('Provozní náklady VaK-ex post'!$W$49*1000)*INDEX(Indexace!$C$33:$AV$33,MATCH($D$7,Indexace!$C$21:$AV$21))-AA$102,IF(Q100=('Základní vstupní data'!$F$81+11),('Provozní náklady VaK-ex post'!$W$49*1000)*INDEX(Indexace!$C$34:$AV$34,MATCH($D$7,Indexace!$C$21:$AC$21))-AB$102,IF(Q100=('Základní vstupní data'!$F$81+12),('Provozní náklady VaK-ex post'!$W$49*1000)*INDEX(Indexace!$C$35:$AV$35,MATCH($D$7,Indexace!$C$21:$AV$21))-AC$102,IF(Q100=('Základní vstupní data'!$F$81+13),('Provozní náklady VaK-ex post'!$W$49*1000)*INDEX(Indexace!$C$36:$AV$36,MATCH($D$7,Indexace!$C$21:$AV$21))-AD$102,IF(Q100=('Základní vstupní data'!$F$81+14),('Provozní náklady VaK-ex post'!$W$49*1000)*INDEX(Indexace!$C$37:$AV$37,MATCH($D$7,Indexace!$C$21:$AV$21))-AE$102,IF(Q100=('Základní vstupní data'!$F$81+15),('Provozní náklady VaK-ex post'!$W$49*1000)*INDEX(Indexace!$C$38:$AV$38,MATCH($D$7,Indexace!$C$21:$AV$21))-AF$102,IF(Q100=('Základní vstupní data'!$F$81+16),('Provozní náklady VaK-ex post'!$W$49*1000)*INDEX(Indexace!$C$39:$AV$39,MATCH($D$7,Indexace!$C$21:$AV$21))-AG$102,IF(Q100=('Základní vstupní data'!$F$81+17),('Provozní náklady VaK-ex post'!$W$49*1000)*INDEX(Indexace!$C$40:$AV$40,MATCH($D$7,Indexace!$C$21:$AV$21))-AH$102,IF(Q100=('Základní vstupní data'!$F$81+18),('Provozní náklady VaK-ex post'!$W$49*1000)*INDEX(Indexace!$C$41:$AV$41,MATCH($D$7,Indexace!$C$21:$AV$21))-AI$102,IF(Q100=('Základní vstupní data'!$F$81+19),('Provozní náklady VaK-ex post'!$W$49*1000)*INDEX(Indexace!$C$42:$AV$42,MATCH($D$7,Indexace!$C$21:$AV$21))-AJ$102,IF(Q100=('Základní vstupní data'!$F$81+20),('Provozní náklady VaK-ex post'!$W$49*1000)*INDEX(Indexace!$C$43:$AV$43,MATCH($D$7,Indexace!$C$21:$AV$21))-AK$102,IF(Q100=('Základní vstupní data'!$F$81+21),('Provozní náklady VaK-ex post'!$W$49*1000)*INDEX(Indexace!$C$44:$AV$44,MATCH($D$7,Indexace!$C$21:$AV$21))-AL$102,IF(Q100=('Základní vstupní data'!$F$81+22),('Provozní náklady VaK-ex post'!$W$49*1000)*INDEX(Indexace!$C$45:$AV$45,MATCH($D$7,Indexace!$C$21:$AV$21))-AM$102,IF(Q100=('Základní vstupní data'!$F$81+23),('Provozní náklady VaK-ex post'!$W$49*1000)*INDEX(Indexace!$C$46:$AV$46,MATCH($D$7,Indexace!$C$21:$AV$21))-AN$102,IF(Q100=('Základní vstupní data'!$F$81+24),('Provozní náklady VaK-ex post'!$W$49*1000)*INDEX(Indexace!$C$47:$AV$47,MATCH($D$7,Indexace!$C$21:$AV$21))-AO$102,IF(Q100=('Základní vstupní data'!$F$81+25),('Provozní náklady VaK-ex post'!$W$49*1000)*INDEX(Indexace!$C$48:$AV$48,MATCH($D$7,Indexace!$C$21:$AV$21))-AP$102,IF(Q100=('Základní vstupní data'!$F$81+26),('Provozní náklady VaK-ex post'!$W$49*1000)*INDEX(Indexace!$C$49:$AV$49,MATCH($D$7,Indexace!$C$21:$AV$21))-AQ$102,IF(Q100=('Základní vstupní data'!$F$81+27),('Provozní náklady VaK-ex post'!$W$49*1000)*INDEX(Indexace!$C$50:$AV$50,MATCH($D$7,Indexace!$C$21:$AV$21))-AR$102,IF(Q100=('Základní vstupní data'!$F$81+28),('Provozní náklady VaK-ex post'!$W$49*1000)*INDEX(Indexace!$C$51:$AV$51,MATCH($D$7,Indexace!$C$21:$AV$21))-AS$102,IF(Q100=('Základní vstupní data'!$F$81+29),('Provozní náklady VaK-ex post'!$W$49*1000)*INDEX(Indexace!$C$52:$AV$52,MATCH($D$7,Indexace!$C$21:$AV$21))-AT$102,IF(Q100=('Základní vstupní data'!$F$81+30),('Provozní náklady VaK-ex post'!$W$49*1000)*INDEX(Indexace!$C$53:$AV$53,MATCH($D$7,Indexace!$C$21:$AV$21))-AU$102)))))))))))))))))))))))))))))))),0)</f>
        <v>0</v>
      </c>
      <c r="R110" s="459">
        <f>IF(R100&gt;='Základní vstupní data'!$F$81,IF($F$2=0,0,IF(R100&gt;='Základní vstupní data'!$F$81,('Základní vstupní data'!$G$124*1000)*INDEX(Indexace!$C$23:$AV$23,MATCH($D$7,Indexace!$C$21:$AV$21))-R$102,IF(R100=('Základní vstupní data'!$F$81+1),('Provozní náklady VaK-ex post'!$G$49*1000)*INDEX(Indexace!$C$24:$AV$24,MATCH($D$7,Indexace!$C$21:$AV$21))-S$102,IF(R100=('Základní vstupní data'!$F$81+2),('Provozní náklady VaK-ex post'!$I$49*1000)*INDEX(Indexace!$C$25:$AV$25,MATCH($D$7,Indexace!$C$21:$AV$21))-T$102,IF(R100=('Základní vstupní data'!$F$81+3),('Provozní náklady VaK-ex post'!$K$49*1000)*INDEX(Indexace!$C$26:$AV$26,MATCH($D$7,Indexace!$C$21:$AV$21))-U$102,IF(R100=('Základní vstupní data'!$F$81+4),('Provozní náklady VaK-ex post'!$M$49*1000)*INDEX(Indexace!$C$27:$AV$27,MATCH($D$7,Indexace!$C$21:$AV$21))-V$102,IF(R100=('Základní vstupní data'!$F$81+5),('Provozní náklady VaK-ex post'!$O$49*1000)*INDEX(Indexace!$C$28:$AV$28,MATCH($D$7,Indexace!$C$21:$AV$21))-W$102,IF(R100=('Základní vstupní data'!$F$81+6),('Provozní náklady VaK-ex post'!$Q$49*1000)*INDEX(Indexace!$C$29:$AV$29,MATCH($D$7,Indexace!$C$21:$AV$21))-X$102,IF(R100=('Základní vstupní data'!$F$81+7),('Provozní náklady VaK-ex post'!$S$49*1000)*INDEX(Indexace!$C$30:$AV$30,MATCH($D$7,Indexace!$C$21:$AV$21))-Y$102,IF(R100=('Základní vstupní data'!$F$81+8),('Provozní náklady VaK-ex post'!$U$49*1000)*INDEX(Indexace!$C$31:$AV$31,MATCH($D$7,Indexace!$C$21:$AC$21))-Z$102,IF(R100=('Základní vstupní data'!$F$81+9),('Provozní náklady VaK-ex post'!$W$49*1000)*INDEX(Indexace!$C$32:$AV$32,MATCH($D$7,Indexace!$C$21:$AV$21))-AA$102,IF(R100=('Základní vstupní data'!$F$81+10),('Provozní náklady VaK-ex post'!$W$49*1000)*INDEX(Indexace!$C$33:$AV$33,MATCH($D$7,Indexace!$C$21:$AV$21))-AB$102,IF(R100=('Základní vstupní data'!$F$81+11),('Provozní náklady VaK-ex post'!$W$49*1000)*INDEX(Indexace!$C$34:$AV$34,MATCH($D$7,Indexace!$C$21:$AC$21))-AC$102,IF(R100=('Základní vstupní data'!$F$81+12),('Provozní náklady VaK-ex post'!$W$49*1000)*INDEX(Indexace!$C$35:$AV$35,MATCH($D$7,Indexace!$C$21:$AV$21))-AD$102,IF(R100=('Základní vstupní data'!$F$81+13),('Provozní náklady VaK-ex post'!$W$49*1000)*INDEX(Indexace!$C$36:$AV$36,MATCH($D$7,Indexace!$C$21:$AV$21))-AE$102,IF(R100=('Základní vstupní data'!$F$81+14),('Provozní náklady VaK-ex post'!$W$49*1000)*INDEX(Indexace!$C$37:$AV$37,MATCH($D$7,Indexace!$C$21:$AV$21))-AF$102,IF(R100=('Základní vstupní data'!$F$81+15),('Provozní náklady VaK-ex post'!$W$49*1000)*INDEX(Indexace!$C$38:$AV$38,MATCH($D$7,Indexace!$C$21:$AV$21))-AG$102,IF(R100=('Základní vstupní data'!$F$81+16),('Provozní náklady VaK-ex post'!$W$49*1000)*INDEX(Indexace!$C$39:$AV$39,MATCH($D$7,Indexace!$C$21:$AV$21))-AH$102,IF(R100=('Základní vstupní data'!$F$81+17),('Provozní náklady VaK-ex post'!$W$49*1000)*INDEX(Indexace!$C$40:$AV$40,MATCH($D$7,Indexace!$C$21:$AV$21))-AI$102,IF(R100=('Základní vstupní data'!$F$81+18),('Provozní náklady VaK-ex post'!$W$49*1000)*INDEX(Indexace!$C$41:$AV$41,MATCH($D$7,Indexace!$C$21:$AV$21))-AJ$102,IF(R100=('Základní vstupní data'!$F$81+19),('Provozní náklady VaK-ex post'!$W$49*1000)*INDEX(Indexace!$C$42:$AV$42,MATCH($D$7,Indexace!$C$21:$AV$21))-AK$102,IF(R100=('Základní vstupní data'!$F$81+20),('Provozní náklady VaK-ex post'!$W$49*1000)*INDEX(Indexace!$C$43:$AV$43,MATCH($D$7,Indexace!$C$21:$AV$21))-AL$102,IF(R100=('Základní vstupní data'!$F$81+21),('Provozní náklady VaK-ex post'!$W$49*1000)*INDEX(Indexace!$C$44:$AV$44,MATCH($D$7,Indexace!$C$21:$AV$21))-AM$102,IF(R100=('Základní vstupní data'!$F$81+22),('Provozní náklady VaK-ex post'!$W$49*1000)*INDEX(Indexace!$C$45:$AV$45,MATCH($D$7,Indexace!$C$21:$AV$21))-AN$102,IF(R100=('Základní vstupní data'!$F$81+23),('Provozní náklady VaK-ex post'!$W$49*1000)*INDEX(Indexace!$C$46:$AV$46,MATCH($D$7,Indexace!$C$21:$AV$21))-AO$102,IF(R100=('Základní vstupní data'!$F$81+24),('Provozní náklady VaK-ex post'!$W$49*1000)*INDEX(Indexace!$C$47:$AV$47,MATCH($D$7,Indexace!$C$21:$AV$21))-AP$102,IF(R100=('Základní vstupní data'!$F$81+25),('Provozní náklady VaK-ex post'!$W$49*1000)*INDEX(Indexace!$C$48:$AV$48,MATCH($D$7,Indexace!$C$21:$AV$21))-AQ$102,IF(R100=('Základní vstupní data'!$F$81+26),('Provozní náklady VaK-ex post'!$W$49*1000)*INDEX(Indexace!$C$49:$AV$49,MATCH($D$7,Indexace!$C$21:$AV$21))-AR$102,IF(R100=('Základní vstupní data'!$F$81+27),('Provozní náklady VaK-ex post'!$W$49*1000)*INDEX(Indexace!$C$50:$AV$50,MATCH($D$7,Indexace!$C$21:$AV$21))-AS$102,IF(R100=('Základní vstupní data'!$F$81+28),('Provozní náklady VaK-ex post'!$W$49*1000)*INDEX(Indexace!$C$51:$AV$51,MATCH($D$7,Indexace!$C$21:$AV$21))-AT$102,IF(R100=('Základní vstupní data'!$F$81+29),('Provozní náklady VaK-ex post'!$W$49*1000)*INDEX(Indexace!$C$52:$AV$52,MATCH($D$7,Indexace!$C$21:$AV$21))-AU$102,IF(R100=('Základní vstupní data'!$F$81+30),('Provozní náklady VaK-ex post'!$W$49*1000)*INDEX(Indexace!$C$53:$AV$53,MATCH($D$7,Indexace!$C$21:$AV$21))-AV$102)))))))))))))))))))))))))))))))),0)</f>
        <v>0</v>
      </c>
      <c r="S110" s="459">
        <f>IF(S100&gt;='Základní vstupní data'!$F$81,IF($F$2=0,0,IF(S100&gt;='Základní vstupní data'!$F$81,('Základní vstupní data'!$G$124*1000)*INDEX(Indexace!$C$23:$AV$23,MATCH($D$7,Indexace!$C$21:$AV$21))-S$102,IF(S100=('Základní vstupní data'!$F$81+1),('Provozní náklady VaK-ex post'!$G$49*1000)*INDEX(Indexace!$C$24:$AV$24,MATCH($D$7,Indexace!$C$21:$AV$21))-T$102,IF(S100=('Základní vstupní data'!$F$81+2),('Provozní náklady VaK-ex post'!$I$49*1000)*INDEX(Indexace!$C$25:$AV$25,MATCH($D$7,Indexace!$C$21:$AV$21))-U$102,IF(S100=('Základní vstupní data'!$F$81+3),('Provozní náklady VaK-ex post'!$K$49*1000)*INDEX(Indexace!$C$26:$AV$26,MATCH($D$7,Indexace!$C$21:$AV$21))-V$102,IF(S100=('Základní vstupní data'!$F$81+4),('Provozní náklady VaK-ex post'!$M$49*1000)*INDEX(Indexace!$C$27:$AV$27,MATCH($D$7,Indexace!$C$21:$AV$21))-W$102,IF(S100=('Základní vstupní data'!$F$81+5),('Provozní náklady VaK-ex post'!$O$49*1000)*INDEX(Indexace!$C$28:$AV$28,MATCH($D$7,Indexace!$C$21:$AV$21))-X$102,IF(S100=('Základní vstupní data'!$F$81+6),('Provozní náklady VaK-ex post'!$Q$49*1000)*INDEX(Indexace!$C$29:$AV$29,MATCH($D$7,Indexace!$C$21:$AV$21))-Y$102,IF(S100=('Základní vstupní data'!$F$81+7),('Provozní náklady VaK-ex post'!$S$49*1000)*INDEX(Indexace!$C$30:$AV$30,MATCH($D$7,Indexace!$C$21:$AV$21))-Z$102,IF(S100=('Základní vstupní data'!$F$81+8),('Provozní náklady VaK-ex post'!$U$49*1000)*INDEX(Indexace!$C$31:$AV$31,MATCH($D$7,Indexace!$C$21:$AC$21))-AA$102,IF(S100=('Základní vstupní data'!$F$81+9),('Provozní náklady VaK-ex post'!$W$49*1000)*INDEX(Indexace!$C$32:$AV$32,MATCH($D$7,Indexace!$C$21:$AV$21))-AB$102,IF(S100=('Základní vstupní data'!$F$81+10),('Provozní náklady VaK-ex post'!$W$49*1000)*INDEX(Indexace!$C$33:$AV$33,MATCH($D$7,Indexace!$C$21:$AV$21))-AC$102,IF(S100=('Základní vstupní data'!$F$81+11),('Provozní náklady VaK-ex post'!$W$49*1000)*INDEX(Indexace!$C$34:$AV$34,MATCH($D$7,Indexace!$C$21:$AC$21))-AD$102,IF(S100=('Základní vstupní data'!$F$81+12),('Provozní náklady VaK-ex post'!$W$49*1000)*INDEX(Indexace!$C$35:$AV$35,MATCH($D$7,Indexace!$C$21:$AV$21))-AE$102,IF(S100=('Základní vstupní data'!$F$81+13),('Provozní náklady VaK-ex post'!$W$49*1000)*INDEX(Indexace!$C$36:$AV$36,MATCH($D$7,Indexace!$C$21:$AV$21))-AF$102,IF(S100=('Základní vstupní data'!$F$81+14),('Provozní náklady VaK-ex post'!$W$49*1000)*INDEX(Indexace!$C$37:$AV$37,MATCH($D$7,Indexace!$C$21:$AV$21))-AG$102,IF(S100=('Základní vstupní data'!$F$81+15),('Provozní náklady VaK-ex post'!$W$49*1000)*INDEX(Indexace!$C$38:$AV$38,MATCH($D$7,Indexace!$C$21:$AV$21))-AH$102,IF(S100=('Základní vstupní data'!$F$81+16),('Provozní náklady VaK-ex post'!$W$49*1000)*INDEX(Indexace!$C$39:$AV$39,MATCH($D$7,Indexace!$C$21:$AV$21))-AI$102,IF(S100=('Základní vstupní data'!$F$81+17),('Provozní náklady VaK-ex post'!$W$49*1000)*INDEX(Indexace!$C$40:$AV$40,MATCH($D$7,Indexace!$C$21:$AV$21))-AJ$102,IF(S100=('Základní vstupní data'!$F$81+18),('Provozní náklady VaK-ex post'!$W$49*1000)*INDEX(Indexace!$C$41:$AV$41,MATCH($D$7,Indexace!$C$21:$AV$21))-AK$102,IF(S100=('Základní vstupní data'!$F$81+19),('Provozní náklady VaK-ex post'!$W$49*1000)*INDEX(Indexace!$C$42:$AV$42,MATCH($D$7,Indexace!$C$21:$AV$21))-AL$102,IF(S100=('Základní vstupní data'!$F$81+20),('Provozní náklady VaK-ex post'!$W$49*1000)*INDEX(Indexace!$C$43:$AV$43,MATCH($D$7,Indexace!$C$21:$AV$21))-AM$102,IF(S100=('Základní vstupní data'!$F$81+21),('Provozní náklady VaK-ex post'!$W$49*1000)*INDEX(Indexace!$C$44:$AV$44,MATCH($D$7,Indexace!$C$21:$AV$21))-AN$102,IF(S100=('Základní vstupní data'!$F$81+22),('Provozní náklady VaK-ex post'!$W$49*1000)*INDEX(Indexace!$C$45:$AV$45,MATCH($D$7,Indexace!$C$21:$AV$21))-AO$102,IF(S100=('Základní vstupní data'!$F$81+23),('Provozní náklady VaK-ex post'!$W$49*1000)*INDEX(Indexace!$C$46:$AV$46,MATCH($D$7,Indexace!$C$21:$AV$21))-AP$102,IF(S100=('Základní vstupní data'!$F$81+24),('Provozní náklady VaK-ex post'!$W$49*1000)*INDEX(Indexace!$C$47:$AV$47,MATCH($D$7,Indexace!$C$21:$AV$21))-AQ$102,IF(S100=('Základní vstupní data'!$F$81+25),('Provozní náklady VaK-ex post'!$W$49*1000)*INDEX(Indexace!$C$48:$AV$48,MATCH($D$7,Indexace!$C$21:$AV$21))-AR$102,IF(S100=('Základní vstupní data'!$F$81+26),('Provozní náklady VaK-ex post'!$W$49*1000)*INDEX(Indexace!$C$49:$AV$49,MATCH($D$7,Indexace!$C$21:$AV$21))-AS$102,IF(S100=('Základní vstupní data'!$F$81+27),('Provozní náklady VaK-ex post'!$W$49*1000)*INDEX(Indexace!$C$50:$AV$50,MATCH($D$7,Indexace!$C$21:$AV$21))-AT$102,IF(S100=('Základní vstupní data'!$F$81+28),('Provozní náklady VaK-ex post'!$W$49*1000)*INDEX(Indexace!$C$51:$AV$51,MATCH($D$7,Indexace!$C$21:$AV$21))-AU$102,IF(S100=('Základní vstupní data'!$F$81+29),('Provozní náklady VaK-ex post'!$W$49*1000)*INDEX(Indexace!$C$52:$AV$52,MATCH($D$7,Indexace!$C$21:$AV$21))-AV$102,IF(S100=('Základní vstupní data'!$F$81+30),('Provozní náklady VaK-ex post'!$W$49*1000)*INDEX(Indexace!$C$53:$AV$53,MATCH($D$7,Indexace!$C$21:$AV$21))-AW$102)))))))))))))))))))))))))))))))),0)</f>
        <v>0</v>
      </c>
      <c r="T110" s="459">
        <f>IF(T100&gt;='Základní vstupní data'!$F$81,IF($F$2=0,0,IF(T100&gt;='Základní vstupní data'!$F$81,('Základní vstupní data'!$G$124*1000)*INDEX(Indexace!$C$23:$AV$23,MATCH($D$7,Indexace!$C$21:$AV$21))-T$102,IF(T100=('Základní vstupní data'!$F$81+1),('Provozní náklady VaK-ex post'!$G$49*1000)*INDEX(Indexace!$C$24:$AV$24,MATCH($D$7,Indexace!$C$21:$AV$21))-U$102,IF(T100=('Základní vstupní data'!$F$81+2),('Provozní náklady VaK-ex post'!$I$49*1000)*INDEX(Indexace!$C$25:$AV$25,MATCH($D$7,Indexace!$C$21:$AV$21))-V$102,IF(T100=('Základní vstupní data'!$F$81+3),('Provozní náklady VaK-ex post'!$K$49*1000)*INDEX(Indexace!$C$26:$AV$26,MATCH($D$7,Indexace!$C$21:$AV$21))-W$102,IF(T100=('Základní vstupní data'!$F$81+4),('Provozní náklady VaK-ex post'!$M$49*1000)*INDEX(Indexace!$C$27:$AV$27,MATCH($D$7,Indexace!$C$21:$AV$21))-X$102,IF(T100=('Základní vstupní data'!$F$81+5),('Provozní náklady VaK-ex post'!$O$49*1000)*INDEX(Indexace!$C$28:$AV$28,MATCH($D$7,Indexace!$C$21:$AV$21))-Y$102,IF(T100=('Základní vstupní data'!$F$81+6),('Provozní náklady VaK-ex post'!$Q$49*1000)*INDEX(Indexace!$C$29:$AV$29,MATCH($D$7,Indexace!$C$21:$AV$21))-Z$102,IF(T100=('Základní vstupní data'!$F$81+7),('Provozní náklady VaK-ex post'!$S$49*1000)*INDEX(Indexace!$C$30:$AV$30,MATCH($D$7,Indexace!$C$21:$AV$21))-AA$102,IF(T100=('Základní vstupní data'!$F$81+8),('Provozní náklady VaK-ex post'!$U$49*1000)*INDEX(Indexace!$C$31:$AV$31,MATCH($D$7,Indexace!$C$21:$AC$21))-AB$102,IF(T100=('Základní vstupní data'!$F$81+9),('Provozní náklady VaK-ex post'!$W$49*1000)*INDEX(Indexace!$C$32:$AV$32,MATCH($D$7,Indexace!$C$21:$AV$21))-AC$102,IF(T100=('Základní vstupní data'!$F$81+10),('Provozní náklady VaK-ex post'!$W$49*1000)*INDEX(Indexace!$C$33:$AV$33,MATCH($D$7,Indexace!$C$21:$AV$21))-AD$102,IF(T100=('Základní vstupní data'!$F$81+11),('Provozní náklady VaK-ex post'!$W$49*1000)*INDEX(Indexace!$C$34:$AV$34,MATCH($D$7,Indexace!$C$21:$AC$21))-AE$102,IF(T100=('Základní vstupní data'!$F$81+12),('Provozní náklady VaK-ex post'!$W$49*1000)*INDEX(Indexace!$C$35:$AV$35,MATCH($D$7,Indexace!$C$21:$AV$21))-AF$102,IF(T100=('Základní vstupní data'!$F$81+13),('Provozní náklady VaK-ex post'!$W$49*1000)*INDEX(Indexace!$C$36:$AV$36,MATCH($D$7,Indexace!$C$21:$AV$21))-AG$102,IF(T100=('Základní vstupní data'!$F$81+14),('Provozní náklady VaK-ex post'!$W$49*1000)*INDEX(Indexace!$C$37:$AV$37,MATCH($D$7,Indexace!$C$21:$AV$21))-AH$102,IF(T100=('Základní vstupní data'!$F$81+15),('Provozní náklady VaK-ex post'!$W$49*1000)*INDEX(Indexace!$C$38:$AV$38,MATCH($D$7,Indexace!$C$21:$AV$21))-AI$102,IF(T100=('Základní vstupní data'!$F$81+16),('Provozní náklady VaK-ex post'!$W$49*1000)*INDEX(Indexace!$C$39:$AV$39,MATCH($D$7,Indexace!$C$21:$AV$21))-AJ$102,IF(T100=('Základní vstupní data'!$F$81+17),('Provozní náklady VaK-ex post'!$W$49*1000)*INDEX(Indexace!$C$40:$AV$40,MATCH($D$7,Indexace!$C$21:$AV$21))-AK$102,IF(T100=('Základní vstupní data'!$F$81+18),('Provozní náklady VaK-ex post'!$W$49*1000)*INDEX(Indexace!$C$41:$AV$41,MATCH($D$7,Indexace!$C$21:$AV$21))-AL$102,IF(T100=('Základní vstupní data'!$F$81+19),('Provozní náklady VaK-ex post'!$W$49*1000)*INDEX(Indexace!$C$42:$AV$42,MATCH($D$7,Indexace!$C$21:$AV$21))-AM$102,IF(T100=('Základní vstupní data'!$F$81+20),('Provozní náklady VaK-ex post'!$W$49*1000)*INDEX(Indexace!$C$43:$AV$43,MATCH($D$7,Indexace!$C$21:$AV$21))-AN$102,IF(T100=('Základní vstupní data'!$F$81+21),('Provozní náklady VaK-ex post'!$W$49*1000)*INDEX(Indexace!$C$44:$AV$44,MATCH($D$7,Indexace!$C$21:$AV$21))-AO$102,IF(T100=('Základní vstupní data'!$F$81+22),('Provozní náklady VaK-ex post'!$W$49*1000)*INDEX(Indexace!$C$45:$AV$45,MATCH($D$7,Indexace!$C$21:$AV$21))-AP$102,IF(T100=('Základní vstupní data'!$F$81+23),('Provozní náklady VaK-ex post'!$W$49*1000)*INDEX(Indexace!$C$46:$AV$46,MATCH($D$7,Indexace!$C$21:$AV$21))-AQ$102,IF(T100=('Základní vstupní data'!$F$81+24),('Provozní náklady VaK-ex post'!$W$49*1000)*INDEX(Indexace!$C$47:$AV$47,MATCH($D$7,Indexace!$C$21:$AV$21))-AR$102,IF(T100=('Základní vstupní data'!$F$81+25),('Provozní náklady VaK-ex post'!$W$49*1000)*INDEX(Indexace!$C$48:$AV$48,MATCH($D$7,Indexace!$C$21:$AV$21))-AS$102,IF(T100=('Základní vstupní data'!$F$81+26),('Provozní náklady VaK-ex post'!$W$49*1000)*INDEX(Indexace!$C$49:$AV$49,MATCH($D$7,Indexace!$C$21:$AV$21))-AT$102,IF(T100=('Základní vstupní data'!$F$81+27),('Provozní náklady VaK-ex post'!$W$49*1000)*INDEX(Indexace!$C$50:$AV$50,MATCH($D$7,Indexace!$C$21:$AV$21))-AU$102,IF(T100=('Základní vstupní data'!$F$81+28),('Provozní náklady VaK-ex post'!$W$49*1000)*INDEX(Indexace!$C$51:$AV$51,MATCH($D$7,Indexace!$C$21:$AV$21))-AV$102,IF(T100=('Základní vstupní data'!$F$81+29),('Provozní náklady VaK-ex post'!$W$49*1000)*INDEX(Indexace!$C$52:$AV$52,MATCH($D$7,Indexace!$C$21:$AV$21))-AW$102,IF(T100=('Základní vstupní data'!$F$81+30),('Provozní náklady VaK-ex post'!$W$49*1000)*INDEX(Indexace!$C$53:$AV$53,MATCH($D$7,Indexace!$C$21:$AV$21))-AX$102)))))))))))))))))))))))))))))))),0)</f>
        <v>0</v>
      </c>
      <c r="U110" s="459">
        <f>IF(U100&gt;='Základní vstupní data'!$F$81,IF($F$2=0,0,IF(U100&gt;='Základní vstupní data'!$F$81,('Základní vstupní data'!$G$124*1000)*INDEX(Indexace!$C$23:$AV$23,MATCH($D$7,Indexace!$C$21:$AV$21))-U$102,IF(U100=('Základní vstupní data'!$F$81+1),('Provozní náklady VaK-ex post'!$G$49*1000)*INDEX(Indexace!$C$24:$AV$24,MATCH($D$7,Indexace!$C$21:$AV$21))-V$102,IF(U100=('Základní vstupní data'!$F$81+2),('Provozní náklady VaK-ex post'!$I$49*1000)*INDEX(Indexace!$C$25:$AV$25,MATCH($D$7,Indexace!$C$21:$AV$21))-W$102,IF(U100=('Základní vstupní data'!$F$81+3),('Provozní náklady VaK-ex post'!$K$49*1000)*INDEX(Indexace!$C$26:$AV$26,MATCH($D$7,Indexace!$C$21:$AV$21))-X$102,IF(U100=('Základní vstupní data'!$F$81+4),('Provozní náklady VaK-ex post'!$M$49*1000)*INDEX(Indexace!$C$27:$AV$27,MATCH($D$7,Indexace!$C$21:$AV$21))-Y$102,IF(U100=('Základní vstupní data'!$F$81+5),('Provozní náklady VaK-ex post'!$O$49*1000)*INDEX(Indexace!$C$28:$AV$28,MATCH($D$7,Indexace!$C$21:$AV$21))-Z$102,IF(U100=('Základní vstupní data'!$F$81+6),('Provozní náklady VaK-ex post'!$Q$49*1000)*INDEX(Indexace!$C$29:$AV$29,MATCH($D$7,Indexace!$C$21:$AV$21))-AA$102,IF(U100=('Základní vstupní data'!$F$81+7),('Provozní náklady VaK-ex post'!$S$49*1000)*INDEX(Indexace!$C$30:$AV$30,MATCH($D$7,Indexace!$C$21:$AV$21))-AB$102,IF(U100=('Základní vstupní data'!$F$81+8),('Provozní náklady VaK-ex post'!$U$49*1000)*INDEX(Indexace!$C$31:$AV$31,MATCH($D$7,Indexace!$C$21:$AC$21))-AC$102,IF(U100=('Základní vstupní data'!$F$81+9),('Provozní náklady VaK-ex post'!$W$49*1000)*INDEX(Indexace!$C$32:$AV$32,MATCH($D$7,Indexace!$C$21:$AV$21))-AD$102,IF(U100=('Základní vstupní data'!$F$81+10),('Provozní náklady VaK-ex post'!$W$49*1000)*INDEX(Indexace!$C$33:$AV$33,MATCH($D$7,Indexace!$C$21:$AV$21))-AE$102,IF(U100=('Základní vstupní data'!$F$81+11),('Provozní náklady VaK-ex post'!$W$49*1000)*INDEX(Indexace!$C$34:$AV$34,MATCH($D$7,Indexace!$C$21:$AC$21))-AF$102,IF(U100=('Základní vstupní data'!$F$81+12),('Provozní náklady VaK-ex post'!$W$49*1000)*INDEX(Indexace!$C$35:$AV$35,MATCH($D$7,Indexace!$C$21:$AV$21))-AG$102,IF(U100=('Základní vstupní data'!$F$81+13),('Provozní náklady VaK-ex post'!$W$49*1000)*INDEX(Indexace!$C$36:$AV$36,MATCH($D$7,Indexace!$C$21:$AV$21))-AH$102,IF(U100=('Základní vstupní data'!$F$81+14),('Provozní náklady VaK-ex post'!$W$49*1000)*INDEX(Indexace!$C$37:$AV$37,MATCH($D$7,Indexace!$C$21:$AV$21))-AI$102,IF(U100=('Základní vstupní data'!$F$81+15),('Provozní náklady VaK-ex post'!$W$49*1000)*INDEX(Indexace!$C$38:$AV$38,MATCH($D$7,Indexace!$C$21:$AV$21))-AJ$102,IF(U100=('Základní vstupní data'!$F$81+16),('Provozní náklady VaK-ex post'!$W$49*1000)*INDEX(Indexace!$C$39:$AV$39,MATCH($D$7,Indexace!$C$21:$AV$21))-AK$102,IF(U100=('Základní vstupní data'!$F$81+17),('Provozní náklady VaK-ex post'!$W$49*1000)*INDEX(Indexace!$C$40:$AV$40,MATCH($D$7,Indexace!$C$21:$AV$21))-AL$102,IF(U100=('Základní vstupní data'!$F$81+18),('Provozní náklady VaK-ex post'!$W$49*1000)*INDEX(Indexace!$C$41:$AV$41,MATCH($D$7,Indexace!$C$21:$AV$21))-AM$102,IF(U100=('Základní vstupní data'!$F$81+19),('Provozní náklady VaK-ex post'!$W$49*1000)*INDEX(Indexace!$C$42:$AV$42,MATCH($D$7,Indexace!$C$21:$AV$21))-AN$102,IF(U100=('Základní vstupní data'!$F$81+20),('Provozní náklady VaK-ex post'!$W$49*1000)*INDEX(Indexace!$C$43:$AV$43,MATCH($D$7,Indexace!$C$21:$AV$21))-AO$102,IF(U100=('Základní vstupní data'!$F$81+21),('Provozní náklady VaK-ex post'!$W$49*1000)*INDEX(Indexace!$C$44:$AV$44,MATCH($D$7,Indexace!$C$21:$AV$21))-AP$102,IF(U100=('Základní vstupní data'!$F$81+22),('Provozní náklady VaK-ex post'!$W$49*1000)*INDEX(Indexace!$C$45:$AV$45,MATCH($D$7,Indexace!$C$21:$AV$21))-AQ$102,IF(U100=('Základní vstupní data'!$F$81+23),('Provozní náklady VaK-ex post'!$W$49*1000)*INDEX(Indexace!$C$46:$AV$46,MATCH($D$7,Indexace!$C$21:$AV$21))-AR$102,IF(U100=('Základní vstupní data'!$F$81+24),('Provozní náklady VaK-ex post'!$W$49*1000)*INDEX(Indexace!$C$47:$AV$47,MATCH($D$7,Indexace!$C$21:$AV$21))-AS$102,IF(U100=('Základní vstupní data'!$F$81+25),('Provozní náklady VaK-ex post'!$W$49*1000)*INDEX(Indexace!$C$48:$AV$48,MATCH($D$7,Indexace!$C$21:$AV$21))-AT$102,IF(U100=('Základní vstupní data'!$F$81+26),('Provozní náklady VaK-ex post'!$W$49*1000)*INDEX(Indexace!$C$49:$AV$49,MATCH($D$7,Indexace!$C$21:$AV$21))-AU$102,IF(U100=('Základní vstupní data'!$F$81+27),('Provozní náklady VaK-ex post'!$W$49*1000)*INDEX(Indexace!$C$50:$AV$50,MATCH($D$7,Indexace!$C$21:$AV$21))-AV$102,IF(U100=('Základní vstupní data'!$F$81+28),('Provozní náklady VaK-ex post'!$W$49*1000)*INDEX(Indexace!$C$51:$AV$51,MATCH($D$7,Indexace!$C$21:$AV$21))-AW$102,IF(U100=('Základní vstupní data'!$F$81+29),('Provozní náklady VaK-ex post'!$W$49*1000)*INDEX(Indexace!$C$52:$AV$52,MATCH($D$7,Indexace!$C$21:$AV$21))-AX$102,IF(U100=('Základní vstupní data'!$F$81+30),('Provozní náklady VaK-ex post'!$W$49*1000)*INDEX(Indexace!$C$53:$AV$53,MATCH($D$7,Indexace!$C$21:$AV$21))-AY$102)))))))))))))))))))))))))))))))),0)</f>
        <v>0</v>
      </c>
      <c r="V110" s="459">
        <f>IF(V100&gt;='Základní vstupní data'!$F$81,IF($F$2=0,0,IF(V100&gt;='Základní vstupní data'!$F$81,('Základní vstupní data'!$G$124*1000)*INDEX(Indexace!$C$23:$AV$23,MATCH($D$7,Indexace!$C$21:$AV$21))-V$102,IF(V100=('Základní vstupní data'!$F$81+1),('Provozní náklady VaK-ex post'!$G$49*1000)*INDEX(Indexace!$C$24:$AV$24,MATCH($D$7,Indexace!$C$21:$AV$21))-W$102,IF(V100=('Základní vstupní data'!$F$81+2),('Provozní náklady VaK-ex post'!$I$49*1000)*INDEX(Indexace!$C$25:$AV$25,MATCH($D$7,Indexace!$C$21:$AV$21))-X$102,IF(V100=('Základní vstupní data'!$F$81+3),('Provozní náklady VaK-ex post'!$K$49*1000)*INDEX(Indexace!$C$26:$AV$26,MATCH($D$7,Indexace!$C$21:$AV$21))-Y$102,IF(V100=('Základní vstupní data'!$F$81+4),('Provozní náklady VaK-ex post'!$M$49*1000)*INDEX(Indexace!$C$27:$AV$27,MATCH($D$7,Indexace!$C$21:$AV$21))-Z$102,IF(V100=('Základní vstupní data'!$F$81+5),('Provozní náklady VaK-ex post'!$O$49*1000)*INDEX(Indexace!$C$28:$AV$28,MATCH($D$7,Indexace!$C$21:$AV$21))-AA$102,IF(V100=('Základní vstupní data'!$F$81+6),('Provozní náklady VaK-ex post'!$Q$49*1000)*INDEX(Indexace!$C$29:$AV$29,MATCH($D$7,Indexace!$C$21:$AV$21))-AB$102,IF(V100=('Základní vstupní data'!$F$81+7),('Provozní náklady VaK-ex post'!$S$49*1000)*INDEX(Indexace!$C$30:$AV$30,MATCH($D$7,Indexace!$C$21:$AV$21))-AC$102,IF(V100=('Základní vstupní data'!$F$81+8),('Provozní náklady VaK-ex post'!$U$49*1000)*INDEX(Indexace!$C$31:$AV$31,MATCH($D$7,Indexace!$C$21:$AC$21))-AD$102,IF(V100=('Základní vstupní data'!$F$81+9),('Provozní náklady VaK-ex post'!$W$49*1000)*INDEX(Indexace!$C$32:$AV$32,MATCH($D$7,Indexace!$C$21:$AV$21))-AE$102,IF(V100=('Základní vstupní data'!$F$81+10),('Provozní náklady VaK-ex post'!$W$49*1000)*INDEX(Indexace!$C$33:$AV$33,MATCH($D$7,Indexace!$C$21:$AV$21))-AF$102,IF(V100=('Základní vstupní data'!$F$81+11),('Provozní náklady VaK-ex post'!$W$49*1000)*INDEX(Indexace!$C$34:$AV$34,MATCH($D$7,Indexace!$C$21:$AC$21))-AG$102,IF(V100=('Základní vstupní data'!$F$81+12),('Provozní náklady VaK-ex post'!$W$49*1000)*INDEX(Indexace!$C$35:$AV$35,MATCH($D$7,Indexace!$C$21:$AV$21))-AH$102,IF(V100=('Základní vstupní data'!$F$81+13),('Provozní náklady VaK-ex post'!$W$49*1000)*INDEX(Indexace!$C$36:$AV$36,MATCH($D$7,Indexace!$C$21:$AV$21))-AI$102,IF(V100=('Základní vstupní data'!$F$81+14),('Provozní náklady VaK-ex post'!$W$49*1000)*INDEX(Indexace!$C$37:$AV$37,MATCH($D$7,Indexace!$C$21:$AV$21))-AJ$102,IF(V100=('Základní vstupní data'!$F$81+15),('Provozní náklady VaK-ex post'!$W$49*1000)*INDEX(Indexace!$C$38:$AV$38,MATCH($D$7,Indexace!$C$21:$AV$21))-AK$102,IF(V100=('Základní vstupní data'!$F$81+16),('Provozní náklady VaK-ex post'!$W$49*1000)*INDEX(Indexace!$C$39:$AV$39,MATCH($D$7,Indexace!$C$21:$AV$21))-AL$102,IF(V100=('Základní vstupní data'!$F$81+17),('Provozní náklady VaK-ex post'!$W$49*1000)*INDEX(Indexace!$C$40:$AV$40,MATCH($D$7,Indexace!$C$21:$AV$21))-AM$102,IF(V100=('Základní vstupní data'!$F$81+18),('Provozní náklady VaK-ex post'!$W$49*1000)*INDEX(Indexace!$C$41:$AV$41,MATCH($D$7,Indexace!$C$21:$AV$21))-AN$102,IF(V100=('Základní vstupní data'!$F$81+19),('Provozní náklady VaK-ex post'!$W$49*1000)*INDEX(Indexace!$C$42:$AV$42,MATCH($D$7,Indexace!$C$21:$AV$21))-AO$102,IF(V100=('Základní vstupní data'!$F$81+20),('Provozní náklady VaK-ex post'!$W$49*1000)*INDEX(Indexace!$C$43:$AV$43,MATCH($D$7,Indexace!$C$21:$AV$21))-AP$102,IF(V100=('Základní vstupní data'!$F$81+21),('Provozní náklady VaK-ex post'!$W$49*1000)*INDEX(Indexace!$C$44:$AV$44,MATCH($D$7,Indexace!$C$21:$AV$21))-AQ$102,IF(V100=('Základní vstupní data'!$F$81+22),('Provozní náklady VaK-ex post'!$W$49*1000)*INDEX(Indexace!$C$45:$AV$45,MATCH($D$7,Indexace!$C$21:$AV$21))-AR$102,IF(V100=('Základní vstupní data'!$F$81+23),('Provozní náklady VaK-ex post'!$W$49*1000)*INDEX(Indexace!$C$46:$AV$46,MATCH($D$7,Indexace!$C$21:$AV$21))-AS$102,IF(V100=('Základní vstupní data'!$F$81+24),('Provozní náklady VaK-ex post'!$W$49*1000)*INDEX(Indexace!$C$47:$AV$47,MATCH($D$7,Indexace!$C$21:$AV$21))-AT$102,IF(V100=('Základní vstupní data'!$F$81+25),('Provozní náklady VaK-ex post'!$W$49*1000)*INDEX(Indexace!$C$48:$AV$48,MATCH($D$7,Indexace!$C$21:$AV$21))-AU$102,IF(V100=('Základní vstupní data'!$F$81+26),('Provozní náklady VaK-ex post'!$W$49*1000)*INDEX(Indexace!$C$49:$AV$49,MATCH($D$7,Indexace!$C$21:$AV$21))-AV$102,IF(V100=('Základní vstupní data'!$F$81+27),('Provozní náklady VaK-ex post'!$W$49*1000)*INDEX(Indexace!$C$50:$AV$50,MATCH($D$7,Indexace!$C$21:$AV$21))-AW$102,IF(V100=('Základní vstupní data'!$F$81+28),('Provozní náklady VaK-ex post'!$W$49*1000)*INDEX(Indexace!$C$51:$AV$51,MATCH($D$7,Indexace!$C$21:$AV$21))-AX$102,IF(V100=('Základní vstupní data'!$F$81+29),('Provozní náklady VaK-ex post'!$W$49*1000)*INDEX(Indexace!$C$52:$AV$52,MATCH($D$7,Indexace!$C$21:$AV$21))-AY$102,IF(V100=('Základní vstupní data'!$F$81+30),('Provozní náklady VaK-ex post'!$W$49*1000)*INDEX(Indexace!$C$53:$AV$53,MATCH($D$7,Indexace!$C$21:$AV$21))-AZ$102)))))))))))))))))))))))))))))))),0)</f>
        <v>0</v>
      </c>
      <c r="W110" s="459">
        <f>IF(W100&gt;='Základní vstupní data'!$F$81,IF($F$2=0,0,IF(W100&gt;='Základní vstupní data'!$F$81,('Základní vstupní data'!$G$124*1000)*INDEX(Indexace!$C$23:$AV$23,MATCH($D$7,Indexace!$C$21:$AV$21))-W$102,IF(W100=('Základní vstupní data'!$F$81+1),('Provozní náklady VaK-ex post'!$G$49*1000)*INDEX(Indexace!$C$24:$AV$24,MATCH($D$7,Indexace!$C$21:$AV$21))-X$102,IF(W100=('Základní vstupní data'!$F$81+2),('Provozní náklady VaK-ex post'!$I$49*1000)*INDEX(Indexace!$C$25:$AV$25,MATCH($D$7,Indexace!$C$21:$AV$21))-Y$102,IF(W100=('Základní vstupní data'!$F$81+3),('Provozní náklady VaK-ex post'!$K$49*1000)*INDEX(Indexace!$C$26:$AV$26,MATCH($D$7,Indexace!$C$21:$AV$21))-Z$102,IF(W100=('Základní vstupní data'!$F$81+4),('Provozní náklady VaK-ex post'!$M$49*1000)*INDEX(Indexace!$C$27:$AV$27,MATCH($D$7,Indexace!$C$21:$AV$21))-AA$102,IF(W100=('Základní vstupní data'!$F$81+5),('Provozní náklady VaK-ex post'!$O$49*1000)*INDEX(Indexace!$C$28:$AV$28,MATCH($D$7,Indexace!$C$21:$AV$21))-AB$102,IF(W100=('Základní vstupní data'!$F$81+6),('Provozní náklady VaK-ex post'!$Q$49*1000)*INDEX(Indexace!$C$29:$AV$29,MATCH($D$7,Indexace!$C$21:$AV$21))-AC$102,IF(W100=('Základní vstupní data'!$F$81+7),('Provozní náklady VaK-ex post'!$S$49*1000)*INDEX(Indexace!$C$30:$AV$30,MATCH($D$7,Indexace!$C$21:$AV$21))-AD$102,IF(W100=('Základní vstupní data'!$F$81+8),('Provozní náklady VaK-ex post'!$U$49*1000)*INDEX(Indexace!$C$31:$AV$31,MATCH($D$7,Indexace!$C$21:$AC$21))-AE$102,IF(W100=('Základní vstupní data'!$F$81+9),('Provozní náklady VaK-ex post'!$W$49*1000)*INDEX(Indexace!$C$32:$AV$32,MATCH($D$7,Indexace!$C$21:$AV$21))-AF$102,IF(W100=('Základní vstupní data'!$F$81+10),('Provozní náklady VaK-ex post'!$W$49*1000)*INDEX(Indexace!$C$33:$AV$33,MATCH($D$7,Indexace!$C$21:$AV$21))-AG$102,IF(W100=('Základní vstupní data'!$F$81+11),('Provozní náklady VaK-ex post'!$W$49*1000)*INDEX(Indexace!$C$34:$AV$34,MATCH($D$7,Indexace!$C$21:$AC$21))-AH$102,IF(W100=('Základní vstupní data'!$F$81+12),('Provozní náklady VaK-ex post'!$W$49*1000)*INDEX(Indexace!$C$35:$AV$35,MATCH($D$7,Indexace!$C$21:$AV$21))-AI$102,IF(W100=('Základní vstupní data'!$F$81+13),('Provozní náklady VaK-ex post'!$W$49*1000)*INDEX(Indexace!$C$36:$AV$36,MATCH($D$7,Indexace!$C$21:$AV$21))-AJ$102,IF(W100=('Základní vstupní data'!$F$81+14),('Provozní náklady VaK-ex post'!$W$49*1000)*INDEX(Indexace!$C$37:$AV$37,MATCH($D$7,Indexace!$C$21:$AV$21))-AK$102,IF(W100=('Základní vstupní data'!$F$81+15),('Provozní náklady VaK-ex post'!$W$49*1000)*INDEX(Indexace!$C$38:$AV$38,MATCH($D$7,Indexace!$C$21:$AV$21))-AL$102,IF(W100=('Základní vstupní data'!$F$81+16),('Provozní náklady VaK-ex post'!$W$49*1000)*INDEX(Indexace!$C$39:$AV$39,MATCH($D$7,Indexace!$C$21:$AV$21))-AM$102,IF(W100=('Základní vstupní data'!$F$81+17),('Provozní náklady VaK-ex post'!$W$49*1000)*INDEX(Indexace!$C$40:$AV$40,MATCH($D$7,Indexace!$C$21:$AV$21))-AN$102,IF(W100=('Základní vstupní data'!$F$81+18),('Provozní náklady VaK-ex post'!$W$49*1000)*INDEX(Indexace!$C$41:$AV$41,MATCH($D$7,Indexace!$C$21:$AV$21))-AO$102,IF(W100=('Základní vstupní data'!$F$81+19),('Provozní náklady VaK-ex post'!$W$49*1000)*INDEX(Indexace!$C$42:$AV$42,MATCH($D$7,Indexace!$C$21:$AV$21))-AP$102,IF(W100=('Základní vstupní data'!$F$81+20),('Provozní náklady VaK-ex post'!$W$49*1000)*INDEX(Indexace!$C$43:$AV$43,MATCH($D$7,Indexace!$C$21:$AV$21))-AQ$102,IF(W100=('Základní vstupní data'!$F$81+21),('Provozní náklady VaK-ex post'!$W$49*1000)*INDEX(Indexace!$C$44:$AV$44,MATCH($D$7,Indexace!$C$21:$AV$21))-AR$102,IF(W100=('Základní vstupní data'!$F$81+22),('Provozní náklady VaK-ex post'!$W$49*1000)*INDEX(Indexace!$C$45:$AV$45,MATCH($D$7,Indexace!$C$21:$AV$21))-AS$102,IF(W100=('Základní vstupní data'!$F$81+23),('Provozní náklady VaK-ex post'!$W$49*1000)*INDEX(Indexace!$C$46:$AV$46,MATCH($D$7,Indexace!$C$21:$AV$21))-AT$102,IF(W100=('Základní vstupní data'!$F$81+24),('Provozní náklady VaK-ex post'!$W$49*1000)*INDEX(Indexace!$C$47:$AV$47,MATCH($D$7,Indexace!$C$21:$AV$21))-AU$102,IF(W100=('Základní vstupní data'!$F$81+25),('Provozní náklady VaK-ex post'!$W$49*1000)*INDEX(Indexace!$C$48:$AV$48,MATCH($D$7,Indexace!$C$21:$AV$21))-AV$102,IF(W100=('Základní vstupní data'!$F$81+26),('Provozní náklady VaK-ex post'!$W$49*1000)*INDEX(Indexace!$C$49:$AV$49,MATCH($D$7,Indexace!$C$21:$AV$21))-AW$102,IF(W100=('Základní vstupní data'!$F$81+27),('Provozní náklady VaK-ex post'!$W$49*1000)*INDEX(Indexace!$C$50:$AV$50,MATCH($D$7,Indexace!$C$21:$AV$21))-AX$102,IF(W100=('Základní vstupní data'!$F$81+28),('Provozní náklady VaK-ex post'!$W$49*1000)*INDEX(Indexace!$C$51:$AV$51,MATCH($D$7,Indexace!$C$21:$AV$21))-AY$102,IF(W100=('Základní vstupní data'!$F$81+29),('Provozní náklady VaK-ex post'!$W$49*1000)*INDEX(Indexace!$C$52:$AV$52,MATCH($D$7,Indexace!$C$21:$AV$21))-AZ$102,IF(W100=('Základní vstupní data'!$F$81+30),('Provozní náklady VaK-ex post'!$W$49*1000)*INDEX(Indexace!$C$53:$AV$53,MATCH($D$7,Indexace!$C$21:$AV$21))-BA$102)))))))))))))))))))))))))))))))),0)</f>
        <v>0</v>
      </c>
      <c r="X110" s="459">
        <f>IF(X100&gt;='Základní vstupní data'!$F$81,IF($F$2=0,0,IF(X100&gt;='Základní vstupní data'!$F$81,('Základní vstupní data'!$G$124*1000)*INDEX(Indexace!$C$23:$AV$23,MATCH($D$7,Indexace!$C$21:$AV$21))-X$102,IF(X100=('Základní vstupní data'!$F$81+1),('Provozní náklady VaK-ex post'!$G$49*1000)*INDEX(Indexace!$C$24:$AV$24,MATCH($D$7,Indexace!$C$21:$AV$21))-Y$102,IF(X100=('Základní vstupní data'!$F$81+2),('Provozní náklady VaK-ex post'!$I$49*1000)*INDEX(Indexace!$C$25:$AV$25,MATCH($D$7,Indexace!$C$21:$AV$21))-Z$102,IF(X100=('Základní vstupní data'!$F$81+3),('Provozní náklady VaK-ex post'!$K$49*1000)*INDEX(Indexace!$C$26:$AV$26,MATCH($D$7,Indexace!$C$21:$AV$21))-AA$102,IF(X100=('Základní vstupní data'!$F$81+4),('Provozní náklady VaK-ex post'!$M$49*1000)*INDEX(Indexace!$C$27:$AV$27,MATCH($D$7,Indexace!$C$21:$AV$21))-AB$102,IF(X100=('Základní vstupní data'!$F$81+5),('Provozní náklady VaK-ex post'!$O$49*1000)*INDEX(Indexace!$C$28:$AV$28,MATCH($D$7,Indexace!$C$21:$AV$21))-AC$102,IF(X100=('Základní vstupní data'!$F$81+6),('Provozní náklady VaK-ex post'!$Q$49*1000)*INDEX(Indexace!$C$29:$AV$29,MATCH($D$7,Indexace!$C$21:$AV$21))-AD$102,IF(X100=('Základní vstupní data'!$F$81+7),('Provozní náklady VaK-ex post'!$S$49*1000)*INDEX(Indexace!$C$30:$AV$30,MATCH($D$7,Indexace!$C$21:$AV$21))-AE$102,IF(X100=('Základní vstupní data'!$F$81+8),('Provozní náklady VaK-ex post'!$U$49*1000)*INDEX(Indexace!$C$31:$AV$31,MATCH($D$7,Indexace!$C$21:$AC$21))-AF$102,IF(X100=('Základní vstupní data'!$F$81+9),('Provozní náklady VaK-ex post'!$W$49*1000)*INDEX(Indexace!$C$32:$AV$32,MATCH($D$7,Indexace!$C$21:$AV$21))-AG$102,IF(X100=('Základní vstupní data'!$F$81+10),('Provozní náklady VaK-ex post'!$W$49*1000)*INDEX(Indexace!$C$33:$AV$33,MATCH($D$7,Indexace!$C$21:$AV$21))-AH$102,IF(X100=('Základní vstupní data'!$F$81+11),('Provozní náklady VaK-ex post'!$W$49*1000)*INDEX(Indexace!$C$34:$AV$34,MATCH($D$7,Indexace!$C$21:$AC$21))-AI$102,IF(X100=('Základní vstupní data'!$F$81+12),('Provozní náklady VaK-ex post'!$W$49*1000)*INDEX(Indexace!$C$35:$AV$35,MATCH($D$7,Indexace!$C$21:$AV$21))-AJ$102,IF(X100=('Základní vstupní data'!$F$81+13),('Provozní náklady VaK-ex post'!$W$49*1000)*INDEX(Indexace!$C$36:$AV$36,MATCH($D$7,Indexace!$C$21:$AV$21))-AK$102,IF(X100=('Základní vstupní data'!$F$81+14),('Provozní náklady VaK-ex post'!$W$49*1000)*INDEX(Indexace!$C$37:$AV$37,MATCH($D$7,Indexace!$C$21:$AV$21))-AL$102,IF(X100=('Základní vstupní data'!$F$81+15),('Provozní náklady VaK-ex post'!$W$49*1000)*INDEX(Indexace!$C$38:$AV$38,MATCH($D$7,Indexace!$C$21:$AV$21))-AM$102,IF(X100=('Základní vstupní data'!$F$81+16),('Provozní náklady VaK-ex post'!$W$49*1000)*INDEX(Indexace!$C$39:$AV$39,MATCH($D$7,Indexace!$C$21:$AV$21))-AN$102,IF(X100=('Základní vstupní data'!$F$81+17),('Provozní náklady VaK-ex post'!$W$49*1000)*INDEX(Indexace!$C$40:$AV$40,MATCH($D$7,Indexace!$C$21:$AV$21))-AO$102,IF(X100=('Základní vstupní data'!$F$81+18),('Provozní náklady VaK-ex post'!$W$49*1000)*INDEX(Indexace!$C$41:$AV$41,MATCH($D$7,Indexace!$C$21:$AV$21))-AP$102,IF(X100=('Základní vstupní data'!$F$81+19),('Provozní náklady VaK-ex post'!$W$49*1000)*INDEX(Indexace!$C$42:$AV$42,MATCH($D$7,Indexace!$C$21:$AV$21))-AQ$102,IF(X100=('Základní vstupní data'!$F$81+20),('Provozní náklady VaK-ex post'!$W$49*1000)*INDEX(Indexace!$C$43:$AV$43,MATCH($D$7,Indexace!$C$21:$AV$21))-AR$102,IF(X100=('Základní vstupní data'!$F$81+21),('Provozní náklady VaK-ex post'!$W$49*1000)*INDEX(Indexace!$C$44:$AV$44,MATCH($D$7,Indexace!$C$21:$AV$21))-AS$102,IF(X100=('Základní vstupní data'!$F$81+22),('Provozní náklady VaK-ex post'!$W$49*1000)*INDEX(Indexace!$C$45:$AV$45,MATCH($D$7,Indexace!$C$21:$AV$21))-AT$102,IF(X100=('Základní vstupní data'!$F$81+23),('Provozní náklady VaK-ex post'!$W$49*1000)*INDEX(Indexace!$C$46:$AV$46,MATCH($D$7,Indexace!$C$21:$AV$21))-AU$102,IF(X100=('Základní vstupní data'!$F$81+24),('Provozní náklady VaK-ex post'!$W$49*1000)*INDEX(Indexace!$C$47:$AV$47,MATCH($D$7,Indexace!$C$21:$AV$21))-AV$102,IF(X100=('Základní vstupní data'!$F$81+25),('Provozní náklady VaK-ex post'!$W$49*1000)*INDEX(Indexace!$C$48:$AV$48,MATCH($D$7,Indexace!$C$21:$AV$21))-AW$102,IF(X100=('Základní vstupní data'!$F$81+26),('Provozní náklady VaK-ex post'!$W$49*1000)*INDEX(Indexace!$C$49:$AV$49,MATCH($D$7,Indexace!$C$21:$AV$21))-AX$102,IF(X100=('Základní vstupní data'!$F$81+27),('Provozní náklady VaK-ex post'!$W$49*1000)*INDEX(Indexace!$C$50:$AV$50,MATCH($D$7,Indexace!$C$21:$AV$21))-AY$102,IF(X100=('Základní vstupní data'!$F$81+28),('Provozní náklady VaK-ex post'!$W$49*1000)*INDEX(Indexace!$C$51:$AV$51,MATCH($D$7,Indexace!$C$21:$AV$21))-AZ$102,IF(X100=('Základní vstupní data'!$F$81+29),('Provozní náklady VaK-ex post'!$W$49*1000)*INDEX(Indexace!$C$52:$AV$52,MATCH($D$7,Indexace!$C$21:$AV$21))-BA$102,IF(X100=('Základní vstupní data'!$F$81+30),('Provozní náklady VaK-ex post'!$W$49*1000)*INDEX(Indexace!$C$53:$AV$53,MATCH($D$7,Indexace!$C$21:$AV$21))-BB$102)))))))))))))))))))))))))))))))),0)</f>
        <v>0</v>
      </c>
      <c r="Y110" s="459">
        <f>IF(Y100&gt;='Základní vstupní data'!$F$81,IF($F$2=0,0,IF(Y100&gt;='Základní vstupní data'!$F$81,('Základní vstupní data'!$G$124*1000)*INDEX(Indexace!$C$23:$AV$23,MATCH($D$7,Indexace!$C$21:$AV$21))-Y$102,IF(Y100=('Základní vstupní data'!$F$81+1),('Provozní náklady VaK-ex post'!$G$49*1000)*INDEX(Indexace!$C$24:$AV$24,MATCH($D$7,Indexace!$C$21:$AV$21))-Z$102,IF(Y100=('Základní vstupní data'!$F$81+2),('Provozní náklady VaK-ex post'!$I$49*1000)*INDEX(Indexace!$C$25:$AV$25,MATCH($D$7,Indexace!$C$21:$AV$21))-AA$102,IF(Y100=('Základní vstupní data'!$F$81+3),('Provozní náklady VaK-ex post'!$K$49*1000)*INDEX(Indexace!$C$26:$AV$26,MATCH($D$7,Indexace!$C$21:$AV$21))-AB$102,IF(Y100=('Základní vstupní data'!$F$81+4),('Provozní náklady VaK-ex post'!$M$49*1000)*INDEX(Indexace!$C$27:$AV$27,MATCH($D$7,Indexace!$C$21:$AV$21))-AC$102,IF(Y100=('Základní vstupní data'!$F$81+5),('Provozní náklady VaK-ex post'!$O$49*1000)*INDEX(Indexace!$C$28:$AV$28,MATCH($D$7,Indexace!$C$21:$AV$21))-AD$102,IF(Y100=('Základní vstupní data'!$F$81+6),('Provozní náklady VaK-ex post'!$Q$49*1000)*INDEX(Indexace!$C$29:$AV$29,MATCH($D$7,Indexace!$C$21:$AV$21))-AE$102,IF(Y100=('Základní vstupní data'!$F$81+7),('Provozní náklady VaK-ex post'!$S$49*1000)*INDEX(Indexace!$C$30:$AV$30,MATCH($D$7,Indexace!$C$21:$AV$21))-AF$102,IF(Y100=('Základní vstupní data'!$F$81+8),('Provozní náklady VaK-ex post'!$U$49*1000)*INDEX(Indexace!$C$31:$AV$31,MATCH($D$7,Indexace!$C$21:$AC$21))-AG$102,IF(Y100=('Základní vstupní data'!$F$81+9),('Provozní náklady VaK-ex post'!$W$49*1000)*INDEX(Indexace!$C$32:$AV$32,MATCH($D$7,Indexace!$C$21:$AV$21))-AH$102,IF(Y100=('Základní vstupní data'!$F$81+10),('Provozní náklady VaK-ex post'!$W$49*1000)*INDEX(Indexace!$C$33:$AV$33,MATCH($D$7,Indexace!$C$21:$AV$21))-AI$102,IF(Y100=('Základní vstupní data'!$F$81+11),('Provozní náklady VaK-ex post'!$W$49*1000)*INDEX(Indexace!$C$34:$AV$34,MATCH($D$7,Indexace!$C$21:$AC$21))-AJ$102,IF(Y100=('Základní vstupní data'!$F$81+12),('Provozní náklady VaK-ex post'!$W$49*1000)*INDEX(Indexace!$C$35:$AV$35,MATCH($D$7,Indexace!$C$21:$AV$21))-AK$102,IF(Y100=('Základní vstupní data'!$F$81+13),('Provozní náklady VaK-ex post'!$W$49*1000)*INDEX(Indexace!$C$36:$AV$36,MATCH($D$7,Indexace!$C$21:$AV$21))-AL$102,IF(Y100=('Základní vstupní data'!$F$81+14),('Provozní náklady VaK-ex post'!$W$49*1000)*INDEX(Indexace!$C$37:$AV$37,MATCH($D$7,Indexace!$C$21:$AV$21))-AM$102,IF(Y100=('Základní vstupní data'!$F$81+15),('Provozní náklady VaK-ex post'!$W$49*1000)*INDEX(Indexace!$C$38:$AV$38,MATCH($D$7,Indexace!$C$21:$AV$21))-AN$102,IF(Y100=('Základní vstupní data'!$F$81+16),('Provozní náklady VaK-ex post'!$W$49*1000)*INDEX(Indexace!$C$39:$AV$39,MATCH($D$7,Indexace!$C$21:$AV$21))-AO$102,IF(Y100=('Základní vstupní data'!$F$81+17),('Provozní náklady VaK-ex post'!$W$49*1000)*INDEX(Indexace!$C$40:$AV$40,MATCH($D$7,Indexace!$C$21:$AV$21))-AP$102,IF(Y100=('Základní vstupní data'!$F$81+18),('Provozní náklady VaK-ex post'!$W$49*1000)*INDEX(Indexace!$C$41:$AV$41,MATCH($D$7,Indexace!$C$21:$AV$21))-AQ$102,IF(Y100=('Základní vstupní data'!$F$81+19),('Provozní náklady VaK-ex post'!$W$49*1000)*INDEX(Indexace!$C$42:$AV$42,MATCH($D$7,Indexace!$C$21:$AV$21))-AR$102,IF(Y100=('Základní vstupní data'!$F$81+20),('Provozní náklady VaK-ex post'!$W$49*1000)*INDEX(Indexace!$C$43:$AV$43,MATCH($D$7,Indexace!$C$21:$AV$21))-AS$102,IF(Y100=('Základní vstupní data'!$F$81+21),('Provozní náklady VaK-ex post'!$W$49*1000)*INDEX(Indexace!$C$44:$AV$44,MATCH($D$7,Indexace!$C$21:$AV$21))-AT$102,IF(Y100=('Základní vstupní data'!$F$81+22),('Provozní náklady VaK-ex post'!$W$49*1000)*INDEX(Indexace!$C$45:$AV$45,MATCH($D$7,Indexace!$C$21:$AV$21))-AU$102,IF(Y100=('Základní vstupní data'!$F$81+23),('Provozní náklady VaK-ex post'!$W$49*1000)*INDEX(Indexace!$C$46:$AV$46,MATCH($D$7,Indexace!$C$21:$AV$21))-AV$102,IF(Y100=('Základní vstupní data'!$F$81+24),('Provozní náklady VaK-ex post'!$W$49*1000)*INDEX(Indexace!$C$47:$AV$47,MATCH($D$7,Indexace!$C$21:$AV$21))-AW$102,IF(Y100=('Základní vstupní data'!$F$81+25),('Provozní náklady VaK-ex post'!$W$49*1000)*INDEX(Indexace!$C$48:$AV$48,MATCH($D$7,Indexace!$C$21:$AV$21))-AX$102,IF(Y100=('Základní vstupní data'!$F$81+26),('Provozní náklady VaK-ex post'!$W$49*1000)*INDEX(Indexace!$C$49:$AV$49,MATCH($D$7,Indexace!$C$21:$AV$21))-AY$102,IF(Y100=('Základní vstupní data'!$F$81+27),('Provozní náklady VaK-ex post'!$W$49*1000)*INDEX(Indexace!$C$50:$AV$50,MATCH($D$7,Indexace!$C$21:$AV$21))-AZ$102,IF(Y100=('Základní vstupní data'!$F$81+28),('Provozní náklady VaK-ex post'!$W$49*1000)*INDEX(Indexace!$C$51:$AV$51,MATCH($D$7,Indexace!$C$21:$AV$21))-BA$102,IF(Y100=('Základní vstupní data'!$F$81+29),('Provozní náklady VaK-ex post'!$W$49*1000)*INDEX(Indexace!$C$52:$AV$52,MATCH($D$7,Indexace!$C$21:$AV$21))-BB$102,IF(Y100=('Základní vstupní data'!$F$81+30),('Provozní náklady VaK-ex post'!$W$49*1000)*INDEX(Indexace!$C$53:$AV$53,MATCH($D$7,Indexace!$C$21:$AV$21))-BC$102)))))))))))))))))))))))))))))))),0)</f>
        <v>0</v>
      </c>
      <c r="Z110" s="459">
        <f>IF(Z100&gt;='Základní vstupní data'!$F$81,IF($F$2=0,0,IF(Z100&gt;='Základní vstupní data'!$F$81,('Základní vstupní data'!$G$124*1000)*INDEX(Indexace!$C$23:$AV$23,MATCH($D$7,Indexace!$C$21:$AV$21))-Z$102,IF(Z100=('Základní vstupní data'!$F$81+1),('Provozní náklady VaK-ex post'!$G$49*1000)*INDEX(Indexace!$C$24:$AV$24,MATCH($D$7,Indexace!$C$21:$AV$21))-AA$102,IF(Z100=('Základní vstupní data'!$F$81+2),('Provozní náklady VaK-ex post'!$I$49*1000)*INDEX(Indexace!$C$25:$AV$25,MATCH($D$7,Indexace!$C$21:$AV$21))-AB$102,IF(Z100=('Základní vstupní data'!$F$81+3),('Provozní náklady VaK-ex post'!$K$49*1000)*INDEX(Indexace!$C$26:$AV$26,MATCH($D$7,Indexace!$C$21:$AV$21))-AC$102,IF(Z100=('Základní vstupní data'!$F$81+4),('Provozní náklady VaK-ex post'!$M$49*1000)*INDEX(Indexace!$C$27:$AV$27,MATCH($D$7,Indexace!$C$21:$AV$21))-AD$102,IF(Z100=('Základní vstupní data'!$F$81+5),('Provozní náklady VaK-ex post'!$O$49*1000)*INDEX(Indexace!$C$28:$AV$28,MATCH($D$7,Indexace!$C$21:$AV$21))-AE$102,IF(Z100=('Základní vstupní data'!$F$81+6),('Provozní náklady VaK-ex post'!$Q$49*1000)*INDEX(Indexace!$C$29:$AV$29,MATCH($D$7,Indexace!$C$21:$AV$21))-AF$102,IF(Z100=('Základní vstupní data'!$F$81+7),('Provozní náklady VaK-ex post'!$S$49*1000)*INDEX(Indexace!$C$30:$AV$30,MATCH($D$7,Indexace!$C$21:$AV$21))-AG$102,IF(Z100=('Základní vstupní data'!$F$81+8),('Provozní náklady VaK-ex post'!$U$49*1000)*INDEX(Indexace!$C$31:$AV$31,MATCH($D$7,Indexace!$C$21:$AC$21))-AH$102,IF(Z100=('Základní vstupní data'!$F$81+9),('Provozní náklady VaK-ex post'!$W$49*1000)*INDEX(Indexace!$C$32:$AV$32,MATCH($D$7,Indexace!$C$21:$AV$21))-AI$102,IF(Z100=('Základní vstupní data'!$F$81+10),('Provozní náklady VaK-ex post'!$W$49*1000)*INDEX(Indexace!$C$33:$AV$33,MATCH($D$7,Indexace!$C$21:$AV$21))-AJ$102,IF(Z100=('Základní vstupní data'!$F$81+11),('Provozní náklady VaK-ex post'!$W$49*1000)*INDEX(Indexace!$C$34:$AV$34,MATCH($D$7,Indexace!$C$21:$AC$21))-AK$102,IF(Z100=('Základní vstupní data'!$F$81+12),('Provozní náklady VaK-ex post'!$W$49*1000)*INDEX(Indexace!$C$35:$AV$35,MATCH($D$7,Indexace!$C$21:$AV$21))-AL$102,IF(Z100=('Základní vstupní data'!$F$81+13),('Provozní náklady VaK-ex post'!$W$49*1000)*INDEX(Indexace!$C$36:$AV$36,MATCH($D$7,Indexace!$C$21:$AV$21))-AM$102,IF(Z100=('Základní vstupní data'!$F$81+14),('Provozní náklady VaK-ex post'!$W$49*1000)*INDEX(Indexace!$C$37:$AV$37,MATCH($D$7,Indexace!$C$21:$AV$21))-AN$102,IF(Z100=('Základní vstupní data'!$F$81+15),('Provozní náklady VaK-ex post'!$W$49*1000)*INDEX(Indexace!$C$38:$AV$38,MATCH($D$7,Indexace!$C$21:$AV$21))-AO$102,IF(Z100=('Základní vstupní data'!$F$81+16),('Provozní náklady VaK-ex post'!$W$49*1000)*INDEX(Indexace!$C$39:$AV$39,MATCH($D$7,Indexace!$C$21:$AV$21))-AP$102,IF(Z100=('Základní vstupní data'!$F$81+17),('Provozní náklady VaK-ex post'!$W$49*1000)*INDEX(Indexace!$C$40:$AV$40,MATCH($D$7,Indexace!$C$21:$AV$21))-AQ$102,IF(Z100=('Základní vstupní data'!$F$81+18),('Provozní náklady VaK-ex post'!$W$49*1000)*INDEX(Indexace!$C$41:$AV$41,MATCH($D$7,Indexace!$C$21:$AV$21))-AR$102,IF(Z100=('Základní vstupní data'!$F$81+19),('Provozní náklady VaK-ex post'!$W$49*1000)*INDEX(Indexace!$C$42:$AV$42,MATCH($D$7,Indexace!$C$21:$AV$21))-AS$102,IF(Z100=('Základní vstupní data'!$F$81+20),('Provozní náklady VaK-ex post'!$W$49*1000)*INDEX(Indexace!$C$43:$AV$43,MATCH($D$7,Indexace!$C$21:$AV$21))-AT$102,IF(Z100=('Základní vstupní data'!$F$81+21),('Provozní náklady VaK-ex post'!$W$49*1000)*INDEX(Indexace!$C$44:$AV$44,MATCH($D$7,Indexace!$C$21:$AV$21))-AU$102,IF(Z100=('Základní vstupní data'!$F$81+22),('Provozní náklady VaK-ex post'!$W$49*1000)*INDEX(Indexace!$C$45:$AV$45,MATCH($D$7,Indexace!$C$21:$AV$21))-AV$102,IF(Z100=('Základní vstupní data'!$F$81+23),('Provozní náklady VaK-ex post'!$W$49*1000)*INDEX(Indexace!$C$46:$AV$46,MATCH($D$7,Indexace!$C$21:$AV$21))-AW$102,IF(Z100=('Základní vstupní data'!$F$81+24),('Provozní náklady VaK-ex post'!$W$49*1000)*INDEX(Indexace!$C$47:$AV$47,MATCH($D$7,Indexace!$C$21:$AV$21))-AX$102,IF(Z100=('Základní vstupní data'!$F$81+25),('Provozní náklady VaK-ex post'!$W$49*1000)*INDEX(Indexace!$C$48:$AV$48,MATCH($D$7,Indexace!$C$21:$AV$21))-AY$102,IF(Z100=('Základní vstupní data'!$F$81+26),('Provozní náklady VaK-ex post'!$W$49*1000)*INDEX(Indexace!$C$49:$AV$49,MATCH($D$7,Indexace!$C$21:$AV$21))-AZ$102,IF(Z100=('Základní vstupní data'!$F$81+27),('Provozní náklady VaK-ex post'!$W$49*1000)*INDEX(Indexace!$C$50:$AV$50,MATCH($D$7,Indexace!$C$21:$AV$21))-BA$102,IF(Z100=('Základní vstupní data'!$F$81+28),('Provozní náklady VaK-ex post'!$W$49*1000)*INDEX(Indexace!$C$51:$AV$51,MATCH($D$7,Indexace!$C$21:$AV$21))-BB$102,IF(Z100=('Základní vstupní data'!$F$81+29),('Provozní náklady VaK-ex post'!$W$49*1000)*INDEX(Indexace!$C$52:$AV$52,MATCH($D$7,Indexace!$C$21:$AV$21))-BC$102,IF(Z100=('Základní vstupní data'!$F$81+30),('Provozní náklady VaK-ex post'!$W$49*1000)*INDEX(Indexace!$C$53:$AV$53,MATCH($D$7,Indexace!$C$21:$AV$21))-BD$102)))))))))))))))))))))))))))))))),0)</f>
        <v>0</v>
      </c>
      <c r="AA110" s="459">
        <f>IF(AA100&gt;='Základní vstupní data'!$F$81,IF($F$2=0,0,IF(AA100&gt;='Základní vstupní data'!$F$81,('Základní vstupní data'!$G$124*1000)*INDEX(Indexace!$C$23:$AV$23,MATCH($D$7,Indexace!$C$21:$AV$21))-AA$102,IF(AA100=('Základní vstupní data'!$F$81+1),('Provozní náklady VaK-ex post'!$G$49*1000)*INDEX(Indexace!$C$24:$AV$24,MATCH($D$7,Indexace!$C$21:$AV$21))-AB$102,IF(AA100=('Základní vstupní data'!$F$81+2),('Provozní náklady VaK-ex post'!$I$49*1000)*INDEX(Indexace!$C$25:$AV$25,MATCH($D$7,Indexace!$C$21:$AV$21))-AC$102,IF(AA100=('Základní vstupní data'!$F$81+3),('Provozní náklady VaK-ex post'!$K$49*1000)*INDEX(Indexace!$C$26:$AV$26,MATCH($D$7,Indexace!$C$21:$AV$21))-AD$102,IF(AA100=('Základní vstupní data'!$F$81+4),('Provozní náklady VaK-ex post'!$M$49*1000)*INDEX(Indexace!$C$27:$AV$27,MATCH($D$7,Indexace!$C$21:$AV$21))-AE$102,IF(AA100=('Základní vstupní data'!$F$81+5),('Provozní náklady VaK-ex post'!$O$49*1000)*INDEX(Indexace!$C$28:$AV$28,MATCH($D$7,Indexace!$C$21:$AV$21))-AF$102,IF(AA100=('Základní vstupní data'!$F$81+6),('Provozní náklady VaK-ex post'!$Q$49*1000)*INDEX(Indexace!$C$29:$AV$29,MATCH($D$7,Indexace!$C$21:$AV$21))-AG$102,IF(AA100=('Základní vstupní data'!$F$81+7),('Provozní náklady VaK-ex post'!$S$49*1000)*INDEX(Indexace!$C$30:$AV$30,MATCH($D$7,Indexace!$C$21:$AV$21))-AH$102,IF(AA100=('Základní vstupní data'!$F$81+8),('Provozní náklady VaK-ex post'!$U$49*1000)*INDEX(Indexace!$C$31:$AV$31,MATCH($D$7,Indexace!$C$21:$AC$21))-AI$102,IF(AA100=('Základní vstupní data'!$F$81+9),('Provozní náklady VaK-ex post'!$W$49*1000)*INDEX(Indexace!$C$32:$AV$32,MATCH($D$7,Indexace!$C$21:$AV$21))-AJ$102,IF(AA100=('Základní vstupní data'!$F$81+10),('Provozní náklady VaK-ex post'!$W$49*1000)*INDEX(Indexace!$C$33:$AV$33,MATCH($D$7,Indexace!$C$21:$AV$21))-AK$102,IF(AA100=('Základní vstupní data'!$F$81+11),('Provozní náklady VaK-ex post'!$W$49*1000)*INDEX(Indexace!$C$34:$AV$34,MATCH($D$7,Indexace!$C$21:$AC$21))-AL$102,IF(AA100=('Základní vstupní data'!$F$81+12),('Provozní náklady VaK-ex post'!$W$49*1000)*INDEX(Indexace!$C$35:$AV$35,MATCH($D$7,Indexace!$C$21:$AV$21))-AM$102,IF(AA100=('Základní vstupní data'!$F$81+13),('Provozní náklady VaK-ex post'!$W$49*1000)*INDEX(Indexace!$C$36:$AV$36,MATCH($D$7,Indexace!$C$21:$AV$21))-AN$102,IF(AA100=('Základní vstupní data'!$F$81+14),('Provozní náklady VaK-ex post'!$W$49*1000)*INDEX(Indexace!$C$37:$AV$37,MATCH($D$7,Indexace!$C$21:$AV$21))-AO$102,IF(AA100=('Základní vstupní data'!$F$81+15),('Provozní náklady VaK-ex post'!$W$49*1000)*INDEX(Indexace!$C$38:$AV$38,MATCH($D$7,Indexace!$C$21:$AV$21))-AP$102,IF(AA100=('Základní vstupní data'!$F$81+16),('Provozní náklady VaK-ex post'!$W$49*1000)*INDEX(Indexace!$C$39:$AV$39,MATCH($D$7,Indexace!$C$21:$AV$21))-AQ$102,IF(AA100=('Základní vstupní data'!$F$81+17),('Provozní náklady VaK-ex post'!$W$49*1000)*INDEX(Indexace!$C$40:$AV$40,MATCH($D$7,Indexace!$C$21:$AV$21))-AR$102,IF(AA100=('Základní vstupní data'!$F$81+18),('Provozní náklady VaK-ex post'!$W$49*1000)*INDEX(Indexace!$C$41:$AV$41,MATCH($D$7,Indexace!$C$21:$AV$21))-AS$102,IF(AA100=('Základní vstupní data'!$F$81+19),('Provozní náklady VaK-ex post'!$W$49*1000)*INDEX(Indexace!$C$42:$AV$42,MATCH($D$7,Indexace!$C$21:$AV$21))-AT$102,IF(AA100=('Základní vstupní data'!$F$81+20),('Provozní náklady VaK-ex post'!$W$49*1000)*INDEX(Indexace!$C$43:$AV$43,MATCH($D$7,Indexace!$C$21:$AV$21))-AU$102,IF(AA100=('Základní vstupní data'!$F$81+21),('Provozní náklady VaK-ex post'!$W$49*1000)*INDEX(Indexace!$C$44:$AV$44,MATCH($D$7,Indexace!$C$21:$AV$21))-AV$102,IF(AA100=('Základní vstupní data'!$F$81+22),('Provozní náklady VaK-ex post'!$W$49*1000)*INDEX(Indexace!$C$45:$AV$45,MATCH($D$7,Indexace!$C$21:$AV$21))-AW$102,IF(AA100=('Základní vstupní data'!$F$81+23),('Provozní náklady VaK-ex post'!$W$49*1000)*INDEX(Indexace!$C$46:$AV$46,MATCH($D$7,Indexace!$C$21:$AV$21))-AX$102,IF(AA100=('Základní vstupní data'!$F$81+24),('Provozní náklady VaK-ex post'!$W$49*1000)*INDEX(Indexace!$C$47:$AV$47,MATCH($D$7,Indexace!$C$21:$AV$21))-AY$102,IF(AA100=('Základní vstupní data'!$F$81+25),('Provozní náklady VaK-ex post'!$W$49*1000)*INDEX(Indexace!$C$48:$AV$48,MATCH($D$7,Indexace!$C$21:$AV$21))-AZ$102,IF(AA100=('Základní vstupní data'!$F$81+26),('Provozní náklady VaK-ex post'!$W$49*1000)*INDEX(Indexace!$C$49:$AV$49,MATCH($D$7,Indexace!$C$21:$AV$21))-BA$102,IF(AA100=('Základní vstupní data'!$F$81+27),('Provozní náklady VaK-ex post'!$W$49*1000)*INDEX(Indexace!$C$50:$AV$50,MATCH($D$7,Indexace!$C$21:$AV$21))-BB$102,IF(AA100=('Základní vstupní data'!$F$81+28),('Provozní náklady VaK-ex post'!$W$49*1000)*INDEX(Indexace!$C$51:$AV$51,MATCH($D$7,Indexace!$C$21:$AV$21))-BC$102,IF(AA100=('Základní vstupní data'!$F$81+29),('Provozní náklady VaK-ex post'!$W$49*1000)*INDEX(Indexace!$C$52:$AV$52,MATCH($D$7,Indexace!$C$21:$AV$21))-BD$102,IF(AA100=('Základní vstupní data'!$F$81+30),('Provozní náklady VaK-ex post'!$W$49*1000)*INDEX(Indexace!$C$53:$AV$53,MATCH($D$7,Indexace!$C$21:$AV$21))-BE$102)))))))))))))))))))))))))))))))),0)</f>
        <v>0</v>
      </c>
      <c r="AB110" s="459">
        <f>IF(AB100&gt;='Základní vstupní data'!$F$81,IF($F$2=0,0,IF(AB100&gt;='Základní vstupní data'!$F$81,('Základní vstupní data'!$G$124*1000)*INDEX(Indexace!$C$23:$AV$23,MATCH($D$7,Indexace!$C$21:$AV$21))-AB$102,IF(AB100=('Základní vstupní data'!$F$81+1),('Provozní náklady VaK-ex post'!$G$49*1000)*INDEX(Indexace!$C$24:$AV$24,MATCH($D$7,Indexace!$C$21:$AV$21))-AC$102,IF(AB100=('Základní vstupní data'!$F$81+2),('Provozní náklady VaK-ex post'!$I$49*1000)*INDEX(Indexace!$C$25:$AV$25,MATCH($D$7,Indexace!$C$21:$AV$21))-AD$102,IF(AB100=('Základní vstupní data'!$F$81+3),('Provozní náklady VaK-ex post'!$K$49*1000)*INDEX(Indexace!$C$26:$AV$26,MATCH($D$7,Indexace!$C$21:$AV$21))-AE$102,IF(AB100=('Základní vstupní data'!$F$81+4),('Provozní náklady VaK-ex post'!$M$49*1000)*INDEX(Indexace!$C$27:$AV$27,MATCH($D$7,Indexace!$C$21:$AV$21))-AF$102,IF(AB100=('Základní vstupní data'!$F$81+5),('Provozní náklady VaK-ex post'!$O$49*1000)*INDEX(Indexace!$C$28:$AV$28,MATCH($D$7,Indexace!$C$21:$AV$21))-AG$102,IF(AB100=('Základní vstupní data'!$F$81+6),('Provozní náklady VaK-ex post'!$Q$49*1000)*INDEX(Indexace!$C$29:$AV$29,MATCH($D$7,Indexace!$C$21:$AV$21))-AH$102,IF(AB100=('Základní vstupní data'!$F$81+7),('Provozní náklady VaK-ex post'!$S$49*1000)*INDEX(Indexace!$C$30:$AV$30,MATCH($D$7,Indexace!$C$21:$AV$21))-AI$102,IF(AB100=('Základní vstupní data'!$F$81+8),('Provozní náklady VaK-ex post'!$U$49*1000)*INDEX(Indexace!$C$31:$AV$31,MATCH($D$7,Indexace!$C$21:$AC$21))-AJ$102,IF(AB100=('Základní vstupní data'!$F$81+9),('Provozní náklady VaK-ex post'!$W$49*1000)*INDEX(Indexace!$C$32:$AV$32,MATCH($D$7,Indexace!$C$21:$AV$21))-AK$102,IF(AB100=('Základní vstupní data'!$F$81+10),('Provozní náklady VaK-ex post'!$W$49*1000)*INDEX(Indexace!$C$33:$AV$33,MATCH($D$7,Indexace!$C$21:$AV$21))-AL$102,IF(AB100=('Základní vstupní data'!$F$81+11),('Provozní náklady VaK-ex post'!$W$49*1000)*INDEX(Indexace!$C$34:$AV$34,MATCH($D$7,Indexace!$C$21:$AC$21))-AM$102,IF(AB100=('Základní vstupní data'!$F$81+12),('Provozní náklady VaK-ex post'!$W$49*1000)*INDEX(Indexace!$C$35:$AV$35,MATCH($D$7,Indexace!$C$21:$AV$21))-AN$102,IF(AB100=('Základní vstupní data'!$F$81+13),('Provozní náklady VaK-ex post'!$W$49*1000)*INDEX(Indexace!$C$36:$AV$36,MATCH($D$7,Indexace!$C$21:$AV$21))-AO$102,IF(AB100=('Základní vstupní data'!$F$81+14),('Provozní náklady VaK-ex post'!$W$49*1000)*INDEX(Indexace!$C$37:$AV$37,MATCH($D$7,Indexace!$C$21:$AV$21))-AP$102,IF(AB100=('Základní vstupní data'!$F$81+15),('Provozní náklady VaK-ex post'!$W$49*1000)*INDEX(Indexace!$C$38:$AV$38,MATCH($D$7,Indexace!$C$21:$AV$21))-AQ$102,IF(AB100=('Základní vstupní data'!$F$81+16),('Provozní náklady VaK-ex post'!$W$49*1000)*INDEX(Indexace!$C$39:$AV$39,MATCH($D$7,Indexace!$C$21:$AV$21))-AR$102,IF(AB100=('Základní vstupní data'!$F$81+17),('Provozní náklady VaK-ex post'!$W$49*1000)*INDEX(Indexace!$C$40:$AV$40,MATCH($D$7,Indexace!$C$21:$AV$21))-AS$102,IF(AB100=('Základní vstupní data'!$F$81+18),('Provozní náklady VaK-ex post'!$W$49*1000)*INDEX(Indexace!$C$41:$AV$41,MATCH($D$7,Indexace!$C$21:$AV$21))-AT$102,IF(AB100=('Základní vstupní data'!$F$81+19),('Provozní náklady VaK-ex post'!$W$49*1000)*INDEX(Indexace!$C$42:$AV$42,MATCH($D$7,Indexace!$C$21:$AV$21))-AU$102,IF(AB100=('Základní vstupní data'!$F$81+20),('Provozní náklady VaK-ex post'!$W$49*1000)*INDEX(Indexace!$C$43:$AV$43,MATCH($D$7,Indexace!$C$21:$AV$21))-AV$102,IF(AB100=('Základní vstupní data'!$F$81+21),('Provozní náklady VaK-ex post'!$W$49*1000)*INDEX(Indexace!$C$44:$AV$44,MATCH($D$7,Indexace!$C$21:$AV$21))-AW$102,IF(AB100=('Základní vstupní data'!$F$81+22),('Provozní náklady VaK-ex post'!$W$49*1000)*INDEX(Indexace!$C$45:$AV$45,MATCH($D$7,Indexace!$C$21:$AV$21))-AX$102,IF(AB100=('Základní vstupní data'!$F$81+23),('Provozní náklady VaK-ex post'!$W$49*1000)*INDEX(Indexace!$C$46:$AV$46,MATCH($D$7,Indexace!$C$21:$AV$21))-AY$102,IF(AB100=('Základní vstupní data'!$F$81+24),('Provozní náklady VaK-ex post'!$W$49*1000)*INDEX(Indexace!$C$47:$AV$47,MATCH($D$7,Indexace!$C$21:$AV$21))-AZ$102,IF(AB100=('Základní vstupní data'!$F$81+25),('Provozní náklady VaK-ex post'!$W$49*1000)*INDEX(Indexace!$C$48:$AV$48,MATCH($D$7,Indexace!$C$21:$AV$21))-BA$102,IF(AB100=('Základní vstupní data'!$F$81+26),('Provozní náklady VaK-ex post'!$W$49*1000)*INDEX(Indexace!$C$49:$AV$49,MATCH($D$7,Indexace!$C$21:$AV$21))-BB$102,IF(AB100=('Základní vstupní data'!$F$81+27),('Provozní náklady VaK-ex post'!$W$49*1000)*INDEX(Indexace!$C$50:$AV$50,MATCH($D$7,Indexace!$C$21:$AV$21))-BC$102,IF(AB100=('Základní vstupní data'!$F$81+28),('Provozní náklady VaK-ex post'!$W$49*1000)*INDEX(Indexace!$C$51:$AV$51,MATCH($D$7,Indexace!$C$21:$AV$21))-BD$102,IF(AB100=('Základní vstupní data'!$F$81+29),('Provozní náklady VaK-ex post'!$W$49*1000)*INDEX(Indexace!$C$52:$AV$52,MATCH($D$7,Indexace!$C$21:$AV$21))-BE$102,IF(AB100=('Základní vstupní data'!$F$81+30),('Provozní náklady VaK-ex post'!$W$49*1000)*INDEX(Indexace!$C$53:$AV$53,MATCH($D$7,Indexace!$C$21:$AV$21))-BF$102)))))))))))))))))))))))))))))))),0)</f>
        <v>0</v>
      </c>
      <c r="AC110" s="459">
        <f>IF(AC100&gt;='Základní vstupní data'!$F$81,IF($F$2=0,0,IF(AC100&gt;='Základní vstupní data'!$F$81,('Základní vstupní data'!$G$124*1000)*INDEX(Indexace!$C$23:$AV$23,MATCH($D$7,Indexace!$C$21:$AV$21))-AC$102,IF(AC100=('Základní vstupní data'!$F$81+1),('Provozní náklady VaK-ex post'!$G$49*1000)*INDEX(Indexace!$C$24:$AV$24,MATCH($D$7,Indexace!$C$21:$AV$21))-AD$102,IF(AC100=('Základní vstupní data'!$F$81+2),('Provozní náklady VaK-ex post'!$I$49*1000)*INDEX(Indexace!$C$25:$AV$25,MATCH($D$7,Indexace!$C$21:$AV$21))-AE$102,IF(AC100=('Základní vstupní data'!$F$81+3),('Provozní náklady VaK-ex post'!$K$49*1000)*INDEX(Indexace!$C$26:$AV$26,MATCH($D$7,Indexace!$C$21:$AV$21))-AF$102,IF(AC100=('Základní vstupní data'!$F$81+4),('Provozní náklady VaK-ex post'!$M$49*1000)*INDEX(Indexace!$C$27:$AV$27,MATCH($D$7,Indexace!$C$21:$AV$21))-AG$102,IF(AC100=('Základní vstupní data'!$F$81+5),('Provozní náklady VaK-ex post'!$O$49*1000)*INDEX(Indexace!$C$28:$AV$28,MATCH($D$7,Indexace!$C$21:$AV$21))-AH$102,IF(AC100=('Základní vstupní data'!$F$81+6),('Provozní náklady VaK-ex post'!$Q$49*1000)*INDEX(Indexace!$C$29:$AV$29,MATCH($D$7,Indexace!$C$21:$AV$21))-AI$102,IF(AC100=('Základní vstupní data'!$F$81+7),('Provozní náklady VaK-ex post'!$S$49*1000)*INDEX(Indexace!$C$30:$AV$30,MATCH($D$7,Indexace!$C$21:$AV$21))-AJ$102,IF(AC100=('Základní vstupní data'!$F$81+8),('Provozní náklady VaK-ex post'!$U$49*1000)*INDEX(Indexace!$C$31:$AV$31,MATCH($D$7,Indexace!$C$21:$AC$21))-AK$102,IF(AC100=('Základní vstupní data'!$F$81+9),('Provozní náklady VaK-ex post'!$W$49*1000)*INDEX(Indexace!$C$32:$AV$32,MATCH($D$7,Indexace!$C$21:$AV$21))-AL$102,IF(AC100=('Základní vstupní data'!$F$81+10),('Provozní náklady VaK-ex post'!$W$49*1000)*INDEX(Indexace!$C$33:$AV$33,MATCH($D$7,Indexace!$C$21:$AV$21))-AM$102,IF(AC100=('Základní vstupní data'!$F$81+11),('Provozní náklady VaK-ex post'!$W$49*1000)*INDEX(Indexace!$C$34:$AV$34,MATCH($D$7,Indexace!$C$21:$AC$21))-AN$102,IF(AC100=('Základní vstupní data'!$F$81+12),('Provozní náklady VaK-ex post'!$W$49*1000)*INDEX(Indexace!$C$35:$AV$35,MATCH($D$7,Indexace!$C$21:$AV$21))-AO$102,IF(AC100=('Základní vstupní data'!$F$81+13),('Provozní náklady VaK-ex post'!$W$49*1000)*INDEX(Indexace!$C$36:$AV$36,MATCH($D$7,Indexace!$C$21:$AV$21))-AP$102,IF(AC100=('Základní vstupní data'!$F$81+14),('Provozní náklady VaK-ex post'!$W$49*1000)*INDEX(Indexace!$C$37:$AV$37,MATCH($D$7,Indexace!$C$21:$AV$21))-AQ$102,IF(AC100=('Základní vstupní data'!$F$81+15),('Provozní náklady VaK-ex post'!$W$49*1000)*INDEX(Indexace!$C$38:$AV$38,MATCH($D$7,Indexace!$C$21:$AV$21))-AR$102,IF(AC100=('Základní vstupní data'!$F$81+16),('Provozní náklady VaK-ex post'!$W$49*1000)*INDEX(Indexace!$C$39:$AV$39,MATCH($D$7,Indexace!$C$21:$AV$21))-AS$102,IF(AC100=('Základní vstupní data'!$F$81+17),('Provozní náklady VaK-ex post'!$W$49*1000)*INDEX(Indexace!$C$40:$AV$40,MATCH($D$7,Indexace!$C$21:$AV$21))-AT$102,IF(AC100=('Základní vstupní data'!$F$81+18),('Provozní náklady VaK-ex post'!$W$49*1000)*INDEX(Indexace!$C$41:$AV$41,MATCH($D$7,Indexace!$C$21:$AV$21))-AU$102,IF(AC100=('Základní vstupní data'!$F$81+19),('Provozní náklady VaK-ex post'!$W$49*1000)*INDEX(Indexace!$C$42:$AV$42,MATCH($D$7,Indexace!$C$21:$AV$21))-AV$102,IF(AC100=('Základní vstupní data'!$F$81+20),('Provozní náklady VaK-ex post'!$W$49*1000)*INDEX(Indexace!$C$43:$AV$43,MATCH($D$7,Indexace!$C$21:$AV$21))-AW$102,IF(AC100=('Základní vstupní data'!$F$81+21),('Provozní náklady VaK-ex post'!$W$49*1000)*INDEX(Indexace!$C$44:$AV$44,MATCH($D$7,Indexace!$C$21:$AV$21))-AX$102,IF(AC100=('Základní vstupní data'!$F$81+22),('Provozní náklady VaK-ex post'!$W$49*1000)*INDEX(Indexace!$C$45:$AV$45,MATCH($D$7,Indexace!$C$21:$AV$21))-AY$102,IF(AC100=('Základní vstupní data'!$F$81+23),('Provozní náklady VaK-ex post'!$W$49*1000)*INDEX(Indexace!$C$46:$AV$46,MATCH($D$7,Indexace!$C$21:$AV$21))-AZ$102,IF(AC100=('Základní vstupní data'!$F$81+24),('Provozní náklady VaK-ex post'!$W$49*1000)*INDEX(Indexace!$C$47:$AV$47,MATCH($D$7,Indexace!$C$21:$AV$21))-BA$102,IF(AC100=('Základní vstupní data'!$F$81+25),('Provozní náklady VaK-ex post'!$W$49*1000)*INDEX(Indexace!$C$48:$AV$48,MATCH($D$7,Indexace!$C$21:$AV$21))-BB$102,IF(AC100=('Základní vstupní data'!$F$81+26),('Provozní náklady VaK-ex post'!$W$49*1000)*INDEX(Indexace!$C$49:$AV$49,MATCH($D$7,Indexace!$C$21:$AV$21))-BC$102,IF(AC100=('Základní vstupní data'!$F$81+27),('Provozní náklady VaK-ex post'!$W$49*1000)*INDEX(Indexace!$C$50:$AV$50,MATCH($D$7,Indexace!$C$21:$AV$21))-BD$102,IF(AC100=('Základní vstupní data'!$F$81+28),('Provozní náklady VaK-ex post'!$W$49*1000)*INDEX(Indexace!$C$51:$AV$51,MATCH($D$7,Indexace!$C$21:$AV$21))-BE$102,IF(AC100=('Základní vstupní data'!$F$81+29),('Provozní náklady VaK-ex post'!$W$49*1000)*INDEX(Indexace!$C$52:$AV$52,MATCH($D$7,Indexace!$C$21:$AV$21))-BF$102,IF(AC100=('Základní vstupní data'!$F$81+30),('Provozní náklady VaK-ex post'!$W$49*1000)*INDEX(Indexace!$C$53:$AV$53,MATCH($D$7,Indexace!$C$21:$AV$21))-BG$102)))))))))))))))))))))))))))))))),0)</f>
        <v>0</v>
      </c>
      <c r="AD110" s="459">
        <f>IF(AD100&gt;='Základní vstupní data'!$F$81,IF($F$2=0,0,IF(AD100&gt;='Základní vstupní data'!$F$81,('Základní vstupní data'!$G$124*1000)*INDEX(Indexace!$C$23:$AV$23,MATCH($D$7,Indexace!$C$21:$AV$21))-AD$102,IF(AD100=('Základní vstupní data'!$F$81+1),('Provozní náklady VaK-ex post'!$G$49*1000)*INDEX(Indexace!$C$24:$AV$24,MATCH($D$7,Indexace!$C$21:$AV$21))-AE$102,IF(AD100=('Základní vstupní data'!$F$81+2),('Provozní náklady VaK-ex post'!$I$49*1000)*INDEX(Indexace!$C$25:$AV$25,MATCH($D$7,Indexace!$C$21:$AV$21))-AF$102,IF(AD100=('Základní vstupní data'!$F$81+3),('Provozní náklady VaK-ex post'!$K$49*1000)*INDEX(Indexace!$C$26:$AV$26,MATCH($D$7,Indexace!$C$21:$AV$21))-AG$102,IF(AD100=('Základní vstupní data'!$F$81+4),('Provozní náklady VaK-ex post'!$M$49*1000)*INDEX(Indexace!$C$27:$AV$27,MATCH($D$7,Indexace!$C$21:$AV$21))-AH$102,IF(AD100=('Základní vstupní data'!$F$81+5),('Provozní náklady VaK-ex post'!$O$49*1000)*INDEX(Indexace!$C$28:$AV$28,MATCH($D$7,Indexace!$C$21:$AV$21))-AI$102,IF(AD100=('Základní vstupní data'!$F$81+6),('Provozní náklady VaK-ex post'!$Q$49*1000)*INDEX(Indexace!$C$29:$AV$29,MATCH($D$7,Indexace!$C$21:$AV$21))-AJ$102,IF(AD100=('Základní vstupní data'!$F$81+7),('Provozní náklady VaK-ex post'!$S$49*1000)*INDEX(Indexace!$C$30:$AV$30,MATCH($D$7,Indexace!$C$21:$AV$21))-AK$102,IF(AD100=('Základní vstupní data'!$F$81+8),('Provozní náklady VaK-ex post'!$U$49*1000)*INDEX(Indexace!$C$31:$AV$31,MATCH($D$7,Indexace!$C$21:$AC$21))-AL$102,IF(AD100=('Základní vstupní data'!$F$81+9),('Provozní náklady VaK-ex post'!$W$49*1000)*INDEX(Indexace!$C$32:$AV$32,MATCH($D$7,Indexace!$C$21:$AV$21))-AM$102,IF(AD100=('Základní vstupní data'!$F$81+10),('Provozní náklady VaK-ex post'!$W$49*1000)*INDEX(Indexace!$C$33:$AV$33,MATCH($D$7,Indexace!$C$21:$AV$21))-AN$102,IF(AD100=('Základní vstupní data'!$F$81+11),('Provozní náklady VaK-ex post'!$W$49*1000)*INDEX(Indexace!$C$34:$AV$34,MATCH($D$7,Indexace!$C$21:$AC$21))-AO$102,IF(AD100=('Základní vstupní data'!$F$81+12),('Provozní náklady VaK-ex post'!$W$49*1000)*INDEX(Indexace!$C$35:$AV$35,MATCH($D$7,Indexace!$C$21:$AV$21))-AP$102,IF(AD100=('Základní vstupní data'!$F$81+13),('Provozní náklady VaK-ex post'!$W$49*1000)*INDEX(Indexace!$C$36:$AV$36,MATCH($D$7,Indexace!$C$21:$AV$21))-AQ$102,IF(AD100=('Základní vstupní data'!$F$81+14),('Provozní náklady VaK-ex post'!$W$49*1000)*INDEX(Indexace!$C$37:$AV$37,MATCH($D$7,Indexace!$C$21:$AV$21))-AR$102,IF(AD100=('Základní vstupní data'!$F$81+15),('Provozní náklady VaK-ex post'!$W$49*1000)*INDEX(Indexace!$C$38:$AV$38,MATCH($D$7,Indexace!$C$21:$AV$21))-AS$102,IF(AD100=('Základní vstupní data'!$F$81+16),('Provozní náklady VaK-ex post'!$W$49*1000)*INDEX(Indexace!$C$39:$AV$39,MATCH($D$7,Indexace!$C$21:$AV$21))-AT$102,IF(AD100=('Základní vstupní data'!$F$81+17),('Provozní náklady VaK-ex post'!$W$49*1000)*INDEX(Indexace!$C$40:$AV$40,MATCH($D$7,Indexace!$C$21:$AV$21))-AU$102,IF(AD100=('Základní vstupní data'!$F$81+18),('Provozní náklady VaK-ex post'!$W$49*1000)*INDEX(Indexace!$C$41:$AV$41,MATCH($D$7,Indexace!$C$21:$AV$21))-AV$102,IF(AD100=('Základní vstupní data'!$F$81+19),('Provozní náklady VaK-ex post'!$W$49*1000)*INDEX(Indexace!$C$42:$AV$42,MATCH($D$7,Indexace!$C$21:$AV$21))-AW$102,IF(AD100=('Základní vstupní data'!$F$81+20),('Provozní náklady VaK-ex post'!$W$49*1000)*INDEX(Indexace!$C$43:$AV$43,MATCH($D$7,Indexace!$C$21:$AV$21))-AX$102,IF(AD100=('Základní vstupní data'!$F$81+21),('Provozní náklady VaK-ex post'!$W$49*1000)*INDEX(Indexace!$C$44:$AV$44,MATCH($D$7,Indexace!$C$21:$AV$21))-AY$102,IF(AD100=('Základní vstupní data'!$F$81+22),('Provozní náklady VaK-ex post'!$W$49*1000)*INDEX(Indexace!$C$45:$AV$45,MATCH($D$7,Indexace!$C$21:$AV$21))-AZ$102,IF(AD100=('Základní vstupní data'!$F$81+23),('Provozní náklady VaK-ex post'!$W$49*1000)*INDEX(Indexace!$C$46:$AV$46,MATCH($D$7,Indexace!$C$21:$AV$21))-BA$102,IF(AD100=('Základní vstupní data'!$F$81+24),('Provozní náklady VaK-ex post'!$W$49*1000)*INDEX(Indexace!$C$47:$AV$47,MATCH($D$7,Indexace!$C$21:$AV$21))-BB$102,IF(AD100=('Základní vstupní data'!$F$81+25),('Provozní náklady VaK-ex post'!$W$49*1000)*INDEX(Indexace!$C$48:$AV$48,MATCH($D$7,Indexace!$C$21:$AV$21))-BC$102,IF(AD100=('Základní vstupní data'!$F$81+26),('Provozní náklady VaK-ex post'!$W$49*1000)*INDEX(Indexace!$C$49:$AV$49,MATCH($D$7,Indexace!$C$21:$AV$21))-BD$102,IF(AD100=('Základní vstupní data'!$F$81+27),('Provozní náklady VaK-ex post'!$W$49*1000)*INDEX(Indexace!$C$50:$AV$50,MATCH($D$7,Indexace!$C$21:$AV$21))-BE$102,IF(AD100=('Základní vstupní data'!$F$81+28),('Provozní náklady VaK-ex post'!$W$49*1000)*INDEX(Indexace!$C$51:$AV$51,MATCH($D$7,Indexace!$C$21:$AV$21))-BF$102,IF(AD100=('Základní vstupní data'!$F$81+29),('Provozní náklady VaK-ex post'!$W$49*1000)*INDEX(Indexace!$C$52:$AV$52,MATCH($D$7,Indexace!$C$21:$AV$21))-BG$102,IF(AD100=('Základní vstupní data'!$F$81+30),('Provozní náklady VaK-ex post'!$W$49*1000)*INDEX(Indexace!$C$53:$AV$53,MATCH($D$7,Indexace!$C$21:$AV$21))-BH$102)))))))))))))))))))))))))))))))),0)</f>
        <v>0</v>
      </c>
      <c r="AE110" s="459">
        <f>IF(AE100&gt;='Základní vstupní data'!$F$81,IF($F$2=0,0,IF(AE100&gt;='Základní vstupní data'!$F$81,('Základní vstupní data'!$G$124*1000)*INDEX(Indexace!$C$23:$AV$23,MATCH($D$7,Indexace!$C$21:$AV$21))-AE$102,IF(AE100=('Základní vstupní data'!$F$81+1),('Provozní náklady VaK-ex post'!$G$49*1000)*INDEX(Indexace!$C$24:$AV$24,MATCH($D$7,Indexace!$C$21:$AV$21))-AF$102,IF(AE100=('Základní vstupní data'!$F$81+2),('Provozní náklady VaK-ex post'!$I$49*1000)*INDEX(Indexace!$C$25:$AV$25,MATCH($D$7,Indexace!$C$21:$AV$21))-AG$102,IF(AE100=('Základní vstupní data'!$F$81+3),('Provozní náklady VaK-ex post'!$K$49*1000)*INDEX(Indexace!$C$26:$AV$26,MATCH($D$7,Indexace!$C$21:$AV$21))-AH$102,IF(AE100=('Základní vstupní data'!$F$81+4),('Provozní náklady VaK-ex post'!$M$49*1000)*INDEX(Indexace!$C$27:$AV$27,MATCH($D$7,Indexace!$C$21:$AV$21))-AI$102,IF(AE100=('Základní vstupní data'!$F$81+5),('Provozní náklady VaK-ex post'!$O$49*1000)*INDEX(Indexace!$C$28:$AV$28,MATCH($D$7,Indexace!$C$21:$AV$21))-AJ$102,IF(AE100=('Základní vstupní data'!$F$81+6),('Provozní náklady VaK-ex post'!$Q$49*1000)*INDEX(Indexace!$C$29:$AV$29,MATCH($D$7,Indexace!$C$21:$AV$21))-AK$102,IF(AE100=('Základní vstupní data'!$F$81+7),('Provozní náklady VaK-ex post'!$S$49*1000)*INDEX(Indexace!$C$30:$AV$30,MATCH($D$7,Indexace!$C$21:$AV$21))-AL$102,IF(AE100=('Základní vstupní data'!$F$81+8),('Provozní náklady VaK-ex post'!$U$49*1000)*INDEX(Indexace!$C$31:$AV$31,MATCH($D$7,Indexace!$C$21:$AC$21))-AM$102,IF(AE100=('Základní vstupní data'!$F$81+9),('Provozní náklady VaK-ex post'!$W$49*1000)*INDEX(Indexace!$C$32:$AV$32,MATCH($D$7,Indexace!$C$21:$AV$21))-AN$102,IF(AE100=('Základní vstupní data'!$F$81+10),('Provozní náklady VaK-ex post'!$W$49*1000)*INDEX(Indexace!$C$33:$AV$33,MATCH($D$7,Indexace!$C$21:$AV$21))-AO$102,IF(AE100=('Základní vstupní data'!$F$81+11),('Provozní náklady VaK-ex post'!$W$49*1000)*INDEX(Indexace!$C$34:$AV$34,MATCH($D$7,Indexace!$C$21:$AC$21))-AP$102,IF(AE100=('Základní vstupní data'!$F$81+12),('Provozní náklady VaK-ex post'!$W$49*1000)*INDEX(Indexace!$C$35:$AV$35,MATCH($D$7,Indexace!$C$21:$AV$21))-AQ$102,IF(AE100=('Základní vstupní data'!$F$81+13),('Provozní náklady VaK-ex post'!$W$49*1000)*INDEX(Indexace!$C$36:$AV$36,MATCH($D$7,Indexace!$C$21:$AV$21))-AR$102,IF(AE100=('Základní vstupní data'!$F$81+14),('Provozní náklady VaK-ex post'!$W$49*1000)*INDEX(Indexace!$C$37:$AV$37,MATCH($D$7,Indexace!$C$21:$AV$21))-AS$102,IF(AE100=('Základní vstupní data'!$F$81+15),('Provozní náklady VaK-ex post'!$W$49*1000)*INDEX(Indexace!$C$38:$AV$38,MATCH($D$7,Indexace!$C$21:$AV$21))-AT$102,IF(AE100=('Základní vstupní data'!$F$81+16),('Provozní náklady VaK-ex post'!$W$49*1000)*INDEX(Indexace!$C$39:$AV$39,MATCH($D$7,Indexace!$C$21:$AV$21))-AU$102,IF(AE100=('Základní vstupní data'!$F$81+17),('Provozní náklady VaK-ex post'!$W$49*1000)*INDEX(Indexace!$C$40:$AV$40,MATCH($D$7,Indexace!$C$21:$AV$21))-AV$102,IF(AE100=('Základní vstupní data'!$F$81+18),('Provozní náklady VaK-ex post'!$W$49*1000)*INDEX(Indexace!$C$41:$AV$41,MATCH($D$7,Indexace!$C$21:$AV$21))-AW$102,IF(AE100=('Základní vstupní data'!$F$81+19),('Provozní náklady VaK-ex post'!$W$49*1000)*INDEX(Indexace!$C$42:$AV$42,MATCH($D$7,Indexace!$C$21:$AV$21))-AX$102,IF(AE100=('Základní vstupní data'!$F$81+20),('Provozní náklady VaK-ex post'!$W$49*1000)*INDEX(Indexace!$C$43:$AV$43,MATCH($D$7,Indexace!$C$21:$AV$21))-AY$102,IF(AE100=('Základní vstupní data'!$F$81+21),('Provozní náklady VaK-ex post'!$W$49*1000)*INDEX(Indexace!$C$44:$AV$44,MATCH($D$7,Indexace!$C$21:$AV$21))-AZ$102,IF(AE100=('Základní vstupní data'!$F$81+22),('Provozní náklady VaK-ex post'!$W$49*1000)*INDEX(Indexace!$C$45:$AV$45,MATCH($D$7,Indexace!$C$21:$AV$21))-BA$102,IF(AE100=('Základní vstupní data'!$F$81+23),('Provozní náklady VaK-ex post'!$W$49*1000)*INDEX(Indexace!$C$46:$AV$46,MATCH($D$7,Indexace!$C$21:$AV$21))-BB$102,IF(AE100=('Základní vstupní data'!$F$81+24),('Provozní náklady VaK-ex post'!$W$49*1000)*INDEX(Indexace!$C$47:$AV$47,MATCH($D$7,Indexace!$C$21:$AV$21))-BC$102,IF(AE100=('Základní vstupní data'!$F$81+25),('Provozní náklady VaK-ex post'!$W$49*1000)*INDEX(Indexace!$C$48:$AV$48,MATCH($D$7,Indexace!$C$21:$AV$21))-BD$102,IF(AE100=('Základní vstupní data'!$F$81+26),('Provozní náklady VaK-ex post'!$W$49*1000)*INDEX(Indexace!$C$49:$AV$49,MATCH($D$7,Indexace!$C$21:$AV$21))-BE$102,IF(AE100=('Základní vstupní data'!$F$81+27),('Provozní náklady VaK-ex post'!$W$49*1000)*INDEX(Indexace!$C$50:$AV$50,MATCH($D$7,Indexace!$C$21:$AV$21))-BF$102,IF(AE100=('Základní vstupní data'!$F$81+28),('Provozní náklady VaK-ex post'!$W$49*1000)*INDEX(Indexace!$C$51:$AV$51,MATCH($D$7,Indexace!$C$21:$AV$21))-BG$102,IF(AE100=('Základní vstupní data'!$F$81+29),('Provozní náklady VaK-ex post'!$W$49*1000)*INDEX(Indexace!$C$52:$AV$52,MATCH($D$7,Indexace!$C$21:$AV$21))-BH$102,IF(AE100=('Základní vstupní data'!$F$81+30),('Provozní náklady VaK-ex post'!$W$49*1000)*INDEX(Indexace!$C$53:$AV$53,MATCH($D$7,Indexace!$C$21:$AV$21))-BI$102)))))))))))))))))))))))))))))))),0)</f>
        <v>0</v>
      </c>
      <c r="AF110" s="459">
        <f>IF(AF100&gt;='Základní vstupní data'!$F$81,IF($F$2=0,0,IF(AF100&gt;='Základní vstupní data'!$F$81,('Základní vstupní data'!$G$124*1000)*INDEX(Indexace!$C$23:$AV$23,MATCH($D$7,Indexace!$C$21:$AV$21))-AF$102,IF(AF100=('Základní vstupní data'!$F$81+1),('Provozní náklady VaK-ex post'!$G$49*1000)*INDEX(Indexace!$C$24:$AV$24,MATCH($D$7,Indexace!$C$21:$AV$21))-AG$102,IF(AF100=('Základní vstupní data'!$F$81+2),('Provozní náklady VaK-ex post'!$I$49*1000)*INDEX(Indexace!$C$25:$AV$25,MATCH($D$7,Indexace!$C$21:$AV$21))-AH$102,IF(AF100=('Základní vstupní data'!$F$81+3),('Provozní náklady VaK-ex post'!$K$49*1000)*INDEX(Indexace!$C$26:$AV$26,MATCH($D$7,Indexace!$C$21:$AV$21))-AI$102,IF(AF100=('Základní vstupní data'!$F$81+4),('Provozní náklady VaK-ex post'!$M$49*1000)*INDEX(Indexace!$C$27:$AV$27,MATCH($D$7,Indexace!$C$21:$AV$21))-AJ$102,IF(AF100=('Základní vstupní data'!$F$81+5),('Provozní náklady VaK-ex post'!$O$49*1000)*INDEX(Indexace!$C$28:$AV$28,MATCH($D$7,Indexace!$C$21:$AV$21))-AK$102,IF(AF100=('Základní vstupní data'!$F$81+6),('Provozní náklady VaK-ex post'!$Q$49*1000)*INDEX(Indexace!$C$29:$AV$29,MATCH($D$7,Indexace!$C$21:$AV$21))-AL$102,IF(AF100=('Základní vstupní data'!$F$81+7),('Provozní náklady VaK-ex post'!$S$49*1000)*INDEX(Indexace!$C$30:$AV$30,MATCH($D$7,Indexace!$C$21:$AV$21))-AM$102,IF(AF100=('Základní vstupní data'!$F$81+8),('Provozní náklady VaK-ex post'!$U$49*1000)*INDEX(Indexace!$C$31:$AV$31,MATCH($D$7,Indexace!$C$21:$AC$21))-AN$102,IF(AF100=('Základní vstupní data'!$F$81+9),('Provozní náklady VaK-ex post'!$W$49*1000)*INDEX(Indexace!$C$32:$AV$32,MATCH($D$7,Indexace!$C$21:$AV$21))-AO$102,IF(AF100=('Základní vstupní data'!$F$81+10),('Provozní náklady VaK-ex post'!$W$49*1000)*INDEX(Indexace!$C$33:$AV$33,MATCH($D$7,Indexace!$C$21:$AV$21))-AP$102,IF(AF100=('Základní vstupní data'!$F$81+11),('Provozní náklady VaK-ex post'!$W$49*1000)*INDEX(Indexace!$C$34:$AV$34,MATCH($D$7,Indexace!$C$21:$AC$21))-AQ$102,IF(AF100=('Základní vstupní data'!$F$81+12),('Provozní náklady VaK-ex post'!$W$49*1000)*INDEX(Indexace!$C$35:$AV$35,MATCH($D$7,Indexace!$C$21:$AV$21))-AR$102,IF(AF100=('Základní vstupní data'!$F$81+13),('Provozní náklady VaK-ex post'!$W$49*1000)*INDEX(Indexace!$C$36:$AV$36,MATCH($D$7,Indexace!$C$21:$AV$21))-AS$102,IF(AF100=('Základní vstupní data'!$F$81+14),('Provozní náklady VaK-ex post'!$W$49*1000)*INDEX(Indexace!$C$37:$AV$37,MATCH($D$7,Indexace!$C$21:$AV$21))-AT$102,IF(AF100=('Základní vstupní data'!$F$81+15),('Provozní náklady VaK-ex post'!$W$49*1000)*INDEX(Indexace!$C$38:$AV$38,MATCH($D$7,Indexace!$C$21:$AV$21))-AU$102,IF(AF100=('Základní vstupní data'!$F$81+16),('Provozní náklady VaK-ex post'!$W$49*1000)*INDEX(Indexace!$C$39:$AV$39,MATCH($D$7,Indexace!$C$21:$AV$21))-AV$102,IF(AF100=('Základní vstupní data'!$F$81+17),('Provozní náklady VaK-ex post'!$W$49*1000)*INDEX(Indexace!$C$40:$AV$40,MATCH($D$7,Indexace!$C$21:$AV$21))-AW$102,IF(AF100=('Základní vstupní data'!$F$81+18),('Provozní náklady VaK-ex post'!$W$49*1000)*INDEX(Indexace!$C$41:$AV$41,MATCH($D$7,Indexace!$C$21:$AV$21))-AX$102,IF(AF100=('Základní vstupní data'!$F$81+19),('Provozní náklady VaK-ex post'!$W$49*1000)*INDEX(Indexace!$C$42:$AV$42,MATCH($D$7,Indexace!$C$21:$AV$21))-AY$102,IF(AF100=('Základní vstupní data'!$F$81+20),('Provozní náklady VaK-ex post'!$W$49*1000)*INDEX(Indexace!$C$43:$AV$43,MATCH($D$7,Indexace!$C$21:$AV$21))-AZ$102,IF(AF100=('Základní vstupní data'!$F$81+21),('Provozní náklady VaK-ex post'!$W$49*1000)*INDEX(Indexace!$C$44:$AV$44,MATCH($D$7,Indexace!$C$21:$AV$21))-BA$102,IF(AF100=('Základní vstupní data'!$F$81+22),('Provozní náklady VaK-ex post'!$W$49*1000)*INDEX(Indexace!$C$45:$AV$45,MATCH($D$7,Indexace!$C$21:$AV$21))-BB$102,IF(AF100=('Základní vstupní data'!$F$81+23),('Provozní náklady VaK-ex post'!$W$49*1000)*INDEX(Indexace!$C$46:$AV$46,MATCH($D$7,Indexace!$C$21:$AV$21))-BC$102,IF(AF100=('Základní vstupní data'!$F$81+24),('Provozní náklady VaK-ex post'!$W$49*1000)*INDEX(Indexace!$C$47:$AV$47,MATCH($D$7,Indexace!$C$21:$AV$21))-BD$102,IF(AF100=('Základní vstupní data'!$F$81+25),('Provozní náklady VaK-ex post'!$W$49*1000)*INDEX(Indexace!$C$48:$AV$48,MATCH($D$7,Indexace!$C$21:$AV$21))-BE$102,IF(AF100=('Základní vstupní data'!$F$81+26),('Provozní náklady VaK-ex post'!$W$49*1000)*INDEX(Indexace!$C$49:$AV$49,MATCH($D$7,Indexace!$C$21:$AV$21))-BF$102,IF(AF100=('Základní vstupní data'!$F$81+27),('Provozní náklady VaK-ex post'!$W$49*1000)*INDEX(Indexace!$C$50:$AV$50,MATCH($D$7,Indexace!$C$21:$AV$21))-BG$102,IF(AF100=('Základní vstupní data'!$F$81+28),('Provozní náklady VaK-ex post'!$W$49*1000)*INDEX(Indexace!$C$51:$AV$51,MATCH($D$7,Indexace!$C$21:$AV$21))-BH$102,IF(AF100=('Základní vstupní data'!$F$81+29),('Provozní náklady VaK-ex post'!$W$49*1000)*INDEX(Indexace!$C$52:$AV$52,MATCH($D$7,Indexace!$C$21:$AV$21))-BI$102,IF(AF100=('Základní vstupní data'!$F$81+30),('Provozní náklady VaK-ex post'!$W$49*1000)*INDEX(Indexace!$C$53:$AV$53,MATCH($D$7,Indexace!$C$21:$AV$21))-BJ$102)))))))))))))))))))))))))))))))),0)</f>
        <v>0</v>
      </c>
      <c r="AG110" s="459">
        <f>IF(AG100&gt;='Základní vstupní data'!$F$81,IF($F$2=0,0,IF(AG100&gt;='Základní vstupní data'!$F$81,('Základní vstupní data'!$G$124*1000)*INDEX(Indexace!$C$23:$AV$23,MATCH($D$7,Indexace!$C$21:$AV$21))-AG$102,IF(AG100=('Základní vstupní data'!$F$81+1),('Provozní náklady VaK-ex post'!$G$49*1000)*INDEX(Indexace!$C$24:$AV$24,MATCH($D$7,Indexace!$C$21:$AV$21))-AH$102,IF(AG100=('Základní vstupní data'!$F$81+2),('Provozní náklady VaK-ex post'!$I$49*1000)*INDEX(Indexace!$C$25:$AV$25,MATCH($D$7,Indexace!$C$21:$AV$21))-AI$102,IF(AG100=('Základní vstupní data'!$F$81+3),('Provozní náklady VaK-ex post'!$K$49*1000)*INDEX(Indexace!$C$26:$AV$26,MATCH($D$7,Indexace!$C$21:$AV$21))-AJ$102,IF(AG100=('Základní vstupní data'!$F$81+4),('Provozní náklady VaK-ex post'!$M$49*1000)*INDEX(Indexace!$C$27:$AV$27,MATCH($D$7,Indexace!$C$21:$AV$21))-AK$102,IF(AG100=('Základní vstupní data'!$F$81+5),('Provozní náklady VaK-ex post'!$O$49*1000)*INDEX(Indexace!$C$28:$AV$28,MATCH($D$7,Indexace!$C$21:$AV$21))-AL$102,IF(AG100=('Základní vstupní data'!$F$81+6),('Provozní náklady VaK-ex post'!$Q$49*1000)*INDEX(Indexace!$C$29:$AV$29,MATCH($D$7,Indexace!$C$21:$AV$21))-AM$102,IF(AG100=('Základní vstupní data'!$F$81+7),('Provozní náklady VaK-ex post'!$S$49*1000)*INDEX(Indexace!$C$30:$AV$30,MATCH($D$7,Indexace!$C$21:$AV$21))-AN$102,IF(AG100=('Základní vstupní data'!$F$81+8),('Provozní náklady VaK-ex post'!$U$49*1000)*INDEX(Indexace!$C$31:$AV$31,MATCH($D$7,Indexace!$C$21:$AC$21))-AO$102,IF(AG100=('Základní vstupní data'!$F$81+9),('Provozní náklady VaK-ex post'!$W$49*1000)*INDEX(Indexace!$C$32:$AV$32,MATCH($D$7,Indexace!$C$21:$AV$21))-AP$102,IF(AG100=('Základní vstupní data'!$F$81+10),('Provozní náklady VaK-ex post'!$W$49*1000)*INDEX(Indexace!$C$33:$AV$33,MATCH($D$7,Indexace!$C$21:$AV$21))-AQ$102,IF(AG100=('Základní vstupní data'!$F$81+11),('Provozní náklady VaK-ex post'!$W$49*1000)*INDEX(Indexace!$C$34:$AV$34,MATCH($D$7,Indexace!$C$21:$AC$21))-AR$102,IF(AG100=('Základní vstupní data'!$F$81+12),('Provozní náklady VaK-ex post'!$W$49*1000)*INDEX(Indexace!$C$35:$AV$35,MATCH($D$7,Indexace!$C$21:$AV$21))-AS$102,IF(AG100=('Základní vstupní data'!$F$81+13),('Provozní náklady VaK-ex post'!$W$49*1000)*INDEX(Indexace!$C$36:$AV$36,MATCH($D$7,Indexace!$C$21:$AV$21))-AT$102,IF(AG100=('Základní vstupní data'!$F$81+14),('Provozní náklady VaK-ex post'!$W$49*1000)*INDEX(Indexace!$C$37:$AV$37,MATCH($D$7,Indexace!$C$21:$AV$21))-AU$102,IF(AG100=('Základní vstupní data'!$F$81+15),('Provozní náklady VaK-ex post'!$W$49*1000)*INDEX(Indexace!$C$38:$AV$38,MATCH($D$7,Indexace!$C$21:$AV$21))-AV$102,IF(AG100=('Základní vstupní data'!$F$81+16),('Provozní náklady VaK-ex post'!$W$49*1000)*INDEX(Indexace!$C$39:$AV$39,MATCH($D$7,Indexace!$C$21:$AV$21))-AW$102,IF(AG100=('Základní vstupní data'!$F$81+17),('Provozní náklady VaK-ex post'!$W$49*1000)*INDEX(Indexace!$C$40:$AV$40,MATCH($D$7,Indexace!$C$21:$AV$21))-AX$102,IF(AG100=('Základní vstupní data'!$F$81+18),('Provozní náklady VaK-ex post'!$W$49*1000)*INDEX(Indexace!$C$41:$AV$41,MATCH($D$7,Indexace!$C$21:$AV$21))-AY$102,IF(AG100=('Základní vstupní data'!$F$81+19),('Provozní náklady VaK-ex post'!$W$49*1000)*INDEX(Indexace!$C$42:$AV$42,MATCH($D$7,Indexace!$C$21:$AV$21))-AZ$102,IF(AG100=('Základní vstupní data'!$F$81+20),('Provozní náklady VaK-ex post'!$W$49*1000)*INDEX(Indexace!$C$43:$AV$43,MATCH($D$7,Indexace!$C$21:$AV$21))-BA$102,IF(AG100=('Základní vstupní data'!$F$81+21),('Provozní náklady VaK-ex post'!$W$49*1000)*INDEX(Indexace!$C$44:$AV$44,MATCH($D$7,Indexace!$C$21:$AV$21))-BB$102,IF(AG100=('Základní vstupní data'!$F$81+22),('Provozní náklady VaK-ex post'!$W$49*1000)*INDEX(Indexace!$C$45:$AV$45,MATCH($D$7,Indexace!$C$21:$AV$21))-BC$102,IF(AG100=('Základní vstupní data'!$F$81+23),('Provozní náklady VaK-ex post'!$W$49*1000)*INDEX(Indexace!$C$46:$AV$46,MATCH($D$7,Indexace!$C$21:$AV$21))-BD$102,IF(AG100=('Základní vstupní data'!$F$81+24),('Provozní náklady VaK-ex post'!$W$49*1000)*INDEX(Indexace!$C$47:$AV$47,MATCH($D$7,Indexace!$C$21:$AV$21))-BE$102,IF(AG100=('Základní vstupní data'!$F$81+25),('Provozní náklady VaK-ex post'!$W$49*1000)*INDEX(Indexace!$C$48:$AV$48,MATCH($D$7,Indexace!$C$21:$AV$21))-BF$102,IF(AG100=('Základní vstupní data'!$F$81+26),('Provozní náklady VaK-ex post'!$W$49*1000)*INDEX(Indexace!$C$49:$AV$49,MATCH($D$7,Indexace!$C$21:$AV$21))-BG$102,IF(AG100=('Základní vstupní data'!$F$81+27),('Provozní náklady VaK-ex post'!$W$49*1000)*INDEX(Indexace!$C$50:$AV$50,MATCH($D$7,Indexace!$C$21:$AV$21))-BH$102,IF(AG100=('Základní vstupní data'!$F$81+28),('Provozní náklady VaK-ex post'!$W$49*1000)*INDEX(Indexace!$C$51:$AV$51,MATCH($D$7,Indexace!$C$21:$AV$21))-BI$102,IF(AG100=('Základní vstupní data'!$F$81+29),('Provozní náklady VaK-ex post'!$W$49*1000)*INDEX(Indexace!$C$52:$AV$52,MATCH($D$7,Indexace!$C$21:$AV$21))-BJ$102,IF(AG100=('Základní vstupní data'!$F$81+30),('Provozní náklady VaK-ex post'!$W$49*1000)*INDEX(Indexace!$C$53:$AV$53,MATCH($D$7,Indexace!$C$21:$AV$21))-BK$102)))))))))))))))))))))))))))))))),0)</f>
        <v>0</v>
      </c>
      <c r="AH110" s="459">
        <f>IF(AH100&gt;='Základní vstupní data'!$F$81,IF($F$2=0,0,IF(AH100&gt;='Základní vstupní data'!$F$81,('Základní vstupní data'!$G$124*1000)*INDEX(Indexace!$C$23:$AV$23,MATCH($D$7,Indexace!$C$21:$AV$21))-AH$102,IF(AH100=('Základní vstupní data'!$F$81+1),('Provozní náklady VaK-ex post'!$G$49*1000)*INDEX(Indexace!$C$24:$AV$24,MATCH($D$7,Indexace!$C$21:$AV$21))-AI$102,IF(AH100=('Základní vstupní data'!$F$81+2),('Provozní náklady VaK-ex post'!$I$49*1000)*INDEX(Indexace!$C$25:$AV$25,MATCH($D$7,Indexace!$C$21:$AV$21))-AJ$102,IF(AH100=('Základní vstupní data'!$F$81+3),('Provozní náklady VaK-ex post'!$K$49*1000)*INDEX(Indexace!$C$26:$AV$26,MATCH($D$7,Indexace!$C$21:$AV$21))-AK$102,IF(AH100=('Základní vstupní data'!$F$81+4),('Provozní náklady VaK-ex post'!$M$49*1000)*INDEX(Indexace!$C$27:$AV$27,MATCH($D$7,Indexace!$C$21:$AV$21))-AL$102,IF(AH100=('Základní vstupní data'!$F$81+5),('Provozní náklady VaK-ex post'!$O$49*1000)*INDEX(Indexace!$C$28:$AV$28,MATCH($D$7,Indexace!$C$21:$AV$21))-AM$102,IF(AH100=('Základní vstupní data'!$F$81+6),('Provozní náklady VaK-ex post'!$Q$49*1000)*INDEX(Indexace!$C$29:$AV$29,MATCH($D$7,Indexace!$C$21:$AV$21))-AN$102,IF(AH100=('Základní vstupní data'!$F$81+7),('Provozní náklady VaK-ex post'!$S$49*1000)*INDEX(Indexace!$C$30:$AV$30,MATCH($D$7,Indexace!$C$21:$AV$21))-AO$102,IF(AH100=('Základní vstupní data'!$F$81+8),('Provozní náklady VaK-ex post'!$U$49*1000)*INDEX(Indexace!$C$31:$AV$31,MATCH($D$7,Indexace!$C$21:$AC$21))-AP$102,IF(AH100=('Základní vstupní data'!$F$81+9),('Provozní náklady VaK-ex post'!$W$49*1000)*INDEX(Indexace!$C$32:$AV$32,MATCH($D$7,Indexace!$C$21:$AV$21))-AQ$102,IF(AH100=('Základní vstupní data'!$F$81+10),('Provozní náklady VaK-ex post'!$W$49*1000)*INDEX(Indexace!$C$33:$AV$33,MATCH($D$7,Indexace!$C$21:$AV$21))-AR$102,IF(AH100=('Základní vstupní data'!$F$81+11),('Provozní náklady VaK-ex post'!$W$49*1000)*INDEX(Indexace!$C$34:$AV$34,MATCH($D$7,Indexace!$C$21:$AC$21))-AS$102,IF(AH100=('Základní vstupní data'!$F$81+12),('Provozní náklady VaK-ex post'!$W$49*1000)*INDEX(Indexace!$C$35:$AV$35,MATCH($D$7,Indexace!$C$21:$AV$21))-AT$102,IF(AH100=('Základní vstupní data'!$F$81+13),('Provozní náklady VaK-ex post'!$W$49*1000)*INDEX(Indexace!$C$36:$AV$36,MATCH($D$7,Indexace!$C$21:$AV$21))-AU$102,IF(AH100=('Základní vstupní data'!$F$81+14),('Provozní náklady VaK-ex post'!$W$49*1000)*INDEX(Indexace!$C$37:$AV$37,MATCH($D$7,Indexace!$C$21:$AV$21))-AV$102,IF(AH100=('Základní vstupní data'!$F$81+15),('Provozní náklady VaK-ex post'!$W$49*1000)*INDEX(Indexace!$C$38:$AV$38,MATCH($D$7,Indexace!$C$21:$AV$21))-AW$102,IF(AH100=('Základní vstupní data'!$F$81+16),('Provozní náklady VaK-ex post'!$W$49*1000)*INDEX(Indexace!$C$39:$AV$39,MATCH($D$7,Indexace!$C$21:$AV$21))-AX$102,IF(AH100=('Základní vstupní data'!$F$81+17),('Provozní náklady VaK-ex post'!$W$49*1000)*INDEX(Indexace!$C$40:$AV$40,MATCH($D$7,Indexace!$C$21:$AV$21))-AY$102,IF(AH100=('Základní vstupní data'!$F$81+18),('Provozní náklady VaK-ex post'!$W$49*1000)*INDEX(Indexace!$C$41:$AV$41,MATCH($D$7,Indexace!$C$21:$AV$21))-AZ$102,IF(AH100=('Základní vstupní data'!$F$81+19),('Provozní náklady VaK-ex post'!$W$49*1000)*INDEX(Indexace!$C$42:$AV$42,MATCH($D$7,Indexace!$C$21:$AV$21))-BA$102,IF(AH100=('Základní vstupní data'!$F$81+20),('Provozní náklady VaK-ex post'!$W$49*1000)*INDEX(Indexace!$C$43:$AV$43,MATCH($D$7,Indexace!$C$21:$AV$21))-BB$102,IF(AH100=('Základní vstupní data'!$F$81+21),('Provozní náklady VaK-ex post'!$W$49*1000)*INDEX(Indexace!$C$44:$AV$44,MATCH($D$7,Indexace!$C$21:$AV$21))-BC$102,IF(AH100=('Základní vstupní data'!$F$81+22),('Provozní náklady VaK-ex post'!$W$49*1000)*INDEX(Indexace!$C$45:$AV$45,MATCH($D$7,Indexace!$C$21:$AV$21))-BD$102,IF(AH100=('Základní vstupní data'!$F$81+23),('Provozní náklady VaK-ex post'!$W$49*1000)*INDEX(Indexace!$C$46:$AV$46,MATCH($D$7,Indexace!$C$21:$AV$21))-BE$102,IF(AH100=('Základní vstupní data'!$F$81+24),('Provozní náklady VaK-ex post'!$W$49*1000)*INDEX(Indexace!$C$47:$AV$47,MATCH($D$7,Indexace!$C$21:$AV$21))-BF$102,IF(AH100=('Základní vstupní data'!$F$81+25),('Provozní náklady VaK-ex post'!$W$49*1000)*INDEX(Indexace!$C$48:$AV$48,MATCH($D$7,Indexace!$C$21:$AV$21))-BG$102,IF(AH100=('Základní vstupní data'!$F$81+26),('Provozní náklady VaK-ex post'!$W$49*1000)*INDEX(Indexace!$C$49:$AV$49,MATCH($D$7,Indexace!$C$21:$AV$21))-BH$102,IF(AH100=('Základní vstupní data'!$F$81+27),('Provozní náklady VaK-ex post'!$W$49*1000)*INDEX(Indexace!$C$50:$AV$50,MATCH($D$7,Indexace!$C$21:$AV$21))-BI$102,IF(AH100=('Základní vstupní data'!$F$81+28),('Provozní náklady VaK-ex post'!$W$49*1000)*INDEX(Indexace!$C$51:$AV$51,MATCH($D$7,Indexace!$C$21:$AV$21))-BJ$102,IF(AH100=('Základní vstupní data'!$F$81+29),('Provozní náklady VaK-ex post'!$W$49*1000)*INDEX(Indexace!$C$52:$AV$52,MATCH($D$7,Indexace!$C$21:$AV$21))-BK$102,IF(AH100=('Základní vstupní data'!$F$81+30),('Provozní náklady VaK-ex post'!$W$49*1000)*INDEX(Indexace!$C$53:$AV$53,MATCH($D$7,Indexace!$C$21:$AV$21))-BL$102)))))))))))))))))))))))))))))))),0)</f>
        <v>0</v>
      </c>
    </row>
    <row r="111" spans="2:36" s="17" customFormat="1">
      <c r="B111" s="16"/>
      <c r="C111" s="308"/>
      <c r="D111" s="16"/>
      <c r="E111" s="305"/>
      <c r="F111" s="305"/>
      <c r="G111" s="305"/>
      <c r="H111" s="305"/>
      <c r="I111" s="305"/>
      <c r="J111" s="305"/>
      <c r="K111" s="305"/>
      <c r="L111" s="305"/>
      <c r="M111" s="305"/>
      <c r="N111" s="305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</row>
    <row r="112" spans="2:36" s="187" customFormat="1">
      <c r="B112" s="202" t="s">
        <v>244</v>
      </c>
      <c r="C112" s="202" t="s">
        <v>246</v>
      </c>
      <c r="D112" s="211">
        <f>D104</f>
        <v>2024</v>
      </c>
      <c r="E112" s="233">
        <f>E104</f>
        <v>2024</v>
      </c>
      <c r="F112" s="233">
        <f t="shared" ref="F112:AH112" si="72">F104</f>
        <v>2025</v>
      </c>
      <c r="G112" s="233">
        <f t="shared" si="72"/>
        <v>2026</v>
      </c>
      <c r="H112" s="233">
        <f t="shared" si="72"/>
        <v>2027</v>
      </c>
      <c r="I112" s="233">
        <f t="shared" si="72"/>
        <v>2028</v>
      </c>
      <c r="J112" s="233">
        <f t="shared" si="72"/>
        <v>2029</v>
      </c>
      <c r="K112" s="233">
        <f t="shared" si="72"/>
        <v>2030</v>
      </c>
      <c r="L112" s="233">
        <f t="shared" si="72"/>
        <v>2031</v>
      </c>
      <c r="M112" s="233">
        <f t="shared" si="72"/>
        <v>2032</v>
      </c>
      <c r="N112" s="233">
        <f t="shared" si="72"/>
        <v>2033</v>
      </c>
      <c r="O112" s="233">
        <f t="shared" si="72"/>
        <v>2034</v>
      </c>
      <c r="P112" s="233">
        <f t="shared" si="72"/>
        <v>2035</v>
      </c>
      <c r="Q112" s="233">
        <f t="shared" si="72"/>
        <v>2036</v>
      </c>
      <c r="R112" s="233">
        <f t="shared" si="72"/>
        <v>2037</v>
      </c>
      <c r="S112" s="233">
        <f t="shared" si="72"/>
        <v>2038</v>
      </c>
      <c r="T112" s="233">
        <f t="shared" si="72"/>
        <v>2039</v>
      </c>
      <c r="U112" s="233">
        <f t="shared" si="72"/>
        <v>2040</v>
      </c>
      <c r="V112" s="233">
        <f t="shared" si="72"/>
        <v>2041</v>
      </c>
      <c r="W112" s="233">
        <f t="shared" si="72"/>
        <v>2042</v>
      </c>
      <c r="X112" s="233">
        <f t="shared" si="72"/>
        <v>2043</v>
      </c>
      <c r="Y112" s="233">
        <f t="shared" si="72"/>
        <v>2044</v>
      </c>
      <c r="Z112" s="233">
        <f t="shared" si="72"/>
        <v>2045</v>
      </c>
      <c r="AA112" s="233">
        <f t="shared" si="72"/>
        <v>2046</v>
      </c>
      <c r="AB112" s="233">
        <f t="shared" si="72"/>
        <v>2047</v>
      </c>
      <c r="AC112" s="233">
        <f t="shared" si="72"/>
        <v>2048</v>
      </c>
      <c r="AD112" s="233">
        <f t="shared" si="72"/>
        <v>2049</v>
      </c>
      <c r="AE112" s="233">
        <f t="shared" si="72"/>
        <v>2050</v>
      </c>
      <c r="AF112" s="233">
        <f t="shared" si="72"/>
        <v>2051</v>
      </c>
      <c r="AG112" s="233">
        <f t="shared" si="72"/>
        <v>2052</v>
      </c>
      <c r="AH112" s="233">
        <f t="shared" si="72"/>
        <v>2053</v>
      </c>
    </row>
    <row r="113" spans="1:34" s="17" customFormat="1">
      <c r="B113" s="490" t="str">
        <f>B105</f>
        <v>Pitná voda</v>
      </c>
      <c r="C113" s="514">
        <f>IF($F$2=0,0,IF('Základní vstupní data'!$F$124*1000=0,0,('Základní vstupní data'!$F$124*1000)-'Základní vstupní data'!$F$138*1000))</f>
        <v>0</v>
      </c>
      <c r="D113" s="490" t="s">
        <v>17</v>
      </c>
      <c r="E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F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G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H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I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J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K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L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M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N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O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P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Q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R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S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T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U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V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W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X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Y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Z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A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B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C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D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E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F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G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  <c r="AH113" s="514">
        <f>IF($F$2=0,0,IF('Základní vstupní data'!$F$124*1000=0,0,('Základní vstupní data'!$F$124*1000)*INDEX(Indexace!$C$23:$AV$23,MATCH($D$7,Indexace!$C$21:$AV$21))-('Základní vstupní data'!$F$138*1000)*INDEX(Indexace!$C$23:$AV$23,MATCH($D$7,Indexace!$C$21:$AV$21))))</f>
        <v>0</v>
      </c>
    </row>
    <row r="114" spans="1:34" s="17" customFormat="1">
      <c r="B114" s="86" t="str">
        <f>B106</f>
        <v>Odpadní voda</v>
      </c>
      <c r="C114" s="459">
        <f>IF($F$2=0,0,IF('Základní vstupní data'!$G$124*1000=0,0,('Základní vstupní data'!$G$124*1000)-'Základní vstupní data'!$G$138*1000))</f>
        <v>0</v>
      </c>
      <c r="D114" s="86" t="s">
        <v>17</v>
      </c>
      <c r="E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F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G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H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I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J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K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L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M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N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O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P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Q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R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S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T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U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V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W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X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Y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Z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A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B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C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D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E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F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G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  <c r="AH114" s="459">
        <f>IF($F$2=0,0,IF('Základní vstupní data'!$G$124*1000=0,0,('Základní vstupní data'!$G$124*1000)*INDEX(Indexace!$C$23:$AV$23,MATCH($D$7,Indexace!$C$21:$AV$21))-('Základní vstupní data'!$G$138*1000)*INDEX(Indexace!$C$23:$AV$23,MATCH($D$7,Indexace!$C$21:$AV$21))))</f>
        <v>0</v>
      </c>
    </row>
    <row r="115" spans="1:34">
      <c r="B115" s="49"/>
      <c r="C115" s="49"/>
      <c r="D115" s="16"/>
      <c r="E115" s="49"/>
      <c r="F115" s="200"/>
      <c r="G115" s="201"/>
      <c r="H115" s="143"/>
      <c r="I115" s="200"/>
      <c r="J115" s="201"/>
      <c r="K115" s="201"/>
      <c r="L115" s="143"/>
      <c r="M115" s="49"/>
      <c r="N115" s="49"/>
      <c r="O115" s="49"/>
      <c r="P115" s="4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</row>
    <row r="116" spans="1:34" s="8" customFormat="1" hidden="1">
      <c r="A116" s="193"/>
      <c r="B116" s="202" t="s">
        <v>245</v>
      </c>
      <c r="C116" s="202" t="s">
        <v>249</v>
      </c>
      <c r="D116" s="211">
        <f>D108</f>
        <v>2024</v>
      </c>
      <c r="E116" s="233">
        <f>E108</f>
        <v>2024</v>
      </c>
      <c r="F116" s="233">
        <f t="shared" ref="F116:AH116" si="73">F108</f>
        <v>2025</v>
      </c>
      <c r="G116" s="233">
        <f t="shared" si="73"/>
        <v>2026</v>
      </c>
      <c r="H116" s="233">
        <f t="shared" si="73"/>
        <v>2027</v>
      </c>
      <c r="I116" s="233">
        <f t="shared" si="73"/>
        <v>2028</v>
      </c>
      <c r="J116" s="233">
        <f t="shared" si="73"/>
        <v>2029</v>
      </c>
      <c r="K116" s="233">
        <f t="shared" si="73"/>
        <v>2030</v>
      </c>
      <c r="L116" s="233">
        <f t="shared" si="73"/>
        <v>2031</v>
      </c>
      <c r="M116" s="233">
        <f t="shared" si="73"/>
        <v>2032</v>
      </c>
      <c r="N116" s="233">
        <f t="shared" si="73"/>
        <v>2033</v>
      </c>
      <c r="O116" s="233">
        <f t="shared" si="73"/>
        <v>2034</v>
      </c>
      <c r="P116" s="233">
        <f t="shared" si="73"/>
        <v>2035</v>
      </c>
      <c r="Q116" s="233">
        <f t="shared" si="73"/>
        <v>2036</v>
      </c>
      <c r="R116" s="233">
        <f t="shared" si="73"/>
        <v>2037</v>
      </c>
      <c r="S116" s="233">
        <f t="shared" si="73"/>
        <v>2038</v>
      </c>
      <c r="T116" s="233">
        <f t="shared" si="73"/>
        <v>2039</v>
      </c>
      <c r="U116" s="233">
        <f t="shared" si="73"/>
        <v>2040</v>
      </c>
      <c r="V116" s="233">
        <f t="shared" si="73"/>
        <v>2041</v>
      </c>
      <c r="W116" s="233">
        <f t="shared" si="73"/>
        <v>2042</v>
      </c>
      <c r="X116" s="233">
        <f t="shared" si="73"/>
        <v>2043</v>
      </c>
      <c r="Y116" s="233">
        <f t="shared" si="73"/>
        <v>2044</v>
      </c>
      <c r="Z116" s="233">
        <f t="shared" si="73"/>
        <v>2045</v>
      </c>
      <c r="AA116" s="233">
        <f t="shared" si="73"/>
        <v>2046</v>
      </c>
      <c r="AB116" s="233">
        <f t="shared" si="73"/>
        <v>2047</v>
      </c>
      <c r="AC116" s="233">
        <f t="shared" si="73"/>
        <v>2048</v>
      </c>
      <c r="AD116" s="233">
        <f t="shared" si="73"/>
        <v>2049</v>
      </c>
      <c r="AE116" s="233">
        <f t="shared" si="73"/>
        <v>2050</v>
      </c>
      <c r="AF116" s="233">
        <f t="shared" si="73"/>
        <v>2051</v>
      </c>
      <c r="AG116" s="233">
        <f t="shared" si="73"/>
        <v>2052</v>
      </c>
      <c r="AH116" s="233">
        <f t="shared" si="73"/>
        <v>2053</v>
      </c>
    </row>
    <row r="117" spans="1:34" s="8" customFormat="1" hidden="1">
      <c r="A117" s="193"/>
      <c r="B117" s="490" t="str">
        <f>B109</f>
        <v>Pitná voda</v>
      </c>
      <c r="C117" s="519">
        <f>IF($F$2=0,0,IF('Základní vstupní data'!$F$125*1000=0,0,('Základní vstupní data'!$F$125*1000)/INDEX(Indexace!C22:AV22,MATCH($D$7,Indexace!$C$21:$AV$21))))</f>
        <v>0</v>
      </c>
      <c r="D117" s="490" t="s">
        <v>17</v>
      </c>
      <c r="E117" s="514">
        <f>IF($F$2=0,0,IF('Provozní náklady VaK-ex post'!$F$50*1000=0,0,('Provozní náklady VaK-ex post'!$F$50*1000)/INDEX(Indexace!C23:AC23,MATCH($D$7,Indexace!$C$21:$AC$21))))</f>
        <v>0</v>
      </c>
      <c r="F117" s="514">
        <f>IF($F$2=0,0,IF('Provozní náklady VaK-ex post'!H50*1000=0,0,('Provozní náklady VaK-ex post'!H50*1000)/INDEX(Indexace!C24:AC24,MATCH($D$7,Indexace!$C$21:$AC$21))))</f>
        <v>0</v>
      </c>
      <c r="G117" s="514">
        <f>IF($F$2=0,0,IF('Provozní náklady VaK-ex post'!J50*1000=0,0,('Provozní náklady VaK-ex post'!J50*1000)/INDEX(Indexace!C25:AC25,MATCH($D$7,Indexace!$C$21:$AC$21))))</f>
        <v>0</v>
      </c>
      <c r="H117" s="514">
        <f>IF($F$2=0,0,IF('Provozní náklady VaK-ex post'!L50*1000=0,0,('Provozní náklady VaK-ex post'!L50*1000)/INDEX(Indexace!C26:AC26,MATCH($D$7,Indexace!$C$21:$AC$21))))</f>
        <v>0</v>
      </c>
      <c r="I117" s="514">
        <f>IF($F$2=0,0,IF('Provozní náklady VaK-ex post'!N50*1000=0,0,('Provozní náklady VaK-ex post'!N50*1000)/INDEX(Indexace!C27:AC27,MATCH($D$7,Indexace!$C$21:$AC$21))))</f>
        <v>0</v>
      </c>
      <c r="J117" s="514">
        <f>IF($F$2=0,0,IF('Provozní náklady VaK-ex post'!P50*1000=0,0,('Provozní náklady VaK-ex post'!P50*1000)/INDEX(Indexace!C28:AC28,MATCH($D$7,Indexace!$C$21:$AC$21))))</f>
        <v>0</v>
      </c>
      <c r="K117" s="514">
        <f>IF($F$2=0,0,IF('Provozní náklady VaK-ex post'!R50*1000=0,0,('Provozní náklady VaK-ex post'!R50*1000)/INDEX(Indexace!C29:AC29,MATCH($D$7,Indexace!$C$21:$AC$21))))</f>
        <v>0</v>
      </c>
      <c r="L117" s="514">
        <f>IF($F$2=0,0,IF('Provozní náklady VaK-ex post'!T50*1000=0,0,('Provozní náklady VaK-ex post'!T50*1000)/INDEX(Indexace!C30:AC30,MATCH($D$7,Indexace!$C$21:$AC$21))))</f>
        <v>0</v>
      </c>
      <c r="M117" s="514">
        <f>IF($F$2=0,0,IF('Provozní náklady VaK-ex post'!V50*1000=0,0,('Provozní náklady VaK-ex post'!V50*1000)/INDEX(Indexace!C31:AC31,MATCH($D$7,Indexace!$C$21:$AC$21))))</f>
        <v>0</v>
      </c>
      <c r="N117" s="514">
        <f>IF($F$2=0,0,IF('Provozní náklady VaK-ex post'!$X$50*1000=0,0,('Provozní náklady VaK-ex post'!$X$50*1000)/INDEX(Indexace!C32:AC32,MATCH($D$7,Indexace!$C$21:$AC$21))))</f>
        <v>0</v>
      </c>
      <c r="O117" s="514">
        <f>IF($F$2=0,0,IF('Provozní náklady VaK-ex post'!$X$50*1000=0,0,('Provozní náklady VaK-ex post'!$X$50*1000)/INDEX(Indexace!C33:AV33,MATCH($D$7,Indexace!$C$21:$AC$21))))</f>
        <v>0</v>
      </c>
      <c r="P117" s="514">
        <f>IF($F$2=0,0,IF('Provozní náklady VaK-ex post'!$X$50*1000=0,0,('Provozní náklady VaK-ex post'!$X$50*1000)/INDEX(Indexace!C34:AV34,MATCH($D$7,Indexace!$C$21:$AC$21))))</f>
        <v>0</v>
      </c>
      <c r="Q117" s="514">
        <f>IF($F$2=0,0,IF('Provozní náklady VaK-ex post'!$X$50*1000=0,0,('Provozní náklady VaK-ex post'!$X$50*1000)/INDEX(Indexace!C35:AV35,MATCH($D$7,Indexace!$C$21:$AC$21))))</f>
        <v>0</v>
      </c>
      <c r="R117" s="514">
        <f>IF($F$2=0,0,IF('Provozní náklady VaK-ex post'!$X$50*1000=0,0,('Provozní náklady VaK-ex post'!$X$50*1000)/INDEX(Indexace!C36:AV36,MATCH($D$7,Indexace!$C$21:$AC$21))))</f>
        <v>0</v>
      </c>
      <c r="S117" s="514">
        <f>IF($F$2=0,0,IF('Provozní náklady VaK-ex post'!$X$50*1000=0,0,('Provozní náklady VaK-ex post'!$X$50*1000)/INDEX(Indexace!C37:AV37,MATCH($D$7,Indexace!$C$21:$AC$21))))</f>
        <v>0</v>
      </c>
      <c r="T117" s="514">
        <f>IF($F$2=0,0,IF('Provozní náklady VaK-ex post'!$X$50*1000=0,0,('Provozní náklady VaK-ex post'!$X$50*1000)/INDEX(Indexace!C38:AV38,MATCH($D$7,Indexace!$C$21:$AC$21))))</f>
        <v>0</v>
      </c>
      <c r="U117" s="514">
        <f>IF($F$2=0,0,IF('Provozní náklady VaK-ex post'!$X$50*1000=0,0,('Provozní náklady VaK-ex post'!$X$50*1000)/INDEX(Indexace!C39:AV39,MATCH($D$7,Indexace!$C$21:$AC$21))))</f>
        <v>0</v>
      </c>
      <c r="V117" s="514">
        <f>IF($F$2=0,0,IF('Provozní náklady VaK-ex post'!$X$50*1000=0,0,('Provozní náklady VaK-ex post'!$X$50*1000)/INDEX(Indexace!C40:AV40,MATCH($D$7,Indexace!$C$21:$AC$21))))</f>
        <v>0</v>
      </c>
      <c r="W117" s="514">
        <f>IF($F$2=0,0,IF('Provozní náklady VaK-ex post'!$X$50*1000=0,0,('Provozní náklady VaK-ex post'!$X$50*1000)/INDEX(Indexace!C41:AV41,MATCH($D$7,Indexace!$C$21:$AC$21))))</f>
        <v>0</v>
      </c>
      <c r="X117" s="514">
        <f>IF($F$2=0,0,IF('Provozní náklady VaK-ex post'!$X$50*1000=0,0,('Provozní náklady VaK-ex post'!$X$50*1000)/INDEX(Indexace!C42:AV42,MATCH($D$7,Indexace!$C$21:$AC$21))))</f>
        <v>0</v>
      </c>
      <c r="Y117" s="514">
        <f>IF($F$2=0,0,IF('Provozní náklady VaK-ex post'!$X$50*1000=0,0,('Provozní náklady VaK-ex post'!$X$50*1000)/INDEX(Indexace!C43:AV43,MATCH($D$7,Indexace!$C$21:$AC$21))))</f>
        <v>0</v>
      </c>
      <c r="Z117" s="514">
        <f>IF($F$2=0,0,IF('Provozní náklady VaK-ex post'!$X$50*1000=0,0,('Provozní náklady VaK-ex post'!$X$50*1000)/INDEX(Indexace!C44:AV44,MATCH($D$7,Indexace!$C$21:$AC$21))))</f>
        <v>0</v>
      </c>
      <c r="AA117" s="514">
        <f>IF($F$2=0,0,IF('Provozní náklady VaK-ex post'!$X$50*1000=0,0,('Provozní náklady VaK-ex post'!$X$50*1000)/INDEX(Indexace!C45:AV45,MATCH($D$7,Indexace!$C$21:$AC$21))))</f>
        <v>0</v>
      </c>
      <c r="AB117" s="514">
        <f>IF($F$2=0,0,IF('Provozní náklady VaK-ex post'!$X$50*1000=0,0,('Provozní náklady VaK-ex post'!$X$50*1000)/INDEX(Indexace!C46:AV46,MATCH($D$7,Indexace!$C$21:$AC$21))))</f>
        <v>0</v>
      </c>
      <c r="AC117" s="514">
        <f>IF($F$2=0,0,IF('Provozní náklady VaK-ex post'!$X$50*1000=0,0,('Provozní náklady VaK-ex post'!$X$50*1000)/INDEX(Indexace!C47:AV47,MATCH($D$7,Indexace!$C$21:$AC$21))))</f>
        <v>0</v>
      </c>
      <c r="AD117" s="514">
        <f>IF($F$2=0,0,IF('Provozní náklady VaK-ex post'!$X$50*1000=0,0,('Provozní náklady VaK-ex post'!$X$50*1000)/INDEX(Indexace!C48:AV48,MATCH($D$7,Indexace!$C$21:$AC$21))))</f>
        <v>0</v>
      </c>
      <c r="AE117" s="514">
        <f>IF($F$2=0,0,IF('Provozní náklady VaK-ex post'!$X$50*1000=0,0,('Provozní náklady VaK-ex post'!$X$50*1000)/INDEX(Indexace!C49:AV49,MATCH($D$7,Indexace!$C$21:$AC$21))))</f>
        <v>0</v>
      </c>
      <c r="AF117" s="514">
        <f>IF($F$2=0,0,IF('Provozní náklady VaK-ex post'!$X$50*1000=0,0,('Provozní náklady VaK-ex post'!$X$50*1000)/INDEX(Indexace!C50:AV50,MATCH($D$7,Indexace!$C$21:$AC$21))))</f>
        <v>0</v>
      </c>
      <c r="AG117" s="514">
        <f>IF($F$2=0,0,IF('Provozní náklady VaK-ex post'!$X$50*1000=0,0,('Provozní náklady VaK-ex post'!$X$50*1000)/INDEX(Indexace!C51:AV51,MATCH($D$7,Indexace!$C$21:$AC$21))))</f>
        <v>0</v>
      </c>
      <c r="AH117" s="514">
        <f>IF($F$2=0,0,IF('Provozní náklady VaK-ex post'!$X$50*1000=0,0,('Provozní náklady VaK-ex post'!$X$50*1000)/INDEX(Indexace!C52:AV52,MATCH($D$7,Indexace!$C$21:$AC$21))))</f>
        <v>0</v>
      </c>
    </row>
    <row r="118" spans="1:34" s="8" customFormat="1" hidden="1">
      <c r="A118" s="193"/>
      <c r="B118" s="491" t="str">
        <f>B110</f>
        <v>Odpadní voda</v>
      </c>
      <c r="C118" s="520">
        <f>IF($F$2=0,0,IF('Základní vstupní data'!$G$125*1000=0,0,('Základní vstupní data'!$G$125*1000)/INDEX(Indexace!C22:AV22,MATCH($D$7,Indexace!$C$21:$AC$21))))</f>
        <v>0</v>
      </c>
      <c r="D118" s="86" t="s">
        <v>17</v>
      </c>
      <c r="E118" s="515">
        <f>IF($F$2=0,0,IF('Provozní náklady VaK-ex post'!$G$50*1000=0,0,('Provozní náklady VaK-ex post'!$G$50*1000)/INDEX(Indexace!C23:AC23,MATCH($D$7,Indexace!$C$21:$AC$21))))</f>
        <v>0</v>
      </c>
      <c r="F118" s="515">
        <f>IF($F$2=0,0,IF('Provozní náklady VaK-ex post'!I50*1000=0,0,('Provozní náklady VaK-ex post'!I50*1000)/INDEX(Indexace!C24:AC24,MATCH($D$7,Indexace!$C$21:$AC$21))))</f>
        <v>0</v>
      </c>
      <c r="G118" s="515">
        <f>IF($F$2=0,0,IF('Provozní náklady VaK-ex post'!K50*1000=0,0,('Provozní náklady VaK-ex post'!K50*1000)/INDEX(Indexace!C25:AC25,MATCH($D$7,Indexace!$C$21:$AC$21))))</f>
        <v>0</v>
      </c>
      <c r="H118" s="515">
        <f>IF($F$2=0,0,IF('Provozní náklady VaK-ex post'!M50*1000=0,0,('Provozní náklady VaK-ex post'!M50*1000)/INDEX(Indexace!C26:AC26,MATCH($D$7,Indexace!$C$21:$AC$21))))</f>
        <v>0</v>
      </c>
      <c r="I118" s="515">
        <f>IF($F$2=0,0,IF('Provozní náklady VaK-ex post'!O50*1000=0,0,('Provozní náklady VaK-ex post'!O50*1000)/INDEX(Indexace!C27:AC27,MATCH($D$7,Indexace!$C$21:$AC$21))))</f>
        <v>0</v>
      </c>
      <c r="J118" s="515">
        <f>IF($F$2=0,0,IF('Provozní náklady VaK-ex post'!Q50*1000=0,0,('Provozní náklady VaK-ex post'!Q50*1000)/INDEX(Indexace!C28:AC28,MATCH($D$7,Indexace!$C$21:$AC$21))))</f>
        <v>0</v>
      </c>
      <c r="K118" s="515">
        <f>IF($F$2=0,0,IF('Provozní náklady VaK-ex post'!S50*1000=0,0,('Provozní náklady VaK-ex post'!S50*1000)/INDEX(Indexace!C29:AC29,MATCH($D$7,Indexace!$C$21:$AC$21))))</f>
        <v>0</v>
      </c>
      <c r="L118" s="515">
        <f>IF($F$2=0,0,IF('Provozní náklady VaK-ex post'!U50*1000=0,0,('Provozní náklady VaK-ex post'!U50*1000)/INDEX(Indexace!C30:AC30,MATCH($D$7,Indexace!$C$21:$AC$21))))</f>
        <v>0</v>
      </c>
      <c r="M118" s="515">
        <f>IF($F$2=0,0,IF('Provozní náklady VaK-ex post'!W50*1000=0,0,('Provozní náklady VaK-ex post'!W50*1000)/INDEX(Indexace!C31:AC31,MATCH($D$7,Indexace!$C$21:$AC$21))))</f>
        <v>0</v>
      </c>
      <c r="N118" s="515">
        <f>IF($F$2=0,0,IF('Provozní náklady VaK-ex post'!$Y$50*1000=0,0,('Provozní náklady VaK-ex post'!$Y$50*1000)/INDEX(Indexace!C32:AC32,MATCH($D$7,Indexace!$C$21:$AC$21))))</f>
        <v>0</v>
      </c>
      <c r="O118" s="515">
        <f>IF($F$2=0,0,IF('Provozní náklady VaK-ex post'!$Y$50*1000=0,0,('Provozní náklady VaK-ex post'!$Y$50*1000)/INDEX(Indexace!C33:AV33,MATCH($D$7,Indexace!$C$21:$AC$21))))</f>
        <v>0</v>
      </c>
      <c r="P118" s="515">
        <f>IF($F$2=0,0,IF('Provozní náklady VaK-ex post'!$Y$50*1000=0,0,('Provozní náklady VaK-ex post'!$Y$50*1000)/INDEX(Indexace!C34:AV34,MATCH($D$7,Indexace!$C$21:$AC$21))))</f>
        <v>0</v>
      </c>
      <c r="Q118" s="515">
        <f>IF($F$2=0,0,IF('Provozní náklady VaK-ex post'!$Y$50*1000=0,0,('Provozní náklady VaK-ex post'!$Y$50*1000)/INDEX(Indexace!C35:AV35,MATCH($D$7,Indexace!$C$21:$AC$21))))</f>
        <v>0</v>
      </c>
      <c r="R118" s="515">
        <f>IF($F$2=0,0,IF('Provozní náklady VaK-ex post'!$Y$50*1000=0,0,('Provozní náklady VaK-ex post'!$Y$50*1000)/INDEX(Indexace!C36:AV36,MATCH($D$7,Indexace!$C$21:$AC$21))))</f>
        <v>0</v>
      </c>
      <c r="S118" s="515">
        <f>IF($F$2=0,0,IF('Provozní náklady VaK-ex post'!$Y$50*1000=0,0,('Provozní náklady VaK-ex post'!$Y$50*1000)/INDEX(Indexace!C37:AV37,MATCH($D$7,Indexace!$C$21:$AC$21))))</f>
        <v>0</v>
      </c>
      <c r="T118" s="515">
        <f>IF($F$2=0,0,IF('Provozní náklady VaK-ex post'!$Y$50*1000=0,0,('Provozní náklady VaK-ex post'!$Y$50*1000)/INDEX(Indexace!C38:AV38,MATCH($D$7,Indexace!$C$21:$AC$21))))</f>
        <v>0</v>
      </c>
      <c r="U118" s="515">
        <f>IF($F$2=0,0,IF('Provozní náklady VaK-ex post'!$Y$50*1000=0,0,('Provozní náklady VaK-ex post'!$Y$50*1000)/INDEX(Indexace!C39:AV39,MATCH($D$7,Indexace!$C$21:$AC$21))))</f>
        <v>0</v>
      </c>
      <c r="V118" s="515">
        <f>IF($F$2=0,0,IF('Provozní náklady VaK-ex post'!$Y$50*1000=0,0,('Provozní náklady VaK-ex post'!$Y$50*1000)/INDEX(Indexace!C40:AV40,MATCH($D$7,Indexace!$C$21:$AC$21))))</f>
        <v>0</v>
      </c>
      <c r="W118" s="515">
        <f>IF($F$2=0,0,IF('Provozní náklady VaK-ex post'!$Y$50*1000=0,0,('Provozní náklady VaK-ex post'!$Y$50*1000)/INDEX(Indexace!C41:AV41,MATCH($D$7,Indexace!$C$21:$AC$21))))</f>
        <v>0</v>
      </c>
      <c r="X118" s="515">
        <f>IF($F$2=0,0,IF('Provozní náklady VaK-ex post'!$Y$50*1000=0,0,('Provozní náklady VaK-ex post'!$Y$50*1000)/INDEX(Indexace!C42:AV42,MATCH($D$7,Indexace!$C$21:$AC$21))))</f>
        <v>0</v>
      </c>
      <c r="Y118" s="515">
        <f>IF($F$2=0,0,IF('Provozní náklady VaK-ex post'!$Y$50*1000=0,0,('Provozní náklady VaK-ex post'!$Y$50*1000)/INDEX(Indexace!C43:AV43,MATCH($D$7,Indexace!$C$21:$AC$21))))</f>
        <v>0</v>
      </c>
      <c r="Z118" s="515">
        <f>IF($F$2=0,0,IF('Provozní náklady VaK-ex post'!$Y$50*1000=0,0,('Provozní náklady VaK-ex post'!$Y$50*1000)/INDEX(Indexace!C44:AV44,MATCH($D$7,Indexace!$C$21:$AC$21))))</f>
        <v>0</v>
      </c>
      <c r="AA118" s="515">
        <f>IF($F$2=0,0,IF('Provozní náklady VaK-ex post'!$Y$50*1000=0,0,('Provozní náklady VaK-ex post'!$Y$50*1000)/INDEX(Indexace!C45:AV45,MATCH($D$7,Indexace!$C$21:$AC$21))))</f>
        <v>0</v>
      </c>
      <c r="AB118" s="515">
        <f>IF($F$2=0,0,IF('Provozní náklady VaK-ex post'!$Y$50*1000=0,0,('Provozní náklady VaK-ex post'!$Y$50*1000)/INDEX(Indexace!C46:AV46,MATCH($D$7,Indexace!$C$21:$AC$21))))</f>
        <v>0</v>
      </c>
      <c r="AC118" s="515">
        <f>IF($F$2=0,0,IF('Provozní náklady VaK-ex post'!$Y$50*1000=0,0,('Provozní náklady VaK-ex post'!$Y$50*1000)/INDEX(Indexace!C47:AV47,MATCH($D$7,Indexace!$C$21:$AC$21))))</f>
        <v>0</v>
      </c>
      <c r="AD118" s="515">
        <f>IF($F$2=0,0,IF('Provozní náklady VaK-ex post'!$Y$50*1000=0,0,('Provozní náklady VaK-ex post'!$Y$50*1000)/INDEX(Indexace!C48:AV48,MATCH($D$7,Indexace!$C$21:$AC$21))))</f>
        <v>0</v>
      </c>
      <c r="AE118" s="515">
        <f>IF($F$2=0,0,IF('Provozní náklady VaK-ex post'!$Y$50*1000=0,0,('Provozní náklady VaK-ex post'!$Y$50*1000)/INDEX(Indexace!C49:AV49,MATCH($D$7,Indexace!$C$21:$AC$21))))</f>
        <v>0</v>
      </c>
      <c r="AF118" s="515">
        <f>IF($F$2=0,0,IF('Provozní náklady VaK-ex post'!$Y$50*1000=0,0,('Provozní náklady VaK-ex post'!$Y$50*1000)/INDEX(Indexace!C50:AV50,MATCH($D$7,Indexace!$C$21:$AC$21))))</f>
        <v>0</v>
      </c>
      <c r="AG118" s="515">
        <f>IF($F$2=0,0,IF('Provozní náklady VaK-ex post'!$Y$50*1000=0,0,('Provozní náklady VaK-ex post'!$Y$50*1000)/INDEX(Indexace!C51:AV51,MATCH($D$7,Indexace!$C$21:$AC$21))))</f>
        <v>0</v>
      </c>
      <c r="AH118" s="515">
        <f>IF($F$2=0,0,IF('Provozní náklady VaK-ex post'!$Y$50*1000=0,0,('Provozní náklady VaK-ex post'!$Y$50*1000)/INDEX(Indexace!C52:AV52,MATCH($D$7,Indexace!$C$21:$AC$21))))</f>
        <v>0</v>
      </c>
    </row>
    <row r="119" spans="1:34" s="8" customFormat="1" hidden="1">
      <c r="B119" s="14"/>
      <c r="C119" s="309"/>
      <c r="D119" s="14"/>
      <c r="E119" s="310"/>
      <c r="F119" s="310"/>
      <c r="G119" s="310"/>
      <c r="H119" s="310"/>
      <c r="I119" s="310"/>
      <c r="J119" s="310"/>
      <c r="K119" s="310"/>
      <c r="L119" s="310"/>
      <c r="M119" s="310"/>
      <c r="N119" s="310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</row>
    <row r="120" spans="1:34" s="8" customFormat="1" hidden="1">
      <c r="A120" s="193"/>
      <c r="B120" s="211" t="s">
        <v>238</v>
      </c>
      <c r="C120" s="211" t="s">
        <v>195</v>
      </c>
      <c r="D120" s="211">
        <f t="shared" ref="D120:N120" si="74">D112</f>
        <v>2024</v>
      </c>
      <c r="E120" s="233">
        <f t="shared" si="74"/>
        <v>2024</v>
      </c>
      <c r="F120" s="233">
        <f t="shared" si="74"/>
        <v>2025</v>
      </c>
      <c r="G120" s="233">
        <f t="shared" si="74"/>
        <v>2026</v>
      </c>
      <c r="H120" s="233">
        <f t="shared" si="74"/>
        <v>2027</v>
      </c>
      <c r="I120" s="233">
        <f t="shared" si="74"/>
        <v>2028</v>
      </c>
      <c r="J120" s="233">
        <f t="shared" si="74"/>
        <v>2029</v>
      </c>
      <c r="K120" s="233">
        <f t="shared" si="74"/>
        <v>2030</v>
      </c>
      <c r="L120" s="233">
        <f t="shared" si="74"/>
        <v>2031</v>
      </c>
      <c r="M120" s="233">
        <f t="shared" si="74"/>
        <v>2032</v>
      </c>
      <c r="N120" s="233">
        <f t="shared" si="74"/>
        <v>2033</v>
      </c>
      <c r="O120" s="233">
        <f t="shared" ref="O120:AH120" si="75">O112</f>
        <v>2034</v>
      </c>
      <c r="P120" s="233">
        <f t="shared" si="75"/>
        <v>2035</v>
      </c>
      <c r="Q120" s="233">
        <f t="shared" si="75"/>
        <v>2036</v>
      </c>
      <c r="R120" s="233">
        <f t="shared" si="75"/>
        <v>2037</v>
      </c>
      <c r="S120" s="233">
        <f t="shared" si="75"/>
        <v>2038</v>
      </c>
      <c r="T120" s="233">
        <f t="shared" si="75"/>
        <v>2039</v>
      </c>
      <c r="U120" s="233">
        <f t="shared" si="75"/>
        <v>2040</v>
      </c>
      <c r="V120" s="233">
        <f t="shared" si="75"/>
        <v>2041</v>
      </c>
      <c r="W120" s="233">
        <f t="shared" si="75"/>
        <v>2042</v>
      </c>
      <c r="X120" s="233">
        <f t="shared" si="75"/>
        <v>2043</v>
      </c>
      <c r="Y120" s="233">
        <f t="shared" si="75"/>
        <v>2044</v>
      </c>
      <c r="Z120" s="233">
        <f t="shared" si="75"/>
        <v>2045</v>
      </c>
      <c r="AA120" s="233">
        <f t="shared" si="75"/>
        <v>2046</v>
      </c>
      <c r="AB120" s="233">
        <f t="shared" si="75"/>
        <v>2047</v>
      </c>
      <c r="AC120" s="233">
        <f t="shared" si="75"/>
        <v>2048</v>
      </c>
      <c r="AD120" s="233">
        <f t="shared" si="75"/>
        <v>2049</v>
      </c>
      <c r="AE120" s="233">
        <f t="shared" si="75"/>
        <v>2050</v>
      </c>
      <c r="AF120" s="233">
        <f t="shared" si="75"/>
        <v>2051</v>
      </c>
      <c r="AG120" s="233">
        <f t="shared" si="75"/>
        <v>2052</v>
      </c>
      <c r="AH120" s="233">
        <f t="shared" si="75"/>
        <v>2053</v>
      </c>
    </row>
    <row r="121" spans="1:34" s="17" customFormat="1" hidden="1">
      <c r="A121" s="237"/>
      <c r="B121" s="490" t="str">
        <f>B113</f>
        <v>Pitná voda</v>
      </c>
      <c r="C121" s="519">
        <f>IF($F$2=0,0,IF('Základní vstupní data'!$F$125*1000=0,0,('Základní vstupní data'!$F$125*1000)/INDEX(Indexace!$C$22:$AV$22,MATCH($D$7,Indexace!$C$21:$AV$21))))</f>
        <v>0</v>
      </c>
      <c r="D121" s="490" t="s">
        <v>17</v>
      </c>
      <c r="E121" s="514">
        <f>IF($F$2=0,0,IF('Základní vstupní data'!$F$125*1000=0,0,('Základní vstupní data'!$F$125*1000)/INDEX(Indexace!$C$22:$AV$22,MATCH($D$7,Indexace!$C$21:$AV$21))))</f>
        <v>0</v>
      </c>
      <c r="F121" s="514">
        <f>IF($F$2=0,0,IF('Základní vstupní data'!$F$125*1000=0,0,('Základní vstupní data'!$F$125*1000)/INDEX(Indexace!$C$22:$AV$22,MATCH($D$7,Indexace!$C$21:$AV$21))))</f>
        <v>0</v>
      </c>
      <c r="G121" s="514">
        <f>IF($F$2=0,0,IF('Základní vstupní data'!$F$125*1000=0,0,('Základní vstupní data'!$F$125*1000)/INDEX(Indexace!$C$22:$AV$22,MATCH($D$7,Indexace!$C$21:$AV$21))))</f>
        <v>0</v>
      </c>
      <c r="H121" s="514">
        <f>IF($F$2=0,0,IF('Základní vstupní data'!$F$125*1000=0,0,('Základní vstupní data'!$F$125*1000)/INDEX(Indexace!$C$22:$AV$22,MATCH($D$7,Indexace!$C$21:$AV$21))))</f>
        <v>0</v>
      </c>
      <c r="I121" s="514">
        <f>IF($F$2=0,0,IF('Základní vstupní data'!$F$125*1000=0,0,('Základní vstupní data'!$F$125*1000)/INDEX(Indexace!$C$22:$AV$22,MATCH($D$7,Indexace!$C$21:$AV$21))))</f>
        <v>0</v>
      </c>
      <c r="J121" s="514">
        <f>IF($F$2=0,0,IF('Základní vstupní data'!$F$125*1000=0,0,('Základní vstupní data'!$F$125*1000)/INDEX(Indexace!$C$22:$AV$22,MATCH($D$7,Indexace!$C$21:$AV$21))))</f>
        <v>0</v>
      </c>
      <c r="K121" s="514">
        <f>IF($F$2=0,0,IF('Základní vstupní data'!$F$125*1000=0,0,('Základní vstupní data'!$F$125*1000)/INDEX(Indexace!$C$22:$AV$22,MATCH($D$7,Indexace!$C$21:$AV$21))))</f>
        <v>0</v>
      </c>
      <c r="L121" s="514">
        <f>IF($F$2=0,0,IF('Základní vstupní data'!$F$125*1000=0,0,('Základní vstupní data'!$F$125*1000)/INDEX(Indexace!$C$22:$AV$22,MATCH($D$7,Indexace!$C$21:$AV$21))))</f>
        <v>0</v>
      </c>
      <c r="M121" s="514">
        <f>IF($F$2=0,0,IF('Základní vstupní data'!$F$125*1000=0,0,('Základní vstupní data'!$F$125*1000)/INDEX(Indexace!$C$22:$AV$22,MATCH($D$7,Indexace!$C$21:$AV$21))))</f>
        <v>0</v>
      </c>
      <c r="N121" s="514">
        <f>IF($F$2=0,0,IF('Základní vstupní data'!$F$125*1000=0,0,('Základní vstupní data'!$F$125*1000)/INDEX(Indexace!$C$22:$AV$22,MATCH($D$7,Indexace!$C$21:$AV$21))))</f>
        <v>0</v>
      </c>
      <c r="O121" s="514">
        <f>IF($F$2=0,0,IF('Základní vstupní data'!$F$125*1000=0,0,('Základní vstupní data'!$F$125*1000)/INDEX(Indexace!$C$22:$AV$22,MATCH($D$7,Indexace!$C$21:$AV$21))))</f>
        <v>0</v>
      </c>
      <c r="P121" s="514">
        <f>IF($F$2=0,0,IF('Základní vstupní data'!$F$125*1000=0,0,('Základní vstupní data'!$F$125*1000)/INDEX(Indexace!$C$22:$AV$22,MATCH($D$7,Indexace!$C$21:$AV$21))))</f>
        <v>0</v>
      </c>
      <c r="Q121" s="514">
        <f>IF($F$2=0,0,IF('Základní vstupní data'!$F$125*1000=0,0,('Základní vstupní data'!$F$125*1000)/INDEX(Indexace!$C$22:$AV$22,MATCH($D$7,Indexace!$C$21:$AV$21))))</f>
        <v>0</v>
      </c>
      <c r="R121" s="514">
        <f>IF($F$2=0,0,IF('Základní vstupní data'!$F$125*1000=0,0,('Základní vstupní data'!$F$125*1000)/INDEX(Indexace!$C$22:$AV$22,MATCH($D$7,Indexace!$C$21:$AV$21))))</f>
        <v>0</v>
      </c>
      <c r="S121" s="514">
        <f>IF($F$2=0,0,IF('Základní vstupní data'!$F$125*1000=0,0,('Základní vstupní data'!$F$125*1000)/INDEX(Indexace!$C$22:$AV$22,MATCH($D$7,Indexace!$C$21:$AV$21))))</f>
        <v>0</v>
      </c>
      <c r="T121" s="514">
        <f>IF($F$2=0,0,IF('Základní vstupní data'!$F$125*1000=0,0,('Základní vstupní data'!$F$125*1000)/INDEX(Indexace!$C$22:$AV$22,MATCH($D$7,Indexace!$C$21:$AV$21))))</f>
        <v>0</v>
      </c>
      <c r="U121" s="514">
        <f>IF($F$2=0,0,IF('Základní vstupní data'!$F$125*1000=0,0,('Základní vstupní data'!$F$125*1000)/INDEX(Indexace!$C$22:$AV$22,MATCH($D$7,Indexace!$C$21:$AV$21))))</f>
        <v>0</v>
      </c>
      <c r="V121" s="514">
        <f>IF($F$2=0,0,IF('Základní vstupní data'!$F$125*1000=0,0,('Základní vstupní data'!$F$125*1000)/INDEX(Indexace!$C$22:$AV$22,MATCH($D$7,Indexace!$C$21:$AV$21))))</f>
        <v>0</v>
      </c>
      <c r="W121" s="514">
        <f>IF($F$2=0,0,IF('Základní vstupní data'!$F$125*1000=0,0,('Základní vstupní data'!$F$125*1000)/INDEX(Indexace!$C$22:$AV$22,MATCH($D$7,Indexace!$C$21:$AV$21))))</f>
        <v>0</v>
      </c>
      <c r="X121" s="514">
        <f>IF($F$2=0,0,IF('Základní vstupní data'!$F$125*1000=0,0,('Základní vstupní data'!$F$125*1000)/INDEX(Indexace!$C$22:$AV$22,MATCH($D$7,Indexace!$C$21:$AV$21))))</f>
        <v>0</v>
      </c>
      <c r="Y121" s="514">
        <f>IF($F$2=0,0,IF('Základní vstupní data'!$F$125*1000=0,0,('Základní vstupní data'!$F$125*1000)/INDEX(Indexace!$C$22:$AV$22,MATCH($D$7,Indexace!$C$21:$AV$21))))</f>
        <v>0</v>
      </c>
      <c r="Z121" s="514">
        <f>IF($F$2=0,0,IF('Základní vstupní data'!$F$125*1000=0,0,('Základní vstupní data'!$F$125*1000)/INDEX(Indexace!$C$22:$AV$22,MATCH($D$7,Indexace!$C$21:$AV$21))))</f>
        <v>0</v>
      </c>
      <c r="AA121" s="514">
        <f>IF($F$2=0,0,IF('Základní vstupní data'!$F$125*1000=0,0,('Základní vstupní data'!$F$125*1000)/INDEX(Indexace!$C$22:$AV$22,MATCH($D$7,Indexace!$C$21:$AV$21))))</f>
        <v>0</v>
      </c>
      <c r="AB121" s="514">
        <f>IF($F$2=0,0,IF('Základní vstupní data'!$F$125*1000=0,0,('Základní vstupní data'!$F$125*1000)/INDEX(Indexace!$C$22:$AV$22,MATCH($D$7,Indexace!$C$21:$AV$21))))</f>
        <v>0</v>
      </c>
      <c r="AC121" s="514">
        <f>IF($F$2=0,0,IF('Základní vstupní data'!$F$125*1000=0,0,('Základní vstupní data'!$F$125*1000)/INDEX(Indexace!$C$22:$AV$22,MATCH($D$7,Indexace!$C$21:$AV$21))))</f>
        <v>0</v>
      </c>
      <c r="AD121" s="514">
        <f>IF($F$2=0,0,IF('Základní vstupní data'!$F$125*1000=0,0,('Základní vstupní data'!$F$125*1000)/INDEX(Indexace!$C$22:$AV$22,MATCH($D$7,Indexace!$C$21:$AV$21))))</f>
        <v>0</v>
      </c>
      <c r="AE121" s="514">
        <f>IF($F$2=0,0,IF('Základní vstupní data'!$F$125*1000=0,0,('Základní vstupní data'!$F$125*1000)/INDEX(Indexace!$C$22:$AV$22,MATCH($D$7,Indexace!$C$21:$AV$21))))</f>
        <v>0</v>
      </c>
      <c r="AF121" s="514">
        <f>IF($F$2=0,0,IF('Základní vstupní data'!$F$125*1000=0,0,('Základní vstupní data'!$F$125*1000)/INDEX(Indexace!$C$22:$AV$22,MATCH($D$7,Indexace!$C$21:$AV$21))))</f>
        <v>0</v>
      </c>
      <c r="AG121" s="514">
        <f>IF($F$2=0,0,IF('Základní vstupní data'!$F$125*1000=0,0,('Základní vstupní data'!$F$125*1000)/INDEX(Indexace!$C$22:$AV$22,MATCH($D$7,Indexace!$C$21:$AV$21))))</f>
        <v>0</v>
      </c>
      <c r="AH121" s="514">
        <f>IF($F$2=0,0,IF('Základní vstupní data'!$F$125*1000=0,0,('Základní vstupní data'!$F$125*1000)/INDEX(Indexace!$C$22:$AV$22,MATCH($D$7,Indexace!$C$21:$AV$21))))</f>
        <v>0</v>
      </c>
    </row>
    <row r="122" spans="1:34" s="17" customFormat="1" hidden="1">
      <c r="A122" s="237"/>
      <c r="B122" s="491" t="str">
        <f>B114</f>
        <v>Odpadní voda</v>
      </c>
      <c r="C122" s="520">
        <f>IF($F$2=0,0,IF('Základní vstupní data'!$G$125*1000=0,0,('Základní vstupní data'!$G$125*1000)/INDEX(Indexace!$C$22:$AV$22,MATCH($D$7,Indexace!$C$21:$AC$21))))</f>
        <v>0</v>
      </c>
      <c r="D122" s="86" t="s">
        <v>17</v>
      </c>
      <c r="E122" s="515">
        <f>IF($F$2=0,0,IF('Základní vstupní data'!$G$125*1000=0,0,('Základní vstupní data'!$G$125*1000)/INDEX(Indexace!$C$22:$AV$22,MATCH($D$7,Indexace!$C$21:$AC$21))))</f>
        <v>0</v>
      </c>
      <c r="F122" s="515">
        <f>IF($F$2=0,0,IF('Základní vstupní data'!$G$125*1000=0,0,('Základní vstupní data'!$G$125*1000)/INDEX(Indexace!$C$22:$AV$22,MATCH($D$7,Indexace!$C$21:$AC$21))))</f>
        <v>0</v>
      </c>
      <c r="G122" s="515">
        <f>IF($F$2=0,0,IF('Základní vstupní data'!$G$125*1000=0,0,('Základní vstupní data'!$G$125*1000)/INDEX(Indexace!$C$22:$AV$22,MATCH($D$7,Indexace!$C$21:$AC$21))))</f>
        <v>0</v>
      </c>
      <c r="H122" s="515">
        <f>IF($F$2=0,0,IF('Základní vstupní data'!$G$125*1000=0,0,('Základní vstupní data'!$G$125*1000)/INDEX(Indexace!$C$22:$AV$22,MATCH($D$7,Indexace!$C$21:$AC$21))))</f>
        <v>0</v>
      </c>
      <c r="I122" s="515">
        <f>IF($F$2=0,0,IF('Základní vstupní data'!$G$125*1000=0,0,('Základní vstupní data'!$G$125*1000)/INDEX(Indexace!$C$22:$AV$22,MATCH($D$7,Indexace!$C$21:$AC$21))))</f>
        <v>0</v>
      </c>
      <c r="J122" s="515">
        <f>IF($F$2=0,0,IF('Základní vstupní data'!$G$125*1000=0,0,('Základní vstupní data'!$G$125*1000)/INDEX(Indexace!$C$22:$AV$22,MATCH($D$7,Indexace!$C$21:$AC$21))))</f>
        <v>0</v>
      </c>
      <c r="K122" s="515">
        <f>IF($F$2=0,0,IF('Základní vstupní data'!$G$125*1000=0,0,('Základní vstupní data'!$G$125*1000)/INDEX(Indexace!$C$22:$AV$22,MATCH($D$7,Indexace!$C$21:$AC$21))))</f>
        <v>0</v>
      </c>
      <c r="L122" s="515">
        <f>IF($F$2=0,0,IF('Základní vstupní data'!$G$125*1000=0,0,('Základní vstupní data'!$G$125*1000)/INDEX(Indexace!$C$22:$AV$22,MATCH($D$7,Indexace!$C$21:$AC$21))))</f>
        <v>0</v>
      </c>
      <c r="M122" s="515">
        <f>IF($F$2=0,0,IF('Základní vstupní data'!$G$125*1000=0,0,('Základní vstupní data'!$G$125*1000)/INDEX(Indexace!$C$22:$AV$22,MATCH($D$7,Indexace!$C$21:$AC$21))))</f>
        <v>0</v>
      </c>
      <c r="N122" s="515">
        <f>IF($F$2=0,0,IF('Základní vstupní data'!$G$125*1000=0,0,('Základní vstupní data'!$G$125*1000)/INDEX(Indexace!$C$22:$AV$22,MATCH($D$7,Indexace!$C$21:$AC$21))))</f>
        <v>0</v>
      </c>
      <c r="O122" s="515">
        <f>IF($F$2=0,0,IF('Základní vstupní data'!$G$125*1000=0,0,('Základní vstupní data'!$G$125*1000)/INDEX(Indexace!$C$22:$AV$22,MATCH($D$7,Indexace!$C$21:$AC$21))))</f>
        <v>0</v>
      </c>
      <c r="P122" s="515">
        <f>IF($F$2=0,0,IF('Základní vstupní data'!$G$125*1000=0,0,('Základní vstupní data'!$G$125*1000)/INDEX(Indexace!$C$22:$AV$22,MATCH($D$7,Indexace!$C$21:$AC$21))))</f>
        <v>0</v>
      </c>
      <c r="Q122" s="515">
        <f>IF($F$2=0,0,IF('Základní vstupní data'!$G$125*1000=0,0,('Základní vstupní data'!$G$125*1000)/INDEX(Indexace!$C$22:$AV$22,MATCH($D$7,Indexace!$C$21:$AC$21))))</f>
        <v>0</v>
      </c>
      <c r="R122" s="515">
        <f>IF($F$2=0,0,IF('Základní vstupní data'!$G$125*1000=0,0,('Základní vstupní data'!$G$125*1000)/INDEX(Indexace!$C$22:$AV$22,MATCH($D$7,Indexace!$C$21:$AC$21))))</f>
        <v>0</v>
      </c>
      <c r="S122" s="515">
        <f>IF($F$2=0,0,IF('Základní vstupní data'!$G$125*1000=0,0,('Základní vstupní data'!$G$125*1000)/INDEX(Indexace!$C$22:$AV$22,MATCH($D$7,Indexace!$C$21:$AC$21))))</f>
        <v>0</v>
      </c>
      <c r="T122" s="515">
        <f>IF($F$2=0,0,IF('Základní vstupní data'!$G$125*1000=0,0,('Základní vstupní data'!$G$125*1000)/INDEX(Indexace!$C$22:$AV$22,MATCH($D$7,Indexace!$C$21:$AC$21))))</f>
        <v>0</v>
      </c>
      <c r="U122" s="515">
        <f>IF($F$2=0,0,IF('Základní vstupní data'!$G$125*1000=0,0,('Základní vstupní data'!$G$125*1000)/INDEX(Indexace!$C$22:$AV$22,MATCH($D$7,Indexace!$C$21:$AC$21))))</f>
        <v>0</v>
      </c>
      <c r="V122" s="515">
        <f>IF($F$2=0,0,IF('Základní vstupní data'!$G$125*1000=0,0,('Základní vstupní data'!$G$125*1000)/INDEX(Indexace!$C$22:$AV$22,MATCH($D$7,Indexace!$C$21:$AC$21))))</f>
        <v>0</v>
      </c>
      <c r="W122" s="515">
        <f>IF($F$2=0,0,IF('Základní vstupní data'!$G$125*1000=0,0,('Základní vstupní data'!$G$125*1000)/INDEX(Indexace!$C$22:$AV$22,MATCH($D$7,Indexace!$C$21:$AC$21))))</f>
        <v>0</v>
      </c>
      <c r="X122" s="515">
        <f>IF($F$2=0,0,IF('Základní vstupní data'!$G$125*1000=0,0,('Základní vstupní data'!$G$125*1000)/INDEX(Indexace!$C$22:$AV$22,MATCH($D$7,Indexace!$C$21:$AC$21))))</f>
        <v>0</v>
      </c>
      <c r="Y122" s="515">
        <f>IF($F$2=0,0,IF('Základní vstupní data'!$G$125*1000=0,0,('Základní vstupní data'!$G$125*1000)/INDEX(Indexace!$C$22:$AV$22,MATCH($D$7,Indexace!$C$21:$AC$21))))</f>
        <v>0</v>
      </c>
      <c r="Z122" s="515">
        <f>IF($F$2=0,0,IF('Základní vstupní data'!$G$125*1000=0,0,('Základní vstupní data'!$G$125*1000)/INDEX(Indexace!$C$22:$AV$22,MATCH($D$7,Indexace!$C$21:$AC$21))))</f>
        <v>0</v>
      </c>
      <c r="AA122" s="515">
        <f>IF($F$2=0,0,IF('Základní vstupní data'!$G$125*1000=0,0,('Základní vstupní data'!$G$125*1000)/INDEX(Indexace!$C$22:$AV$22,MATCH($D$7,Indexace!$C$21:$AC$21))))</f>
        <v>0</v>
      </c>
      <c r="AB122" s="515">
        <f>IF($F$2=0,0,IF('Základní vstupní data'!$G$125*1000=0,0,('Základní vstupní data'!$G$125*1000)/INDEX(Indexace!$C$22:$AV$22,MATCH($D$7,Indexace!$C$21:$AC$21))))</f>
        <v>0</v>
      </c>
      <c r="AC122" s="515">
        <f>IF($F$2=0,0,IF('Základní vstupní data'!$G$125*1000=0,0,('Základní vstupní data'!$G$125*1000)/INDEX(Indexace!$C$22:$AV$22,MATCH($D$7,Indexace!$C$21:$AC$21))))</f>
        <v>0</v>
      </c>
      <c r="AD122" s="515">
        <f>IF($F$2=0,0,IF('Základní vstupní data'!$G$125*1000=0,0,('Základní vstupní data'!$G$125*1000)/INDEX(Indexace!$C$22:$AV$22,MATCH($D$7,Indexace!$C$21:$AC$21))))</f>
        <v>0</v>
      </c>
      <c r="AE122" s="515">
        <f>IF($F$2=0,0,IF('Základní vstupní data'!$G$125*1000=0,0,('Základní vstupní data'!$G$125*1000)/INDEX(Indexace!$C$22:$AV$22,MATCH($D$7,Indexace!$C$21:$AC$21))))</f>
        <v>0</v>
      </c>
      <c r="AF122" s="515">
        <f>IF($F$2=0,0,IF('Základní vstupní data'!$G$125*1000=0,0,('Základní vstupní data'!$G$125*1000)/INDEX(Indexace!$C$22:$AV$22,MATCH($D$7,Indexace!$C$21:$AC$21))))</f>
        <v>0</v>
      </c>
      <c r="AG122" s="515">
        <f>IF($F$2=0,0,IF('Základní vstupní data'!$G$125*1000=0,0,('Základní vstupní data'!$G$125*1000)/INDEX(Indexace!$C$22:$AV$22,MATCH($D$7,Indexace!$C$21:$AC$21))))</f>
        <v>0</v>
      </c>
      <c r="AH122" s="515">
        <f>IF($F$2=0,0,IF('Základní vstupní data'!$G$125*1000=0,0,('Základní vstupní data'!$G$125*1000)/INDEX(Indexace!$C$22:$AV$22,MATCH($D$7,Indexace!$C$21:$AC$21))))</f>
        <v>0</v>
      </c>
    </row>
    <row r="123" spans="1:34" s="8" customFormat="1" hidden="1">
      <c r="B123" s="14"/>
      <c r="C123" s="309"/>
      <c r="D123" s="14"/>
      <c r="E123" s="310"/>
      <c r="F123" s="310"/>
      <c r="G123" s="310"/>
      <c r="H123" s="310"/>
      <c r="I123" s="310"/>
      <c r="J123" s="310"/>
      <c r="K123" s="310"/>
      <c r="L123" s="310"/>
      <c r="M123" s="310"/>
      <c r="N123" s="310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</row>
    <row r="124" spans="1:34" s="187" customFormat="1">
      <c r="B124" s="202" t="s">
        <v>250</v>
      </c>
      <c r="C124" s="202" t="s">
        <v>251</v>
      </c>
      <c r="D124" s="211">
        <f>D108</f>
        <v>2024</v>
      </c>
      <c r="E124" s="233">
        <f>E108</f>
        <v>2024</v>
      </c>
      <c r="F124" s="233">
        <f t="shared" ref="F124:AH124" si="76">F108</f>
        <v>2025</v>
      </c>
      <c r="G124" s="233">
        <f t="shared" si="76"/>
        <v>2026</v>
      </c>
      <c r="H124" s="233">
        <f t="shared" si="76"/>
        <v>2027</v>
      </c>
      <c r="I124" s="233">
        <f t="shared" si="76"/>
        <v>2028</v>
      </c>
      <c r="J124" s="233">
        <f t="shared" si="76"/>
        <v>2029</v>
      </c>
      <c r="K124" s="233">
        <f t="shared" si="76"/>
        <v>2030</v>
      </c>
      <c r="L124" s="233">
        <f t="shared" si="76"/>
        <v>2031</v>
      </c>
      <c r="M124" s="233">
        <f t="shared" si="76"/>
        <v>2032</v>
      </c>
      <c r="N124" s="233">
        <f t="shared" si="76"/>
        <v>2033</v>
      </c>
      <c r="O124" s="233">
        <f t="shared" si="76"/>
        <v>2034</v>
      </c>
      <c r="P124" s="233">
        <f t="shared" si="76"/>
        <v>2035</v>
      </c>
      <c r="Q124" s="233">
        <f t="shared" si="76"/>
        <v>2036</v>
      </c>
      <c r="R124" s="233">
        <f t="shared" si="76"/>
        <v>2037</v>
      </c>
      <c r="S124" s="233">
        <f t="shared" si="76"/>
        <v>2038</v>
      </c>
      <c r="T124" s="233">
        <f t="shared" si="76"/>
        <v>2039</v>
      </c>
      <c r="U124" s="233">
        <f t="shared" si="76"/>
        <v>2040</v>
      </c>
      <c r="V124" s="233">
        <f t="shared" si="76"/>
        <v>2041</v>
      </c>
      <c r="W124" s="233">
        <f t="shared" si="76"/>
        <v>2042</v>
      </c>
      <c r="X124" s="233">
        <f t="shared" si="76"/>
        <v>2043</v>
      </c>
      <c r="Y124" s="233">
        <f t="shared" si="76"/>
        <v>2044</v>
      </c>
      <c r="Z124" s="233">
        <f t="shared" si="76"/>
        <v>2045</v>
      </c>
      <c r="AA124" s="233">
        <f t="shared" si="76"/>
        <v>2046</v>
      </c>
      <c r="AB124" s="233">
        <f t="shared" si="76"/>
        <v>2047</v>
      </c>
      <c r="AC124" s="233">
        <f t="shared" si="76"/>
        <v>2048</v>
      </c>
      <c r="AD124" s="233">
        <f t="shared" si="76"/>
        <v>2049</v>
      </c>
      <c r="AE124" s="233">
        <f t="shared" si="76"/>
        <v>2050</v>
      </c>
      <c r="AF124" s="233">
        <f t="shared" si="76"/>
        <v>2051</v>
      </c>
      <c r="AG124" s="233">
        <f t="shared" si="76"/>
        <v>2052</v>
      </c>
      <c r="AH124" s="233">
        <f t="shared" si="76"/>
        <v>2053</v>
      </c>
    </row>
    <row r="125" spans="1:34" s="17" customFormat="1">
      <c r="B125" s="490" t="str">
        <f>B117</f>
        <v>Pitná voda</v>
      </c>
      <c r="C125" s="517">
        <f>IF($F$2=0,0,IF('Základní vstupní data'!F129=0,0,'Základní vstupní data'!F129*1000))</f>
        <v>0</v>
      </c>
      <c r="D125" s="521" t="s">
        <v>197</v>
      </c>
      <c r="E125" s="514">
        <f>IF(E100&gt;='Základní vstupní data'!$F$81,IF($F$2=0,0,('Základní vstupní data'!$F$129*1000)),IF(E100=('Základní vstupní data'!$F$81+1),('Provozní náklady VaK-ex post'!$F$54*1000),IF(E100=('Základní vstupní data'!$F$81+2),('Provozní náklady VaK-ex post'!$H$54*1000),IF(E100=('Základní vstupní data'!$F$81+3),('Provozní náklady VaK-ex post'!$J$54*1000),IF(E100=('Základní vstupní data'!$F$81+4),('Provozní náklady VaK-ex post'!$L$54*1000),IF(E100=('Základní vstupní data'!$F$81+5),('Provozní náklady VaK-ex post'!$N$54*1000),IF(E100=('Základní vstupní data'!$F$81+6),('Provozní náklady VaK-ex post'!$P$54*1000),IF(E100=('Základní vstupní data'!$F$81+7),('Provozní náklady VaK-ex post'!$R$54*1000),IF(E100=('Základní vstupní data'!$F$81+8),('Provozní náklady VaK-ex post'!$T$54*1000),IF(E100=('Základní vstupní data'!$F$81+9),('Provozní náklady VaK-ex post'!$V$54*1000),IF(E100=('Základní vstupní data'!$F$81+10),('Provozní náklady VaK-ex post'!$V$54*1000),IF(E100=('Základní vstupní data'!$F$81+11),('Provozní náklady VaK-ex post'!$V$54*1000),IF(E100=('Základní vstupní data'!$F$81+12),('Provozní náklady VaK-ex post'!$V$54*1000),IF(E100=('Základní vstupní data'!$F$81+13),('Provozní náklady VaK-ex post'!$V$54*1000),IF(E100=('Základní vstupní data'!$F$81+14),('Provozní náklady VaK-ex post'!$V$54*1000),IF(E100=('Základní vstupní data'!$F$81+15),('Provozní náklady VaK-ex post'!$V$54*1000),IF(E100=('Základní vstupní data'!$F$81+16),('Provozní náklady VaK-ex post'!$V$54*1000),IF(E160=('Základní vstupní data'!$F$81+17),('Provozní náklady VaK-ex post'!$V$54*1000),IF(E100=('Základní vstupní data'!$F$81+18),('Provozní náklady VaK-ex post'!$V$54*1000),IF(E100=('Základní vstupní data'!$F$81+19),('Provozní náklady VaK-ex post'!$V$54*1000),IF(E100=('Základní vstupní data'!$F$81+20),('Provozní náklady VaK-ex post'!$V$54*1000),IF(E100=('Základní vstupní data'!$F$81+21),('Provozní náklady VaK-ex post'!$V$54*1000),IF(E100=('Základní vstupní data'!$F$81+22),('Provozní náklady VaK-ex post'!$V$54*1000),IF(E100=('Základní vstupní data'!$F$81+23),('Provozní náklady VaK-ex post'!$V$54*1000),IF(E100=('Základní vstupní data'!$F$81+24),('Provozní náklady VaK-ex post'!$V$54*1000),IF(E100=('Základní vstupní data'!$F$81+25),('Provozní náklady VaK-ex post'!$V$54*1000),IF(E100=('Základní vstupní data'!$F$81+26),('Provozní náklady VaK-ex post'!$V$54*1000),IF(E100=('Základní vstupní data'!$F$81+27),('Provozní náklady VaK-ex post'!$V$54*1000),IF(E100=('Základní vstupní data'!$F$81+28),('Provozní náklady VaK-ex post'!$V$54*1000),IF(E100=('Základní vstupní data'!$F$81+29),('Provozní náklady VaK-ex post'!$V$54*1000),IF(E100=('Základní vstupní data'!$F$81+30),('Provozní náklady VaK-ex post'!$V$54*1000),0)))))))))))))))))))))))))))))))</f>
        <v>0</v>
      </c>
      <c r="F125" s="514">
        <f>IF(F100&gt;='Základní vstupní data'!$F$81,IF($F$2=0,0,('Základní vstupní data'!$F$129*1000)),IF(F100=('Základní vstupní data'!$F$81+1),('Provozní náklady VaK-ex post'!$F$54*1000),IF(F100=('Základní vstupní data'!$F$81+2),('Provozní náklady VaK-ex post'!$H$54*1000),IF(F100=('Základní vstupní data'!$F$81+3),('Provozní náklady VaK-ex post'!$J$54*1000),IF(F100=('Základní vstupní data'!$F$81+4),('Provozní náklady VaK-ex post'!$L$54*1000),IF(F100=('Základní vstupní data'!$F$81+5),('Provozní náklady VaK-ex post'!$N$54*1000),IF(F100=('Základní vstupní data'!$F$81+6),('Provozní náklady VaK-ex post'!$P$54*1000),IF(F100=('Základní vstupní data'!$F$81+7),('Provozní náklady VaK-ex post'!$R$54*1000),IF(F100=('Základní vstupní data'!$F$81+8),('Provozní náklady VaK-ex post'!$T$54*1000),IF(F100=('Základní vstupní data'!$F$81+9),('Provozní náklady VaK-ex post'!$V$54*1000),IF(F100=('Základní vstupní data'!$F$81+10),('Provozní náklady VaK-ex post'!$V$54*1000),IF(F100=('Základní vstupní data'!$F$81+11),('Provozní náklady VaK-ex post'!$V$54*1000),IF(F100=('Základní vstupní data'!$F$81+12),('Provozní náklady VaK-ex post'!$V$54*1000),IF(F100=('Základní vstupní data'!$F$81+13),('Provozní náklady VaK-ex post'!$V$54*1000),IF(F100=('Základní vstupní data'!$F$81+14),('Provozní náklady VaK-ex post'!$V$54*1000),IF(F100=('Základní vstupní data'!$F$81+15),('Provozní náklady VaK-ex post'!$V$54*1000),IF(F100=('Základní vstupní data'!$F$81+16),('Provozní náklady VaK-ex post'!$V$54*1000),IF(F160=('Základní vstupní data'!$F$81+17),('Provozní náklady VaK-ex post'!$V$54*1000),IF(F100=('Základní vstupní data'!$F$81+18),('Provozní náklady VaK-ex post'!$V$54*1000),IF(F100=('Základní vstupní data'!$F$81+19),('Provozní náklady VaK-ex post'!$V$54*1000),IF(F100=('Základní vstupní data'!$F$81+20),('Provozní náklady VaK-ex post'!$V$54*1000),IF(F100=('Základní vstupní data'!$F$81+21),('Provozní náklady VaK-ex post'!$V$54*1000),IF(F100=('Základní vstupní data'!$F$81+22),('Provozní náklady VaK-ex post'!$V$54*1000),IF(F100=('Základní vstupní data'!$F$81+23),('Provozní náklady VaK-ex post'!$V$54*1000),IF(F100=('Základní vstupní data'!$F$81+24),('Provozní náklady VaK-ex post'!$V$54*1000),IF(F100=('Základní vstupní data'!$F$81+25),('Provozní náklady VaK-ex post'!$V$54*1000),IF(F100=('Základní vstupní data'!$F$81+26),('Provozní náklady VaK-ex post'!$V$54*1000),IF(F100=('Základní vstupní data'!$F$81+27),('Provozní náklady VaK-ex post'!$V$54*1000),IF(F100=('Základní vstupní data'!$F$81+28),('Provozní náklady VaK-ex post'!$V$54*1000),IF(F100=('Základní vstupní data'!$F$81+29),('Provozní náklady VaK-ex post'!$V$54*1000),IF(F100=('Základní vstupní data'!$F$81+30),('Provozní náklady VaK-ex post'!$V$54*1000),0)))))))))))))))))))))))))))))))</f>
        <v>0</v>
      </c>
      <c r="G125" s="514">
        <f>IF(G100&gt;='Základní vstupní data'!$F$81,IF($F$2=0,0,('Základní vstupní data'!$F$129*1000)),IF(G100=('Základní vstupní data'!$F$81+1),('Provozní náklady VaK-ex post'!$F$54*1000),IF(G100=('Základní vstupní data'!$F$81+2),('Provozní náklady VaK-ex post'!$H$54*1000),IF(G100=('Základní vstupní data'!$F$81+3),('Provozní náklady VaK-ex post'!$J$54*1000),IF(G100=('Základní vstupní data'!$F$81+4),('Provozní náklady VaK-ex post'!$L$54*1000),IF(G100=('Základní vstupní data'!$F$81+5),('Provozní náklady VaK-ex post'!$N$54*1000),IF(G100=('Základní vstupní data'!$F$81+6),('Provozní náklady VaK-ex post'!$P$54*1000),IF(G100=('Základní vstupní data'!$F$81+7),('Provozní náklady VaK-ex post'!$R$54*1000),IF(G100=('Základní vstupní data'!$F$81+8),('Provozní náklady VaK-ex post'!$T$54*1000),IF(G100=('Základní vstupní data'!$F$81+9),('Provozní náklady VaK-ex post'!$V$54*1000),IF(G100=('Základní vstupní data'!$F$81+10),('Provozní náklady VaK-ex post'!$V$54*1000),IF(G100=('Základní vstupní data'!$F$81+11),('Provozní náklady VaK-ex post'!$V$54*1000),IF(G100=('Základní vstupní data'!$F$81+12),('Provozní náklady VaK-ex post'!$V$54*1000),IF(G100=('Základní vstupní data'!$F$81+13),('Provozní náklady VaK-ex post'!$V$54*1000),IF(G100=('Základní vstupní data'!$F$81+14),('Provozní náklady VaK-ex post'!$V$54*1000),IF(G100=('Základní vstupní data'!$F$81+15),('Provozní náklady VaK-ex post'!$V$54*1000),IF(G100=('Základní vstupní data'!$F$81+16),('Provozní náklady VaK-ex post'!$V$54*1000),IF(G160=('Základní vstupní data'!$F$81+17),('Provozní náklady VaK-ex post'!$V$54*1000),IF(G100=('Základní vstupní data'!$F$81+18),('Provozní náklady VaK-ex post'!$V$54*1000),IF(G100=('Základní vstupní data'!$F$81+19),('Provozní náklady VaK-ex post'!$V$54*1000),IF(G100=('Základní vstupní data'!$F$81+20),('Provozní náklady VaK-ex post'!$V$54*1000),IF(G100=('Základní vstupní data'!$F$81+21),('Provozní náklady VaK-ex post'!$V$54*1000),IF(G100=('Základní vstupní data'!$F$81+22),('Provozní náklady VaK-ex post'!$V$54*1000),IF(G100=('Základní vstupní data'!$F$81+23),('Provozní náklady VaK-ex post'!$V$54*1000),IF(G100=('Základní vstupní data'!$F$81+24),('Provozní náklady VaK-ex post'!$V$54*1000),IF(G100=('Základní vstupní data'!$F$81+25),('Provozní náklady VaK-ex post'!$V$54*1000),IF(G100=('Základní vstupní data'!$F$81+26),('Provozní náklady VaK-ex post'!$V$54*1000),IF(G100=('Základní vstupní data'!$F$81+27),('Provozní náklady VaK-ex post'!$V$54*1000),IF(G100=('Základní vstupní data'!$F$81+28),('Provozní náklady VaK-ex post'!$V$54*1000),IF(G100=('Základní vstupní data'!$F$81+29),('Provozní náklady VaK-ex post'!$V$54*1000),IF(G100=('Základní vstupní data'!$F$81+30),('Provozní náklady VaK-ex post'!$V$54*1000),0)))))))))))))))))))))))))))))))</f>
        <v>0</v>
      </c>
      <c r="H125" s="514">
        <f>IF(H100&gt;='Základní vstupní data'!$F$81,IF($F$2=0,0,('Základní vstupní data'!$F$129*1000)),IF(H100=('Základní vstupní data'!$F$81+1),('Provozní náklady VaK-ex post'!$F$54*1000),IF(H100=('Základní vstupní data'!$F$81+2),('Provozní náklady VaK-ex post'!$H$54*1000),IF(H100=('Základní vstupní data'!$F$81+3),('Provozní náklady VaK-ex post'!$J$54*1000),IF(H100=('Základní vstupní data'!$F$81+4),('Provozní náklady VaK-ex post'!$L$54*1000),IF(H100=('Základní vstupní data'!$F$81+5),('Provozní náklady VaK-ex post'!$N$54*1000),IF(H100=('Základní vstupní data'!$F$81+6),('Provozní náklady VaK-ex post'!$P$54*1000),IF(H100=('Základní vstupní data'!$F$81+7),('Provozní náklady VaK-ex post'!$R$54*1000),IF(H100=('Základní vstupní data'!$F$81+8),('Provozní náklady VaK-ex post'!$T$54*1000),IF(H100=('Základní vstupní data'!$F$81+9),('Provozní náklady VaK-ex post'!$V$54*1000),IF(H100=('Základní vstupní data'!$F$81+10),('Provozní náklady VaK-ex post'!$V$54*1000),IF(H100=('Základní vstupní data'!$F$81+11),('Provozní náklady VaK-ex post'!$V$54*1000),IF(H100=('Základní vstupní data'!$F$81+12),('Provozní náklady VaK-ex post'!$V$54*1000),IF(H100=('Základní vstupní data'!$F$81+13),('Provozní náklady VaK-ex post'!$V$54*1000),IF(H100=('Základní vstupní data'!$F$81+14),('Provozní náklady VaK-ex post'!$V$54*1000),IF(H100=('Základní vstupní data'!$F$81+15),('Provozní náklady VaK-ex post'!$V$54*1000),IF(H100=('Základní vstupní data'!$F$81+16),('Provozní náklady VaK-ex post'!$V$54*1000),IF(H160=('Základní vstupní data'!$F$81+17),('Provozní náklady VaK-ex post'!$V$54*1000),IF(H100=('Základní vstupní data'!$F$81+18),('Provozní náklady VaK-ex post'!$V$54*1000),IF(H100=('Základní vstupní data'!$F$81+19),('Provozní náklady VaK-ex post'!$V$54*1000),IF(H100=('Základní vstupní data'!$F$81+20),('Provozní náklady VaK-ex post'!$V$54*1000),IF(H100=('Základní vstupní data'!$F$81+21),('Provozní náklady VaK-ex post'!$V$54*1000),IF(H100=('Základní vstupní data'!$F$81+22),('Provozní náklady VaK-ex post'!$V$54*1000),IF(H100=('Základní vstupní data'!$F$81+23),('Provozní náklady VaK-ex post'!$V$54*1000),IF(H100=('Základní vstupní data'!$F$81+24),('Provozní náklady VaK-ex post'!$V$54*1000),IF(H100=('Základní vstupní data'!$F$81+25),('Provozní náklady VaK-ex post'!$V$54*1000),IF(H100=('Základní vstupní data'!$F$81+26),('Provozní náklady VaK-ex post'!$V$54*1000),IF(H100=('Základní vstupní data'!$F$81+27),('Provozní náklady VaK-ex post'!$V$54*1000),IF(H100=('Základní vstupní data'!$F$81+28),('Provozní náklady VaK-ex post'!$V$54*1000),IF(H100=('Základní vstupní data'!$F$81+29),('Provozní náklady VaK-ex post'!$V$54*1000),IF(H100=('Základní vstupní data'!$F$81+30),('Provozní náklady VaK-ex post'!$V$54*1000),0)))))))))))))))))))))))))))))))</f>
        <v>0</v>
      </c>
      <c r="I125" s="514">
        <f>IF(I100&gt;='Základní vstupní data'!$F$81,IF($F$2=0,0,('Základní vstupní data'!$F$129*1000)),IF(I100=('Základní vstupní data'!$F$81+1),('Provozní náklady VaK-ex post'!$F$54*1000),IF(I100=('Základní vstupní data'!$F$81+2),('Provozní náklady VaK-ex post'!$H$54*1000),IF(I100=('Základní vstupní data'!$F$81+3),('Provozní náklady VaK-ex post'!$J$54*1000),IF(I100=('Základní vstupní data'!$F$81+4),('Provozní náklady VaK-ex post'!$L$54*1000),IF(I100=('Základní vstupní data'!$F$81+5),('Provozní náklady VaK-ex post'!$N$54*1000),IF(I100=('Základní vstupní data'!$F$81+6),('Provozní náklady VaK-ex post'!$P$54*1000),IF(I100=('Základní vstupní data'!$F$81+7),('Provozní náklady VaK-ex post'!$R$54*1000),IF(I100=('Základní vstupní data'!$F$81+8),('Provozní náklady VaK-ex post'!$T$54*1000),IF(I100=('Základní vstupní data'!$F$81+9),('Provozní náklady VaK-ex post'!$V$54*1000),IF(I100=('Základní vstupní data'!$F$81+10),('Provozní náklady VaK-ex post'!$V$54*1000),IF(I100=('Základní vstupní data'!$F$81+11),('Provozní náklady VaK-ex post'!$V$54*1000),IF(I100=('Základní vstupní data'!$F$81+12),('Provozní náklady VaK-ex post'!$V$54*1000),IF(I100=('Základní vstupní data'!$F$81+13),('Provozní náklady VaK-ex post'!$V$54*1000),IF(I100=('Základní vstupní data'!$F$81+14),('Provozní náklady VaK-ex post'!$V$54*1000),IF(I100=('Základní vstupní data'!$F$81+15),('Provozní náklady VaK-ex post'!$V$54*1000),IF(I100=('Základní vstupní data'!$F$81+16),('Provozní náklady VaK-ex post'!$V$54*1000),IF(I160=('Základní vstupní data'!$F$81+17),('Provozní náklady VaK-ex post'!$V$54*1000),IF(I100=('Základní vstupní data'!$F$81+18),('Provozní náklady VaK-ex post'!$V$54*1000),IF(I100=('Základní vstupní data'!$F$81+19),('Provozní náklady VaK-ex post'!$V$54*1000),IF(I100=('Základní vstupní data'!$F$81+20),('Provozní náklady VaK-ex post'!$V$54*1000),IF(I100=('Základní vstupní data'!$F$81+21),('Provozní náklady VaK-ex post'!$V$54*1000),IF(I100=('Základní vstupní data'!$F$81+22),('Provozní náklady VaK-ex post'!$V$54*1000),IF(I100=('Základní vstupní data'!$F$81+23),('Provozní náklady VaK-ex post'!$V$54*1000),IF(I100=('Základní vstupní data'!$F$81+24),('Provozní náklady VaK-ex post'!$V$54*1000),IF(I100=('Základní vstupní data'!$F$81+25),('Provozní náklady VaK-ex post'!$V$54*1000),IF(I100=('Základní vstupní data'!$F$81+26),('Provozní náklady VaK-ex post'!$V$54*1000),IF(I100=('Základní vstupní data'!$F$81+27),('Provozní náklady VaK-ex post'!$V$54*1000),IF(I100=('Základní vstupní data'!$F$81+28),('Provozní náklady VaK-ex post'!$V$54*1000),IF(I100=('Základní vstupní data'!$F$81+29),('Provozní náklady VaK-ex post'!$V$54*1000),IF(I100=('Základní vstupní data'!$F$81+30),('Provozní náklady VaK-ex post'!$V$54*1000),0)))))))))))))))))))))))))))))))</f>
        <v>0</v>
      </c>
      <c r="J125" s="514">
        <f>IF(J100&gt;='Základní vstupní data'!$F$81,IF($F$2=0,0,('Základní vstupní data'!$F$129*1000)),IF(J100=('Základní vstupní data'!$F$81+1),('Provozní náklady VaK-ex post'!$F$54*1000),IF(J100=('Základní vstupní data'!$F$81+2),('Provozní náklady VaK-ex post'!$H$54*1000),IF(J100=('Základní vstupní data'!$F$81+3),('Provozní náklady VaK-ex post'!$J$54*1000),IF(J100=('Základní vstupní data'!$F$81+4),('Provozní náklady VaK-ex post'!$L$54*1000),IF(J100=('Základní vstupní data'!$F$81+5),('Provozní náklady VaK-ex post'!$N$54*1000),IF(J100=('Základní vstupní data'!$F$81+6),('Provozní náklady VaK-ex post'!$P$54*1000),IF(J100=('Základní vstupní data'!$F$81+7),('Provozní náklady VaK-ex post'!$R$54*1000),IF(J100=('Základní vstupní data'!$F$81+8),('Provozní náklady VaK-ex post'!$T$54*1000),IF(J100=('Základní vstupní data'!$F$81+9),('Provozní náklady VaK-ex post'!$V$54*1000),IF(J100=('Základní vstupní data'!$F$81+10),('Provozní náklady VaK-ex post'!$V$54*1000),IF(J100=('Základní vstupní data'!$F$81+11),('Provozní náklady VaK-ex post'!$V$54*1000),IF(J100=('Základní vstupní data'!$F$81+12),('Provozní náklady VaK-ex post'!$V$54*1000),IF(J100=('Základní vstupní data'!$F$81+13),('Provozní náklady VaK-ex post'!$V$54*1000),IF(J100=('Základní vstupní data'!$F$81+14),('Provozní náklady VaK-ex post'!$V$54*1000),IF(J100=('Základní vstupní data'!$F$81+15),('Provozní náklady VaK-ex post'!$V$54*1000),IF(J100=('Základní vstupní data'!$F$81+16),('Provozní náklady VaK-ex post'!$V$54*1000),IF(J160=('Základní vstupní data'!$F$81+17),('Provozní náklady VaK-ex post'!$V$54*1000),IF(J100=('Základní vstupní data'!$F$81+18),('Provozní náklady VaK-ex post'!$V$54*1000),IF(J100=('Základní vstupní data'!$F$81+19),('Provozní náklady VaK-ex post'!$V$54*1000),IF(J100=('Základní vstupní data'!$F$81+20),('Provozní náklady VaK-ex post'!$V$54*1000),IF(J100=('Základní vstupní data'!$F$81+21),('Provozní náklady VaK-ex post'!$V$54*1000),IF(J100=('Základní vstupní data'!$F$81+22),('Provozní náklady VaK-ex post'!$V$54*1000),IF(J100=('Základní vstupní data'!$F$81+23),('Provozní náklady VaK-ex post'!$V$54*1000),IF(J100=('Základní vstupní data'!$F$81+24),('Provozní náklady VaK-ex post'!$V$54*1000),IF(J100=('Základní vstupní data'!$F$81+25),('Provozní náklady VaK-ex post'!$V$54*1000),IF(J100=('Základní vstupní data'!$F$81+26),('Provozní náklady VaK-ex post'!$V$54*1000),IF(J100=('Základní vstupní data'!$F$81+27),('Provozní náklady VaK-ex post'!$V$54*1000),IF(J100=('Základní vstupní data'!$F$81+28),('Provozní náklady VaK-ex post'!$V$54*1000),IF(J100=('Základní vstupní data'!$F$81+29),('Provozní náklady VaK-ex post'!$V$54*1000),IF(J100=('Základní vstupní data'!$F$81+30),('Provozní náklady VaK-ex post'!$V$54*1000),0)))))))))))))))))))))))))))))))</f>
        <v>0</v>
      </c>
      <c r="K125" s="514">
        <f>IF(K100&gt;='Základní vstupní data'!$F$81,IF($F$2=0,0,('Základní vstupní data'!$F$129*1000)),IF(K100=('Základní vstupní data'!$F$81+1),('Provozní náklady VaK-ex post'!$F$54*1000),IF(K100=('Základní vstupní data'!$F$81+2),('Provozní náklady VaK-ex post'!$H$54*1000),IF(K100=('Základní vstupní data'!$F$81+3),('Provozní náklady VaK-ex post'!$J$54*1000),IF(K100=('Základní vstupní data'!$F$81+4),('Provozní náklady VaK-ex post'!$L$54*1000),IF(K100=('Základní vstupní data'!$F$81+5),('Provozní náklady VaK-ex post'!$N$54*1000),IF(K100=('Základní vstupní data'!$F$81+6),('Provozní náklady VaK-ex post'!$P$54*1000),IF(K100=('Základní vstupní data'!$F$81+7),('Provozní náklady VaK-ex post'!$R$54*1000),IF(K100=('Základní vstupní data'!$F$81+8),('Provozní náklady VaK-ex post'!$T$54*1000),IF(K100=('Základní vstupní data'!$F$81+9),('Provozní náklady VaK-ex post'!$V$54*1000),IF(K100=('Základní vstupní data'!$F$81+10),('Provozní náklady VaK-ex post'!$V$54*1000),IF(K100=('Základní vstupní data'!$F$81+11),('Provozní náklady VaK-ex post'!$V$54*1000),IF(K100=('Základní vstupní data'!$F$81+12),('Provozní náklady VaK-ex post'!$V$54*1000),IF(K100=('Základní vstupní data'!$F$81+13),('Provozní náklady VaK-ex post'!$V$54*1000),IF(K100=('Základní vstupní data'!$F$81+14),('Provozní náklady VaK-ex post'!$V$54*1000),IF(K100=('Základní vstupní data'!$F$81+15),('Provozní náklady VaK-ex post'!$V$54*1000),IF(K100=('Základní vstupní data'!$F$81+16),('Provozní náklady VaK-ex post'!$V$54*1000),IF(K160=('Základní vstupní data'!$F$81+17),('Provozní náklady VaK-ex post'!$V$54*1000),IF(K100=('Základní vstupní data'!$F$81+18),('Provozní náklady VaK-ex post'!$V$54*1000),IF(K100=('Základní vstupní data'!$F$81+19),('Provozní náklady VaK-ex post'!$V$54*1000),IF(K100=('Základní vstupní data'!$F$81+20),('Provozní náklady VaK-ex post'!$V$54*1000),IF(K100=('Základní vstupní data'!$F$81+21),('Provozní náklady VaK-ex post'!$V$54*1000),IF(K100=('Základní vstupní data'!$F$81+22),('Provozní náklady VaK-ex post'!$V$54*1000),IF(K100=('Základní vstupní data'!$F$81+23),('Provozní náklady VaK-ex post'!$V$54*1000),IF(K100=('Základní vstupní data'!$F$81+24),('Provozní náklady VaK-ex post'!$V$54*1000),IF(K100=('Základní vstupní data'!$F$81+25),('Provozní náklady VaK-ex post'!$V$54*1000),IF(K100=('Základní vstupní data'!$F$81+26),('Provozní náklady VaK-ex post'!$V$54*1000),IF(K100=('Základní vstupní data'!$F$81+27),('Provozní náklady VaK-ex post'!$V$54*1000),IF(K100=('Základní vstupní data'!$F$81+28),('Provozní náklady VaK-ex post'!$V$54*1000),IF(K100=('Základní vstupní data'!$F$81+29),('Provozní náklady VaK-ex post'!$V$54*1000),IF(K100=('Základní vstupní data'!$F$81+30),('Provozní náklady VaK-ex post'!$V$54*1000),0)))))))))))))))))))))))))))))))</f>
        <v>0</v>
      </c>
      <c r="L125" s="514">
        <f>IF(L100&gt;='Základní vstupní data'!$F$81,IF($F$2=0,0,('Základní vstupní data'!$F$129*1000)),IF(L100=('Základní vstupní data'!$F$81+1),('Provozní náklady VaK-ex post'!$F$54*1000),IF(L100=('Základní vstupní data'!$F$81+2),('Provozní náklady VaK-ex post'!$H$54*1000),IF(L100=('Základní vstupní data'!$F$81+3),('Provozní náklady VaK-ex post'!$J$54*1000),IF(L100=('Základní vstupní data'!$F$81+4),('Provozní náklady VaK-ex post'!$L$54*1000),IF(L100=('Základní vstupní data'!$F$81+5),('Provozní náklady VaK-ex post'!$N$54*1000),IF(L100=('Základní vstupní data'!$F$81+6),('Provozní náklady VaK-ex post'!$P$54*1000),IF(L100=('Základní vstupní data'!$F$81+7),('Provozní náklady VaK-ex post'!$R$54*1000),IF(L100=('Základní vstupní data'!$F$81+8),('Provozní náklady VaK-ex post'!$T$54*1000),IF(L100=('Základní vstupní data'!$F$81+9),('Provozní náklady VaK-ex post'!$V$54*1000),IF(L100=('Základní vstupní data'!$F$81+10),('Provozní náklady VaK-ex post'!$V$54*1000),IF(L100=('Základní vstupní data'!$F$81+11),('Provozní náklady VaK-ex post'!$V$54*1000),IF(L100=('Základní vstupní data'!$F$81+12),('Provozní náklady VaK-ex post'!$V$54*1000),IF(L100=('Základní vstupní data'!$F$81+13),('Provozní náklady VaK-ex post'!$V$54*1000),IF(L100=('Základní vstupní data'!$F$81+14),('Provozní náklady VaK-ex post'!$V$54*1000),IF(L100=('Základní vstupní data'!$F$81+15),('Provozní náklady VaK-ex post'!$V$54*1000),IF(L100=('Základní vstupní data'!$F$81+16),('Provozní náklady VaK-ex post'!$V$54*1000),IF(L160=('Základní vstupní data'!$F$81+17),('Provozní náklady VaK-ex post'!$V$54*1000),IF(L100=('Základní vstupní data'!$F$81+18),('Provozní náklady VaK-ex post'!$V$54*1000),IF(L100=('Základní vstupní data'!$F$81+19),('Provozní náklady VaK-ex post'!$V$54*1000),IF(L100=('Základní vstupní data'!$F$81+20),('Provozní náklady VaK-ex post'!$V$54*1000),IF(L100=('Základní vstupní data'!$F$81+21),('Provozní náklady VaK-ex post'!$V$54*1000),IF(L100=('Základní vstupní data'!$F$81+22),('Provozní náklady VaK-ex post'!$V$54*1000),IF(L100=('Základní vstupní data'!$F$81+23),('Provozní náklady VaK-ex post'!$V$54*1000),IF(L100=('Základní vstupní data'!$F$81+24),('Provozní náklady VaK-ex post'!$V$54*1000),IF(L100=('Základní vstupní data'!$F$81+25),('Provozní náklady VaK-ex post'!$V$54*1000),IF(L100=('Základní vstupní data'!$F$81+26),('Provozní náklady VaK-ex post'!$V$54*1000),IF(L100=('Základní vstupní data'!$F$81+27),('Provozní náklady VaK-ex post'!$V$54*1000),IF(L100=('Základní vstupní data'!$F$81+28),('Provozní náklady VaK-ex post'!$V$54*1000),IF(L100=('Základní vstupní data'!$F$81+29),('Provozní náklady VaK-ex post'!$V$54*1000),IF(L100=('Základní vstupní data'!$F$81+30),('Provozní náklady VaK-ex post'!$V$54*1000),0)))))))))))))))))))))))))))))))</f>
        <v>0</v>
      </c>
      <c r="M125" s="514">
        <f>IF(M100&gt;='Základní vstupní data'!$F$81,IF($F$2=0,0,('Základní vstupní data'!$F$129*1000)),IF(M100=('Základní vstupní data'!$F$81+1),('Provozní náklady VaK-ex post'!$F$54*1000),IF(M100=('Základní vstupní data'!$F$81+2),('Provozní náklady VaK-ex post'!$H$54*1000),IF(M100=('Základní vstupní data'!$F$81+3),('Provozní náklady VaK-ex post'!$J$54*1000),IF(M100=('Základní vstupní data'!$F$81+4),('Provozní náklady VaK-ex post'!$L$54*1000),IF(M100=('Základní vstupní data'!$F$81+5),('Provozní náklady VaK-ex post'!$N$54*1000),IF(M100=('Základní vstupní data'!$F$81+6),('Provozní náklady VaK-ex post'!$P$54*1000),IF(M100=('Základní vstupní data'!$F$81+7),('Provozní náklady VaK-ex post'!$R$54*1000),IF(M100=('Základní vstupní data'!$F$81+8),('Provozní náklady VaK-ex post'!$T$54*1000),IF(M100=('Základní vstupní data'!$F$81+9),('Provozní náklady VaK-ex post'!$V$54*1000),IF(M100=('Základní vstupní data'!$F$81+10),('Provozní náklady VaK-ex post'!$V$54*1000),IF(M100=('Základní vstupní data'!$F$81+11),('Provozní náklady VaK-ex post'!$V$54*1000),IF(M100=('Základní vstupní data'!$F$81+12),('Provozní náklady VaK-ex post'!$V$54*1000),IF(M100=('Základní vstupní data'!$F$81+13),('Provozní náklady VaK-ex post'!$V$54*1000),IF(M100=('Základní vstupní data'!$F$81+14),('Provozní náklady VaK-ex post'!$V$54*1000),IF(M100=('Základní vstupní data'!$F$81+15),('Provozní náklady VaK-ex post'!$V$54*1000),IF(M100=('Základní vstupní data'!$F$81+16),('Provozní náklady VaK-ex post'!$V$54*1000),IF(M160=('Základní vstupní data'!$F$81+17),('Provozní náklady VaK-ex post'!$V$54*1000),IF(M100=('Základní vstupní data'!$F$81+18),('Provozní náklady VaK-ex post'!$V$54*1000),IF(M100=('Základní vstupní data'!$F$81+19),('Provozní náklady VaK-ex post'!$V$54*1000),IF(M100=('Základní vstupní data'!$F$81+20),('Provozní náklady VaK-ex post'!$V$54*1000),IF(M100=('Základní vstupní data'!$F$81+21),('Provozní náklady VaK-ex post'!$V$54*1000),IF(M100=('Základní vstupní data'!$F$81+22),('Provozní náklady VaK-ex post'!$V$54*1000),IF(M100=('Základní vstupní data'!$F$81+23),('Provozní náklady VaK-ex post'!$V$54*1000),IF(M100=('Základní vstupní data'!$F$81+24),('Provozní náklady VaK-ex post'!$V$54*1000),IF(M100=('Základní vstupní data'!$F$81+25),('Provozní náklady VaK-ex post'!$V$54*1000),IF(M100=('Základní vstupní data'!$F$81+26),('Provozní náklady VaK-ex post'!$V$54*1000),IF(M100=('Základní vstupní data'!$F$81+27),('Provozní náklady VaK-ex post'!$V$54*1000),IF(M100=('Základní vstupní data'!$F$81+28),('Provozní náklady VaK-ex post'!$V$54*1000),IF(M100=('Základní vstupní data'!$F$81+29),('Provozní náklady VaK-ex post'!$V$54*1000),IF(M100=('Základní vstupní data'!$F$81+30),('Provozní náklady VaK-ex post'!$V$54*1000),0)))))))))))))))))))))))))))))))</f>
        <v>0</v>
      </c>
      <c r="N125" s="514">
        <f>IF(N100&gt;='Základní vstupní data'!$F$81,IF($F$2=0,0,('Základní vstupní data'!$F$129*1000)),IF(N100=('Základní vstupní data'!$F$81+1),('Provozní náklady VaK-ex post'!$F$54*1000),IF(N100=('Základní vstupní data'!$F$81+2),('Provozní náklady VaK-ex post'!$H$54*1000),IF(N100=('Základní vstupní data'!$F$81+3),('Provozní náklady VaK-ex post'!$J$54*1000),IF(N100=('Základní vstupní data'!$F$81+4),('Provozní náklady VaK-ex post'!$L$54*1000),IF(N100=('Základní vstupní data'!$F$81+5),('Provozní náklady VaK-ex post'!$N$54*1000),IF(N100=('Základní vstupní data'!$F$81+6),('Provozní náklady VaK-ex post'!$P$54*1000),IF(N100=('Základní vstupní data'!$F$81+7),('Provozní náklady VaK-ex post'!$R$54*1000),IF(N100=('Základní vstupní data'!$F$81+8),('Provozní náklady VaK-ex post'!$T$54*1000),IF(N100=('Základní vstupní data'!$F$81+9),('Provozní náklady VaK-ex post'!$V$54*1000),IF(N100=('Základní vstupní data'!$F$81+10),('Provozní náklady VaK-ex post'!$V$54*1000),IF(N100=('Základní vstupní data'!$F$81+11),('Provozní náklady VaK-ex post'!$V$54*1000),IF(N100=('Základní vstupní data'!$F$81+12),('Provozní náklady VaK-ex post'!$V$54*1000),IF(N100=('Základní vstupní data'!$F$81+13),('Provozní náklady VaK-ex post'!$V$54*1000),IF(N100=('Základní vstupní data'!$F$81+14),('Provozní náklady VaK-ex post'!$V$54*1000),IF(N100=('Základní vstupní data'!$F$81+15),('Provozní náklady VaK-ex post'!$V$54*1000),IF(N100=('Základní vstupní data'!$F$81+16),('Provozní náklady VaK-ex post'!$V$54*1000),IF(N160=('Základní vstupní data'!$F$81+17),('Provozní náklady VaK-ex post'!$V$54*1000),IF(N100=('Základní vstupní data'!$F$81+18),('Provozní náklady VaK-ex post'!$V$54*1000),IF(N100=('Základní vstupní data'!$F$81+19),('Provozní náklady VaK-ex post'!$V$54*1000),IF(N100=('Základní vstupní data'!$F$81+20),('Provozní náklady VaK-ex post'!$V$54*1000),IF(N100=('Základní vstupní data'!$F$81+21),('Provozní náklady VaK-ex post'!$V$54*1000),IF(N100=('Základní vstupní data'!$F$81+22),('Provozní náklady VaK-ex post'!$V$54*1000),IF(N100=('Základní vstupní data'!$F$81+23),('Provozní náklady VaK-ex post'!$V$54*1000),IF(N100=('Základní vstupní data'!$F$81+24),('Provozní náklady VaK-ex post'!$V$54*1000),IF(N100=('Základní vstupní data'!$F$81+25),('Provozní náklady VaK-ex post'!$V$54*1000),IF(N100=('Základní vstupní data'!$F$81+26),('Provozní náklady VaK-ex post'!$V$54*1000),IF(N100=('Základní vstupní data'!$F$81+27),('Provozní náklady VaK-ex post'!$V$54*1000),IF(N100=('Základní vstupní data'!$F$81+28),('Provozní náklady VaK-ex post'!$V$54*1000),IF(N100=('Základní vstupní data'!$F$81+29),('Provozní náklady VaK-ex post'!$V$54*1000),IF(N100=('Základní vstupní data'!$F$81+30),('Provozní náklady VaK-ex post'!$V$54*1000),0)))))))))))))))))))))))))))))))</f>
        <v>0</v>
      </c>
      <c r="O125" s="514">
        <f>IF(O100&gt;='Základní vstupní data'!$F$81,IF($F$2=0,0,('Základní vstupní data'!$F$129*1000)),IF(O100=('Základní vstupní data'!$F$81+1),('Provozní náklady VaK-ex post'!$F$54*1000),IF(O100=('Základní vstupní data'!$F$81+2),('Provozní náklady VaK-ex post'!$H$54*1000),IF(O100=('Základní vstupní data'!$F$81+3),('Provozní náklady VaK-ex post'!$J$54*1000),IF(O100=('Základní vstupní data'!$F$81+4),('Provozní náklady VaK-ex post'!$L$54*1000),IF(O100=('Základní vstupní data'!$F$81+5),('Provozní náklady VaK-ex post'!$N$54*1000),IF(O100=('Základní vstupní data'!$F$81+6),('Provozní náklady VaK-ex post'!$P$54*1000),IF(O100=('Základní vstupní data'!$F$81+7),('Provozní náklady VaK-ex post'!$R$54*1000),IF(O100=('Základní vstupní data'!$F$81+8),('Provozní náklady VaK-ex post'!$T$54*1000),IF(O100=('Základní vstupní data'!$F$81+9),('Provozní náklady VaK-ex post'!$V$54*1000),IF(O100=('Základní vstupní data'!$F$81+10),('Provozní náklady VaK-ex post'!$V$54*1000),IF(O100=('Základní vstupní data'!$F$81+11),('Provozní náklady VaK-ex post'!$V$54*1000),IF(O100=('Základní vstupní data'!$F$81+12),('Provozní náklady VaK-ex post'!$V$54*1000),IF(O100=('Základní vstupní data'!$F$81+13),('Provozní náklady VaK-ex post'!$V$54*1000),IF(O100=('Základní vstupní data'!$F$81+14),('Provozní náklady VaK-ex post'!$V$54*1000),IF(O100=('Základní vstupní data'!$F$81+15),('Provozní náklady VaK-ex post'!$V$54*1000),IF(O100=('Základní vstupní data'!$F$81+16),('Provozní náklady VaK-ex post'!$V$54*1000),IF(O160=('Základní vstupní data'!$F$81+17),('Provozní náklady VaK-ex post'!$V$54*1000),IF(O100=('Základní vstupní data'!$F$81+18),('Provozní náklady VaK-ex post'!$V$54*1000),IF(O100=('Základní vstupní data'!$F$81+19),('Provozní náklady VaK-ex post'!$V$54*1000),IF(O100=('Základní vstupní data'!$F$81+20),('Provozní náklady VaK-ex post'!$V$54*1000),IF(O100=('Základní vstupní data'!$F$81+21),('Provozní náklady VaK-ex post'!$V$54*1000),IF(O100=('Základní vstupní data'!$F$81+22),('Provozní náklady VaK-ex post'!$V$54*1000),IF(O100=('Základní vstupní data'!$F$81+23),('Provozní náklady VaK-ex post'!$V$54*1000),IF(O100=('Základní vstupní data'!$F$81+24),('Provozní náklady VaK-ex post'!$V$54*1000),IF(O100=('Základní vstupní data'!$F$81+25),('Provozní náklady VaK-ex post'!$V$54*1000),IF(O100=('Základní vstupní data'!$F$81+26),('Provozní náklady VaK-ex post'!$V$54*1000),IF(O100=('Základní vstupní data'!$F$81+27),('Provozní náklady VaK-ex post'!$V$54*1000),IF(O100=('Základní vstupní data'!$F$81+28),('Provozní náklady VaK-ex post'!$V$54*1000),IF(O100=('Základní vstupní data'!$F$81+29),('Provozní náklady VaK-ex post'!$V$54*1000),IF(O100=('Základní vstupní data'!$F$81+30),('Provozní náklady VaK-ex post'!$V$54*1000),0)))))))))))))))))))))))))))))))</f>
        <v>0</v>
      </c>
      <c r="P125" s="514">
        <f>IF(P100&gt;='Základní vstupní data'!$F$81,IF($F$2=0,0,('Základní vstupní data'!$F$129*1000)),IF(P100=('Základní vstupní data'!$F$81+1),('Provozní náklady VaK-ex post'!$F$54*1000),IF(P100=('Základní vstupní data'!$F$81+2),('Provozní náklady VaK-ex post'!$H$54*1000),IF(P100=('Základní vstupní data'!$F$81+3),('Provozní náklady VaK-ex post'!$J$54*1000),IF(P100=('Základní vstupní data'!$F$81+4),('Provozní náklady VaK-ex post'!$L$54*1000),IF(P100=('Základní vstupní data'!$F$81+5),('Provozní náklady VaK-ex post'!$N$54*1000),IF(P100=('Základní vstupní data'!$F$81+6),('Provozní náklady VaK-ex post'!$P$54*1000),IF(P100=('Základní vstupní data'!$F$81+7),('Provozní náklady VaK-ex post'!$R$54*1000),IF(P100=('Základní vstupní data'!$F$81+8),('Provozní náklady VaK-ex post'!$T$54*1000),IF(P100=('Základní vstupní data'!$F$81+9),('Provozní náklady VaK-ex post'!$V$54*1000),IF(P100=('Základní vstupní data'!$F$81+10),('Provozní náklady VaK-ex post'!$V$54*1000),IF(P100=('Základní vstupní data'!$F$81+11),('Provozní náklady VaK-ex post'!$V$54*1000),IF(P100=('Základní vstupní data'!$F$81+12),('Provozní náklady VaK-ex post'!$V$54*1000),IF(P100=('Základní vstupní data'!$F$81+13),('Provozní náklady VaK-ex post'!$V$54*1000),IF(P100=('Základní vstupní data'!$F$81+14),('Provozní náklady VaK-ex post'!$V$54*1000),IF(P100=('Základní vstupní data'!$F$81+15),('Provozní náklady VaK-ex post'!$V$54*1000),IF(P100=('Základní vstupní data'!$F$81+16),('Provozní náklady VaK-ex post'!$V$54*1000),IF(P160=('Základní vstupní data'!$F$81+17),('Provozní náklady VaK-ex post'!$V$54*1000),IF(P100=('Základní vstupní data'!$F$81+18),('Provozní náklady VaK-ex post'!$V$54*1000),IF(P100=('Základní vstupní data'!$F$81+19),('Provozní náklady VaK-ex post'!$V$54*1000),IF(P100=('Základní vstupní data'!$F$81+20),('Provozní náklady VaK-ex post'!$V$54*1000),IF(P100=('Základní vstupní data'!$F$81+21),('Provozní náklady VaK-ex post'!$V$54*1000),IF(P100=('Základní vstupní data'!$F$81+22),('Provozní náklady VaK-ex post'!$V$54*1000),IF(P100=('Základní vstupní data'!$F$81+23),('Provozní náklady VaK-ex post'!$V$54*1000),IF(P100=('Základní vstupní data'!$F$81+24),('Provozní náklady VaK-ex post'!$V$54*1000),IF(P100=('Základní vstupní data'!$F$81+25),('Provozní náklady VaK-ex post'!$V$54*1000),IF(P100=('Základní vstupní data'!$F$81+26),('Provozní náklady VaK-ex post'!$V$54*1000),IF(P100=('Základní vstupní data'!$F$81+27),('Provozní náklady VaK-ex post'!$V$54*1000),IF(P100=('Základní vstupní data'!$F$81+28),('Provozní náklady VaK-ex post'!$V$54*1000),IF(P100=('Základní vstupní data'!$F$81+29),('Provozní náklady VaK-ex post'!$V$54*1000),IF(P100=('Základní vstupní data'!$F$81+30),('Provozní náklady VaK-ex post'!$V$54*1000),0)))))))))))))))))))))))))))))))</f>
        <v>0</v>
      </c>
      <c r="Q125" s="514">
        <f>IF(Q100&gt;='Základní vstupní data'!$F$81,IF($F$2=0,0,('Základní vstupní data'!$F$129*1000)),IF(Q100=('Základní vstupní data'!$F$81+1),('Provozní náklady VaK-ex post'!$F$54*1000),IF(Q100=('Základní vstupní data'!$F$81+2),('Provozní náklady VaK-ex post'!$H$54*1000),IF(Q100=('Základní vstupní data'!$F$81+3),('Provozní náklady VaK-ex post'!$J$54*1000),IF(Q100=('Základní vstupní data'!$F$81+4),('Provozní náklady VaK-ex post'!$L$54*1000),IF(Q100=('Základní vstupní data'!$F$81+5),('Provozní náklady VaK-ex post'!$N$54*1000),IF(Q100=('Základní vstupní data'!$F$81+6),('Provozní náklady VaK-ex post'!$P$54*1000),IF(Q100=('Základní vstupní data'!$F$81+7),('Provozní náklady VaK-ex post'!$R$54*1000),IF(Q100=('Základní vstupní data'!$F$81+8),('Provozní náklady VaK-ex post'!$T$54*1000),IF(Q100=('Základní vstupní data'!$F$81+9),('Provozní náklady VaK-ex post'!$V$54*1000),IF(Q100=('Základní vstupní data'!$F$81+10),('Provozní náklady VaK-ex post'!$V$54*1000),IF(Q100=('Základní vstupní data'!$F$81+11),('Provozní náklady VaK-ex post'!$V$54*1000),IF(Q100=('Základní vstupní data'!$F$81+12),('Provozní náklady VaK-ex post'!$V$54*1000),IF(Q100=('Základní vstupní data'!$F$81+13),('Provozní náklady VaK-ex post'!$V$54*1000),IF(Q100=('Základní vstupní data'!$F$81+14),('Provozní náklady VaK-ex post'!$V$54*1000),IF(Q100=('Základní vstupní data'!$F$81+15),('Provozní náklady VaK-ex post'!$V$54*1000),IF(Q100=('Základní vstupní data'!$F$81+16),('Provozní náklady VaK-ex post'!$V$54*1000),IF(Q160=('Základní vstupní data'!$F$81+17),('Provozní náklady VaK-ex post'!$V$54*1000),IF(Q100=('Základní vstupní data'!$F$81+18),('Provozní náklady VaK-ex post'!$V$54*1000),IF(Q100=('Základní vstupní data'!$F$81+19),('Provozní náklady VaK-ex post'!$V$54*1000),IF(Q100=('Základní vstupní data'!$F$81+20),('Provozní náklady VaK-ex post'!$V$54*1000),IF(Q100=('Základní vstupní data'!$F$81+21),('Provozní náklady VaK-ex post'!$V$54*1000),IF(Q100=('Základní vstupní data'!$F$81+22),('Provozní náklady VaK-ex post'!$V$54*1000),IF(Q100=('Základní vstupní data'!$F$81+23),('Provozní náklady VaK-ex post'!$V$54*1000),IF(Q100=('Základní vstupní data'!$F$81+24),('Provozní náklady VaK-ex post'!$V$54*1000),IF(Q100=('Základní vstupní data'!$F$81+25),('Provozní náklady VaK-ex post'!$V$54*1000),IF(Q100=('Základní vstupní data'!$F$81+26),('Provozní náklady VaK-ex post'!$V$54*1000),IF(Q100=('Základní vstupní data'!$F$81+27),('Provozní náklady VaK-ex post'!$V$54*1000),IF(Q100=('Základní vstupní data'!$F$81+28),('Provozní náklady VaK-ex post'!$V$54*1000),IF(Q100=('Základní vstupní data'!$F$81+29),('Provozní náklady VaK-ex post'!$V$54*1000),IF(Q100=('Základní vstupní data'!$F$81+30),('Provozní náklady VaK-ex post'!$V$54*1000),0)))))))))))))))))))))))))))))))</f>
        <v>0</v>
      </c>
      <c r="R125" s="514">
        <f>IF(R100&gt;='Základní vstupní data'!$F$81,IF($F$2=0,0,('Základní vstupní data'!$F$129*1000)),IF(R100=('Základní vstupní data'!$F$81+1),('Provozní náklady VaK-ex post'!$F$54*1000),IF(R100=('Základní vstupní data'!$F$81+2),('Provozní náklady VaK-ex post'!$H$54*1000),IF(R100=('Základní vstupní data'!$F$81+3),('Provozní náklady VaK-ex post'!$J$54*1000),IF(R100=('Základní vstupní data'!$F$81+4),('Provozní náklady VaK-ex post'!$L$54*1000),IF(R100=('Základní vstupní data'!$F$81+5),('Provozní náklady VaK-ex post'!$N$54*1000),IF(R100=('Základní vstupní data'!$F$81+6),('Provozní náklady VaK-ex post'!$P$54*1000),IF(R100=('Základní vstupní data'!$F$81+7),('Provozní náklady VaK-ex post'!$R$54*1000),IF(R100=('Základní vstupní data'!$F$81+8),('Provozní náklady VaK-ex post'!$T$54*1000),IF(R100=('Základní vstupní data'!$F$81+9),('Provozní náklady VaK-ex post'!$V$54*1000),IF(R100=('Základní vstupní data'!$F$81+10),('Provozní náklady VaK-ex post'!$V$54*1000),IF(R100=('Základní vstupní data'!$F$81+11),('Provozní náklady VaK-ex post'!$V$54*1000),IF(R100=('Základní vstupní data'!$F$81+12),('Provozní náklady VaK-ex post'!$V$54*1000),IF(R100=('Základní vstupní data'!$F$81+13),('Provozní náklady VaK-ex post'!$V$54*1000),IF(R100=('Základní vstupní data'!$F$81+14),('Provozní náklady VaK-ex post'!$V$54*1000),IF(R100=('Základní vstupní data'!$F$81+15),('Provozní náklady VaK-ex post'!$V$54*1000),IF(R100=('Základní vstupní data'!$F$81+16),('Provozní náklady VaK-ex post'!$V$54*1000),IF(R160=('Základní vstupní data'!$F$81+17),('Provozní náklady VaK-ex post'!$V$54*1000),IF(R100=('Základní vstupní data'!$F$81+18),('Provozní náklady VaK-ex post'!$V$54*1000),IF(R100=('Základní vstupní data'!$F$81+19),('Provozní náklady VaK-ex post'!$V$54*1000),IF(R100=('Základní vstupní data'!$F$81+20),('Provozní náklady VaK-ex post'!$V$54*1000),IF(R100=('Základní vstupní data'!$F$81+21),('Provozní náklady VaK-ex post'!$V$54*1000),IF(R100=('Základní vstupní data'!$F$81+22),('Provozní náklady VaK-ex post'!$V$54*1000),IF(R100=('Základní vstupní data'!$F$81+23),('Provozní náklady VaK-ex post'!$V$54*1000),IF(R100=('Základní vstupní data'!$F$81+24),('Provozní náklady VaK-ex post'!$V$54*1000),IF(R100=('Základní vstupní data'!$F$81+25),('Provozní náklady VaK-ex post'!$V$54*1000),IF(R100=('Základní vstupní data'!$F$81+26),('Provozní náklady VaK-ex post'!$V$54*1000),IF(R100=('Základní vstupní data'!$F$81+27),('Provozní náklady VaK-ex post'!$V$54*1000),IF(R100=('Základní vstupní data'!$F$81+28),('Provozní náklady VaK-ex post'!$V$54*1000),IF(R100=('Základní vstupní data'!$F$81+29),('Provozní náklady VaK-ex post'!$V$54*1000),IF(R100=('Základní vstupní data'!$F$81+30),('Provozní náklady VaK-ex post'!$V$54*1000),0)))))))))))))))))))))))))))))))</f>
        <v>0</v>
      </c>
      <c r="S125" s="514">
        <f>IF(S100&gt;='Základní vstupní data'!$F$81,IF($F$2=0,0,('Základní vstupní data'!$F$129*1000)),IF(S100=('Základní vstupní data'!$F$81+1),('Provozní náklady VaK-ex post'!$F$54*1000),IF(S100=('Základní vstupní data'!$F$81+2),('Provozní náklady VaK-ex post'!$H$54*1000),IF(S100=('Základní vstupní data'!$F$81+3),('Provozní náklady VaK-ex post'!$J$54*1000),IF(S100=('Základní vstupní data'!$F$81+4),('Provozní náklady VaK-ex post'!$L$54*1000),IF(S100=('Základní vstupní data'!$F$81+5),('Provozní náklady VaK-ex post'!$N$54*1000),IF(S100=('Základní vstupní data'!$F$81+6),('Provozní náklady VaK-ex post'!$P$54*1000),IF(S100=('Základní vstupní data'!$F$81+7),('Provozní náklady VaK-ex post'!$R$54*1000),IF(S100=('Základní vstupní data'!$F$81+8),('Provozní náklady VaK-ex post'!$T$54*1000),IF(S100=('Základní vstupní data'!$F$81+9),('Provozní náklady VaK-ex post'!$V$54*1000),IF(S100=('Základní vstupní data'!$F$81+10),('Provozní náklady VaK-ex post'!$V$54*1000),IF(S100=('Základní vstupní data'!$F$81+11),('Provozní náklady VaK-ex post'!$V$54*1000),IF(S100=('Základní vstupní data'!$F$81+12),('Provozní náklady VaK-ex post'!$V$54*1000),IF(S100=('Základní vstupní data'!$F$81+13),('Provozní náklady VaK-ex post'!$V$54*1000),IF(S100=('Základní vstupní data'!$F$81+14),('Provozní náklady VaK-ex post'!$V$54*1000),IF(S100=('Základní vstupní data'!$F$81+15),('Provozní náklady VaK-ex post'!$V$54*1000),IF(S100=('Základní vstupní data'!$F$81+16),('Provozní náklady VaK-ex post'!$V$54*1000),IF(S160=('Základní vstupní data'!$F$81+17),('Provozní náklady VaK-ex post'!$V$54*1000),IF(S100=('Základní vstupní data'!$F$81+18),('Provozní náklady VaK-ex post'!$V$54*1000),IF(S100=('Základní vstupní data'!$F$81+19),('Provozní náklady VaK-ex post'!$V$54*1000),IF(S100=('Základní vstupní data'!$F$81+20),('Provozní náklady VaK-ex post'!$V$54*1000),IF(S100=('Základní vstupní data'!$F$81+21),('Provozní náklady VaK-ex post'!$V$54*1000),IF(S100=('Základní vstupní data'!$F$81+22),('Provozní náklady VaK-ex post'!$V$54*1000),IF(S100=('Základní vstupní data'!$F$81+23),('Provozní náklady VaK-ex post'!$V$54*1000),IF(S100=('Základní vstupní data'!$F$81+24),('Provozní náklady VaK-ex post'!$V$54*1000),IF(S100=('Základní vstupní data'!$F$81+25),('Provozní náklady VaK-ex post'!$V$54*1000),IF(S100=('Základní vstupní data'!$F$81+26),('Provozní náklady VaK-ex post'!$V$54*1000),IF(S100=('Základní vstupní data'!$F$81+27),('Provozní náklady VaK-ex post'!$V$54*1000),IF(S100=('Základní vstupní data'!$F$81+28),('Provozní náklady VaK-ex post'!$V$54*1000),IF(S100=('Základní vstupní data'!$F$81+29),('Provozní náklady VaK-ex post'!$V$54*1000),IF(S100=('Základní vstupní data'!$F$81+30),('Provozní náklady VaK-ex post'!$V$54*1000),0)))))))))))))))))))))))))))))))</f>
        <v>0</v>
      </c>
      <c r="T125" s="514">
        <f>IF(T100&gt;='Základní vstupní data'!$F$81,IF($F$2=0,0,('Základní vstupní data'!$F$129*1000)),IF(T100=('Základní vstupní data'!$F$81+1),('Provozní náklady VaK-ex post'!$F$54*1000),IF(T100=('Základní vstupní data'!$F$81+2),('Provozní náklady VaK-ex post'!$H$54*1000),IF(T100=('Základní vstupní data'!$F$81+3),('Provozní náklady VaK-ex post'!$J$54*1000),IF(T100=('Základní vstupní data'!$F$81+4),('Provozní náklady VaK-ex post'!$L$54*1000),IF(T100=('Základní vstupní data'!$F$81+5),('Provozní náklady VaK-ex post'!$N$54*1000),IF(T100=('Základní vstupní data'!$F$81+6),('Provozní náklady VaK-ex post'!$P$54*1000),IF(T100=('Základní vstupní data'!$F$81+7),('Provozní náklady VaK-ex post'!$R$54*1000),IF(T100=('Základní vstupní data'!$F$81+8),('Provozní náklady VaK-ex post'!$T$54*1000),IF(T100=('Základní vstupní data'!$F$81+9),('Provozní náklady VaK-ex post'!$V$54*1000),IF(T100=('Základní vstupní data'!$F$81+10),('Provozní náklady VaK-ex post'!$V$54*1000),IF(T100=('Základní vstupní data'!$F$81+11),('Provozní náklady VaK-ex post'!$V$54*1000),IF(T100=('Základní vstupní data'!$F$81+12),('Provozní náklady VaK-ex post'!$V$54*1000),IF(T100=('Základní vstupní data'!$F$81+13),('Provozní náklady VaK-ex post'!$V$54*1000),IF(T100=('Základní vstupní data'!$F$81+14),('Provozní náklady VaK-ex post'!$V$54*1000),IF(T100=('Základní vstupní data'!$F$81+15),('Provozní náklady VaK-ex post'!$V$54*1000),IF(T100=('Základní vstupní data'!$F$81+16),('Provozní náklady VaK-ex post'!$V$54*1000),IF(T160=('Základní vstupní data'!$F$81+17),('Provozní náklady VaK-ex post'!$V$54*1000),IF(T100=('Základní vstupní data'!$F$81+18),('Provozní náklady VaK-ex post'!$V$54*1000),IF(T100=('Základní vstupní data'!$F$81+19),('Provozní náklady VaK-ex post'!$V$54*1000),IF(T100=('Základní vstupní data'!$F$81+20),('Provozní náklady VaK-ex post'!$V$54*1000),IF(T100=('Základní vstupní data'!$F$81+21),('Provozní náklady VaK-ex post'!$V$54*1000),IF(T100=('Základní vstupní data'!$F$81+22),('Provozní náklady VaK-ex post'!$V$54*1000),IF(T100=('Základní vstupní data'!$F$81+23),('Provozní náklady VaK-ex post'!$V$54*1000),IF(T100=('Základní vstupní data'!$F$81+24),('Provozní náklady VaK-ex post'!$V$54*1000),IF(T100=('Základní vstupní data'!$F$81+25),('Provozní náklady VaK-ex post'!$V$54*1000),IF(T100=('Základní vstupní data'!$F$81+26),('Provozní náklady VaK-ex post'!$V$54*1000),IF(T100=('Základní vstupní data'!$F$81+27),('Provozní náklady VaK-ex post'!$V$54*1000),IF(T100=('Základní vstupní data'!$F$81+28),('Provozní náklady VaK-ex post'!$V$54*1000),IF(T100=('Základní vstupní data'!$F$81+29),('Provozní náklady VaK-ex post'!$V$54*1000),IF(T100=('Základní vstupní data'!$F$81+30),('Provozní náklady VaK-ex post'!$V$54*1000),0)))))))))))))))))))))))))))))))</f>
        <v>0</v>
      </c>
      <c r="U125" s="514">
        <f>IF(U100&gt;='Základní vstupní data'!$F$81,IF($F$2=0,0,('Základní vstupní data'!$F$129*1000)),IF(U100=('Základní vstupní data'!$F$81+1),('Provozní náklady VaK-ex post'!$F$54*1000),IF(U100=('Základní vstupní data'!$F$81+2),('Provozní náklady VaK-ex post'!$H$54*1000),IF(U100=('Základní vstupní data'!$F$81+3),('Provozní náklady VaK-ex post'!$J$54*1000),IF(U100=('Základní vstupní data'!$F$81+4),('Provozní náklady VaK-ex post'!$L$54*1000),IF(U100=('Základní vstupní data'!$F$81+5),('Provozní náklady VaK-ex post'!$N$54*1000),IF(U100=('Základní vstupní data'!$F$81+6),('Provozní náklady VaK-ex post'!$P$54*1000),IF(U100=('Základní vstupní data'!$F$81+7),('Provozní náklady VaK-ex post'!$R$54*1000),IF(U100=('Základní vstupní data'!$F$81+8),('Provozní náklady VaK-ex post'!$T$54*1000),IF(U100=('Základní vstupní data'!$F$81+9),('Provozní náklady VaK-ex post'!$V$54*1000),IF(U100=('Základní vstupní data'!$F$81+10),('Provozní náklady VaK-ex post'!$V$54*1000),IF(U100=('Základní vstupní data'!$F$81+11),('Provozní náklady VaK-ex post'!$V$54*1000),IF(U100=('Základní vstupní data'!$F$81+12),('Provozní náklady VaK-ex post'!$V$54*1000),IF(U100=('Základní vstupní data'!$F$81+13),('Provozní náklady VaK-ex post'!$V$54*1000),IF(U100=('Základní vstupní data'!$F$81+14),('Provozní náklady VaK-ex post'!$V$54*1000),IF(U100=('Základní vstupní data'!$F$81+15),('Provozní náklady VaK-ex post'!$V$54*1000),IF(U100=('Základní vstupní data'!$F$81+16),('Provozní náklady VaK-ex post'!$V$54*1000),IF(U160=('Základní vstupní data'!$F$81+17),('Provozní náklady VaK-ex post'!$V$54*1000),IF(U100=('Základní vstupní data'!$F$81+18),('Provozní náklady VaK-ex post'!$V$54*1000),IF(U100=('Základní vstupní data'!$F$81+19),('Provozní náklady VaK-ex post'!$V$54*1000),IF(U100=('Základní vstupní data'!$F$81+20),('Provozní náklady VaK-ex post'!$V$54*1000),IF(U100=('Základní vstupní data'!$F$81+21),('Provozní náklady VaK-ex post'!$V$54*1000),IF(U100=('Základní vstupní data'!$F$81+22),('Provozní náklady VaK-ex post'!$V$54*1000),IF(U100=('Základní vstupní data'!$F$81+23),('Provozní náklady VaK-ex post'!$V$54*1000),IF(U100=('Základní vstupní data'!$F$81+24),('Provozní náklady VaK-ex post'!$V$54*1000),IF(U100=('Základní vstupní data'!$F$81+25),('Provozní náklady VaK-ex post'!$V$54*1000),IF(U100=('Základní vstupní data'!$F$81+26),('Provozní náklady VaK-ex post'!$V$54*1000),IF(U100=('Základní vstupní data'!$F$81+27),('Provozní náklady VaK-ex post'!$V$54*1000),IF(U100=('Základní vstupní data'!$F$81+28),('Provozní náklady VaK-ex post'!$V$54*1000),IF(U100=('Základní vstupní data'!$F$81+29),('Provozní náklady VaK-ex post'!$V$54*1000),IF(U100=('Základní vstupní data'!$F$81+30),('Provozní náklady VaK-ex post'!$V$54*1000),0)))))))))))))))))))))))))))))))</f>
        <v>0</v>
      </c>
      <c r="V125" s="514">
        <f>IF(V100&gt;='Základní vstupní data'!$F$81,IF($F$2=0,0,('Základní vstupní data'!$F$129*1000)),IF(V100=('Základní vstupní data'!$F$81+1),('Provozní náklady VaK-ex post'!$F$54*1000),IF(V100=('Základní vstupní data'!$F$81+2),('Provozní náklady VaK-ex post'!$H$54*1000),IF(V100=('Základní vstupní data'!$F$81+3),('Provozní náklady VaK-ex post'!$J$54*1000),IF(V100=('Základní vstupní data'!$F$81+4),('Provozní náklady VaK-ex post'!$L$54*1000),IF(V100=('Základní vstupní data'!$F$81+5),('Provozní náklady VaK-ex post'!$N$54*1000),IF(V100=('Základní vstupní data'!$F$81+6),('Provozní náklady VaK-ex post'!$P$54*1000),IF(V100=('Základní vstupní data'!$F$81+7),('Provozní náklady VaK-ex post'!$R$54*1000),IF(V100=('Základní vstupní data'!$F$81+8),('Provozní náklady VaK-ex post'!$T$54*1000),IF(V100=('Základní vstupní data'!$F$81+9),('Provozní náklady VaK-ex post'!$V$54*1000),IF(V100=('Základní vstupní data'!$F$81+10),('Provozní náklady VaK-ex post'!$V$54*1000),IF(V100=('Základní vstupní data'!$F$81+11),('Provozní náklady VaK-ex post'!$V$54*1000),IF(V100=('Základní vstupní data'!$F$81+12),('Provozní náklady VaK-ex post'!$V$54*1000),IF(V100=('Základní vstupní data'!$F$81+13),('Provozní náklady VaK-ex post'!$V$54*1000),IF(V100=('Základní vstupní data'!$F$81+14),('Provozní náklady VaK-ex post'!$V$54*1000),IF(V100=('Základní vstupní data'!$F$81+15),('Provozní náklady VaK-ex post'!$V$54*1000),IF(V100=('Základní vstupní data'!$F$81+16),('Provozní náklady VaK-ex post'!$V$54*1000),IF(V160=('Základní vstupní data'!$F$81+17),('Provozní náklady VaK-ex post'!$V$54*1000),IF(V100=('Základní vstupní data'!$F$81+18),('Provozní náklady VaK-ex post'!$V$54*1000),IF(V100=('Základní vstupní data'!$F$81+19),('Provozní náklady VaK-ex post'!$V$54*1000),IF(V100=('Základní vstupní data'!$F$81+20),('Provozní náklady VaK-ex post'!$V$54*1000),IF(V100=('Základní vstupní data'!$F$81+21),('Provozní náklady VaK-ex post'!$V$54*1000),IF(V100=('Základní vstupní data'!$F$81+22),('Provozní náklady VaK-ex post'!$V$54*1000),IF(V100=('Základní vstupní data'!$F$81+23),('Provozní náklady VaK-ex post'!$V$54*1000),IF(V100=('Základní vstupní data'!$F$81+24),('Provozní náklady VaK-ex post'!$V$54*1000),IF(V100=('Základní vstupní data'!$F$81+25),('Provozní náklady VaK-ex post'!$V$54*1000),IF(V100=('Základní vstupní data'!$F$81+26),('Provozní náklady VaK-ex post'!$V$54*1000),IF(V100=('Základní vstupní data'!$F$81+27),('Provozní náklady VaK-ex post'!$V$54*1000),IF(V100=('Základní vstupní data'!$F$81+28),('Provozní náklady VaK-ex post'!$V$54*1000),IF(V100=('Základní vstupní data'!$F$81+29),('Provozní náklady VaK-ex post'!$V$54*1000),IF(V100=('Základní vstupní data'!$F$81+30),('Provozní náklady VaK-ex post'!$V$54*1000),0)))))))))))))))))))))))))))))))</f>
        <v>0</v>
      </c>
      <c r="W125" s="514">
        <f>IF(W100&gt;='Základní vstupní data'!$F$81,IF($F$2=0,0,('Základní vstupní data'!$F$129*1000)),IF(W100=('Základní vstupní data'!$F$81+1),('Provozní náklady VaK-ex post'!$F$54*1000),IF(W100=('Základní vstupní data'!$F$81+2),('Provozní náklady VaK-ex post'!$H$54*1000),IF(W100=('Základní vstupní data'!$F$81+3),('Provozní náklady VaK-ex post'!$J$54*1000),IF(W100=('Základní vstupní data'!$F$81+4),('Provozní náklady VaK-ex post'!$L$54*1000),IF(W100=('Základní vstupní data'!$F$81+5),('Provozní náklady VaK-ex post'!$N$54*1000),IF(W100=('Základní vstupní data'!$F$81+6),('Provozní náklady VaK-ex post'!$P$54*1000),IF(W100=('Základní vstupní data'!$F$81+7),('Provozní náklady VaK-ex post'!$R$54*1000),IF(W100=('Základní vstupní data'!$F$81+8),('Provozní náklady VaK-ex post'!$T$54*1000),IF(W100=('Základní vstupní data'!$F$81+9),('Provozní náklady VaK-ex post'!$V$54*1000),IF(W100=('Základní vstupní data'!$F$81+10),('Provozní náklady VaK-ex post'!$V$54*1000),IF(W100=('Základní vstupní data'!$F$81+11),('Provozní náklady VaK-ex post'!$V$54*1000),IF(W100=('Základní vstupní data'!$F$81+12),('Provozní náklady VaK-ex post'!$V$54*1000),IF(W100=('Základní vstupní data'!$F$81+13),('Provozní náklady VaK-ex post'!$V$54*1000),IF(W100=('Základní vstupní data'!$F$81+14),('Provozní náklady VaK-ex post'!$V$54*1000),IF(W100=('Základní vstupní data'!$F$81+15),('Provozní náklady VaK-ex post'!$V$54*1000),IF(W100=('Základní vstupní data'!$F$81+16),('Provozní náklady VaK-ex post'!$V$54*1000),IF(W160=('Základní vstupní data'!$F$81+17),('Provozní náklady VaK-ex post'!$V$54*1000),IF(W100=('Základní vstupní data'!$F$81+18),('Provozní náklady VaK-ex post'!$V$54*1000),IF(W100=('Základní vstupní data'!$F$81+19),('Provozní náklady VaK-ex post'!$V$54*1000),IF(W100=('Základní vstupní data'!$F$81+20),('Provozní náklady VaK-ex post'!$V$54*1000),IF(W100=('Základní vstupní data'!$F$81+21),('Provozní náklady VaK-ex post'!$V$54*1000),IF(W100=('Základní vstupní data'!$F$81+22),('Provozní náklady VaK-ex post'!$V$54*1000),IF(W100=('Základní vstupní data'!$F$81+23),('Provozní náklady VaK-ex post'!$V$54*1000),IF(W100=('Základní vstupní data'!$F$81+24),('Provozní náklady VaK-ex post'!$V$54*1000),IF(W100=('Základní vstupní data'!$F$81+25),('Provozní náklady VaK-ex post'!$V$54*1000),IF(W100=('Základní vstupní data'!$F$81+26),('Provozní náklady VaK-ex post'!$V$54*1000),IF(W100=('Základní vstupní data'!$F$81+27),('Provozní náklady VaK-ex post'!$V$54*1000),IF(W100=('Základní vstupní data'!$F$81+28),('Provozní náklady VaK-ex post'!$V$54*1000),IF(W100=('Základní vstupní data'!$F$81+29),('Provozní náklady VaK-ex post'!$V$54*1000),IF(W100=('Základní vstupní data'!$F$81+30),('Provozní náklady VaK-ex post'!$V$54*1000),0)))))))))))))))))))))))))))))))</f>
        <v>0</v>
      </c>
      <c r="X125" s="514">
        <f>IF(X100&gt;='Základní vstupní data'!$F$81,IF($F$2=0,0,('Základní vstupní data'!$F$129*1000)),IF(X100=('Základní vstupní data'!$F$81+1),('Provozní náklady VaK-ex post'!$F$54*1000),IF(X100=('Základní vstupní data'!$F$81+2),('Provozní náklady VaK-ex post'!$H$54*1000),IF(X100=('Základní vstupní data'!$F$81+3),('Provozní náklady VaK-ex post'!$J$54*1000),IF(X100=('Základní vstupní data'!$F$81+4),('Provozní náklady VaK-ex post'!$L$54*1000),IF(X100=('Základní vstupní data'!$F$81+5),('Provozní náklady VaK-ex post'!$N$54*1000),IF(X100=('Základní vstupní data'!$F$81+6),('Provozní náklady VaK-ex post'!$P$54*1000),IF(X100=('Základní vstupní data'!$F$81+7),('Provozní náklady VaK-ex post'!$R$54*1000),IF(X100=('Základní vstupní data'!$F$81+8),('Provozní náklady VaK-ex post'!$T$54*1000),IF(X100=('Základní vstupní data'!$F$81+9),('Provozní náklady VaK-ex post'!$V$54*1000),IF(X100=('Základní vstupní data'!$F$81+10),('Provozní náklady VaK-ex post'!$V$54*1000),IF(X100=('Základní vstupní data'!$F$81+11),('Provozní náklady VaK-ex post'!$V$54*1000),IF(X100=('Základní vstupní data'!$F$81+12),('Provozní náklady VaK-ex post'!$V$54*1000),IF(X100=('Základní vstupní data'!$F$81+13),('Provozní náklady VaK-ex post'!$V$54*1000),IF(X100=('Základní vstupní data'!$F$81+14),('Provozní náklady VaK-ex post'!$V$54*1000),IF(X100=('Základní vstupní data'!$F$81+15),('Provozní náklady VaK-ex post'!$V$54*1000),IF(X100=('Základní vstupní data'!$F$81+16),('Provozní náklady VaK-ex post'!$V$54*1000),IF(X160=('Základní vstupní data'!$F$81+17),('Provozní náklady VaK-ex post'!$V$54*1000),IF(X100=('Základní vstupní data'!$F$81+18),('Provozní náklady VaK-ex post'!$V$54*1000),IF(X100=('Základní vstupní data'!$F$81+19),('Provozní náklady VaK-ex post'!$V$54*1000),IF(X100=('Základní vstupní data'!$F$81+20),('Provozní náklady VaK-ex post'!$V$54*1000),IF(X100=('Základní vstupní data'!$F$81+21),('Provozní náklady VaK-ex post'!$V$54*1000),IF(X100=('Základní vstupní data'!$F$81+22),('Provozní náklady VaK-ex post'!$V$54*1000),IF(X100=('Základní vstupní data'!$F$81+23),('Provozní náklady VaK-ex post'!$V$54*1000),IF(X100=('Základní vstupní data'!$F$81+24),('Provozní náklady VaK-ex post'!$V$54*1000),IF(X100=('Základní vstupní data'!$F$81+25),('Provozní náklady VaK-ex post'!$V$54*1000),IF(X100=('Základní vstupní data'!$F$81+26),('Provozní náklady VaK-ex post'!$V$54*1000),IF(X100=('Základní vstupní data'!$F$81+27),('Provozní náklady VaK-ex post'!$V$54*1000),IF(X100=('Základní vstupní data'!$F$81+28),('Provozní náklady VaK-ex post'!$V$54*1000),IF(X100=('Základní vstupní data'!$F$81+29),('Provozní náklady VaK-ex post'!$V$54*1000),IF(X100=('Základní vstupní data'!$F$81+30),('Provozní náklady VaK-ex post'!$V$54*1000),0)))))))))))))))))))))))))))))))</f>
        <v>0</v>
      </c>
      <c r="Y125" s="514">
        <f>IF(Y100&gt;='Základní vstupní data'!$F$81,IF($F$2=0,0,('Základní vstupní data'!$F$129*1000)),IF(Y100=('Základní vstupní data'!$F$81+1),('Provozní náklady VaK-ex post'!$F$54*1000),IF(Y100=('Základní vstupní data'!$F$81+2),('Provozní náklady VaK-ex post'!$H$54*1000),IF(Y100=('Základní vstupní data'!$F$81+3),('Provozní náklady VaK-ex post'!$J$54*1000),IF(Y100=('Základní vstupní data'!$F$81+4),('Provozní náklady VaK-ex post'!$L$54*1000),IF(Y100=('Základní vstupní data'!$F$81+5),('Provozní náklady VaK-ex post'!$N$54*1000),IF(Y100=('Základní vstupní data'!$F$81+6),('Provozní náklady VaK-ex post'!$P$54*1000),IF(Y100=('Základní vstupní data'!$F$81+7),('Provozní náklady VaK-ex post'!$R$54*1000),IF(Y100=('Základní vstupní data'!$F$81+8),('Provozní náklady VaK-ex post'!$T$54*1000),IF(Y100=('Základní vstupní data'!$F$81+9),('Provozní náklady VaK-ex post'!$V$54*1000),IF(Y100=('Základní vstupní data'!$F$81+10),('Provozní náklady VaK-ex post'!$V$54*1000),IF(Y100=('Základní vstupní data'!$F$81+11),('Provozní náklady VaK-ex post'!$V$54*1000),IF(Y100=('Základní vstupní data'!$F$81+12),('Provozní náklady VaK-ex post'!$V$54*1000),IF(Y100=('Základní vstupní data'!$F$81+13),('Provozní náklady VaK-ex post'!$V$54*1000),IF(Y100=('Základní vstupní data'!$F$81+14),('Provozní náklady VaK-ex post'!$V$54*1000),IF(Y100=('Základní vstupní data'!$F$81+15),('Provozní náklady VaK-ex post'!$V$54*1000),IF(Y100=('Základní vstupní data'!$F$81+16),('Provozní náklady VaK-ex post'!$V$54*1000),IF(Y160=('Základní vstupní data'!$F$81+17),('Provozní náklady VaK-ex post'!$V$54*1000),IF(Y100=('Základní vstupní data'!$F$81+18),('Provozní náklady VaK-ex post'!$V$54*1000),IF(Y100=('Základní vstupní data'!$F$81+19),('Provozní náklady VaK-ex post'!$V$54*1000),IF(Y100=('Základní vstupní data'!$F$81+20),('Provozní náklady VaK-ex post'!$V$54*1000),IF(Y100=('Základní vstupní data'!$F$81+21),('Provozní náklady VaK-ex post'!$V$54*1000),IF(Y100=('Základní vstupní data'!$F$81+22),('Provozní náklady VaK-ex post'!$V$54*1000),IF(Y100=('Základní vstupní data'!$F$81+23),('Provozní náklady VaK-ex post'!$V$54*1000),IF(Y100=('Základní vstupní data'!$F$81+24),('Provozní náklady VaK-ex post'!$V$54*1000),IF(Y100=('Základní vstupní data'!$F$81+25),('Provozní náklady VaK-ex post'!$V$54*1000),IF(Y100=('Základní vstupní data'!$F$81+26),('Provozní náklady VaK-ex post'!$V$54*1000),IF(Y100=('Základní vstupní data'!$F$81+27),('Provozní náklady VaK-ex post'!$V$54*1000),IF(Y100=('Základní vstupní data'!$F$81+28),('Provozní náklady VaK-ex post'!$V$54*1000),IF(Y100=('Základní vstupní data'!$F$81+29),('Provozní náklady VaK-ex post'!$V$54*1000),IF(Y100=('Základní vstupní data'!$F$81+30),('Provozní náklady VaK-ex post'!$V$54*1000),0)))))))))))))))))))))))))))))))</f>
        <v>0</v>
      </c>
      <c r="Z125" s="514">
        <f>IF(Z100&gt;='Základní vstupní data'!$F$81,IF($F$2=0,0,('Základní vstupní data'!$F$129*1000)),IF(Z100=('Základní vstupní data'!$F$81+1),('Provozní náklady VaK-ex post'!$F$54*1000),IF(Z100=('Základní vstupní data'!$F$81+2),('Provozní náklady VaK-ex post'!$H$54*1000),IF(Z100=('Základní vstupní data'!$F$81+3),('Provozní náklady VaK-ex post'!$J$54*1000),IF(Z100=('Základní vstupní data'!$F$81+4),('Provozní náklady VaK-ex post'!$L$54*1000),IF(Z100=('Základní vstupní data'!$F$81+5),('Provozní náklady VaK-ex post'!$N$54*1000),IF(Z100=('Základní vstupní data'!$F$81+6),('Provozní náklady VaK-ex post'!$P$54*1000),IF(Z100=('Základní vstupní data'!$F$81+7),('Provozní náklady VaK-ex post'!$R$54*1000),IF(Z100=('Základní vstupní data'!$F$81+8),('Provozní náklady VaK-ex post'!$T$54*1000),IF(Z100=('Základní vstupní data'!$F$81+9),('Provozní náklady VaK-ex post'!$V$54*1000),IF(Z100=('Základní vstupní data'!$F$81+10),('Provozní náklady VaK-ex post'!$V$54*1000),IF(Z100=('Základní vstupní data'!$F$81+11),('Provozní náklady VaK-ex post'!$V$54*1000),IF(Z100=('Základní vstupní data'!$F$81+12),('Provozní náklady VaK-ex post'!$V$54*1000),IF(Z100=('Základní vstupní data'!$F$81+13),('Provozní náklady VaK-ex post'!$V$54*1000),IF(Z100=('Základní vstupní data'!$F$81+14),('Provozní náklady VaK-ex post'!$V$54*1000),IF(Z100=('Základní vstupní data'!$F$81+15),('Provozní náklady VaK-ex post'!$V$54*1000),IF(Z100=('Základní vstupní data'!$F$81+16),('Provozní náklady VaK-ex post'!$V$54*1000),IF(Z160=('Základní vstupní data'!$F$81+17),('Provozní náklady VaK-ex post'!$V$54*1000),IF(Z100=('Základní vstupní data'!$F$81+18),('Provozní náklady VaK-ex post'!$V$54*1000),IF(Z100=('Základní vstupní data'!$F$81+19),('Provozní náklady VaK-ex post'!$V$54*1000),IF(Z100=('Základní vstupní data'!$F$81+20),('Provozní náklady VaK-ex post'!$V$54*1000),IF(Z100=('Základní vstupní data'!$F$81+21),('Provozní náklady VaK-ex post'!$V$54*1000),IF(Z100=('Základní vstupní data'!$F$81+22),('Provozní náklady VaK-ex post'!$V$54*1000),IF(Z100=('Základní vstupní data'!$F$81+23),('Provozní náklady VaK-ex post'!$V$54*1000),IF(Z100=('Základní vstupní data'!$F$81+24),('Provozní náklady VaK-ex post'!$V$54*1000),IF(Z100=('Základní vstupní data'!$F$81+25),('Provozní náklady VaK-ex post'!$V$54*1000),IF(Z100=('Základní vstupní data'!$F$81+26),('Provozní náklady VaK-ex post'!$V$54*1000),IF(Z100=('Základní vstupní data'!$F$81+27),('Provozní náklady VaK-ex post'!$V$54*1000),IF(Z100=('Základní vstupní data'!$F$81+28),('Provozní náklady VaK-ex post'!$V$54*1000),IF(Z100=('Základní vstupní data'!$F$81+29),('Provozní náklady VaK-ex post'!$V$54*1000),IF(Z100=('Základní vstupní data'!$F$81+30),('Provozní náklady VaK-ex post'!$V$54*1000),0)))))))))))))))))))))))))))))))</f>
        <v>0</v>
      </c>
      <c r="AA125" s="514">
        <f>IF(AA100&gt;='Základní vstupní data'!$F$81,IF($F$2=0,0,('Základní vstupní data'!$F$129*1000)),IF(AA100=('Základní vstupní data'!$F$81+1),('Provozní náklady VaK-ex post'!$F$54*1000),IF(AA100=('Základní vstupní data'!$F$81+2),('Provozní náklady VaK-ex post'!$H$54*1000),IF(AA100=('Základní vstupní data'!$F$81+3),('Provozní náklady VaK-ex post'!$J$54*1000),IF(AA100=('Základní vstupní data'!$F$81+4),('Provozní náklady VaK-ex post'!$L$54*1000),IF(AA100=('Základní vstupní data'!$F$81+5),('Provozní náklady VaK-ex post'!$N$54*1000),IF(AA100=('Základní vstupní data'!$F$81+6),('Provozní náklady VaK-ex post'!$P$54*1000),IF(AA100=('Základní vstupní data'!$F$81+7),('Provozní náklady VaK-ex post'!$R$54*1000),IF(AA100=('Základní vstupní data'!$F$81+8),('Provozní náklady VaK-ex post'!$T$54*1000),IF(AA100=('Základní vstupní data'!$F$81+9),('Provozní náklady VaK-ex post'!$V$54*1000),IF(AA100=('Základní vstupní data'!$F$81+10),('Provozní náklady VaK-ex post'!$V$54*1000),IF(AA100=('Základní vstupní data'!$F$81+11),('Provozní náklady VaK-ex post'!$V$54*1000),IF(AA100=('Základní vstupní data'!$F$81+12),('Provozní náklady VaK-ex post'!$V$54*1000),IF(AA100=('Základní vstupní data'!$F$81+13),('Provozní náklady VaK-ex post'!$V$54*1000),IF(AA100=('Základní vstupní data'!$F$81+14),('Provozní náklady VaK-ex post'!$V$54*1000),IF(AA100=('Základní vstupní data'!$F$81+15),('Provozní náklady VaK-ex post'!$V$54*1000),IF(AA100=('Základní vstupní data'!$F$81+16),('Provozní náklady VaK-ex post'!$V$54*1000),IF(AA160=('Základní vstupní data'!$F$81+17),('Provozní náklady VaK-ex post'!$V$54*1000),IF(AA100=('Základní vstupní data'!$F$81+18),('Provozní náklady VaK-ex post'!$V$54*1000),IF(AA100=('Základní vstupní data'!$F$81+19),('Provozní náklady VaK-ex post'!$V$54*1000),IF(AA100=('Základní vstupní data'!$F$81+20),('Provozní náklady VaK-ex post'!$V$54*1000),IF(AA100=('Základní vstupní data'!$F$81+21),('Provozní náklady VaK-ex post'!$V$54*1000),IF(AA100=('Základní vstupní data'!$F$81+22),('Provozní náklady VaK-ex post'!$V$54*1000),IF(AA100=('Základní vstupní data'!$F$81+23),('Provozní náklady VaK-ex post'!$V$54*1000),IF(AA100=('Základní vstupní data'!$F$81+24),('Provozní náklady VaK-ex post'!$V$54*1000),IF(AA100=('Základní vstupní data'!$F$81+25),('Provozní náklady VaK-ex post'!$V$54*1000),IF(AA100=('Základní vstupní data'!$F$81+26),('Provozní náklady VaK-ex post'!$V$54*1000),IF(AA100=('Základní vstupní data'!$F$81+27),('Provozní náklady VaK-ex post'!$V$54*1000),IF(AA100=('Základní vstupní data'!$F$81+28),('Provozní náklady VaK-ex post'!$V$54*1000),IF(AA100=('Základní vstupní data'!$F$81+29),('Provozní náklady VaK-ex post'!$V$54*1000),IF(AA100=('Základní vstupní data'!$F$81+30),('Provozní náklady VaK-ex post'!$V$54*1000),0)))))))))))))))))))))))))))))))</f>
        <v>0</v>
      </c>
      <c r="AB125" s="514">
        <f>IF(AB100&gt;='Základní vstupní data'!$F$81,IF($F$2=0,0,('Základní vstupní data'!$F$129*1000)),IF(AB100=('Základní vstupní data'!$F$81+1),('Provozní náklady VaK-ex post'!$F$54*1000),IF(AB100=('Základní vstupní data'!$F$81+2),('Provozní náklady VaK-ex post'!$H$54*1000),IF(AB100=('Základní vstupní data'!$F$81+3),('Provozní náklady VaK-ex post'!$J$54*1000),IF(AB100=('Základní vstupní data'!$F$81+4),('Provozní náklady VaK-ex post'!$L$54*1000),IF(AB100=('Základní vstupní data'!$F$81+5),('Provozní náklady VaK-ex post'!$N$54*1000),IF(AB100=('Základní vstupní data'!$F$81+6),('Provozní náklady VaK-ex post'!$P$54*1000),IF(AB100=('Základní vstupní data'!$F$81+7),('Provozní náklady VaK-ex post'!$R$54*1000),IF(AB100=('Základní vstupní data'!$F$81+8),('Provozní náklady VaK-ex post'!$T$54*1000),IF(AB100=('Základní vstupní data'!$F$81+9),('Provozní náklady VaK-ex post'!$V$54*1000),IF(AB100=('Základní vstupní data'!$F$81+10),('Provozní náklady VaK-ex post'!$V$54*1000),IF(AB100=('Základní vstupní data'!$F$81+11),('Provozní náklady VaK-ex post'!$V$54*1000),IF(AB100=('Základní vstupní data'!$F$81+12),('Provozní náklady VaK-ex post'!$V$54*1000),IF(AB100=('Základní vstupní data'!$F$81+13),('Provozní náklady VaK-ex post'!$V$54*1000),IF(AB100=('Základní vstupní data'!$F$81+14),('Provozní náklady VaK-ex post'!$V$54*1000),IF(AB100=('Základní vstupní data'!$F$81+15),('Provozní náklady VaK-ex post'!$V$54*1000),IF(AB100=('Základní vstupní data'!$F$81+16),('Provozní náklady VaK-ex post'!$V$54*1000),IF(AB160=('Základní vstupní data'!$F$81+17),('Provozní náklady VaK-ex post'!$V$54*1000),IF(AB100=('Základní vstupní data'!$F$81+18),('Provozní náklady VaK-ex post'!$V$54*1000),IF(AB100=('Základní vstupní data'!$F$81+19),('Provozní náklady VaK-ex post'!$V$54*1000),IF(AB100=('Základní vstupní data'!$F$81+20),('Provozní náklady VaK-ex post'!$V$54*1000),IF(AB100=('Základní vstupní data'!$F$81+21),('Provozní náklady VaK-ex post'!$V$54*1000),IF(AB100=('Základní vstupní data'!$F$81+22),('Provozní náklady VaK-ex post'!$V$54*1000),IF(AB100=('Základní vstupní data'!$F$81+23),('Provozní náklady VaK-ex post'!$V$54*1000),IF(AB100=('Základní vstupní data'!$F$81+24),('Provozní náklady VaK-ex post'!$V$54*1000),IF(AB100=('Základní vstupní data'!$F$81+25),('Provozní náklady VaK-ex post'!$V$54*1000),IF(AB100=('Základní vstupní data'!$F$81+26),('Provozní náklady VaK-ex post'!$V$54*1000),IF(AB100=('Základní vstupní data'!$F$81+27),('Provozní náklady VaK-ex post'!$V$54*1000),IF(AB100=('Základní vstupní data'!$F$81+28),('Provozní náklady VaK-ex post'!$V$54*1000),IF(AB100=('Základní vstupní data'!$F$81+29),('Provozní náklady VaK-ex post'!$V$54*1000),IF(AB100=('Základní vstupní data'!$F$81+30),('Provozní náklady VaK-ex post'!$V$54*1000),0)))))))))))))))))))))))))))))))</f>
        <v>0</v>
      </c>
      <c r="AC125" s="514">
        <f>IF(AC100&gt;='Základní vstupní data'!$F$81,IF($F$2=0,0,('Základní vstupní data'!$F$129*1000)),IF(AC100=('Základní vstupní data'!$F$81+1),('Provozní náklady VaK-ex post'!$F$54*1000),IF(AC100=('Základní vstupní data'!$F$81+2),('Provozní náklady VaK-ex post'!$H$54*1000),IF(AC100=('Základní vstupní data'!$F$81+3),('Provozní náklady VaK-ex post'!$J$54*1000),IF(AC100=('Základní vstupní data'!$F$81+4),('Provozní náklady VaK-ex post'!$L$54*1000),IF(AC100=('Základní vstupní data'!$F$81+5),('Provozní náklady VaK-ex post'!$N$54*1000),IF(AC100=('Základní vstupní data'!$F$81+6),('Provozní náklady VaK-ex post'!$P$54*1000),IF(AC100=('Základní vstupní data'!$F$81+7),('Provozní náklady VaK-ex post'!$R$54*1000),IF(AC100=('Základní vstupní data'!$F$81+8),('Provozní náklady VaK-ex post'!$T$54*1000),IF(AC100=('Základní vstupní data'!$F$81+9),('Provozní náklady VaK-ex post'!$V$54*1000),IF(AC100=('Základní vstupní data'!$F$81+10),('Provozní náklady VaK-ex post'!$V$54*1000),IF(AC100=('Základní vstupní data'!$F$81+11),('Provozní náklady VaK-ex post'!$V$54*1000),IF(AC100=('Základní vstupní data'!$F$81+12),('Provozní náklady VaK-ex post'!$V$54*1000),IF(AC100=('Základní vstupní data'!$F$81+13),('Provozní náklady VaK-ex post'!$V$54*1000),IF(AC100=('Základní vstupní data'!$F$81+14),('Provozní náklady VaK-ex post'!$V$54*1000),IF(AC100=('Základní vstupní data'!$F$81+15),('Provozní náklady VaK-ex post'!$V$54*1000),IF(AC100=('Základní vstupní data'!$F$81+16),('Provozní náklady VaK-ex post'!$V$54*1000),IF(AC160=('Základní vstupní data'!$F$81+17),('Provozní náklady VaK-ex post'!$V$54*1000),IF(AC100=('Základní vstupní data'!$F$81+18),('Provozní náklady VaK-ex post'!$V$54*1000),IF(AC100=('Základní vstupní data'!$F$81+19),('Provozní náklady VaK-ex post'!$V$54*1000),IF(AC100=('Základní vstupní data'!$F$81+20),('Provozní náklady VaK-ex post'!$V$54*1000),IF(AC100=('Základní vstupní data'!$F$81+21),('Provozní náklady VaK-ex post'!$V$54*1000),IF(AC100=('Základní vstupní data'!$F$81+22),('Provozní náklady VaK-ex post'!$V$54*1000),IF(AC100=('Základní vstupní data'!$F$81+23),('Provozní náklady VaK-ex post'!$V$54*1000),IF(AC100=('Základní vstupní data'!$F$81+24),('Provozní náklady VaK-ex post'!$V$54*1000),IF(AC100=('Základní vstupní data'!$F$81+25),('Provozní náklady VaK-ex post'!$V$54*1000),IF(AC100=('Základní vstupní data'!$F$81+26),('Provozní náklady VaK-ex post'!$V$54*1000),IF(AC100=('Základní vstupní data'!$F$81+27),('Provozní náklady VaK-ex post'!$V$54*1000),IF(AC100=('Základní vstupní data'!$F$81+28),('Provozní náklady VaK-ex post'!$V$54*1000),IF(AC100=('Základní vstupní data'!$F$81+29),('Provozní náklady VaK-ex post'!$V$54*1000),IF(AC100=('Základní vstupní data'!$F$81+30),('Provozní náklady VaK-ex post'!$V$54*1000),0)))))))))))))))))))))))))))))))</f>
        <v>0</v>
      </c>
      <c r="AD125" s="514">
        <f>IF(AD100&gt;='Základní vstupní data'!$F$81,IF($F$2=0,0,('Základní vstupní data'!$F$129*1000)),IF(AD100=('Základní vstupní data'!$F$81+1),('Provozní náklady VaK-ex post'!$F$54*1000),IF(AD100=('Základní vstupní data'!$F$81+2),('Provozní náklady VaK-ex post'!$H$54*1000),IF(AD100=('Základní vstupní data'!$F$81+3),('Provozní náklady VaK-ex post'!$J$54*1000),IF(AD100=('Základní vstupní data'!$F$81+4),('Provozní náklady VaK-ex post'!$L$54*1000),IF(AD100=('Základní vstupní data'!$F$81+5),('Provozní náklady VaK-ex post'!$N$54*1000),IF(AD100=('Základní vstupní data'!$F$81+6),('Provozní náklady VaK-ex post'!$P$54*1000),IF(AD100=('Základní vstupní data'!$F$81+7),('Provozní náklady VaK-ex post'!$R$54*1000),IF(AD100=('Základní vstupní data'!$F$81+8),('Provozní náklady VaK-ex post'!$T$54*1000),IF(AD100=('Základní vstupní data'!$F$81+9),('Provozní náklady VaK-ex post'!$V$54*1000),IF(AD100=('Základní vstupní data'!$F$81+10),('Provozní náklady VaK-ex post'!$V$54*1000),IF(AD100=('Základní vstupní data'!$F$81+11),('Provozní náklady VaK-ex post'!$V$54*1000),IF(AD100=('Základní vstupní data'!$F$81+12),('Provozní náklady VaK-ex post'!$V$54*1000),IF(AD100=('Základní vstupní data'!$F$81+13),('Provozní náklady VaK-ex post'!$V$54*1000),IF(AD100=('Základní vstupní data'!$F$81+14),('Provozní náklady VaK-ex post'!$V$54*1000),IF(AD100=('Základní vstupní data'!$F$81+15),('Provozní náklady VaK-ex post'!$V$54*1000),IF(AD100=('Základní vstupní data'!$F$81+16),('Provozní náklady VaK-ex post'!$V$54*1000),IF(AD160=('Základní vstupní data'!$F$81+17),('Provozní náklady VaK-ex post'!$V$54*1000),IF(AD100=('Základní vstupní data'!$F$81+18),('Provozní náklady VaK-ex post'!$V$54*1000),IF(AD100=('Základní vstupní data'!$F$81+19),('Provozní náklady VaK-ex post'!$V$54*1000),IF(AD100=('Základní vstupní data'!$F$81+20),('Provozní náklady VaK-ex post'!$V$54*1000),IF(AD100=('Základní vstupní data'!$F$81+21),('Provozní náklady VaK-ex post'!$V$54*1000),IF(AD100=('Základní vstupní data'!$F$81+22),('Provozní náklady VaK-ex post'!$V$54*1000),IF(AD100=('Základní vstupní data'!$F$81+23),('Provozní náklady VaK-ex post'!$V$54*1000),IF(AD100=('Základní vstupní data'!$F$81+24),('Provozní náklady VaK-ex post'!$V$54*1000),IF(AD100=('Základní vstupní data'!$F$81+25),('Provozní náklady VaK-ex post'!$V$54*1000),IF(AD100=('Základní vstupní data'!$F$81+26),('Provozní náklady VaK-ex post'!$V$54*1000),IF(AD100=('Základní vstupní data'!$F$81+27),('Provozní náklady VaK-ex post'!$V$54*1000),IF(AD100=('Základní vstupní data'!$F$81+28),('Provozní náklady VaK-ex post'!$V$54*1000),IF(AD100=('Základní vstupní data'!$F$81+29),('Provozní náklady VaK-ex post'!$V$54*1000),IF(AD100=('Základní vstupní data'!$F$81+30),('Provozní náklady VaK-ex post'!$V$54*1000),0)))))))))))))))))))))))))))))))</f>
        <v>0</v>
      </c>
      <c r="AE125" s="514">
        <f>IF(AE100&gt;='Základní vstupní data'!$F$81,IF($F$2=0,0,('Základní vstupní data'!$F$129*1000)),IF(AE100=('Základní vstupní data'!$F$81+1),('Provozní náklady VaK-ex post'!$F$54*1000),IF(AE100=('Základní vstupní data'!$F$81+2),('Provozní náklady VaK-ex post'!$H$54*1000),IF(AE100=('Základní vstupní data'!$F$81+3),('Provozní náklady VaK-ex post'!$J$54*1000),IF(AE100=('Základní vstupní data'!$F$81+4),('Provozní náklady VaK-ex post'!$L$54*1000),IF(AE100=('Základní vstupní data'!$F$81+5),('Provozní náklady VaK-ex post'!$N$54*1000),IF(AE100=('Základní vstupní data'!$F$81+6),('Provozní náklady VaK-ex post'!$P$54*1000),IF(AE100=('Základní vstupní data'!$F$81+7),('Provozní náklady VaK-ex post'!$R$54*1000),IF(AE100=('Základní vstupní data'!$F$81+8),('Provozní náklady VaK-ex post'!$T$54*1000),IF(AE100=('Základní vstupní data'!$F$81+9),('Provozní náklady VaK-ex post'!$V$54*1000),IF(AE100=('Základní vstupní data'!$F$81+10),('Provozní náklady VaK-ex post'!$V$54*1000),IF(AE100=('Základní vstupní data'!$F$81+11),('Provozní náklady VaK-ex post'!$V$54*1000),IF(AE100=('Základní vstupní data'!$F$81+12),('Provozní náklady VaK-ex post'!$V$54*1000),IF(AE100=('Základní vstupní data'!$F$81+13),('Provozní náklady VaK-ex post'!$V$54*1000),IF(AE100=('Základní vstupní data'!$F$81+14),('Provozní náklady VaK-ex post'!$V$54*1000),IF(AE100=('Základní vstupní data'!$F$81+15),('Provozní náklady VaK-ex post'!$V$54*1000),IF(AE100=('Základní vstupní data'!$F$81+16),('Provozní náklady VaK-ex post'!$V$54*1000),IF(AE160=('Základní vstupní data'!$F$81+17),('Provozní náklady VaK-ex post'!$V$54*1000),IF(AE100=('Základní vstupní data'!$F$81+18),('Provozní náklady VaK-ex post'!$V$54*1000),IF(AE100=('Základní vstupní data'!$F$81+19),('Provozní náklady VaK-ex post'!$V$54*1000),IF(AE100=('Základní vstupní data'!$F$81+20),('Provozní náklady VaK-ex post'!$V$54*1000),IF(AE100=('Základní vstupní data'!$F$81+21),('Provozní náklady VaK-ex post'!$V$54*1000),IF(AE100=('Základní vstupní data'!$F$81+22),('Provozní náklady VaK-ex post'!$V$54*1000),IF(AE100=('Základní vstupní data'!$F$81+23),('Provozní náklady VaK-ex post'!$V$54*1000),IF(AE100=('Základní vstupní data'!$F$81+24),('Provozní náklady VaK-ex post'!$V$54*1000),IF(AE100=('Základní vstupní data'!$F$81+25),('Provozní náklady VaK-ex post'!$V$54*1000),IF(AE100=('Základní vstupní data'!$F$81+26),('Provozní náklady VaK-ex post'!$V$54*1000),IF(AE100=('Základní vstupní data'!$F$81+27),('Provozní náklady VaK-ex post'!$V$54*1000),IF(AE100=('Základní vstupní data'!$F$81+28),('Provozní náklady VaK-ex post'!$V$54*1000),IF(AE100=('Základní vstupní data'!$F$81+29),('Provozní náklady VaK-ex post'!$V$54*1000),IF(AE100=('Základní vstupní data'!$F$81+30),('Provozní náklady VaK-ex post'!$V$54*1000),0)))))))))))))))))))))))))))))))</f>
        <v>0</v>
      </c>
      <c r="AF125" s="514">
        <f>IF(AF100&gt;='Základní vstupní data'!$F$81,IF($F$2=0,0,('Základní vstupní data'!$F$129*1000)),IF(AF100=('Základní vstupní data'!$F$81+1),('Provozní náklady VaK-ex post'!$F$54*1000),IF(AF100=('Základní vstupní data'!$F$81+2),('Provozní náklady VaK-ex post'!$H$54*1000),IF(AF100=('Základní vstupní data'!$F$81+3),('Provozní náklady VaK-ex post'!$J$54*1000),IF(AF100=('Základní vstupní data'!$F$81+4),('Provozní náklady VaK-ex post'!$L$54*1000),IF(AF100=('Základní vstupní data'!$F$81+5),('Provozní náklady VaK-ex post'!$N$54*1000),IF(AF100=('Základní vstupní data'!$F$81+6),('Provozní náklady VaK-ex post'!$P$54*1000),IF(AF100=('Základní vstupní data'!$F$81+7),('Provozní náklady VaK-ex post'!$R$54*1000),IF(AF100=('Základní vstupní data'!$F$81+8),('Provozní náklady VaK-ex post'!$T$54*1000),IF(AF100=('Základní vstupní data'!$F$81+9),('Provozní náklady VaK-ex post'!$V$54*1000),IF(AF100=('Základní vstupní data'!$F$81+10),('Provozní náklady VaK-ex post'!$V$54*1000),IF(AF100=('Základní vstupní data'!$F$81+11),('Provozní náklady VaK-ex post'!$V$54*1000),IF(AF100=('Základní vstupní data'!$F$81+12),('Provozní náklady VaK-ex post'!$V$54*1000),IF(AF100=('Základní vstupní data'!$F$81+13),('Provozní náklady VaK-ex post'!$V$54*1000),IF(AF100=('Základní vstupní data'!$F$81+14),('Provozní náklady VaK-ex post'!$V$54*1000),IF(AF100=('Základní vstupní data'!$F$81+15),('Provozní náklady VaK-ex post'!$V$54*1000),IF(AF100=('Základní vstupní data'!$F$81+16),('Provozní náklady VaK-ex post'!$V$54*1000),IF(AF160=('Základní vstupní data'!$F$81+17),('Provozní náklady VaK-ex post'!$V$54*1000),IF(AF100=('Základní vstupní data'!$F$81+18),('Provozní náklady VaK-ex post'!$V$54*1000),IF(AF100=('Základní vstupní data'!$F$81+19),('Provozní náklady VaK-ex post'!$V$54*1000),IF(AF100=('Základní vstupní data'!$F$81+20),('Provozní náklady VaK-ex post'!$V$54*1000),IF(AF100=('Základní vstupní data'!$F$81+21),('Provozní náklady VaK-ex post'!$V$54*1000),IF(AF100=('Základní vstupní data'!$F$81+22),('Provozní náklady VaK-ex post'!$V$54*1000),IF(AF100=('Základní vstupní data'!$F$81+23),('Provozní náklady VaK-ex post'!$V$54*1000),IF(AF100=('Základní vstupní data'!$F$81+24),('Provozní náklady VaK-ex post'!$V$54*1000),IF(AF100=('Základní vstupní data'!$F$81+25),('Provozní náklady VaK-ex post'!$V$54*1000),IF(AF100=('Základní vstupní data'!$F$81+26),('Provozní náklady VaK-ex post'!$V$54*1000),IF(AF100=('Základní vstupní data'!$F$81+27),('Provozní náklady VaK-ex post'!$V$54*1000),IF(AF100=('Základní vstupní data'!$F$81+28),('Provozní náklady VaK-ex post'!$V$54*1000),IF(AF100=('Základní vstupní data'!$F$81+29),('Provozní náklady VaK-ex post'!$V$54*1000),IF(AF100=('Základní vstupní data'!$F$81+30),('Provozní náklady VaK-ex post'!$V$54*1000),0)))))))))))))))))))))))))))))))</f>
        <v>0</v>
      </c>
      <c r="AG125" s="514">
        <f>IF(AG100&gt;='Základní vstupní data'!$F$81,IF($F$2=0,0,('Základní vstupní data'!$F$129*1000)),IF(AG100=('Základní vstupní data'!$F$81+1),('Provozní náklady VaK-ex post'!$F$54*1000),IF(AG100=('Základní vstupní data'!$F$81+2),('Provozní náklady VaK-ex post'!$H$54*1000),IF(AG100=('Základní vstupní data'!$F$81+3),('Provozní náklady VaK-ex post'!$J$54*1000),IF(AG100=('Základní vstupní data'!$F$81+4),('Provozní náklady VaK-ex post'!$L$54*1000),IF(AG100=('Základní vstupní data'!$F$81+5),('Provozní náklady VaK-ex post'!$N$54*1000),IF(AG100=('Základní vstupní data'!$F$81+6),('Provozní náklady VaK-ex post'!$P$54*1000),IF(AG100=('Základní vstupní data'!$F$81+7),('Provozní náklady VaK-ex post'!$R$54*1000),IF(AG100=('Základní vstupní data'!$F$81+8),('Provozní náklady VaK-ex post'!$T$54*1000),IF(AG100=('Základní vstupní data'!$F$81+9),('Provozní náklady VaK-ex post'!$V$54*1000),IF(AG100=('Základní vstupní data'!$F$81+10),('Provozní náklady VaK-ex post'!$V$54*1000),IF(AG100=('Základní vstupní data'!$F$81+11),('Provozní náklady VaK-ex post'!$V$54*1000),IF(AG100=('Základní vstupní data'!$F$81+12),('Provozní náklady VaK-ex post'!$V$54*1000),IF(AG100=('Základní vstupní data'!$F$81+13),('Provozní náklady VaK-ex post'!$V$54*1000),IF(AG100=('Základní vstupní data'!$F$81+14),('Provozní náklady VaK-ex post'!$V$54*1000),IF(AG100=('Základní vstupní data'!$F$81+15),('Provozní náklady VaK-ex post'!$V$54*1000),IF(AG100=('Základní vstupní data'!$F$81+16),('Provozní náklady VaK-ex post'!$V$54*1000),IF(AG160=('Základní vstupní data'!$F$81+17),('Provozní náklady VaK-ex post'!$V$54*1000),IF(AG100=('Základní vstupní data'!$F$81+18),('Provozní náklady VaK-ex post'!$V$54*1000),IF(AG100=('Základní vstupní data'!$F$81+19),('Provozní náklady VaK-ex post'!$V$54*1000),IF(AG100=('Základní vstupní data'!$F$81+20),('Provozní náklady VaK-ex post'!$V$54*1000),IF(AG100=('Základní vstupní data'!$F$81+21),('Provozní náklady VaK-ex post'!$V$54*1000),IF(AG100=('Základní vstupní data'!$F$81+22),('Provozní náklady VaK-ex post'!$V$54*1000),IF(AG100=('Základní vstupní data'!$F$81+23),('Provozní náklady VaK-ex post'!$V$54*1000),IF(AG100=('Základní vstupní data'!$F$81+24),('Provozní náklady VaK-ex post'!$V$54*1000),IF(AG100=('Základní vstupní data'!$F$81+25),('Provozní náklady VaK-ex post'!$V$54*1000),IF(AG100=('Základní vstupní data'!$F$81+26),('Provozní náklady VaK-ex post'!$V$54*1000),IF(AG100=('Základní vstupní data'!$F$81+27),('Provozní náklady VaK-ex post'!$V$54*1000),IF(AG100=('Základní vstupní data'!$F$81+28),('Provozní náklady VaK-ex post'!$V$54*1000),IF(AG100=('Základní vstupní data'!$F$81+29),('Provozní náklady VaK-ex post'!$V$54*1000),IF(AG100=('Základní vstupní data'!$F$81+30),('Provozní náklady VaK-ex post'!$V$54*1000),0)))))))))))))))))))))))))))))))</f>
        <v>0</v>
      </c>
      <c r="AH125" s="514">
        <f>IF(AH100&gt;='Základní vstupní data'!$F$81,IF($F$2=0,0,('Základní vstupní data'!$F$129*1000)),IF(AH100=('Základní vstupní data'!$F$81+1),('Provozní náklady VaK-ex post'!$F$54*1000),IF(AH100=('Základní vstupní data'!$F$81+2),('Provozní náklady VaK-ex post'!$H$54*1000),IF(AH100=('Základní vstupní data'!$F$81+3),('Provozní náklady VaK-ex post'!$J$54*1000),IF(AH100=('Základní vstupní data'!$F$81+4),('Provozní náklady VaK-ex post'!$L$54*1000),IF(AH100=('Základní vstupní data'!$F$81+5),('Provozní náklady VaK-ex post'!$N$54*1000),IF(AH100=('Základní vstupní data'!$F$81+6),('Provozní náklady VaK-ex post'!$P$54*1000),IF(AH100=('Základní vstupní data'!$F$81+7),('Provozní náklady VaK-ex post'!$R$54*1000),IF(AH100=('Základní vstupní data'!$F$81+8),('Provozní náklady VaK-ex post'!$T$54*1000),IF(AH100=('Základní vstupní data'!$F$81+9),('Provozní náklady VaK-ex post'!$V$54*1000),IF(AH100=('Základní vstupní data'!$F$81+10),('Provozní náklady VaK-ex post'!$V$54*1000),IF(AH100=('Základní vstupní data'!$F$81+11),('Provozní náklady VaK-ex post'!$V$54*1000),IF(AH100=('Základní vstupní data'!$F$81+12),('Provozní náklady VaK-ex post'!$V$54*1000),IF(AH100=('Základní vstupní data'!$F$81+13),('Provozní náklady VaK-ex post'!$V$54*1000),IF(AH100=('Základní vstupní data'!$F$81+14),('Provozní náklady VaK-ex post'!$V$54*1000),IF(AH100=('Základní vstupní data'!$F$81+15),('Provozní náklady VaK-ex post'!$V$54*1000),IF(AH100=('Základní vstupní data'!$F$81+16),('Provozní náklady VaK-ex post'!$V$54*1000),IF(AH160=('Základní vstupní data'!$F$81+17),('Provozní náklady VaK-ex post'!$V$54*1000),IF(AH100=('Základní vstupní data'!$F$81+18),('Provozní náklady VaK-ex post'!$V$54*1000),IF(AH100=('Základní vstupní data'!$F$81+19),('Provozní náklady VaK-ex post'!$V$54*1000),IF(AH100=('Základní vstupní data'!$F$81+20),('Provozní náklady VaK-ex post'!$V$54*1000),IF(AH100=('Základní vstupní data'!$F$81+21),('Provozní náklady VaK-ex post'!$V$54*1000),IF(AH100=('Základní vstupní data'!$F$81+22),('Provozní náklady VaK-ex post'!$V$54*1000),IF(AH100=('Základní vstupní data'!$F$81+23),('Provozní náklady VaK-ex post'!$V$54*1000),IF(AH100=('Základní vstupní data'!$F$81+24),('Provozní náklady VaK-ex post'!$V$54*1000),IF(AH100=('Základní vstupní data'!$F$81+25),('Provozní náklady VaK-ex post'!$V$54*1000),IF(AH100=('Základní vstupní data'!$F$81+26),('Provozní náklady VaK-ex post'!$V$54*1000),IF(AH100=('Základní vstupní data'!$F$81+27),('Provozní náklady VaK-ex post'!$V$54*1000),IF(AH100=('Základní vstupní data'!$F$81+28),('Provozní náklady VaK-ex post'!$V$54*1000),IF(AH100=('Základní vstupní data'!$F$81+29),('Provozní náklady VaK-ex post'!$V$54*1000),IF(AH100=('Základní vstupní data'!$F$81+30),('Provozní náklady VaK-ex post'!$V$54*1000),0)))))))))))))))))))))))))))))))</f>
        <v>0</v>
      </c>
    </row>
    <row r="126" spans="1:34" s="17" customFormat="1">
      <c r="B126" s="86" t="str">
        <f>B118</f>
        <v>Odpadní voda</v>
      </c>
      <c r="C126" s="518">
        <f>IF($F$2=0,0,IF('Základní vstupní data'!G129=0,0,'Základní vstupní data'!G129*1000))</f>
        <v>0</v>
      </c>
      <c r="D126" s="216" t="s">
        <v>197</v>
      </c>
      <c r="E126" s="459">
        <f>IF(E100&gt;='Základní vstupní data'!$F$81,IF($F$2=0,0,('Základní vstupní data'!$G$129*1000)),IF(E100=('Základní vstupní data'!$F$81+1),('Provozní náklady VaK-ex post'!$G$54*1000),IF(E100=('Základní vstupní data'!$F$81+2),('Provozní náklady VaK-ex post'!$I$54*1000),IF(E100=('Základní vstupní data'!$F$81+3),('Provozní náklady VaK-ex post'!$K$54*1000),IF(E100=('Základní vstupní data'!$F$81+4),('Provozní náklady VaK-ex post'!$M$54*1000),IF(E100=('Základní vstupní data'!$F$81+5),('Provozní náklady VaK-ex post'!$O$54*1000),IF(E100=('Základní vstupní data'!$F$81+6),('Provozní náklady VaK-ex post'!$Q$54*1000),IF(E100=('Základní vstupní data'!$F$81+7),('Provozní náklady VaK-ex post'!$S$54*1000),IF(E100=('Základní vstupní data'!$F$81+8),('Provozní náklady VaK-ex post'!$U$54*1000),IF(E100=('Základní vstupní data'!$F$81+9),('Provozní náklady VaK-ex post'!$W$54*1000),IF(E100=('Základní vstupní data'!$F$81+10),('Provozní náklady VaK-ex post'!$W$54*1000),IF(E100=('Základní vstupní data'!$F$81+11),('Provozní náklady VaK-ex post'!$W$54*1000),IF(E100=('Základní vstupní data'!$F$81+12),('Provozní náklady VaK-ex post'!$W$54*1000),IF(E100=('Základní vstupní data'!$F$81+13),('Provozní náklady VaK-ex post'!$W$54*1000),IF(E100=('Základní vstupní data'!$F$81+14),('Provozní náklady VaK-ex post'!$W$54*1000),IF(E100=('Základní vstupní data'!$F$81+15),('Provozní náklady VaK-ex post'!$W$54*1000),IF(E100=('Základní vstupní data'!$F$81+16),('Provozní náklady VaK-ex post'!$W$54*1000),IF(E100=('Základní vstupní data'!$F$81+17),('Provozní náklady VaK-ex post'!$W$54*1000),IF(E100=('Základní vstupní data'!$F$81+18),('Provozní náklady VaK-ex post'!$W$54*1000),IF(E100=('Základní vstupní data'!$F$81+19),('Provozní náklady VaK-ex post'!$W$54*1000),IF(E100=('Základní vstupní data'!$F$81+20),('Provozní náklady VaK-ex post'!$W$54*1000),IF(E100=('Základní vstupní data'!$F$81+21),('Provozní náklady VaK-ex post'!$W$54*1000),IF(E100=('Základní vstupní data'!$F$81+22),('Provozní náklady VaK-ex post'!$W$54*1000),IF(E100=('Základní vstupní data'!$F$81+23),('Provozní náklady VaK-ex post'!$W$54*1000),IF(E100=('Základní vstupní data'!$F$81+24),('Provozní náklady VaK-ex post'!$W$54*1000),IF(E100=('Základní vstupní data'!$F$81+25),('Provozní náklady VaK-ex post'!$W$54*1000),IF(E100=('Základní vstupní data'!$F$81+26),('Provozní náklady VaK-ex post'!$W$54*1000),IF(E100=('Základní vstupní data'!$F$81+27),('Provozní náklady VaK-ex post'!$W$54*1000),IF(E100=('Základní vstupní data'!$F$81+28),('Provozní náklady VaK-ex post'!$W$54*1000),IF(E100=('Základní vstupní data'!$F$81+29),('Provozní náklady VaK-ex post'!$W$54*1000),IF(E100=('Základní vstupní data'!$F$81+30),('Provozní náklady VaK-ex post'!$W$54*1000),0)))))))))))))))))))))))))))))))</f>
        <v>0</v>
      </c>
      <c r="F126" s="459">
        <f>IF(F100&gt;='Základní vstupní data'!$F$81,IF($F$2=0,0,('Základní vstupní data'!$G$129*1000)),IF(F100=('Základní vstupní data'!$F$81+1),('Provozní náklady VaK-ex post'!$G$54*1000),IF(F100=('Základní vstupní data'!$F$81+2),('Provozní náklady VaK-ex post'!$I$54*1000),IF(F100=('Základní vstupní data'!$F$81+3),('Provozní náklady VaK-ex post'!$K$54*1000),IF(F100=('Základní vstupní data'!$F$81+4),('Provozní náklady VaK-ex post'!$M$54*1000),IF(F100=('Základní vstupní data'!$F$81+5),('Provozní náklady VaK-ex post'!$O$54*1000),IF(F100=('Základní vstupní data'!$F$81+6),('Provozní náklady VaK-ex post'!$Q$54*1000),IF(F100=('Základní vstupní data'!$F$81+7),('Provozní náklady VaK-ex post'!$S$54*1000),IF(F100=('Základní vstupní data'!$F$81+8),('Provozní náklady VaK-ex post'!$U$54*1000),IF(F100=('Základní vstupní data'!$F$81+9),('Provozní náklady VaK-ex post'!$W$54*1000),IF(F100=('Základní vstupní data'!$F$81+10),('Provozní náklady VaK-ex post'!$W$54*1000),IF(F100=('Základní vstupní data'!$F$81+11),('Provozní náklady VaK-ex post'!$W$54*1000),IF(F100=('Základní vstupní data'!$F$81+12),('Provozní náklady VaK-ex post'!$W$54*1000),IF(F100=('Základní vstupní data'!$F$81+13),('Provozní náklady VaK-ex post'!$W$54*1000),IF(F100=('Základní vstupní data'!$F$81+14),('Provozní náklady VaK-ex post'!$W$54*1000),IF(F100=('Základní vstupní data'!$F$81+15),('Provozní náklady VaK-ex post'!$W$54*1000),IF(F100=('Základní vstupní data'!$F$81+16),('Provozní náklady VaK-ex post'!$W$54*1000),IF(F100=('Základní vstupní data'!$F$81+17),('Provozní náklady VaK-ex post'!$W$54*1000),IF(F100=('Základní vstupní data'!$F$81+18),('Provozní náklady VaK-ex post'!$W$54*1000),IF(F100=('Základní vstupní data'!$F$81+19),('Provozní náklady VaK-ex post'!$W$54*1000),IF(F100=('Základní vstupní data'!$F$81+20),('Provozní náklady VaK-ex post'!$W$54*1000),IF(F100=('Základní vstupní data'!$F$81+21),('Provozní náklady VaK-ex post'!$W$54*1000),IF(F100=('Základní vstupní data'!$F$81+22),('Provozní náklady VaK-ex post'!$W$54*1000),IF(F100=('Základní vstupní data'!$F$81+23),('Provozní náklady VaK-ex post'!$W$54*1000),IF(F100=('Základní vstupní data'!$F$81+24),('Provozní náklady VaK-ex post'!$W$54*1000),IF(F100=('Základní vstupní data'!$F$81+25),('Provozní náklady VaK-ex post'!$W$54*1000),IF(F100=('Základní vstupní data'!$F$81+26),('Provozní náklady VaK-ex post'!$W$54*1000),IF(F100=('Základní vstupní data'!$F$81+27),('Provozní náklady VaK-ex post'!$W$54*1000),IF(F100=('Základní vstupní data'!$F$81+28),('Provozní náklady VaK-ex post'!$W$54*1000),IF(F100=('Základní vstupní data'!$F$81+29),('Provozní náklady VaK-ex post'!$W$54*1000),IF(F100=('Základní vstupní data'!$F$81+30),('Provozní náklady VaK-ex post'!$W$54*1000),0)))))))))))))))))))))))))))))))</f>
        <v>0</v>
      </c>
      <c r="G126" s="459">
        <f>IF(G100&gt;='Základní vstupní data'!$F$81,IF($F$2=0,0,('Základní vstupní data'!$G$129*1000)),IF(G100=('Základní vstupní data'!$F$81+1),('Provozní náklady VaK-ex post'!$G$54*1000),IF(G100=('Základní vstupní data'!$F$81+2),('Provozní náklady VaK-ex post'!$I$54*1000),IF(G100=('Základní vstupní data'!$F$81+3),('Provozní náklady VaK-ex post'!$K$54*1000),IF(G100=('Základní vstupní data'!$F$81+4),('Provozní náklady VaK-ex post'!$M$54*1000),IF(G100=('Základní vstupní data'!$F$81+5),('Provozní náklady VaK-ex post'!$O$54*1000),IF(G100=('Základní vstupní data'!$F$81+6),('Provozní náklady VaK-ex post'!$Q$54*1000),IF(G100=('Základní vstupní data'!$F$81+7),('Provozní náklady VaK-ex post'!$S$54*1000),IF(G100=('Základní vstupní data'!$F$81+8),('Provozní náklady VaK-ex post'!$U$54*1000),IF(G100=('Základní vstupní data'!$F$81+9),('Provozní náklady VaK-ex post'!$W$54*1000),IF(G100=('Základní vstupní data'!$F$81+10),('Provozní náklady VaK-ex post'!$W$54*1000),IF(G100=('Základní vstupní data'!$F$81+11),('Provozní náklady VaK-ex post'!$W$54*1000),IF(G100=('Základní vstupní data'!$F$81+12),('Provozní náklady VaK-ex post'!$W$54*1000),IF(G100=('Základní vstupní data'!$F$81+13),('Provozní náklady VaK-ex post'!$W$54*1000),IF(G100=('Základní vstupní data'!$F$81+14),('Provozní náklady VaK-ex post'!$W$54*1000),IF(G100=('Základní vstupní data'!$F$81+15),('Provozní náklady VaK-ex post'!$W$54*1000),IF(G100=('Základní vstupní data'!$F$81+16),('Provozní náklady VaK-ex post'!$W$54*1000),IF(G100=('Základní vstupní data'!$F$81+17),('Provozní náklady VaK-ex post'!$W$54*1000),IF(G100=('Základní vstupní data'!$F$81+18),('Provozní náklady VaK-ex post'!$W$54*1000),IF(G100=('Základní vstupní data'!$F$81+19),('Provozní náklady VaK-ex post'!$W$54*1000),IF(G100=('Základní vstupní data'!$F$81+20),('Provozní náklady VaK-ex post'!$W$54*1000),IF(G100=('Základní vstupní data'!$F$81+21),('Provozní náklady VaK-ex post'!$W$54*1000),IF(G100=('Základní vstupní data'!$F$81+22),('Provozní náklady VaK-ex post'!$W$54*1000),IF(G100=('Základní vstupní data'!$F$81+23),('Provozní náklady VaK-ex post'!$W$54*1000),IF(G100=('Základní vstupní data'!$F$81+24),('Provozní náklady VaK-ex post'!$W$54*1000),IF(G100=('Základní vstupní data'!$F$81+25),('Provozní náklady VaK-ex post'!$W$54*1000),IF(G100=('Základní vstupní data'!$F$81+26),('Provozní náklady VaK-ex post'!$W$54*1000),IF(G100=('Základní vstupní data'!$F$81+27),('Provozní náklady VaK-ex post'!$W$54*1000),IF(G100=('Základní vstupní data'!$F$81+28),('Provozní náklady VaK-ex post'!$W$54*1000),IF(G100=('Základní vstupní data'!$F$81+29),('Provozní náklady VaK-ex post'!$W$54*1000),IF(G100=('Základní vstupní data'!$F$81+30),('Provozní náklady VaK-ex post'!$W$54*1000),0)))))))))))))))))))))))))))))))</f>
        <v>0</v>
      </c>
      <c r="H126" s="459">
        <f>IF(H100&gt;='Základní vstupní data'!$F$81,IF($F$2=0,0,('Základní vstupní data'!$G$129*1000)),IF(H100=('Základní vstupní data'!$F$81+1),('Provozní náklady VaK-ex post'!$G$54*1000),IF(H100=('Základní vstupní data'!$F$81+2),('Provozní náklady VaK-ex post'!$I$54*1000),IF(H100=('Základní vstupní data'!$F$81+3),('Provozní náklady VaK-ex post'!$K$54*1000),IF(H100=('Základní vstupní data'!$F$81+4),('Provozní náklady VaK-ex post'!$M$54*1000),IF(H100=('Základní vstupní data'!$F$81+5),('Provozní náklady VaK-ex post'!$O$54*1000),IF(H100=('Základní vstupní data'!$F$81+6),('Provozní náklady VaK-ex post'!$Q$54*1000),IF(H100=('Základní vstupní data'!$F$81+7),('Provozní náklady VaK-ex post'!$S$54*1000),IF(H100=('Základní vstupní data'!$F$81+8),('Provozní náklady VaK-ex post'!$U$54*1000),IF(H100=('Základní vstupní data'!$F$81+9),('Provozní náklady VaK-ex post'!$W$54*1000),IF(H100=('Základní vstupní data'!$F$81+10),('Provozní náklady VaK-ex post'!$W$54*1000),IF(H100=('Základní vstupní data'!$F$81+11),('Provozní náklady VaK-ex post'!$W$54*1000),IF(H100=('Základní vstupní data'!$F$81+12),('Provozní náklady VaK-ex post'!$W$54*1000),IF(H100=('Základní vstupní data'!$F$81+13),('Provozní náklady VaK-ex post'!$W$54*1000),IF(H100=('Základní vstupní data'!$F$81+14),('Provozní náklady VaK-ex post'!$W$54*1000),IF(H100=('Základní vstupní data'!$F$81+15),('Provozní náklady VaK-ex post'!$W$54*1000),IF(H100=('Základní vstupní data'!$F$81+16),('Provozní náklady VaK-ex post'!$W$54*1000),IF(H100=('Základní vstupní data'!$F$81+17),('Provozní náklady VaK-ex post'!$W$54*1000),IF(H100=('Základní vstupní data'!$F$81+18),('Provozní náklady VaK-ex post'!$W$54*1000),IF(H100=('Základní vstupní data'!$F$81+19),('Provozní náklady VaK-ex post'!$W$54*1000),IF(H100=('Základní vstupní data'!$F$81+20),('Provozní náklady VaK-ex post'!$W$54*1000),IF(H100=('Základní vstupní data'!$F$81+21),('Provozní náklady VaK-ex post'!$W$54*1000),IF(H100=('Základní vstupní data'!$F$81+22),('Provozní náklady VaK-ex post'!$W$54*1000),IF(H100=('Základní vstupní data'!$F$81+23),('Provozní náklady VaK-ex post'!$W$54*1000),IF(H100=('Základní vstupní data'!$F$81+24),('Provozní náklady VaK-ex post'!$W$54*1000),IF(H100=('Základní vstupní data'!$F$81+25),('Provozní náklady VaK-ex post'!$W$54*1000),IF(H100=('Základní vstupní data'!$F$81+26),('Provozní náklady VaK-ex post'!$W$54*1000),IF(H100=('Základní vstupní data'!$F$81+27),('Provozní náklady VaK-ex post'!$W$54*1000),IF(H100=('Základní vstupní data'!$F$81+28),('Provozní náklady VaK-ex post'!$W$54*1000),IF(H100=('Základní vstupní data'!$F$81+29),('Provozní náklady VaK-ex post'!$W$54*1000),IF(H100=('Základní vstupní data'!$F$81+30),('Provozní náklady VaK-ex post'!$W$54*1000),0)))))))))))))))))))))))))))))))</f>
        <v>0</v>
      </c>
      <c r="I126" s="459">
        <f>IF(I100&gt;='Základní vstupní data'!$F$81,IF($F$2=0,0,('Základní vstupní data'!$G$129*1000)),IF(I100=('Základní vstupní data'!$F$81+1),('Provozní náklady VaK-ex post'!$G$54*1000),IF(I100=('Základní vstupní data'!$F$81+2),('Provozní náklady VaK-ex post'!$I$54*1000),IF(I100=('Základní vstupní data'!$F$81+3),('Provozní náklady VaK-ex post'!$K$54*1000),IF(I100=('Základní vstupní data'!$F$81+4),('Provozní náklady VaK-ex post'!$M$54*1000),IF(I100=('Základní vstupní data'!$F$81+5),('Provozní náklady VaK-ex post'!$O$54*1000),IF(I100=('Základní vstupní data'!$F$81+6),('Provozní náklady VaK-ex post'!$Q$54*1000),IF(I100=('Základní vstupní data'!$F$81+7),('Provozní náklady VaK-ex post'!$S$54*1000),IF(I100=('Základní vstupní data'!$F$81+8),('Provozní náklady VaK-ex post'!$U$54*1000),IF(I100=('Základní vstupní data'!$F$81+9),('Provozní náklady VaK-ex post'!$W$54*1000),IF(I100=('Základní vstupní data'!$F$81+10),('Provozní náklady VaK-ex post'!$W$54*1000),IF(I100=('Základní vstupní data'!$F$81+11),('Provozní náklady VaK-ex post'!$W$54*1000),IF(I100=('Základní vstupní data'!$F$81+12),('Provozní náklady VaK-ex post'!$W$54*1000),IF(I100=('Základní vstupní data'!$F$81+13),('Provozní náklady VaK-ex post'!$W$54*1000),IF(I100=('Základní vstupní data'!$F$81+14),('Provozní náklady VaK-ex post'!$W$54*1000),IF(I100=('Základní vstupní data'!$F$81+15),('Provozní náklady VaK-ex post'!$W$54*1000),IF(I100=('Základní vstupní data'!$F$81+16),('Provozní náklady VaK-ex post'!$W$54*1000),IF(I100=('Základní vstupní data'!$F$81+17),('Provozní náklady VaK-ex post'!$W$54*1000),IF(I100=('Základní vstupní data'!$F$81+18),('Provozní náklady VaK-ex post'!$W$54*1000),IF(I100=('Základní vstupní data'!$F$81+19),('Provozní náklady VaK-ex post'!$W$54*1000),IF(I100=('Základní vstupní data'!$F$81+20),('Provozní náklady VaK-ex post'!$W$54*1000),IF(I100=('Základní vstupní data'!$F$81+21),('Provozní náklady VaK-ex post'!$W$54*1000),IF(I100=('Základní vstupní data'!$F$81+22),('Provozní náklady VaK-ex post'!$W$54*1000),IF(I100=('Základní vstupní data'!$F$81+23),('Provozní náklady VaK-ex post'!$W$54*1000),IF(I100=('Základní vstupní data'!$F$81+24),('Provozní náklady VaK-ex post'!$W$54*1000),IF(I100=('Základní vstupní data'!$F$81+25),('Provozní náklady VaK-ex post'!$W$54*1000),IF(I100=('Základní vstupní data'!$F$81+26),('Provozní náklady VaK-ex post'!$W$54*1000),IF(I100=('Základní vstupní data'!$F$81+27),('Provozní náklady VaK-ex post'!$W$54*1000),IF(I100=('Základní vstupní data'!$F$81+28),('Provozní náklady VaK-ex post'!$W$54*1000),IF(I100=('Základní vstupní data'!$F$81+29),('Provozní náklady VaK-ex post'!$W$54*1000),IF(I100=('Základní vstupní data'!$F$81+30),('Provozní náklady VaK-ex post'!$W$54*1000),0)))))))))))))))))))))))))))))))</f>
        <v>0</v>
      </c>
      <c r="J126" s="459">
        <f>IF(J100&gt;='Základní vstupní data'!$F$81,IF($F$2=0,0,('Základní vstupní data'!$G$129*1000)),IF(J100=('Základní vstupní data'!$F$81+1),('Provozní náklady VaK-ex post'!$G$54*1000),IF(J100=('Základní vstupní data'!$F$81+2),('Provozní náklady VaK-ex post'!$I$54*1000),IF(J100=('Základní vstupní data'!$F$81+3),('Provozní náklady VaK-ex post'!$K$54*1000),IF(J100=('Základní vstupní data'!$F$81+4),('Provozní náklady VaK-ex post'!$M$54*1000),IF(J100=('Základní vstupní data'!$F$81+5),('Provozní náklady VaK-ex post'!$O$54*1000),IF(J100=('Základní vstupní data'!$F$81+6),('Provozní náklady VaK-ex post'!$Q$54*1000),IF(J100=('Základní vstupní data'!$F$81+7),('Provozní náklady VaK-ex post'!$S$54*1000),IF(J100=('Základní vstupní data'!$F$81+8),('Provozní náklady VaK-ex post'!$U$54*1000),IF(J100=('Základní vstupní data'!$F$81+9),('Provozní náklady VaK-ex post'!$W$54*1000),IF(J100=('Základní vstupní data'!$F$81+10),('Provozní náklady VaK-ex post'!$W$54*1000),IF(J100=('Základní vstupní data'!$F$81+11),('Provozní náklady VaK-ex post'!$W$54*1000),IF(J100=('Základní vstupní data'!$F$81+12),('Provozní náklady VaK-ex post'!$W$54*1000),IF(J100=('Základní vstupní data'!$F$81+13),('Provozní náklady VaK-ex post'!$W$54*1000),IF(J100=('Základní vstupní data'!$F$81+14),('Provozní náklady VaK-ex post'!$W$54*1000),IF(J100=('Základní vstupní data'!$F$81+15),('Provozní náklady VaK-ex post'!$W$54*1000),IF(J100=('Základní vstupní data'!$F$81+16),('Provozní náklady VaK-ex post'!$W$54*1000),IF(J100=('Základní vstupní data'!$F$81+17),('Provozní náklady VaK-ex post'!$W$54*1000),IF(J100=('Základní vstupní data'!$F$81+18),('Provozní náklady VaK-ex post'!$W$54*1000),IF(J100=('Základní vstupní data'!$F$81+19),('Provozní náklady VaK-ex post'!$W$54*1000),IF(J100=('Základní vstupní data'!$F$81+20),('Provozní náklady VaK-ex post'!$W$54*1000),IF(J100=('Základní vstupní data'!$F$81+21),('Provozní náklady VaK-ex post'!$W$54*1000),IF(J100=('Základní vstupní data'!$F$81+22),('Provozní náklady VaK-ex post'!$W$54*1000),IF(J100=('Základní vstupní data'!$F$81+23),('Provozní náklady VaK-ex post'!$W$54*1000),IF(J100=('Základní vstupní data'!$F$81+24),('Provozní náklady VaK-ex post'!$W$54*1000),IF(J100=('Základní vstupní data'!$F$81+25),('Provozní náklady VaK-ex post'!$W$54*1000),IF(J100=('Základní vstupní data'!$F$81+26),('Provozní náklady VaK-ex post'!$W$54*1000),IF(J100=('Základní vstupní data'!$F$81+27),('Provozní náklady VaK-ex post'!$W$54*1000),IF(J100=('Základní vstupní data'!$F$81+28),('Provozní náklady VaK-ex post'!$W$54*1000),IF(J100=('Základní vstupní data'!$F$81+29),('Provozní náklady VaK-ex post'!$W$54*1000),IF(J100=('Základní vstupní data'!$F$81+30),('Provozní náklady VaK-ex post'!$W$54*1000),0)))))))))))))))))))))))))))))))</f>
        <v>0</v>
      </c>
      <c r="K126" s="459">
        <f>IF(K100&gt;='Základní vstupní data'!$F$81,IF($F$2=0,0,('Základní vstupní data'!$G$129*1000)),IF(K100=('Základní vstupní data'!$F$81+1),('Provozní náklady VaK-ex post'!$G$54*1000),IF(K100=('Základní vstupní data'!$F$81+2),('Provozní náklady VaK-ex post'!$I$54*1000),IF(K100=('Základní vstupní data'!$F$81+3),('Provozní náklady VaK-ex post'!$K$54*1000),IF(K100=('Základní vstupní data'!$F$81+4),('Provozní náklady VaK-ex post'!$M$54*1000),IF(K100=('Základní vstupní data'!$F$81+5),('Provozní náklady VaK-ex post'!$O$54*1000),IF(K100=('Základní vstupní data'!$F$81+6),('Provozní náklady VaK-ex post'!$Q$54*1000),IF(K100=('Základní vstupní data'!$F$81+7),('Provozní náklady VaK-ex post'!$S$54*1000),IF(K100=('Základní vstupní data'!$F$81+8),('Provozní náklady VaK-ex post'!$U$54*1000),IF(K100=('Základní vstupní data'!$F$81+9),('Provozní náklady VaK-ex post'!$W$54*1000),IF(K100=('Základní vstupní data'!$F$81+10),('Provozní náklady VaK-ex post'!$W$54*1000),IF(K100=('Základní vstupní data'!$F$81+11),('Provozní náklady VaK-ex post'!$W$54*1000),IF(K100=('Základní vstupní data'!$F$81+12),('Provozní náklady VaK-ex post'!$W$54*1000),IF(K100=('Základní vstupní data'!$F$81+13),('Provozní náklady VaK-ex post'!$W$54*1000),IF(K100=('Základní vstupní data'!$F$81+14),('Provozní náklady VaK-ex post'!$W$54*1000),IF(K100=('Základní vstupní data'!$F$81+15),('Provozní náklady VaK-ex post'!$W$54*1000),IF(K100=('Základní vstupní data'!$F$81+16),('Provozní náklady VaK-ex post'!$W$54*1000),IF(K100=('Základní vstupní data'!$F$81+17),('Provozní náklady VaK-ex post'!$W$54*1000),IF(K100=('Základní vstupní data'!$F$81+18),('Provozní náklady VaK-ex post'!$W$54*1000),IF(K100=('Základní vstupní data'!$F$81+19),('Provozní náklady VaK-ex post'!$W$54*1000),IF(K100=('Základní vstupní data'!$F$81+20),('Provozní náklady VaK-ex post'!$W$54*1000),IF(K100=('Základní vstupní data'!$F$81+21),('Provozní náklady VaK-ex post'!$W$54*1000),IF(K100=('Základní vstupní data'!$F$81+22),('Provozní náklady VaK-ex post'!$W$54*1000),IF(K100=('Základní vstupní data'!$F$81+23),('Provozní náklady VaK-ex post'!$W$54*1000),IF(K100=('Základní vstupní data'!$F$81+24),('Provozní náklady VaK-ex post'!$W$54*1000),IF(K100=('Základní vstupní data'!$F$81+25),('Provozní náklady VaK-ex post'!$W$54*1000),IF(K100=('Základní vstupní data'!$F$81+26),('Provozní náklady VaK-ex post'!$W$54*1000),IF(K100=('Základní vstupní data'!$F$81+27),('Provozní náklady VaK-ex post'!$W$54*1000),IF(K100=('Základní vstupní data'!$F$81+28),('Provozní náklady VaK-ex post'!$W$54*1000),IF(K100=('Základní vstupní data'!$F$81+29),('Provozní náklady VaK-ex post'!$W$54*1000),IF(K100=('Základní vstupní data'!$F$81+30),('Provozní náklady VaK-ex post'!$W$54*1000),0)))))))))))))))))))))))))))))))</f>
        <v>0</v>
      </c>
      <c r="L126" s="459">
        <f>IF(L100&gt;='Základní vstupní data'!$F$81,IF($F$2=0,0,('Základní vstupní data'!$G$129*1000)),IF(L100=('Základní vstupní data'!$F$81+1),('Provozní náklady VaK-ex post'!$G$54*1000),IF(L100=('Základní vstupní data'!$F$81+2),('Provozní náklady VaK-ex post'!$I$54*1000),IF(L100=('Základní vstupní data'!$F$81+3),('Provozní náklady VaK-ex post'!$K$54*1000),IF(L100=('Základní vstupní data'!$F$81+4),('Provozní náklady VaK-ex post'!$M$54*1000),IF(L100=('Základní vstupní data'!$F$81+5),('Provozní náklady VaK-ex post'!$O$54*1000),IF(L100=('Základní vstupní data'!$F$81+6),('Provozní náklady VaK-ex post'!$Q$54*1000),IF(L100=('Základní vstupní data'!$F$81+7),('Provozní náklady VaK-ex post'!$S$54*1000),IF(L100=('Základní vstupní data'!$F$81+8),('Provozní náklady VaK-ex post'!$U$54*1000),IF(L100=('Základní vstupní data'!$F$81+9),('Provozní náklady VaK-ex post'!$W$54*1000),IF(L100=('Základní vstupní data'!$F$81+10),('Provozní náklady VaK-ex post'!$W$54*1000),IF(L100=('Základní vstupní data'!$F$81+11),('Provozní náklady VaK-ex post'!$W$54*1000),IF(L100=('Základní vstupní data'!$F$81+12),('Provozní náklady VaK-ex post'!$W$54*1000),IF(L100=('Základní vstupní data'!$F$81+13),('Provozní náklady VaK-ex post'!$W$54*1000),IF(L100=('Základní vstupní data'!$F$81+14),('Provozní náklady VaK-ex post'!$W$54*1000),IF(L100=('Základní vstupní data'!$F$81+15),('Provozní náklady VaK-ex post'!$W$54*1000),IF(L100=('Základní vstupní data'!$F$81+16),('Provozní náklady VaK-ex post'!$W$54*1000),IF(L100=('Základní vstupní data'!$F$81+17),('Provozní náklady VaK-ex post'!$W$54*1000),IF(L100=('Základní vstupní data'!$F$81+18),('Provozní náklady VaK-ex post'!$W$54*1000),IF(L100=('Základní vstupní data'!$F$81+19),('Provozní náklady VaK-ex post'!$W$54*1000),IF(L100=('Základní vstupní data'!$F$81+20),('Provozní náklady VaK-ex post'!$W$54*1000),IF(L100=('Základní vstupní data'!$F$81+21),('Provozní náklady VaK-ex post'!$W$54*1000),IF(L100=('Základní vstupní data'!$F$81+22),('Provozní náklady VaK-ex post'!$W$54*1000),IF(L100=('Základní vstupní data'!$F$81+23),('Provozní náklady VaK-ex post'!$W$54*1000),IF(L100=('Základní vstupní data'!$F$81+24),('Provozní náklady VaK-ex post'!$W$54*1000),IF(L100=('Základní vstupní data'!$F$81+25),('Provozní náklady VaK-ex post'!$W$54*1000),IF(L100=('Základní vstupní data'!$F$81+26),('Provozní náklady VaK-ex post'!$W$54*1000),IF(L100=('Základní vstupní data'!$F$81+27),('Provozní náklady VaK-ex post'!$W$54*1000),IF(L100=('Základní vstupní data'!$F$81+28),('Provozní náklady VaK-ex post'!$W$54*1000),IF(L100=('Základní vstupní data'!$F$81+29),('Provozní náklady VaK-ex post'!$W$54*1000),IF(L100=('Základní vstupní data'!$F$81+30),('Provozní náklady VaK-ex post'!$W$54*1000),0)))))))))))))))))))))))))))))))</f>
        <v>0</v>
      </c>
      <c r="M126" s="459">
        <f>IF(M100&gt;='Základní vstupní data'!$F$81,IF($F$2=0,0,('Základní vstupní data'!$G$129*1000)),IF(M100=('Základní vstupní data'!$F$81+1),('Provozní náklady VaK-ex post'!$G$54*1000),IF(M100=('Základní vstupní data'!$F$81+2),('Provozní náklady VaK-ex post'!$I$54*1000),IF(M100=('Základní vstupní data'!$F$81+3),('Provozní náklady VaK-ex post'!$K$54*1000),IF(M100=('Základní vstupní data'!$F$81+4),('Provozní náklady VaK-ex post'!$M$54*1000),IF(M100=('Základní vstupní data'!$F$81+5),('Provozní náklady VaK-ex post'!$O$54*1000),IF(M100=('Základní vstupní data'!$F$81+6),('Provozní náklady VaK-ex post'!$Q$54*1000),IF(M100=('Základní vstupní data'!$F$81+7),('Provozní náklady VaK-ex post'!$S$54*1000),IF(M100=('Základní vstupní data'!$F$81+8),('Provozní náklady VaK-ex post'!$U$54*1000),IF(M100=('Základní vstupní data'!$F$81+9),('Provozní náklady VaK-ex post'!$W$54*1000),IF(M100=('Základní vstupní data'!$F$81+10),('Provozní náklady VaK-ex post'!$W$54*1000),IF(M100=('Základní vstupní data'!$F$81+11),('Provozní náklady VaK-ex post'!$W$54*1000),IF(M100=('Základní vstupní data'!$F$81+12),('Provozní náklady VaK-ex post'!$W$54*1000),IF(M100=('Základní vstupní data'!$F$81+13),('Provozní náklady VaK-ex post'!$W$54*1000),IF(M100=('Základní vstupní data'!$F$81+14),('Provozní náklady VaK-ex post'!$W$54*1000),IF(M100=('Základní vstupní data'!$F$81+15),('Provozní náklady VaK-ex post'!$W$54*1000),IF(M100=('Základní vstupní data'!$F$81+16),('Provozní náklady VaK-ex post'!$W$54*1000),IF(M100=('Základní vstupní data'!$F$81+17),('Provozní náklady VaK-ex post'!$W$54*1000),IF(M100=('Základní vstupní data'!$F$81+18),('Provozní náklady VaK-ex post'!$W$54*1000),IF(M100=('Základní vstupní data'!$F$81+19),('Provozní náklady VaK-ex post'!$W$54*1000),IF(M100=('Základní vstupní data'!$F$81+20),('Provozní náklady VaK-ex post'!$W$54*1000),IF(M100=('Základní vstupní data'!$F$81+21),('Provozní náklady VaK-ex post'!$W$54*1000),IF(M100=('Základní vstupní data'!$F$81+22),('Provozní náklady VaK-ex post'!$W$54*1000),IF(M100=('Základní vstupní data'!$F$81+23),('Provozní náklady VaK-ex post'!$W$54*1000),IF(M100=('Základní vstupní data'!$F$81+24),('Provozní náklady VaK-ex post'!$W$54*1000),IF(M100=('Základní vstupní data'!$F$81+25),('Provozní náklady VaK-ex post'!$W$54*1000),IF(M100=('Základní vstupní data'!$F$81+26),('Provozní náklady VaK-ex post'!$W$54*1000),IF(M100=('Základní vstupní data'!$F$81+27),('Provozní náklady VaK-ex post'!$W$54*1000),IF(M100=('Základní vstupní data'!$F$81+28),('Provozní náklady VaK-ex post'!$W$54*1000),IF(M100=('Základní vstupní data'!$F$81+29),('Provozní náklady VaK-ex post'!$W$54*1000),IF(M100=('Základní vstupní data'!$F$81+30),('Provozní náklady VaK-ex post'!$W$54*1000),0)))))))))))))))))))))))))))))))</f>
        <v>0</v>
      </c>
      <c r="N126" s="459">
        <f>IF(N100&gt;='Základní vstupní data'!$F$81,IF($F$2=0,0,('Základní vstupní data'!$G$129*1000)),IF(N100=('Základní vstupní data'!$F$81+1),('Provozní náklady VaK-ex post'!$G$54*1000),IF(N100=('Základní vstupní data'!$F$81+2),('Provozní náklady VaK-ex post'!$I$54*1000),IF(N100=('Základní vstupní data'!$F$81+3),('Provozní náklady VaK-ex post'!$K$54*1000),IF(N100=('Základní vstupní data'!$F$81+4),('Provozní náklady VaK-ex post'!$M$54*1000),IF(N100=('Základní vstupní data'!$F$81+5),('Provozní náklady VaK-ex post'!$O$54*1000),IF(N100=('Základní vstupní data'!$F$81+6),('Provozní náklady VaK-ex post'!$Q$54*1000),IF(N100=('Základní vstupní data'!$F$81+7),('Provozní náklady VaK-ex post'!$S$54*1000),IF(N100=('Základní vstupní data'!$F$81+8),('Provozní náklady VaK-ex post'!$U$54*1000),IF(N100=('Základní vstupní data'!$F$81+9),('Provozní náklady VaK-ex post'!$W$54*1000),IF(N100=('Základní vstupní data'!$F$81+10),('Provozní náklady VaK-ex post'!$W$54*1000),IF(N100=('Základní vstupní data'!$F$81+11),('Provozní náklady VaK-ex post'!$W$54*1000),IF(N100=('Základní vstupní data'!$F$81+12),('Provozní náklady VaK-ex post'!$W$54*1000),IF(N100=('Základní vstupní data'!$F$81+13),('Provozní náklady VaK-ex post'!$W$54*1000),IF(N100=('Základní vstupní data'!$F$81+14),('Provozní náklady VaK-ex post'!$W$54*1000),IF(N100=('Základní vstupní data'!$F$81+15),('Provozní náklady VaK-ex post'!$W$54*1000),IF(N100=('Základní vstupní data'!$F$81+16),('Provozní náklady VaK-ex post'!$W$54*1000),IF(N100=('Základní vstupní data'!$F$81+17),('Provozní náklady VaK-ex post'!$W$54*1000),IF(N100=('Základní vstupní data'!$F$81+18),('Provozní náklady VaK-ex post'!$W$54*1000),IF(N100=('Základní vstupní data'!$F$81+19),('Provozní náklady VaK-ex post'!$W$54*1000),IF(N100=('Základní vstupní data'!$F$81+20),('Provozní náklady VaK-ex post'!$W$54*1000),IF(N100=('Základní vstupní data'!$F$81+21),('Provozní náklady VaK-ex post'!$W$54*1000),IF(N100=('Základní vstupní data'!$F$81+22),('Provozní náklady VaK-ex post'!$W$54*1000),IF(N100=('Základní vstupní data'!$F$81+23),('Provozní náklady VaK-ex post'!$W$54*1000),IF(N100=('Základní vstupní data'!$F$81+24),('Provozní náklady VaK-ex post'!$W$54*1000),IF(N100=('Základní vstupní data'!$F$81+25),('Provozní náklady VaK-ex post'!$W$54*1000),IF(N100=('Základní vstupní data'!$F$81+26),('Provozní náklady VaK-ex post'!$W$54*1000),IF(N100=('Základní vstupní data'!$F$81+27),('Provozní náklady VaK-ex post'!$W$54*1000),IF(N100=('Základní vstupní data'!$F$81+28),('Provozní náklady VaK-ex post'!$W$54*1000),IF(N100=('Základní vstupní data'!$F$81+29),('Provozní náklady VaK-ex post'!$W$54*1000),IF(N100=('Základní vstupní data'!$F$81+30),('Provozní náklady VaK-ex post'!$W$54*1000),0)))))))))))))))))))))))))))))))</f>
        <v>0</v>
      </c>
      <c r="O126" s="459">
        <f>IF(O100&gt;='Základní vstupní data'!$F$81,IF($F$2=0,0,('Základní vstupní data'!$G$129*1000)),IF(O100=('Základní vstupní data'!$F$81+1),('Provozní náklady VaK-ex post'!$G$54*1000),IF(O100=('Základní vstupní data'!$F$81+2),('Provozní náklady VaK-ex post'!$I$54*1000),IF(O100=('Základní vstupní data'!$F$81+3),('Provozní náklady VaK-ex post'!$K$54*1000),IF(O100=('Základní vstupní data'!$F$81+4),('Provozní náklady VaK-ex post'!$M$54*1000),IF(O100=('Základní vstupní data'!$F$81+5),('Provozní náklady VaK-ex post'!$O$54*1000),IF(O100=('Základní vstupní data'!$F$81+6),('Provozní náklady VaK-ex post'!$Q$54*1000),IF(O100=('Základní vstupní data'!$F$81+7),('Provozní náklady VaK-ex post'!$S$54*1000),IF(O100=('Základní vstupní data'!$F$81+8),('Provozní náklady VaK-ex post'!$U$54*1000),IF(O100=('Základní vstupní data'!$F$81+9),('Provozní náklady VaK-ex post'!$W$54*1000),IF(O100=('Základní vstupní data'!$F$81+10),('Provozní náklady VaK-ex post'!$W$54*1000),IF(O100=('Základní vstupní data'!$F$81+11),('Provozní náklady VaK-ex post'!$W$54*1000),IF(O100=('Základní vstupní data'!$F$81+12),('Provozní náklady VaK-ex post'!$W$54*1000),IF(O100=('Základní vstupní data'!$F$81+13),('Provozní náklady VaK-ex post'!$W$54*1000),IF(O100=('Základní vstupní data'!$F$81+14),('Provozní náklady VaK-ex post'!$W$54*1000),IF(O100=('Základní vstupní data'!$F$81+15),('Provozní náklady VaK-ex post'!$W$54*1000),IF(O100=('Základní vstupní data'!$F$81+16),('Provozní náklady VaK-ex post'!$W$54*1000),IF(O100=('Základní vstupní data'!$F$81+17),('Provozní náklady VaK-ex post'!$W$54*1000),IF(O100=('Základní vstupní data'!$F$81+18),('Provozní náklady VaK-ex post'!$W$54*1000),IF(O100=('Základní vstupní data'!$F$81+19),('Provozní náklady VaK-ex post'!$W$54*1000),IF(O100=('Základní vstupní data'!$F$81+20),('Provozní náklady VaK-ex post'!$W$54*1000),IF(O100=('Základní vstupní data'!$F$81+21),('Provozní náklady VaK-ex post'!$W$54*1000),IF(O100=('Základní vstupní data'!$F$81+22),('Provozní náklady VaK-ex post'!$W$54*1000),IF(O100=('Základní vstupní data'!$F$81+23),('Provozní náklady VaK-ex post'!$W$54*1000),IF(O100=('Základní vstupní data'!$F$81+24),('Provozní náklady VaK-ex post'!$W$54*1000),IF(O100=('Základní vstupní data'!$F$81+25),('Provozní náklady VaK-ex post'!$W$54*1000),IF(O100=('Základní vstupní data'!$F$81+26),('Provozní náklady VaK-ex post'!$W$54*1000),IF(O100=('Základní vstupní data'!$F$81+27),('Provozní náklady VaK-ex post'!$W$54*1000),IF(O100=('Základní vstupní data'!$F$81+28),('Provozní náklady VaK-ex post'!$W$54*1000),IF(O100=('Základní vstupní data'!$F$81+29),('Provozní náklady VaK-ex post'!$W$54*1000),IF(O100=('Základní vstupní data'!$F$81+30),('Provozní náklady VaK-ex post'!$W$54*1000),0)))))))))))))))))))))))))))))))</f>
        <v>0</v>
      </c>
      <c r="P126" s="459">
        <f>IF(P100&gt;='Základní vstupní data'!$F$81,IF($F$2=0,0,('Základní vstupní data'!$G$129*1000)),IF(P100=('Základní vstupní data'!$F$81+1),('Provozní náklady VaK-ex post'!$G$54*1000),IF(P100=('Základní vstupní data'!$F$81+2),('Provozní náklady VaK-ex post'!$I$54*1000),IF(P100=('Základní vstupní data'!$F$81+3),('Provozní náklady VaK-ex post'!$K$54*1000),IF(P100=('Základní vstupní data'!$F$81+4),('Provozní náklady VaK-ex post'!$M$54*1000),IF(P100=('Základní vstupní data'!$F$81+5),('Provozní náklady VaK-ex post'!$O$54*1000),IF(P100=('Základní vstupní data'!$F$81+6),('Provozní náklady VaK-ex post'!$Q$54*1000),IF(P100=('Základní vstupní data'!$F$81+7),('Provozní náklady VaK-ex post'!$S$54*1000),IF(P100=('Základní vstupní data'!$F$81+8),('Provozní náklady VaK-ex post'!$U$54*1000),IF(P100=('Základní vstupní data'!$F$81+9),('Provozní náklady VaK-ex post'!$W$54*1000),IF(P100=('Základní vstupní data'!$F$81+10),('Provozní náklady VaK-ex post'!$W$54*1000),IF(P100=('Základní vstupní data'!$F$81+11),('Provozní náklady VaK-ex post'!$W$54*1000),IF(P100=('Základní vstupní data'!$F$81+12),('Provozní náklady VaK-ex post'!$W$54*1000),IF(P100=('Základní vstupní data'!$F$81+13),('Provozní náklady VaK-ex post'!$W$54*1000),IF(P100=('Základní vstupní data'!$F$81+14),('Provozní náklady VaK-ex post'!$W$54*1000),IF(P100=('Základní vstupní data'!$F$81+15),('Provozní náklady VaK-ex post'!$W$54*1000),IF(P100=('Základní vstupní data'!$F$81+16),('Provozní náklady VaK-ex post'!$W$54*1000),IF(P100=('Základní vstupní data'!$F$81+17),('Provozní náklady VaK-ex post'!$W$54*1000),IF(P100=('Základní vstupní data'!$F$81+18),('Provozní náklady VaK-ex post'!$W$54*1000),IF(P100=('Základní vstupní data'!$F$81+19),('Provozní náklady VaK-ex post'!$W$54*1000),IF(P100=('Základní vstupní data'!$F$81+20),('Provozní náklady VaK-ex post'!$W$54*1000),IF(P100=('Základní vstupní data'!$F$81+21),('Provozní náklady VaK-ex post'!$W$54*1000),IF(P100=('Základní vstupní data'!$F$81+22),('Provozní náklady VaK-ex post'!$W$54*1000),IF(P100=('Základní vstupní data'!$F$81+23),('Provozní náklady VaK-ex post'!$W$54*1000),IF(P100=('Základní vstupní data'!$F$81+24),('Provozní náklady VaK-ex post'!$W$54*1000),IF(P100=('Základní vstupní data'!$F$81+25),('Provozní náklady VaK-ex post'!$W$54*1000),IF(P100=('Základní vstupní data'!$F$81+26),('Provozní náklady VaK-ex post'!$W$54*1000),IF(P100=('Základní vstupní data'!$F$81+27),('Provozní náklady VaK-ex post'!$W$54*1000),IF(P100=('Základní vstupní data'!$F$81+28),('Provozní náklady VaK-ex post'!$W$54*1000),IF(P100=('Základní vstupní data'!$F$81+29),('Provozní náklady VaK-ex post'!$W$54*1000),IF(P100=('Základní vstupní data'!$F$81+30),('Provozní náklady VaK-ex post'!$W$54*1000),0)))))))))))))))))))))))))))))))</f>
        <v>0</v>
      </c>
      <c r="Q126" s="459">
        <f>IF(Q100&gt;='Základní vstupní data'!$F$81,IF($F$2=0,0,('Základní vstupní data'!$G$129*1000)),IF(Q100=('Základní vstupní data'!$F$81+1),('Provozní náklady VaK-ex post'!$G$54*1000),IF(Q100=('Základní vstupní data'!$F$81+2),('Provozní náklady VaK-ex post'!$I$54*1000),IF(Q100=('Základní vstupní data'!$F$81+3),('Provozní náklady VaK-ex post'!$K$54*1000),IF(Q100=('Základní vstupní data'!$F$81+4),('Provozní náklady VaK-ex post'!$M$54*1000),IF(Q100=('Základní vstupní data'!$F$81+5),('Provozní náklady VaK-ex post'!$O$54*1000),IF(Q100=('Základní vstupní data'!$F$81+6),('Provozní náklady VaK-ex post'!$Q$54*1000),IF(Q100=('Základní vstupní data'!$F$81+7),('Provozní náklady VaK-ex post'!$S$54*1000),IF(Q100=('Základní vstupní data'!$F$81+8),('Provozní náklady VaK-ex post'!$U$54*1000),IF(Q100=('Základní vstupní data'!$F$81+9),('Provozní náklady VaK-ex post'!$W$54*1000),IF(Q100=('Základní vstupní data'!$F$81+10),('Provozní náklady VaK-ex post'!$W$54*1000),IF(Q100=('Základní vstupní data'!$F$81+11),('Provozní náklady VaK-ex post'!$W$54*1000),IF(Q100=('Základní vstupní data'!$F$81+12),('Provozní náklady VaK-ex post'!$W$54*1000),IF(Q100=('Základní vstupní data'!$F$81+13),('Provozní náklady VaK-ex post'!$W$54*1000),IF(Q100=('Základní vstupní data'!$F$81+14),('Provozní náklady VaK-ex post'!$W$54*1000),IF(Q100=('Základní vstupní data'!$F$81+15),('Provozní náklady VaK-ex post'!$W$54*1000),IF(Q100=('Základní vstupní data'!$F$81+16),('Provozní náklady VaK-ex post'!$W$54*1000),IF(Q100=('Základní vstupní data'!$F$81+17),('Provozní náklady VaK-ex post'!$W$54*1000),IF(Q100=('Základní vstupní data'!$F$81+18),('Provozní náklady VaK-ex post'!$W$54*1000),IF(Q100=('Základní vstupní data'!$F$81+19),('Provozní náklady VaK-ex post'!$W$54*1000),IF(Q100=('Základní vstupní data'!$F$81+20),('Provozní náklady VaK-ex post'!$W$54*1000),IF(Q100=('Základní vstupní data'!$F$81+21),('Provozní náklady VaK-ex post'!$W$54*1000),IF(Q100=('Základní vstupní data'!$F$81+22),('Provozní náklady VaK-ex post'!$W$54*1000),IF(Q100=('Základní vstupní data'!$F$81+23),('Provozní náklady VaK-ex post'!$W$54*1000),IF(Q100=('Základní vstupní data'!$F$81+24),('Provozní náklady VaK-ex post'!$W$54*1000),IF(Q100=('Základní vstupní data'!$F$81+25),('Provozní náklady VaK-ex post'!$W$54*1000),IF(Q100=('Základní vstupní data'!$F$81+26),('Provozní náklady VaK-ex post'!$W$54*1000),IF(Q100=('Základní vstupní data'!$F$81+27),('Provozní náklady VaK-ex post'!$W$54*1000),IF(Q100=('Základní vstupní data'!$F$81+28),('Provozní náklady VaK-ex post'!$W$54*1000),IF(Q100=('Základní vstupní data'!$F$81+29),('Provozní náklady VaK-ex post'!$W$54*1000),IF(Q100=('Základní vstupní data'!$F$81+30),('Provozní náklady VaK-ex post'!$W$54*1000),0)))))))))))))))))))))))))))))))</f>
        <v>0</v>
      </c>
      <c r="R126" s="459">
        <f>IF(R100&gt;='Základní vstupní data'!$F$81,IF($F$2=0,0,('Základní vstupní data'!$G$129*1000)),IF(R100=('Základní vstupní data'!$F$81+1),('Provozní náklady VaK-ex post'!$G$54*1000),IF(R100=('Základní vstupní data'!$F$81+2),('Provozní náklady VaK-ex post'!$I$54*1000),IF(R100=('Základní vstupní data'!$F$81+3),('Provozní náklady VaK-ex post'!$K$54*1000),IF(R100=('Základní vstupní data'!$F$81+4),('Provozní náklady VaK-ex post'!$M$54*1000),IF(R100=('Základní vstupní data'!$F$81+5),('Provozní náklady VaK-ex post'!$O$54*1000),IF(R100=('Základní vstupní data'!$F$81+6),('Provozní náklady VaK-ex post'!$Q$54*1000),IF(R100=('Základní vstupní data'!$F$81+7),('Provozní náklady VaK-ex post'!$S$54*1000),IF(R100=('Základní vstupní data'!$F$81+8),('Provozní náklady VaK-ex post'!$U$54*1000),IF(R100=('Základní vstupní data'!$F$81+9),('Provozní náklady VaK-ex post'!$W$54*1000),IF(R100=('Základní vstupní data'!$F$81+10),('Provozní náklady VaK-ex post'!$W$54*1000),IF(R100=('Základní vstupní data'!$F$81+11),('Provozní náklady VaK-ex post'!$W$54*1000),IF(R100=('Základní vstupní data'!$F$81+12),('Provozní náklady VaK-ex post'!$W$54*1000),IF(R100=('Základní vstupní data'!$F$81+13),('Provozní náklady VaK-ex post'!$W$54*1000),IF(R100=('Základní vstupní data'!$F$81+14),('Provozní náklady VaK-ex post'!$W$54*1000),IF(R100=('Základní vstupní data'!$F$81+15),('Provozní náklady VaK-ex post'!$W$54*1000),IF(R100=('Základní vstupní data'!$F$81+16),('Provozní náklady VaK-ex post'!$W$54*1000),IF(R100=('Základní vstupní data'!$F$81+17),('Provozní náklady VaK-ex post'!$W$54*1000),IF(R100=('Základní vstupní data'!$F$81+18),('Provozní náklady VaK-ex post'!$W$54*1000),IF(R100=('Základní vstupní data'!$F$81+19),('Provozní náklady VaK-ex post'!$W$54*1000),IF(R100=('Základní vstupní data'!$F$81+20),('Provozní náklady VaK-ex post'!$W$54*1000),IF(R100=('Základní vstupní data'!$F$81+21),('Provozní náklady VaK-ex post'!$W$54*1000),IF(R100=('Základní vstupní data'!$F$81+22),('Provozní náklady VaK-ex post'!$W$54*1000),IF(R100=('Základní vstupní data'!$F$81+23),('Provozní náklady VaK-ex post'!$W$54*1000),IF(R100=('Základní vstupní data'!$F$81+24),('Provozní náklady VaK-ex post'!$W$54*1000),IF(R100=('Základní vstupní data'!$F$81+25),('Provozní náklady VaK-ex post'!$W$54*1000),IF(R100=('Základní vstupní data'!$F$81+26),('Provozní náklady VaK-ex post'!$W$54*1000),IF(R100=('Základní vstupní data'!$F$81+27),('Provozní náklady VaK-ex post'!$W$54*1000),IF(R100=('Základní vstupní data'!$F$81+28),('Provozní náklady VaK-ex post'!$W$54*1000),IF(R100=('Základní vstupní data'!$F$81+29),('Provozní náklady VaK-ex post'!$W$54*1000),IF(R100=('Základní vstupní data'!$F$81+30),('Provozní náklady VaK-ex post'!$W$54*1000),0)))))))))))))))))))))))))))))))</f>
        <v>0</v>
      </c>
      <c r="S126" s="459">
        <f>IF(S100&gt;='Základní vstupní data'!$F$81,IF($F$2=0,0,('Základní vstupní data'!$G$129*1000)),IF(S100=('Základní vstupní data'!$F$81+1),('Provozní náklady VaK-ex post'!$G$54*1000),IF(S100=('Základní vstupní data'!$F$81+2),('Provozní náklady VaK-ex post'!$I$54*1000),IF(S100=('Základní vstupní data'!$F$81+3),('Provozní náklady VaK-ex post'!$K$54*1000),IF(S100=('Základní vstupní data'!$F$81+4),('Provozní náklady VaK-ex post'!$M$54*1000),IF(S100=('Základní vstupní data'!$F$81+5),('Provozní náklady VaK-ex post'!$O$54*1000),IF(S100=('Základní vstupní data'!$F$81+6),('Provozní náklady VaK-ex post'!$Q$54*1000),IF(S100=('Základní vstupní data'!$F$81+7),('Provozní náklady VaK-ex post'!$S$54*1000),IF(S100=('Základní vstupní data'!$F$81+8),('Provozní náklady VaK-ex post'!$U$54*1000),IF(S100=('Základní vstupní data'!$F$81+9),('Provozní náklady VaK-ex post'!$W$54*1000),IF(S100=('Základní vstupní data'!$F$81+10),('Provozní náklady VaK-ex post'!$W$54*1000),IF(S100=('Základní vstupní data'!$F$81+11),('Provozní náklady VaK-ex post'!$W$54*1000),IF(S100=('Základní vstupní data'!$F$81+12),('Provozní náklady VaK-ex post'!$W$54*1000),IF(S100=('Základní vstupní data'!$F$81+13),('Provozní náklady VaK-ex post'!$W$54*1000),IF(S100=('Základní vstupní data'!$F$81+14),('Provozní náklady VaK-ex post'!$W$54*1000),IF(S100=('Základní vstupní data'!$F$81+15),('Provozní náklady VaK-ex post'!$W$54*1000),IF(S100=('Základní vstupní data'!$F$81+16),('Provozní náklady VaK-ex post'!$W$54*1000),IF(S100=('Základní vstupní data'!$F$81+17),('Provozní náklady VaK-ex post'!$W$54*1000),IF(S100=('Základní vstupní data'!$F$81+18),('Provozní náklady VaK-ex post'!$W$54*1000),IF(S100=('Základní vstupní data'!$F$81+19),('Provozní náklady VaK-ex post'!$W$54*1000),IF(S100=('Základní vstupní data'!$F$81+20),('Provozní náklady VaK-ex post'!$W$54*1000),IF(S100=('Základní vstupní data'!$F$81+21),('Provozní náklady VaK-ex post'!$W$54*1000),IF(S100=('Základní vstupní data'!$F$81+22),('Provozní náklady VaK-ex post'!$W$54*1000),IF(S100=('Základní vstupní data'!$F$81+23),('Provozní náklady VaK-ex post'!$W$54*1000),IF(S100=('Základní vstupní data'!$F$81+24),('Provozní náklady VaK-ex post'!$W$54*1000),IF(S100=('Základní vstupní data'!$F$81+25),('Provozní náklady VaK-ex post'!$W$54*1000),IF(S100=('Základní vstupní data'!$F$81+26),('Provozní náklady VaK-ex post'!$W$54*1000),IF(S100=('Základní vstupní data'!$F$81+27),('Provozní náklady VaK-ex post'!$W$54*1000),IF(S100=('Základní vstupní data'!$F$81+28),('Provozní náklady VaK-ex post'!$W$54*1000),IF(S100=('Základní vstupní data'!$F$81+29),('Provozní náklady VaK-ex post'!$W$54*1000),IF(S100=('Základní vstupní data'!$F$81+30),('Provozní náklady VaK-ex post'!$W$54*1000),0)))))))))))))))))))))))))))))))</f>
        <v>0</v>
      </c>
      <c r="T126" s="459">
        <f>IF(T100&gt;='Základní vstupní data'!$F$81,IF($F$2=0,0,('Základní vstupní data'!$G$129*1000)),IF(T100=('Základní vstupní data'!$F$81+1),('Provozní náklady VaK-ex post'!$G$54*1000),IF(T100=('Základní vstupní data'!$F$81+2),('Provozní náklady VaK-ex post'!$I$54*1000),IF(T100=('Základní vstupní data'!$F$81+3),('Provozní náklady VaK-ex post'!$K$54*1000),IF(T100=('Základní vstupní data'!$F$81+4),('Provozní náklady VaK-ex post'!$M$54*1000),IF(T100=('Základní vstupní data'!$F$81+5),('Provozní náklady VaK-ex post'!$O$54*1000),IF(T100=('Základní vstupní data'!$F$81+6),('Provozní náklady VaK-ex post'!$Q$54*1000),IF(T100=('Základní vstupní data'!$F$81+7),('Provozní náklady VaK-ex post'!$S$54*1000),IF(T100=('Základní vstupní data'!$F$81+8),('Provozní náklady VaK-ex post'!$U$54*1000),IF(T100=('Základní vstupní data'!$F$81+9),('Provozní náklady VaK-ex post'!$W$54*1000),IF(T100=('Základní vstupní data'!$F$81+10),('Provozní náklady VaK-ex post'!$W$54*1000),IF(T100=('Základní vstupní data'!$F$81+11),('Provozní náklady VaK-ex post'!$W$54*1000),IF(T100=('Základní vstupní data'!$F$81+12),('Provozní náklady VaK-ex post'!$W$54*1000),IF(T100=('Základní vstupní data'!$F$81+13),('Provozní náklady VaK-ex post'!$W$54*1000),IF(T100=('Základní vstupní data'!$F$81+14),('Provozní náklady VaK-ex post'!$W$54*1000),IF(T100=('Základní vstupní data'!$F$81+15),('Provozní náklady VaK-ex post'!$W$54*1000),IF(T100=('Základní vstupní data'!$F$81+16),('Provozní náklady VaK-ex post'!$W$54*1000),IF(T100=('Základní vstupní data'!$F$81+17),('Provozní náklady VaK-ex post'!$W$54*1000),IF(T100=('Základní vstupní data'!$F$81+18),('Provozní náklady VaK-ex post'!$W$54*1000),IF(T100=('Základní vstupní data'!$F$81+19),('Provozní náklady VaK-ex post'!$W$54*1000),IF(T100=('Základní vstupní data'!$F$81+20),('Provozní náklady VaK-ex post'!$W$54*1000),IF(T100=('Základní vstupní data'!$F$81+21),('Provozní náklady VaK-ex post'!$W$54*1000),IF(T100=('Základní vstupní data'!$F$81+22),('Provozní náklady VaK-ex post'!$W$54*1000),IF(T100=('Základní vstupní data'!$F$81+23),('Provozní náklady VaK-ex post'!$W$54*1000),IF(T100=('Základní vstupní data'!$F$81+24),('Provozní náklady VaK-ex post'!$W$54*1000),IF(T100=('Základní vstupní data'!$F$81+25),('Provozní náklady VaK-ex post'!$W$54*1000),IF(T100=('Základní vstupní data'!$F$81+26),('Provozní náklady VaK-ex post'!$W$54*1000),IF(T100=('Základní vstupní data'!$F$81+27),('Provozní náklady VaK-ex post'!$W$54*1000),IF(T100=('Základní vstupní data'!$F$81+28),('Provozní náklady VaK-ex post'!$W$54*1000),IF(T100=('Základní vstupní data'!$F$81+29),('Provozní náklady VaK-ex post'!$W$54*1000),IF(T100=('Základní vstupní data'!$F$81+30),('Provozní náklady VaK-ex post'!$W$54*1000),0)))))))))))))))))))))))))))))))</f>
        <v>0</v>
      </c>
      <c r="U126" s="459">
        <f>IF(U100&gt;='Základní vstupní data'!$F$81,IF($F$2=0,0,('Základní vstupní data'!$G$129*1000)),IF(U100=('Základní vstupní data'!$F$81+1),('Provozní náklady VaK-ex post'!$G$54*1000),IF(U100=('Základní vstupní data'!$F$81+2),('Provozní náklady VaK-ex post'!$I$54*1000),IF(U100=('Základní vstupní data'!$F$81+3),('Provozní náklady VaK-ex post'!$K$54*1000),IF(U100=('Základní vstupní data'!$F$81+4),('Provozní náklady VaK-ex post'!$M$54*1000),IF(U100=('Základní vstupní data'!$F$81+5),('Provozní náklady VaK-ex post'!$O$54*1000),IF(U100=('Základní vstupní data'!$F$81+6),('Provozní náklady VaK-ex post'!$Q$54*1000),IF(U100=('Základní vstupní data'!$F$81+7),('Provozní náklady VaK-ex post'!$S$54*1000),IF(U100=('Základní vstupní data'!$F$81+8),('Provozní náklady VaK-ex post'!$U$54*1000),IF(U100=('Základní vstupní data'!$F$81+9),('Provozní náklady VaK-ex post'!$W$54*1000),IF(U100=('Základní vstupní data'!$F$81+10),('Provozní náklady VaK-ex post'!$W$54*1000),IF(U100=('Základní vstupní data'!$F$81+11),('Provozní náklady VaK-ex post'!$W$54*1000),IF(U100=('Základní vstupní data'!$F$81+12),('Provozní náklady VaK-ex post'!$W$54*1000),IF(U100=('Základní vstupní data'!$F$81+13),('Provozní náklady VaK-ex post'!$W$54*1000),IF(U100=('Základní vstupní data'!$F$81+14),('Provozní náklady VaK-ex post'!$W$54*1000),IF(U100=('Základní vstupní data'!$F$81+15),('Provozní náklady VaK-ex post'!$W$54*1000),IF(U100=('Základní vstupní data'!$F$81+16),('Provozní náklady VaK-ex post'!$W$54*1000),IF(U100=('Základní vstupní data'!$F$81+17),('Provozní náklady VaK-ex post'!$W$54*1000),IF(U100=('Základní vstupní data'!$F$81+18),('Provozní náklady VaK-ex post'!$W$54*1000),IF(U100=('Základní vstupní data'!$F$81+19),('Provozní náklady VaK-ex post'!$W$54*1000),IF(U100=('Základní vstupní data'!$F$81+20),('Provozní náklady VaK-ex post'!$W$54*1000),IF(U100=('Základní vstupní data'!$F$81+21),('Provozní náklady VaK-ex post'!$W$54*1000),IF(U100=('Základní vstupní data'!$F$81+22),('Provozní náklady VaK-ex post'!$W$54*1000),IF(U100=('Základní vstupní data'!$F$81+23),('Provozní náklady VaK-ex post'!$W$54*1000),IF(U100=('Základní vstupní data'!$F$81+24),('Provozní náklady VaK-ex post'!$W$54*1000),IF(U100=('Základní vstupní data'!$F$81+25),('Provozní náklady VaK-ex post'!$W$54*1000),IF(U100=('Základní vstupní data'!$F$81+26),('Provozní náklady VaK-ex post'!$W$54*1000),IF(U100=('Základní vstupní data'!$F$81+27),('Provozní náklady VaK-ex post'!$W$54*1000),IF(U100=('Základní vstupní data'!$F$81+28),('Provozní náklady VaK-ex post'!$W$54*1000),IF(U100=('Základní vstupní data'!$F$81+29),('Provozní náklady VaK-ex post'!$W$54*1000),IF(U100=('Základní vstupní data'!$F$81+30),('Provozní náklady VaK-ex post'!$W$54*1000),0)))))))))))))))))))))))))))))))</f>
        <v>0</v>
      </c>
      <c r="V126" s="459">
        <f>IF(V100&gt;='Základní vstupní data'!$F$81,IF($F$2=0,0,('Základní vstupní data'!$G$129*1000)),IF(V100=('Základní vstupní data'!$F$81+1),('Provozní náklady VaK-ex post'!$G$54*1000),IF(V100=('Základní vstupní data'!$F$81+2),('Provozní náklady VaK-ex post'!$I$54*1000),IF(V100=('Základní vstupní data'!$F$81+3),('Provozní náklady VaK-ex post'!$K$54*1000),IF(V100=('Základní vstupní data'!$F$81+4),('Provozní náklady VaK-ex post'!$M$54*1000),IF(V100=('Základní vstupní data'!$F$81+5),('Provozní náklady VaK-ex post'!$O$54*1000),IF(V100=('Základní vstupní data'!$F$81+6),('Provozní náklady VaK-ex post'!$Q$54*1000),IF(V100=('Základní vstupní data'!$F$81+7),('Provozní náklady VaK-ex post'!$S$54*1000),IF(V100=('Základní vstupní data'!$F$81+8),('Provozní náklady VaK-ex post'!$U$54*1000),IF(V100=('Základní vstupní data'!$F$81+9),('Provozní náklady VaK-ex post'!$W$54*1000),IF(V100=('Základní vstupní data'!$F$81+10),('Provozní náklady VaK-ex post'!$W$54*1000),IF(V100=('Základní vstupní data'!$F$81+11),('Provozní náklady VaK-ex post'!$W$54*1000),IF(V100=('Základní vstupní data'!$F$81+12),('Provozní náklady VaK-ex post'!$W$54*1000),IF(V100=('Základní vstupní data'!$F$81+13),('Provozní náklady VaK-ex post'!$W$54*1000),IF(V100=('Základní vstupní data'!$F$81+14),('Provozní náklady VaK-ex post'!$W$54*1000),IF(V100=('Základní vstupní data'!$F$81+15),('Provozní náklady VaK-ex post'!$W$54*1000),IF(V100=('Základní vstupní data'!$F$81+16),('Provozní náklady VaK-ex post'!$W$54*1000),IF(V100=('Základní vstupní data'!$F$81+17),('Provozní náklady VaK-ex post'!$W$54*1000),IF(V100=('Základní vstupní data'!$F$81+18),('Provozní náklady VaK-ex post'!$W$54*1000),IF(V100=('Základní vstupní data'!$F$81+19),('Provozní náklady VaK-ex post'!$W$54*1000),IF(V100=('Základní vstupní data'!$F$81+20),('Provozní náklady VaK-ex post'!$W$54*1000),IF(V100=('Základní vstupní data'!$F$81+21),('Provozní náklady VaK-ex post'!$W$54*1000),IF(V100=('Základní vstupní data'!$F$81+22),('Provozní náklady VaK-ex post'!$W$54*1000),IF(V100=('Základní vstupní data'!$F$81+23),('Provozní náklady VaK-ex post'!$W$54*1000),IF(V100=('Základní vstupní data'!$F$81+24),('Provozní náklady VaK-ex post'!$W$54*1000),IF(V100=('Základní vstupní data'!$F$81+25),('Provozní náklady VaK-ex post'!$W$54*1000),IF(V100=('Základní vstupní data'!$F$81+26),('Provozní náklady VaK-ex post'!$W$54*1000),IF(V100=('Základní vstupní data'!$F$81+27),('Provozní náklady VaK-ex post'!$W$54*1000),IF(V100=('Základní vstupní data'!$F$81+28),('Provozní náklady VaK-ex post'!$W$54*1000),IF(V100=('Základní vstupní data'!$F$81+29),('Provozní náklady VaK-ex post'!$W$54*1000),IF(V100=('Základní vstupní data'!$F$81+30),('Provozní náklady VaK-ex post'!$W$54*1000),0)))))))))))))))))))))))))))))))</f>
        <v>0</v>
      </c>
      <c r="W126" s="459">
        <f>IF(W100&gt;='Základní vstupní data'!$F$81,IF($F$2=0,0,('Základní vstupní data'!$G$129*1000)),IF(W100=('Základní vstupní data'!$F$81+1),('Provozní náklady VaK-ex post'!$G$54*1000),IF(W100=('Základní vstupní data'!$F$81+2),('Provozní náklady VaK-ex post'!$I$54*1000),IF(W100=('Základní vstupní data'!$F$81+3),('Provozní náklady VaK-ex post'!$K$54*1000),IF(W100=('Základní vstupní data'!$F$81+4),('Provozní náklady VaK-ex post'!$M$54*1000),IF(W100=('Základní vstupní data'!$F$81+5),('Provozní náklady VaK-ex post'!$O$54*1000),IF(W100=('Základní vstupní data'!$F$81+6),('Provozní náklady VaK-ex post'!$Q$54*1000),IF(W100=('Základní vstupní data'!$F$81+7),('Provozní náklady VaK-ex post'!$S$54*1000),IF(W100=('Základní vstupní data'!$F$81+8),('Provozní náklady VaK-ex post'!$U$54*1000),IF(W100=('Základní vstupní data'!$F$81+9),('Provozní náklady VaK-ex post'!$W$54*1000),IF(W100=('Základní vstupní data'!$F$81+10),('Provozní náklady VaK-ex post'!$W$54*1000),IF(W100=('Základní vstupní data'!$F$81+11),('Provozní náklady VaK-ex post'!$W$54*1000),IF(W100=('Základní vstupní data'!$F$81+12),('Provozní náklady VaK-ex post'!$W$54*1000),IF(W100=('Základní vstupní data'!$F$81+13),('Provozní náklady VaK-ex post'!$W$54*1000),IF(W100=('Základní vstupní data'!$F$81+14),('Provozní náklady VaK-ex post'!$W$54*1000),IF(W100=('Základní vstupní data'!$F$81+15),('Provozní náklady VaK-ex post'!$W$54*1000),IF(W100=('Základní vstupní data'!$F$81+16),('Provozní náklady VaK-ex post'!$W$54*1000),IF(W100=('Základní vstupní data'!$F$81+17),('Provozní náklady VaK-ex post'!$W$54*1000),IF(W100=('Základní vstupní data'!$F$81+18),('Provozní náklady VaK-ex post'!$W$54*1000),IF(W100=('Základní vstupní data'!$F$81+19),('Provozní náklady VaK-ex post'!$W$54*1000),IF(W100=('Základní vstupní data'!$F$81+20),('Provozní náklady VaK-ex post'!$W$54*1000),IF(W100=('Základní vstupní data'!$F$81+21),('Provozní náklady VaK-ex post'!$W$54*1000),IF(W100=('Základní vstupní data'!$F$81+22),('Provozní náklady VaK-ex post'!$W$54*1000),IF(W100=('Základní vstupní data'!$F$81+23),('Provozní náklady VaK-ex post'!$W$54*1000),IF(W100=('Základní vstupní data'!$F$81+24),('Provozní náklady VaK-ex post'!$W$54*1000),IF(W100=('Základní vstupní data'!$F$81+25),('Provozní náklady VaK-ex post'!$W$54*1000),IF(W100=('Základní vstupní data'!$F$81+26),('Provozní náklady VaK-ex post'!$W$54*1000),IF(W100=('Základní vstupní data'!$F$81+27),('Provozní náklady VaK-ex post'!$W$54*1000),IF(W100=('Základní vstupní data'!$F$81+28),('Provozní náklady VaK-ex post'!$W$54*1000),IF(W100=('Základní vstupní data'!$F$81+29),('Provozní náklady VaK-ex post'!$W$54*1000),IF(W100=('Základní vstupní data'!$F$81+30),('Provozní náklady VaK-ex post'!$W$54*1000),0)))))))))))))))))))))))))))))))</f>
        <v>0</v>
      </c>
      <c r="X126" s="459">
        <f>IF(X100&gt;='Základní vstupní data'!$F$81,IF($F$2=0,0,('Základní vstupní data'!$G$129*1000)),IF(X100=('Základní vstupní data'!$F$81+1),('Provozní náklady VaK-ex post'!$G$54*1000),IF(X100=('Základní vstupní data'!$F$81+2),('Provozní náklady VaK-ex post'!$I$54*1000),IF(X100=('Základní vstupní data'!$F$81+3),('Provozní náklady VaK-ex post'!$K$54*1000),IF(X100=('Základní vstupní data'!$F$81+4),('Provozní náklady VaK-ex post'!$M$54*1000),IF(X100=('Základní vstupní data'!$F$81+5),('Provozní náklady VaK-ex post'!$O$54*1000),IF(X100=('Základní vstupní data'!$F$81+6),('Provozní náklady VaK-ex post'!$Q$54*1000),IF(X100=('Základní vstupní data'!$F$81+7),('Provozní náklady VaK-ex post'!$S$54*1000),IF(X100=('Základní vstupní data'!$F$81+8),('Provozní náklady VaK-ex post'!$U$54*1000),IF(X100=('Základní vstupní data'!$F$81+9),('Provozní náklady VaK-ex post'!$W$54*1000),IF(X100=('Základní vstupní data'!$F$81+10),('Provozní náklady VaK-ex post'!$W$54*1000),IF(X100=('Základní vstupní data'!$F$81+11),('Provozní náklady VaK-ex post'!$W$54*1000),IF(X100=('Základní vstupní data'!$F$81+12),('Provozní náklady VaK-ex post'!$W$54*1000),IF(X100=('Základní vstupní data'!$F$81+13),('Provozní náklady VaK-ex post'!$W$54*1000),IF(X100=('Základní vstupní data'!$F$81+14),('Provozní náklady VaK-ex post'!$W$54*1000),IF(X100=('Základní vstupní data'!$F$81+15),('Provozní náklady VaK-ex post'!$W$54*1000),IF(X100=('Základní vstupní data'!$F$81+16),('Provozní náklady VaK-ex post'!$W$54*1000),IF(X100=('Základní vstupní data'!$F$81+17),('Provozní náklady VaK-ex post'!$W$54*1000),IF(X100=('Základní vstupní data'!$F$81+18),('Provozní náklady VaK-ex post'!$W$54*1000),IF(X100=('Základní vstupní data'!$F$81+19),('Provozní náklady VaK-ex post'!$W$54*1000),IF(X100=('Základní vstupní data'!$F$81+20),('Provozní náklady VaK-ex post'!$W$54*1000),IF(X100=('Základní vstupní data'!$F$81+21),('Provozní náklady VaK-ex post'!$W$54*1000),IF(X100=('Základní vstupní data'!$F$81+22),('Provozní náklady VaK-ex post'!$W$54*1000),IF(X100=('Základní vstupní data'!$F$81+23),('Provozní náklady VaK-ex post'!$W$54*1000),IF(X100=('Základní vstupní data'!$F$81+24),('Provozní náklady VaK-ex post'!$W$54*1000),IF(X100=('Základní vstupní data'!$F$81+25),('Provozní náklady VaK-ex post'!$W$54*1000),IF(X100=('Základní vstupní data'!$F$81+26),('Provozní náklady VaK-ex post'!$W$54*1000),IF(X100=('Základní vstupní data'!$F$81+27),('Provozní náklady VaK-ex post'!$W$54*1000),IF(X100=('Základní vstupní data'!$F$81+28),('Provozní náklady VaK-ex post'!$W$54*1000),IF(X100=('Základní vstupní data'!$F$81+29),('Provozní náklady VaK-ex post'!$W$54*1000),IF(X100=('Základní vstupní data'!$F$81+30),('Provozní náklady VaK-ex post'!$W$54*1000),0)))))))))))))))))))))))))))))))</f>
        <v>0</v>
      </c>
      <c r="Y126" s="459">
        <f>IF(Y100&gt;='Základní vstupní data'!$F$81,IF($F$2=0,0,('Základní vstupní data'!$G$129*1000)),IF(Y100=('Základní vstupní data'!$F$81+1),('Provozní náklady VaK-ex post'!$G$54*1000),IF(Y100=('Základní vstupní data'!$F$81+2),('Provozní náklady VaK-ex post'!$I$54*1000),IF(Y100=('Základní vstupní data'!$F$81+3),('Provozní náklady VaK-ex post'!$K$54*1000),IF(Y100=('Základní vstupní data'!$F$81+4),('Provozní náklady VaK-ex post'!$M$54*1000),IF(Y100=('Základní vstupní data'!$F$81+5),('Provozní náklady VaK-ex post'!$O$54*1000),IF(Y100=('Základní vstupní data'!$F$81+6),('Provozní náklady VaK-ex post'!$Q$54*1000),IF(Y100=('Základní vstupní data'!$F$81+7),('Provozní náklady VaK-ex post'!$S$54*1000),IF(Y100=('Základní vstupní data'!$F$81+8),('Provozní náklady VaK-ex post'!$U$54*1000),IF(Y100=('Základní vstupní data'!$F$81+9),('Provozní náklady VaK-ex post'!$W$54*1000),IF(Y100=('Základní vstupní data'!$F$81+10),('Provozní náklady VaK-ex post'!$W$54*1000),IF(Y100=('Základní vstupní data'!$F$81+11),('Provozní náklady VaK-ex post'!$W$54*1000),IF(Y100=('Základní vstupní data'!$F$81+12),('Provozní náklady VaK-ex post'!$W$54*1000),IF(Y100=('Základní vstupní data'!$F$81+13),('Provozní náklady VaK-ex post'!$W$54*1000),IF(Y100=('Základní vstupní data'!$F$81+14),('Provozní náklady VaK-ex post'!$W$54*1000),IF(Y100=('Základní vstupní data'!$F$81+15),('Provozní náklady VaK-ex post'!$W$54*1000),IF(Y100=('Základní vstupní data'!$F$81+16),('Provozní náklady VaK-ex post'!$W$54*1000),IF(Y100=('Základní vstupní data'!$F$81+17),('Provozní náklady VaK-ex post'!$W$54*1000),IF(Y100=('Základní vstupní data'!$F$81+18),('Provozní náklady VaK-ex post'!$W$54*1000),IF(Y100=('Základní vstupní data'!$F$81+19),('Provozní náklady VaK-ex post'!$W$54*1000),IF(Y100=('Základní vstupní data'!$F$81+20),('Provozní náklady VaK-ex post'!$W$54*1000),IF(Y100=('Základní vstupní data'!$F$81+21),('Provozní náklady VaK-ex post'!$W$54*1000),IF(Y100=('Základní vstupní data'!$F$81+22),('Provozní náklady VaK-ex post'!$W$54*1000),IF(Y100=('Základní vstupní data'!$F$81+23),('Provozní náklady VaK-ex post'!$W$54*1000),IF(Y100=('Základní vstupní data'!$F$81+24),('Provozní náklady VaK-ex post'!$W$54*1000),IF(Y100=('Základní vstupní data'!$F$81+25),('Provozní náklady VaK-ex post'!$W$54*1000),IF(Y100=('Základní vstupní data'!$F$81+26),('Provozní náklady VaK-ex post'!$W$54*1000),IF(Y100=('Základní vstupní data'!$F$81+27),('Provozní náklady VaK-ex post'!$W$54*1000),IF(Y100=('Základní vstupní data'!$F$81+28),('Provozní náklady VaK-ex post'!$W$54*1000),IF(Y100=('Základní vstupní data'!$F$81+29),('Provozní náklady VaK-ex post'!$W$54*1000),IF(Y100=('Základní vstupní data'!$F$81+30),('Provozní náklady VaK-ex post'!$W$54*1000),0)))))))))))))))))))))))))))))))</f>
        <v>0</v>
      </c>
      <c r="Z126" s="459">
        <f>IF(Z100&gt;='Základní vstupní data'!$F$81,IF($F$2=0,0,('Základní vstupní data'!$G$129*1000)),IF(Z100=('Základní vstupní data'!$F$81+1),('Provozní náklady VaK-ex post'!$G$54*1000),IF(Z100=('Základní vstupní data'!$F$81+2),('Provozní náklady VaK-ex post'!$I$54*1000),IF(Z100=('Základní vstupní data'!$F$81+3),('Provozní náklady VaK-ex post'!$K$54*1000),IF(Z100=('Základní vstupní data'!$F$81+4),('Provozní náklady VaK-ex post'!$M$54*1000),IF(Z100=('Základní vstupní data'!$F$81+5),('Provozní náklady VaK-ex post'!$O$54*1000),IF(Z100=('Základní vstupní data'!$F$81+6),('Provozní náklady VaK-ex post'!$Q$54*1000),IF(Z100=('Základní vstupní data'!$F$81+7),('Provozní náklady VaK-ex post'!$S$54*1000),IF(Z100=('Základní vstupní data'!$F$81+8),('Provozní náklady VaK-ex post'!$U$54*1000),IF(Z100=('Základní vstupní data'!$F$81+9),('Provozní náklady VaK-ex post'!$W$54*1000),IF(Z100=('Základní vstupní data'!$F$81+10),('Provozní náklady VaK-ex post'!$W$54*1000),IF(Z100=('Základní vstupní data'!$F$81+11),('Provozní náklady VaK-ex post'!$W$54*1000),IF(Z100=('Základní vstupní data'!$F$81+12),('Provozní náklady VaK-ex post'!$W$54*1000),IF(Z100=('Základní vstupní data'!$F$81+13),('Provozní náklady VaK-ex post'!$W$54*1000),IF(Z100=('Základní vstupní data'!$F$81+14),('Provozní náklady VaK-ex post'!$W$54*1000),IF(Z100=('Základní vstupní data'!$F$81+15),('Provozní náklady VaK-ex post'!$W$54*1000),IF(Z100=('Základní vstupní data'!$F$81+16),('Provozní náklady VaK-ex post'!$W$54*1000),IF(Z100=('Základní vstupní data'!$F$81+17),('Provozní náklady VaK-ex post'!$W$54*1000),IF(Z100=('Základní vstupní data'!$F$81+18),('Provozní náklady VaK-ex post'!$W$54*1000),IF(Z100=('Základní vstupní data'!$F$81+19),('Provozní náklady VaK-ex post'!$W$54*1000),IF(Z100=('Základní vstupní data'!$F$81+20),('Provozní náklady VaK-ex post'!$W$54*1000),IF(Z100=('Základní vstupní data'!$F$81+21),('Provozní náklady VaK-ex post'!$W$54*1000),IF(Z100=('Základní vstupní data'!$F$81+22),('Provozní náklady VaK-ex post'!$W$54*1000),IF(Z100=('Základní vstupní data'!$F$81+23),('Provozní náklady VaK-ex post'!$W$54*1000),IF(Z100=('Základní vstupní data'!$F$81+24),('Provozní náklady VaK-ex post'!$W$54*1000),IF(Z100=('Základní vstupní data'!$F$81+25),('Provozní náklady VaK-ex post'!$W$54*1000),IF(Z100=('Základní vstupní data'!$F$81+26),('Provozní náklady VaK-ex post'!$W$54*1000),IF(Z100=('Základní vstupní data'!$F$81+27),('Provozní náklady VaK-ex post'!$W$54*1000),IF(Z100=('Základní vstupní data'!$F$81+28),('Provozní náklady VaK-ex post'!$W$54*1000),IF(Z100=('Základní vstupní data'!$F$81+29),('Provozní náklady VaK-ex post'!$W$54*1000),IF(Z100=('Základní vstupní data'!$F$81+30),('Provozní náklady VaK-ex post'!$W$54*1000),0)))))))))))))))))))))))))))))))</f>
        <v>0</v>
      </c>
      <c r="AA126" s="459">
        <f>IF(AA100&gt;='Základní vstupní data'!$F$81,IF($F$2=0,0,('Základní vstupní data'!$G$129*1000)),IF(AA100=('Základní vstupní data'!$F$81+1),('Provozní náklady VaK-ex post'!$G$54*1000),IF(AA100=('Základní vstupní data'!$F$81+2),('Provozní náklady VaK-ex post'!$I$54*1000),IF(AA100=('Základní vstupní data'!$F$81+3),('Provozní náklady VaK-ex post'!$K$54*1000),IF(AA100=('Základní vstupní data'!$F$81+4),('Provozní náklady VaK-ex post'!$M$54*1000),IF(AA100=('Základní vstupní data'!$F$81+5),('Provozní náklady VaK-ex post'!$O$54*1000),IF(AA100=('Základní vstupní data'!$F$81+6),('Provozní náklady VaK-ex post'!$Q$54*1000),IF(AA100=('Základní vstupní data'!$F$81+7),('Provozní náklady VaK-ex post'!$S$54*1000),IF(AA100=('Základní vstupní data'!$F$81+8),('Provozní náklady VaK-ex post'!$U$54*1000),IF(AA100=('Základní vstupní data'!$F$81+9),('Provozní náklady VaK-ex post'!$W$54*1000),IF(AA100=('Základní vstupní data'!$F$81+10),('Provozní náklady VaK-ex post'!$W$54*1000),IF(AA100=('Základní vstupní data'!$F$81+11),('Provozní náklady VaK-ex post'!$W$54*1000),IF(AA100=('Základní vstupní data'!$F$81+12),('Provozní náklady VaK-ex post'!$W$54*1000),IF(AA100=('Základní vstupní data'!$F$81+13),('Provozní náklady VaK-ex post'!$W$54*1000),IF(AA100=('Základní vstupní data'!$F$81+14),('Provozní náklady VaK-ex post'!$W$54*1000),IF(AA100=('Základní vstupní data'!$F$81+15),('Provozní náklady VaK-ex post'!$W$54*1000),IF(AA100=('Základní vstupní data'!$F$81+16),('Provozní náklady VaK-ex post'!$W$54*1000),IF(AA100=('Základní vstupní data'!$F$81+17),('Provozní náklady VaK-ex post'!$W$54*1000),IF(AA100=('Základní vstupní data'!$F$81+18),('Provozní náklady VaK-ex post'!$W$54*1000),IF(AA100=('Základní vstupní data'!$F$81+19),('Provozní náklady VaK-ex post'!$W$54*1000),IF(AA100=('Základní vstupní data'!$F$81+20),('Provozní náklady VaK-ex post'!$W$54*1000),IF(AA100=('Základní vstupní data'!$F$81+21),('Provozní náklady VaK-ex post'!$W$54*1000),IF(AA100=('Základní vstupní data'!$F$81+22),('Provozní náklady VaK-ex post'!$W$54*1000),IF(AA100=('Základní vstupní data'!$F$81+23),('Provozní náklady VaK-ex post'!$W$54*1000),IF(AA100=('Základní vstupní data'!$F$81+24),('Provozní náklady VaK-ex post'!$W$54*1000),IF(AA100=('Základní vstupní data'!$F$81+25),('Provozní náklady VaK-ex post'!$W$54*1000),IF(AA100=('Základní vstupní data'!$F$81+26),('Provozní náklady VaK-ex post'!$W$54*1000),IF(AA100=('Základní vstupní data'!$F$81+27),('Provozní náklady VaK-ex post'!$W$54*1000),IF(AA100=('Základní vstupní data'!$F$81+28),('Provozní náklady VaK-ex post'!$W$54*1000),IF(AA100=('Základní vstupní data'!$F$81+29),('Provozní náklady VaK-ex post'!$W$54*1000),IF(AA100=('Základní vstupní data'!$F$81+30),('Provozní náklady VaK-ex post'!$W$54*1000),0)))))))))))))))))))))))))))))))</f>
        <v>0</v>
      </c>
      <c r="AB126" s="459">
        <f>IF(AB100&gt;='Základní vstupní data'!$F$81,IF($F$2=0,0,('Základní vstupní data'!$G$129*1000)),IF(AB100=('Základní vstupní data'!$F$81+1),('Provozní náklady VaK-ex post'!$G$54*1000),IF(AB100=('Základní vstupní data'!$F$81+2),('Provozní náklady VaK-ex post'!$I$54*1000),IF(AB100=('Základní vstupní data'!$F$81+3),('Provozní náklady VaK-ex post'!$K$54*1000),IF(AB100=('Základní vstupní data'!$F$81+4),('Provozní náklady VaK-ex post'!$M$54*1000),IF(AB100=('Základní vstupní data'!$F$81+5),('Provozní náklady VaK-ex post'!$O$54*1000),IF(AB100=('Základní vstupní data'!$F$81+6),('Provozní náklady VaK-ex post'!$Q$54*1000),IF(AB100=('Základní vstupní data'!$F$81+7),('Provozní náklady VaK-ex post'!$S$54*1000),IF(AB100=('Základní vstupní data'!$F$81+8),('Provozní náklady VaK-ex post'!$U$54*1000),IF(AB100=('Základní vstupní data'!$F$81+9),('Provozní náklady VaK-ex post'!$W$54*1000),IF(AB100=('Základní vstupní data'!$F$81+10),('Provozní náklady VaK-ex post'!$W$54*1000),IF(AB100=('Základní vstupní data'!$F$81+11),('Provozní náklady VaK-ex post'!$W$54*1000),IF(AB100=('Základní vstupní data'!$F$81+12),('Provozní náklady VaK-ex post'!$W$54*1000),IF(AB100=('Základní vstupní data'!$F$81+13),('Provozní náklady VaK-ex post'!$W$54*1000),IF(AB100=('Základní vstupní data'!$F$81+14),('Provozní náklady VaK-ex post'!$W$54*1000),IF(AB100=('Základní vstupní data'!$F$81+15),('Provozní náklady VaK-ex post'!$W$54*1000),IF(AB100=('Základní vstupní data'!$F$81+16),('Provozní náklady VaK-ex post'!$W$54*1000),IF(AB100=('Základní vstupní data'!$F$81+17),('Provozní náklady VaK-ex post'!$W$54*1000),IF(AB100=('Základní vstupní data'!$F$81+18),('Provozní náklady VaK-ex post'!$W$54*1000),IF(AB100=('Základní vstupní data'!$F$81+19),('Provozní náklady VaK-ex post'!$W$54*1000),IF(AB100=('Základní vstupní data'!$F$81+20),('Provozní náklady VaK-ex post'!$W$54*1000),IF(AB100=('Základní vstupní data'!$F$81+21),('Provozní náklady VaK-ex post'!$W$54*1000),IF(AB100=('Základní vstupní data'!$F$81+22),('Provozní náklady VaK-ex post'!$W$54*1000),IF(AB100=('Základní vstupní data'!$F$81+23),('Provozní náklady VaK-ex post'!$W$54*1000),IF(AB100=('Základní vstupní data'!$F$81+24),('Provozní náklady VaK-ex post'!$W$54*1000),IF(AB100=('Základní vstupní data'!$F$81+25),('Provozní náklady VaK-ex post'!$W$54*1000),IF(AB100=('Základní vstupní data'!$F$81+26),('Provozní náklady VaK-ex post'!$W$54*1000),IF(AB100=('Základní vstupní data'!$F$81+27),('Provozní náklady VaK-ex post'!$W$54*1000),IF(AB100=('Základní vstupní data'!$F$81+28),('Provozní náklady VaK-ex post'!$W$54*1000),IF(AB100=('Základní vstupní data'!$F$81+29),('Provozní náklady VaK-ex post'!$W$54*1000),IF(AB100=('Základní vstupní data'!$F$81+30),('Provozní náklady VaK-ex post'!$W$54*1000),0)))))))))))))))))))))))))))))))</f>
        <v>0</v>
      </c>
      <c r="AC126" s="459">
        <f>IF(AC100&gt;='Základní vstupní data'!$F$81,IF($F$2=0,0,('Základní vstupní data'!$G$129*1000)),IF(AC100=('Základní vstupní data'!$F$81+1),('Provozní náklady VaK-ex post'!$G$54*1000),IF(AC100=('Základní vstupní data'!$F$81+2),('Provozní náklady VaK-ex post'!$I$54*1000),IF(AC100=('Základní vstupní data'!$F$81+3),('Provozní náklady VaK-ex post'!$K$54*1000),IF(AC100=('Základní vstupní data'!$F$81+4),('Provozní náklady VaK-ex post'!$M$54*1000),IF(AC100=('Základní vstupní data'!$F$81+5),('Provozní náklady VaK-ex post'!$O$54*1000),IF(AC100=('Základní vstupní data'!$F$81+6),('Provozní náklady VaK-ex post'!$Q$54*1000),IF(AC100=('Základní vstupní data'!$F$81+7),('Provozní náklady VaK-ex post'!$S$54*1000),IF(AC100=('Základní vstupní data'!$F$81+8),('Provozní náklady VaK-ex post'!$U$54*1000),IF(AC100=('Základní vstupní data'!$F$81+9),('Provozní náklady VaK-ex post'!$W$54*1000),IF(AC100=('Základní vstupní data'!$F$81+10),('Provozní náklady VaK-ex post'!$W$54*1000),IF(AC100=('Základní vstupní data'!$F$81+11),('Provozní náklady VaK-ex post'!$W$54*1000),IF(AC100=('Základní vstupní data'!$F$81+12),('Provozní náklady VaK-ex post'!$W$54*1000),IF(AC100=('Základní vstupní data'!$F$81+13),('Provozní náklady VaK-ex post'!$W$54*1000),IF(AC100=('Základní vstupní data'!$F$81+14),('Provozní náklady VaK-ex post'!$W$54*1000),IF(AC100=('Základní vstupní data'!$F$81+15),('Provozní náklady VaK-ex post'!$W$54*1000),IF(AC100=('Základní vstupní data'!$F$81+16),('Provozní náklady VaK-ex post'!$W$54*1000),IF(AC100=('Základní vstupní data'!$F$81+17),('Provozní náklady VaK-ex post'!$W$54*1000),IF(AC100=('Základní vstupní data'!$F$81+18),('Provozní náklady VaK-ex post'!$W$54*1000),IF(AC100=('Základní vstupní data'!$F$81+19),('Provozní náklady VaK-ex post'!$W$54*1000),IF(AC100=('Základní vstupní data'!$F$81+20),('Provozní náklady VaK-ex post'!$W$54*1000),IF(AC100=('Základní vstupní data'!$F$81+21),('Provozní náklady VaK-ex post'!$W$54*1000),IF(AC100=('Základní vstupní data'!$F$81+22),('Provozní náklady VaK-ex post'!$W$54*1000),IF(AC100=('Základní vstupní data'!$F$81+23),('Provozní náklady VaK-ex post'!$W$54*1000),IF(AC100=('Základní vstupní data'!$F$81+24),('Provozní náklady VaK-ex post'!$W$54*1000),IF(AC100=('Základní vstupní data'!$F$81+25),('Provozní náklady VaK-ex post'!$W$54*1000),IF(AC100=('Základní vstupní data'!$F$81+26),('Provozní náklady VaK-ex post'!$W$54*1000),IF(AC100=('Základní vstupní data'!$F$81+27),('Provozní náklady VaK-ex post'!$W$54*1000),IF(AC100=('Základní vstupní data'!$F$81+28),('Provozní náklady VaK-ex post'!$W$54*1000),IF(AC100=('Základní vstupní data'!$F$81+29),('Provozní náklady VaK-ex post'!$W$54*1000),IF(AC100=('Základní vstupní data'!$F$81+30),('Provozní náklady VaK-ex post'!$W$54*1000),0)))))))))))))))))))))))))))))))</f>
        <v>0</v>
      </c>
      <c r="AD126" s="459">
        <f>IF(AD100&gt;='Základní vstupní data'!$F$81,IF($F$2=0,0,('Základní vstupní data'!$G$129*1000)),IF(AD100=('Základní vstupní data'!$F$81+1),('Provozní náklady VaK-ex post'!$G$54*1000),IF(AD100=('Základní vstupní data'!$F$81+2),('Provozní náklady VaK-ex post'!$I$54*1000),IF(AD100=('Základní vstupní data'!$F$81+3),('Provozní náklady VaK-ex post'!$K$54*1000),IF(AD100=('Základní vstupní data'!$F$81+4),('Provozní náklady VaK-ex post'!$M$54*1000),IF(AD100=('Základní vstupní data'!$F$81+5),('Provozní náklady VaK-ex post'!$O$54*1000),IF(AD100=('Základní vstupní data'!$F$81+6),('Provozní náklady VaK-ex post'!$Q$54*1000),IF(AD100=('Základní vstupní data'!$F$81+7),('Provozní náklady VaK-ex post'!$S$54*1000),IF(AD100=('Základní vstupní data'!$F$81+8),('Provozní náklady VaK-ex post'!$U$54*1000),IF(AD100=('Základní vstupní data'!$F$81+9),('Provozní náklady VaK-ex post'!$W$54*1000),IF(AD100=('Základní vstupní data'!$F$81+10),('Provozní náklady VaK-ex post'!$W$54*1000),IF(AD100=('Základní vstupní data'!$F$81+11),('Provozní náklady VaK-ex post'!$W$54*1000),IF(AD100=('Základní vstupní data'!$F$81+12),('Provozní náklady VaK-ex post'!$W$54*1000),IF(AD100=('Základní vstupní data'!$F$81+13),('Provozní náklady VaK-ex post'!$W$54*1000),IF(AD100=('Základní vstupní data'!$F$81+14),('Provozní náklady VaK-ex post'!$W$54*1000),IF(AD100=('Základní vstupní data'!$F$81+15),('Provozní náklady VaK-ex post'!$W$54*1000),IF(AD100=('Základní vstupní data'!$F$81+16),('Provozní náklady VaK-ex post'!$W$54*1000),IF(AD100=('Základní vstupní data'!$F$81+17),('Provozní náklady VaK-ex post'!$W$54*1000),IF(AD100=('Základní vstupní data'!$F$81+18),('Provozní náklady VaK-ex post'!$W$54*1000),IF(AD100=('Základní vstupní data'!$F$81+19),('Provozní náklady VaK-ex post'!$W$54*1000),IF(AD100=('Základní vstupní data'!$F$81+20),('Provozní náklady VaK-ex post'!$W$54*1000),IF(AD100=('Základní vstupní data'!$F$81+21),('Provozní náklady VaK-ex post'!$W$54*1000),IF(AD100=('Základní vstupní data'!$F$81+22),('Provozní náklady VaK-ex post'!$W$54*1000),IF(AD100=('Základní vstupní data'!$F$81+23),('Provozní náklady VaK-ex post'!$W$54*1000),IF(AD100=('Základní vstupní data'!$F$81+24),('Provozní náklady VaK-ex post'!$W$54*1000),IF(AD100=('Základní vstupní data'!$F$81+25),('Provozní náklady VaK-ex post'!$W$54*1000),IF(AD100=('Základní vstupní data'!$F$81+26),('Provozní náklady VaK-ex post'!$W$54*1000),IF(AD100=('Základní vstupní data'!$F$81+27),('Provozní náklady VaK-ex post'!$W$54*1000),IF(AD100=('Základní vstupní data'!$F$81+28),('Provozní náklady VaK-ex post'!$W$54*1000),IF(AD100=('Základní vstupní data'!$F$81+29),('Provozní náklady VaK-ex post'!$W$54*1000),IF(AD100=('Základní vstupní data'!$F$81+30),('Provozní náklady VaK-ex post'!$W$54*1000),0)))))))))))))))))))))))))))))))</f>
        <v>0</v>
      </c>
      <c r="AE126" s="459">
        <f>IF(AE100&gt;='Základní vstupní data'!$F$81,IF($F$2=0,0,('Základní vstupní data'!$G$129*1000)),IF(AE100=('Základní vstupní data'!$F$81+1),('Provozní náklady VaK-ex post'!$G$54*1000),IF(AE100=('Základní vstupní data'!$F$81+2),('Provozní náklady VaK-ex post'!$I$54*1000),IF(AE100=('Základní vstupní data'!$F$81+3),('Provozní náklady VaK-ex post'!$K$54*1000),IF(AE100=('Základní vstupní data'!$F$81+4),('Provozní náklady VaK-ex post'!$M$54*1000),IF(AE100=('Základní vstupní data'!$F$81+5),('Provozní náklady VaK-ex post'!$O$54*1000),IF(AE100=('Základní vstupní data'!$F$81+6),('Provozní náklady VaK-ex post'!$Q$54*1000),IF(AE100=('Základní vstupní data'!$F$81+7),('Provozní náklady VaK-ex post'!$S$54*1000),IF(AE100=('Základní vstupní data'!$F$81+8),('Provozní náklady VaK-ex post'!$U$54*1000),IF(AE100=('Základní vstupní data'!$F$81+9),('Provozní náklady VaK-ex post'!$W$54*1000),IF(AE100=('Základní vstupní data'!$F$81+10),('Provozní náklady VaK-ex post'!$W$54*1000),IF(AE100=('Základní vstupní data'!$F$81+11),('Provozní náklady VaK-ex post'!$W$54*1000),IF(AE100=('Základní vstupní data'!$F$81+12),('Provozní náklady VaK-ex post'!$W$54*1000),IF(AE100=('Základní vstupní data'!$F$81+13),('Provozní náklady VaK-ex post'!$W$54*1000),IF(AE100=('Základní vstupní data'!$F$81+14),('Provozní náklady VaK-ex post'!$W$54*1000),IF(AE100=('Základní vstupní data'!$F$81+15),('Provozní náklady VaK-ex post'!$W$54*1000),IF(AE100=('Základní vstupní data'!$F$81+16),('Provozní náklady VaK-ex post'!$W$54*1000),IF(AE100=('Základní vstupní data'!$F$81+17),('Provozní náklady VaK-ex post'!$W$54*1000),IF(AE100=('Základní vstupní data'!$F$81+18),('Provozní náklady VaK-ex post'!$W$54*1000),IF(AE100=('Základní vstupní data'!$F$81+19),('Provozní náklady VaK-ex post'!$W$54*1000),IF(AE100=('Základní vstupní data'!$F$81+20),('Provozní náklady VaK-ex post'!$W$54*1000),IF(AE100=('Základní vstupní data'!$F$81+21),('Provozní náklady VaK-ex post'!$W$54*1000),IF(AE100=('Základní vstupní data'!$F$81+22),('Provozní náklady VaK-ex post'!$W$54*1000),IF(AE100=('Základní vstupní data'!$F$81+23),('Provozní náklady VaK-ex post'!$W$54*1000),IF(AE100=('Základní vstupní data'!$F$81+24),('Provozní náklady VaK-ex post'!$W$54*1000),IF(AE100=('Základní vstupní data'!$F$81+25),('Provozní náklady VaK-ex post'!$W$54*1000),IF(AE100=('Základní vstupní data'!$F$81+26),('Provozní náklady VaK-ex post'!$W$54*1000),IF(AE100=('Základní vstupní data'!$F$81+27),('Provozní náklady VaK-ex post'!$W$54*1000),IF(AE100=('Základní vstupní data'!$F$81+28),('Provozní náklady VaK-ex post'!$W$54*1000),IF(AE100=('Základní vstupní data'!$F$81+29),('Provozní náklady VaK-ex post'!$W$54*1000),IF(AE100=('Základní vstupní data'!$F$81+30),('Provozní náklady VaK-ex post'!$W$54*1000),0)))))))))))))))))))))))))))))))</f>
        <v>0</v>
      </c>
      <c r="AF126" s="459">
        <f>IF(AF100&gt;='Základní vstupní data'!$F$81,IF($F$2=0,0,('Základní vstupní data'!$G$129*1000)),IF(AF100=('Základní vstupní data'!$F$81+1),('Provozní náklady VaK-ex post'!$G$54*1000),IF(AF100=('Základní vstupní data'!$F$81+2),('Provozní náklady VaK-ex post'!$I$54*1000),IF(AF100=('Základní vstupní data'!$F$81+3),('Provozní náklady VaK-ex post'!$K$54*1000),IF(AF100=('Základní vstupní data'!$F$81+4),('Provozní náklady VaK-ex post'!$M$54*1000),IF(AF100=('Základní vstupní data'!$F$81+5),('Provozní náklady VaK-ex post'!$O$54*1000),IF(AF100=('Základní vstupní data'!$F$81+6),('Provozní náklady VaK-ex post'!$Q$54*1000),IF(AF100=('Základní vstupní data'!$F$81+7),('Provozní náklady VaK-ex post'!$S$54*1000),IF(AF100=('Základní vstupní data'!$F$81+8),('Provozní náklady VaK-ex post'!$U$54*1000),IF(AF100=('Základní vstupní data'!$F$81+9),('Provozní náklady VaK-ex post'!$W$54*1000),IF(AF100=('Základní vstupní data'!$F$81+10),('Provozní náklady VaK-ex post'!$W$54*1000),IF(AF100=('Základní vstupní data'!$F$81+11),('Provozní náklady VaK-ex post'!$W$54*1000),IF(AF100=('Základní vstupní data'!$F$81+12),('Provozní náklady VaK-ex post'!$W$54*1000),IF(AF100=('Základní vstupní data'!$F$81+13),('Provozní náklady VaK-ex post'!$W$54*1000),IF(AF100=('Základní vstupní data'!$F$81+14),('Provozní náklady VaK-ex post'!$W$54*1000),IF(AF100=('Základní vstupní data'!$F$81+15),('Provozní náklady VaK-ex post'!$W$54*1000),IF(AF100=('Základní vstupní data'!$F$81+16),('Provozní náklady VaK-ex post'!$W$54*1000),IF(AF100=('Základní vstupní data'!$F$81+17),('Provozní náklady VaK-ex post'!$W$54*1000),IF(AF100=('Základní vstupní data'!$F$81+18),('Provozní náklady VaK-ex post'!$W$54*1000),IF(AF100=('Základní vstupní data'!$F$81+19),('Provozní náklady VaK-ex post'!$W$54*1000),IF(AF100=('Základní vstupní data'!$F$81+20),('Provozní náklady VaK-ex post'!$W$54*1000),IF(AF100=('Základní vstupní data'!$F$81+21),('Provozní náklady VaK-ex post'!$W$54*1000),IF(AF100=('Základní vstupní data'!$F$81+22),('Provozní náklady VaK-ex post'!$W$54*1000),IF(AF100=('Základní vstupní data'!$F$81+23),('Provozní náklady VaK-ex post'!$W$54*1000),IF(AF100=('Základní vstupní data'!$F$81+24),('Provozní náklady VaK-ex post'!$W$54*1000),IF(AF100=('Základní vstupní data'!$F$81+25),('Provozní náklady VaK-ex post'!$W$54*1000),IF(AF100=('Základní vstupní data'!$F$81+26),('Provozní náklady VaK-ex post'!$W$54*1000),IF(AF100=('Základní vstupní data'!$F$81+27),('Provozní náklady VaK-ex post'!$W$54*1000),IF(AF100=('Základní vstupní data'!$F$81+28),('Provozní náklady VaK-ex post'!$W$54*1000),IF(AF100=('Základní vstupní data'!$F$81+29),('Provozní náklady VaK-ex post'!$W$54*1000),IF(AF100=('Základní vstupní data'!$F$81+30),('Provozní náklady VaK-ex post'!$W$54*1000),0)))))))))))))))))))))))))))))))</f>
        <v>0</v>
      </c>
      <c r="AG126" s="459">
        <f>IF(AG100&gt;='Základní vstupní data'!$F$81,IF($F$2=0,0,('Základní vstupní data'!$G$129*1000)),IF(AG100=('Základní vstupní data'!$F$81+1),('Provozní náklady VaK-ex post'!$G$54*1000),IF(AG100=('Základní vstupní data'!$F$81+2),('Provozní náklady VaK-ex post'!$I$54*1000),IF(AG100=('Základní vstupní data'!$F$81+3),('Provozní náklady VaK-ex post'!$K$54*1000),IF(AG100=('Základní vstupní data'!$F$81+4),('Provozní náklady VaK-ex post'!$M$54*1000),IF(AG100=('Základní vstupní data'!$F$81+5),('Provozní náklady VaK-ex post'!$O$54*1000),IF(AG100=('Základní vstupní data'!$F$81+6),('Provozní náklady VaK-ex post'!$Q$54*1000),IF(AG100=('Základní vstupní data'!$F$81+7),('Provozní náklady VaK-ex post'!$S$54*1000),IF(AG100=('Základní vstupní data'!$F$81+8),('Provozní náklady VaK-ex post'!$U$54*1000),IF(AG100=('Základní vstupní data'!$F$81+9),('Provozní náklady VaK-ex post'!$W$54*1000),IF(AG100=('Základní vstupní data'!$F$81+10),('Provozní náklady VaK-ex post'!$W$54*1000),IF(AG100=('Základní vstupní data'!$F$81+11),('Provozní náklady VaK-ex post'!$W$54*1000),IF(AG100=('Základní vstupní data'!$F$81+12),('Provozní náklady VaK-ex post'!$W$54*1000),IF(AG100=('Základní vstupní data'!$F$81+13),('Provozní náklady VaK-ex post'!$W$54*1000),IF(AG100=('Základní vstupní data'!$F$81+14),('Provozní náklady VaK-ex post'!$W$54*1000),IF(AG100=('Základní vstupní data'!$F$81+15),('Provozní náklady VaK-ex post'!$W$54*1000),IF(AG100=('Základní vstupní data'!$F$81+16),('Provozní náklady VaK-ex post'!$W$54*1000),IF(AG100=('Základní vstupní data'!$F$81+17),('Provozní náklady VaK-ex post'!$W$54*1000),IF(AG100=('Základní vstupní data'!$F$81+18),('Provozní náklady VaK-ex post'!$W$54*1000),IF(AG100=('Základní vstupní data'!$F$81+19),('Provozní náklady VaK-ex post'!$W$54*1000),IF(AG100=('Základní vstupní data'!$F$81+20),('Provozní náklady VaK-ex post'!$W$54*1000),IF(AG100=('Základní vstupní data'!$F$81+21),('Provozní náklady VaK-ex post'!$W$54*1000),IF(AG100=('Základní vstupní data'!$F$81+22),('Provozní náklady VaK-ex post'!$W$54*1000),IF(AG100=('Základní vstupní data'!$F$81+23),('Provozní náklady VaK-ex post'!$W$54*1000),IF(AG100=('Základní vstupní data'!$F$81+24),('Provozní náklady VaK-ex post'!$W$54*1000),IF(AG100=('Základní vstupní data'!$F$81+25),('Provozní náklady VaK-ex post'!$W$54*1000),IF(AG100=('Základní vstupní data'!$F$81+26),('Provozní náklady VaK-ex post'!$W$54*1000),IF(AG100=('Základní vstupní data'!$F$81+27),('Provozní náklady VaK-ex post'!$W$54*1000),IF(AG100=('Základní vstupní data'!$F$81+28),('Provozní náklady VaK-ex post'!$W$54*1000),IF(AG100=('Základní vstupní data'!$F$81+29),('Provozní náklady VaK-ex post'!$W$54*1000),IF(AG100=('Základní vstupní data'!$F$81+30),('Provozní náklady VaK-ex post'!$W$54*1000),0)))))))))))))))))))))))))))))))</f>
        <v>0</v>
      </c>
      <c r="AH126" s="459">
        <f>IF(AH100&gt;='Základní vstupní data'!$F$81,IF($F$2=0,0,('Základní vstupní data'!$G$129*1000)),IF(AH100=('Základní vstupní data'!$F$81+1),('Provozní náklady VaK-ex post'!$G$54*1000),IF(AH100=('Základní vstupní data'!$F$81+2),('Provozní náklady VaK-ex post'!$I$54*1000),IF(AH100=('Základní vstupní data'!$F$81+3),('Provozní náklady VaK-ex post'!$K$54*1000),IF(AH100=('Základní vstupní data'!$F$81+4),('Provozní náklady VaK-ex post'!$M$54*1000),IF(AH100=('Základní vstupní data'!$F$81+5),('Provozní náklady VaK-ex post'!$O$54*1000),IF(AH100=('Základní vstupní data'!$F$81+6),('Provozní náklady VaK-ex post'!$Q$54*1000),IF(AH100=('Základní vstupní data'!$F$81+7),('Provozní náklady VaK-ex post'!$S$54*1000),IF(AH100=('Základní vstupní data'!$F$81+8),('Provozní náklady VaK-ex post'!$U$54*1000),IF(AH100=('Základní vstupní data'!$F$81+9),('Provozní náklady VaK-ex post'!$W$54*1000),IF(AH100=('Základní vstupní data'!$F$81+10),('Provozní náklady VaK-ex post'!$W$54*1000),IF(AH100=('Základní vstupní data'!$F$81+11),('Provozní náklady VaK-ex post'!$W$54*1000),IF(AH100=('Základní vstupní data'!$F$81+12),('Provozní náklady VaK-ex post'!$W$54*1000),IF(AH100=('Základní vstupní data'!$F$81+13),('Provozní náklady VaK-ex post'!$W$54*1000),IF(AH100=('Základní vstupní data'!$F$81+14),('Provozní náklady VaK-ex post'!$W$54*1000),IF(AH100=('Základní vstupní data'!$F$81+15),('Provozní náklady VaK-ex post'!$W$54*1000),IF(AH100=('Základní vstupní data'!$F$81+16),('Provozní náklady VaK-ex post'!$W$54*1000),IF(AH100=('Základní vstupní data'!$F$81+17),('Provozní náklady VaK-ex post'!$W$54*1000),IF(AH100=('Základní vstupní data'!$F$81+18),('Provozní náklady VaK-ex post'!$W$54*1000),IF(AH100=('Základní vstupní data'!$F$81+19),('Provozní náklady VaK-ex post'!$W$54*1000),IF(AH100=('Základní vstupní data'!$F$81+20),('Provozní náklady VaK-ex post'!$W$54*1000),IF(AH100=('Základní vstupní data'!$F$81+21),('Provozní náklady VaK-ex post'!$W$54*1000),IF(AH100=('Základní vstupní data'!$F$81+22),('Provozní náklady VaK-ex post'!$W$54*1000),IF(AH100=('Základní vstupní data'!$F$81+23),('Provozní náklady VaK-ex post'!$W$54*1000),IF(AH100=('Základní vstupní data'!$F$81+24),('Provozní náklady VaK-ex post'!$W$54*1000),IF(AH100=('Základní vstupní data'!$F$81+25),('Provozní náklady VaK-ex post'!$W$54*1000),IF(AH100=('Základní vstupní data'!$F$81+26),('Provozní náklady VaK-ex post'!$W$54*1000),IF(AH100=('Základní vstupní data'!$F$81+27),('Provozní náklady VaK-ex post'!$W$54*1000),IF(AH100=('Základní vstupní data'!$F$81+28),('Provozní náklady VaK-ex post'!$W$54*1000),IF(AH100=('Základní vstupní data'!$F$81+29),('Provozní náklady VaK-ex post'!$W$54*1000),IF(AH100=('Základní vstupní data'!$F$81+30),('Provozní náklady VaK-ex post'!$W$54*1000),0)))))))))))))))))))))))))))))))</f>
        <v>0</v>
      </c>
    </row>
    <row r="127" spans="1:34" s="8" customFormat="1">
      <c r="B127" s="16"/>
      <c r="C127" s="308"/>
      <c r="D127" s="35"/>
      <c r="E127" s="305"/>
      <c r="F127" s="305"/>
      <c r="G127" s="305"/>
      <c r="H127" s="305"/>
      <c r="I127" s="305"/>
      <c r="J127" s="305"/>
      <c r="K127" s="305"/>
      <c r="L127" s="305"/>
      <c r="M127" s="305"/>
      <c r="N127" s="30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</row>
    <row r="128" spans="1:34" s="187" customFormat="1">
      <c r="B128" s="211" t="s">
        <v>238</v>
      </c>
      <c r="C128" s="202" t="s">
        <v>196</v>
      </c>
      <c r="D128" s="211">
        <f>D112</f>
        <v>2024</v>
      </c>
      <c r="E128" s="233">
        <f>E112</f>
        <v>2024</v>
      </c>
      <c r="F128" s="233">
        <f t="shared" ref="F128:AH128" si="77">F112</f>
        <v>2025</v>
      </c>
      <c r="G128" s="233">
        <f t="shared" si="77"/>
        <v>2026</v>
      </c>
      <c r="H128" s="233">
        <f t="shared" si="77"/>
        <v>2027</v>
      </c>
      <c r="I128" s="233">
        <f t="shared" si="77"/>
        <v>2028</v>
      </c>
      <c r="J128" s="233">
        <f t="shared" si="77"/>
        <v>2029</v>
      </c>
      <c r="K128" s="233">
        <f t="shared" si="77"/>
        <v>2030</v>
      </c>
      <c r="L128" s="233">
        <f t="shared" si="77"/>
        <v>2031</v>
      </c>
      <c r="M128" s="233">
        <f t="shared" si="77"/>
        <v>2032</v>
      </c>
      <c r="N128" s="233">
        <f t="shared" si="77"/>
        <v>2033</v>
      </c>
      <c r="O128" s="233">
        <f t="shared" si="77"/>
        <v>2034</v>
      </c>
      <c r="P128" s="233">
        <f t="shared" si="77"/>
        <v>2035</v>
      </c>
      <c r="Q128" s="233">
        <f t="shared" si="77"/>
        <v>2036</v>
      </c>
      <c r="R128" s="233">
        <f t="shared" si="77"/>
        <v>2037</v>
      </c>
      <c r="S128" s="233">
        <f t="shared" si="77"/>
        <v>2038</v>
      </c>
      <c r="T128" s="233">
        <f t="shared" si="77"/>
        <v>2039</v>
      </c>
      <c r="U128" s="233">
        <f t="shared" si="77"/>
        <v>2040</v>
      </c>
      <c r="V128" s="233">
        <f t="shared" si="77"/>
        <v>2041</v>
      </c>
      <c r="W128" s="233">
        <f t="shared" si="77"/>
        <v>2042</v>
      </c>
      <c r="X128" s="233">
        <f t="shared" si="77"/>
        <v>2043</v>
      </c>
      <c r="Y128" s="233">
        <f t="shared" si="77"/>
        <v>2044</v>
      </c>
      <c r="Z128" s="233">
        <f t="shared" si="77"/>
        <v>2045</v>
      </c>
      <c r="AA128" s="233">
        <f t="shared" si="77"/>
        <v>2046</v>
      </c>
      <c r="AB128" s="233">
        <f t="shared" si="77"/>
        <v>2047</v>
      </c>
      <c r="AC128" s="233">
        <f t="shared" si="77"/>
        <v>2048</v>
      </c>
      <c r="AD128" s="233">
        <f t="shared" si="77"/>
        <v>2049</v>
      </c>
      <c r="AE128" s="233">
        <f t="shared" si="77"/>
        <v>2050</v>
      </c>
      <c r="AF128" s="233">
        <f t="shared" si="77"/>
        <v>2051</v>
      </c>
      <c r="AG128" s="233">
        <f t="shared" si="77"/>
        <v>2052</v>
      </c>
      <c r="AH128" s="233">
        <f t="shared" si="77"/>
        <v>2053</v>
      </c>
    </row>
    <row r="129" spans="2:36" s="17" customFormat="1">
      <c r="B129" s="490" t="str">
        <f>B121</f>
        <v>Pitná voda</v>
      </c>
      <c r="C129" s="514">
        <f>IF($F$2=0,0,IF('Základní vstupní data'!$F$129=0,0,'Základní vstupní data'!$F$129*1000))</f>
        <v>0</v>
      </c>
      <c r="D129" s="521" t="s">
        <v>197</v>
      </c>
      <c r="E129" s="514">
        <f>IF($F$2=0,0,IF('Základní vstupní data'!$F$129=0,0,'Základní vstupní data'!$F$129*1000))</f>
        <v>0</v>
      </c>
      <c r="F129" s="514">
        <f>IF($F$2=0,0,IF('Základní vstupní data'!$F$129=0,0,'Základní vstupní data'!$F$129*1000))</f>
        <v>0</v>
      </c>
      <c r="G129" s="514">
        <f>IF($F$2=0,0,IF('Základní vstupní data'!$F$129=0,0,'Základní vstupní data'!$F$129*1000))</f>
        <v>0</v>
      </c>
      <c r="H129" s="514">
        <f>IF($F$2=0,0,IF('Základní vstupní data'!$F$129=0,0,'Základní vstupní data'!$F$129*1000))</f>
        <v>0</v>
      </c>
      <c r="I129" s="514">
        <f>IF($F$2=0,0,IF('Základní vstupní data'!$F$129=0,0,'Základní vstupní data'!$F$129*1000))</f>
        <v>0</v>
      </c>
      <c r="J129" s="514">
        <f>IF($F$2=0,0,IF('Základní vstupní data'!$F$129=0,0,'Základní vstupní data'!$F$129*1000))</f>
        <v>0</v>
      </c>
      <c r="K129" s="514">
        <f>IF($F$2=0,0,IF('Základní vstupní data'!$F$129=0,0,'Základní vstupní data'!$F$129*1000))</f>
        <v>0</v>
      </c>
      <c r="L129" s="514">
        <f>IF($F$2=0,0,IF('Základní vstupní data'!$F$129=0,0,'Základní vstupní data'!$F$129*1000))</f>
        <v>0</v>
      </c>
      <c r="M129" s="514">
        <f>IF($F$2=0,0,IF('Základní vstupní data'!$F$129=0,0,'Základní vstupní data'!$F$129*1000))</f>
        <v>0</v>
      </c>
      <c r="N129" s="514">
        <f>IF($F$2=0,0,IF('Základní vstupní data'!$F$129=0,0,'Základní vstupní data'!$F$129*1000))</f>
        <v>0</v>
      </c>
      <c r="O129" s="514">
        <f>IF($F$2=0,0,IF('Základní vstupní data'!$F$129=0,0,'Základní vstupní data'!$F$129*1000))</f>
        <v>0</v>
      </c>
      <c r="P129" s="514">
        <f>IF($F$2=0,0,IF('Základní vstupní data'!$F$129=0,0,'Základní vstupní data'!$F$129*1000))</f>
        <v>0</v>
      </c>
      <c r="Q129" s="514">
        <f>IF($F$2=0,0,IF('Základní vstupní data'!$F$129=0,0,'Základní vstupní data'!$F$129*1000))</f>
        <v>0</v>
      </c>
      <c r="R129" s="514">
        <f>IF($F$2=0,0,IF('Základní vstupní data'!$F$129=0,0,'Základní vstupní data'!$F$129*1000))</f>
        <v>0</v>
      </c>
      <c r="S129" s="514">
        <f>IF($F$2=0,0,IF('Základní vstupní data'!$F$129=0,0,'Základní vstupní data'!$F$129*1000))</f>
        <v>0</v>
      </c>
      <c r="T129" s="514">
        <f>IF($F$2=0,0,IF('Základní vstupní data'!$F$129=0,0,'Základní vstupní data'!$F$129*1000))</f>
        <v>0</v>
      </c>
      <c r="U129" s="514">
        <f>IF($F$2=0,0,IF('Základní vstupní data'!$F$129=0,0,'Základní vstupní data'!$F$129*1000))</f>
        <v>0</v>
      </c>
      <c r="V129" s="514">
        <f>IF($F$2=0,0,IF('Základní vstupní data'!$F$129=0,0,'Základní vstupní data'!$F$129*1000))</f>
        <v>0</v>
      </c>
      <c r="W129" s="514">
        <f>IF($F$2=0,0,IF('Základní vstupní data'!$F$129=0,0,'Základní vstupní data'!$F$129*1000))</f>
        <v>0</v>
      </c>
      <c r="X129" s="514">
        <f>IF($F$2=0,0,IF('Základní vstupní data'!$F$129=0,0,'Základní vstupní data'!$F$129*1000))</f>
        <v>0</v>
      </c>
      <c r="Y129" s="514">
        <f>IF($F$2=0,0,IF('Základní vstupní data'!$F$129=0,0,'Základní vstupní data'!$F$129*1000))</f>
        <v>0</v>
      </c>
      <c r="Z129" s="514">
        <f>IF($F$2=0,0,IF('Základní vstupní data'!$F$129=0,0,'Základní vstupní data'!$F$129*1000))</f>
        <v>0</v>
      </c>
      <c r="AA129" s="514">
        <f>IF($F$2=0,0,IF('Základní vstupní data'!$F$129=0,0,'Základní vstupní data'!$F$129*1000))</f>
        <v>0</v>
      </c>
      <c r="AB129" s="514">
        <f>IF($F$2=0,0,IF('Základní vstupní data'!$F$129=0,0,'Základní vstupní data'!$F$129*1000))</f>
        <v>0</v>
      </c>
      <c r="AC129" s="514">
        <f>IF($F$2=0,0,IF('Základní vstupní data'!$F$129=0,0,'Základní vstupní data'!$F$129*1000))</f>
        <v>0</v>
      </c>
      <c r="AD129" s="514">
        <f>IF($F$2=0,0,IF('Základní vstupní data'!$F$129=0,0,'Základní vstupní data'!$F$129*1000))</f>
        <v>0</v>
      </c>
      <c r="AE129" s="514">
        <f>IF($F$2=0,0,IF('Základní vstupní data'!$F$129=0,0,'Základní vstupní data'!$F$129*1000))</f>
        <v>0</v>
      </c>
      <c r="AF129" s="514">
        <f>IF($F$2=0,0,IF('Základní vstupní data'!$F$129=0,0,'Základní vstupní data'!$F$129*1000))</f>
        <v>0</v>
      </c>
      <c r="AG129" s="514">
        <f>IF($F$2=0,0,IF('Základní vstupní data'!$F$129=0,0,'Základní vstupní data'!$F$129*1000))</f>
        <v>0</v>
      </c>
      <c r="AH129" s="514">
        <f>IF($F$2=0,0,IF('Základní vstupní data'!$F$129=0,0,'Základní vstupní data'!$F$129*1000))</f>
        <v>0</v>
      </c>
    </row>
    <row r="130" spans="2:36" s="17" customFormat="1">
      <c r="B130" s="86" t="str">
        <f>B122</f>
        <v>Odpadní voda</v>
      </c>
      <c r="C130" s="459">
        <f>IF($F$2=0,0,IF('Základní vstupní data'!$G$129=0,0,'Základní vstupní data'!$G$129*1000))</f>
        <v>0</v>
      </c>
      <c r="D130" s="216" t="s">
        <v>197</v>
      </c>
      <c r="E130" s="459">
        <f>IF($F$2=0,0,IF('Základní vstupní data'!$G$129=0,0,'Základní vstupní data'!$G$129*1000))</f>
        <v>0</v>
      </c>
      <c r="F130" s="459">
        <f>IF($F$2=0,0,IF('Základní vstupní data'!$G$129=0,0,'Základní vstupní data'!$G$129*1000))</f>
        <v>0</v>
      </c>
      <c r="G130" s="459">
        <f>IF($F$2=0,0,IF('Základní vstupní data'!$G$129=0,0,'Základní vstupní data'!$G$129*1000))</f>
        <v>0</v>
      </c>
      <c r="H130" s="459">
        <f>IF($F$2=0,0,IF('Základní vstupní data'!$G$129=0,0,'Základní vstupní data'!$G$129*1000))</f>
        <v>0</v>
      </c>
      <c r="I130" s="459">
        <f>IF($F$2=0,0,IF('Základní vstupní data'!$G$129=0,0,'Základní vstupní data'!$G$129*1000))</f>
        <v>0</v>
      </c>
      <c r="J130" s="459">
        <f>IF($F$2=0,0,IF('Základní vstupní data'!$G$129=0,0,'Základní vstupní data'!$G$129*1000))</f>
        <v>0</v>
      </c>
      <c r="K130" s="459">
        <f>IF($F$2=0,0,IF('Základní vstupní data'!$G$129=0,0,'Základní vstupní data'!$G$129*1000))</f>
        <v>0</v>
      </c>
      <c r="L130" s="459">
        <f>IF($F$2=0,0,IF('Základní vstupní data'!$G$129=0,0,'Základní vstupní data'!$G$129*1000))</f>
        <v>0</v>
      </c>
      <c r="M130" s="459">
        <f>IF($F$2=0,0,IF('Základní vstupní data'!$G$129=0,0,'Základní vstupní data'!$G$129*1000))</f>
        <v>0</v>
      </c>
      <c r="N130" s="459">
        <f>IF($F$2=0,0,IF('Základní vstupní data'!$G$129=0,0,'Základní vstupní data'!$G$129*1000))</f>
        <v>0</v>
      </c>
      <c r="O130" s="459">
        <f>IF($F$2=0,0,IF('Základní vstupní data'!$G$129=0,0,'Základní vstupní data'!$G$129*1000))</f>
        <v>0</v>
      </c>
      <c r="P130" s="459">
        <f>IF($F$2=0,0,IF('Základní vstupní data'!$G$129=0,0,'Základní vstupní data'!$G$129*1000))</f>
        <v>0</v>
      </c>
      <c r="Q130" s="459">
        <f>IF($F$2=0,0,IF('Základní vstupní data'!$G$129=0,0,'Základní vstupní data'!$G$129*1000))</f>
        <v>0</v>
      </c>
      <c r="R130" s="459">
        <f>IF($F$2=0,0,IF('Základní vstupní data'!$G$129=0,0,'Základní vstupní data'!$G$129*1000))</f>
        <v>0</v>
      </c>
      <c r="S130" s="459">
        <f>IF($F$2=0,0,IF('Základní vstupní data'!$G$129=0,0,'Základní vstupní data'!$G$129*1000))</f>
        <v>0</v>
      </c>
      <c r="T130" s="459">
        <f>IF($F$2=0,0,IF('Základní vstupní data'!$G$129=0,0,'Základní vstupní data'!$G$129*1000))</f>
        <v>0</v>
      </c>
      <c r="U130" s="459">
        <f>IF($F$2=0,0,IF('Základní vstupní data'!$G$129=0,0,'Základní vstupní data'!$G$129*1000))</f>
        <v>0</v>
      </c>
      <c r="V130" s="459">
        <f>IF($F$2=0,0,IF('Základní vstupní data'!$G$129=0,0,'Základní vstupní data'!$G$129*1000))</f>
        <v>0</v>
      </c>
      <c r="W130" s="459">
        <f>IF($F$2=0,0,IF('Základní vstupní data'!$G$129=0,0,'Základní vstupní data'!$G$129*1000))</f>
        <v>0</v>
      </c>
      <c r="X130" s="459">
        <f>IF($F$2=0,0,IF('Základní vstupní data'!$G$129=0,0,'Základní vstupní data'!$G$129*1000))</f>
        <v>0</v>
      </c>
      <c r="Y130" s="459">
        <f>IF($F$2=0,0,IF('Základní vstupní data'!$G$129=0,0,'Základní vstupní data'!$G$129*1000))</f>
        <v>0</v>
      </c>
      <c r="Z130" s="459">
        <f>IF($F$2=0,0,IF('Základní vstupní data'!$G$129=0,0,'Základní vstupní data'!$G$129*1000))</f>
        <v>0</v>
      </c>
      <c r="AA130" s="459">
        <f>IF($F$2=0,0,IF('Základní vstupní data'!$G$129=0,0,'Základní vstupní data'!$G$129*1000))</f>
        <v>0</v>
      </c>
      <c r="AB130" s="459">
        <f>IF($F$2=0,0,IF('Základní vstupní data'!$G$129=0,0,'Základní vstupní data'!$G$129*1000))</f>
        <v>0</v>
      </c>
      <c r="AC130" s="459">
        <f>IF($F$2=0,0,IF('Základní vstupní data'!$G$129=0,0,'Základní vstupní data'!$G$129*1000))</f>
        <v>0</v>
      </c>
      <c r="AD130" s="459">
        <f>IF($F$2=0,0,IF('Základní vstupní data'!$G$129=0,0,'Základní vstupní data'!$G$129*1000))</f>
        <v>0</v>
      </c>
      <c r="AE130" s="459">
        <f>IF($F$2=0,0,IF('Základní vstupní data'!$G$129=0,0,'Základní vstupní data'!$G$129*1000))</f>
        <v>0</v>
      </c>
      <c r="AF130" s="459">
        <f>IF($F$2=0,0,IF('Základní vstupní data'!$G$129=0,0,'Základní vstupní data'!$G$129*1000))</f>
        <v>0</v>
      </c>
      <c r="AG130" s="459">
        <f>IF($F$2=0,0,IF('Základní vstupní data'!$G$129=0,0,'Základní vstupní data'!$G$129*1000))</f>
        <v>0</v>
      </c>
      <c r="AH130" s="459">
        <f>IF($F$2=0,0,IF('Základní vstupní data'!$G$129=0,0,'Základní vstupní data'!$G$129*1000))</f>
        <v>0</v>
      </c>
    </row>
    <row r="131" spans="2:36">
      <c r="B131" s="49"/>
      <c r="C131" s="49"/>
      <c r="D131" s="16"/>
      <c r="E131" s="49"/>
      <c r="F131" s="200"/>
      <c r="G131" s="201"/>
      <c r="H131" s="143"/>
      <c r="I131" s="200"/>
      <c r="J131" s="201"/>
      <c r="K131" s="201"/>
      <c r="L131" s="143"/>
      <c r="M131" s="49"/>
      <c r="N131" s="49"/>
      <c r="O131" s="49"/>
      <c r="P131" s="4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</row>
    <row r="132" spans="2:36">
      <c r="B132" s="202"/>
      <c r="C132" s="202" t="s">
        <v>184</v>
      </c>
      <c r="D132" s="202"/>
      <c r="E132" s="49"/>
      <c r="F132" s="200"/>
      <c r="G132" s="201"/>
      <c r="H132" s="143"/>
      <c r="I132" s="200"/>
      <c r="J132" s="201"/>
      <c r="K132" s="201"/>
      <c r="L132" s="143"/>
      <c r="M132" s="49"/>
      <c r="N132" s="49"/>
      <c r="O132" s="49"/>
      <c r="P132" s="4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</row>
    <row r="133" spans="2:36">
      <c r="B133" s="120" t="str">
        <f>B109</f>
        <v>Pitná voda</v>
      </c>
      <c r="C133" s="523">
        <f>IF($F$2=0,0,IF(Info!$C$27="ANO",$L$85,$K$85))</f>
        <v>0</v>
      </c>
      <c r="D133" s="490" t="s">
        <v>17</v>
      </c>
      <c r="E133" s="561"/>
      <c r="F133" s="200"/>
      <c r="G133" s="201"/>
      <c r="H133" s="143"/>
      <c r="I133" s="200"/>
      <c r="J133" s="201"/>
      <c r="K133" s="201"/>
      <c r="L133" s="143"/>
      <c r="M133" s="49"/>
      <c r="N133" s="49"/>
      <c r="O133" s="49"/>
      <c r="P133" s="4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</row>
    <row r="134" spans="2:36">
      <c r="B134" s="131" t="str">
        <f>B110</f>
        <v>Odpadní voda</v>
      </c>
      <c r="C134" s="461">
        <f>IF($F$2=0,0,IF(Info!$C$27="ANO",$L$94,$K$94))</f>
        <v>0</v>
      </c>
      <c r="D134" s="86" t="s">
        <v>17</v>
      </c>
      <c r="E134" s="49"/>
      <c r="F134" s="200"/>
      <c r="G134" s="201"/>
      <c r="H134" s="143"/>
      <c r="I134" s="200"/>
      <c r="J134" s="201"/>
      <c r="K134" s="201"/>
      <c r="L134" s="143"/>
      <c r="M134" s="49"/>
      <c r="N134" s="49"/>
      <c r="O134" s="49"/>
      <c r="P134" s="4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</row>
    <row r="135" spans="2:36">
      <c r="B135" s="49"/>
      <c r="C135" s="49"/>
      <c r="D135" s="16"/>
      <c r="E135" s="67"/>
      <c r="F135" s="30"/>
      <c r="G135" s="14"/>
      <c r="H135" s="330"/>
      <c r="I135" s="30"/>
      <c r="J135" s="14"/>
      <c r="K135" s="14"/>
      <c r="L135" s="330"/>
      <c r="M135" s="14"/>
      <c r="N135" s="14"/>
      <c r="O135" s="14"/>
      <c r="P135" s="14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</row>
    <row r="136" spans="2:36" s="187" customFormat="1">
      <c r="B136" s="202" t="s">
        <v>265</v>
      </c>
      <c r="C136" s="522" t="s">
        <v>252</v>
      </c>
      <c r="D136" s="522" t="s">
        <v>253</v>
      </c>
      <c r="E136" s="203">
        <f t="shared" ref="E136:N136" si="78">E124</f>
        <v>2024</v>
      </c>
      <c r="F136" s="203">
        <f t="shared" si="78"/>
        <v>2025</v>
      </c>
      <c r="G136" s="203">
        <f t="shared" si="78"/>
        <v>2026</v>
      </c>
      <c r="H136" s="203">
        <f t="shared" si="78"/>
        <v>2027</v>
      </c>
      <c r="I136" s="203">
        <f t="shared" si="78"/>
        <v>2028</v>
      </c>
      <c r="J136" s="203">
        <f t="shared" si="78"/>
        <v>2029</v>
      </c>
      <c r="K136" s="203">
        <f t="shared" si="78"/>
        <v>2030</v>
      </c>
      <c r="L136" s="203">
        <f t="shared" si="78"/>
        <v>2031</v>
      </c>
      <c r="M136" s="203">
        <f t="shared" si="78"/>
        <v>2032</v>
      </c>
      <c r="N136" s="203">
        <f t="shared" si="78"/>
        <v>2033</v>
      </c>
      <c r="O136" s="203">
        <f t="shared" ref="O136:AH136" si="79">O124</f>
        <v>2034</v>
      </c>
      <c r="P136" s="203">
        <f t="shared" si="79"/>
        <v>2035</v>
      </c>
      <c r="Q136" s="203">
        <f t="shared" si="79"/>
        <v>2036</v>
      </c>
      <c r="R136" s="203">
        <f t="shared" si="79"/>
        <v>2037</v>
      </c>
      <c r="S136" s="203">
        <f t="shared" si="79"/>
        <v>2038</v>
      </c>
      <c r="T136" s="203">
        <f t="shared" si="79"/>
        <v>2039</v>
      </c>
      <c r="U136" s="203">
        <f t="shared" si="79"/>
        <v>2040</v>
      </c>
      <c r="V136" s="203">
        <f t="shared" si="79"/>
        <v>2041</v>
      </c>
      <c r="W136" s="203">
        <f t="shared" si="79"/>
        <v>2042</v>
      </c>
      <c r="X136" s="203">
        <f t="shared" si="79"/>
        <v>2043</v>
      </c>
      <c r="Y136" s="203">
        <f t="shared" si="79"/>
        <v>2044</v>
      </c>
      <c r="Z136" s="203">
        <f t="shared" si="79"/>
        <v>2045</v>
      </c>
      <c r="AA136" s="203">
        <f t="shared" si="79"/>
        <v>2046</v>
      </c>
      <c r="AB136" s="203">
        <f t="shared" si="79"/>
        <v>2047</v>
      </c>
      <c r="AC136" s="203">
        <f t="shared" si="79"/>
        <v>2048</v>
      </c>
      <c r="AD136" s="203">
        <f t="shared" si="79"/>
        <v>2049</v>
      </c>
      <c r="AE136" s="203">
        <f t="shared" si="79"/>
        <v>2050</v>
      </c>
      <c r="AF136" s="203">
        <f t="shared" si="79"/>
        <v>2051</v>
      </c>
      <c r="AG136" s="203">
        <f t="shared" si="79"/>
        <v>2052</v>
      </c>
      <c r="AH136" s="203">
        <f t="shared" si="79"/>
        <v>2053</v>
      </c>
    </row>
    <row r="137" spans="2:36" s="17" customFormat="1">
      <c r="B137" s="490" t="str">
        <f>B133</f>
        <v>Pitná voda</v>
      </c>
      <c r="C137" s="524">
        <f>IF($C$133=0,0,IF($F$2=0,0,IF($C$105/$C$133&gt;=1,"Ano","Ne")))</f>
        <v>0</v>
      </c>
      <c r="D137" s="524"/>
      <c r="E137" s="524">
        <f>IF($C$133=0,0,IF($F$2=0,0,IF(E101=0,0,IF(E$105/$C$133&gt;=1,"Ano","Ne"))))</f>
        <v>0</v>
      </c>
      <c r="F137" s="524">
        <f>IF($C$133=0,0,IF($F$2=0,0,IF(F101=0,0,IF(F$105/$C$133&gt;=1,"Ano","Ne"))))</f>
        <v>0</v>
      </c>
      <c r="G137" s="524">
        <f>IF($C$133=0,0,IF($F$2=0,0,IF(G101=0,0,IF(G$105/$C$133&gt;=1,"Ano","Ne"))))</f>
        <v>0</v>
      </c>
      <c r="H137" s="524">
        <f>IF($C$133=0,0,IF($F$2=0,0,IF(H101=0,0,IF(H$105/$C$133&gt;=1,"Ano","Ne"))))</f>
        <v>0</v>
      </c>
      <c r="I137" s="524">
        <f t="shared" ref="I137:N137" si="80">IF($C$133=0,0,IF($F$2=0,0,IF(I101=0,0,IF(I$105/$C$133&gt;=1,"Ano","Ne"))))</f>
        <v>0</v>
      </c>
      <c r="J137" s="524">
        <f t="shared" si="80"/>
        <v>0</v>
      </c>
      <c r="K137" s="524">
        <f t="shared" si="80"/>
        <v>0</v>
      </c>
      <c r="L137" s="524">
        <f t="shared" si="80"/>
        <v>0</v>
      </c>
      <c r="M137" s="524">
        <f t="shared" si="80"/>
        <v>0</v>
      </c>
      <c r="N137" s="524">
        <f t="shared" si="80"/>
        <v>0</v>
      </c>
      <c r="O137" s="524">
        <f t="shared" ref="O137:AH137" si="81">IF($C$133=0,0,IF($F$2=0,0,IF(O101=0,0,IF(O$105/$C$133&gt;=1,"Ano","Ne"))))</f>
        <v>0</v>
      </c>
      <c r="P137" s="524">
        <f t="shared" si="81"/>
        <v>0</v>
      </c>
      <c r="Q137" s="524">
        <f t="shared" si="81"/>
        <v>0</v>
      </c>
      <c r="R137" s="524">
        <f t="shared" si="81"/>
        <v>0</v>
      </c>
      <c r="S137" s="524">
        <f t="shared" si="81"/>
        <v>0</v>
      </c>
      <c r="T137" s="524">
        <f t="shared" si="81"/>
        <v>0</v>
      </c>
      <c r="U137" s="524">
        <f t="shared" si="81"/>
        <v>0</v>
      </c>
      <c r="V137" s="524">
        <f t="shared" si="81"/>
        <v>0</v>
      </c>
      <c r="W137" s="524">
        <f t="shared" si="81"/>
        <v>0</v>
      </c>
      <c r="X137" s="524">
        <f t="shared" si="81"/>
        <v>0</v>
      </c>
      <c r="Y137" s="524">
        <f t="shared" si="81"/>
        <v>0</v>
      </c>
      <c r="Z137" s="524">
        <f t="shared" si="81"/>
        <v>0</v>
      </c>
      <c r="AA137" s="524">
        <f t="shared" si="81"/>
        <v>0</v>
      </c>
      <c r="AB137" s="524">
        <f t="shared" si="81"/>
        <v>0</v>
      </c>
      <c r="AC137" s="524">
        <f t="shared" si="81"/>
        <v>0</v>
      </c>
      <c r="AD137" s="524">
        <f t="shared" si="81"/>
        <v>0</v>
      </c>
      <c r="AE137" s="524">
        <f t="shared" si="81"/>
        <v>0</v>
      </c>
      <c r="AF137" s="524">
        <f t="shared" si="81"/>
        <v>0</v>
      </c>
      <c r="AG137" s="524">
        <f t="shared" si="81"/>
        <v>0</v>
      </c>
      <c r="AH137" s="524">
        <f t="shared" si="81"/>
        <v>0</v>
      </c>
    </row>
    <row r="138" spans="2:36" s="17" customFormat="1">
      <c r="B138" s="86" t="str">
        <f>B134</f>
        <v>Odpadní voda</v>
      </c>
      <c r="C138" s="462">
        <f>IF($C$134=0,0,IF($F$2=0,0,IF($C$106/$C$134&gt;=1,"Ano","Ne")))</f>
        <v>0</v>
      </c>
      <c r="D138" s="86"/>
      <c r="E138" s="462">
        <f>IF($C$134=0,0,IF($F$2=0,0,IF(E102=0,0,IF(E$106/$C$134&gt;=1,"Ano","Ne"))))</f>
        <v>0</v>
      </c>
      <c r="F138" s="462">
        <f>IF($C$134=0,0,IF($F$2=0,0,IF(F102=0,0,IF(F$106/$C$134&gt;=1,"Ano","Ne"))))</f>
        <v>0</v>
      </c>
      <c r="G138" s="462">
        <f>IF($C$134=0,0,IF($F$2=0,0,IF(G102=0,0,IF(G$106/$C$134&gt;=1,"Ano","Ne"))))</f>
        <v>0</v>
      </c>
      <c r="H138" s="462">
        <f>IF($C$134=0,0,IF($F$2=0,0,IF(H102=0,0,IF(H$106/$C$134&gt;=1,"Ano","Ne"))))</f>
        <v>0</v>
      </c>
      <c r="I138" s="462">
        <f t="shared" ref="I138:N138" si="82">IF($C$134=0,0,IF($F$2=0,0,IF(I102=0,0,IF(I$106/$C$134&gt;=1,"Ano","Ne"))))</f>
        <v>0</v>
      </c>
      <c r="J138" s="462">
        <f t="shared" si="82"/>
        <v>0</v>
      </c>
      <c r="K138" s="462">
        <f t="shared" si="82"/>
        <v>0</v>
      </c>
      <c r="L138" s="462">
        <f t="shared" si="82"/>
        <v>0</v>
      </c>
      <c r="M138" s="462">
        <f t="shared" si="82"/>
        <v>0</v>
      </c>
      <c r="N138" s="462">
        <f t="shared" si="82"/>
        <v>0</v>
      </c>
      <c r="O138" s="462">
        <f t="shared" ref="O138:AH138" si="83">IF($C$134=0,0,IF($F$2=0,0,IF(O102=0,0,IF(O$106/$C$134&gt;=1,"Ano","Ne"))))</f>
        <v>0</v>
      </c>
      <c r="P138" s="462">
        <f t="shared" si="83"/>
        <v>0</v>
      </c>
      <c r="Q138" s="462">
        <f t="shared" si="83"/>
        <v>0</v>
      </c>
      <c r="R138" s="462">
        <f t="shared" si="83"/>
        <v>0</v>
      </c>
      <c r="S138" s="462">
        <f t="shared" si="83"/>
        <v>0</v>
      </c>
      <c r="T138" s="462">
        <f t="shared" si="83"/>
        <v>0</v>
      </c>
      <c r="U138" s="462">
        <f t="shared" si="83"/>
        <v>0</v>
      </c>
      <c r="V138" s="462">
        <f t="shared" si="83"/>
        <v>0</v>
      </c>
      <c r="W138" s="462">
        <f t="shared" si="83"/>
        <v>0</v>
      </c>
      <c r="X138" s="462">
        <f t="shared" si="83"/>
        <v>0</v>
      </c>
      <c r="Y138" s="462">
        <f t="shared" si="83"/>
        <v>0</v>
      </c>
      <c r="Z138" s="462">
        <f t="shared" si="83"/>
        <v>0</v>
      </c>
      <c r="AA138" s="462">
        <f t="shared" si="83"/>
        <v>0</v>
      </c>
      <c r="AB138" s="462">
        <f t="shared" si="83"/>
        <v>0</v>
      </c>
      <c r="AC138" s="462">
        <f t="shared" si="83"/>
        <v>0</v>
      </c>
      <c r="AD138" s="462">
        <f t="shared" si="83"/>
        <v>0</v>
      </c>
      <c r="AE138" s="462">
        <f t="shared" si="83"/>
        <v>0</v>
      </c>
      <c r="AF138" s="462">
        <f t="shared" si="83"/>
        <v>0</v>
      </c>
      <c r="AG138" s="462">
        <f t="shared" si="83"/>
        <v>0</v>
      </c>
      <c r="AH138" s="462">
        <f t="shared" si="83"/>
        <v>0</v>
      </c>
    </row>
    <row r="139" spans="2:36">
      <c r="B139" s="49"/>
      <c r="C139" s="34"/>
      <c r="D139" s="16"/>
      <c r="E139" s="49"/>
      <c r="F139" s="200"/>
      <c r="G139" s="201"/>
      <c r="H139" s="143"/>
      <c r="I139" s="200"/>
      <c r="J139" s="201"/>
      <c r="K139" s="201"/>
      <c r="L139" s="143"/>
      <c r="M139" s="49"/>
      <c r="N139" s="49"/>
      <c r="O139" s="49"/>
      <c r="P139" s="4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</row>
    <row r="140" spans="2:36">
      <c r="B140" s="204"/>
      <c r="C140" s="202" t="s">
        <v>254</v>
      </c>
      <c r="D140" s="202"/>
      <c r="E140" s="49"/>
      <c r="F140" s="200"/>
      <c r="G140" s="201"/>
      <c r="H140" s="143"/>
      <c r="I140" s="200"/>
      <c r="J140" s="201"/>
      <c r="K140" s="201"/>
      <c r="L140" s="143"/>
      <c r="M140" s="49"/>
      <c r="N140" s="49"/>
      <c r="O140" s="49"/>
      <c r="P140" s="4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</row>
    <row r="141" spans="2:36">
      <c r="B141" s="120" t="str">
        <f>B137</f>
        <v>Pitná voda</v>
      </c>
      <c r="C141" s="525">
        <f>IF(($C$133-$C$105)&lt;0,0,$C$133-$C$105)</f>
        <v>0</v>
      </c>
      <c r="D141" s="490" t="s">
        <v>17</v>
      </c>
      <c r="E141" s="99"/>
      <c r="F141" s="45"/>
      <c r="G141" s="43"/>
      <c r="H141" s="44"/>
      <c r="I141" s="45"/>
      <c r="J141" s="43"/>
      <c r="K141" s="43"/>
      <c r="L141" s="44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</row>
    <row r="142" spans="2:36">
      <c r="B142" s="131" t="str">
        <f>B138</f>
        <v>Odpadní voda</v>
      </c>
      <c r="C142" s="463">
        <f>IF(($C$134-$C$106)&lt;0,0,$C$134-$C$106)</f>
        <v>0</v>
      </c>
      <c r="D142" s="86" t="s">
        <v>17</v>
      </c>
      <c r="E142" s="99"/>
      <c r="F142" s="45"/>
      <c r="G142" s="43"/>
      <c r="H142" s="44"/>
      <c r="I142" s="45"/>
      <c r="J142" s="43"/>
      <c r="K142" s="43"/>
      <c r="L142" s="44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</row>
    <row r="143" spans="2:36">
      <c r="B143" s="49"/>
      <c r="C143" s="34"/>
      <c r="D143" s="16"/>
      <c r="E143" s="675"/>
      <c r="F143" s="675"/>
      <c r="G143" s="675"/>
      <c r="H143" s="675"/>
      <c r="I143" s="675"/>
      <c r="J143" s="675"/>
      <c r="K143" s="675"/>
      <c r="L143" s="675"/>
      <c r="M143" s="675"/>
      <c r="N143" s="675"/>
      <c r="O143" s="675"/>
      <c r="P143" s="675"/>
      <c r="Q143" s="675"/>
      <c r="R143" s="675"/>
      <c r="S143" s="675"/>
      <c r="T143" s="675"/>
      <c r="U143" s="675"/>
      <c r="V143" s="675"/>
      <c r="W143" s="675"/>
      <c r="X143" s="675"/>
      <c r="Y143" s="675"/>
      <c r="Z143" s="675"/>
      <c r="AA143" s="675"/>
      <c r="AB143" s="675"/>
      <c r="AC143" s="675"/>
      <c r="AD143" s="675"/>
      <c r="AE143" s="675"/>
      <c r="AF143" s="675"/>
      <c r="AG143" s="675"/>
      <c r="AH143" s="675"/>
    </row>
    <row r="144" spans="2:36">
      <c r="B144" s="204"/>
      <c r="C144" s="202" t="s">
        <v>255</v>
      </c>
      <c r="D144" s="205"/>
      <c r="E144" s="675"/>
      <c r="F144" s="675"/>
      <c r="G144" s="675"/>
      <c r="H144" s="675"/>
      <c r="I144" s="675"/>
      <c r="J144" s="675"/>
      <c r="K144" s="675"/>
      <c r="L144" s="675"/>
      <c r="M144" s="675"/>
      <c r="N144" s="675"/>
      <c r="O144" s="675"/>
      <c r="P144" s="675"/>
      <c r="Q144" s="675"/>
      <c r="R144" s="675"/>
      <c r="S144" s="675"/>
      <c r="T144" s="675"/>
      <c r="U144" s="675"/>
      <c r="V144" s="675"/>
      <c r="W144" s="675"/>
      <c r="X144" s="675"/>
      <c r="Y144" s="675"/>
      <c r="Z144" s="675"/>
      <c r="AA144" s="675"/>
      <c r="AB144" s="675"/>
      <c r="AC144" s="675"/>
      <c r="AD144" s="675"/>
      <c r="AE144" s="675"/>
      <c r="AF144" s="675"/>
      <c r="AG144" s="675"/>
      <c r="AH144" s="675"/>
    </row>
    <row r="145" spans="2:36">
      <c r="B145" s="120" t="str">
        <f>B141</f>
        <v>Pitná voda</v>
      </c>
      <c r="C145" s="525">
        <f>IF($F$2=0,0,$C$141/$D$4)</f>
        <v>0</v>
      </c>
      <c r="D145" s="490" t="s">
        <v>17</v>
      </c>
      <c r="E145" s="676"/>
      <c r="F145" s="200"/>
      <c r="G145" s="201"/>
      <c r="H145" s="143"/>
      <c r="I145" s="45"/>
      <c r="J145" s="43"/>
      <c r="K145" s="43"/>
      <c r="L145" s="44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</row>
    <row r="146" spans="2:36">
      <c r="B146" s="131" t="str">
        <f>B142</f>
        <v>Odpadní voda</v>
      </c>
      <c r="C146" s="463">
        <f>IF($F$2=0,0,$C$142/$D$4)</f>
        <v>0</v>
      </c>
      <c r="D146" s="86" t="s">
        <v>17</v>
      </c>
      <c r="E146" s="763"/>
      <c r="F146" s="673"/>
      <c r="G146" s="673"/>
      <c r="H146" s="673"/>
      <c r="I146" s="673"/>
      <c r="J146" s="673"/>
      <c r="K146" s="673"/>
      <c r="L146" s="673"/>
      <c r="M146" s="673"/>
      <c r="N146" s="673"/>
      <c r="O146" s="673"/>
      <c r="P146" s="673"/>
      <c r="Q146" s="673"/>
      <c r="R146" s="673"/>
      <c r="S146" s="673"/>
      <c r="T146" s="673"/>
      <c r="U146" s="673"/>
      <c r="V146" s="673"/>
      <c r="W146" s="673"/>
      <c r="X146" s="673"/>
      <c r="Y146" s="673"/>
      <c r="Z146" s="673"/>
      <c r="AA146" s="673"/>
      <c r="AB146" s="673"/>
      <c r="AC146" s="673"/>
      <c r="AD146" s="673"/>
      <c r="AE146" s="673"/>
      <c r="AF146" s="673"/>
      <c r="AG146" s="673"/>
      <c r="AH146" s="673"/>
    </row>
    <row r="147" spans="2:36">
      <c r="B147" s="7"/>
      <c r="C147" s="7"/>
      <c r="D147" s="57"/>
      <c r="E147" s="763"/>
      <c r="F147" s="673"/>
      <c r="G147" s="673"/>
      <c r="H147" s="673"/>
      <c r="I147" s="673"/>
      <c r="J147" s="673"/>
      <c r="K147" s="673"/>
      <c r="L147" s="673"/>
      <c r="M147" s="673"/>
      <c r="N147" s="673"/>
      <c r="O147" s="673"/>
      <c r="P147" s="673"/>
      <c r="Q147" s="673"/>
      <c r="R147" s="673"/>
      <c r="S147" s="673"/>
      <c r="T147" s="673"/>
      <c r="U147" s="673"/>
      <c r="V147" s="673"/>
      <c r="W147" s="673"/>
      <c r="X147" s="673"/>
      <c r="Y147" s="673"/>
      <c r="Z147" s="673"/>
      <c r="AA147" s="673"/>
      <c r="AB147" s="673"/>
      <c r="AC147" s="673"/>
      <c r="AD147" s="673"/>
      <c r="AE147" s="673"/>
      <c r="AF147" s="673"/>
      <c r="AG147" s="673"/>
      <c r="AH147" s="673"/>
    </row>
    <row r="148" spans="2:36" s="187" customFormat="1">
      <c r="B148" s="202" t="s">
        <v>275</v>
      </c>
      <c r="C148" s="203"/>
      <c r="D148" s="211">
        <f t="shared" ref="D148:AH148" si="84">D96</f>
        <v>2024</v>
      </c>
      <c r="E148" s="203">
        <f t="shared" si="84"/>
        <v>2024</v>
      </c>
      <c r="F148" s="203">
        <f t="shared" si="84"/>
        <v>2025</v>
      </c>
      <c r="G148" s="203">
        <f t="shared" si="84"/>
        <v>2026</v>
      </c>
      <c r="H148" s="206">
        <f t="shared" si="84"/>
        <v>2027</v>
      </c>
      <c r="I148" s="206">
        <f t="shared" si="84"/>
        <v>2028</v>
      </c>
      <c r="J148" s="206">
        <f t="shared" si="84"/>
        <v>2029</v>
      </c>
      <c r="K148" s="206">
        <f t="shared" si="84"/>
        <v>2030</v>
      </c>
      <c r="L148" s="206">
        <f t="shared" si="84"/>
        <v>2031</v>
      </c>
      <c r="M148" s="206">
        <f t="shared" si="84"/>
        <v>2032</v>
      </c>
      <c r="N148" s="206">
        <f t="shared" si="84"/>
        <v>2033</v>
      </c>
      <c r="O148" s="206">
        <f t="shared" si="84"/>
        <v>2034</v>
      </c>
      <c r="P148" s="206">
        <f t="shared" si="84"/>
        <v>2035</v>
      </c>
      <c r="Q148" s="206">
        <f t="shared" si="84"/>
        <v>2036</v>
      </c>
      <c r="R148" s="206">
        <f t="shared" si="84"/>
        <v>2037</v>
      </c>
      <c r="S148" s="206">
        <f t="shared" si="84"/>
        <v>2038</v>
      </c>
      <c r="T148" s="206">
        <f t="shared" si="84"/>
        <v>2039</v>
      </c>
      <c r="U148" s="206">
        <f t="shared" si="84"/>
        <v>2040</v>
      </c>
      <c r="V148" s="206">
        <f t="shared" si="84"/>
        <v>2041</v>
      </c>
      <c r="W148" s="206">
        <f t="shared" si="84"/>
        <v>2042</v>
      </c>
      <c r="X148" s="206">
        <f t="shared" si="84"/>
        <v>2043</v>
      </c>
      <c r="Y148" s="206">
        <f t="shared" si="84"/>
        <v>2044</v>
      </c>
      <c r="Z148" s="206">
        <f t="shared" si="84"/>
        <v>2045</v>
      </c>
      <c r="AA148" s="206">
        <f t="shared" si="84"/>
        <v>2046</v>
      </c>
      <c r="AB148" s="206">
        <f t="shared" si="84"/>
        <v>2047</v>
      </c>
      <c r="AC148" s="206">
        <f t="shared" si="84"/>
        <v>2048</v>
      </c>
      <c r="AD148" s="206">
        <f t="shared" si="84"/>
        <v>2049</v>
      </c>
      <c r="AE148" s="206">
        <f t="shared" si="84"/>
        <v>2050</v>
      </c>
      <c r="AF148" s="206">
        <f t="shared" si="84"/>
        <v>2051</v>
      </c>
      <c r="AG148" s="206">
        <f t="shared" si="84"/>
        <v>2052</v>
      </c>
      <c r="AH148" s="206">
        <f t="shared" si="84"/>
        <v>2053</v>
      </c>
      <c r="AI148" s="31"/>
    </row>
    <row r="149" spans="2:36" s="17" customFormat="1">
      <c r="B149" s="86" t="str">
        <f>B145</f>
        <v>Pitná voda</v>
      </c>
      <c r="C149" s="86"/>
      <c r="D149" s="86" t="s">
        <v>17</v>
      </c>
      <c r="E149" s="767">
        <f>IF($F$2=0,0,IF(OR($G$2=1,$G$2=2),IF(E$105/$C$133&gt;=1,$C$133,E$105+$C$145),0))</f>
        <v>0</v>
      </c>
      <c r="F149" s="767">
        <f>IF($F$2=0,0,IF(OR($G$2=1,$G$2=2),IF(F$105/$C$133&gt;=1,$C$133,E$149+$C$145),0))</f>
        <v>0</v>
      </c>
      <c r="G149" s="767">
        <f>IF($F$2=0,0,IF(OR($G$2=1,$G$2=2),IF(G$105/$C$133&gt;=1,$C$133,F$149+$C$145),0))</f>
        <v>0</v>
      </c>
      <c r="H149" s="767">
        <f t="shared" ref="H149:AH149" si="85">IF($F$2=0,0,IF(OR($G$2=1,$G$2=2),IF(H$105/$C$133&gt;=1,$C$133,G$149+$C$145),0))</f>
        <v>0</v>
      </c>
      <c r="I149" s="767">
        <f t="shared" si="85"/>
        <v>0</v>
      </c>
      <c r="J149" s="767">
        <f t="shared" si="85"/>
        <v>0</v>
      </c>
      <c r="K149" s="767">
        <f t="shared" si="85"/>
        <v>0</v>
      </c>
      <c r="L149" s="767">
        <f t="shared" si="85"/>
        <v>0</v>
      </c>
      <c r="M149" s="767">
        <f t="shared" si="85"/>
        <v>0</v>
      </c>
      <c r="N149" s="767">
        <f t="shared" si="85"/>
        <v>0</v>
      </c>
      <c r="O149" s="767">
        <f t="shared" si="85"/>
        <v>0</v>
      </c>
      <c r="P149" s="767">
        <f t="shared" si="85"/>
        <v>0</v>
      </c>
      <c r="Q149" s="767">
        <f t="shared" si="85"/>
        <v>0</v>
      </c>
      <c r="R149" s="767">
        <f t="shared" si="85"/>
        <v>0</v>
      </c>
      <c r="S149" s="767">
        <f t="shared" si="85"/>
        <v>0</v>
      </c>
      <c r="T149" s="767">
        <f t="shared" si="85"/>
        <v>0</v>
      </c>
      <c r="U149" s="767">
        <f t="shared" si="85"/>
        <v>0</v>
      </c>
      <c r="V149" s="767">
        <f t="shared" si="85"/>
        <v>0</v>
      </c>
      <c r="W149" s="767">
        <f t="shared" si="85"/>
        <v>0</v>
      </c>
      <c r="X149" s="767">
        <f t="shared" si="85"/>
        <v>0</v>
      </c>
      <c r="Y149" s="767">
        <f t="shared" si="85"/>
        <v>0</v>
      </c>
      <c r="Z149" s="767">
        <f t="shared" si="85"/>
        <v>0</v>
      </c>
      <c r="AA149" s="767">
        <f t="shared" si="85"/>
        <v>0</v>
      </c>
      <c r="AB149" s="767">
        <f t="shared" si="85"/>
        <v>0</v>
      </c>
      <c r="AC149" s="767">
        <f t="shared" si="85"/>
        <v>0</v>
      </c>
      <c r="AD149" s="767">
        <f t="shared" si="85"/>
        <v>0</v>
      </c>
      <c r="AE149" s="767">
        <f t="shared" si="85"/>
        <v>0</v>
      </c>
      <c r="AF149" s="767">
        <f t="shared" si="85"/>
        <v>0</v>
      </c>
      <c r="AG149" s="767">
        <f t="shared" si="85"/>
        <v>0</v>
      </c>
      <c r="AH149" s="767">
        <f t="shared" si="85"/>
        <v>0</v>
      </c>
      <c r="AI149" s="327"/>
      <c r="AJ149" s="328"/>
    </row>
    <row r="150" spans="2:36" s="17" customFormat="1">
      <c r="B150" s="86" t="str">
        <f>B146</f>
        <v>Odpadní voda</v>
      </c>
      <c r="C150" s="86"/>
      <c r="D150" s="86" t="s">
        <v>17</v>
      </c>
      <c r="E150" s="767">
        <f>IF($F$2=0,0,IF(OR($G$2=0,$G$2=2),IF(E$106/$C$134&gt;=1,$C$134,E$106+$C$146),0))</f>
        <v>0</v>
      </c>
      <c r="F150" s="767">
        <f>IF($F$2=0,0,IF(OR($G$2=0,$G$2=2),IF(F$106/$C$134&gt;=1,$C$134,E$150+$C$146),0))</f>
        <v>0</v>
      </c>
      <c r="G150" s="767">
        <f>IF($F$2=0,0,IF(OR($G$2=0,$G$2=2),IF(G$106/$C$134&gt;=1,$C$134,F$150+$C$146),0))</f>
        <v>0</v>
      </c>
      <c r="H150" s="767">
        <f t="shared" ref="H150:AH150" si="86">IF($F$2=0,0,IF(OR($G$2=0,$G$2=2),IF(H$106/$C$134&gt;=1,$C$134,G$150+$C$146),0))</f>
        <v>0</v>
      </c>
      <c r="I150" s="767">
        <f t="shared" si="86"/>
        <v>0</v>
      </c>
      <c r="J150" s="767">
        <f t="shared" si="86"/>
        <v>0</v>
      </c>
      <c r="K150" s="767">
        <f t="shared" si="86"/>
        <v>0</v>
      </c>
      <c r="L150" s="767">
        <f t="shared" si="86"/>
        <v>0</v>
      </c>
      <c r="M150" s="767">
        <f t="shared" si="86"/>
        <v>0</v>
      </c>
      <c r="N150" s="767">
        <f t="shared" si="86"/>
        <v>0</v>
      </c>
      <c r="O150" s="767">
        <f t="shared" si="86"/>
        <v>0</v>
      </c>
      <c r="P150" s="767">
        <f t="shared" si="86"/>
        <v>0</v>
      </c>
      <c r="Q150" s="767">
        <f t="shared" si="86"/>
        <v>0</v>
      </c>
      <c r="R150" s="767">
        <f t="shared" si="86"/>
        <v>0</v>
      </c>
      <c r="S150" s="767">
        <f t="shared" si="86"/>
        <v>0</v>
      </c>
      <c r="T150" s="767">
        <f t="shared" si="86"/>
        <v>0</v>
      </c>
      <c r="U150" s="767">
        <f t="shared" si="86"/>
        <v>0</v>
      </c>
      <c r="V150" s="767">
        <f t="shared" si="86"/>
        <v>0</v>
      </c>
      <c r="W150" s="767">
        <f t="shared" si="86"/>
        <v>0</v>
      </c>
      <c r="X150" s="767">
        <f t="shared" si="86"/>
        <v>0</v>
      </c>
      <c r="Y150" s="767">
        <f t="shared" si="86"/>
        <v>0</v>
      </c>
      <c r="Z150" s="767">
        <f t="shared" si="86"/>
        <v>0</v>
      </c>
      <c r="AA150" s="767">
        <f t="shared" si="86"/>
        <v>0</v>
      </c>
      <c r="AB150" s="767">
        <f t="shared" si="86"/>
        <v>0</v>
      </c>
      <c r="AC150" s="767">
        <f t="shared" si="86"/>
        <v>0</v>
      </c>
      <c r="AD150" s="767">
        <f t="shared" si="86"/>
        <v>0</v>
      </c>
      <c r="AE150" s="767">
        <f t="shared" si="86"/>
        <v>0</v>
      </c>
      <c r="AF150" s="767">
        <f t="shared" si="86"/>
        <v>0</v>
      </c>
      <c r="AG150" s="767">
        <f t="shared" si="86"/>
        <v>0</v>
      </c>
      <c r="AH150" s="767">
        <f t="shared" si="86"/>
        <v>0</v>
      </c>
      <c r="AI150" s="327"/>
      <c r="AJ150" s="328"/>
    </row>
    <row r="151" spans="2:36" s="17" customFormat="1">
      <c r="B151" s="16"/>
      <c r="C151" s="30"/>
      <c r="E151" s="674"/>
      <c r="F151" s="674"/>
      <c r="G151" s="674"/>
      <c r="H151" s="674"/>
      <c r="I151" s="674"/>
      <c r="J151" s="674"/>
      <c r="K151" s="674"/>
      <c r="L151" s="674"/>
      <c r="M151" s="674"/>
      <c r="N151" s="674"/>
      <c r="O151" s="674"/>
      <c r="P151" s="674"/>
      <c r="Q151" s="674"/>
      <c r="R151" s="674"/>
      <c r="S151" s="674"/>
      <c r="T151" s="674"/>
      <c r="U151" s="674"/>
      <c r="V151" s="674"/>
      <c r="W151" s="674"/>
      <c r="X151" s="674"/>
      <c r="Y151" s="674"/>
      <c r="Z151" s="674"/>
      <c r="AA151" s="674"/>
      <c r="AB151" s="674"/>
      <c r="AC151" s="674"/>
      <c r="AD151" s="674"/>
      <c r="AE151" s="674"/>
      <c r="AF151" s="674"/>
      <c r="AG151" s="674"/>
      <c r="AH151" s="674"/>
      <c r="AI151" s="327"/>
      <c r="AJ151" s="328"/>
    </row>
    <row r="152" spans="2:36" s="8" customFormat="1">
      <c r="B152" s="30"/>
      <c r="C152" s="529"/>
      <c r="D152" s="530"/>
      <c r="E152" s="674"/>
      <c r="F152" s="674"/>
      <c r="G152" s="674"/>
      <c r="H152" s="674"/>
      <c r="I152" s="674"/>
      <c r="J152" s="674"/>
      <c r="K152" s="674"/>
      <c r="L152" s="674"/>
      <c r="M152" s="674"/>
      <c r="N152" s="674"/>
      <c r="O152" s="674"/>
      <c r="P152" s="674"/>
      <c r="Q152" s="674"/>
      <c r="R152" s="674"/>
      <c r="S152" s="674"/>
      <c r="T152" s="674"/>
      <c r="U152" s="674"/>
      <c r="V152" s="674"/>
      <c r="W152" s="674"/>
      <c r="X152" s="674"/>
      <c r="Y152" s="674"/>
      <c r="Z152" s="674"/>
      <c r="AA152" s="674"/>
      <c r="AB152" s="674"/>
      <c r="AC152" s="674"/>
      <c r="AD152" s="674"/>
      <c r="AE152" s="674"/>
      <c r="AF152" s="674"/>
      <c r="AG152" s="674"/>
      <c r="AH152" s="674"/>
      <c r="AI152" s="14"/>
    </row>
    <row r="153" spans="2:36" s="17" customFormat="1">
      <c r="B153" s="645"/>
      <c r="C153" s="30"/>
      <c r="D153" s="30"/>
      <c r="E153" s="292"/>
      <c r="F153" s="292"/>
      <c r="G153" s="292"/>
      <c r="H153" s="292"/>
      <c r="I153" s="292"/>
      <c r="J153" s="292"/>
      <c r="K153" s="292"/>
      <c r="L153" s="292"/>
      <c r="M153" s="292"/>
      <c r="N153" s="292"/>
      <c r="O153" s="292"/>
      <c r="P153" s="292"/>
      <c r="Q153" s="292"/>
      <c r="R153" s="292"/>
      <c r="S153" s="292"/>
      <c r="T153" s="292"/>
      <c r="U153" s="292"/>
      <c r="V153" s="292"/>
      <c r="W153" s="292"/>
      <c r="X153" s="292"/>
      <c r="Y153" s="292"/>
      <c r="Z153" s="292"/>
      <c r="AA153" s="292"/>
      <c r="AB153" s="292"/>
      <c r="AC153" s="292"/>
      <c r="AD153" s="292"/>
      <c r="AE153" s="292"/>
      <c r="AF153" s="292"/>
      <c r="AG153" s="292"/>
      <c r="AH153" s="292"/>
      <c r="AI153" s="327"/>
      <c r="AJ153" s="328"/>
    </row>
    <row r="154" spans="2:36" s="8" customFormat="1">
      <c r="C154" s="530"/>
      <c r="D154" s="530"/>
      <c r="E154" s="654"/>
      <c r="F154" s="292"/>
      <c r="G154" s="292"/>
      <c r="H154" s="292"/>
      <c r="I154" s="654"/>
      <c r="J154" s="654"/>
      <c r="K154" s="654"/>
      <c r="L154" s="654"/>
      <c r="M154" s="292"/>
      <c r="N154" s="292"/>
      <c r="O154" s="292"/>
      <c r="P154" s="292"/>
      <c r="Q154" s="292"/>
      <c r="R154" s="292"/>
      <c r="S154" s="292"/>
      <c r="T154" s="292"/>
      <c r="U154" s="292"/>
      <c r="V154" s="292"/>
      <c r="W154" s="292"/>
      <c r="X154" s="292"/>
      <c r="Y154" s="292"/>
      <c r="Z154" s="292"/>
      <c r="AA154" s="292"/>
      <c r="AB154" s="292"/>
      <c r="AC154" s="292"/>
      <c r="AD154" s="292"/>
      <c r="AE154" s="292"/>
      <c r="AF154" s="292"/>
      <c r="AG154" s="292"/>
      <c r="AH154" s="292"/>
      <c r="AI154" s="325"/>
      <c r="AJ154" s="326"/>
    </row>
    <row r="155" spans="2:36" s="17" customFormat="1">
      <c r="B155" s="16"/>
      <c r="C155" s="16"/>
      <c r="D155" s="16"/>
      <c r="E155" s="653"/>
      <c r="F155" s="653"/>
      <c r="G155" s="653"/>
      <c r="H155" s="653"/>
      <c r="I155" s="653"/>
      <c r="J155" s="653"/>
      <c r="K155" s="653"/>
      <c r="L155" s="653"/>
      <c r="M155" s="653"/>
      <c r="N155" s="653"/>
      <c r="O155" s="653"/>
      <c r="P155" s="653"/>
      <c r="Q155" s="653"/>
      <c r="R155" s="653"/>
      <c r="S155" s="653"/>
      <c r="T155" s="653"/>
      <c r="U155" s="653"/>
      <c r="V155" s="653"/>
      <c r="W155" s="653"/>
      <c r="X155" s="653"/>
      <c r="Y155" s="653"/>
      <c r="Z155" s="653"/>
      <c r="AA155" s="653"/>
      <c r="AB155" s="653"/>
      <c r="AC155" s="653"/>
      <c r="AD155" s="653"/>
      <c r="AE155" s="653"/>
      <c r="AF155" s="653"/>
      <c r="AG155" s="653"/>
      <c r="AH155" s="653"/>
      <c r="AI155" s="327"/>
      <c r="AJ155" s="328"/>
    </row>
    <row r="156" spans="2:36" s="188" customFormat="1">
      <c r="B156" s="154" t="s">
        <v>178</v>
      </c>
      <c r="C156" s="154"/>
      <c r="D156" s="209">
        <f>$D$7</f>
        <v>2024</v>
      </c>
      <c r="E156" s="665">
        <f>Info!J17</f>
        <v>2024</v>
      </c>
      <c r="F156" s="665">
        <f>E156+1</f>
        <v>2025</v>
      </c>
      <c r="G156" s="665">
        <f>F156+1</f>
        <v>2026</v>
      </c>
      <c r="H156" s="665">
        <f t="shared" ref="H156:AH156" si="87">G156+1</f>
        <v>2027</v>
      </c>
      <c r="I156" s="665">
        <f t="shared" si="87"/>
        <v>2028</v>
      </c>
      <c r="J156" s="665">
        <f t="shared" si="87"/>
        <v>2029</v>
      </c>
      <c r="K156" s="665">
        <f t="shared" si="87"/>
        <v>2030</v>
      </c>
      <c r="L156" s="665">
        <f t="shared" si="87"/>
        <v>2031</v>
      </c>
      <c r="M156" s="665">
        <f t="shared" si="87"/>
        <v>2032</v>
      </c>
      <c r="N156" s="665">
        <f t="shared" si="87"/>
        <v>2033</v>
      </c>
      <c r="O156" s="665">
        <f t="shared" si="87"/>
        <v>2034</v>
      </c>
      <c r="P156" s="665">
        <f t="shared" si="87"/>
        <v>2035</v>
      </c>
      <c r="Q156" s="665">
        <f t="shared" si="87"/>
        <v>2036</v>
      </c>
      <c r="R156" s="665">
        <f t="shared" si="87"/>
        <v>2037</v>
      </c>
      <c r="S156" s="665">
        <f t="shared" si="87"/>
        <v>2038</v>
      </c>
      <c r="T156" s="665">
        <f t="shared" si="87"/>
        <v>2039</v>
      </c>
      <c r="U156" s="665">
        <f t="shared" si="87"/>
        <v>2040</v>
      </c>
      <c r="V156" s="665">
        <f t="shared" si="87"/>
        <v>2041</v>
      </c>
      <c r="W156" s="665">
        <f t="shared" si="87"/>
        <v>2042</v>
      </c>
      <c r="X156" s="665">
        <f t="shared" si="87"/>
        <v>2043</v>
      </c>
      <c r="Y156" s="665">
        <f t="shared" si="87"/>
        <v>2044</v>
      </c>
      <c r="Z156" s="665">
        <f t="shared" si="87"/>
        <v>2045</v>
      </c>
      <c r="AA156" s="665">
        <f t="shared" si="87"/>
        <v>2046</v>
      </c>
      <c r="AB156" s="665">
        <f t="shared" si="87"/>
        <v>2047</v>
      </c>
      <c r="AC156" s="665">
        <f t="shared" si="87"/>
        <v>2048</v>
      </c>
      <c r="AD156" s="665">
        <f t="shared" si="87"/>
        <v>2049</v>
      </c>
      <c r="AE156" s="665">
        <f t="shared" si="87"/>
        <v>2050</v>
      </c>
      <c r="AF156" s="665">
        <f t="shared" si="87"/>
        <v>2051</v>
      </c>
      <c r="AG156" s="665">
        <f t="shared" si="87"/>
        <v>2052</v>
      </c>
      <c r="AH156" s="665">
        <f t="shared" si="87"/>
        <v>2053</v>
      </c>
    </row>
    <row r="157" spans="2:36" s="187" customFormat="1" hidden="1">
      <c r="B157" s="187" t="s">
        <v>58</v>
      </c>
      <c r="D157" s="9"/>
      <c r="E157" s="31">
        <v>1</v>
      </c>
      <c r="F157" s="31">
        <f t="shared" ref="F157:Q157" si="88">E157+1</f>
        <v>2</v>
      </c>
      <c r="G157" s="31">
        <f t="shared" si="88"/>
        <v>3</v>
      </c>
      <c r="H157" s="31">
        <f t="shared" si="88"/>
        <v>4</v>
      </c>
      <c r="I157" s="31">
        <f t="shared" si="88"/>
        <v>5</v>
      </c>
      <c r="J157" s="31">
        <f t="shared" si="88"/>
        <v>6</v>
      </c>
      <c r="K157" s="31">
        <f t="shared" si="88"/>
        <v>7</v>
      </c>
      <c r="L157" s="31">
        <f t="shared" si="88"/>
        <v>8</v>
      </c>
      <c r="M157" s="31">
        <f t="shared" si="88"/>
        <v>9</v>
      </c>
      <c r="N157" s="31">
        <f t="shared" si="88"/>
        <v>10</v>
      </c>
      <c r="O157" s="31">
        <f t="shared" si="88"/>
        <v>11</v>
      </c>
      <c r="P157" s="31">
        <f t="shared" si="88"/>
        <v>12</v>
      </c>
      <c r="Q157" s="31">
        <f t="shared" si="88"/>
        <v>13</v>
      </c>
      <c r="R157" s="31">
        <f t="shared" ref="R157" si="89">Q157+1</f>
        <v>14</v>
      </c>
      <c r="S157" s="31">
        <f t="shared" ref="S157" si="90">R157+1</f>
        <v>15</v>
      </c>
      <c r="T157" s="31">
        <f t="shared" ref="T157" si="91">S157+1</f>
        <v>16</v>
      </c>
      <c r="U157" s="31">
        <f t="shared" ref="U157" si="92">T157+1</f>
        <v>17</v>
      </c>
      <c r="V157" s="31">
        <f t="shared" ref="V157" si="93">U157+1</f>
        <v>18</v>
      </c>
      <c r="W157" s="31">
        <f t="shared" ref="W157" si="94">V157+1</f>
        <v>19</v>
      </c>
      <c r="X157" s="31">
        <f t="shared" ref="X157" si="95">W157+1</f>
        <v>20</v>
      </c>
      <c r="Y157" s="31">
        <f t="shared" ref="Y157" si="96">X157+1</f>
        <v>21</v>
      </c>
      <c r="Z157" s="31">
        <f t="shared" ref="Z157" si="97">Y157+1</f>
        <v>22</v>
      </c>
      <c r="AA157" s="31">
        <f t="shared" ref="AA157" si="98">Z157+1</f>
        <v>23</v>
      </c>
      <c r="AB157" s="31">
        <f t="shared" ref="AB157" si="99">AA157+1</f>
        <v>24</v>
      </c>
      <c r="AC157" s="31">
        <f t="shared" ref="AC157" si="100">AB157+1</f>
        <v>25</v>
      </c>
      <c r="AD157" s="31">
        <f t="shared" ref="AD157" si="101">AC157+1</f>
        <v>26</v>
      </c>
      <c r="AE157" s="31">
        <f t="shared" ref="AE157" si="102">AD157+1</f>
        <v>27</v>
      </c>
      <c r="AF157" s="31">
        <f t="shared" ref="AF157" si="103">AE157+1</f>
        <v>28</v>
      </c>
      <c r="AG157" s="31">
        <f t="shared" ref="AG157" si="104">AF157+1</f>
        <v>29</v>
      </c>
      <c r="AH157" s="31">
        <f t="shared" ref="AH157" si="105">AG157+1</f>
        <v>30</v>
      </c>
      <c r="AI157" s="31"/>
    </row>
    <row r="158" spans="2:36">
      <c r="B158" s="99"/>
      <c r="D158" s="651"/>
      <c r="E158" s="650"/>
      <c r="F158" s="650"/>
      <c r="G158" s="650"/>
      <c r="H158" s="650"/>
      <c r="I158" s="650"/>
      <c r="J158" s="650"/>
      <c r="K158" s="650"/>
      <c r="L158" s="650"/>
      <c r="M158" s="650"/>
      <c r="N158" s="650"/>
      <c r="O158" s="650"/>
      <c r="P158" s="650"/>
      <c r="Q158" s="650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99"/>
    </row>
    <row r="159" spans="2:36">
      <c r="B159" s="7" t="s">
        <v>32</v>
      </c>
      <c r="C159" s="7"/>
      <c r="D159" s="57"/>
      <c r="E159" s="650"/>
      <c r="F159" s="650"/>
      <c r="G159" s="650"/>
      <c r="H159" s="650"/>
      <c r="I159" s="650"/>
      <c r="J159" s="650"/>
      <c r="K159" s="650"/>
      <c r="L159" s="650"/>
      <c r="M159" s="650"/>
      <c r="N159" s="650"/>
      <c r="O159" s="650"/>
      <c r="P159" s="650"/>
      <c r="Q159" s="650"/>
      <c r="R159" s="650"/>
      <c r="S159" s="531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99"/>
    </row>
    <row r="160" spans="2:36" s="187" customFormat="1">
      <c r="B160" s="202" t="s">
        <v>200</v>
      </c>
      <c r="C160" s="202" t="s">
        <v>247</v>
      </c>
      <c r="D160" s="206"/>
      <c r="E160" s="233">
        <f>E156</f>
        <v>2024</v>
      </c>
      <c r="F160" s="233">
        <f t="shared" ref="F160:AH160" si="106">F156</f>
        <v>2025</v>
      </c>
      <c r="G160" s="233">
        <f t="shared" si="106"/>
        <v>2026</v>
      </c>
      <c r="H160" s="233">
        <f t="shared" si="106"/>
        <v>2027</v>
      </c>
      <c r="I160" s="233">
        <f t="shared" si="106"/>
        <v>2028</v>
      </c>
      <c r="J160" s="233">
        <f t="shared" si="106"/>
        <v>2029</v>
      </c>
      <c r="K160" s="233">
        <f t="shared" si="106"/>
        <v>2030</v>
      </c>
      <c r="L160" s="233">
        <f t="shared" si="106"/>
        <v>2031</v>
      </c>
      <c r="M160" s="233">
        <f t="shared" si="106"/>
        <v>2032</v>
      </c>
      <c r="N160" s="233">
        <f t="shared" si="106"/>
        <v>2033</v>
      </c>
      <c r="O160" s="233">
        <f t="shared" si="106"/>
        <v>2034</v>
      </c>
      <c r="P160" s="233">
        <f t="shared" si="106"/>
        <v>2035</v>
      </c>
      <c r="Q160" s="233">
        <f t="shared" si="106"/>
        <v>2036</v>
      </c>
      <c r="R160" s="233">
        <f t="shared" si="106"/>
        <v>2037</v>
      </c>
      <c r="S160" s="233">
        <f t="shared" si="106"/>
        <v>2038</v>
      </c>
      <c r="T160" s="233">
        <f t="shared" si="106"/>
        <v>2039</v>
      </c>
      <c r="U160" s="233">
        <f t="shared" si="106"/>
        <v>2040</v>
      </c>
      <c r="V160" s="233">
        <f t="shared" si="106"/>
        <v>2041</v>
      </c>
      <c r="W160" s="233">
        <f t="shared" si="106"/>
        <v>2042</v>
      </c>
      <c r="X160" s="233">
        <f t="shared" si="106"/>
        <v>2043</v>
      </c>
      <c r="Y160" s="233">
        <f t="shared" si="106"/>
        <v>2044</v>
      </c>
      <c r="Z160" s="233">
        <f t="shared" si="106"/>
        <v>2045</v>
      </c>
      <c r="AA160" s="233">
        <f t="shared" si="106"/>
        <v>2046</v>
      </c>
      <c r="AB160" s="233">
        <f t="shared" si="106"/>
        <v>2047</v>
      </c>
      <c r="AC160" s="233">
        <f t="shared" si="106"/>
        <v>2048</v>
      </c>
      <c r="AD160" s="233">
        <f t="shared" si="106"/>
        <v>2049</v>
      </c>
      <c r="AE160" s="233">
        <f t="shared" si="106"/>
        <v>2050</v>
      </c>
      <c r="AF160" s="233">
        <f t="shared" si="106"/>
        <v>2051</v>
      </c>
      <c r="AG160" s="233">
        <f t="shared" si="106"/>
        <v>2052</v>
      </c>
      <c r="AH160" s="233">
        <f t="shared" si="106"/>
        <v>2053</v>
      </c>
    </row>
    <row r="161" spans="1:36" s="17" customFormat="1">
      <c r="B161" s="490" t="s">
        <v>0</v>
      </c>
      <c r="C161" s="513"/>
      <c r="D161" s="490" t="s">
        <v>17</v>
      </c>
      <c r="E161" s="514">
        <f>IF(E160&gt;=Info!$C$17,IF($F$2=1,0,IF(E160=Info!$C$17,('Základní vstupní data'!$F$138*1000)*INDEX(Indexace!$C$23:$AV$23,MATCH($D$7,Indexace!$C$21:$AV$21)),IF(E160=(Info!$C$17+1),('Provozní náklady VaK-ex post'!$F$63*1000)*INDEX(Indexace!$C$24:$AV$24,MATCH($D$7,Indexace!$C$21:$AV$21)),IF(E160=(Info!$C$17+2),('Provozní náklady VaK-ex post'!$H$63*1000)*INDEX(Indexace!$C$25:$AV$25,MATCH($D$7,Indexace!$C$21:$AV$21)),IF(E160=(Info!$C$17+3),('Provozní náklady VaK-ex post'!$J$63*1000)*INDEX(Indexace!$C$26:$AV$26,MATCH($D$7,Indexace!$C$21:$AV$21)),IF(E160=(Info!$C$17+4),('Provozní náklady VaK-ex post'!$L$63*1000)*INDEX(Indexace!$C$27:$AV$27,MATCH($D$7,Indexace!$C$21:$AV$21)),IF(E160=(Info!$C$17+5),('Provozní náklady VaK-ex post'!$N$63*1000)*INDEX(Indexace!$C$28:$AV$28,MATCH($D$7,Indexace!$C$21:$AV$21)),IF(E160=(Info!$C$17+6),('Provozní náklady VaK-ex post'!$P$63*1000)*INDEX(Indexace!$C$29:$AV$29,MATCH($D$7,Indexace!$C$21:$AV$21)),IF(E160=(Info!$C$17+7),('Provozní náklady VaK-ex post'!$R$63*1000)*INDEX(Indexace!$C$30:$AV$30,MATCH($D$7,Indexace!$C$21:$AV$21)),IF(E160=(Info!$C$17+8),('Provozní náklady VaK-ex post'!$T$63*1000)*INDEX(Indexace!$C$31:$AV$31,MATCH($D$7,Indexace!$C$21:$AV$21)),IF(E160=(Info!$C$17+9),('Provozní náklady VaK-ex post'!$V$63*1000)*INDEX(Indexace!$C$32:$AV$32,MATCH($D$7,Indexace!$C$21:$AV$21)),IF(E160=(Info!$C$17+10),('Provozní náklady VaK-ex post'!$V$63*1000)*INDEX(Indexace!$C$33:$AV$33,MATCH($D$7,Indexace!$C$21:$AV$21)),IF(E160=(Info!$C$17+11),('Provozní náklady VaK-ex post'!$V$63*1000)*INDEX(Indexace!$C$34:$AV$34,MATCH($D$7,Indexace!$C$21:$AV$21)),IF(E160=(Info!$C$17+12),('Provozní náklady VaK-ex post'!$V$63*1000)*INDEX(Indexace!$C$35:$AV$35,MATCH($D$7,Indexace!$C$21:$AV$21)),IF(E160=(Info!$C$17+13),('Provozní náklady VaK-ex post'!$V$63*1000)*INDEX(Indexace!$C$36:$AV$36,MATCH($D$7,Indexace!$C$21:$AV$21)),IF(E160=(Info!$C$17+14),('Provozní náklady VaK-ex post'!$V$63*1000)*INDEX(Indexace!$C$37:$AV$37,MATCH($D$7,Indexace!$C$21:$AV$21)),IF(E160=(Info!$C$17+15),('Provozní náklady VaK-ex post'!$V$63*1000)*INDEX(Indexace!$C$38:$AV$38,MATCH($D$7,Indexace!$C$21:$AV$21)),IF(E160=(Info!$C$17+16),('Provozní náklady VaK-ex post'!$V$63*1000)*INDEX(Indexace!$C$39:$AV$39,MATCH($D$7,Indexace!$C$21:$AV$21)),IF(E160=(Info!$C$17+17),('Provozní náklady VaK-ex post'!$V$63*1000)*INDEX(Indexace!$C$40:$AV$40,MATCH($D$7,Indexace!$C$21:$AV$21)),IF(E160=(Info!$C$17+18),('Provozní náklady VaK-ex post'!$V$63*1000)*INDEX(Indexace!$C$41:$AV$41,MATCH($D$7,Indexace!$C$21:$AV$21)),IF(E160=(Info!$C$17+19),('Provozní náklady VaK-ex post'!$V$63*1000)*INDEX(Indexace!$C$42:$AV$42,MATCH($D$7,Indexace!$C$21:$AV$21)),IF(E160=(Info!$C$17+20),('Provozní náklady VaK-ex post'!$V$63*1000)*INDEX(Indexace!$C$43:$AV$43,MATCH($D$7,Indexace!$C$21:$AV$21)),IF(E160=(Info!$C$17+21),('Provozní náklady VaK-ex post'!$V$63*1000)*INDEX(Indexace!$C$44:$AV$44,MATCH($D$7,Indexace!$C$21:$AV$21)),IF(E160=(Info!$C$17+22),('Provozní náklady VaK-ex post'!$V$63*1000)*INDEX(Indexace!$C$45:$AV$45,MATCH($D$7,Indexace!$C$21:$AV$21)),IF(E160=(Info!$C$17+23),('Provozní náklady VaK-ex post'!$V$63*1000)*INDEX(Indexace!$C$46:$AV$46,MATCH($D$7,Indexace!$C$21:$AV$21)),IF(E160=(Info!$C$17+24),('Provozní náklady VaK-ex post'!$V$63*1000)*INDEX(Indexace!$C$47:$AV$47,MATCH($D$7,Indexace!$C$21:$AV$21)),IF(E160=(Info!$C$17+25),('Provozní náklady VaK-ex post'!$V$63*1000)*INDEX(Indexace!$C$48:$AV$48,MATCH($D$7,Indexace!$C$21:$AV$21)),IF(E160=(Info!$C$17+26),('Provozní náklady VaK-ex post'!$V$63*1000)*INDEX(Indexace!$C$49:$AV$49,MATCH($D$7,Indexace!$C$21:$AV$21)),IF(E160=(Info!$C$17+27),('Provozní náklady VaK-ex post'!$V$63*1000)*INDEX(Indexace!$C$50:$AV$50,MATCH($D$7,Indexace!$C$21:$AV$21)),IF(E160=(Info!$C$17+28),('Provozní náklady VaK-ex post'!$V$63*1000)*INDEX(Indexace!$C$51:$AV$51,MATCH($D$7,Indexace!$C$21:$AV$21)),IF(E160=(Info!$C$17+29),('Provozní náklady VaK-ex post'!$V$63*1000)*INDEX(Indexace!$C$52:$AV$52,MATCH($D$7,Indexace!$C$21:$AV$21)),IF(E160=(Info!$C$17+30),('Provozní náklady VaK-ex post'!$V$63*1000)*INDEX(Indexace!$C$53:$AV$53,MATCH($D$7,Indexace!$C$21:$AV$21)))))))))))))))))))))))))))))))))),0)</f>
        <v>0</v>
      </c>
      <c r="F161" s="514">
        <f>IF(F160&gt;=Info!$C$17,IF($F$2=1,0,IF(F160=Info!$C$17,('Základní vstupní data'!$F$138*1000)*INDEX(Indexace!$C$23:$AV$23,MATCH($D$7,Indexace!$C$21:$AV$21)),IF(F160=(Info!$C$17+1),('Provozní náklady VaK-ex post'!$F$63*1000)*INDEX(Indexace!$C$24:$AV$24,MATCH($D$7,Indexace!$C$21:$AV$21)),IF(F160=(Info!$C$17+2),('Provozní náklady VaK-ex post'!$H$63*1000)*INDEX(Indexace!$C$25:$AV$25,MATCH($D$7,Indexace!$C$21:$AV$21)),IF(F160=(Info!$C$17+3),('Provozní náklady VaK-ex post'!$J$63*1000)*INDEX(Indexace!$C$26:$AV$26,MATCH($D$7,Indexace!$C$21:$AV$21)),IF(F160=(Info!$C$17+4),('Provozní náklady VaK-ex post'!$L$63*1000)*INDEX(Indexace!$C$27:$AV$27,MATCH($D$7,Indexace!$C$21:$AV$21)),IF(F160=(Info!$C$17+5),('Provozní náklady VaK-ex post'!$N$63*1000)*INDEX(Indexace!$C$28:$AV$28,MATCH($D$7,Indexace!$C$21:$AV$21)),IF(F160=(Info!$C$17+6),('Provozní náklady VaK-ex post'!$P$63*1000)*INDEX(Indexace!$C$29:$AV$29,MATCH($D$7,Indexace!$C$21:$AV$21)),IF(F160=(Info!$C$17+7),('Provozní náklady VaK-ex post'!$R$63*1000)*INDEX(Indexace!$C$30:$AV$30,MATCH($D$7,Indexace!$C$21:$AV$21)),IF(F160=(Info!$C$17+8),('Provozní náklady VaK-ex post'!$T$63*1000)*INDEX(Indexace!$C$31:$AV$31,MATCH($D$7,Indexace!$C$21:$AV$21)),IF(F160=(Info!$C$17+9),('Provozní náklady VaK-ex post'!$V$63*1000)*INDEX(Indexace!$C$32:$AV$32,MATCH($D$7,Indexace!$C$21:$AV$21)),IF(F160=(Info!$C$17+10),('Provozní náklady VaK-ex post'!$V$63*1000)*INDEX(Indexace!$C$33:$AV$33,MATCH($D$7,Indexace!$C$21:$AV$21)),IF(F160=(Info!$C$17+11),('Provozní náklady VaK-ex post'!$V$63*1000)*INDEX(Indexace!$C$34:$AV$34,MATCH($D$7,Indexace!$C$21:$AV$21)),IF(F160=(Info!$C$17+12),('Provozní náklady VaK-ex post'!$V$63*1000)*INDEX(Indexace!$C$35:$AV$35,MATCH($D$7,Indexace!$C$21:$AV$21)),IF(F160=(Info!$C$17+13),('Provozní náklady VaK-ex post'!$V$63*1000)*INDEX(Indexace!$C$36:$AV$36,MATCH($D$7,Indexace!$C$21:$AV$21)),IF(F160=(Info!$C$17+14),('Provozní náklady VaK-ex post'!$V$63*1000)*INDEX(Indexace!$C$37:$AV$37,MATCH($D$7,Indexace!$C$21:$AV$21)),IF(F160=(Info!$C$17+15),('Provozní náklady VaK-ex post'!$V$63*1000)*INDEX(Indexace!$C$38:$AV$38,MATCH($D$7,Indexace!$C$21:$AV$21)),IF(F160=(Info!$C$17+16),('Provozní náklady VaK-ex post'!$V$63*1000)*INDEX(Indexace!$C$39:$AV$39,MATCH($D$7,Indexace!$C$21:$AV$21)),IF(F160=(Info!$C$17+17),('Provozní náklady VaK-ex post'!$V$63*1000)*INDEX(Indexace!$C$40:$AV$40,MATCH($D$7,Indexace!$C$21:$AV$21)),IF(F160=(Info!$C$17+18),('Provozní náklady VaK-ex post'!$V$63*1000)*INDEX(Indexace!$C$41:$AV$41,MATCH($D$7,Indexace!$C$21:$AV$21)),IF(F160=(Info!$C$17+19),('Provozní náklady VaK-ex post'!$V$63*1000)*INDEX(Indexace!$C$42:$AV$42,MATCH($D$7,Indexace!$C$21:$AV$21)),IF(F160=(Info!$C$17+20),('Provozní náklady VaK-ex post'!$V$63*1000)*INDEX(Indexace!$C$43:$AV$43,MATCH($D$7,Indexace!$C$21:$AV$21)),IF(F160=(Info!$C$17+21),('Provozní náklady VaK-ex post'!$V$63*1000)*INDEX(Indexace!$C$44:$AV$44,MATCH($D$7,Indexace!$C$21:$AV$21)),IF(F160=(Info!$C$17+22),('Provozní náklady VaK-ex post'!$V$63*1000)*INDEX(Indexace!$C$45:$AV$45,MATCH($D$7,Indexace!$C$21:$AV$21)),IF(F160=(Info!$C$17+23),('Provozní náklady VaK-ex post'!$V$63*1000)*INDEX(Indexace!$C$46:$AV$46,MATCH($D$7,Indexace!$C$21:$AV$21)),IF(F160=(Info!$C$17+24),('Provozní náklady VaK-ex post'!$V$63*1000)*INDEX(Indexace!$C$47:$AV$47,MATCH($D$7,Indexace!$C$21:$AV$21)),IF(F160=(Info!$C$17+25),('Provozní náklady VaK-ex post'!$V$63*1000)*INDEX(Indexace!$C$48:$AV$48,MATCH($D$7,Indexace!$C$21:$AV$21)),IF(F160=(Info!$C$17+26),('Provozní náklady VaK-ex post'!$V$63*1000)*INDEX(Indexace!$C$49:$AV$49,MATCH($D$7,Indexace!$C$21:$AV$21)),IF(F160=(Info!$C$17+27),('Provozní náklady VaK-ex post'!$V$63*1000)*INDEX(Indexace!$C$50:$AV$50,MATCH($D$7,Indexace!$C$21:$AV$21)),IF(F160=(Info!$C$17+28),('Provozní náklady VaK-ex post'!$V$63*1000)*INDEX(Indexace!$C$51:$AV$51,MATCH($D$7,Indexace!$C$21:$AV$21)),IF(F160=(Info!$C$17+29),('Provozní náklady VaK-ex post'!$V$63*1000)*INDEX(Indexace!$C$52:$AV$52,MATCH($D$7,Indexace!$C$21:$AV$21)),IF(F160=(Info!$C$17+30),('Provozní náklady VaK-ex post'!$V$63*1000)*INDEX(Indexace!$C$53:$AV$53,MATCH($D$7,Indexace!$C$21:$AV$21)))))))))))))))))))))))))))))))))),0)</f>
        <v>0</v>
      </c>
      <c r="G161" s="514">
        <f>IF(G160&gt;=Info!$C$17,IF($F$2=1,0,IF(G160=Info!$C$17,('Základní vstupní data'!$F$138*1000)*INDEX(Indexace!$C$23:$AV$23,MATCH($D$7,Indexace!$C$21:$AV$21)),IF(G160=(Info!$C$17+1),('Provozní náklady VaK-ex post'!$F$63*1000)*INDEX(Indexace!$C$24:$AV$24,MATCH($D$7,Indexace!$C$21:$AV$21)),IF(G160=(Info!$C$17+2),('Provozní náklady VaK-ex post'!$H$63*1000)*INDEX(Indexace!$C$25:$AV$25,MATCH($D$7,Indexace!$C$21:$AV$21)),IF(G160=(Info!$C$17+3),('Provozní náklady VaK-ex post'!$J$63*1000)*INDEX(Indexace!$C$26:$AV$26,MATCH($D$7,Indexace!$C$21:$AV$21)),IF(G160=(Info!$C$17+4),('Provozní náklady VaK-ex post'!$L$63*1000)*INDEX(Indexace!$C$27:$AV$27,MATCH($D$7,Indexace!$C$21:$AV$21)),IF(G160=(Info!$C$17+5),('Provozní náklady VaK-ex post'!$N$63*1000)*INDEX(Indexace!$C$28:$AV$28,MATCH($D$7,Indexace!$C$21:$AV$21)),IF(G160=(Info!$C$17+6),('Provozní náklady VaK-ex post'!$P$63*1000)*INDEX(Indexace!$C$29:$AV$29,MATCH($D$7,Indexace!$C$21:$AV$21)),IF(G160=(Info!$C$17+7),('Provozní náklady VaK-ex post'!$R$63*1000)*INDEX(Indexace!$C$30:$AV$30,MATCH($D$7,Indexace!$C$21:$AV$21)),IF(G160=(Info!$C$17+8),('Provozní náklady VaK-ex post'!$T$63*1000)*INDEX(Indexace!$C$31:$AV$31,MATCH($D$7,Indexace!$C$21:$AV$21)),IF(G160=(Info!$C$17+9),('Provozní náklady VaK-ex post'!$V$63*1000)*INDEX(Indexace!$C$32:$AV$32,MATCH($D$7,Indexace!$C$21:$AV$21)),IF(G160=(Info!$C$17+10),('Provozní náklady VaK-ex post'!$V$63*1000)*INDEX(Indexace!$C$33:$AV$33,MATCH($D$7,Indexace!$C$21:$AV$21)),IF(G160=(Info!$C$17+11),('Provozní náklady VaK-ex post'!$V$63*1000)*INDEX(Indexace!$C$34:$AV$34,MATCH($D$7,Indexace!$C$21:$AV$21)),IF(G160=(Info!$C$17+12),('Provozní náklady VaK-ex post'!$V$63*1000)*INDEX(Indexace!$C$35:$AV$35,MATCH($D$7,Indexace!$C$21:$AV$21)),IF(G160=(Info!$C$17+13),('Provozní náklady VaK-ex post'!$V$63*1000)*INDEX(Indexace!$C$36:$AV$36,MATCH($D$7,Indexace!$C$21:$AV$21)),IF(G160=(Info!$C$17+14),('Provozní náklady VaK-ex post'!$V$63*1000)*INDEX(Indexace!$C$37:$AV$37,MATCH($D$7,Indexace!$C$21:$AV$21)),IF(G160=(Info!$C$17+15),('Provozní náklady VaK-ex post'!$V$63*1000)*INDEX(Indexace!$C$38:$AV$38,MATCH($D$7,Indexace!$C$21:$AV$21)),IF(G160=(Info!$C$17+16),('Provozní náklady VaK-ex post'!$V$63*1000)*INDEX(Indexace!$C$39:$AV$39,MATCH($D$7,Indexace!$C$21:$AV$21)),IF(G160=(Info!$C$17+17),('Provozní náklady VaK-ex post'!$V$63*1000)*INDEX(Indexace!$C$40:$AV$40,MATCH($D$7,Indexace!$C$21:$AV$21)),IF(G160=(Info!$C$17+18),('Provozní náklady VaK-ex post'!$V$63*1000)*INDEX(Indexace!$C$41:$AV$41,MATCH($D$7,Indexace!$C$21:$AV$21)),IF(G160=(Info!$C$17+19),('Provozní náklady VaK-ex post'!$V$63*1000)*INDEX(Indexace!$C$42:$AV$42,MATCH($D$7,Indexace!$C$21:$AV$21)),IF(G160=(Info!$C$17+20),('Provozní náklady VaK-ex post'!$V$63*1000)*INDEX(Indexace!$C$43:$AV$43,MATCH($D$7,Indexace!$C$21:$AV$21)),IF(G160=(Info!$C$17+21),('Provozní náklady VaK-ex post'!$V$63*1000)*INDEX(Indexace!$C$44:$AV$44,MATCH($D$7,Indexace!$C$21:$AV$21)),IF(G160=(Info!$C$17+22),('Provozní náklady VaK-ex post'!$V$63*1000)*INDEX(Indexace!$C$45:$AV$45,MATCH($D$7,Indexace!$C$21:$AV$21)),IF(G160=(Info!$C$17+23),('Provozní náklady VaK-ex post'!$V$63*1000)*INDEX(Indexace!$C$46:$AV$46,MATCH($D$7,Indexace!$C$21:$AV$21)),IF(G160=(Info!$C$17+24),('Provozní náklady VaK-ex post'!$V$63*1000)*INDEX(Indexace!$C$47:$AV$47,MATCH($D$7,Indexace!$C$21:$AV$21)),IF(G160=(Info!$C$17+25),('Provozní náklady VaK-ex post'!$V$63*1000)*INDEX(Indexace!$C$48:$AV$48,MATCH($D$7,Indexace!$C$21:$AV$21)),IF(G160=(Info!$C$17+26),('Provozní náklady VaK-ex post'!$V$63*1000)*INDEX(Indexace!$C$49:$AV$49,MATCH($D$7,Indexace!$C$21:$AV$21)),IF(G160=(Info!$C$17+27),('Provozní náklady VaK-ex post'!$V$63*1000)*INDEX(Indexace!$C$50:$AV$50,MATCH($D$7,Indexace!$C$21:$AV$21)),IF(G160=(Info!$C$17+28),('Provozní náklady VaK-ex post'!$V$63*1000)*INDEX(Indexace!$C$51:$AV$51,MATCH($D$7,Indexace!$C$21:$AV$21)),IF(G160=(Info!$C$17+29),('Provozní náklady VaK-ex post'!$V$63*1000)*INDEX(Indexace!$C$52:$AV$52,MATCH($D$7,Indexace!$C$21:$AV$21)),IF(G160=(Info!$C$17+30),('Provozní náklady VaK-ex post'!$V$63*1000)*INDEX(Indexace!$C$53:$AV$53,MATCH($D$7,Indexace!$C$21:$AV$21)))))))))))))))))))))))))))))))))),0)</f>
        <v>0</v>
      </c>
      <c r="H161" s="514">
        <f>IF(H160&gt;=Info!$C$17,IF($F$2=1,0,IF(H160=Info!$C$17,('Základní vstupní data'!$F$138*1000)*INDEX(Indexace!$C$23:$AV$23,MATCH($D$7,Indexace!$C$21:$AV$21)),IF(H160=(Info!$C$17+1),('Provozní náklady VaK-ex post'!$F$63*1000)*INDEX(Indexace!$C$24:$AV$24,MATCH($D$7,Indexace!$C$21:$AV$21)),IF(H160=(Info!$C$17+2),('Provozní náklady VaK-ex post'!$H$63*1000)*INDEX(Indexace!$C$25:$AV$25,MATCH($D$7,Indexace!$C$21:$AV$21)),IF(H160=(Info!$C$17+3),('Provozní náklady VaK-ex post'!$J$63*1000)*INDEX(Indexace!$C$26:$AV$26,MATCH($D$7,Indexace!$C$21:$AV$21)),IF(H160=(Info!$C$17+4),('Provozní náklady VaK-ex post'!$L$63*1000)*INDEX(Indexace!$C$27:$AV$27,MATCH($D$7,Indexace!$C$21:$AV$21)),IF(H160=(Info!$C$17+5),('Provozní náklady VaK-ex post'!$N$63*1000)*INDEX(Indexace!$C$28:$AV$28,MATCH($D$7,Indexace!$C$21:$AV$21)),IF(H160=(Info!$C$17+6),('Provozní náklady VaK-ex post'!$P$63*1000)*INDEX(Indexace!$C$29:$AV$29,MATCH($D$7,Indexace!$C$21:$AV$21)),IF(H160=(Info!$C$17+7),('Provozní náklady VaK-ex post'!$R$63*1000)*INDEX(Indexace!$C$30:$AV$30,MATCH($D$7,Indexace!$C$21:$AV$21)),IF(H160=(Info!$C$17+8),('Provozní náklady VaK-ex post'!$T$63*1000)*INDEX(Indexace!$C$31:$AV$31,MATCH($D$7,Indexace!$C$21:$AV$21)),IF(H160=(Info!$C$17+9),('Provozní náklady VaK-ex post'!$V$63*1000)*INDEX(Indexace!$C$32:$AV$32,MATCH($D$7,Indexace!$C$21:$AV$21)),IF(H160=(Info!$C$17+10),('Provozní náklady VaK-ex post'!$V$63*1000)*INDEX(Indexace!$C$33:$AV$33,MATCH($D$7,Indexace!$C$21:$AV$21)),IF(H160=(Info!$C$17+11),('Provozní náklady VaK-ex post'!$V$63*1000)*INDEX(Indexace!$C$34:$AV$34,MATCH($D$7,Indexace!$C$21:$AV$21)),IF(H160=(Info!$C$17+12),('Provozní náklady VaK-ex post'!$V$63*1000)*INDEX(Indexace!$C$35:$AV$35,MATCH($D$7,Indexace!$C$21:$AV$21)),IF(H160=(Info!$C$17+13),('Provozní náklady VaK-ex post'!$V$63*1000)*INDEX(Indexace!$C$36:$AV$36,MATCH($D$7,Indexace!$C$21:$AV$21)),IF(H160=(Info!$C$17+14),('Provozní náklady VaK-ex post'!$V$63*1000)*INDEX(Indexace!$C$37:$AV$37,MATCH($D$7,Indexace!$C$21:$AV$21)),IF(H160=(Info!$C$17+15),('Provozní náklady VaK-ex post'!$V$63*1000)*INDEX(Indexace!$C$38:$AV$38,MATCH($D$7,Indexace!$C$21:$AV$21)),IF(H160=(Info!$C$17+16),('Provozní náklady VaK-ex post'!$V$63*1000)*INDEX(Indexace!$C$39:$AV$39,MATCH($D$7,Indexace!$C$21:$AV$21)),IF(H160=(Info!$C$17+17),('Provozní náklady VaK-ex post'!$V$63*1000)*INDEX(Indexace!$C$40:$AV$40,MATCH($D$7,Indexace!$C$21:$AV$21)),IF(H160=(Info!$C$17+18),('Provozní náklady VaK-ex post'!$V$63*1000)*INDEX(Indexace!$C$41:$AV$41,MATCH($D$7,Indexace!$C$21:$AV$21)),IF(H160=(Info!$C$17+19),('Provozní náklady VaK-ex post'!$V$63*1000)*INDEX(Indexace!$C$42:$AV$42,MATCH($D$7,Indexace!$C$21:$AV$21)),IF(H160=(Info!$C$17+20),('Provozní náklady VaK-ex post'!$V$63*1000)*INDEX(Indexace!$C$43:$AV$43,MATCH($D$7,Indexace!$C$21:$AV$21)),IF(H160=(Info!$C$17+21),('Provozní náklady VaK-ex post'!$V$63*1000)*INDEX(Indexace!$C$44:$AV$44,MATCH($D$7,Indexace!$C$21:$AV$21)),IF(H160=(Info!$C$17+22),('Provozní náklady VaK-ex post'!$V$63*1000)*INDEX(Indexace!$C$45:$AV$45,MATCH($D$7,Indexace!$C$21:$AV$21)),IF(H160=(Info!$C$17+23),('Provozní náklady VaK-ex post'!$V$63*1000)*INDEX(Indexace!$C$46:$AV$46,MATCH($D$7,Indexace!$C$21:$AV$21)),IF(H160=(Info!$C$17+24),('Provozní náklady VaK-ex post'!$V$63*1000)*INDEX(Indexace!$C$47:$AV$47,MATCH($D$7,Indexace!$C$21:$AV$21)),IF(H160=(Info!$C$17+25),('Provozní náklady VaK-ex post'!$V$63*1000)*INDEX(Indexace!$C$48:$AV$48,MATCH($D$7,Indexace!$C$21:$AV$21)),IF(H160=(Info!$C$17+26),('Provozní náklady VaK-ex post'!$V$63*1000)*INDEX(Indexace!$C$49:$AV$49,MATCH($D$7,Indexace!$C$21:$AV$21)),IF(H160=(Info!$C$17+27),('Provozní náklady VaK-ex post'!$V$63*1000)*INDEX(Indexace!$C$50:$AV$50,MATCH($D$7,Indexace!$C$21:$AV$21)),IF(H160=(Info!$C$17+28),('Provozní náklady VaK-ex post'!$V$63*1000)*INDEX(Indexace!$C$51:$AV$51,MATCH($D$7,Indexace!$C$21:$AV$21)),IF(H160=(Info!$C$17+29),('Provozní náklady VaK-ex post'!$V$63*1000)*INDEX(Indexace!$C$52:$AV$52,MATCH($D$7,Indexace!$C$21:$AV$21)),IF(H160=(Info!$C$17+30),('Provozní náklady VaK-ex post'!$V$63*1000)*INDEX(Indexace!$C$53:$AV$53,MATCH($D$7,Indexace!$C$21:$AV$21)))))))))))))))))))))))))))))))))),0)</f>
        <v>0</v>
      </c>
      <c r="I161" s="514">
        <f>IF(I160&gt;=Info!$C$17,IF($F$2=1,0,IF(I160=Info!$C$17,('Základní vstupní data'!$F$138*1000)*INDEX(Indexace!$C$23:$AV$23,MATCH($D$7,Indexace!$C$21:$AV$21)),IF(I160=(Info!$C$17+1),('Provozní náklady VaK-ex post'!$F$63*1000)*INDEX(Indexace!$C$24:$AV$24,MATCH($D$7,Indexace!$C$21:$AV$21)),IF(I160=(Info!$C$17+2),('Provozní náklady VaK-ex post'!$H$63*1000)*INDEX(Indexace!$C$25:$AV$25,MATCH($D$7,Indexace!$C$21:$AV$21)),IF(I160=(Info!$C$17+3),('Provozní náklady VaK-ex post'!$J$63*1000)*INDEX(Indexace!$C$26:$AV$26,MATCH($D$7,Indexace!$C$21:$AV$21)),IF(I160=(Info!$C$17+4),('Provozní náklady VaK-ex post'!$L$63*1000)*INDEX(Indexace!$C$27:$AV$27,MATCH($D$7,Indexace!$C$21:$AV$21)),IF(I160=(Info!$C$17+5),('Provozní náklady VaK-ex post'!$N$63*1000)*INDEX(Indexace!$C$28:$AV$28,MATCH($D$7,Indexace!$C$21:$AV$21)),IF(I160=(Info!$C$17+6),('Provozní náklady VaK-ex post'!$P$63*1000)*INDEX(Indexace!$C$29:$AV$29,MATCH($D$7,Indexace!$C$21:$AV$21)),IF(I160=(Info!$C$17+7),('Provozní náklady VaK-ex post'!$R$63*1000)*INDEX(Indexace!$C$30:$AV$30,MATCH($D$7,Indexace!$C$21:$AV$21)),IF(I160=(Info!$C$17+8),('Provozní náklady VaK-ex post'!$T$63*1000)*INDEX(Indexace!$C$31:$AV$31,MATCH($D$7,Indexace!$C$21:$AV$21)),IF(I160=(Info!$C$17+9),('Provozní náklady VaK-ex post'!$V$63*1000)*INDEX(Indexace!$C$32:$AV$32,MATCH($D$7,Indexace!$C$21:$AV$21)),IF(I160=(Info!$C$17+10),('Provozní náklady VaK-ex post'!$V$63*1000)*INDEX(Indexace!$C$33:$AV$33,MATCH($D$7,Indexace!$C$21:$AV$21)),IF(I160=(Info!$C$17+11),('Provozní náklady VaK-ex post'!$V$63*1000)*INDEX(Indexace!$C$34:$AV$34,MATCH($D$7,Indexace!$C$21:$AV$21)),IF(I160=(Info!$C$17+12),('Provozní náklady VaK-ex post'!$V$63*1000)*INDEX(Indexace!$C$35:$AV$35,MATCH($D$7,Indexace!$C$21:$AV$21)),IF(I160=(Info!$C$17+13),('Provozní náklady VaK-ex post'!$V$63*1000)*INDEX(Indexace!$C$36:$AV$36,MATCH($D$7,Indexace!$C$21:$AV$21)),IF(I160=(Info!$C$17+14),('Provozní náklady VaK-ex post'!$V$63*1000)*INDEX(Indexace!$C$37:$AV$37,MATCH($D$7,Indexace!$C$21:$AV$21)),IF(I160=(Info!$C$17+15),('Provozní náklady VaK-ex post'!$V$63*1000)*INDEX(Indexace!$C$38:$AV$38,MATCH($D$7,Indexace!$C$21:$AV$21)),IF(I160=(Info!$C$17+16),('Provozní náklady VaK-ex post'!$V$63*1000)*INDEX(Indexace!$C$39:$AV$39,MATCH($D$7,Indexace!$C$21:$AV$21)),IF(I160=(Info!$C$17+17),('Provozní náklady VaK-ex post'!$V$63*1000)*INDEX(Indexace!$C$40:$AV$40,MATCH($D$7,Indexace!$C$21:$AV$21)),IF(I160=(Info!$C$17+18),('Provozní náklady VaK-ex post'!$V$63*1000)*INDEX(Indexace!$C$41:$AV$41,MATCH($D$7,Indexace!$C$21:$AV$21)),IF(I160=(Info!$C$17+19),('Provozní náklady VaK-ex post'!$V$63*1000)*INDEX(Indexace!$C$42:$AV$42,MATCH($D$7,Indexace!$C$21:$AV$21)),IF(I160=(Info!$C$17+20),('Provozní náklady VaK-ex post'!$V$63*1000)*INDEX(Indexace!$C$43:$AV$43,MATCH($D$7,Indexace!$C$21:$AV$21)),IF(I160=(Info!$C$17+21),('Provozní náklady VaK-ex post'!$V$63*1000)*INDEX(Indexace!$C$44:$AV$44,MATCH($D$7,Indexace!$C$21:$AV$21)),IF(I160=(Info!$C$17+22),('Provozní náklady VaK-ex post'!$V$63*1000)*INDEX(Indexace!$C$45:$AV$45,MATCH($D$7,Indexace!$C$21:$AV$21)),IF(I160=(Info!$C$17+23),('Provozní náklady VaK-ex post'!$V$63*1000)*INDEX(Indexace!$C$46:$AV$46,MATCH($D$7,Indexace!$C$21:$AV$21)),IF(I160=(Info!$C$17+24),('Provozní náklady VaK-ex post'!$V$63*1000)*INDEX(Indexace!$C$47:$AV$47,MATCH($D$7,Indexace!$C$21:$AV$21)),IF(I160=(Info!$C$17+25),('Provozní náklady VaK-ex post'!$V$63*1000)*INDEX(Indexace!$C$48:$AV$48,MATCH($D$7,Indexace!$C$21:$AV$21)),IF(I160=(Info!$C$17+26),('Provozní náklady VaK-ex post'!$V$63*1000)*INDEX(Indexace!$C$49:$AV$49,MATCH($D$7,Indexace!$C$21:$AV$21)),IF(I160=(Info!$C$17+27),('Provozní náklady VaK-ex post'!$V$63*1000)*INDEX(Indexace!$C$50:$AV$50,MATCH($D$7,Indexace!$C$21:$AV$21)),IF(I160=(Info!$C$17+28),('Provozní náklady VaK-ex post'!$V$63*1000)*INDEX(Indexace!$C$51:$AV$51,MATCH($D$7,Indexace!$C$21:$AV$21)),IF(I160=(Info!$C$17+29),('Provozní náklady VaK-ex post'!$V$63*1000)*INDEX(Indexace!$C$52:$AV$52,MATCH($D$7,Indexace!$C$21:$AV$21)),IF(I160=(Info!$C$17+30),('Provozní náklady VaK-ex post'!$V$63*1000)*INDEX(Indexace!$C$53:$AV$53,MATCH($D$7,Indexace!$C$21:$AV$21)))))))))))))))))))))))))))))))))),0)</f>
        <v>0</v>
      </c>
      <c r="J161" s="514">
        <f>IF(J160&gt;=Info!$C$17,IF($F$2=1,0,IF(J160=Info!$C$17,('Základní vstupní data'!$F$138*1000)*INDEX(Indexace!$C$23:$AV$23,MATCH($D$7,Indexace!$C$21:$AV$21)),IF(J160=(Info!$C$17+1),('Provozní náklady VaK-ex post'!$F$63*1000)*INDEX(Indexace!$C$24:$AV$24,MATCH($D$7,Indexace!$C$21:$AV$21)),IF(J160=(Info!$C$17+2),('Provozní náklady VaK-ex post'!$H$63*1000)*INDEX(Indexace!$C$25:$AV$25,MATCH($D$7,Indexace!$C$21:$AV$21)),IF(J160=(Info!$C$17+3),('Provozní náklady VaK-ex post'!$J$63*1000)*INDEX(Indexace!$C$26:$AV$26,MATCH($D$7,Indexace!$C$21:$AV$21)),IF(J160=(Info!$C$17+4),('Provozní náklady VaK-ex post'!$L$63*1000)*INDEX(Indexace!$C$27:$AV$27,MATCH($D$7,Indexace!$C$21:$AV$21)),IF(J160=(Info!$C$17+5),('Provozní náklady VaK-ex post'!$N$63*1000)*INDEX(Indexace!$C$28:$AV$28,MATCH($D$7,Indexace!$C$21:$AV$21)),IF(J160=(Info!$C$17+6),('Provozní náklady VaK-ex post'!$P$63*1000)*INDEX(Indexace!$C$29:$AV$29,MATCH($D$7,Indexace!$C$21:$AV$21)),IF(J160=(Info!$C$17+7),('Provozní náklady VaK-ex post'!$R$63*1000)*INDEX(Indexace!$C$30:$AV$30,MATCH($D$7,Indexace!$C$21:$AV$21)),IF(J160=(Info!$C$17+8),('Provozní náklady VaK-ex post'!$T$63*1000)*INDEX(Indexace!$C$31:$AV$31,MATCH($D$7,Indexace!$C$21:$AV$21)),IF(J160=(Info!$C$17+9),('Provozní náklady VaK-ex post'!$V$63*1000)*INDEX(Indexace!$C$32:$AV$32,MATCH($D$7,Indexace!$C$21:$AV$21)),IF(J160=(Info!$C$17+10),('Provozní náklady VaK-ex post'!$V$63*1000)*INDEX(Indexace!$C$33:$AV$33,MATCH($D$7,Indexace!$C$21:$AV$21)),IF(J160=(Info!$C$17+11),('Provozní náklady VaK-ex post'!$V$63*1000)*INDEX(Indexace!$C$34:$AV$34,MATCH($D$7,Indexace!$C$21:$AV$21)),IF(J160=(Info!$C$17+12),('Provozní náklady VaK-ex post'!$V$63*1000)*INDEX(Indexace!$C$35:$AV$35,MATCH($D$7,Indexace!$C$21:$AV$21)),IF(J160=(Info!$C$17+13),('Provozní náklady VaK-ex post'!$V$63*1000)*INDEX(Indexace!$C$36:$AV$36,MATCH($D$7,Indexace!$C$21:$AV$21)),IF(J160=(Info!$C$17+14),('Provozní náklady VaK-ex post'!$V$63*1000)*INDEX(Indexace!$C$37:$AV$37,MATCH($D$7,Indexace!$C$21:$AV$21)),IF(J160=(Info!$C$17+15),('Provozní náklady VaK-ex post'!$V$63*1000)*INDEX(Indexace!$C$38:$AV$38,MATCH($D$7,Indexace!$C$21:$AV$21)),IF(J160=(Info!$C$17+16),('Provozní náklady VaK-ex post'!$V$63*1000)*INDEX(Indexace!$C$39:$AV$39,MATCH($D$7,Indexace!$C$21:$AV$21)),IF(J160=(Info!$C$17+17),('Provozní náklady VaK-ex post'!$V$63*1000)*INDEX(Indexace!$C$40:$AV$40,MATCH($D$7,Indexace!$C$21:$AV$21)),IF(J160=(Info!$C$17+18),('Provozní náklady VaK-ex post'!$V$63*1000)*INDEX(Indexace!$C$41:$AV$41,MATCH($D$7,Indexace!$C$21:$AV$21)),IF(J160=(Info!$C$17+19),('Provozní náklady VaK-ex post'!$V$63*1000)*INDEX(Indexace!$C$42:$AV$42,MATCH($D$7,Indexace!$C$21:$AV$21)),IF(J160=(Info!$C$17+20),('Provozní náklady VaK-ex post'!$V$63*1000)*INDEX(Indexace!$C$43:$AV$43,MATCH($D$7,Indexace!$C$21:$AV$21)),IF(J160=(Info!$C$17+21),('Provozní náklady VaK-ex post'!$V$63*1000)*INDEX(Indexace!$C$44:$AV$44,MATCH($D$7,Indexace!$C$21:$AV$21)),IF(J160=(Info!$C$17+22),('Provozní náklady VaK-ex post'!$V$63*1000)*INDEX(Indexace!$C$45:$AV$45,MATCH($D$7,Indexace!$C$21:$AV$21)),IF(J160=(Info!$C$17+23),('Provozní náklady VaK-ex post'!$V$63*1000)*INDEX(Indexace!$C$46:$AV$46,MATCH($D$7,Indexace!$C$21:$AV$21)),IF(J160=(Info!$C$17+24),('Provozní náklady VaK-ex post'!$V$63*1000)*INDEX(Indexace!$C$47:$AV$47,MATCH($D$7,Indexace!$C$21:$AV$21)),IF(J160=(Info!$C$17+25),('Provozní náklady VaK-ex post'!$V$63*1000)*INDEX(Indexace!$C$48:$AV$48,MATCH($D$7,Indexace!$C$21:$AV$21)),IF(J160=(Info!$C$17+26),('Provozní náklady VaK-ex post'!$V$63*1000)*INDEX(Indexace!$C$49:$AV$49,MATCH($D$7,Indexace!$C$21:$AV$21)),IF(J160=(Info!$C$17+27),('Provozní náklady VaK-ex post'!$V$63*1000)*INDEX(Indexace!$C$50:$AV$50,MATCH($D$7,Indexace!$C$21:$AV$21)),IF(J160=(Info!$C$17+28),('Provozní náklady VaK-ex post'!$V$63*1000)*INDEX(Indexace!$C$51:$AV$51,MATCH($D$7,Indexace!$C$21:$AV$21)),IF(J160=(Info!$C$17+29),('Provozní náklady VaK-ex post'!$V$63*1000)*INDEX(Indexace!$C$52:$AV$52,MATCH($D$7,Indexace!$C$21:$AV$21)),IF(J160=(Info!$C$17+30),('Provozní náklady VaK-ex post'!$V$63*1000)*INDEX(Indexace!$C$53:$AV$53,MATCH($D$7,Indexace!$C$21:$AV$21)))))))))))))))))))))))))))))))))),0)</f>
        <v>0</v>
      </c>
      <c r="K161" s="514">
        <f>IF(K160&gt;=Info!$C$17,IF($F$2=1,0,IF(K160=Info!$C$17,('Základní vstupní data'!$F$138*1000)*INDEX(Indexace!$C$23:$AV$23,MATCH($D$7,Indexace!$C$21:$AV$21)),IF(K160=(Info!$C$17+1),('Provozní náklady VaK-ex post'!$F$63*1000)*INDEX(Indexace!$C$24:$AV$24,MATCH($D$7,Indexace!$C$21:$AV$21)),IF(K160=(Info!$C$17+2),('Provozní náklady VaK-ex post'!$H$63*1000)*INDEX(Indexace!$C$25:$AV$25,MATCH($D$7,Indexace!$C$21:$AV$21)),IF(K160=(Info!$C$17+3),('Provozní náklady VaK-ex post'!$J$63*1000)*INDEX(Indexace!$C$26:$AV$26,MATCH($D$7,Indexace!$C$21:$AV$21)),IF(K160=(Info!$C$17+4),('Provozní náklady VaK-ex post'!$L$63*1000)*INDEX(Indexace!$C$27:$AV$27,MATCH($D$7,Indexace!$C$21:$AV$21)),IF(K160=(Info!$C$17+5),('Provozní náklady VaK-ex post'!$N$63*1000)*INDEX(Indexace!$C$28:$AV$28,MATCH($D$7,Indexace!$C$21:$AV$21)),IF(K160=(Info!$C$17+6),('Provozní náklady VaK-ex post'!$P$63*1000)*INDEX(Indexace!$C$29:$AV$29,MATCH($D$7,Indexace!$C$21:$AV$21)),IF(K160=(Info!$C$17+7),('Provozní náklady VaK-ex post'!$R$63*1000)*INDEX(Indexace!$C$30:$AV$30,MATCH($D$7,Indexace!$C$21:$AV$21)),IF(K160=(Info!$C$17+8),('Provozní náklady VaK-ex post'!$T$63*1000)*INDEX(Indexace!$C$31:$AV$31,MATCH($D$7,Indexace!$C$21:$AV$21)),IF(K160=(Info!$C$17+9),('Provozní náklady VaK-ex post'!$V$63*1000)*INDEX(Indexace!$C$32:$AV$32,MATCH($D$7,Indexace!$C$21:$AV$21)),IF(K160=(Info!$C$17+10),('Provozní náklady VaK-ex post'!$V$63*1000)*INDEX(Indexace!$C$33:$AV$33,MATCH($D$7,Indexace!$C$21:$AV$21)),IF(K160=(Info!$C$17+11),('Provozní náklady VaK-ex post'!$V$63*1000)*INDEX(Indexace!$C$34:$AV$34,MATCH($D$7,Indexace!$C$21:$AV$21)),IF(K160=(Info!$C$17+12),('Provozní náklady VaK-ex post'!$V$63*1000)*INDEX(Indexace!$C$35:$AV$35,MATCH($D$7,Indexace!$C$21:$AV$21)),IF(K160=(Info!$C$17+13),('Provozní náklady VaK-ex post'!$V$63*1000)*INDEX(Indexace!$C$36:$AV$36,MATCH($D$7,Indexace!$C$21:$AV$21)),IF(K160=(Info!$C$17+14),('Provozní náklady VaK-ex post'!$V$63*1000)*INDEX(Indexace!$C$37:$AV$37,MATCH($D$7,Indexace!$C$21:$AV$21)),IF(K160=(Info!$C$17+15),('Provozní náklady VaK-ex post'!$V$63*1000)*INDEX(Indexace!$C$38:$AV$38,MATCH($D$7,Indexace!$C$21:$AV$21)),IF(K160=(Info!$C$17+16),('Provozní náklady VaK-ex post'!$V$63*1000)*INDEX(Indexace!$C$39:$AV$39,MATCH($D$7,Indexace!$C$21:$AV$21)),IF(K160=(Info!$C$17+17),('Provozní náklady VaK-ex post'!$V$63*1000)*INDEX(Indexace!$C$40:$AV$40,MATCH($D$7,Indexace!$C$21:$AV$21)),IF(K160=(Info!$C$17+18),('Provozní náklady VaK-ex post'!$V$63*1000)*INDEX(Indexace!$C$41:$AV$41,MATCH($D$7,Indexace!$C$21:$AV$21)),IF(K160=(Info!$C$17+19),('Provozní náklady VaK-ex post'!$V$63*1000)*INDEX(Indexace!$C$42:$AV$42,MATCH($D$7,Indexace!$C$21:$AV$21)),IF(K160=(Info!$C$17+20),('Provozní náklady VaK-ex post'!$V$63*1000)*INDEX(Indexace!$C$43:$AV$43,MATCH($D$7,Indexace!$C$21:$AV$21)),IF(K160=(Info!$C$17+21),('Provozní náklady VaK-ex post'!$V$63*1000)*INDEX(Indexace!$C$44:$AV$44,MATCH($D$7,Indexace!$C$21:$AV$21)),IF(K160=(Info!$C$17+22),('Provozní náklady VaK-ex post'!$V$63*1000)*INDEX(Indexace!$C$45:$AV$45,MATCH($D$7,Indexace!$C$21:$AV$21)),IF(K160=(Info!$C$17+23),('Provozní náklady VaK-ex post'!$V$63*1000)*INDEX(Indexace!$C$46:$AV$46,MATCH($D$7,Indexace!$C$21:$AV$21)),IF(K160=(Info!$C$17+24),('Provozní náklady VaK-ex post'!$V$63*1000)*INDEX(Indexace!$C$47:$AV$47,MATCH($D$7,Indexace!$C$21:$AV$21)),IF(K160=(Info!$C$17+25),('Provozní náklady VaK-ex post'!$V$63*1000)*INDEX(Indexace!$C$48:$AV$48,MATCH($D$7,Indexace!$C$21:$AV$21)),IF(K160=(Info!$C$17+26),('Provozní náklady VaK-ex post'!$V$63*1000)*INDEX(Indexace!$C$49:$AV$49,MATCH($D$7,Indexace!$C$21:$AV$21)),IF(K160=(Info!$C$17+27),('Provozní náklady VaK-ex post'!$V$63*1000)*INDEX(Indexace!$C$50:$AV$50,MATCH($D$7,Indexace!$C$21:$AV$21)),IF(K160=(Info!$C$17+28),('Provozní náklady VaK-ex post'!$V$63*1000)*INDEX(Indexace!$C$51:$AV$51,MATCH($D$7,Indexace!$C$21:$AV$21)),IF(K160=(Info!$C$17+29),('Provozní náklady VaK-ex post'!$V$63*1000)*INDEX(Indexace!$C$52:$AV$52,MATCH($D$7,Indexace!$C$21:$AV$21)),IF(K160=(Info!$C$17+30),('Provozní náklady VaK-ex post'!$V$63*1000)*INDEX(Indexace!$C$53:$AV$53,MATCH($D$7,Indexace!$C$21:$AV$21)))))))))))))))))))))))))))))))))),0)</f>
        <v>0</v>
      </c>
      <c r="L161" s="514">
        <f>IF(L160&gt;=Info!$C$17,IF($F$2=1,0,IF(L160=Info!$C$17,('Základní vstupní data'!$F$138*1000)*INDEX(Indexace!$C$23:$AV$23,MATCH($D$7,Indexace!$C$21:$AV$21)),IF(L160=(Info!$C$17+1),('Provozní náklady VaK-ex post'!$F$63*1000)*INDEX(Indexace!$C$24:$AV$24,MATCH($D$7,Indexace!$C$21:$AV$21)),IF(L160=(Info!$C$17+2),('Provozní náklady VaK-ex post'!$H$63*1000)*INDEX(Indexace!$C$25:$AV$25,MATCH($D$7,Indexace!$C$21:$AV$21)),IF(L160=(Info!$C$17+3),('Provozní náklady VaK-ex post'!$J$63*1000)*INDEX(Indexace!$C$26:$AV$26,MATCH($D$7,Indexace!$C$21:$AV$21)),IF(L160=(Info!$C$17+4),('Provozní náklady VaK-ex post'!$L$63*1000)*INDEX(Indexace!$C$27:$AV$27,MATCH($D$7,Indexace!$C$21:$AV$21)),IF(L160=(Info!$C$17+5),('Provozní náklady VaK-ex post'!$N$63*1000)*INDEX(Indexace!$C$28:$AV$28,MATCH($D$7,Indexace!$C$21:$AV$21)),IF(L160=(Info!$C$17+6),('Provozní náklady VaK-ex post'!$P$63*1000)*INDEX(Indexace!$C$29:$AV$29,MATCH($D$7,Indexace!$C$21:$AV$21)),IF(L160=(Info!$C$17+7),('Provozní náklady VaK-ex post'!$R$63*1000)*INDEX(Indexace!$C$30:$AV$30,MATCH($D$7,Indexace!$C$21:$AV$21)),IF(L160=(Info!$C$17+8),('Provozní náklady VaK-ex post'!$T$63*1000)*INDEX(Indexace!$C$31:$AV$31,MATCH($D$7,Indexace!$C$21:$AV$21)),IF(L160=(Info!$C$17+9),('Provozní náklady VaK-ex post'!$V$63*1000)*INDEX(Indexace!$C$32:$AV$32,MATCH($D$7,Indexace!$C$21:$AV$21)),IF(L160=(Info!$C$17+10),('Provozní náklady VaK-ex post'!$V$63*1000)*INDEX(Indexace!$C$33:$AV$33,MATCH($D$7,Indexace!$C$21:$AV$21)),IF(L160=(Info!$C$17+11),('Provozní náklady VaK-ex post'!$V$63*1000)*INDEX(Indexace!$C$34:$AV$34,MATCH($D$7,Indexace!$C$21:$AV$21)),IF(L160=(Info!$C$17+12),('Provozní náklady VaK-ex post'!$V$63*1000)*INDEX(Indexace!$C$35:$AV$35,MATCH($D$7,Indexace!$C$21:$AV$21)),IF(L160=(Info!$C$17+13),('Provozní náklady VaK-ex post'!$V$63*1000)*INDEX(Indexace!$C$36:$AV$36,MATCH($D$7,Indexace!$C$21:$AV$21)),IF(L160=(Info!$C$17+14),('Provozní náklady VaK-ex post'!$V$63*1000)*INDEX(Indexace!$C$37:$AV$37,MATCH($D$7,Indexace!$C$21:$AV$21)),IF(L160=(Info!$C$17+15),('Provozní náklady VaK-ex post'!$V$63*1000)*INDEX(Indexace!$C$38:$AV$38,MATCH($D$7,Indexace!$C$21:$AV$21)),IF(L160=(Info!$C$17+16),('Provozní náklady VaK-ex post'!$V$63*1000)*INDEX(Indexace!$C$39:$AV$39,MATCH($D$7,Indexace!$C$21:$AV$21)),IF(L160=(Info!$C$17+17),('Provozní náklady VaK-ex post'!$V$63*1000)*INDEX(Indexace!$C$40:$AV$40,MATCH($D$7,Indexace!$C$21:$AV$21)),IF(L160=(Info!$C$17+18),('Provozní náklady VaK-ex post'!$V$63*1000)*INDEX(Indexace!$C$41:$AV$41,MATCH($D$7,Indexace!$C$21:$AV$21)),IF(L160=(Info!$C$17+19),('Provozní náklady VaK-ex post'!$V$63*1000)*INDEX(Indexace!$C$42:$AV$42,MATCH($D$7,Indexace!$C$21:$AV$21)),IF(L160=(Info!$C$17+20),('Provozní náklady VaK-ex post'!$V$63*1000)*INDEX(Indexace!$C$43:$AV$43,MATCH($D$7,Indexace!$C$21:$AV$21)),IF(L160=(Info!$C$17+21),('Provozní náklady VaK-ex post'!$V$63*1000)*INDEX(Indexace!$C$44:$AV$44,MATCH($D$7,Indexace!$C$21:$AV$21)),IF(L160=(Info!$C$17+22),('Provozní náklady VaK-ex post'!$V$63*1000)*INDEX(Indexace!$C$45:$AV$45,MATCH($D$7,Indexace!$C$21:$AV$21)),IF(L160=(Info!$C$17+23),('Provozní náklady VaK-ex post'!$V$63*1000)*INDEX(Indexace!$C$46:$AV$46,MATCH($D$7,Indexace!$C$21:$AV$21)),IF(L160=(Info!$C$17+24),('Provozní náklady VaK-ex post'!$V$63*1000)*INDEX(Indexace!$C$47:$AV$47,MATCH($D$7,Indexace!$C$21:$AV$21)),IF(L160=(Info!$C$17+25),('Provozní náklady VaK-ex post'!$V$63*1000)*INDEX(Indexace!$C$48:$AV$48,MATCH($D$7,Indexace!$C$21:$AV$21)),IF(L160=(Info!$C$17+26),('Provozní náklady VaK-ex post'!$V$63*1000)*INDEX(Indexace!$C$49:$AV$49,MATCH($D$7,Indexace!$C$21:$AV$21)),IF(L160=(Info!$C$17+27),('Provozní náklady VaK-ex post'!$V$63*1000)*INDEX(Indexace!$C$50:$AV$50,MATCH($D$7,Indexace!$C$21:$AV$21)),IF(L160=(Info!$C$17+28),('Provozní náklady VaK-ex post'!$V$63*1000)*INDEX(Indexace!$C$51:$AV$51,MATCH($D$7,Indexace!$C$21:$AV$21)),IF(L160=(Info!$C$17+29),('Provozní náklady VaK-ex post'!$V$63*1000)*INDEX(Indexace!$C$52:$AV$52,MATCH($D$7,Indexace!$C$21:$AV$21)),IF(L160=(Info!$C$17+30),('Provozní náklady VaK-ex post'!$V$63*1000)*INDEX(Indexace!$C$53:$AV$53,MATCH($D$7,Indexace!$C$21:$AV$21)))))))))))))))))))))))))))))))))),0)</f>
        <v>0</v>
      </c>
      <c r="M161" s="514">
        <f>IF(M160&gt;=Info!$C$17,IF($F$2=1,0,IF(M160=Info!$C$17,('Základní vstupní data'!$F$138*1000)*INDEX(Indexace!$C$23:$AV$23,MATCH($D$7,Indexace!$C$21:$AV$21)),IF(M160=(Info!$C$17+1),('Provozní náklady VaK-ex post'!$F$63*1000)*INDEX(Indexace!$C$24:$AV$24,MATCH($D$7,Indexace!$C$21:$AV$21)),IF(M160=(Info!$C$17+2),('Provozní náklady VaK-ex post'!$H$63*1000)*INDEX(Indexace!$C$25:$AV$25,MATCH($D$7,Indexace!$C$21:$AV$21)),IF(M160=(Info!$C$17+3),('Provozní náklady VaK-ex post'!$J$63*1000)*INDEX(Indexace!$C$26:$AV$26,MATCH($D$7,Indexace!$C$21:$AV$21)),IF(M160=(Info!$C$17+4),('Provozní náklady VaK-ex post'!$L$63*1000)*INDEX(Indexace!$C$27:$AV$27,MATCH($D$7,Indexace!$C$21:$AV$21)),IF(M160=(Info!$C$17+5),('Provozní náklady VaK-ex post'!$N$63*1000)*INDEX(Indexace!$C$28:$AV$28,MATCH($D$7,Indexace!$C$21:$AV$21)),IF(M160=(Info!$C$17+6),('Provozní náklady VaK-ex post'!$P$63*1000)*INDEX(Indexace!$C$29:$AV$29,MATCH($D$7,Indexace!$C$21:$AV$21)),IF(M160=(Info!$C$17+7),('Provozní náklady VaK-ex post'!$R$63*1000)*INDEX(Indexace!$C$30:$AV$30,MATCH($D$7,Indexace!$C$21:$AV$21)),IF(M160=(Info!$C$17+8),('Provozní náklady VaK-ex post'!$T$63*1000)*INDEX(Indexace!$C$31:$AV$31,MATCH($D$7,Indexace!$C$21:$AV$21)),IF(M160=(Info!$C$17+9),('Provozní náklady VaK-ex post'!$V$63*1000)*INDEX(Indexace!$C$32:$AV$32,MATCH($D$7,Indexace!$C$21:$AV$21)),IF(M160=(Info!$C$17+10),('Provozní náklady VaK-ex post'!$V$63*1000)*INDEX(Indexace!$C$33:$AV$33,MATCH($D$7,Indexace!$C$21:$AV$21)),IF(M160=(Info!$C$17+11),('Provozní náklady VaK-ex post'!$V$63*1000)*INDEX(Indexace!$C$34:$AV$34,MATCH($D$7,Indexace!$C$21:$AV$21)),IF(M160=(Info!$C$17+12),('Provozní náklady VaK-ex post'!$V$63*1000)*INDEX(Indexace!$C$35:$AV$35,MATCH($D$7,Indexace!$C$21:$AV$21)),IF(M160=(Info!$C$17+13),('Provozní náklady VaK-ex post'!$V$63*1000)*INDEX(Indexace!$C$36:$AV$36,MATCH($D$7,Indexace!$C$21:$AV$21)),IF(M160=(Info!$C$17+14),('Provozní náklady VaK-ex post'!$V$63*1000)*INDEX(Indexace!$C$37:$AV$37,MATCH($D$7,Indexace!$C$21:$AV$21)),IF(M160=(Info!$C$17+15),('Provozní náklady VaK-ex post'!$V$63*1000)*INDEX(Indexace!$C$38:$AV$38,MATCH($D$7,Indexace!$C$21:$AV$21)),IF(M160=(Info!$C$17+16),('Provozní náklady VaK-ex post'!$V$63*1000)*INDEX(Indexace!$C$39:$AV$39,MATCH($D$7,Indexace!$C$21:$AV$21)),IF(M160=(Info!$C$17+17),('Provozní náklady VaK-ex post'!$V$63*1000)*INDEX(Indexace!$C$40:$AV$40,MATCH($D$7,Indexace!$C$21:$AV$21)),IF(M160=(Info!$C$17+18),('Provozní náklady VaK-ex post'!$V$63*1000)*INDEX(Indexace!$C$41:$AV$41,MATCH($D$7,Indexace!$C$21:$AV$21)),IF(M160=(Info!$C$17+19),('Provozní náklady VaK-ex post'!$V$63*1000)*INDEX(Indexace!$C$42:$AV$42,MATCH($D$7,Indexace!$C$21:$AV$21)),IF(M160=(Info!$C$17+20),('Provozní náklady VaK-ex post'!$V$63*1000)*INDEX(Indexace!$C$43:$AV$43,MATCH($D$7,Indexace!$C$21:$AV$21)),IF(M160=(Info!$C$17+21),('Provozní náklady VaK-ex post'!$V$63*1000)*INDEX(Indexace!$C$44:$AV$44,MATCH($D$7,Indexace!$C$21:$AV$21)),IF(M160=(Info!$C$17+22),('Provozní náklady VaK-ex post'!$V$63*1000)*INDEX(Indexace!$C$45:$AV$45,MATCH($D$7,Indexace!$C$21:$AV$21)),IF(M160=(Info!$C$17+23),('Provozní náklady VaK-ex post'!$V$63*1000)*INDEX(Indexace!$C$46:$AV$46,MATCH($D$7,Indexace!$C$21:$AV$21)),IF(M160=(Info!$C$17+24),('Provozní náklady VaK-ex post'!$V$63*1000)*INDEX(Indexace!$C$47:$AV$47,MATCH($D$7,Indexace!$C$21:$AV$21)),IF(M160=(Info!$C$17+25),('Provozní náklady VaK-ex post'!$V$63*1000)*INDEX(Indexace!$C$48:$AV$48,MATCH($D$7,Indexace!$C$21:$AV$21)),IF(M160=(Info!$C$17+26),('Provozní náklady VaK-ex post'!$V$63*1000)*INDEX(Indexace!$C$49:$AV$49,MATCH($D$7,Indexace!$C$21:$AV$21)),IF(M160=(Info!$C$17+27),('Provozní náklady VaK-ex post'!$V$63*1000)*INDEX(Indexace!$C$50:$AV$50,MATCH($D$7,Indexace!$C$21:$AV$21)),IF(M160=(Info!$C$17+28),('Provozní náklady VaK-ex post'!$V$63*1000)*INDEX(Indexace!$C$51:$AV$51,MATCH($D$7,Indexace!$C$21:$AV$21)),IF(M160=(Info!$C$17+29),('Provozní náklady VaK-ex post'!$V$63*1000)*INDEX(Indexace!$C$52:$AV$52,MATCH($D$7,Indexace!$C$21:$AV$21)),IF(M160=(Info!$C$17+30),('Provozní náklady VaK-ex post'!$V$63*1000)*INDEX(Indexace!$C$53:$AV$53,MATCH($D$7,Indexace!$C$21:$AV$21)))))))))))))))))))))))))))))))))),0)</f>
        <v>0</v>
      </c>
      <c r="N161" s="514">
        <f>IF(N160&gt;=Info!$C$17,IF($F$2=1,0,IF(N160=Info!$C$17,('Základní vstupní data'!$F$138*1000)*INDEX(Indexace!$C$23:$AV$23,MATCH($D$7,Indexace!$C$21:$AV$21)),IF(N160=(Info!$C$17+1),('Provozní náklady VaK-ex post'!$F$63*1000)*INDEX(Indexace!$C$24:$AV$24,MATCH($D$7,Indexace!$C$21:$AV$21)),IF(N160=(Info!$C$17+2),('Provozní náklady VaK-ex post'!$H$63*1000)*INDEX(Indexace!$C$25:$AV$25,MATCH($D$7,Indexace!$C$21:$AV$21)),IF(N160=(Info!$C$17+3),('Provozní náklady VaK-ex post'!$J$63*1000)*INDEX(Indexace!$C$26:$AV$26,MATCH($D$7,Indexace!$C$21:$AV$21)),IF(N160=(Info!$C$17+4),('Provozní náklady VaK-ex post'!$L$63*1000)*INDEX(Indexace!$C$27:$AV$27,MATCH($D$7,Indexace!$C$21:$AV$21)),IF(N160=(Info!$C$17+5),('Provozní náklady VaK-ex post'!$N$63*1000)*INDEX(Indexace!$C$28:$AV$28,MATCH($D$7,Indexace!$C$21:$AV$21)),IF(N160=(Info!$C$17+6),('Provozní náklady VaK-ex post'!$P$63*1000)*INDEX(Indexace!$C$29:$AV$29,MATCH($D$7,Indexace!$C$21:$AV$21)),IF(N160=(Info!$C$17+7),('Provozní náklady VaK-ex post'!$R$63*1000)*INDEX(Indexace!$C$30:$AV$30,MATCH($D$7,Indexace!$C$21:$AV$21)),IF(N160=(Info!$C$17+8),('Provozní náklady VaK-ex post'!$T$63*1000)*INDEX(Indexace!$C$31:$AV$31,MATCH($D$7,Indexace!$C$21:$AV$21)),IF(N160=(Info!$C$17+9),('Provozní náklady VaK-ex post'!$V$63*1000)*INDEX(Indexace!$C$32:$AV$32,MATCH($D$7,Indexace!$C$21:$AV$21)),IF(N160=(Info!$C$17+10),('Provozní náklady VaK-ex post'!$V$63*1000)*INDEX(Indexace!$C$33:$AV$33,MATCH($D$7,Indexace!$C$21:$AV$21)),IF(N160=(Info!$C$17+11),('Provozní náklady VaK-ex post'!$V$63*1000)*INDEX(Indexace!$C$34:$AV$34,MATCH($D$7,Indexace!$C$21:$AV$21)),IF(N160=(Info!$C$17+12),('Provozní náklady VaK-ex post'!$V$63*1000)*INDEX(Indexace!$C$35:$AV$35,MATCH($D$7,Indexace!$C$21:$AV$21)),IF(N160=(Info!$C$17+13),('Provozní náklady VaK-ex post'!$V$63*1000)*INDEX(Indexace!$C$36:$AV$36,MATCH($D$7,Indexace!$C$21:$AV$21)),IF(N160=(Info!$C$17+14),('Provozní náklady VaK-ex post'!$V$63*1000)*INDEX(Indexace!$C$37:$AV$37,MATCH($D$7,Indexace!$C$21:$AV$21)),IF(N160=(Info!$C$17+15),('Provozní náklady VaK-ex post'!$V$63*1000)*INDEX(Indexace!$C$38:$AV$38,MATCH($D$7,Indexace!$C$21:$AV$21)),IF(N160=(Info!$C$17+16),('Provozní náklady VaK-ex post'!$V$63*1000)*INDEX(Indexace!$C$39:$AV$39,MATCH($D$7,Indexace!$C$21:$AV$21)),IF(N160=(Info!$C$17+17),('Provozní náklady VaK-ex post'!$V$63*1000)*INDEX(Indexace!$C$40:$AV$40,MATCH($D$7,Indexace!$C$21:$AV$21)),IF(N160=(Info!$C$17+18),('Provozní náklady VaK-ex post'!$V$63*1000)*INDEX(Indexace!$C$41:$AV$41,MATCH($D$7,Indexace!$C$21:$AV$21)),IF(N160=(Info!$C$17+19),('Provozní náklady VaK-ex post'!$V$63*1000)*INDEX(Indexace!$C$42:$AV$42,MATCH($D$7,Indexace!$C$21:$AV$21)),IF(N160=(Info!$C$17+20),('Provozní náklady VaK-ex post'!$V$63*1000)*INDEX(Indexace!$C$43:$AV$43,MATCH($D$7,Indexace!$C$21:$AV$21)),IF(N160=(Info!$C$17+21),('Provozní náklady VaK-ex post'!$V$63*1000)*INDEX(Indexace!$C$44:$AV$44,MATCH($D$7,Indexace!$C$21:$AV$21)),IF(N160=(Info!$C$17+22),('Provozní náklady VaK-ex post'!$V$63*1000)*INDEX(Indexace!$C$45:$AV$45,MATCH($D$7,Indexace!$C$21:$AV$21)),IF(N160=(Info!$C$17+23),('Provozní náklady VaK-ex post'!$V$63*1000)*INDEX(Indexace!$C$46:$AV$46,MATCH($D$7,Indexace!$C$21:$AV$21)),IF(N160=(Info!$C$17+24),('Provozní náklady VaK-ex post'!$V$63*1000)*INDEX(Indexace!$C$47:$AV$47,MATCH($D$7,Indexace!$C$21:$AV$21)),IF(N160=(Info!$C$17+25),('Provozní náklady VaK-ex post'!$V$63*1000)*INDEX(Indexace!$C$48:$AV$48,MATCH($D$7,Indexace!$C$21:$AV$21)),IF(N160=(Info!$C$17+26),('Provozní náklady VaK-ex post'!$V$63*1000)*INDEX(Indexace!$C$49:$AV$49,MATCH($D$7,Indexace!$C$21:$AV$21)),IF(N160=(Info!$C$17+27),('Provozní náklady VaK-ex post'!$V$63*1000)*INDEX(Indexace!$C$50:$AV$50,MATCH($D$7,Indexace!$C$21:$AV$21)),IF(N160=(Info!$C$17+28),('Provozní náklady VaK-ex post'!$V$63*1000)*INDEX(Indexace!$C$51:$AV$51,MATCH($D$7,Indexace!$C$21:$AV$21)),IF(N160=(Info!$C$17+29),('Provozní náklady VaK-ex post'!$V$63*1000)*INDEX(Indexace!$C$52:$AV$52,MATCH($D$7,Indexace!$C$21:$AV$21)),IF(N160=(Info!$C$17+30),('Provozní náklady VaK-ex post'!$V$63*1000)*INDEX(Indexace!$C$53:$AV$53,MATCH($D$7,Indexace!$C$21:$AV$21)))))))))))))))))))))))))))))))))),0)</f>
        <v>0</v>
      </c>
      <c r="O161" s="514">
        <f>IF(O160&gt;=Info!$C$17,IF($F$2=1,0,IF(O160=Info!$C$17,('Základní vstupní data'!$F$138*1000)*INDEX(Indexace!$C$23:$AV$23,MATCH($D$7,Indexace!$C$21:$AV$21)),IF(O160=(Info!$C$17+1),('Provozní náklady VaK-ex post'!$F$63*1000)*INDEX(Indexace!$C$24:$AV$24,MATCH($D$7,Indexace!$C$21:$AV$21)),IF(O160=(Info!$C$17+2),('Provozní náklady VaK-ex post'!$H$63*1000)*INDEX(Indexace!$C$25:$AV$25,MATCH($D$7,Indexace!$C$21:$AV$21)),IF(O160=(Info!$C$17+3),('Provozní náklady VaK-ex post'!$J$63*1000)*INDEX(Indexace!$C$26:$AV$26,MATCH($D$7,Indexace!$C$21:$AV$21)),IF(O160=(Info!$C$17+4),('Provozní náklady VaK-ex post'!$L$63*1000)*INDEX(Indexace!$C$27:$AV$27,MATCH($D$7,Indexace!$C$21:$AV$21)),IF(O160=(Info!$C$17+5),('Provozní náklady VaK-ex post'!$N$63*1000)*INDEX(Indexace!$C$28:$AV$28,MATCH($D$7,Indexace!$C$21:$AV$21)),IF(O160=(Info!$C$17+6),('Provozní náklady VaK-ex post'!$P$63*1000)*INDEX(Indexace!$C$29:$AV$29,MATCH($D$7,Indexace!$C$21:$AV$21)),IF(O160=(Info!$C$17+7),('Provozní náklady VaK-ex post'!$R$63*1000)*INDEX(Indexace!$C$30:$AV$30,MATCH($D$7,Indexace!$C$21:$AV$21)),IF(O160=(Info!$C$17+8),('Provozní náklady VaK-ex post'!$T$63*1000)*INDEX(Indexace!$C$31:$AV$31,MATCH($D$7,Indexace!$C$21:$AV$21)),IF(O160=(Info!$C$17+9),('Provozní náklady VaK-ex post'!$V$63*1000)*INDEX(Indexace!$C$32:$AV$32,MATCH($D$7,Indexace!$C$21:$AV$21)),IF(O160=(Info!$C$17+10),('Provozní náklady VaK-ex post'!$V$63*1000)*INDEX(Indexace!$C$33:$AV$33,MATCH($D$7,Indexace!$C$21:$AV$21)),IF(O160=(Info!$C$17+11),('Provozní náklady VaK-ex post'!$V$63*1000)*INDEX(Indexace!$C$34:$AV$34,MATCH($D$7,Indexace!$C$21:$AV$21)),IF(O160=(Info!$C$17+12),('Provozní náklady VaK-ex post'!$V$63*1000)*INDEX(Indexace!$C$35:$AV$35,MATCH($D$7,Indexace!$C$21:$AV$21)),IF(O160=(Info!$C$17+13),('Provozní náklady VaK-ex post'!$V$63*1000)*INDEX(Indexace!$C$36:$AV$36,MATCH($D$7,Indexace!$C$21:$AV$21)),IF(O160=(Info!$C$17+14),('Provozní náklady VaK-ex post'!$V$63*1000)*INDEX(Indexace!$C$37:$AV$37,MATCH($D$7,Indexace!$C$21:$AV$21)),IF(O160=(Info!$C$17+15),('Provozní náklady VaK-ex post'!$V$63*1000)*INDEX(Indexace!$C$38:$AV$38,MATCH($D$7,Indexace!$C$21:$AV$21)),IF(O160=(Info!$C$17+16),('Provozní náklady VaK-ex post'!$V$63*1000)*INDEX(Indexace!$C$39:$AV$39,MATCH($D$7,Indexace!$C$21:$AV$21)),IF(O160=(Info!$C$17+17),('Provozní náklady VaK-ex post'!$V$63*1000)*INDEX(Indexace!$C$40:$AV$40,MATCH($D$7,Indexace!$C$21:$AV$21)),IF(O160=(Info!$C$17+18),('Provozní náklady VaK-ex post'!$V$63*1000)*INDEX(Indexace!$C$41:$AV$41,MATCH($D$7,Indexace!$C$21:$AV$21)),IF(O160=(Info!$C$17+19),('Provozní náklady VaK-ex post'!$V$63*1000)*INDEX(Indexace!$C$42:$AV$42,MATCH($D$7,Indexace!$C$21:$AV$21)),IF(O160=(Info!$C$17+20),('Provozní náklady VaK-ex post'!$V$63*1000)*INDEX(Indexace!$C$43:$AV$43,MATCH($D$7,Indexace!$C$21:$AV$21)),IF(O160=(Info!$C$17+21),('Provozní náklady VaK-ex post'!$V$63*1000)*INDEX(Indexace!$C$44:$AV$44,MATCH($D$7,Indexace!$C$21:$AV$21)),IF(O160=(Info!$C$17+22),('Provozní náklady VaK-ex post'!$V$63*1000)*INDEX(Indexace!$C$45:$AV$45,MATCH($D$7,Indexace!$C$21:$AV$21)),IF(O160=(Info!$C$17+23),('Provozní náklady VaK-ex post'!$V$63*1000)*INDEX(Indexace!$C$46:$AV$46,MATCH($D$7,Indexace!$C$21:$AV$21)),IF(O160=(Info!$C$17+24),('Provozní náklady VaK-ex post'!$V$63*1000)*INDEX(Indexace!$C$47:$AV$47,MATCH($D$7,Indexace!$C$21:$AV$21)),IF(O160=(Info!$C$17+25),('Provozní náklady VaK-ex post'!$V$63*1000)*INDEX(Indexace!$C$48:$AV$48,MATCH($D$7,Indexace!$C$21:$AV$21)),IF(O160=(Info!$C$17+26),('Provozní náklady VaK-ex post'!$V$63*1000)*INDEX(Indexace!$C$49:$AV$49,MATCH($D$7,Indexace!$C$21:$AV$21)),IF(O160=(Info!$C$17+27),('Provozní náklady VaK-ex post'!$V$63*1000)*INDEX(Indexace!$C$50:$AV$50,MATCH($D$7,Indexace!$C$21:$AV$21)),IF(O160=(Info!$C$17+28),('Provozní náklady VaK-ex post'!$V$63*1000)*INDEX(Indexace!$C$51:$AV$51,MATCH($D$7,Indexace!$C$21:$AV$21)),IF(O160=(Info!$C$17+29),('Provozní náklady VaK-ex post'!$V$63*1000)*INDEX(Indexace!$C$52:$AV$52,MATCH($D$7,Indexace!$C$21:$AV$21)),IF(O160=(Info!$C$17+30),('Provozní náklady VaK-ex post'!$V$63*1000)*INDEX(Indexace!$C$53:$AV$53,MATCH($D$7,Indexace!$C$21:$AV$21)))))))))))))))))))))))))))))))))),0)</f>
        <v>0</v>
      </c>
      <c r="P161" s="514">
        <f>IF(P160&gt;=Info!$C$17,IF($F$2=1,0,IF(P160=Info!$C$17,('Základní vstupní data'!$F$138*1000)*INDEX(Indexace!$C$23:$AV$23,MATCH($D$7,Indexace!$C$21:$AV$21)),IF(P160=(Info!$C$17+1),('Provozní náklady VaK-ex post'!$F$63*1000)*INDEX(Indexace!$C$24:$AV$24,MATCH($D$7,Indexace!$C$21:$AV$21)),IF(P160=(Info!$C$17+2),('Provozní náklady VaK-ex post'!$H$63*1000)*INDEX(Indexace!$C$25:$AV$25,MATCH($D$7,Indexace!$C$21:$AV$21)),IF(P160=(Info!$C$17+3),('Provozní náklady VaK-ex post'!$J$63*1000)*INDEX(Indexace!$C$26:$AV$26,MATCH($D$7,Indexace!$C$21:$AV$21)),IF(P160=(Info!$C$17+4),('Provozní náklady VaK-ex post'!$L$63*1000)*INDEX(Indexace!$C$27:$AV$27,MATCH($D$7,Indexace!$C$21:$AV$21)),IF(P160=(Info!$C$17+5),('Provozní náklady VaK-ex post'!$N$63*1000)*INDEX(Indexace!$C$28:$AV$28,MATCH($D$7,Indexace!$C$21:$AV$21)),IF(P160=(Info!$C$17+6),('Provozní náklady VaK-ex post'!$P$63*1000)*INDEX(Indexace!$C$29:$AV$29,MATCH($D$7,Indexace!$C$21:$AV$21)),IF(P160=(Info!$C$17+7),('Provozní náklady VaK-ex post'!$R$63*1000)*INDEX(Indexace!$C$30:$AV$30,MATCH($D$7,Indexace!$C$21:$AV$21)),IF(P160=(Info!$C$17+8),('Provozní náklady VaK-ex post'!$T$63*1000)*INDEX(Indexace!$C$31:$AV$31,MATCH($D$7,Indexace!$C$21:$AV$21)),IF(P160=(Info!$C$17+9),('Provozní náklady VaK-ex post'!$V$63*1000)*INDEX(Indexace!$C$32:$AV$32,MATCH($D$7,Indexace!$C$21:$AV$21)),IF(P160=(Info!$C$17+10),('Provozní náklady VaK-ex post'!$V$63*1000)*INDEX(Indexace!$C$33:$AV$33,MATCH($D$7,Indexace!$C$21:$AV$21)),IF(P160=(Info!$C$17+11),('Provozní náklady VaK-ex post'!$V$63*1000)*INDEX(Indexace!$C$34:$AV$34,MATCH($D$7,Indexace!$C$21:$AV$21)),IF(P160=(Info!$C$17+12),('Provozní náklady VaK-ex post'!$V$63*1000)*INDEX(Indexace!$C$35:$AV$35,MATCH($D$7,Indexace!$C$21:$AV$21)),IF(P160=(Info!$C$17+13),('Provozní náklady VaK-ex post'!$V$63*1000)*INDEX(Indexace!$C$36:$AV$36,MATCH($D$7,Indexace!$C$21:$AV$21)),IF(P160=(Info!$C$17+14),('Provozní náklady VaK-ex post'!$V$63*1000)*INDEX(Indexace!$C$37:$AV$37,MATCH($D$7,Indexace!$C$21:$AV$21)),IF(P160=(Info!$C$17+15),('Provozní náklady VaK-ex post'!$V$63*1000)*INDEX(Indexace!$C$38:$AV$38,MATCH($D$7,Indexace!$C$21:$AV$21)),IF(P160=(Info!$C$17+16),('Provozní náklady VaK-ex post'!$V$63*1000)*INDEX(Indexace!$C$39:$AV$39,MATCH($D$7,Indexace!$C$21:$AV$21)),IF(P160=(Info!$C$17+17),('Provozní náklady VaK-ex post'!$V$63*1000)*INDEX(Indexace!$C$40:$AV$40,MATCH($D$7,Indexace!$C$21:$AV$21)),IF(P160=(Info!$C$17+18),('Provozní náklady VaK-ex post'!$V$63*1000)*INDEX(Indexace!$C$41:$AV$41,MATCH($D$7,Indexace!$C$21:$AV$21)),IF(P160=(Info!$C$17+19),('Provozní náklady VaK-ex post'!$V$63*1000)*INDEX(Indexace!$C$42:$AV$42,MATCH($D$7,Indexace!$C$21:$AV$21)),IF(P160=(Info!$C$17+20),('Provozní náklady VaK-ex post'!$V$63*1000)*INDEX(Indexace!$C$43:$AV$43,MATCH($D$7,Indexace!$C$21:$AV$21)),IF(P160=(Info!$C$17+21),('Provozní náklady VaK-ex post'!$V$63*1000)*INDEX(Indexace!$C$44:$AV$44,MATCH($D$7,Indexace!$C$21:$AV$21)),IF(P160=(Info!$C$17+22),('Provozní náklady VaK-ex post'!$V$63*1000)*INDEX(Indexace!$C$45:$AV$45,MATCH($D$7,Indexace!$C$21:$AV$21)),IF(P160=(Info!$C$17+23),('Provozní náklady VaK-ex post'!$V$63*1000)*INDEX(Indexace!$C$46:$AV$46,MATCH($D$7,Indexace!$C$21:$AV$21)),IF(P160=(Info!$C$17+24),('Provozní náklady VaK-ex post'!$V$63*1000)*INDEX(Indexace!$C$47:$AV$47,MATCH($D$7,Indexace!$C$21:$AV$21)),IF(P160=(Info!$C$17+25),('Provozní náklady VaK-ex post'!$V$63*1000)*INDEX(Indexace!$C$48:$AV$48,MATCH($D$7,Indexace!$C$21:$AV$21)),IF(P160=(Info!$C$17+26),('Provozní náklady VaK-ex post'!$V$63*1000)*INDEX(Indexace!$C$49:$AV$49,MATCH($D$7,Indexace!$C$21:$AV$21)),IF(P160=(Info!$C$17+27),('Provozní náklady VaK-ex post'!$V$63*1000)*INDEX(Indexace!$C$50:$AV$50,MATCH($D$7,Indexace!$C$21:$AV$21)),IF(P160=(Info!$C$17+28),('Provozní náklady VaK-ex post'!$V$63*1000)*INDEX(Indexace!$C$51:$AV$51,MATCH($D$7,Indexace!$C$21:$AV$21)),IF(P160=(Info!$C$17+29),('Provozní náklady VaK-ex post'!$V$63*1000)*INDEX(Indexace!$C$52:$AV$52,MATCH($D$7,Indexace!$C$21:$AV$21)),IF(P160=(Info!$C$17+30),('Provozní náklady VaK-ex post'!$V$63*1000)*INDEX(Indexace!$C$53:$AV$53,MATCH($D$7,Indexace!$C$21:$AV$21)))))))))))))))))))))))))))))))))),0)</f>
        <v>0</v>
      </c>
      <c r="Q161" s="514">
        <f>IF(Q160&gt;=Info!$C$17,IF($F$2=1,0,IF(Q160=Info!$C$17,('Základní vstupní data'!$F$138*1000)*INDEX(Indexace!$C$23:$AV$23,MATCH($D$7,Indexace!$C$21:$AV$21)),IF(Q160=(Info!$C$17+1),('Provozní náklady VaK-ex post'!$F$63*1000)*INDEX(Indexace!$C$24:$AV$24,MATCH($D$7,Indexace!$C$21:$AV$21)),IF(Q160=(Info!$C$17+2),('Provozní náklady VaK-ex post'!$H$63*1000)*INDEX(Indexace!$C$25:$AV$25,MATCH($D$7,Indexace!$C$21:$AV$21)),IF(Q160=(Info!$C$17+3),('Provozní náklady VaK-ex post'!$J$63*1000)*INDEX(Indexace!$C$26:$AV$26,MATCH($D$7,Indexace!$C$21:$AV$21)),IF(Q160=(Info!$C$17+4),('Provozní náklady VaK-ex post'!$L$63*1000)*INDEX(Indexace!$C$27:$AV$27,MATCH($D$7,Indexace!$C$21:$AV$21)),IF(Q160=(Info!$C$17+5),('Provozní náklady VaK-ex post'!$N$63*1000)*INDEX(Indexace!$C$28:$AV$28,MATCH($D$7,Indexace!$C$21:$AV$21)),IF(Q160=(Info!$C$17+6),('Provozní náklady VaK-ex post'!$P$63*1000)*INDEX(Indexace!$C$29:$AV$29,MATCH($D$7,Indexace!$C$21:$AV$21)),IF(Q160=(Info!$C$17+7),('Provozní náklady VaK-ex post'!$R$63*1000)*INDEX(Indexace!$C$30:$AV$30,MATCH($D$7,Indexace!$C$21:$AV$21)),IF(Q160=(Info!$C$17+8),('Provozní náklady VaK-ex post'!$T$63*1000)*INDEX(Indexace!$C$31:$AV$31,MATCH($D$7,Indexace!$C$21:$AV$21)),IF(Q160=(Info!$C$17+9),('Provozní náklady VaK-ex post'!$V$63*1000)*INDEX(Indexace!$C$32:$AV$32,MATCH($D$7,Indexace!$C$21:$AV$21)),IF(Q160=(Info!$C$17+10),('Provozní náklady VaK-ex post'!$V$63*1000)*INDEX(Indexace!$C$33:$AV$33,MATCH($D$7,Indexace!$C$21:$AV$21)),IF(Q160=(Info!$C$17+11),('Provozní náklady VaK-ex post'!$V$63*1000)*INDEX(Indexace!$C$34:$AV$34,MATCH($D$7,Indexace!$C$21:$AV$21)),IF(Q160=(Info!$C$17+12),('Provozní náklady VaK-ex post'!$V$63*1000)*INDEX(Indexace!$C$35:$AV$35,MATCH($D$7,Indexace!$C$21:$AV$21)),IF(Q160=(Info!$C$17+13),('Provozní náklady VaK-ex post'!$V$63*1000)*INDEX(Indexace!$C$36:$AV$36,MATCH($D$7,Indexace!$C$21:$AV$21)),IF(Q160=(Info!$C$17+14),('Provozní náklady VaK-ex post'!$V$63*1000)*INDEX(Indexace!$C$37:$AV$37,MATCH($D$7,Indexace!$C$21:$AV$21)),IF(Q160=(Info!$C$17+15),('Provozní náklady VaK-ex post'!$V$63*1000)*INDEX(Indexace!$C$38:$AV$38,MATCH($D$7,Indexace!$C$21:$AV$21)),IF(Q160=(Info!$C$17+16),('Provozní náklady VaK-ex post'!$V$63*1000)*INDEX(Indexace!$C$39:$AV$39,MATCH($D$7,Indexace!$C$21:$AV$21)),IF(Q160=(Info!$C$17+17),('Provozní náklady VaK-ex post'!$V$63*1000)*INDEX(Indexace!$C$40:$AV$40,MATCH($D$7,Indexace!$C$21:$AV$21)),IF(Q160=(Info!$C$17+18),('Provozní náklady VaK-ex post'!$V$63*1000)*INDEX(Indexace!$C$41:$AV$41,MATCH($D$7,Indexace!$C$21:$AV$21)),IF(Q160=(Info!$C$17+19),('Provozní náklady VaK-ex post'!$V$63*1000)*INDEX(Indexace!$C$42:$AV$42,MATCH($D$7,Indexace!$C$21:$AV$21)),IF(Q160=(Info!$C$17+20),('Provozní náklady VaK-ex post'!$V$63*1000)*INDEX(Indexace!$C$43:$AV$43,MATCH($D$7,Indexace!$C$21:$AV$21)),IF(Q160=(Info!$C$17+21),('Provozní náklady VaK-ex post'!$V$63*1000)*INDEX(Indexace!$C$44:$AV$44,MATCH($D$7,Indexace!$C$21:$AV$21)),IF(Q160=(Info!$C$17+22),('Provozní náklady VaK-ex post'!$V$63*1000)*INDEX(Indexace!$C$45:$AV$45,MATCH($D$7,Indexace!$C$21:$AV$21)),IF(Q160=(Info!$C$17+23),('Provozní náklady VaK-ex post'!$V$63*1000)*INDEX(Indexace!$C$46:$AV$46,MATCH($D$7,Indexace!$C$21:$AV$21)),IF(Q160=(Info!$C$17+24),('Provozní náklady VaK-ex post'!$V$63*1000)*INDEX(Indexace!$C$47:$AV$47,MATCH($D$7,Indexace!$C$21:$AV$21)),IF(Q160=(Info!$C$17+25),('Provozní náklady VaK-ex post'!$V$63*1000)*INDEX(Indexace!$C$48:$AV$48,MATCH($D$7,Indexace!$C$21:$AV$21)),IF(Q160=(Info!$C$17+26),('Provozní náklady VaK-ex post'!$V$63*1000)*INDEX(Indexace!$C$49:$AV$49,MATCH($D$7,Indexace!$C$21:$AV$21)),IF(Q160=(Info!$C$17+27),('Provozní náklady VaK-ex post'!$V$63*1000)*INDEX(Indexace!$C$50:$AV$50,MATCH($D$7,Indexace!$C$21:$AV$21)),IF(Q160=(Info!$C$17+28),('Provozní náklady VaK-ex post'!$V$63*1000)*INDEX(Indexace!$C$51:$AV$51,MATCH($D$7,Indexace!$C$21:$AV$21)),IF(Q160=(Info!$C$17+29),('Provozní náklady VaK-ex post'!$V$63*1000)*INDEX(Indexace!$C$52:$AV$52,MATCH($D$7,Indexace!$C$21:$AV$21)),IF(Q160=(Info!$C$17+30),('Provozní náklady VaK-ex post'!$V$63*1000)*INDEX(Indexace!$C$53:$AV$53,MATCH($D$7,Indexace!$C$21:$AV$21)))))))))))))))))))))))))))))))))),0)</f>
        <v>0</v>
      </c>
      <c r="R161" s="514">
        <f>IF(R160&gt;=Info!$C$17,IF($F$2=1,0,IF(R160=Info!$C$17,('Základní vstupní data'!$F$138*1000)*INDEX(Indexace!$C$23:$AV$23,MATCH($D$7,Indexace!$C$21:$AV$21)),IF(R160=(Info!$C$17+1),('Provozní náklady VaK-ex post'!$F$63*1000)*INDEX(Indexace!$C$24:$AV$24,MATCH($D$7,Indexace!$C$21:$AV$21)),IF(R160=(Info!$C$17+2),('Provozní náklady VaK-ex post'!$H$63*1000)*INDEX(Indexace!$C$25:$AV$25,MATCH($D$7,Indexace!$C$21:$AV$21)),IF(R160=(Info!$C$17+3),('Provozní náklady VaK-ex post'!$J$63*1000)*INDEX(Indexace!$C$26:$AV$26,MATCH($D$7,Indexace!$C$21:$AV$21)),IF(R160=(Info!$C$17+4),('Provozní náklady VaK-ex post'!$L$63*1000)*INDEX(Indexace!$C$27:$AV$27,MATCH($D$7,Indexace!$C$21:$AV$21)),IF(R160=(Info!$C$17+5),('Provozní náklady VaK-ex post'!$N$63*1000)*INDEX(Indexace!$C$28:$AV$28,MATCH($D$7,Indexace!$C$21:$AV$21)),IF(R160=(Info!$C$17+6),('Provozní náklady VaK-ex post'!$P$63*1000)*INDEX(Indexace!$C$29:$AV$29,MATCH($D$7,Indexace!$C$21:$AV$21)),IF(R160=(Info!$C$17+7),('Provozní náklady VaK-ex post'!$R$63*1000)*INDEX(Indexace!$C$30:$AV$30,MATCH($D$7,Indexace!$C$21:$AV$21)),IF(R160=(Info!$C$17+8),('Provozní náklady VaK-ex post'!$T$63*1000)*INDEX(Indexace!$C$31:$AV$31,MATCH($D$7,Indexace!$C$21:$AV$21)),IF(R160=(Info!$C$17+9),('Provozní náklady VaK-ex post'!$V$63*1000)*INDEX(Indexace!$C$32:$AV$32,MATCH($D$7,Indexace!$C$21:$AV$21)),IF(R160=(Info!$C$17+10),('Provozní náklady VaK-ex post'!$V$63*1000)*INDEX(Indexace!$C$33:$AV$33,MATCH($D$7,Indexace!$C$21:$AV$21)),IF(R160=(Info!$C$17+11),('Provozní náklady VaK-ex post'!$V$63*1000)*INDEX(Indexace!$C$34:$AV$34,MATCH($D$7,Indexace!$C$21:$AV$21)),IF(R160=(Info!$C$17+12),('Provozní náklady VaK-ex post'!$V$63*1000)*INDEX(Indexace!$C$35:$AV$35,MATCH($D$7,Indexace!$C$21:$AV$21)),IF(R160=(Info!$C$17+13),('Provozní náklady VaK-ex post'!$V$63*1000)*INDEX(Indexace!$C$36:$AV$36,MATCH($D$7,Indexace!$C$21:$AV$21)),IF(R160=(Info!$C$17+14),('Provozní náklady VaK-ex post'!$V$63*1000)*INDEX(Indexace!$C$37:$AV$37,MATCH($D$7,Indexace!$C$21:$AV$21)),IF(R160=(Info!$C$17+15),('Provozní náklady VaK-ex post'!$V$63*1000)*INDEX(Indexace!$C$38:$AV$38,MATCH($D$7,Indexace!$C$21:$AV$21)),IF(R160=(Info!$C$17+16),('Provozní náklady VaK-ex post'!$V$63*1000)*INDEX(Indexace!$C$39:$AV$39,MATCH($D$7,Indexace!$C$21:$AV$21)),IF(R160=(Info!$C$17+17),('Provozní náklady VaK-ex post'!$V$63*1000)*INDEX(Indexace!$C$40:$AV$40,MATCH($D$7,Indexace!$C$21:$AV$21)),IF(R160=(Info!$C$17+18),('Provozní náklady VaK-ex post'!$V$63*1000)*INDEX(Indexace!$C$41:$AV$41,MATCH($D$7,Indexace!$C$21:$AV$21)),IF(R160=(Info!$C$17+19),('Provozní náklady VaK-ex post'!$V$63*1000)*INDEX(Indexace!$C$42:$AV$42,MATCH($D$7,Indexace!$C$21:$AV$21)),IF(R160=(Info!$C$17+20),('Provozní náklady VaK-ex post'!$V$63*1000)*INDEX(Indexace!$C$43:$AV$43,MATCH($D$7,Indexace!$C$21:$AV$21)),IF(R160=(Info!$C$17+21),('Provozní náklady VaK-ex post'!$V$63*1000)*INDEX(Indexace!$C$44:$AV$44,MATCH($D$7,Indexace!$C$21:$AV$21)),IF(R160=(Info!$C$17+22),('Provozní náklady VaK-ex post'!$V$63*1000)*INDEX(Indexace!$C$45:$AV$45,MATCH($D$7,Indexace!$C$21:$AV$21)),IF(R160=(Info!$C$17+23),('Provozní náklady VaK-ex post'!$V$63*1000)*INDEX(Indexace!$C$46:$AV$46,MATCH($D$7,Indexace!$C$21:$AV$21)),IF(R160=(Info!$C$17+24),('Provozní náklady VaK-ex post'!$V$63*1000)*INDEX(Indexace!$C$47:$AV$47,MATCH($D$7,Indexace!$C$21:$AV$21)),IF(R160=(Info!$C$17+25),('Provozní náklady VaK-ex post'!$V$63*1000)*INDEX(Indexace!$C$48:$AV$48,MATCH($D$7,Indexace!$C$21:$AV$21)),IF(R160=(Info!$C$17+26),('Provozní náklady VaK-ex post'!$V$63*1000)*INDEX(Indexace!$C$49:$AV$49,MATCH($D$7,Indexace!$C$21:$AV$21)),IF(R160=(Info!$C$17+27),('Provozní náklady VaK-ex post'!$V$63*1000)*INDEX(Indexace!$C$50:$AV$50,MATCH($D$7,Indexace!$C$21:$AV$21)),IF(R160=(Info!$C$17+28),('Provozní náklady VaK-ex post'!$V$63*1000)*INDEX(Indexace!$C$51:$AV$51,MATCH($D$7,Indexace!$C$21:$AV$21)),IF(R160=(Info!$C$17+29),('Provozní náklady VaK-ex post'!$V$63*1000)*INDEX(Indexace!$C$52:$AV$52,MATCH($D$7,Indexace!$C$21:$AV$21)),IF(R160=(Info!$C$17+30),('Provozní náklady VaK-ex post'!$V$63*1000)*INDEX(Indexace!$C$53:$AV$53,MATCH($D$7,Indexace!$C$21:$AV$21)))))))))))))))))))))))))))))))))),0)</f>
        <v>0</v>
      </c>
      <c r="S161" s="514">
        <f>IF(S160&gt;=Info!$C$17,IF($F$2=1,0,IF(S160=Info!$C$17,('Základní vstupní data'!$F$138*1000)*INDEX(Indexace!$C$23:$AV$23,MATCH($D$7,Indexace!$C$21:$AV$21)),IF(S160=(Info!$C$17+1),('Provozní náklady VaK-ex post'!$F$63*1000)*INDEX(Indexace!$C$24:$AV$24,MATCH($D$7,Indexace!$C$21:$AV$21)),IF(S160=(Info!$C$17+2),('Provozní náklady VaK-ex post'!$H$63*1000)*INDEX(Indexace!$C$25:$AV$25,MATCH($D$7,Indexace!$C$21:$AV$21)),IF(S160=(Info!$C$17+3),('Provozní náklady VaK-ex post'!$J$63*1000)*INDEX(Indexace!$C$26:$AV$26,MATCH($D$7,Indexace!$C$21:$AV$21)),IF(S160=(Info!$C$17+4),('Provozní náklady VaK-ex post'!$L$63*1000)*INDEX(Indexace!$C$27:$AV$27,MATCH($D$7,Indexace!$C$21:$AV$21)),IF(S160=(Info!$C$17+5),('Provozní náklady VaK-ex post'!$N$63*1000)*INDEX(Indexace!$C$28:$AV$28,MATCH($D$7,Indexace!$C$21:$AV$21)),IF(S160=(Info!$C$17+6),('Provozní náklady VaK-ex post'!$P$63*1000)*INDEX(Indexace!$C$29:$AV$29,MATCH($D$7,Indexace!$C$21:$AV$21)),IF(S160=(Info!$C$17+7),('Provozní náklady VaK-ex post'!$R$63*1000)*INDEX(Indexace!$C$30:$AV$30,MATCH($D$7,Indexace!$C$21:$AV$21)),IF(S160=(Info!$C$17+8),('Provozní náklady VaK-ex post'!$T$63*1000)*INDEX(Indexace!$C$31:$AV$31,MATCH($D$7,Indexace!$C$21:$AV$21)),IF(S160=(Info!$C$17+9),('Provozní náklady VaK-ex post'!$V$63*1000)*INDEX(Indexace!$C$32:$AV$32,MATCH($D$7,Indexace!$C$21:$AV$21)),IF(S160=(Info!$C$17+10),('Provozní náklady VaK-ex post'!$V$63*1000)*INDEX(Indexace!$C$33:$AV$33,MATCH($D$7,Indexace!$C$21:$AV$21)),IF(S160=(Info!$C$17+11),('Provozní náklady VaK-ex post'!$V$63*1000)*INDEX(Indexace!$C$34:$AV$34,MATCH($D$7,Indexace!$C$21:$AV$21)),IF(S160=(Info!$C$17+12),('Provozní náklady VaK-ex post'!$V$63*1000)*INDEX(Indexace!$C$35:$AV$35,MATCH($D$7,Indexace!$C$21:$AV$21)),IF(S160=(Info!$C$17+13),('Provozní náklady VaK-ex post'!$V$63*1000)*INDEX(Indexace!$C$36:$AV$36,MATCH($D$7,Indexace!$C$21:$AV$21)),IF(S160=(Info!$C$17+14),('Provozní náklady VaK-ex post'!$V$63*1000)*INDEX(Indexace!$C$37:$AV$37,MATCH($D$7,Indexace!$C$21:$AV$21)),IF(S160=(Info!$C$17+15),('Provozní náklady VaK-ex post'!$V$63*1000)*INDEX(Indexace!$C$38:$AV$38,MATCH($D$7,Indexace!$C$21:$AV$21)),IF(S160=(Info!$C$17+16),('Provozní náklady VaK-ex post'!$V$63*1000)*INDEX(Indexace!$C$39:$AV$39,MATCH($D$7,Indexace!$C$21:$AV$21)),IF(S160=(Info!$C$17+17),('Provozní náklady VaK-ex post'!$V$63*1000)*INDEX(Indexace!$C$40:$AV$40,MATCH($D$7,Indexace!$C$21:$AV$21)),IF(S160=(Info!$C$17+18),('Provozní náklady VaK-ex post'!$V$63*1000)*INDEX(Indexace!$C$41:$AV$41,MATCH($D$7,Indexace!$C$21:$AV$21)),IF(S160=(Info!$C$17+19),('Provozní náklady VaK-ex post'!$V$63*1000)*INDEX(Indexace!$C$42:$AV$42,MATCH($D$7,Indexace!$C$21:$AV$21)),IF(S160=(Info!$C$17+20),('Provozní náklady VaK-ex post'!$V$63*1000)*INDEX(Indexace!$C$43:$AV$43,MATCH($D$7,Indexace!$C$21:$AV$21)),IF(S160=(Info!$C$17+21),('Provozní náklady VaK-ex post'!$V$63*1000)*INDEX(Indexace!$C$44:$AV$44,MATCH($D$7,Indexace!$C$21:$AV$21)),IF(S160=(Info!$C$17+22),('Provozní náklady VaK-ex post'!$V$63*1000)*INDEX(Indexace!$C$45:$AV$45,MATCH($D$7,Indexace!$C$21:$AV$21)),IF(S160=(Info!$C$17+23),('Provozní náklady VaK-ex post'!$V$63*1000)*INDEX(Indexace!$C$46:$AV$46,MATCH($D$7,Indexace!$C$21:$AV$21)),IF(S160=(Info!$C$17+24),('Provozní náklady VaK-ex post'!$V$63*1000)*INDEX(Indexace!$C$47:$AV$47,MATCH($D$7,Indexace!$C$21:$AV$21)),IF(S160=(Info!$C$17+25),('Provozní náklady VaK-ex post'!$V$63*1000)*INDEX(Indexace!$C$48:$AV$48,MATCH($D$7,Indexace!$C$21:$AV$21)),IF(S160=(Info!$C$17+26),('Provozní náklady VaK-ex post'!$V$63*1000)*INDEX(Indexace!$C$49:$AV$49,MATCH($D$7,Indexace!$C$21:$AV$21)),IF(S160=(Info!$C$17+27),('Provozní náklady VaK-ex post'!$V$63*1000)*INDEX(Indexace!$C$50:$AV$50,MATCH($D$7,Indexace!$C$21:$AV$21)),IF(S160=(Info!$C$17+28),('Provozní náklady VaK-ex post'!$V$63*1000)*INDEX(Indexace!$C$51:$AV$51,MATCH($D$7,Indexace!$C$21:$AV$21)),IF(S160=(Info!$C$17+29),('Provozní náklady VaK-ex post'!$V$63*1000)*INDEX(Indexace!$C$52:$AV$52,MATCH($D$7,Indexace!$C$21:$AV$21)),IF(S160=(Info!$C$17+30),('Provozní náklady VaK-ex post'!$V$63*1000)*INDEX(Indexace!$C$53:$AV$53,MATCH($D$7,Indexace!$C$21:$AV$21)))))))))))))))))))))))))))))))))),0)</f>
        <v>0</v>
      </c>
      <c r="T161" s="514">
        <f>IF(T160&gt;=Info!$C$17,IF($F$2=1,0,IF(T160=Info!$C$17,('Základní vstupní data'!$F$138*1000)*INDEX(Indexace!$C$23:$AV$23,MATCH($D$7,Indexace!$C$21:$AV$21)),IF(T160=(Info!$C$17+1),('Provozní náklady VaK-ex post'!$F$63*1000)*INDEX(Indexace!$C$24:$AV$24,MATCH($D$7,Indexace!$C$21:$AV$21)),IF(T160=(Info!$C$17+2),('Provozní náklady VaK-ex post'!$H$63*1000)*INDEX(Indexace!$C$25:$AV$25,MATCH($D$7,Indexace!$C$21:$AV$21)),IF(T160=(Info!$C$17+3),('Provozní náklady VaK-ex post'!$J$63*1000)*INDEX(Indexace!$C$26:$AV$26,MATCH($D$7,Indexace!$C$21:$AV$21)),IF(T160=(Info!$C$17+4),('Provozní náklady VaK-ex post'!$L$63*1000)*INDEX(Indexace!$C$27:$AV$27,MATCH($D$7,Indexace!$C$21:$AV$21)),IF(T160=(Info!$C$17+5),('Provozní náklady VaK-ex post'!$N$63*1000)*INDEX(Indexace!$C$28:$AV$28,MATCH($D$7,Indexace!$C$21:$AV$21)),IF(T160=(Info!$C$17+6),('Provozní náklady VaK-ex post'!$P$63*1000)*INDEX(Indexace!$C$29:$AV$29,MATCH($D$7,Indexace!$C$21:$AV$21)),IF(T160=(Info!$C$17+7),('Provozní náklady VaK-ex post'!$R$63*1000)*INDEX(Indexace!$C$30:$AV$30,MATCH($D$7,Indexace!$C$21:$AV$21)),IF(T160=(Info!$C$17+8),('Provozní náklady VaK-ex post'!$T$63*1000)*INDEX(Indexace!$C$31:$AV$31,MATCH($D$7,Indexace!$C$21:$AV$21)),IF(T160=(Info!$C$17+9),('Provozní náklady VaK-ex post'!$V$63*1000)*INDEX(Indexace!$C$32:$AV$32,MATCH($D$7,Indexace!$C$21:$AV$21)),IF(T160=(Info!$C$17+10),('Provozní náklady VaK-ex post'!$V$63*1000)*INDEX(Indexace!$C$33:$AV$33,MATCH($D$7,Indexace!$C$21:$AV$21)),IF(T160=(Info!$C$17+11),('Provozní náklady VaK-ex post'!$V$63*1000)*INDEX(Indexace!$C$34:$AV$34,MATCH($D$7,Indexace!$C$21:$AV$21)),IF(T160=(Info!$C$17+12),('Provozní náklady VaK-ex post'!$V$63*1000)*INDEX(Indexace!$C$35:$AV$35,MATCH($D$7,Indexace!$C$21:$AV$21)),IF(T160=(Info!$C$17+13),('Provozní náklady VaK-ex post'!$V$63*1000)*INDEX(Indexace!$C$36:$AV$36,MATCH($D$7,Indexace!$C$21:$AV$21)),IF(T160=(Info!$C$17+14),('Provozní náklady VaK-ex post'!$V$63*1000)*INDEX(Indexace!$C$37:$AV$37,MATCH($D$7,Indexace!$C$21:$AV$21)),IF(T160=(Info!$C$17+15),('Provozní náklady VaK-ex post'!$V$63*1000)*INDEX(Indexace!$C$38:$AV$38,MATCH($D$7,Indexace!$C$21:$AV$21)),IF(T160=(Info!$C$17+16),('Provozní náklady VaK-ex post'!$V$63*1000)*INDEX(Indexace!$C$39:$AV$39,MATCH($D$7,Indexace!$C$21:$AV$21)),IF(T160=(Info!$C$17+17),('Provozní náklady VaK-ex post'!$V$63*1000)*INDEX(Indexace!$C$40:$AV$40,MATCH($D$7,Indexace!$C$21:$AV$21)),IF(T160=(Info!$C$17+18),('Provozní náklady VaK-ex post'!$V$63*1000)*INDEX(Indexace!$C$41:$AV$41,MATCH($D$7,Indexace!$C$21:$AV$21)),IF(T160=(Info!$C$17+19),('Provozní náklady VaK-ex post'!$V$63*1000)*INDEX(Indexace!$C$42:$AV$42,MATCH($D$7,Indexace!$C$21:$AV$21)),IF(T160=(Info!$C$17+20),('Provozní náklady VaK-ex post'!$V$63*1000)*INDEX(Indexace!$C$43:$AV$43,MATCH($D$7,Indexace!$C$21:$AV$21)),IF(T160=(Info!$C$17+21),('Provozní náklady VaK-ex post'!$V$63*1000)*INDEX(Indexace!$C$44:$AV$44,MATCH($D$7,Indexace!$C$21:$AV$21)),IF(T160=(Info!$C$17+22),('Provozní náklady VaK-ex post'!$V$63*1000)*INDEX(Indexace!$C$45:$AV$45,MATCH($D$7,Indexace!$C$21:$AV$21)),IF(T160=(Info!$C$17+23),('Provozní náklady VaK-ex post'!$V$63*1000)*INDEX(Indexace!$C$46:$AV$46,MATCH($D$7,Indexace!$C$21:$AV$21)),IF(T160=(Info!$C$17+24),('Provozní náklady VaK-ex post'!$V$63*1000)*INDEX(Indexace!$C$47:$AV$47,MATCH($D$7,Indexace!$C$21:$AV$21)),IF(T160=(Info!$C$17+25),('Provozní náklady VaK-ex post'!$V$63*1000)*INDEX(Indexace!$C$48:$AV$48,MATCH($D$7,Indexace!$C$21:$AV$21)),IF(T160=(Info!$C$17+26),('Provozní náklady VaK-ex post'!$V$63*1000)*INDEX(Indexace!$C$49:$AV$49,MATCH($D$7,Indexace!$C$21:$AV$21)),IF(T160=(Info!$C$17+27),('Provozní náklady VaK-ex post'!$V$63*1000)*INDEX(Indexace!$C$50:$AV$50,MATCH($D$7,Indexace!$C$21:$AV$21)),IF(T160=(Info!$C$17+28),('Provozní náklady VaK-ex post'!$V$63*1000)*INDEX(Indexace!$C$51:$AV$51,MATCH($D$7,Indexace!$C$21:$AV$21)),IF(T160=(Info!$C$17+29),('Provozní náklady VaK-ex post'!$V$63*1000)*INDEX(Indexace!$C$52:$AV$52,MATCH($D$7,Indexace!$C$21:$AV$21)),IF(T160=(Info!$C$17+30),('Provozní náklady VaK-ex post'!$V$63*1000)*INDEX(Indexace!$C$53:$AV$53,MATCH($D$7,Indexace!$C$21:$AV$21)))))))))))))))))))))))))))))))))),0)</f>
        <v>0</v>
      </c>
      <c r="U161" s="514">
        <f>IF(U160&gt;=Info!$C$17,IF($F$2=1,0,IF(U160=Info!$C$17,('Základní vstupní data'!$F$138*1000)*INDEX(Indexace!$C$23:$AV$23,MATCH($D$7,Indexace!$C$21:$AV$21)),IF(U160=(Info!$C$17+1),('Provozní náklady VaK-ex post'!$F$63*1000)*INDEX(Indexace!$C$24:$AV$24,MATCH($D$7,Indexace!$C$21:$AV$21)),IF(U160=(Info!$C$17+2),('Provozní náklady VaK-ex post'!$H$63*1000)*INDEX(Indexace!$C$25:$AV$25,MATCH($D$7,Indexace!$C$21:$AV$21)),IF(U160=(Info!$C$17+3),('Provozní náklady VaK-ex post'!$J$63*1000)*INDEX(Indexace!$C$26:$AV$26,MATCH($D$7,Indexace!$C$21:$AV$21)),IF(U160=(Info!$C$17+4),('Provozní náklady VaK-ex post'!$L$63*1000)*INDEX(Indexace!$C$27:$AV$27,MATCH($D$7,Indexace!$C$21:$AV$21)),IF(U160=(Info!$C$17+5),('Provozní náklady VaK-ex post'!$N$63*1000)*INDEX(Indexace!$C$28:$AV$28,MATCH($D$7,Indexace!$C$21:$AV$21)),IF(U160=(Info!$C$17+6),('Provozní náklady VaK-ex post'!$P$63*1000)*INDEX(Indexace!$C$29:$AV$29,MATCH($D$7,Indexace!$C$21:$AV$21)),IF(U160=(Info!$C$17+7),('Provozní náklady VaK-ex post'!$R$63*1000)*INDEX(Indexace!$C$30:$AV$30,MATCH($D$7,Indexace!$C$21:$AV$21)),IF(U160=(Info!$C$17+8),('Provozní náklady VaK-ex post'!$T$63*1000)*INDEX(Indexace!$C$31:$AV$31,MATCH($D$7,Indexace!$C$21:$AV$21)),IF(U160=(Info!$C$17+9),('Provozní náklady VaK-ex post'!$V$63*1000)*INDEX(Indexace!$C$32:$AV$32,MATCH($D$7,Indexace!$C$21:$AV$21)),IF(U160=(Info!$C$17+10),('Provozní náklady VaK-ex post'!$V$63*1000)*INDEX(Indexace!$C$33:$AV$33,MATCH($D$7,Indexace!$C$21:$AV$21)),IF(U160=(Info!$C$17+11),('Provozní náklady VaK-ex post'!$V$63*1000)*INDEX(Indexace!$C$34:$AV$34,MATCH($D$7,Indexace!$C$21:$AV$21)),IF(U160=(Info!$C$17+12),('Provozní náklady VaK-ex post'!$V$63*1000)*INDEX(Indexace!$C$35:$AV$35,MATCH($D$7,Indexace!$C$21:$AV$21)),IF(U160=(Info!$C$17+13),('Provozní náklady VaK-ex post'!$V$63*1000)*INDEX(Indexace!$C$36:$AV$36,MATCH($D$7,Indexace!$C$21:$AV$21)),IF(U160=(Info!$C$17+14),('Provozní náklady VaK-ex post'!$V$63*1000)*INDEX(Indexace!$C$37:$AV$37,MATCH($D$7,Indexace!$C$21:$AV$21)),IF(U160=(Info!$C$17+15),('Provozní náklady VaK-ex post'!$V$63*1000)*INDEX(Indexace!$C$38:$AV$38,MATCH($D$7,Indexace!$C$21:$AV$21)),IF(U160=(Info!$C$17+16),('Provozní náklady VaK-ex post'!$V$63*1000)*INDEX(Indexace!$C$39:$AV$39,MATCH($D$7,Indexace!$C$21:$AV$21)),IF(U160=(Info!$C$17+17),('Provozní náklady VaK-ex post'!$V$63*1000)*INDEX(Indexace!$C$40:$AV$40,MATCH($D$7,Indexace!$C$21:$AV$21)),IF(U160=(Info!$C$17+18),('Provozní náklady VaK-ex post'!$V$63*1000)*INDEX(Indexace!$C$41:$AV$41,MATCH($D$7,Indexace!$C$21:$AV$21)),IF(U160=(Info!$C$17+19),('Provozní náklady VaK-ex post'!$V$63*1000)*INDEX(Indexace!$C$42:$AV$42,MATCH($D$7,Indexace!$C$21:$AV$21)),IF(U160=(Info!$C$17+20),('Provozní náklady VaK-ex post'!$V$63*1000)*INDEX(Indexace!$C$43:$AV$43,MATCH($D$7,Indexace!$C$21:$AV$21)),IF(U160=(Info!$C$17+21),('Provozní náklady VaK-ex post'!$V$63*1000)*INDEX(Indexace!$C$44:$AV$44,MATCH($D$7,Indexace!$C$21:$AV$21)),IF(U160=(Info!$C$17+22),('Provozní náklady VaK-ex post'!$V$63*1000)*INDEX(Indexace!$C$45:$AV$45,MATCH($D$7,Indexace!$C$21:$AV$21)),IF(U160=(Info!$C$17+23),('Provozní náklady VaK-ex post'!$V$63*1000)*INDEX(Indexace!$C$46:$AV$46,MATCH($D$7,Indexace!$C$21:$AV$21)),IF(U160=(Info!$C$17+24),('Provozní náklady VaK-ex post'!$V$63*1000)*INDEX(Indexace!$C$47:$AV$47,MATCH($D$7,Indexace!$C$21:$AV$21)),IF(U160=(Info!$C$17+25),('Provozní náklady VaK-ex post'!$V$63*1000)*INDEX(Indexace!$C$48:$AV$48,MATCH($D$7,Indexace!$C$21:$AV$21)),IF(U160=(Info!$C$17+26),('Provozní náklady VaK-ex post'!$V$63*1000)*INDEX(Indexace!$C$49:$AV$49,MATCH($D$7,Indexace!$C$21:$AV$21)),IF(U160=(Info!$C$17+27),('Provozní náklady VaK-ex post'!$V$63*1000)*INDEX(Indexace!$C$50:$AV$50,MATCH($D$7,Indexace!$C$21:$AV$21)),IF(U160=(Info!$C$17+28),('Provozní náklady VaK-ex post'!$V$63*1000)*INDEX(Indexace!$C$51:$AV$51,MATCH($D$7,Indexace!$C$21:$AV$21)),IF(U160=(Info!$C$17+29),('Provozní náklady VaK-ex post'!$V$63*1000)*INDEX(Indexace!$C$52:$AV$52,MATCH($D$7,Indexace!$C$21:$AV$21)),IF(U160=(Info!$C$17+30),('Provozní náklady VaK-ex post'!$V$63*1000)*INDEX(Indexace!$C$53:$AV$53,MATCH($D$7,Indexace!$C$21:$AV$21)))))))))))))))))))))))))))))))))),0)</f>
        <v>0</v>
      </c>
      <c r="V161" s="514">
        <f>IF(V160&gt;=Info!$C$17,IF($F$2=1,0,IF(V160=Info!$C$17,('Základní vstupní data'!$F$138*1000)*INDEX(Indexace!$C$23:$AV$23,MATCH($D$7,Indexace!$C$21:$AV$21)),IF(V160=(Info!$C$17+1),('Provozní náklady VaK-ex post'!$F$63*1000)*INDEX(Indexace!$C$24:$AV$24,MATCH($D$7,Indexace!$C$21:$AV$21)),IF(V160=(Info!$C$17+2),('Provozní náklady VaK-ex post'!$H$63*1000)*INDEX(Indexace!$C$25:$AV$25,MATCH($D$7,Indexace!$C$21:$AV$21)),IF(V160=(Info!$C$17+3),('Provozní náklady VaK-ex post'!$J$63*1000)*INDEX(Indexace!$C$26:$AV$26,MATCH($D$7,Indexace!$C$21:$AV$21)),IF(V160=(Info!$C$17+4),('Provozní náklady VaK-ex post'!$L$63*1000)*INDEX(Indexace!$C$27:$AV$27,MATCH($D$7,Indexace!$C$21:$AV$21)),IF(V160=(Info!$C$17+5),('Provozní náklady VaK-ex post'!$N$63*1000)*INDEX(Indexace!$C$28:$AV$28,MATCH($D$7,Indexace!$C$21:$AV$21)),IF(V160=(Info!$C$17+6),('Provozní náklady VaK-ex post'!$P$63*1000)*INDEX(Indexace!$C$29:$AV$29,MATCH($D$7,Indexace!$C$21:$AV$21)),IF(V160=(Info!$C$17+7),('Provozní náklady VaK-ex post'!$R$63*1000)*INDEX(Indexace!$C$30:$AV$30,MATCH($D$7,Indexace!$C$21:$AV$21)),IF(V160=(Info!$C$17+8),('Provozní náklady VaK-ex post'!$T$63*1000)*INDEX(Indexace!$C$31:$AV$31,MATCH($D$7,Indexace!$C$21:$AV$21)),IF(V160=(Info!$C$17+9),('Provozní náklady VaK-ex post'!$V$63*1000)*INDEX(Indexace!$C$32:$AV$32,MATCH($D$7,Indexace!$C$21:$AV$21)),IF(V160=(Info!$C$17+10),('Provozní náklady VaK-ex post'!$V$63*1000)*INDEX(Indexace!$C$33:$AV$33,MATCH($D$7,Indexace!$C$21:$AV$21)),IF(V160=(Info!$C$17+11),('Provozní náklady VaK-ex post'!$V$63*1000)*INDEX(Indexace!$C$34:$AV$34,MATCH($D$7,Indexace!$C$21:$AV$21)),IF(V160=(Info!$C$17+12),('Provozní náklady VaK-ex post'!$V$63*1000)*INDEX(Indexace!$C$35:$AV$35,MATCH($D$7,Indexace!$C$21:$AV$21)),IF(V160=(Info!$C$17+13),('Provozní náklady VaK-ex post'!$V$63*1000)*INDEX(Indexace!$C$36:$AV$36,MATCH($D$7,Indexace!$C$21:$AV$21)),IF(V160=(Info!$C$17+14),('Provozní náklady VaK-ex post'!$V$63*1000)*INDEX(Indexace!$C$37:$AV$37,MATCH($D$7,Indexace!$C$21:$AV$21)),IF(V160=(Info!$C$17+15),('Provozní náklady VaK-ex post'!$V$63*1000)*INDEX(Indexace!$C$38:$AV$38,MATCH($D$7,Indexace!$C$21:$AV$21)),IF(V160=(Info!$C$17+16),('Provozní náklady VaK-ex post'!$V$63*1000)*INDEX(Indexace!$C$39:$AV$39,MATCH($D$7,Indexace!$C$21:$AV$21)),IF(V160=(Info!$C$17+17),('Provozní náklady VaK-ex post'!$V$63*1000)*INDEX(Indexace!$C$40:$AV$40,MATCH($D$7,Indexace!$C$21:$AV$21)),IF(V160=(Info!$C$17+18),('Provozní náklady VaK-ex post'!$V$63*1000)*INDEX(Indexace!$C$41:$AV$41,MATCH($D$7,Indexace!$C$21:$AV$21)),IF(V160=(Info!$C$17+19),('Provozní náklady VaK-ex post'!$V$63*1000)*INDEX(Indexace!$C$42:$AV$42,MATCH($D$7,Indexace!$C$21:$AV$21)),IF(V160=(Info!$C$17+20),('Provozní náklady VaK-ex post'!$V$63*1000)*INDEX(Indexace!$C$43:$AV$43,MATCH($D$7,Indexace!$C$21:$AV$21)),IF(V160=(Info!$C$17+21),('Provozní náklady VaK-ex post'!$V$63*1000)*INDEX(Indexace!$C$44:$AV$44,MATCH($D$7,Indexace!$C$21:$AV$21)),IF(V160=(Info!$C$17+22),('Provozní náklady VaK-ex post'!$V$63*1000)*INDEX(Indexace!$C$45:$AV$45,MATCH($D$7,Indexace!$C$21:$AV$21)),IF(V160=(Info!$C$17+23),('Provozní náklady VaK-ex post'!$V$63*1000)*INDEX(Indexace!$C$46:$AV$46,MATCH($D$7,Indexace!$C$21:$AV$21)),IF(V160=(Info!$C$17+24),('Provozní náklady VaK-ex post'!$V$63*1000)*INDEX(Indexace!$C$47:$AV$47,MATCH($D$7,Indexace!$C$21:$AV$21)),IF(V160=(Info!$C$17+25),('Provozní náklady VaK-ex post'!$V$63*1000)*INDEX(Indexace!$C$48:$AV$48,MATCH($D$7,Indexace!$C$21:$AV$21)),IF(V160=(Info!$C$17+26),('Provozní náklady VaK-ex post'!$V$63*1000)*INDEX(Indexace!$C$49:$AV$49,MATCH($D$7,Indexace!$C$21:$AV$21)),IF(V160=(Info!$C$17+27),('Provozní náklady VaK-ex post'!$V$63*1000)*INDEX(Indexace!$C$50:$AV$50,MATCH($D$7,Indexace!$C$21:$AV$21)),IF(V160=(Info!$C$17+28),('Provozní náklady VaK-ex post'!$V$63*1000)*INDEX(Indexace!$C$51:$AV$51,MATCH($D$7,Indexace!$C$21:$AV$21)),IF(V160=(Info!$C$17+29),('Provozní náklady VaK-ex post'!$V$63*1000)*INDEX(Indexace!$C$52:$AV$52,MATCH($D$7,Indexace!$C$21:$AV$21)),IF(V160=(Info!$C$17+30),('Provozní náklady VaK-ex post'!$V$63*1000)*INDEX(Indexace!$C$53:$AV$53,MATCH($D$7,Indexace!$C$21:$AV$21)))))))))))))))))))))))))))))))))),0)</f>
        <v>0</v>
      </c>
      <c r="W161" s="514">
        <f>IF(W160&gt;=Info!$C$17,IF($F$2=1,0,IF(W160=Info!$C$17,('Základní vstupní data'!$F$138*1000)*INDEX(Indexace!$C$23:$AV$23,MATCH($D$7,Indexace!$C$21:$AV$21)),IF(W160=(Info!$C$17+1),('Provozní náklady VaK-ex post'!$F$63*1000)*INDEX(Indexace!$C$24:$AV$24,MATCH($D$7,Indexace!$C$21:$AV$21)),IF(W160=(Info!$C$17+2),('Provozní náklady VaK-ex post'!$H$63*1000)*INDEX(Indexace!$C$25:$AV$25,MATCH($D$7,Indexace!$C$21:$AV$21)),IF(W160=(Info!$C$17+3),('Provozní náklady VaK-ex post'!$J$63*1000)*INDEX(Indexace!$C$26:$AV$26,MATCH($D$7,Indexace!$C$21:$AV$21)),IF(W160=(Info!$C$17+4),('Provozní náklady VaK-ex post'!$L$63*1000)*INDEX(Indexace!$C$27:$AV$27,MATCH($D$7,Indexace!$C$21:$AV$21)),IF(W160=(Info!$C$17+5),('Provozní náklady VaK-ex post'!$N$63*1000)*INDEX(Indexace!$C$28:$AV$28,MATCH($D$7,Indexace!$C$21:$AV$21)),IF(W160=(Info!$C$17+6),('Provozní náklady VaK-ex post'!$P$63*1000)*INDEX(Indexace!$C$29:$AV$29,MATCH($D$7,Indexace!$C$21:$AV$21)),IF(W160=(Info!$C$17+7),('Provozní náklady VaK-ex post'!$R$63*1000)*INDEX(Indexace!$C$30:$AV$30,MATCH($D$7,Indexace!$C$21:$AV$21)),IF(W160=(Info!$C$17+8),('Provozní náklady VaK-ex post'!$T$63*1000)*INDEX(Indexace!$C$31:$AV$31,MATCH($D$7,Indexace!$C$21:$AV$21)),IF(W160=(Info!$C$17+9),('Provozní náklady VaK-ex post'!$V$63*1000)*INDEX(Indexace!$C$32:$AV$32,MATCH($D$7,Indexace!$C$21:$AV$21)),IF(W160=(Info!$C$17+10),('Provozní náklady VaK-ex post'!$V$63*1000)*INDEX(Indexace!$C$33:$AV$33,MATCH($D$7,Indexace!$C$21:$AV$21)),IF(W160=(Info!$C$17+11),('Provozní náklady VaK-ex post'!$V$63*1000)*INDEX(Indexace!$C$34:$AV$34,MATCH($D$7,Indexace!$C$21:$AV$21)),IF(W160=(Info!$C$17+12),('Provozní náklady VaK-ex post'!$V$63*1000)*INDEX(Indexace!$C$35:$AV$35,MATCH($D$7,Indexace!$C$21:$AV$21)),IF(W160=(Info!$C$17+13),('Provozní náklady VaK-ex post'!$V$63*1000)*INDEX(Indexace!$C$36:$AV$36,MATCH($D$7,Indexace!$C$21:$AV$21)),IF(W160=(Info!$C$17+14),('Provozní náklady VaK-ex post'!$V$63*1000)*INDEX(Indexace!$C$37:$AV$37,MATCH($D$7,Indexace!$C$21:$AV$21)),IF(W160=(Info!$C$17+15),('Provozní náklady VaK-ex post'!$V$63*1000)*INDEX(Indexace!$C$38:$AV$38,MATCH($D$7,Indexace!$C$21:$AV$21)),IF(W160=(Info!$C$17+16),('Provozní náklady VaK-ex post'!$V$63*1000)*INDEX(Indexace!$C$39:$AV$39,MATCH($D$7,Indexace!$C$21:$AV$21)),IF(W160=(Info!$C$17+17),('Provozní náklady VaK-ex post'!$V$63*1000)*INDEX(Indexace!$C$40:$AV$40,MATCH($D$7,Indexace!$C$21:$AV$21)),IF(W160=(Info!$C$17+18),('Provozní náklady VaK-ex post'!$V$63*1000)*INDEX(Indexace!$C$41:$AV$41,MATCH($D$7,Indexace!$C$21:$AV$21)),IF(W160=(Info!$C$17+19),('Provozní náklady VaK-ex post'!$V$63*1000)*INDEX(Indexace!$C$42:$AV$42,MATCH($D$7,Indexace!$C$21:$AV$21)),IF(W160=(Info!$C$17+20),('Provozní náklady VaK-ex post'!$V$63*1000)*INDEX(Indexace!$C$43:$AV$43,MATCH($D$7,Indexace!$C$21:$AV$21)),IF(W160=(Info!$C$17+21),('Provozní náklady VaK-ex post'!$V$63*1000)*INDEX(Indexace!$C$44:$AV$44,MATCH($D$7,Indexace!$C$21:$AV$21)),IF(W160=(Info!$C$17+22),('Provozní náklady VaK-ex post'!$V$63*1000)*INDEX(Indexace!$C$45:$AV$45,MATCH($D$7,Indexace!$C$21:$AV$21)),IF(W160=(Info!$C$17+23),('Provozní náklady VaK-ex post'!$V$63*1000)*INDEX(Indexace!$C$46:$AV$46,MATCH($D$7,Indexace!$C$21:$AV$21)),IF(W160=(Info!$C$17+24),('Provozní náklady VaK-ex post'!$V$63*1000)*INDEX(Indexace!$C$47:$AV$47,MATCH($D$7,Indexace!$C$21:$AV$21)),IF(W160=(Info!$C$17+25),('Provozní náklady VaK-ex post'!$V$63*1000)*INDEX(Indexace!$C$48:$AV$48,MATCH($D$7,Indexace!$C$21:$AV$21)),IF(W160=(Info!$C$17+26),('Provozní náklady VaK-ex post'!$V$63*1000)*INDEX(Indexace!$C$49:$AV$49,MATCH($D$7,Indexace!$C$21:$AV$21)),IF(W160=(Info!$C$17+27),('Provozní náklady VaK-ex post'!$V$63*1000)*INDEX(Indexace!$C$50:$AV$50,MATCH($D$7,Indexace!$C$21:$AV$21)),IF(W160=(Info!$C$17+28),('Provozní náklady VaK-ex post'!$V$63*1000)*INDEX(Indexace!$C$51:$AV$51,MATCH($D$7,Indexace!$C$21:$AV$21)),IF(W160=(Info!$C$17+29),('Provozní náklady VaK-ex post'!$V$63*1000)*INDEX(Indexace!$C$52:$AV$52,MATCH($D$7,Indexace!$C$21:$AV$21)),IF(W160=(Info!$C$17+30),('Provozní náklady VaK-ex post'!$V$63*1000)*INDEX(Indexace!$C$53:$AV$53,MATCH($D$7,Indexace!$C$21:$AV$21)))))))))))))))))))))))))))))))))),0)</f>
        <v>0</v>
      </c>
      <c r="X161" s="514">
        <f>IF(X160&gt;=Info!$C$17,IF($F$2=1,0,IF(X160=Info!$C$17,('Základní vstupní data'!$F$138*1000)*INDEX(Indexace!$C$23:$AV$23,MATCH($D$7,Indexace!$C$21:$AV$21)),IF(X160=(Info!$C$17+1),('Provozní náklady VaK-ex post'!$F$63*1000)*INDEX(Indexace!$C$24:$AV$24,MATCH($D$7,Indexace!$C$21:$AV$21)),IF(X160=(Info!$C$17+2),('Provozní náklady VaK-ex post'!$H$63*1000)*INDEX(Indexace!$C$25:$AV$25,MATCH($D$7,Indexace!$C$21:$AV$21)),IF(X160=(Info!$C$17+3),('Provozní náklady VaK-ex post'!$J$63*1000)*INDEX(Indexace!$C$26:$AV$26,MATCH($D$7,Indexace!$C$21:$AV$21)),IF(X160=(Info!$C$17+4),('Provozní náklady VaK-ex post'!$L$63*1000)*INDEX(Indexace!$C$27:$AV$27,MATCH($D$7,Indexace!$C$21:$AV$21)),IF(X160=(Info!$C$17+5),('Provozní náklady VaK-ex post'!$N$63*1000)*INDEX(Indexace!$C$28:$AV$28,MATCH($D$7,Indexace!$C$21:$AV$21)),IF(X160=(Info!$C$17+6),('Provozní náklady VaK-ex post'!$P$63*1000)*INDEX(Indexace!$C$29:$AV$29,MATCH($D$7,Indexace!$C$21:$AV$21)),IF(X160=(Info!$C$17+7),('Provozní náklady VaK-ex post'!$R$63*1000)*INDEX(Indexace!$C$30:$AV$30,MATCH($D$7,Indexace!$C$21:$AV$21)),IF(X160=(Info!$C$17+8),('Provozní náklady VaK-ex post'!$T$63*1000)*INDEX(Indexace!$C$31:$AV$31,MATCH($D$7,Indexace!$C$21:$AV$21)),IF(X160=(Info!$C$17+9),('Provozní náklady VaK-ex post'!$V$63*1000)*INDEX(Indexace!$C$32:$AV$32,MATCH($D$7,Indexace!$C$21:$AV$21)),IF(X160=(Info!$C$17+10),('Provozní náklady VaK-ex post'!$V$63*1000)*INDEX(Indexace!$C$33:$AV$33,MATCH($D$7,Indexace!$C$21:$AV$21)),IF(X160=(Info!$C$17+11),('Provozní náklady VaK-ex post'!$V$63*1000)*INDEX(Indexace!$C$34:$AV$34,MATCH($D$7,Indexace!$C$21:$AV$21)),IF(X160=(Info!$C$17+12),('Provozní náklady VaK-ex post'!$V$63*1000)*INDEX(Indexace!$C$35:$AV$35,MATCH($D$7,Indexace!$C$21:$AV$21)),IF(X160=(Info!$C$17+13),('Provozní náklady VaK-ex post'!$V$63*1000)*INDEX(Indexace!$C$36:$AV$36,MATCH($D$7,Indexace!$C$21:$AV$21)),IF(X160=(Info!$C$17+14),('Provozní náklady VaK-ex post'!$V$63*1000)*INDEX(Indexace!$C$37:$AV$37,MATCH($D$7,Indexace!$C$21:$AV$21)),IF(X160=(Info!$C$17+15),('Provozní náklady VaK-ex post'!$V$63*1000)*INDEX(Indexace!$C$38:$AV$38,MATCH($D$7,Indexace!$C$21:$AV$21)),IF(X160=(Info!$C$17+16),('Provozní náklady VaK-ex post'!$V$63*1000)*INDEX(Indexace!$C$39:$AV$39,MATCH($D$7,Indexace!$C$21:$AV$21)),IF(X160=(Info!$C$17+17),('Provozní náklady VaK-ex post'!$V$63*1000)*INDEX(Indexace!$C$40:$AV$40,MATCH($D$7,Indexace!$C$21:$AV$21)),IF(X160=(Info!$C$17+18),('Provozní náklady VaK-ex post'!$V$63*1000)*INDEX(Indexace!$C$41:$AV$41,MATCH($D$7,Indexace!$C$21:$AV$21)),IF(X160=(Info!$C$17+19),('Provozní náklady VaK-ex post'!$V$63*1000)*INDEX(Indexace!$C$42:$AV$42,MATCH($D$7,Indexace!$C$21:$AV$21)),IF(X160=(Info!$C$17+20),('Provozní náklady VaK-ex post'!$V$63*1000)*INDEX(Indexace!$C$43:$AV$43,MATCH($D$7,Indexace!$C$21:$AV$21)),IF(X160=(Info!$C$17+21),('Provozní náklady VaK-ex post'!$V$63*1000)*INDEX(Indexace!$C$44:$AV$44,MATCH($D$7,Indexace!$C$21:$AV$21)),IF(X160=(Info!$C$17+22),('Provozní náklady VaK-ex post'!$V$63*1000)*INDEX(Indexace!$C$45:$AV$45,MATCH($D$7,Indexace!$C$21:$AV$21)),IF(X160=(Info!$C$17+23),('Provozní náklady VaK-ex post'!$V$63*1000)*INDEX(Indexace!$C$46:$AV$46,MATCH($D$7,Indexace!$C$21:$AV$21)),IF(X160=(Info!$C$17+24),('Provozní náklady VaK-ex post'!$V$63*1000)*INDEX(Indexace!$C$47:$AV$47,MATCH($D$7,Indexace!$C$21:$AV$21)),IF(X160=(Info!$C$17+25),('Provozní náklady VaK-ex post'!$V$63*1000)*INDEX(Indexace!$C$48:$AV$48,MATCH($D$7,Indexace!$C$21:$AV$21)),IF(X160=(Info!$C$17+26),('Provozní náklady VaK-ex post'!$V$63*1000)*INDEX(Indexace!$C$49:$AV$49,MATCH($D$7,Indexace!$C$21:$AV$21)),IF(X160=(Info!$C$17+27),('Provozní náklady VaK-ex post'!$V$63*1000)*INDEX(Indexace!$C$50:$AV$50,MATCH($D$7,Indexace!$C$21:$AV$21)),IF(X160=(Info!$C$17+28),('Provozní náklady VaK-ex post'!$V$63*1000)*INDEX(Indexace!$C$51:$AV$51,MATCH($D$7,Indexace!$C$21:$AV$21)),IF(X160=(Info!$C$17+29),('Provozní náklady VaK-ex post'!$V$63*1000)*INDEX(Indexace!$C$52:$AV$52,MATCH($D$7,Indexace!$C$21:$AV$21)),IF(X160=(Info!$C$17+30),('Provozní náklady VaK-ex post'!$V$63*1000)*INDEX(Indexace!$C$53:$AV$53,MATCH($D$7,Indexace!$C$21:$AV$21)))))))))))))))))))))))))))))))))),0)</f>
        <v>0</v>
      </c>
      <c r="Y161" s="514">
        <f>IF(Y160&gt;=Info!$C$17,IF($F$2=1,0,IF(Y160=Info!$C$17,('Základní vstupní data'!$F$138*1000)*INDEX(Indexace!$C$23:$AV$23,MATCH($D$7,Indexace!$C$21:$AV$21)),IF(Y160=(Info!$C$17+1),('Provozní náklady VaK-ex post'!$F$63*1000)*INDEX(Indexace!$C$24:$AV$24,MATCH($D$7,Indexace!$C$21:$AV$21)),IF(Y160=(Info!$C$17+2),('Provozní náklady VaK-ex post'!$H$63*1000)*INDEX(Indexace!$C$25:$AV$25,MATCH($D$7,Indexace!$C$21:$AV$21)),IF(Y160=(Info!$C$17+3),('Provozní náklady VaK-ex post'!$J$63*1000)*INDEX(Indexace!$C$26:$AV$26,MATCH($D$7,Indexace!$C$21:$AV$21)),IF(Y160=(Info!$C$17+4),('Provozní náklady VaK-ex post'!$L$63*1000)*INDEX(Indexace!$C$27:$AV$27,MATCH($D$7,Indexace!$C$21:$AV$21)),IF(Y160=(Info!$C$17+5),('Provozní náklady VaK-ex post'!$N$63*1000)*INDEX(Indexace!$C$28:$AV$28,MATCH($D$7,Indexace!$C$21:$AV$21)),IF(Y160=(Info!$C$17+6),('Provozní náklady VaK-ex post'!$P$63*1000)*INDEX(Indexace!$C$29:$AV$29,MATCH($D$7,Indexace!$C$21:$AV$21)),IF(Y160=(Info!$C$17+7),('Provozní náklady VaK-ex post'!$R$63*1000)*INDEX(Indexace!$C$30:$AV$30,MATCH($D$7,Indexace!$C$21:$AV$21)),IF(Y160=(Info!$C$17+8),('Provozní náklady VaK-ex post'!$T$63*1000)*INDEX(Indexace!$C$31:$AV$31,MATCH($D$7,Indexace!$C$21:$AV$21)),IF(Y160=(Info!$C$17+9),('Provozní náklady VaK-ex post'!$V$63*1000)*INDEX(Indexace!$C$32:$AV$32,MATCH($D$7,Indexace!$C$21:$AV$21)),IF(Y160=(Info!$C$17+10),('Provozní náklady VaK-ex post'!$V$63*1000)*INDEX(Indexace!$C$33:$AV$33,MATCH($D$7,Indexace!$C$21:$AV$21)),IF(Y160=(Info!$C$17+11),('Provozní náklady VaK-ex post'!$V$63*1000)*INDEX(Indexace!$C$34:$AV$34,MATCH($D$7,Indexace!$C$21:$AV$21)),IF(Y160=(Info!$C$17+12),('Provozní náklady VaK-ex post'!$V$63*1000)*INDEX(Indexace!$C$35:$AV$35,MATCH($D$7,Indexace!$C$21:$AV$21)),IF(Y160=(Info!$C$17+13),('Provozní náklady VaK-ex post'!$V$63*1000)*INDEX(Indexace!$C$36:$AV$36,MATCH($D$7,Indexace!$C$21:$AV$21)),IF(Y160=(Info!$C$17+14),('Provozní náklady VaK-ex post'!$V$63*1000)*INDEX(Indexace!$C$37:$AV$37,MATCH($D$7,Indexace!$C$21:$AV$21)),IF(Y160=(Info!$C$17+15),('Provozní náklady VaK-ex post'!$V$63*1000)*INDEX(Indexace!$C$38:$AV$38,MATCH($D$7,Indexace!$C$21:$AV$21)),IF(Y160=(Info!$C$17+16),('Provozní náklady VaK-ex post'!$V$63*1000)*INDEX(Indexace!$C$39:$AV$39,MATCH($D$7,Indexace!$C$21:$AV$21)),IF(Y160=(Info!$C$17+17),('Provozní náklady VaK-ex post'!$V$63*1000)*INDEX(Indexace!$C$40:$AV$40,MATCH($D$7,Indexace!$C$21:$AV$21)),IF(Y160=(Info!$C$17+18),('Provozní náklady VaK-ex post'!$V$63*1000)*INDEX(Indexace!$C$41:$AV$41,MATCH($D$7,Indexace!$C$21:$AV$21)),IF(Y160=(Info!$C$17+19),('Provozní náklady VaK-ex post'!$V$63*1000)*INDEX(Indexace!$C$42:$AV$42,MATCH($D$7,Indexace!$C$21:$AV$21)),IF(Y160=(Info!$C$17+20),('Provozní náklady VaK-ex post'!$V$63*1000)*INDEX(Indexace!$C$43:$AV$43,MATCH($D$7,Indexace!$C$21:$AV$21)),IF(Y160=(Info!$C$17+21),('Provozní náklady VaK-ex post'!$V$63*1000)*INDEX(Indexace!$C$44:$AV$44,MATCH($D$7,Indexace!$C$21:$AV$21)),IF(Y160=(Info!$C$17+22),('Provozní náklady VaK-ex post'!$V$63*1000)*INDEX(Indexace!$C$45:$AV$45,MATCH($D$7,Indexace!$C$21:$AV$21)),IF(Y160=(Info!$C$17+23),('Provozní náklady VaK-ex post'!$V$63*1000)*INDEX(Indexace!$C$46:$AV$46,MATCH($D$7,Indexace!$C$21:$AV$21)),IF(Y160=(Info!$C$17+24),('Provozní náklady VaK-ex post'!$V$63*1000)*INDEX(Indexace!$C$47:$AV$47,MATCH($D$7,Indexace!$C$21:$AV$21)),IF(Y160=(Info!$C$17+25),('Provozní náklady VaK-ex post'!$V$63*1000)*INDEX(Indexace!$C$48:$AV$48,MATCH($D$7,Indexace!$C$21:$AV$21)),IF(Y160=(Info!$C$17+26),('Provozní náklady VaK-ex post'!$V$63*1000)*INDEX(Indexace!$C$49:$AV$49,MATCH($D$7,Indexace!$C$21:$AV$21)),IF(Y160=(Info!$C$17+27),('Provozní náklady VaK-ex post'!$V$63*1000)*INDEX(Indexace!$C$50:$AV$50,MATCH($D$7,Indexace!$C$21:$AV$21)),IF(Y160=(Info!$C$17+28),('Provozní náklady VaK-ex post'!$V$63*1000)*INDEX(Indexace!$C$51:$AV$51,MATCH($D$7,Indexace!$C$21:$AV$21)),IF(Y160=(Info!$C$17+29),('Provozní náklady VaK-ex post'!$V$63*1000)*INDEX(Indexace!$C$52:$AV$52,MATCH($D$7,Indexace!$C$21:$AV$21)),IF(Y160=(Info!$C$17+30),('Provozní náklady VaK-ex post'!$V$63*1000)*INDEX(Indexace!$C$53:$AV$53,MATCH($D$7,Indexace!$C$21:$AV$21)))))))))))))))))))))))))))))))))),0)</f>
        <v>0</v>
      </c>
      <c r="Z161" s="514">
        <f>IF(Z160&gt;=Info!$C$17,IF($F$2=1,0,IF(Z160=Info!$C$17,('Základní vstupní data'!$F$138*1000)*INDEX(Indexace!$C$23:$AV$23,MATCH($D$7,Indexace!$C$21:$AV$21)),IF(Z160=(Info!$C$17+1),('Provozní náklady VaK-ex post'!$F$63*1000)*INDEX(Indexace!$C$24:$AV$24,MATCH($D$7,Indexace!$C$21:$AV$21)),IF(Z160=(Info!$C$17+2),('Provozní náklady VaK-ex post'!$H$63*1000)*INDEX(Indexace!$C$25:$AV$25,MATCH($D$7,Indexace!$C$21:$AV$21)),IF(Z160=(Info!$C$17+3),('Provozní náklady VaK-ex post'!$J$63*1000)*INDEX(Indexace!$C$26:$AV$26,MATCH($D$7,Indexace!$C$21:$AV$21)),IF(Z160=(Info!$C$17+4),('Provozní náklady VaK-ex post'!$L$63*1000)*INDEX(Indexace!$C$27:$AV$27,MATCH($D$7,Indexace!$C$21:$AV$21)),IF(Z160=(Info!$C$17+5),('Provozní náklady VaK-ex post'!$N$63*1000)*INDEX(Indexace!$C$28:$AV$28,MATCH($D$7,Indexace!$C$21:$AV$21)),IF(Z160=(Info!$C$17+6),('Provozní náklady VaK-ex post'!$P$63*1000)*INDEX(Indexace!$C$29:$AV$29,MATCH($D$7,Indexace!$C$21:$AV$21)),IF(Z160=(Info!$C$17+7),('Provozní náklady VaK-ex post'!$R$63*1000)*INDEX(Indexace!$C$30:$AV$30,MATCH($D$7,Indexace!$C$21:$AV$21)),IF(Z160=(Info!$C$17+8),('Provozní náklady VaK-ex post'!$T$63*1000)*INDEX(Indexace!$C$31:$AV$31,MATCH($D$7,Indexace!$C$21:$AV$21)),IF(Z160=(Info!$C$17+9),('Provozní náklady VaK-ex post'!$V$63*1000)*INDEX(Indexace!$C$32:$AV$32,MATCH($D$7,Indexace!$C$21:$AV$21)),IF(Z160=(Info!$C$17+10),('Provozní náklady VaK-ex post'!$V$63*1000)*INDEX(Indexace!$C$33:$AV$33,MATCH($D$7,Indexace!$C$21:$AV$21)),IF(Z160=(Info!$C$17+11),('Provozní náklady VaK-ex post'!$V$63*1000)*INDEX(Indexace!$C$34:$AV$34,MATCH($D$7,Indexace!$C$21:$AV$21)),IF(Z160=(Info!$C$17+12),('Provozní náklady VaK-ex post'!$V$63*1000)*INDEX(Indexace!$C$35:$AV$35,MATCH($D$7,Indexace!$C$21:$AV$21)),IF(Z160=(Info!$C$17+13),('Provozní náklady VaK-ex post'!$V$63*1000)*INDEX(Indexace!$C$36:$AV$36,MATCH($D$7,Indexace!$C$21:$AV$21)),IF(Z160=(Info!$C$17+14),('Provozní náklady VaK-ex post'!$V$63*1000)*INDEX(Indexace!$C$37:$AV$37,MATCH($D$7,Indexace!$C$21:$AV$21)),IF(Z160=(Info!$C$17+15),('Provozní náklady VaK-ex post'!$V$63*1000)*INDEX(Indexace!$C$38:$AV$38,MATCH($D$7,Indexace!$C$21:$AV$21)),IF(Z160=(Info!$C$17+16),('Provozní náklady VaK-ex post'!$V$63*1000)*INDEX(Indexace!$C$39:$AV$39,MATCH($D$7,Indexace!$C$21:$AV$21)),IF(Z160=(Info!$C$17+17),('Provozní náklady VaK-ex post'!$V$63*1000)*INDEX(Indexace!$C$40:$AV$40,MATCH($D$7,Indexace!$C$21:$AV$21)),IF(Z160=(Info!$C$17+18),('Provozní náklady VaK-ex post'!$V$63*1000)*INDEX(Indexace!$C$41:$AV$41,MATCH($D$7,Indexace!$C$21:$AV$21)),IF(Z160=(Info!$C$17+19),('Provozní náklady VaK-ex post'!$V$63*1000)*INDEX(Indexace!$C$42:$AV$42,MATCH($D$7,Indexace!$C$21:$AV$21)),IF(Z160=(Info!$C$17+20),('Provozní náklady VaK-ex post'!$V$63*1000)*INDEX(Indexace!$C$43:$AV$43,MATCH($D$7,Indexace!$C$21:$AV$21)),IF(Z160=(Info!$C$17+21),('Provozní náklady VaK-ex post'!$V$63*1000)*INDEX(Indexace!$C$44:$AV$44,MATCH($D$7,Indexace!$C$21:$AV$21)),IF(Z160=(Info!$C$17+22),('Provozní náklady VaK-ex post'!$V$63*1000)*INDEX(Indexace!$C$45:$AV$45,MATCH($D$7,Indexace!$C$21:$AV$21)),IF(Z160=(Info!$C$17+23),('Provozní náklady VaK-ex post'!$V$63*1000)*INDEX(Indexace!$C$46:$AV$46,MATCH($D$7,Indexace!$C$21:$AV$21)),IF(Z160=(Info!$C$17+24),('Provozní náklady VaK-ex post'!$V$63*1000)*INDEX(Indexace!$C$47:$AV$47,MATCH($D$7,Indexace!$C$21:$AV$21)),IF(Z160=(Info!$C$17+25),('Provozní náklady VaK-ex post'!$V$63*1000)*INDEX(Indexace!$C$48:$AV$48,MATCH($D$7,Indexace!$C$21:$AV$21)),IF(Z160=(Info!$C$17+26),('Provozní náklady VaK-ex post'!$V$63*1000)*INDEX(Indexace!$C$49:$AV$49,MATCH($D$7,Indexace!$C$21:$AV$21)),IF(Z160=(Info!$C$17+27),('Provozní náklady VaK-ex post'!$V$63*1000)*INDEX(Indexace!$C$50:$AV$50,MATCH($D$7,Indexace!$C$21:$AV$21)),IF(Z160=(Info!$C$17+28),('Provozní náklady VaK-ex post'!$V$63*1000)*INDEX(Indexace!$C$51:$AV$51,MATCH($D$7,Indexace!$C$21:$AV$21)),IF(Z160=(Info!$C$17+29),('Provozní náklady VaK-ex post'!$V$63*1000)*INDEX(Indexace!$C$52:$AV$52,MATCH($D$7,Indexace!$C$21:$AV$21)),IF(Z160=(Info!$C$17+30),('Provozní náklady VaK-ex post'!$V$63*1000)*INDEX(Indexace!$C$53:$AV$53,MATCH($D$7,Indexace!$C$21:$AV$21)))))))))))))))))))))))))))))))))),0)</f>
        <v>0</v>
      </c>
      <c r="AA161" s="514">
        <f>IF(AA160&gt;=Info!$C$17,IF($F$2=1,0,IF(AA160=Info!$C$17,('Základní vstupní data'!$F$138*1000)*INDEX(Indexace!$C$23:$AV$23,MATCH($D$7,Indexace!$C$21:$AV$21)),IF(AA160=(Info!$C$17+1),('Provozní náklady VaK-ex post'!$F$63*1000)*INDEX(Indexace!$C$24:$AV$24,MATCH($D$7,Indexace!$C$21:$AV$21)),IF(AA160=(Info!$C$17+2),('Provozní náklady VaK-ex post'!$H$63*1000)*INDEX(Indexace!$C$25:$AV$25,MATCH($D$7,Indexace!$C$21:$AV$21)),IF(AA160=(Info!$C$17+3),('Provozní náklady VaK-ex post'!$J$63*1000)*INDEX(Indexace!$C$26:$AV$26,MATCH($D$7,Indexace!$C$21:$AV$21)),IF(AA160=(Info!$C$17+4),('Provozní náklady VaK-ex post'!$L$63*1000)*INDEX(Indexace!$C$27:$AV$27,MATCH($D$7,Indexace!$C$21:$AV$21)),IF(AA160=(Info!$C$17+5),('Provozní náklady VaK-ex post'!$N$63*1000)*INDEX(Indexace!$C$28:$AV$28,MATCH($D$7,Indexace!$C$21:$AV$21)),IF(AA160=(Info!$C$17+6),('Provozní náklady VaK-ex post'!$P$63*1000)*INDEX(Indexace!$C$29:$AV$29,MATCH($D$7,Indexace!$C$21:$AV$21)),IF(AA160=(Info!$C$17+7),('Provozní náklady VaK-ex post'!$R$63*1000)*INDEX(Indexace!$C$30:$AV$30,MATCH($D$7,Indexace!$C$21:$AV$21)),IF(AA160=(Info!$C$17+8),('Provozní náklady VaK-ex post'!$T$63*1000)*INDEX(Indexace!$C$31:$AV$31,MATCH($D$7,Indexace!$C$21:$AV$21)),IF(AA160=(Info!$C$17+9),('Provozní náklady VaK-ex post'!$V$63*1000)*INDEX(Indexace!$C$32:$AV$32,MATCH($D$7,Indexace!$C$21:$AV$21)),IF(AA160=(Info!$C$17+10),('Provozní náklady VaK-ex post'!$V$63*1000)*INDEX(Indexace!$C$33:$AV$33,MATCH($D$7,Indexace!$C$21:$AV$21)),IF(AA160=(Info!$C$17+11),('Provozní náklady VaK-ex post'!$V$63*1000)*INDEX(Indexace!$C$34:$AV$34,MATCH($D$7,Indexace!$C$21:$AV$21)),IF(AA160=(Info!$C$17+12),('Provozní náklady VaK-ex post'!$V$63*1000)*INDEX(Indexace!$C$35:$AV$35,MATCH($D$7,Indexace!$C$21:$AV$21)),IF(AA160=(Info!$C$17+13),('Provozní náklady VaK-ex post'!$V$63*1000)*INDEX(Indexace!$C$36:$AV$36,MATCH($D$7,Indexace!$C$21:$AV$21)),IF(AA160=(Info!$C$17+14),('Provozní náklady VaK-ex post'!$V$63*1000)*INDEX(Indexace!$C$37:$AV$37,MATCH($D$7,Indexace!$C$21:$AV$21)),IF(AA160=(Info!$C$17+15),('Provozní náklady VaK-ex post'!$V$63*1000)*INDEX(Indexace!$C$38:$AV$38,MATCH($D$7,Indexace!$C$21:$AV$21)),IF(AA160=(Info!$C$17+16),('Provozní náklady VaK-ex post'!$V$63*1000)*INDEX(Indexace!$C$39:$AV$39,MATCH($D$7,Indexace!$C$21:$AV$21)),IF(AA160=(Info!$C$17+17),('Provozní náklady VaK-ex post'!$V$63*1000)*INDEX(Indexace!$C$40:$AV$40,MATCH($D$7,Indexace!$C$21:$AV$21)),IF(AA160=(Info!$C$17+18),('Provozní náklady VaK-ex post'!$V$63*1000)*INDEX(Indexace!$C$41:$AV$41,MATCH($D$7,Indexace!$C$21:$AV$21)),IF(AA160=(Info!$C$17+19),('Provozní náklady VaK-ex post'!$V$63*1000)*INDEX(Indexace!$C$42:$AV$42,MATCH($D$7,Indexace!$C$21:$AV$21)),IF(AA160=(Info!$C$17+20),('Provozní náklady VaK-ex post'!$V$63*1000)*INDEX(Indexace!$C$43:$AV$43,MATCH($D$7,Indexace!$C$21:$AV$21)),IF(AA160=(Info!$C$17+21),('Provozní náklady VaK-ex post'!$V$63*1000)*INDEX(Indexace!$C$44:$AV$44,MATCH($D$7,Indexace!$C$21:$AV$21)),IF(AA160=(Info!$C$17+22),('Provozní náklady VaK-ex post'!$V$63*1000)*INDEX(Indexace!$C$45:$AV$45,MATCH($D$7,Indexace!$C$21:$AV$21)),IF(AA160=(Info!$C$17+23),('Provozní náklady VaK-ex post'!$V$63*1000)*INDEX(Indexace!$C$46:$AV$46,MATCH($D$7,Indexace!$C$21:$AV$21)),IF(AA160=(Info!$C$17+24),('Provozní náklady VaK-ex post'!$V$63*1000)*INDEX(Indexace!$C$47:$AV$47,MATCH($D$7,Indexace!$C$21:$AV$21)),IF(AA160=(Info!$C$17+25),('Provozní náklady VaK-ex post'!$V$63*1000)*INDEX(Indexace!$C$48:$AV$48,MATCH($D$7,Indexace!$C$21:$AV$21)),IF(AA160=(Info!$C$17+26),('Provozní náklady VaK-ex post'!$V$63*1000)*INDEX(Indexace!$C$49:$AV$49,MATCH($D$7,Indexace!$C$21:$AV$21)),IF(AA160=(Info!$C$17+27),('Provozní náklady VaK-ex post'!$V$63*1000)*INDEX(Indexace!$C$50:$AV$50,MATCH($D$7,Indexace!$C$21:$AV$21)),IF(AA160=(Info!$C$17+28),('Provozní náklady VaK-ex post'!$V$63*1000)*INDEX(Indexace!$C$51:$AV$51,MATCH($D$7,Indexace!$C$21:$AV$21)),IF(AA160=(Info!$C$17+29),('Provozní náklady VaK-ex post'!$V$63*1000)*INDEX(Indexace!$C$52:$AV$52,MATCH($D$7,Indexace!$C$21:$AV$21)),IF(AA160=(Info!$C$17+30),('Provozní náklady VaK-ex post'!$V$63*1000)*INDEX(Indexace!$C$53:$AV$53,MATCH($D$7,Indexace!$C$21:$AV$21)))))))))))))))))))))))))))))))))),0)</f>
        <v>0</v>
      </c>
      <c r="AB161" s="514">
        <f>IF(AB160&gt;=Info!$C$17,IF($F$2=1,0,IF(AB160=Info!$C$17,('Základní vstupní data'!$F$138*1000)*INDEX(Indexace!$C$23:$AV$23,MATCH($D$7,Indexace!$C$21:$AV$21)),IF(AB160=(Info!$C$17+1),('Provozní náklady VaK-ex post'!$F$63*1000)*INDEX(Indexace!$C$24:$AV$24,MATCH($D$7,Indexace!$C$21:$AV$21)),IF(AB160=(Info!$C$17+2),('Provozní náklady VaK-ex post'!$H$63*1000)*INDEX(Indexace!$C$25:$AV$25,MATCH($D$7,Indexace!$C$21:$AV$21)),IF(AB160=(Info!$C$17+3),('Provozní náklady VaK-ex post'!$J$63*1000)*INDEX(Indexace!$C$26:$AV$26,MATCH($D$7,Indexace!$C$21:$AV$21)),IF(AB160=(Info!$C$17+4),('Provozní náklady VaK-ex post'!$L$63*1000)*INDEX(Indexace!$C$27:$AV$27,MATCH($D$7,Indexace!$C$21:$AV$21)),IF(AB160=(Info!$C$17+5),('Provozní náklady VaK-ex post'!$N$63*1000)*INDEX(Indexace!$C$28:$AV$28,MATCH($D$7,Indexace!$C$21:$AV$21)),IF(AB160=(Info!$C$17+6),('Provozní náklady VaK-ex post'!$P$63*1000)*INDEX(Indexace!$C$29:$AV$29,MATCH($D$7,Indexace!$C$21:$AV$21)),IF(AB160=(Info!$C$17+7),('Provozní náklady VaK-ex post'!$R$63*1000)*INDEX(Indexace!$C$30:$AV$30,MATCH($D$7,Indexace!$C$21:$AV$21)),IF(AB160=(Info!$C$17+8),('Provozní náklady VaK-ex post'!$T$63*1000)*INDEX(Indexace!$C$31:$AV$31,MATCH($D$7,Indexace!$C$21:$AV$21)),IF(AB160=(Info!$C$17+9),('Provozní náklady VaK-ex post'!$V$63*1000)*INDEX(Indexace!$C$32:$AV$32,MATCH($D$7,Indexace!$C$21:$AV$21)),IF(AB160=(Info!$C$17+10),('Provozní náklady VaK-ex post'!$V$63*1000)*INDEX(Indexace!$C$33:$AV$33,MATCH($D$7,Indexace!$C$21:$AV$21)),IF(AB160=(Info!$C$17+11),('Provozní náklady VaK-ex post'!$V$63*1000)*INDEX(Indexace!$C$34:$AV$34,MATCH($D$7,Indexace!$C$21:$AV$21)),IF(AB160=(Info!$C$17+12),('Provozní náklady VaK-ex post'!$V$63*1000)*INDEX(Indexace!$C$35:$AV$35,MATCH($D$7,Indexace!$C$21:$AV$21)),IF(AB160=(Info!$C$17+13),('Provozní náklady VaK-ex post'!$V$63*1000)*INDEX(Indexace!$C$36:$AV$36,MATCH($D$7,Indexace!$C$21:$AV$21)),IF(AB160=(Info!$C$17+14),('Provozní náklady VaK-ex post'!$V$63*1000)*INDEX(Indexace!$C$37:$AV$37,MATCH($D$7,Indexace!$C$21:$AV$21)),IF(AB160=(Info!$C$17+15),('Provozní náklady VaK-ex post'!$V$63*1000)*INDEX(Indexace!$C$38:$AV$38,MATCH($D$7,Indexace!$C$21:$AV$21)),IF(AB160=(Info!$C$17+16),('Provozní náklady VaK-ex post'!$V$63*1000)*INDEX(Indexace!$C$39:$AV$39,MATCH($D$7,Indexace!$C$21:$AV$21)),IF(AB160=(Info!$C$17+17),('Provozní náklady VaK-ex post'!$V$63*1000)*INDEX(Indexace!$C$40:$AV$40,MATCH($D$7,Indexace!$C$21:$AV$21)),IF(AB160=(Info!$C$17+18),('Provozní náklady VaK-ex post'!$V$63*1000)*INDEX(Indexace!$C$41:$AV$41,MATCH($D$7,Indexace!$C$21:$AV$21)),IF(AB160=(Info!$C$17+19),('Provozní náklady VaK-ex post'!$V$63*1000)*INDEX(Indexace!$C$42:$AV$42,MATCH($D$7,Indexace!$C$21:$AV$21)),IF(AB160=(Info!$C$17+20),('Provozní náklady VaK-ex post'!$V$63*1000)*INDEX(Indexace!$C$43:$AV$43,MATCH($D$7,Indexace!$C$21:$AV$21)),IF(AB160=(Info!$C$17+21),('Provozní náklady VaK-ex post'!$V$63*1000)*INDEX(Indexace!$C$44:$AV$44,MATCH($D$7,Indexace!$C$21:$AV$21)),IF(AB160=(Info!$C$17+22),('Provozní náklady VaK-ex post'!$V$63*1000)*INDEX(Indexace!$C$45:$AV$45,MATCH($D$7,Indexace!$C$21:$AV$21)),IF(AB160=(Info!$C$17+23),('Provozní náklady VaK-ex post'!$V$63*1000)*INDEX(Indexace!$C$46:$AV$46,MATCH($D$7,Indexace!$C$21:$AV$21)),IF(AB160=(Info!$C$17+24),('Provozní náklady VaK-ex post'!$V$63*1000)*INDEX(Indexace!$C$47:$AV$47,MATCH($D$7,Indexace!$C$21:$AV$21)),IF(AB160=(Info!$C$17+25),('Provozní náklady VaK-ex post'!$V$63*1000)*INDEX(Indexace!$C$48:$AV$48,MATCH($D$7,Indexace!$C$21:$AV$21)),IF(AB160=(Info!$C$17+26),('Provozní náklady VaK-ex post'!$V$63*1000)*INDEX(Indexace!$C$49:$AV$49,MATCH($D$7,Indexace!$C$21:$AV$21)),IF(AB160=(Info!$C$17+27),('Provozní náklady VaK-ex post'!$V$63*1000)*INDEX(Indexace!$C$50:$AV$50,MATCH($D$7,Indexace!$C$21:$AV$21)),IF(AB160=(Info!$C$17+28),('Provozní náklady VaK-ex post'!$V$63*1000)*INDEX(Indexace!$C$51:$AV$51,MATCH($D$7,Indexace!$C$21:$AV$21)),IF(AB160=(Info!$C$17+29),('Provozní náklady VaK-ex post'!$V$63*1000)*INDEX(Indexace!$C$52:$AV$52,MATCH($D$7,Indexace!$C$21:$AV$21)),IF(AB160=(Info!$C$17+30),('Provozní náklady VaK-ex post'!$V$63*1000)*INDEX(Indexace!$C$53:$AV$53,MATCH($D$7,Indexace!$C$21:$AV$21)))))))))))))))))))))))))))))))))),0)</f>
        <v>0</v>
      </c>
      <c r="AC161" s="514">
        <f>IF(AC160&gt;=Info!$C$17,IF($F$2=1,0,IF(AC160=Info!$C$17,('Základní vstupní data'!$F$138*1000)*INDEX(Indexace!$C$23:$AV$23,MATCH($D$7,Indexace!$C$21:$AV$21)),IF(AC160=(Info!$C$17+1),('Provozní náklady VaK-ex post'!$F$63*1000)*INDEX(Indexace!$C$24:$AV$24,MATCH($D$7,Indexace!$C$21:$AV$21)),IF(AC160=(Info!$C$17+2),('Provozní náklady VaK-ex post'!$H$63*1000)*INDEX(Indexace!$C$25:$AV$25,MATCH($D$7,Indexace!$C$21:$AV$21)),IF(AC160=(Info!$C$17+3),('Provozní náklady VaK-ex post'!$J$63*1000)*INDEX(Indexace!$C$26:$AV$26,MATCH($D$7,Indexace!$C$21:$AV$21)),IF(AC160=(Info!$C$17+4),('Provozní náklady VaK-ex post'!$L$63*1000)*INDEX(Indexace!$C$27:$AV$27,MATCH($D$7,Indexace!$C$21:$AV$21)),IF(AC160=(Info!$C$17+5),('Provozní náklady VaK-ex post'!$N$63*1000)*INDEX(Indexace!$C$28:$AV$28,MATCH($D$7,Indexace!$C$21:$AV$21)),IF(AC160=(Info!$C$17+6),('Provozní náklady VaK-ex post'!$P$63*1000)*INDEX(Indexace!$C$29:$AV$29,MATCH($D$7,Indexace!$C$21:$AV$21)),IF(AC160=(Info!$C$17+7),('Provozní náklady VaK-ex post'!$R$63*1000)*INDEX(Indexace!$C$30:$AV$30,MATCH($D$7,Indexace!$C$21:$AV$21)),IF(AC160=(Info!$C$17+8),('Provozní náklady VaK-ex post'!$T$63*1000)*INDEX(Indexace!$C$31:$AV$31,MATCH($D$7,Indexace!$C$21:$AV$21)),IF(AC160=(Info!$C$17+9),('Provozní náklady VaK-ex post'!$V$63*1000)*INDEX(Indexace!$C$32:$AV$32,MATCH($D$7,Indexace!$C$21:$AV$21)),IF(AC160=(Info!$C$17+10),('Provozní náklady VaK-ex post'!$V$63*1000)*INDEX(Indexace!$C$33:$AV$33,MATCH($D$7,Indexace!$C$21:$AV$21)),IF(AC160=(Info!$C$17+11),('Provozní náklady VaK-ex post'!$V$63*1000)*INDEX(Indexace!$C$34:$AV$34,MATCH($D$7,Indexace!$C$21:$AV$21)),IF(AC160=(Info!$C$17+12),('Provozní náklady VaK-ex post'!$V$63*1000)*INDEX(Indexace!$C$35:$AV$35,MATCH($D$7,Indexace!$C$21:$AV$21)),IF(AC160=(Info!$C$17+13),('Provozní náklady VaK-ex post'!$V$63*1000)*INDEX(Indexace!$C$36:$AV$36,MATCH($D$7,Indexace!$C$21:$AV$21)),IF(AC160=(Info!$C$17+14),('Provozní náklady VaK-ex post'!$V$63*1000)*INDEX(Indexace!$C$37:$AV$37,MATCH($D$7,Indexace!$C$21:$AV$21)),IF(AC160=(Info!$C$17+15),('Provozní náklady VaK-ex post'!$V$63*1000)*INDEX(Indexace!$C$38:$AV$38,MATCH($D$7,Indexace!$C$21:$AV$21)),IF(AC160=(Info!$C$17+16),('Provozní náklady VaK-ex post'!$V$63*1000)*INDEX(Indexace!$C$39:$AV$39,MATCH($D$7,Indexace!$C$21:$AV$21)),IF(AC160=(Info!$C$17+17),('Provozní náklady VaK-ex post'!$V$63*1000)*INDEX(Indexace!$C$40:$AV$40,MATCH($D$7,Indexace!$C$21:$AV$21)),IF(AC160=(Info!$C$17+18),('Provozní náklady VaK-ex post'!$V$63*1000)*INDEX(Indexace!$C$41:$AV$41,MATCH($D$7,Indexace!$C$21:$AV$21)),IF(AC160=(Info!$C$17+19),('Provozní náklady VaK-ex post'!$V$63*1000)*INDEX(Indexace!$C$42:$AV$42,MATCH($D$7,Indexace!$C$21:$AV$21)),IF(AC160=(Info!$C$17+20),('Provozní náklady VaK-ex post'!$V$63*1000)*INDEX(Indexace!$C$43:$AV$43,MATCH($D$7,Indexace!$C$21:$AV$21)),IF(AC160=(Info!$C$17+21),('Provozní náklady VaK-ex post'!$V$63*1000)*INDEX(Indexace!$C$44:$AV$44,MATCH($D$7,Indexace!$C$21:$AV$21)),IF(AC160=(Info!$C$17+22),('Provozní náklady VaK-ex post'!$V$63*1000)*INDEX(Indexace!$C$45:$AV$45,MATCH($D$7,Indexace!$C$21:$AV$21)),IF(AC160=(Info!$C$17+23),('Provozní náklady VaK-ex post'!$V$63*1000)*INDEX(Indexace!$C$46:$AV$46,MATCH($D$7,Indexace!$C$21:$AV$21)),IF(AC160=(Info!$C$17+24),('Provozní náklady VaK-ex post'!$V$63*1000)*INDEX(Indexace!$C$47:$AV$47,MATCH($D$7,Indexace!$C$21:$AV$21)),IF(AC160=(Info!$C$17+25),('Provozní náklady VaK-ex post'!$V$63*1000)*INDEX(Indexace!$C$48:$AV$48,MATCH($D$7,Indexace!$C$21:$AV$21)),IF(AC160=(Info!$C$17+26),('Provozní náklady VaK-ex post'!$V$63*1000)*INDEX(Indexace!$C$49:$AV$49,MATCH($D$7,Indexace!$C$21:$AV$21)),IF(AC160=(Info!$C$17+27),('Provozní náklady VaK-ex post'!$V$63*1000)*INDEX(Indexace!$C$50:$AV$50,MATCH($D$7,Indexace!$C$21:$AV$21)),IF(AC160=(Info!$C$17+28),('Provozní náklady VaK-ex post'!$V$63*1000)*INDEX(Indexace!$C$51:$AV$51,MATCH($D$7,Indexace!$C$21:$AV$21)),IF(AC160=(Info!$C$17+29),('Provozní náklady VaK-ex post'!$V$63*1000)*INDEX(Indexace!$C$52:$AV$52,MATCH($D$7,Indexace!$C$21:$AV$21)),IF(AC160=(Info!$C$17+30),('Provozní náklady VaK-ex post'!$V$63*1000)*INDEX(Indexace!$C$53:$AV$53,MATCH($D$7,Indexace!$C$21:$AV$21)))))))))))))))))))))))))))))))))),0)</f>
        <v>0</v>
      </c>
      <c r="AD161" s="514">
        <f>IF(AD160&gt;=Info!$C$17,IF($F$2=1,0,IF(AD160=Info!$C$17,('Základní vstupní data'!$F$138*1000)*INDEX(Indexace!$C$23:$AV$23,MATCH($D$7,Indexace!$C$21:$AV$21)),IF(AD160=(Info!$C$17+1),('Provozní náklady VaK-ex post'!$F$63*1000)*INDEX(Indexace!$C$24:$AV$24,MATCH($D$7,Indexace!$C$21:$AV$21)),IF(AD160=(Info!$C$17+2),('Provozní náklady VaK-ex post'!$H$63*1000)*INDEX(Indexace!$C$25:$AV$25,MATCH($D$7,Indexace!$C$21:$AV$21)),IF(AD160=(Info!$C$17+3),('Provozní náklady VaK-ex post'!$J$63*1000)*INDEX(Indexace!$C$26:$AV$26,MATCH($D$7,Indexace!$C$21:$AV$21)),IF(AD160=(Info!$C$17+4),('Provozní náklady VaK-ex post'!$L$63*1000)*INDEX(Indexace!$C$27:$AV$27,MATCH($D$7,Indexace!$C$21:$AV$21)),IF(AD160=(Info!$C$17+5),('Provozní náklady VaK-ex post'!$N$63*1000)*INDEX(Indexace!$C$28:$AV$28,MATCH($D$7,Indexace!$C$21:$AV$21)),IF(AD160=(Info!$C$17+6),('Provozní náklady VaK-ex post'!$P$63*1000)*INDEX(Indexace!$C$29:$AV$29,MATCH($D$7,Indexace!$C$21:$AV$21)),IF(AD160=(Info!$C$17+7),('Provozní náklady VaK-ex post'!$R$63*1000)*INDEX(Indexace!$C$30:$AV$30,MATCH($D$7,Indexace!$C$21:$AV$21)),IF(AD160=(Info!$C$17+8),('Provozní náklady VaK-ex post'!$T$63*1000)*INDEX(Indexace!$C$31:$AV$31,MATCH($D$7,Indexace!$C$21:$AV$21)),IF(AD160=(Info!$C$17+9),('Provozní náklady VaK-ex post'!$V$63*1000)*INDEX(Indexace!$C$32:$AV$32,MATCH($D$7,Indexace!$C$21:$AV$21)),IF(AD160=(Info!$C$17+10),('Provozní náklady VaK-ex post'!$V$63*1000)*INDEX(Indexace!$C$33:$AV$33,MATCH($D$7,Indexace!$C$21:$AV$21)),IF(AD160=(Info!$C$17+11),('Provozní náklady VaK-ex post'!$V$63*1000)*INDEX(Indexace!$C$34:$AV$34,MATCH($D$7,Indexace!$C$21:$AV$21)),IF(AD160=(Info!$C$17+12),('Provozní náklady VaK-ex post'!$V$63*1000)*INDEX(Indexace!$C$35:$AV$35,MATCH($D$7,Indexace!$C$21:$AV$21)),IF(AD160=(Info!$C$17+13),('Provozní náklady VaK-ex post'!$V$63*1000)*INDEX(Indexace!$C$36:$AV$36,MATCH($D$7,Indexace!$C$21:$AV$21)),IF(AD160=(Info!$C$17+14),('Provozní náklady VaK-ex post'!$V$63*1000)*INDEX(Indexace!$C$37:$AV$37,MATCH($D$7,Indexace!$C$21:$AV$21)),IF(AD160=(Info!$C$17+15),('Provozní náklady VaK-ex post'!$V$63*1000)*INDEX(Indexace!$C$38:$AV$38,MATCH($D$7,Indexace!$C$21:$AV$21)),IF(AD160=(Info!$C$17+16),('Provozní náklady VaK-ex post'!$V$63*1000)*INDEX(Indexace!$C$39:$AV$39,MATCH($D$7,Indexace!$C$21:$AV$21)),IF(AD160=(Info!$C$17+17),('Provozní náklady VaK-ex post'!$V$63*1000)*INDEX(Indexace!$C$40:$AV$40,MATCH($D$7,Indexace!$C$21:$AV$21)),IF(AD160=(Info!$C$17+18),('Provozní náklady VaK-ex post'!$V$63*1000)*INDEX(Indexace!$C$41:$AV$41,MATCH($D$7,Indexace!$C$21:$AV$21)),IF(AD160=(Info!$C$17+19),('Provozní náklady VaK-ex post'!$V$63*1000)*INDEX(Indexace!$C$42:$AV$42,MATCH($D$7,Indexace!$C$21:$AV$21)),IF(AD160=(Info!$C$17+20),('Provozní náklady VaK-ex post'!$V$63*1000)*INDEX(Indexace!$C$43:$AV$43,MATCH($D$7,Indexace!$C$21:$AV$21)),IF(AD160=(Info!$C$17+21),('Provozní náklady VaK-ex post'!$V$63*1000)*INDEX(Indexace!$C$44:$AV$44,MATCH($D$7,Indexace!$C$21:$AV$21)),IF(AD160=(Info!$C$17+22),('Provozní náklady VaK-ex post'!$V$63*1000)*INDEX(Indexace!$C$45:$AV$45,MATCH($D$7,Indexace!$C$21:$AV$21)),IF(AD160=(Info!$C$17+23),('Provozní náklady VaK-ex post'!$V$63*1000)*INDEX(Indexace!$C$46:$AV$46,MATCH($D$7,Indexace!$C$21:$AV$21)),IF(AD160=(Info!$C$17+24),('Provozní náklady VaK-ex post'!$V$63*1000)*INDEX(Indexace!$C$47:$AV$47,MATCH($D$7,Indexace!$C$21:$AV$21)),IF(AD160=(Info!$C$17+25),('Provozní náklady VaK-ex post'!$V$63*1000)*INDEX(Indexace!$C$48:$AV$48,MATCH($D$7,Indexace!$C$21:$AV$21)),IF(AD160=(Info!$C$17+26),('Provozní náklady VaK-ex post'!$V$63*1000)*INDEX(Indexace!$C$49:$AV$49,MATCH($D$7,Indexace!$C$21:$AV$21)),IF(AD160=(Info!$C$17+27),('Provozní náklady VaK-ex post'!$V$63*1000)*INDEX(Indexace!$C$50:$AV$50,MATCH($D$7,Indexace!$C$21:$AV$21)),IF(AD160=(Info!$C$17+28),('Provozní náklady VaK-ex post'!$V$63*1000)*INDEX(Indexace!$C$51:$AV$51,MATCH($D$7,Indexace!$C$21:$AV$21)),IF(AD160=(Info!$C$17+29),('Provozní náklady VaK-ex post'!$V$63*1000)*INDEX(Indexace!$C$52:$AV$52,MATCH($D$7,Indexace!$C$21:$AV$21)),IF(AD160=(Info!$C$17+30),('Provozní náklady VaK-ex post'!$V$63*1000)*INDEX(Indexace!$C$53:$AV$53,MATCH($D$7,Indexace!$C$21:$AV$21)))))))))))))))))))))))))))))))))),0)</f>
        <v>0</v>
      </c>
      <c r="AE161" s="514">
        <f>IF(AE160&gt;=Info!$C$17,IF($F$2=1,0,IF(AE160=Info!$C$17,('Základní vstupní data'!$F$138*1000)*INDEX(Indexace!$C$23:$AV$23,MATCH($D$7,Indexace!$C$21:$AV$21)),IF(AE160=(Info!$C$17+1),('Provozní náklady VaK-ex post'!$F$63*1000)*INDEX(Indexace!$C$24:$AV$24,MATCH($D$7,Indexace!$C$21:$AV$21)),IF(AE160=(Info!$C$17+2),('Provozní náklady VaK-ex post'!$H$63*1000)*INDEX(Indexace!$C$25:$AV$25,MATCH($D$7,Indexace!$C$21:$AV$21)),IF(AE160=(Info!$C$17+3),('Provozní náklady VaK-ex post'!$J$63*1000)*INDEX(Indexace!$C$26:$AV$26,MATCH($D$7,Indexace!$C$21:$AV$21)),IF(AE160=(Info!$C$17+4),('Provozní náklady VaK-ex post'!$L$63*1000)*INDEX(Indexace!$C$27:$AV$27,MATCH($D$7,Indexace!$C$21:$AV$21)),IF(AE160=(Info!$C$17+5),('Provozní náklady VaK-ex post'!$N$63*1000)*INDEX(Indexace!$C$28:$AV$28,MATCH($D$7,Indexace!$C$21:$AV$21)),IF(AE160=(Info!$C$17+6),('Provozní náklady VaK-ex post'!$P$63*1000)*INDEX(Indexace!$C$29:$AV$29,MATCH($D$7,Indexace!$C$21:$AV$21)),IF(AE160=(Info!$C$17+7),('Provozní náklady VaK-ex post'!$R$63*1000)*INDEX(Indexace!$C$30:$AV$30,MATCH($D$7,Indexace!$C$21:$AV$21)),IF(AE160=(Info!$C$17+8),('Provozní náklady VaK-ex post'!$T$63*1000)*INDEX(Indexace!$C$31:$AV$31,MATCH($D$7,Indexace!$C$21:$AV$21)),IF(AE160=(Info!$C$17+9),('Provozní náklady VaK-ex post'!$V$63*1000)*INDEX(Indexace!$C$32:$AV$32,MATCH($D$7,Indexace!$C$21:$AV$21)),IF(AE160=(Info!$C$17+10),('Provozní náklady VaK-ex post'!$V$63*1000)*INDEX(Indexace!$C$33:$AV$33,MATCH($D$7,Indexace!$C$21:$AV$21)),IF(AE160=(Info!$C$17+11),('Provozní náklady VaK-ex post'!$V$63*1000)*INDEX(Indexace!$C$34:$AV$34,MATCH($D$7,Indexace!$C$21:$AV$21)),IF(AE160=(Info!$C$17+12),('Provozní náklady VaK-ex post'!$V$63*1000)*INDEX(Indexace!$C$35:$AV$35,MATCH($D$7,Indexace!$C$21:$AV$21)),IF(AE160=(Info!$C$17+13),('Provozní náklady VaK-ex post'!$V$63*1000)*INDEX(Indexace!$C$36:$AV$36,MATCH($D$7,Indexace!$C$21:$AV$21)),IF(AE160=(Info!$C$17+14),('Provozní náklady VaK-ex post'!$V$63*1000)*INDEX(Indexace!$C$37:$AV$37,MATCH($D$7,Indexace!$C$21:$AV$21)),IF(AE160=(Info!$C$17+15),('Provozní náklady VaK-ex post'!$V$63*1000)*INDEX(Indexace!$C$38:$AV$38,MATCH($D$7,Indexace!$C$21:$AV$21)),IF(AE160=(Info!$C$17+16),('Provozní náklady VaK-ex post'!$V$63*1000)*INDEX(Indexace!$C$39:$AV$39,MATCH($D$7,Indexace!$C$21:$AV$21)),IF(AE160=(Info!$C$17+17),('Provozní náklady VaK-ex post'!$V$63*1000)*INDEX(Indexace!$C$40:$AV$40,MATCH($D$7,Indexace!$C$21:$AV$21)),IF(AE160=(Info!$C$17+18),('Provozní náklady VaK-ex post'!$V$63*1000)*INDEX(Indexace!$C$41:$AV$41,MATCH($D$7,Indexace!$C$21:$AV$21)),IF(AE160=(Info!$C$17+19),('Provozní náklady VaK-ex post'!$V$63*1000)*INDEX(Indexace!$C$42:$AV$42,MATCH($D$7,Indexace!$C$21:$AV$21)),IF(AE160=(Info!$C$17+20),('Provozní náklady VaK-ex post'!$V$63*1000)*INDEX(Indexace!$C$43:$AV$43,MATCH($D$7,Indexace!$C$21:$AV$21)),IF(AE160=(Info!$C$17+21),('Provozní náklady VaK-ex post'!$V$63*1000)*INDEX(Indexace!$C$44:$AV$44,MATCH($D$7,Indexace!$C$21:$AV$21)),IF(AE160=(Info!$C$17+22),('Provozní náklady VaK-ex post'!$V$63*1000)*INDEX(Indexace!$C$45:$AV$45,MATCH($D$7,Indexace!$C$21:$AV$21)),IF(AE160=(Info!$C$17+23),('Provozní náklady VaK-ex post'!$V$63*1000)*INDEX(Indexace!$C$46:$AV$46,MATCH($D$7,Indexace!$C$21:$AV$21)),IF(AE160=(Info!$C$17+24),('Provozní náklady VaK-ex post'!$V$63*1000)*INDEX(Indexace!$C$47:$AV$47,MATCH($D$7,Indexace!$C$21:$AV$21)),IF(AE160=(Info!$C$17+25),('Provozní náklady VaK-ex post'!$V$63*1000)*INDEX(Indexace!$C$48:$AV$48,MATCH($D$7,Indexace!$C$21:$AV$21)),IF(AE160=(Info!$C$17+26),('Provozní náklady VaK-ex post'!$V$63*1000)*INDEX(Indexace!$C$49:$AV$49,MATCH($D$7,Indexace!$C$21:$AV$21)),IF(AE160=(Info!$C$17+27),('Provozní náklady VaK-ex post'!$V$63*1000)*INDEX(Indexace!$C$50:$AV$50,MATCH($D$7,Indexace!$C$21:$AV$21)),IF(AE160=(Info!$C$17+28),('Provozní náklady VaK-ex post'!$V$63*1000)*INDEX(Indexace!$C$51:$AV$51,MATCH($D$7,Indexace!$C$21:$AV$21)),IF(AE160=(Info!$C$17+29),('Provozní náklady VaK-ex post'!$V$63*1000)*INDEX(Indexace!$C$52:$AV$52,MATCH($D$7,Indexace!$C$21:$AV$21)),IF(AE160=(Info!$C$17+30),('Provozní náklady VaK-ex post'!$V$63*1000)*INDEX(Indexace!$C$53:$AV$53,MATCH($D$7,Indexace!$C$21:$AV$21)))))))))))))))))))))))))))))))))),0)</f>
        <v>0</v>
      </c>
      <c r="AF161" s="514">
        <f>IF(AF160&gt;=Info!$C$17,IF($F$2=1,0,IF(AF160=Info!$C$17,('Základní vstupní data'!$F$138*1000)*INDEX(Indexace!$C$23:$AV$23,MATCH($D$7,Indexace!$C$21:$AV$21)),IF(AF160=(Info!$C$17+1),('Provozní náklady VaK-ex post'!$F$63*1000)*INDEX(Indexace!$C$24:$AV$24,MATCH($D$7,Indexace!$C$21:$AV$21)),IF(AF160=(Info!$C$17+2),('Provozní náklady VaK-ex post'!$H$63*1000)*INDEX(Indexace!$C$25:$AV$25,MATCH($D$7,Indexace!$C$21:$AV$21)),IF(AF160=(Info!$C$17+3),('Provozní náklady VaK-ex post'!$J$63*1000)*INDEX(Indexace!$C$26:$AV$26,MATCH($D$7,Indexace!$C$21:$AV$21)),IF(AF160=(Info!$C$17+4),('Provozní náklady VaK-ex post'!$L$63*1000)*INDEX(Indexace!$C$27:$AV$27,MATCH($D$7,Indexace!$C$21:$AV$21)),IF(AF160=(Info!$C$17+5),('Provozní náklady VaK-ex post'!$N$63*1000)*INDEX(Indexace!$C$28:$AV$28,MATCH($D$7,Indexace!$C$21:$AV$21)),IF(AF160=(Info!$C$17+6),('Provozní náklady VaK-ex post'!$P$63*1000)*INDEX(Indexace!$C$29:$AV$29,MATCH($D$7,Indexace!$C$21:$AV$21)),IF(AF160=(Info!$C$17+7),('Provozní náklady VaK-ex post'!$R$63*1000)*INDEX(Indexace!$C$30:$AV$30,MATCH($D$7,Indexace!$C$21:$AV$21)),IF(AF160=(Info!$C$17+8),('Provozní náklady VaK-ex post'!$T$63*1000)*INDEX(Indexace!$C$31:$AV$31,MATCH($D$7,Indexace!$C$21:$AV$21)),IF(AF160=(Info!$C$17+9),('Provozní náklady VaK-ex post'!$V$63*1000)*INDEX(Indexace!$C$32:$AV$32,MATCH($D$7,Indexace!$C$21:$AV$21)),IF(AF160=(Info!$C$17+10),('Provozní náklady VaK-ex post'!$V$63*1000)*INDEX(Indexace!$C$33:$AV$33,MATCH($D$7,Indexace!$C$21:$AV$21)),IF(AF160=(Info!$C$17+11),('Provozní náklady VaK-ex post'!$V$63*1000)*INDEX(Indexace!$C$34:$AV$34,MATCH($D$7,Indexace!$C$21:$AV$21)),IF(AF160=(Info!$C$17+12),('Provozní náklady VaK-ex post'!$V$63*1000)*INDEX(Indexace!$C$35:$AV$35,MATCH($D$7,Indexace!$C$21:$AV$21)),IF(AF160=(Info!$C$17+13),('Provozní náklady VaK-ex post'!$V$63*1000)*INDEX(Indexace!$C$36:$AV$36,MATCH($D$7,Indexace!$C$21:$AV$21)),IF(AF160=(Info!$C$17+14),('Provozní náklady VaK-ex post'!$V$63*1000)*INDEX(Indexace!$C$37:$AV$37,MATCH($D$7,Indexace!$C$21:$AV$21)),IF(AF160=(Info!$C$17+15),('Provozní náklady VaK-ex post'!$V$63*1000)*INDEX(Indexace!$C$38:$AV$38,MATCH($D$7,Indexace!$C$21:$AV$21)),IF(AF160=(Info!$C$17+16),('Provozní náklady VaK-ex post'!$V$63*1000)*INDEX(Indexace!$C$39:$AV$39,MATCH($D$7,Indexace!$C$21:$AV$21)),IF(AF160=(Info!$C$17+17),('Provozní náklady VaK-ex post'!$V$63*1000)*INDEX(Indexace!$C$40:$AV$40,MATCH($D$7,Indexace!$C$21:$AV$21)),IF(AF160=(Info!$C$17+18),('Provozní náklady VaK-ex post'!$V$63*1000)*INDEX(Indexace!$C$41:$AV$41,MATCH($D$7,Indexace!$C$21:$AV$21)),IF(AF160=(Info!$C$17+19),('Provozní náklady VaK-ex post'!$V$63*1000)*INDEX(Indexace!$C$42:$AV$42,MATCH($D$7,Indexace!$C$21:$AV$21)),IF(AF160=(Info!$C$17+20),('Provozní náklady VaK-ex post'!$V$63*1000)*INDEX(Indexace!$C$43:$AV$43,MATCH($D$7,Indexace!$C$21:$AV$21)),IF(AF160=(Info!$C$17+21),('Provozní náklady VaK-ex post'!$V$63*1000)*INDEX(Indexace!$C$44:$AV$44,MATCH($D$7,Indexace!$C$21:$AV$21)),IF(AF160=(Info!$C$17+22),('Provozní náklady VaK-ex post'!$V$63*1000)*INDEX(Indexace!$C$45:$AV$45,MATCH($D$7,Indexace!$C$21:$AV$21)),IF(AF160=(Info!$C$17+23),('Provozní náklady VaK-ex post'!$V$63*1000)*INDEX(Indexace!$C$46:$AV$46,MATCH($D$7,Indexace!$C$21:$AV$21)),IF(AF160=(Info!$C$17+24),('Provozní náklady VaK-ex post'!$V$63*1000)*INDEX(Indexace!$C$47:$AV$47,MATCH($D$7,Indexace!$C$21:$AV$21)),IF(AF160=(Info!$C$17+25),('Provozní náklady VaK-ex post'!$V$63*1000)*INDEX(Indexace!$C$48:$AV$48,MATCH($D$7,Indexace!$C$21:$AV$21)),IF(AF160=(Info!$C$17+26),('Provozní náklady VaK-ex post'!$V$63*1000)*INDEX(Indexace!$C$49:$AV$49,MATCH($D$7,Indexace!$C$21:$AV$21)),IF(AF160=(Info!$C$17+27),('Provozní náklady VaK-ex post'!$V$63*1000)*INDEX(Indexace!$C$50:$AV$50,MATCH($D$7,Indexace!$C$21:$AV$21)),IF(AF160=(Info!$C$17+28),('Provozní náklady VaK-ex post'!$V$63*1000)*INDEX(Indexace!$C$51:$AV$51,MATCH($D$7,Indexace!$C$21:$AV$21)),IF(AF160=(Info!$C$17+29),('Provozní náklady VaK-ex post'!$V$63*1000)*INDEX(Indexace!$C$52:$AV$52,MATCH($D$7,Indexace!$C$21:$AV$21)),IF(AF160=(Info!$C$17+30),('Provozní náklady VaK-ex post'!$V$63*1000)*INDEX(Indexace!$C$53:$AV$53,MATCH($D$7,Indexace!$C$21:$AV$21)))))))))))))))))))))))))))))))))),0)</f>
        <v>0</v>
      </c>
      <c r="AG161" s="514">
        <f>IF(AG160&gt;=Info!$C$17,IF($F$2=1,0,IF(AG160=Info!$C$17,('Základní vstupní data'!$F$138*1000)*INDEX(Indexace!$C$23:$AV$23,MATCH($D$7,Indexace!$C$21:$AV$21)),IF(AG160=(Info!$C$17+1),('Provozní náklady VaK-ex post'!$F$63*1000)*INDEX(Indexace!$C$24:$AV$24,MATCH($D$7,Indexace!$C$21:$AV$21)),IF(AG160=(Info!$C$17+2),('Provozní náklady VaK-ex post'!$H$63*1000)*INDEX(Indexace!$C$25:$AV$25,MATCH($D$7,Indexace!$C$21:$AV$21)),IF(AG160=(Info!$C$17+3),('Provozní náklady VaK-ex post'!$J$63*1000)*INDEX(Indexace!$C$26:$AV$26,MATCH($D$7,Indexace!$C$21:$AV$21)),IF(AG160=(Info!$C$17+4),('Provozní náklady VaK-ex post'!$L$63*1000)*INDEX(Indexace!$C$27:$AV$27,MATCH($D$7,Indexace!$C$21:$AV$21)),IF(AG160=(Info!$C$17+5),('Provozní náklady VaK-ex post'!$N$63*1000)*INDEX(Indexace!$C$28:$AV$28,MATCH($D$7,Indexace!$C$21:$AV$21)),IF(AG160=(Info!$C$17+6),('Provozní náklady VaK-ex post'!$P$63*1000)*INDEX(Indexace!$C$29:$AV$29,MATCH($D$7,Indexace!$C$21:$AV$21)),IF(AG160=(Info!$C$17+7),('Provozní náklady VaK-ex post'!$R$63*1000)*INDEX(Indexace!$C$30:$AV$30,MATCH($D$7,Indexace!$C$21:$AV$21)),IF(AG160=(Info!$C$17+8),('Provozní náklady VaK-ex post'!$T$63*1000)*INDEX(Indexace!$C$31:$AV$31,MATCH($D$7,Indexace!$C$21:$AV$21)),IF(AG160=(Info!$C$17+9),('Provozní náklady VaK-ex post'!$V$63*1000)*INDEX(Indexace!$C$32:$AV$32,MATCH($D$7,Indexace!$C$21:$AV$21)),IF(AG160=(Info!$C$17+10),('Provozní náklady VaK-ex post'!$V$63*1000)*INDEX(Indexace!$C$33:$AV$33,MATCH($D$7,Indexace!$C$21:$AV$21)),IF(AG160=(Info!$C$17+11),('Provozní náklady VaK-ex post'!$V$63*1000)*INDEX(Indexace!$C$34:$AV$34,MATCH($D$7,Indexace!$C$21:$AV$21)),IF(AG160=(Info!$C$17+12),('Provozní náklady VaK-ex post'!$V$63*1000)*INDEX(Indexace!$C$35:$AV$35,MATCH($D$7,Indexace!$C$21:$AV$21)),IF(AG160=(Info!$C$17+13),('Provozní náklady VaK-ex post'!$V$63*1000)*INDEX(Indexace!$C$36:$AV$36,MATCH($D$7,Indexace!$C$21:$AV$21)),IF(AG160=(Info!$C$17+14),('Provozní náklady VaK-ex post'!$V$63*1000)*INDEX(Indexace!$C$37:$AV$37,MATCH($D$7,Indexace!$C$21:$AV$21)),IF(AG160=(Info!$C$17+15),('Provozní náklady VaK-ex post'!$V$63*1000)*INDEX(Indexace!$C$38:$AV$38,MATCH($D$7,Indexace!$C$21:$AV$21)),IF(AG160=(Info!$C$17+16),('Provozní náklady VaK-ex post'!$V$63*1000)*INDEX(Indexace!$C$39:$AV$39,MATCH($D$7,Indexace!$C$21:$AV$21)),IF(AG160=(Info!$C$17+17),('Provozní náklady VaK-ex post'!$V$63*1000)*INDEX(Indexace!$C$40:$AV$40,MATCH($D$7,Indexace!$C$21:$AV$21)),IF(AG160=(Info!$C$17+18),('Provozní náklady VaK-ex post'!$V$63*1000)*INDEX(Indexace!$C$41:$AV$41,MATCH($D$7,Indexace!$C$21:$AV$21)),IF(AG160=(Info!$C$17+19),('Provozní náklady VaK-ex post'!$V$63*1000)*INDEX(Indexace!$C$42:$AV$42,MATCH($D$7,Indexace!$C$21:$AV$21)),IF(AG160=(Info!$C$17+20),('Provozní náklady VaK-ex post'!$V$63*1000)*INDEX(Indexace!$C$43:$AV$43,MATCH($D$7,Indexace!$C$21:$AV$21)),IF(AG160=(Info!$C$17+21),('Provozní náklady VaK-ex post'!$V$63*1000)*INDEX(Indexace!$C$44:$AV$44,MATCH($D$7,Indexace!$C$21:$AV$21)),IF(AG160=(Info!$C$17+22),('Provozní náklady VaK-ex post'!$V$63*1000)*INDEX(Indexace!$C$45:$AV$45,MATCH($D$7,Indexace!$C$21:$AV$21)),IF(AG160=(Info!$C$17+23),('Provozní náklady VaK-ex post'!$V$63*1000)*INDEX(Indexace!$C$46:$AV$46,MATCH($D$7,Indexace!$C$21:$AV$21)),IF(AG160=(Info!$C$17+24),('Provozní náklady VaK-ex post'!$V$63*1000)*INDEX(Indexace!$C$47:$AV$47,MATCH($D$7,Indexace!$C$21:$AV$21)),IF(AG160=(Info!$C$17+25),('Provozní náklady VaK-ex post'!$V$63*1000)*INDEX(Indexace!$C$48:$AV$48,MATCH($D$7,Indexace!$C$21:$AV$21)),IF(AG160=(Info!$C$17+26),('Provozní náklady VaK-ex post'!$V$63*1000)*INDEX(Indexace!$C$49:$AV$49,MATCH($D$7,Indexace!$C$21:$AV$21)),IF(AG160=(Info!$C$17+27),('Provozní náklady VaK-ex post'!$V$63*1000)*INDEX(Indexace!$C$50:$AV$50,MATCH($D$7,Indexace!$C$21:$AV$21)),IF(AG160=(Info!$C$17+28),('Provozní náklady VaK-ex post'!$V$63*1000)*INDEX(Indexace!$C$51:$AV$51,MATCH($D$7,Indexace!$C$21:$AV$21)),IF(AG160=(Info!$C$17+29),('Provozní náklady VaK-ex post'!$V$63*1000)*INDEX(Indexace!$C$52:$AV$52,MATCH($D$7,Indexace!$C$21:$AV$21)),IF(AG160=(Info!$C$17+30),('Provozní náklady VaK-ex post'!$V$63*1000)*INDEX(Indexace!$C$53:$AV$53,MATCH($D$7,Indexace!$C$21:$AV$21)))))))))))))))))))))))))))))))))),0)</f>
        <v>0</v>
      </c>
      <c r="AH161" s="514">
        <f>IF(AH160&gt;=Info!$C$17,IF($F$2=1,0,IF(AH160=Info!$C$17,('Základní vstupní data'!$F$138*1000)*INDEX(Indexace!$C$23:$AV$23,MATCH($D$7,Indexace!$C$21:$AV$21)),IF(AH160=(Info!$C$17+1),('Provozní náklady VaK-ex post'!$F$63*1000)*INDEX(Indexace!$C$24:$AV$24,MATCH($D$7,Indexace!$C$21:$AV$21)),IF(AH160=(Info!$C$17+2),('Provozní náklady VaK-ex post'!$H$63*1000)*INDEX(Indexace!$C$25:$AV$25,MATCH($D$7,Indexace!$C$21:$AV$21)),IF(AH160=(Info!$C$17+3),('Provozní náklady VaK-ex post'!$J$63*1000)*INDEX(Indexace!$C$26:$AV$26,MATCH($D$7,Indexace!$C$21:$AV$21)),IF(AH160=(Info!$C$17+4),('Provozní náklady VaK-ex post'!$L$63*1000)*INDEX(Indexace!$C$27:$AV$27,MATCH($D$7,Indexace!$C$21:$AV$21)),IF(AH160=(Info!$C$17+5),('Provozní náklady VaK-ex post'!$N$63*1000)*INDEX(Indexace!$C$28:$AV$28,MATCH($D$7,Indexace!$C$21:$AV$21)),IF(AH160=(Info!$C$17+6),('Provozní náklady VaK-ex post'!$P$63*1000)*INDEX(Indexace!$C$29:$AV$29,MATCH($D$7,Indexace!$C$21:$AV$21)),IF(AH160=(Info!$C$17+7),('Provozní náklady VaK-ex post'!$R$63*1000)*INDEX(Indexace!$C$30:$AV$30,MATCH($D$7,Indexace!$C$21:$AV$21)),IF(AH160=(Info!$C$17+8),('Provozní náklady VaK-ex post'!$T$63*1000)*INDEX(Indexace!$C$31:$AV$31,MATCH($D$7,Indexace!$C$21:$AV$21)),IF(AH160=(Info!$C$17+9),('Provozní náklady VaK-ex post'!$V$63*1000)*INDEX(Indexace!$C$32:$AV$32,MATCH($D$7,Indexace!$C$21:$AV$21)),IF(AH160=(Info!$C$17+10),('Provozní náklady VaK-ex post'!$V$63*1000)*INDEX(Indexace!$C$33:$AV$33,MATCH($D$7,Indexace!$C$21:$AV$21)),IF(AH160=(Info!$C$17+11),('Provozní náklady VaK-ex post'!$V$63*1000)*INDEX(Indexace!$C$34:$AV$34,MATCH($D$7,Indexace!$C$21:$AV$21)),IF(AH160=(Info!$C$17+12),('Provozní náklady VaK-ex post'!$V$63*1000)*INDEX(Indexace!$C$35:$AV$35,MATCH($D$7,Indexace!$C$21:$AV$21)),IF(AH160=(Info!$C$17+13),('Provozní náklady VaK-ex post'!$V$63*1000)*INDEX(Indexace!$C$36:$AV$36,MATCH($D$7,Indexace!$C$21:$AV$21)),IF(AH160=(Info!$C$17+14),('Provozní náklady VaK-ex post'!$V$63*1000)*INDEX(Indexace!$C$37:$AV$37,MATCH($D$7,Indexace!$C$21:$AV$21)),IF(AH160=(Info!$C$17+15),('Provozní náklady VaK-ex post'!$V$63*1000)*INDEX(Indexace!$C$38:$AV$38,MATCH($D$7,Indexace!$C$21:$AV$21)),IF(AH160=(Info!$C$17+16),('Provozní náklady VaK-ex post'!$V$63*1000)*INDEX(Indexace!$C$39:$AV$39,MATCH($D$7,Indexace!$C$21:$AV$21)),IF(AH160=(Info!$C$17+17),('Provozní náklady VaK-ex post'!$V$63*1000)*INDEX(Indexace!$C$40:$AV$40,MATCH($D$7,Indexace!$C$21:$AV$21)),IF(AH160=(Info!$C$17+18),('Provozní náklady VaK-ex post'!$V$63*1000)*INDEX(Indexace!$C$41:$AV$41,MATCH($D$7,Indexace!$C$21:$AV$21)),IF(AH160=(Info!$C$17+19),('Provozní náklady VaK-ex post'!$V$63*1000)*INDEX(Indexace!$C$42:$AV$42,MATCH($D$7,Indexace!$C$21:$AV$21)),IF(AH160=(Info!$C$17+20),('Provozní náklady VaK-ex post'!$V$63*1000)*INDEX(Indexace!$C$43:$AV$43,MATCH($D$7,Indexace!$C$21:$AV$21)),IF(AH160=(Info!$C$17+21),('Provozní náklady VaK-ex post'!$V$63*1000)*INDEX(Indexace!$C$44:$AV$44,MATCH($D$7,Indexace!$C$21:$AV$21)),IF(AH160=(Info!$C$17+22),('Provozní náklady VaK-ex post'!$V$63*1000)*INDEX(Indexace!$C$45:$AV$45,MATCH($D$7,Indexace!$C$21:$AV$21)),IF(AH160=(Info!$C$17+23),('Provozní náklady VaK-ex post'!$V$63*1000)*INDEX(Indexace!$C$46:$AV$46,MATCH($D$7,Indexace!$C$21:$AV$21)),IF(AH160=(Info!$C$17+24),('Provozní náklady VaK-ex post'!$V$63*1000)*INDEX(Indexace!$C$47:$AV$47,MATCH($D$7,Indexace!$C$21:$AV$21)),IF(AH160=(Info!$C$17+25),('Provozní náklady VaK-ex post'!$V$63*1000)*INDEX(Indexace!$C$48:$AV$48,MATCH($D$7,Indexace!$C$21:$AV$21)),IF(AH160=(Info!$C$17+26),('Provozní náklady VaK-ex post'!$V$63*1000)*INDEX(Indexace!$C$49:$AV$49,MATCH($D$7,Indexace!$C$21:$AV$21)),IF(AH160=(Info!$C$17+27),('Provozní náklady VaK-ex post'!$V$63*1000)*INDEX(Indexace!$C$50:$AV$50,MATCH($D$7,Indexace!$C$21:$AV$21)),IF(AH160=(Info!$C$17+28),('Provozní náklady VaK-ex post'!$V$63*1000)*INDEX(Indexace!$C$51:$AV$51,MATCH($D$7,Indexace!$C$21:$AV$21)),IF(AH160=(Info!$C$17+29),('Provozní náklady VaK-ex post'!$V$63*1000)*INDEX(Indexace!$C$52:$AV$52,MATCH($D$7,Indexace!$C$21:$AV$21)),IF(AH160=(Info!$C$17+30),('Provozní náklady VaK-ex post'!$V$63*1000)*INDEX(Indexace!$C$53:$AV$53,MATCH($D$7,Indexace!$C$21:$AV$21)))))))))))))))))))))))))))))))))),0)</f>
        <v>0</v>
      </c>
    </row>
    <row r="162" spans="1:36" s="17" customFormat="1">
      <c r="B162" s="86" t="s">
        <v>5</v>
      </c>
      <c r="C162" s="458"/>
      <c r="D162" s="86" t="s">
        <v>17</v>
      </c>
      <c r="E162" s="515">
        <f>IF(E160&gt;=Info!$C$17,IF($F$2=1,0,IF(E160=Info!$C$17,('Základní vstupní data'!$G$138*1000)*INDEX(Indexace!$C$23:$AV$23,MATCH($D$7,Indexace!$C$21:$AV$21)),IF(E160=(Info!$C$17+1),('Provozní náklady VaK-ex post'!$G$63*1000)*INDEX(Indexace!$C$24:$AV$24,MATCH($D$7,Indexace!$C$21:$AV$21)),IF(E160=(Info!$C$17+2),('Provozní náklady VaK-ex post'!$I$63*1000)*INDEX(Indexace!$C$25:$AV$25,MATCH($D$7,Indexace!$C$21:$AV$21)),IF(E160=(Info!$C$17+3),('Provozní náklady VaK-ex post'!$K$63*1000)*INDEX(Indexace!$C$26:$AV$26,MATCH($D$7,Indexace!$C$21:$AV$21)),IF(E160=(Info!$C$17+4),('Provozní náklady VaK-ex post'!$M$63*1000)*INDEX(Indexace!$C$27:$AV$27,MATCH($D$7,Indexace!$C$21:$AV$21)),IF(E160=(Info!$C$17+5),('Provozní náklady VaK-ex post'!$O$63*1000)*INDEX(Indexace!$C$28:$AV$28,MATCH($D$7,Indexace!$C$21:$AV$21)),IF(E160=(Info!$C$17+6),('Provozní náklady VaK-ex post'!$Q$63*1000)*INDEX(Indexace!$C$29:$AV$29,MATCH($D$7,Indexace!$C$21:$AV$21)),IF(E160=(Info!$C$17+7),('Provozní náklady VaK-ex post'!$S$63*1000)*INDEX(Indexace!$C$30:$AV$30,MATCH($D$7,Indexace!$C$21:$AV$21)),IF(E160=(Info!$C$17+8),('Provozní náklady VaK-ex post'!$U$63*1000)*INDEX(Indexace!$C$31:$AV$31,MATCH($D$7,Indexace!$C$21:$AV$21)),IF(E160=(Info!$C$17+9),('Provozní náklady VaK-ex post'!$W$63*1000)*INDEX(Indexace!$C$32:$AV$32,MATCH($D$7,Indexace!$C$21:$AV$21)),IF(E160=(Info!$C$17+10),('Provozní náklady VaK-ex post'!$W$63*1000)*INDEX(Indexace!$C$33:$AV$33,MATCH($D$7,Indexace!$C$21:$AV$21)),IF(E160=(Info!$C$17+11),('Provozní náklady VaK-ex post'!$W$63*1000)*INDEX(Indexace!$C$34:$AV$34,MATCH($D$7,Indexace!$C$21:$AV$21)),IF(E160=(Info!$C$17+12),('Provozní náklady VaK-ex post'!$W$63*1000)*INDEX(Indexace!$C$35:$AV$35,MATCH($D$7,Indexace!$C$21:$AV$21)),IF(E160=(Info!$C$17+13),('Provozní náklady VaK-ex post'!$W$63*1000)*INDEX(Indexace!$C$36:$AV$36,MATCH($D$7,Indexace!$C$21:$AV$21)),IF(E160=(Info!$C$17+14),('Provozní náklady VaK-ex post'!$W$63*1000)*INDEX(Indexace!$C$37:$AV$37,MATCH($D$7,Indexace!$C$21:$AV$21)),IF(E160=(Info!$C$17+15),('Provozní náklady VaK-ex post'!$W$63*1000)*INDEX(Indexace!$C$38:$AV$38,MATCH($D$7,Indexace!$C$21:$AV$21)),IF(E160=(Info!$C$17+16),('Provozní náklady VaK-ex post'!$W$63*1000)*INDEX(Indexace!$C$39:$AV$39,MATCH($D$7,Indexace!$C$21:$AV$21)),IF(E160=(Info!$C$17+17),('Provozní náklady VaK-ex post'!$W$63*1000)*INDEX(Indexace!$C$40:$AV$40,MATCH($D$7,Indexace!$C$21:$AV$21)),IF(E160=(Info!$C$17+18),('Provozní náklady VaK-ex post'!$W$63*1000)*INDEX(Indexace!$C$41:$AV$41,MATCH($D$7,Indexace!$C$21:$AV$21)),IF(E160=(Info!$C$17+19),('Provozní náklady VaK-ex post'!$W$63*1000)*INDEX(Indexace!$C$42:$AV$42,MATCH($D$7,Indexace!$C$21:$AV$21)),IF(E160=(Info!$C$17+20),('Provozní náklady VaK-ex post'!$W$63*1000)*INDEX(Indexace!$C$43:$AV$43,MATCH($D$7,Indexace!$C$21:$AV$21)),IF(E160=(Info!$C$17+21),('Provozní náklady VaK-ex post'!$W$63*1000)*INDEX(Indexace!$C$44:$AV$44,MATCH($D$7,Indexace!$C$21:$AV$21)),IF(E160=(Info!$C$17+22),('Provozní náklady VaK-ex post'!$W$63*1000)*INDEX(Indexace!$C$45:$AV$45,MATCH($D$7,Indexace!$C$21:$AV$21)),IF(E160=(Info!$C$17+23),('Provozní náklady VaK-ex post'!$W$63*1000)*INDEX(Indexace!$C$46:$AV$46,MATCH($D$7,Indexace!$C$21:$AV$21)),IF(E160=(Info!$C$17+24),('Provozní náklady VaK-ex post'!$W$63*1000)*INDEX(Indexace!$C$47:$AV$47,MATCH($D$7,Indexace!$C$21:$AV$21)),IF(E160=(Info!$C$17+25),('Provozní náklady VaK-ex post'!$W$63*1000)*INDEX(Indexace!$C$48:$AV$48,MATCH($D$7,Indexace!$C$21:$AV$21)),IF(E160=(Info!$C$17+26),('Provozní náklady VaK-ex post'!$W$63*1000)*INDEX(Indexace!$C$49:$AV$49,MATCH($D$7,Indexace!$C$21:$AV$21)),IF(E160=(Info!$C$17+27),('Provozní náklady VaK-ex post'!$W$63*1000)*INDEX(Indexace!$C$50:$AV$50,MATCH($D$7,Indexace!$C$21:$AV$21)),IF(E160=(Info!$C$17+28),('Provozní náklady VaK-ex post'!$W$63*1000)*INDEX(Indexace!$C$51:$AV$51,MATCH($D$7,Indexace!$C$21:$AV$21)),IF(E160=(Info!$C$17+29),('Provozní náklady VaK-ex post'!$W$63*1000)*INDEX(Indexace!$C$52:$AV$52,MATCH($D$7,Indexace!$C$21:$AV$21)),IF(E160=(Info!$C$17+30),('Provozní náklady VaK-ex post'!$W$63*1000)*INDEX(Indexace!$C$53:$AV$53,MATCH($D$7,Indexace!$C$21:$AV$21)))))))))))))))))))))))))))))))))),0)</f>
        <v>217</v>
      </c>
      <c r="F162" s="515">
        <f>IF(F160&gt;=Info!$C$17,IF($F$2=1,0,IF(F160=Info!$C$17,('Základní vstupní data'!$G$138*1000)*INDEX(Indexace!$C$23:$AV$23,MATCH($D$7,Indexace!$C$21:$AV$21)),IF(F160=(Info!$C$17+1),('Provozní náklady VaK-ex post'!$G$63*1000)*INDEX(Indexace!$C$24:$AV$24,MATCH($D$7,Indexace!$C$21:$AV$21)),IF(F160=(Info!$C$17+2),('Provozní náklady VaK-ex post'!$I$63*1000)*INDEX(Indexace!$C$25:$AV$25,MATCH($D$7,Indexace!$C$21:$AV$21)),IF(F160=(Info!$C$17+3),('Provozní náklady VaK-ex post'!$K$63*1000)*INDEX(Indexace!$C$26:$AV$26,MATCH($D$7,Indexace!$C$21:$AV$21)),IF(F160=(Info!$C$17+4),('Provozní náklady VaK-ex post'!$M$63*1000)*INDEX(Indexace!$C$27:$AV$27,MATCH($D$7,Indexace!$C$21:$AV$21)),IF(F160=(Info!$C$17+5),('Provozní náklady VaK-ex post'!$O$63*1000)*INDEX(Indexace!$C$28:$AV$28,MATCH($D$7,Indexace!$C$21:$AV$21)),IF(F160=(Info!$C$17+6),('Provozní náklady VaK-ex post'!$Q$63*1000)*INDEX(Indexace!$C$29:$AV$29,MATCH($D$7,Indexace!$C$21:$AV$21)),IF(F160=(Info!$C$17+7),('Provozní náklady VaK-ex post'!$S$63*1000)*INDEX(Indexace!$C$30:$AV$30,MATCH($D$7,Indexace!$C$21:$AV$21)),IF(F160=(Info!$C$17+8),('Provozní náklady VaK-ex post'!$U$63*1000)*INDEX(Indexace!$C$31:$AV$31,MATCH($D$7,Indexace!$C$21:$AV$21)),IF(F160=(Info!$C$17+9),('Provozní náklady VaK-ex post'!$W$63*1000)*INDEX(Indexace!$C$32:$AV$32,MATCH($D$7,Indexace!$C$21:$AV$21)),IF(F160=(Info!$C$17+10),('Provozní náklady VaK-ex post'!$W$63*1000)*INDEX(Indexace!$C$33:$AV$33,MATCH($D$7,Indexace!$C$21:$AV$21)),IF(F160=(Info!$C$17+11),('Provozní náklady VaK-ex post'!$W$63*1000)*INDEX(Indexace!$C$34:$AV$34,MATCH($D$7,Indexace!$C$21:$AV$21)),IF(F160=(Info!$C$17+12),('Provozní náklady VaK-ex post'!$W$63*1000)*INDEX(Indexace!$C$35:$AV$35,MATCH($D$7,Indexace!$C$21:$AV$21)),IF(F160=(Info!$C$17+13),('Provozní náklady VaK-ex post'!$W$63*1000)*INDEX(Indexace!$C$36:$AV$36,MATCH($D$7,Indexace!$C$21:$AV$21)),IF(F160=(Info!$C$17+14),('Provozní náklady VaK-ex post'!$W$63*1000)*INDEX(Indexace!$C$37:$AV$37,MATCH($D$7,Indexace!$C$21:$AV$21)),IF(F160=(Info!$C$17+15),('Provozní náklady VaK-ex post'!$W$63*1000)*INDEX(Indexace!$C$38:$AV$38,MATCH($D$7,Indexace!$C$21:$AV$21)),IF(F160=(Info!$C$17+16),('Provozní náklady VaK-ex post'!$W$63*1000)*INDEX(Indexace!$C$39:$AV$39,MATCH($D$7,Indexace!$C$21:$AV$21)),IF(F160=(Info!$C$17+17),('Provozní náklady VaK-ex post'!$W$63*1000)*INDEX(Indexace!$C$40:$AV$40,MATCH($D$7,Indexace!$C$21:$AV$21)),IF(F160=(Info!$C$17+18),('Provozní náklady VaK-ex post'!$W$63*1000)*INDEX(Indexace!$C$41:$AV$41,MATCH($D$7,Indexace!$C$21:$AV$21)),IF(F160=(Info!$C$17+19),('Provozní náklady VaK-ex post'!$W$63*1000)*INDEX(Indexace!$C$42:$AV$42,MATCH($D$7,Indexace!$C$21:$AV$21)),IF(F160=(Info!$C$17+20),('Provozní náklady VaK-ex post'!$W$63*1000)*INDEX(Indexace!$C$43:$AV$43,MATCH($D$7,Indexace!$C$21:$AV$21)),IF(F160=(Info!$C$17+21),('Provozní náklady VaK-ex post'!$W$63*1000)*INDEX(Indexace!$C$44:$AV$44,MATCH($D$7,Indexace!$C$21:$AV$21)),IF(F160=(Info!$C$17+22),('Provozní náklady VaK-ex post'!$W$63*1000)*INDEX(Indexace!$C$45:$AV$45,MATCH($D$7,Indexace!$C$21:$AV$21)),IF(F160=(Info!$C$17+23),('Provozní náklady VaK-ex post'!$W$63*1000)*INDEX(Indexace!$C$46:$AV$46,MATCH($D$7,Indexace!$C$21:$AV$21)),IF(F160=(Info!$C$17+24),('Provozní náklady VaK-ex post'!$W$63*1000)*INDEX(Indexace!$C$47:$AV$47,MATCH($D$7,Indexace!$C$21:$AV$21)),IF(F160=(Info!$C$17+25),('Provozní náklady VaK-ex post'!$W$63*1000)*INDEX(Indexace!$C$48:$AV$48,MATCH($D$7,Indexace!$C$21:$AV$21)),IF(F160=(Info!$C$17+26),('Provozní náklady VaK-ex post'!$W$63*1000)*INDEX(Indexace!$C$49:$AV$49,MATCH($D$7,Indexace!$C$21:$AV$21)),IF(F160=(Info!$C$17+27),('Provozní náklady VaK-ex post'!$W$63*1000)*INDEX(Indexace!$C$50:$AV$50,MATCH($D$7,Indexace!$C$21:$AV$21)),IF(F160=(Info!$C$17+28),('Provozní náklady VaK-ex post'!$W$63*1000)*INDEX(Indexace!$C$51:$AV$51,MATCH($D$7,Indexace!$C$21:$AV$21)),IF(F160=(Info!$C$17+29),('Provozní náklady VaK-ex post'!$W$63*1000)*INDEX(Indexace!$C$52:$AV$52,MATCH($D$7,Indexace!$C$21:$AV$21)),IF(F160=(Info!$C$17+30),('Provozní náklady VaK-ex post'!$W$63*1000)*INDEX(Indexace!$C$53:$AV$53,MATCH($D$7,Indexace!$C$21:$AV$21)))))))))))))))))))))))))))))))))),0)</f>
        <v>217</v>
      </c>
      <c r="G162" s="515">
        <f>IF(G160&gt;=Info!$C$17,IF($F$2=1,0,IF(G160=Info!$C$17,('Základní vstupní data'!$G$138*1000)*INDEX(Indexace!$C$23:$AV$23,MATCH($D$7,Indexace!$C$21:$AV$21)),IF(G160=(Info!$C$17+1),('Provozní náklady VaK-ex post'!$G$63*1000)*INDEX(Indexace!$C$24:$AV$24,MATCH($D$7,Indexace!$C$21:$AV$21)),IF(G160=(Info!$C$17+2),('Provozní náklady VaK-ex post'!$I$63*1000)*INDEX(Indexace!$C$25:$AV$25,MATCH($D$7,Indexace!$C$21:$AV$21)),IF(G160=(Info!$C$17+3),('Provozní náklady VaK-ex post'!$K$63*1000)*INDEX(Indexace!$C$26:$AV$26,MATCH($D$7,Indexace!$C$21:$AV$21)),IF(G160=(Info!$C$17+4),('Provozní náklady VaK-ex post'!$M$63*1000)*INDEX(Indexace!$C$27:$AV$27,MATCH($D$7,Indexace!$C$21:$AV$21)),IF(G160=(Info!$C$17+5),('Provozní náklady VaK-ex post'!$O$63*1000)*INDEX(Indexace!$C$28:$AV$28,MATCH($D$7,Indexace!$C$21:$AV$21)),IF(G160=(Info!$C$17+6),('Provozní náklady VaK-ex post'!$Q$63*1000)*INDEX(Indexace!$C$29:$AV$29,MATCH($D$7,Indexace!$C$21:$AV$21)),IF(G160=(Info!$C$17+7),('Provozní náklady VaK-ex post'!$S$63*1000)*INDEX(Indexace!$C$30:$AV$30,MATCH($D$7,Indexace!$C$21:$AV$21)),IF(G160=(Info!$C$17+8),('Provozní náklady VaK-ex post'!$U$63*1000)*INDEX(Indexace!$C$31:$AV$31,MATCH($D$7,Indexace!$C$21:$AV$21)),IF(G160=(Info!$C$17+9),('Provozní náklady VaK-ex post'!$W$63*1000)*INDEX(Indexace!$C$32:$AV$32,MATCH($D$7,Indexace!$C$21:$AV$21)),IF(G160=(Info!$C$17+10),('Provozní náklady VaK-ex post'!$W$63*1000)*INDEX(Indexace!$C$33:$AV$33,MATCH($D$7,Indexace!$C$21:$AV$21)),IF(G160=(Info!$C$17+11),('Provozní náklady VaK-ex post'!$W$63*1000)*INDEX(Indexace!$C$34:$AV$34,MATCH($D$7,Indexace!$C$21:$AV$21)),IF(G160=(Info!$C$17+12),('Provozní náklady VaK-ex post'!$W$63*1000)*INDEX(Indexace!$C$35:$AV$35,MATCH($D$7,Indexace!$C$21:$AV$21)),IF(G160=(Info!$C$17+13),('Provozní náklady VaK-ex post'!$W$63*1000)*INDEX(Indexace!$C$36:$AV$36,MATCH($D$7,Indexace!$C$21:$AV$21)),IF(G160=(Info!$C$17+14),('Provozní náklady VaK-ex post'!$W$63*1000)*INDEX(Indexace!$C$37:$AV$37,MATCH($D$7,Indexace!$C$21:$AV$21)),IF(G160=(Info!$C$17+15),('Provozní náklady VaK-ex post'!$W$63*1000)*INDEX(Indexace!$C$38:$AV$38,MATCH($D$7,Indexace!$C$21:$AV$21)),IF(G160=(Info!$C$17+16),('Provozní náklady VaK-ex post'!$W$63*1000)*INDEX(Indexace!$C$39:$AV$39,MATCH($D$7,Indexace!$C$21:$AV$21)),IF(G160=(Info!$C$17+17),('Provozní náklady VaK-ex post'!$W$63*1000)*INDEX(Indexace!$C$40:$AV$40,MATCH($D$7,Indexace!$C$21:$AV$21)),IF(G160=(Info!$C$17+18),('Provozní náklady VaK-ex post'!$W$63*1000)*INDEX(Indexace!$C$41:$AV$41,MATCH($D$7,Indexace!$C$21:$AV$21)),IF(G160=(Info!$C$17+19),('Provozní náklady VaK-ex post'!$W$63*1000)*INDEX(Indexace!$C$42:$AV$42,MATCH($D$7,Indexace!$C$21:$AV$21)),IF(G160=(Info!$C$17+20),('Provozní náklady VaK-ex post'!$W$63*1000)*INDEX(Indexace!$C$43:$AV$43,MATCH($D$7,Indexace!$C$21:$AV$21)),IF(G160=(Info!$C$17+21),('Provozní náklady VaK-ex post'!$W$63*1000)*INDEX(Indexace!$C$44:$AV$44,MATCH($D$7,Indexace!$C$21:$AV$21)),IF(G160=(Info!$C$17+22),('Provozní náklady VaK-ex post'!$W$63*1000)*INDEX(Indexace!$C$45:$AV$45,MATCH($D$7,Indexace!$C$21:$AV$21)),IF(G160=(Info!$C$17+23),('Provozní náklady VaK-ex post'!$W$63*1000)*INDEX(Indexace!$C$46:$AV$46,MATCH($D$7,Indexace!$C$21:$AV$21)),IF(G160=(Info!$C$17+24),('Provozní náklady VaK-ex post'!$W$63*1000)*INDEX(Indexace!$C$47:$AV$47,MATCH($D$7,Indexace!$C$21:$AV$21)),IF(G160=(Info!$C$17+25),('Provozní náklady VaK-ex post'!$W$63*1000)*INDEX(Indexace!$C$48:$AV$48,MATCH($D$7,Indexace!$C$21:$AV$21)),IF(G160=(Info!$C$17+26),('Provozní náklady VaK-ex post'!$W$63*1000)*INDEX(Indexace!$C$49:$AV$49,MATCH($D$7,Indexace!$C$21:$AV$21)),IF(G160=(Info!$C$17+27),('Provozní náklady VaK-ex post'!$W$63*1000)*INDEX(Indexace!$C$50:$AV$50,MATCH($D$7,Indexace!$C$21:$AV$21)),IF(G160=(Info!$C$17+28),('Provozní náklady VaK-ex post'!$W$63*1000)*INDEX(Indexace!$C$51:$AV$51,MATCH($D$7,Indexace!$C$21:$AV$21)),IF(G160=(Info!$C$17+29),('Provozní náklady VaK-ex post'!$W$63*1000)*INDEX(Indexace!$C$52:$AV$52,MATCH($D$7,Indexace!$C$21:$AV$21)),IF(G160=(Info!$C$17+30),('Provozní náklady VaK-ex post'!$W$63*1000)*INDEX(Indexace!$C$53:$AV$53,MATCH($D$7,Indexace!$C$21:$AV$21)))))))))))))))))))))))))))))))))),0)</f>
        <v>217</v>
      </c>
      <c r="H162" s="515">
        <f>IF(H160&gt;=Info!$C$17,IF($F$2=1,0,IF(H160=Info!$C$17,('Základní vstupní data'!$G$138*1000)*INDEX(Indexace!$C$23:$AV$23,MATCH($D$7,Indexace!$C$21:$AV$21)),IF(H160=(Info!$C$17+1),('Provozní náklady VaK-ex post'!$G$63*1000)*INDEX(Indexace!$C$24:$AV$24,MATCH($D$7,Indexace!$C$21:$AV$21)),IF(H160=(Info!$C$17+2),('Provozní náklady VaK-ex post'!$I$63*1000)*INDEX(Indexace!$C$25:$AV$25,MATCH($D$7,Indexace!$C$21:$AV$21)),IF(H160=(Info!$C$17+3),('Provozní náklady VaK-ex post'!$K$63*1000)*INDEX(Indexace!$C$26:$AV$26,MATCH($D$7,Indexace!$C$21:$AV$21)),IF(H160=(Info!$C$17+4),('Provozní náklady VaK-ex post'!$M$63*1000)*INDEX(Indexace!$C$27:$AV$27,MATCH($D$7,Indexace!$C$21:$AV$21)),IF(H160=(Info!$C$17+5),('Provozní náklady VaK-ex post'!$O$63*1000)*INDEX(Indexace!$C$28:$AV$28,MATCH($D$7,Indexace!$C$21:$AV$21)),IF(H160=(Info!$C$17+6),('Provozní náklady VaK-ex post'!$Q$63*1000)*INDEX(Indexace!$C$29:$AV$29,MATCH($D$7,Indexace!$C$21:$AV$21)),IF(H160=(Info!$C$17+7),('Provozní náklady VaK-ex post'!$S$63*1000)*INDEX(Indexace!$C$30:$AV$30,MATCH($D$7,Indexace!$C$21:$AV$21)),IF(H160=(Info!$C$17+8),('Provozní náklady VaK-ex post'!$U$63*1000)*INDEX(Indexace!$C$31:$AV$31,MATCH($D$7,Indexace!$C$21:$AV$21)),IF(H160=(Info!$C$17+9),('Provozní náklady VaK-ex post'!$W$63*1000)*INDEX(Indexace!$C$32:$AV$32,MATCH($D$7,Indexace!$C$21:$AV$21)),IF(H160=(Info!$C$17+10),('Provozní náklady VaK-ex post'!$W$63*1000)*INDEX(Indexace!$C$33:$AV$33,MATCH($D$7,Indexace!$C$21:$AV$21)),IF(H160=(Info!$C$17+11),('Provozní náklady VaK-ex post'!$W$63*1000)*INDEX(Indexace!$C$34:$AV$34,MATCH($D$7,Indexace!$C$21:$AV$21)),IF(H160=(Info!$C$17+12),('Provozní náklady VaK-ex post'!$W$63*1000)*INDEX(Indexace!$C$35:$AV$35,MATCH($D$7,Indexace!$C$21:$AV$21)),IF(H160=(Info!$C$17+13),('Provozní náklady VaK-ex post'!$W$63*1000)*INDEX(Indexace!$C$36:$AV$36,MATCH($D$7,Indexace!$C$21:$AV$21)),IF(H160=(Info!$C$17+14),('Provozní náklady VaK-ex post'!$W$63*1000)*INDEX(Indexace!$C$37:$AV$37,MATCH($D$7,Indexace!$C$21:$AV$21)),IF(H160=(Info!$C$17+15),('Provozní náklady VaK-ex post'!$W$63*1000)*INDEX(Indexace!$C$38:$AV$38,MATCH($D$7,Indexace!$C$21:$AV$21)),IF(H160=(Info!$C$17+16),('Provozní náklady VaK-ex post'!$W$63*1000)*INDEX(Indexace!$C$39:$AV$39,MATCH($D$7,Indexace!$C$21:$AV$21)),IF(H160=(Info!$C$17+17),('Provozní náklady VaK-ex post'!$W$63*1000)*INDEX(Indexace!$C$40:$AV$40,MATCH($D$7,Indexace!$C$21:$AV$21)),IF(H160=(Info!$C$17+18),('Provozní náklady VaK-ex post'!$W$63*1000)*INDEX(Indexace!$C$41:$AV$41,MATCH($D$7,Indexace!$C$21:$AV$21)),IF(H160=(Info!$C$17+19),('Provozní náklady VaK-ex post'!$W$63*1000)*INDEX(Indexace!$C$42:$AV$42,MATCH($D$7,Indexace!$C$21:$AV$21)),IF(H160=(Info!$C$17+20),('Provozní náklady VaK-ex post'!$W$63*1000)*INDEX(Indexace!$C$43:$AV$43,MATCH($D$7,Indexace!$C$21:$AV$21)),IF(H160=(Info!$C$17+21),('Provozní náklady VaK-ex post'!$W$63*1000)*INDEX(Indexace!$C$44:$AV$44,MATCH($D$7,Indexace!$C$21:$AV$21)),IF(H160=(Info!$C$17+22),('Provozní náklady VaK-ex post'!$W$63*1000)*INDEX(Indexace!$C$45:$AV$45,MATCH($D$7,Indexace!$C$21:$AV$21)),IF(H160=(Info!$C$17+23),('Provozní náklady VaK-ex post'!$W$63*1000)*INDEX(Indexace!$C$46:$AV$46,MATCH($D$7,Indexace!$C$21:$AV$21)),IF(H160=(Info!$C$17+24),('Provozní náklady VaK-ex post'!$W$63*1000)*INDEX(Indexace!$C$47:$AV$47,MATCH($D$7,Indexace!$C$21:$AV$21)),IF(H160=(Info!$C$17+25),('Provozní náklady VaK-ex post'!$W$63*1000)*INDEX(Indexace!$C$48:$AV$48,MATCH($D$7,Indexace!$C$21:$AV$21)),IF(H160=(Info!$C$17+26),('Provozní náklady VaK-ex post'!$W$63*1000)*INDEX(Indexace!$C$49:$AV$49,MATCH($D$7,Indexace!$C$21:$AV$21)),IF(H160=(Info!$C$17+27),('Provozní náklady VaK-ex post'!$W$63*1000)*INDEX(Indexace!$C$50:$AV$50,MATCH($D$7,Indexace!$C$21:$AV$21)),IF(H160=(Info!$C$17+28),('Provozní náklady VaK-ex post'!$W$63*1000)*INDEX(Indexace!$C$51:$AV$51,MATCH($D$7,Indexace!$C$21:$AV$21)),IF(H160=(Info!$C$17+29),('Provozní náklady VaK-ex post'!$W$63*1000)*INDEX(Indexace!$C$52:$AV$52,MATCH($D$7,Indexace!$C$21:$AV$21)),IF(H160=(Info!$C$17+30),('Provozní náklady VaK-ex post'!$W$63*1000)*INDEX(Indexace!$C$53:$AV$53,MATCH($D$7,Indexace!$C$21:$AV$21)))))))))))))))))))))))))))))))))),0)</f>
        <v>217</v>
      </c>
      <c r="I162" s="515">
        <f>IF(I160&gt;=Info!$C$17,IF($F$2=1,0,IF(I160=Info!$C$17,('Základní vstupní data'!$G$138*1000)*INDEX(Indexace!$C$23:$AV$23,MATCH($D$7,Indexace!$C$21:$AV$21)),IF(I160=(Info!$C$17+1),('Provozní náklady VaK-ex post'!$G$63*1000)*INDEX(Indexace!$C$24:$AV$24,MATCH($D$7,Indexace!$C$21:$AV$21)),IF(I160=(Info!$C$17+2),('Provozní náklady VaK-ex post'!$I$63*1000)*INDEX(Indexace!$C$25:$AV$25,MATCH($D$7,Indexace!$C$21:$AV$21)),IF(I160=(Info!$C$17+3),('Provozní náklady VaK-ex post'!$K$63*1000)*INDEX(Indexace!$C$26:$AV$26,MATCH($D$7,Indexace!$C$21:$AV$21)),IF(I160=(Info!$C$17+4),('Provozní náklady VaK-ex post'!$M$63*1000)*INDEX(Indexace!$C$27:$AV$27,MATCH($D$7,Indexace!$C$21:$AV$21)),IF(I160=(Info!$C$17+5),('Provozní náklady VaK-ex post'!$O$63*1000)*INDEX(Indexace!$C$28:$AV$28,MATCH($D$7,Indexace!$C$21:$AV$21)),IF(I160=(Info!$C$17+6),('Provozní náklady VaK-ex post'!$Q$63*1000)*INDEX(Indexace!$C$29:$AV$29,MATCH($D$7,Indexace!$C$21:$AV$21)),IF(I160=(Info!$C$17+7),('Provozní náklady VaK-ex post'!$S$63*1000)*INDEX(Indexace!$C$30:$AV$30,MATCH($D$7,Indexace!$C$21:$AV$21)),IF(I160=(Info!$C$17+8),('Provozní náklady VaK-ex post'!$U$63*1000)*INDEX(Indexace!$C$31:$AV$31,MATCH($D$7,Indexace!$C$21:$AV$21)),IF(I160=(Info!$C$17+9),('Provozní náklady VaK-ex post'!$W$63*1000)*INDEX(Indexace!$C$32:$AV$32,MATCH($D$7,Indexace!$C$21:$AV$21)),IF(I160=(Info!$C$17+10),('Provozní náklady VaK-ex post'!$W$63*1000)*INDEX(Indexace!$C$33:$AV$33,MATCH($D$7,Indexace!$C$21:$AV$21)),IF(I160=(Info!$C$17+11),('Provozní náklady VaK-ex post'!$W$63*1000)*INDEX(Indexace!$C$34:$AV$34,MATCH($D$7,Indexace!$C$21:$AV$21)),IF(I160=(Info!$C$17+12),('Provozní náklady VaK-ex post'!$W$63*1000)*INDEX(Indexace!$C$35:$AV$35,MATCH($D$7,Indexace!$C$21:$AV$21)),IF(I160=(Info!$C$17+13),('Provozní náklady VaK-ex post'!$W$63*1000)*INDEX(Indexace!$C$36:$AV$36,MATCH($D$7,Indexace!$C$21:$AV$21)),IF(I160=(Info!$C$17+14),('Provozní náklady VaK-ex post'!$W$63*1000)*INDEX(Indexace!$C$37:$AV$37,MATCH($D$7,Indexace!$C$21:$AV$21)),IF(I160=(Info!$C$17+15),('Provozní náklady VaK-ex post'!$W$63*1000)*INDEX(Indexace!$C$38:$AV$38,MATCH($D$7,Indexace!$C$21:$AV$21)),IF(I160=(Info!$C$17+16),('Provozní náklady VaK-ex post'!$W$63*1000)*INDEX(Indexace!$C$39:$AV$39,MATCH($D$7,Indexace!$C$21:$AV$21)),IF(I160=(Info!$C$17+17),('Provozní náklady VaK-ex post'!$W$63*1000)*INDEX(Indexace!$C$40:$AV$40,MATCH($D$7,Indexace!$C$21:$AV$21)),IF(I160=(Info!$C$17+18),('Provozní náklady VaK-ex post'!$W$63*1000)*INDEX(Indexace!$C$41:$AV$41,MATCH($D$7,Indexace!$C$21:$AV$21)),IF(I160=(Info!$C$17+19),('Provozní náklady VaK-ex post'!$W$63*1000)*INDEX(Indexace!$C$42:$AV$42,MATCH($D$7,Indexace!$C$21:$AV$21)),IF(I160=(Info!$C$17+20),('Provozní náklady VaK-ex post'!$W$63*1000)*INDEX(Indexace!$C$43:$AV$43,MATCH($D$7,Indexace!$C$21:$AV$21)),IF(I160=(Info!$C$17+21),('Provozní náklady VaK-ex post'!$W$63*1000)*INDEX(Indexace!$C$44:$AV$44,MATCH($D$7,Indexace!$C$21:$AV$21)),IF(I160=(Info!$C$17+22),('Provozní náklady VaK-ex post'!$W$63*1000)*INDEX(Indexace!$C$45:$AV$45,MATCH($D$7,Indexace!$C$21:$AV$21)),IF(I160=(Info!$C$17+23),('Provozní náklady VaK-ex post'!$W$63*1000)*INDEX(Indexace!$C$46:$AV$46,MATCH($D$7,Indexace!$C$21:$AV$21)),IF(I160=(Info!$C$17+24),('Provozní náklady VaK-ex post'!$W$63*1000)*INDEX(Indexace!$C$47:$AV$47,MATCH($D$7,Indexace!$C$21:$AV$21)),IF(I160=(Info!$C$17+25),('Provozní náklady VaK-ex post'!$W$63*1000)*INDEX(Indexace!$C$48:$AV$48,MATCH($D$7,Indexace!$C$21:$AV$21)),IF(I160=(Info!$C$17+26),('Provozní náklady VaK-ex post'!$W$63*1000)*INDEX(Indexace!$C$49:$AV$49,MATCH($D$7,Indexace!$C$21:$AV$21)),IF(I160=(Info!$C$17+27),('Provozní náklady VaK-ex post'!$W$63*1000)*INDEX(Indexace!$C$50:$AV$50,MATCH($D$7,Indexace!$C$21:$AV$21)),IF(I160=(Info!$C$17+28),('Provozní náklady VaK-ex post'!$W$63*1000)*INDEX(Indexace!$C$51:$AV$51,MATCH($D$7,Indexace!$C$21:$AV$21)),IF(I160=(Info!$C$17+29),('Provozní náklady VaK-ex post'!$W$63*1000)*INDEX(Indexace!$C$52:$AV$52,MATCH($D$7,Indexace!$C$21:$AV$21)),IF(I160=(Info!$C$17+30),('Provozní náklady VaK-ex post'!$W$63*1000)*INDEX(Indexace!$C$53:$AV$53,MATCH($D$7,Indexace!$C$21:$AV$21)))))))))))))))))))))))))))))))))),0)</f>
        <v>217</v>
      </c>
      <c r="J162" s="515">
        <f>IF(J160&gt;=Info!$C$17,IF($F$2=1,0,IF(J160=Info!$C$17,('Základní vstupní data'!$G$138*1000)*INDEX(Indexace!$C$23:$AV$23,MATCH($D$7,Indexace!$C$21:$AV$21)),IF(J160=(Info!$C$17+1),('Provozní náklady VaK-ex post'!$G$63*1000)*INDEX(Indexace!$C$24:$AV$24,MATCH($D$7,Indexace!$C$21:$AV$21)),IF(J160=(Info!$C$17+2),('Provozní náklady VaK-ex post'!$I$63*1000)*INDEX(Indexace!$C$25:$AV$25,MATCH($D$7,Indexace!$C$21:$AV$21)),IF(J160=(Info!$C$17+3),('Provozní náklady VaK-ex post'!$K$63*1000)*INDEX(Indexace!$C$26:$AV$26,MATCH($D$7,Indexace!$C$21:$AV$21)),IF(J160=(Info!$C$17+4),('Provozní náklady VaK-ex post'!$M$63*1000)*INDEX(Indexace!$C$27:$AV$27,MATCH($D$7,Indexace!$C$21:$AV$21)),IF(J160=(Info!$C$17+5),('Provozní náklady VaK-ex post'!$O$63*1000)*INDEX(Indexace!$C$28:$AV$28,MATCH($D$7,Indexace!$C$21:$AV$21)),IF(J160=(Info!$C$17+6),('Provozní náklady VaK-ex post'!$Q$63*1000)*INDEX(Indexace!$C$29:$AV$29,MATCH($D$7,Indexace!$C$21:$AV$21)),IF(J160=(Info!$C$17+7),('Provozní náklady VaK-ex post'!$S$63*1000)*INDEX(Indexace!$C$30:$AV$30,MATCH($D$7,Indexace!$C$21:$AV$21)),IF(J160=(Info!$C$17+8),('Provozní náklady VaK-ex post'!$U$63*1000)*INDEX(Indexace!$C$31:$AV$31,MATCH($D$7,Indexace!$C$21:$AV$21)),IF(J160=(Info!$C$17+9),('Provozní náklady VaK-ex post'!$W$63*1000)*INDEX(Indexace!$C$32:$AV$32,MATCH($D$7,Indexace!$C$21:$AV$21)),IF(J160=(Info!$C$17+10),('Provozní náklady VaK-ex post'!$W$63*1000)*INDEX(Indexace!$C$33:$AV$33,MATCH($D$7,Indexace!$C$21:$AV$21)),IF(J160=(Info!$C$17+11),('Provozní náklady VaK-ex post'!$W$63*1000)*INDEX(Indexace!$C$34:$AV$34,MATCH($D$7,Indexace!$C$21:$AV$21)),IF(J160=(Info!$C$17+12),('Provozní náklady VaK-ex post'!$W$63*1000)*INDEX(Indexace!$C$35:$AV$35,MATCH($D$7,Indexace!$C$21:$AV$21)),IF(J160=(Info!$C$17+13),('Provozní náklady VaK-ex post'!$W$63*1000)*INDEX(Indexace!$C$36:$AV$36,MATCH($D$7,Indexace!$C$21:$AV$21)),IF(J160=(Info!$C$17+14),('Provozní náklady VaK-ex post'!$W$63*1000)*INDEX(Indexace!$C$37:$AV$37,MATCH($D$7,Indexace!$C$21:$AV$21)),IF(J160=(Info!$C$17+15),('Provozní náklady VaK-ex post'!$W$63*1000)*INDEX(Indexace!$C$38:$AV$38,MATCH($D$7,Indexace!$C$21:$AV$21)),IF(J160=(Info!$C$17+16),('Provozní náklady VaK-ex post'!$W$63*1000)*INDEX(Indexace!$C$39:$AV$39,MATCH($D$7,Indexace!$C$21:$AV$21)),IF(J160=(Info!$C$17+17),('Provozní náklady VaK-ex post'!$W$63*1000)*INDEX(Indexace!$C$40:$AV$40,MATCH($D$7,Indexace!$C$21:$AV$21)),IF(J160=(Info!$C$17+18),('Provozní náklady VaK-ex post'!$W$63*1000)*INDEX(Indexace!$C$41:$AV$41,MATCH($D$7,Indexace!$C$21:$AV$21)),IF(J160=(Info!$C$17+19),('Provozní náklady VaK-ex post'!$W$63*1000)*INDEX(Indexace!$C$42:$AV$42,MATCH($D$7,Indexace!$C$21:$AV$21)),IF(J160=(Info!$C$17+20),('Provozní náklady VaK-ex post'!$W$63*1000)*INDEX(Indexace!$C$43:$AV$43,MATCH($D$7,Indexace!$C$21:$AV$21)),IF(J160=(Info!$C$17+21),('Provozní náklady VaK-ex post'!$W$63*1000)*INDEX(Indexace!$C$44:$AV$44,MATCH($D$7,Indexace!$C$21:$AV$21)),IF(J160=(Info!$C$17+22),('Provozní náklady VaK-ex post'!$W$63*1000)*INDEX(Indexace!$C$45:$AV$45,MATCH($D$7,Indexace!$C$21:$AV$21)),IF(J160=(Info!$C$17+23),('Provozní náklady VaK-ex post'!$W$63*1000)*INDEX(Indexace!$C$46:$AV$46,MATCH($D$7,Indexace!$C$21:$AV$21)),IF(J160=(Info!$C$17+24),('Provozní náklady VaK-ex post'!$W$63*1000)*INDEX(Indexace!$C$47:$AV$47,MATCH($D$7,Indexace!$C$21:$AV$21)),IF(J160=(Info!$C$17+25),('Provozní náklady VaK-ex post'!$W$63*1000)*INDEX(Indexace!$C$48:$AV$48,MATCH($D$7,Indexace!$C$21:$AV$21)),IF(J160=(Info!$C$17+26),('Provozní náklady VaK-ex post'!$W$63*1000)*INDEX(Indexace!$C$49:$AV$49,MATCH($D$7,Indexace!$C$21:$AV$21)),IF(J160=(Info!$C$17+27),('Provozní náklady VaK-ex post'!$W$63*1000)*INDEX(Indexace!$C$50:$AV$50,MATCH($D$7,Indexace!$C$21:$AV$21)),IF(J160=(Info!$C$17+28),('Provozní náklady VaK-ex post'!$W$63*1000)*INDEX(Indexace!$C$51:$AV$51,MATCH($D$7,Indexace!$C$21:$AV$21)),IF(J160=(Info!$C$17+29),('Provozní náklady VaK-ex post'!$W$63*1000)*INDEX(Indexace!$C$52:$AV$52,MATCH($D$7,Indexace!$C$21:$AV$21)),IF(J160=(Info!$C$17+30),('Provozní náklady VaK-ex post'!$W$63*1000)*INDEX(Indexace!$C$53:$AV$53,MATCH($D$7,Indexace!$C$21:$AV$21)))))))))))))))))))))))))))))))))),0)</f>
        <v>216.99999999999997</v>
      </c>
      <c r="K162" s="515">
        <f>IF(K160&gt;=Info!$C$17,IF($F$2=1,0,IF(K160=Info!$C$17,('Základní vstupní data'!$G$138*1000)*INDEX(Indexace!$C$23:$AV$23,MATCH($D$7,Indexace!$C$21:$AV$21)),IF(K160=(Info!$C$17+1),('Provozní náklady VaK-ex post'!$G$63*1000)*INDEX(Indexace!$C$24:$AV$24,MATCH($D$7,Indexace!$C$21:$AV$21)),IF(K160=(Info!$C$17+2),('Provozní náklady VaK-ex post'!$I$63*1000)*INDEX(Indexace!$C$25:$AV$25,MATCH($D$7,Indexace!$C$21:$AV$21)),IF(K160=(Info!$C$17+3),('Provozní náklady VaK-ex post'!$K$63*1000)*INDEX(Indexace!$C$26:$AV$26,MATCH($D$7,Indexace!$C$21:$AV$21)),IF(K160=(Info!$C$17+4),('Provozní náklady VaK-ex post'!$M$63*1000)*INDEX(Indexace!$C$27:$AV$27,MATCH($D$7,Indexace!$C$21:$AV$21)),IF(K160=(Info!$C$17+5),('Provozní náklady VaK-ex post'!$O$63*1000)*INDEX(Indexace!$C$28:$AV$28,MATCH($D$7,Indexace!$C$21:$AV$21)),IF(K160=(Info!$C$17+6),('Provozní náklady VaK-ex post'!$Q$63*1000)*INDEX(Indexace!$C$29:$AV$29,MATCH($D$7,Indexace!$C$21:$AV$21)),IF(K160=(Info!$C$17+7),('Provozní náklady VaK-ex post'!$S$63*1000)*INDEX(Indexace!$C$30:$AV$30,MATCH($D$7,Indexace!$C$21:$AV$21)),IF(K160=(Info!$C$17+8),('Provozní náklady VaK-ex post'!$U$63*1000)*INDEX(Indexace!$C$31:$AV$31,MATCH($D$7,Indexace!$C$21:$AV$21)),IF(K160=(Info!$C$17+9),('Provozní náklady VaK-ex post'!$W$63*1000)*INDEX(Indexace!$C$32:$AV$32,MATCH($D$7,Indexace!$C$21:$AV$21)),IF(K160=(Info!$C$17+10),('Provozní náklady VaK-ex post'!$W$63*1000)*INDEX(Indexace!$C$33:$AV$33,MATCH($D$7,Indexace!$C$21:$AV$21)),IF(K160=(Info!$C$17+11),('Provozní náklady VaK-ex post'!$W$63*1000)*INDEX(Indexace!$C$34:$AV$34,MATCH($D$7,Indexace!$C$21:$AV$21)),IF(K160=(Info!$C$17+12),('Provozní náklady VaK-ex post'!$W$63*1000)*INDEX(Indexace!$C$35:$AV$35,MATCH($D$7,Indexace!$C$21:$AV$21)),IF(K160=(Info!$C$17+13),('Provozní náklady VaK-ex post'!$W$63*1000)*INDEX(Indexace!$C$36:$AV$36,MATCH($D$7,Indexace!$C$21:$AV$21)),IF(K160=(Info!$C$17+14),('Provozní náklady VaK-ex post'!$W$63*1000)*INDEX(Indexace!$C$37:$AV$37,MATCH($D$7,Indexace!$C$21:$AV$21)),IF(K160=(Info!$C$17+15),('Provozní náklady VaK-ex post'!$W$63*1000)*INDEX(Indexace!$C$38:$AV$38,MATCH($D$7,Indexace!$C$21:$AV$21)),IF(K160=(Info!$C$17+16),('Provozní náklady VaK-ex post'!$W$63*1000)*INDEX(Indexace!$C$39:$AV$39,MATCH($D$7,Indexace!$C$21:$AV$21)),IF(K160=(Info!$C$17+17),('Provozní náklady VaK-ex post'!$W$63*1000)*INDEX(Indexace!$C$40:$AV$40,MATCH($D$7,Indexace!$C$21:$AV$21)),IF(K160=(Info!$C$17+18),('Provozní náklady VaK-ex post'!$W$63*1000)*INDEX(Indexace!$C$41:$AV$41,MATCH($D$7,Indexace!$C$21:$AV$21)),IF(K160=(Info!$C$17+19),('Provozní náklady VaK-ex post'!$W$63*1000)*INDEX(Indexace!$C$42:$AV$42,MATCH($D$7,Indexace!$C$21:$AV$21)),IF(K160=(Info!$C$17+20),('Provozní náklady VaK-ex post'!$W$63*1000)*INDEX(Indexace!$C$43:$AV$43,MATCH($D$7,Indexace!$C$21:$AV$21)),IF(K160=(Info!$C$17+21),('Provozní náklady VaK-ex post'!$W$63*1000)*INDEX(Indexace!$C$44:$AV$44,MATCH($D$7,Indexace!$C$21:$AV$21)),IF(K160=(Info!$C$17+22),('Provozní náklady VaK-ex post'!$W$63*1000)*INDEX(Indexace!$C$45:$AV$45,MATCH($D$7,Indexace!$C$21:$AV$21)),IF(K160=(Info!$C$17+23),('Provozní náklady VaK-ex post'!$W$63*1000)*INDEX(Indexace!$C$46:$AV$46,MATCH($D$7,Indexace!$C$21:$AV$21)),IF(K160=(Info!$C$17+24),('Provozní náklady VaK-ex post'!$W$63*1000)*INDEX(Indexace!$C$47:$AV$47,MATCH($D$7,Indexace!$C$21:$AV$21)),IF(K160=(Info!$C$17+25),('Provozní náklady VaK-ex post'!$W$63*1000)*INDEX(Indexace!$C$48:$AV$48,MATCH($D$7,Indexace!$C$21:$AV$21)),IF(K160=(Info!$C$17+26),('Provozní náklady VaK-ex post'!$W$63*1000)*INDEX(Indexace!$C$49:$AV$49,MATCH($D$7,Indexace!$C$21:$AV$21)),IF(K160=(Info!$C$17+27),('Provozní náklady VaK-ex post'!$W$63*1000)*INDEX(Indexace!$C$50:$AV$50,MATCH($D$7,Indexace!$C$21:$AV$21)),IF(K160=(Info!$C$17+28),('Provozní náklady VaK-ex post'!$W$63*1000)*INDEX(Indexace!$C$51:$AV$51,MATCH($D$7,Indexace!$C$21:$AV$21)),IF(K160=(Info!$C$17+29),('Provozní náklady VaK-ex post'!$W$63*1000)*INDEX(Indexace!$C$52:$AV$52,MATCH($D$7,Indexace!$C$21:$AV$21)),IF(K160=(Info!$C$17+30),('Provozní náklady VaK-ex post'!$W$63*1000)*INDEX(Indexace!$C$53:$AV$53,MATCH($D$7,Indexace!$C$21:$AV$21)))))))))))))))))))))))))))))))))),0)</f>
        <v>216.99999999999997</v>
      </c>
      <c r="L162" s="515">
        <f>IF(L160&gt;=Info!$C$17,IF($F$2=1,0,IF(L160=Info!$C$17,('Základní vstupní data'!$G$138*1000)*INDEX(Indexace!$C$23:$AV$23,MATCH($D$7,Indexace!$C$21:$AV$21)),IF(L160=(Info!$C$17+1),('Provozní náklady VaK-ex post'!$G$63*1000)*INDEX(Indexace!$C$24:$AV$24,MATCH($D$7,Indexace!$C$21:$AV$21)),IF(L160=(Info!$C$17+2),('Provozní náklady VaK-ex post'!$I$63*1000)*INDEX(Indexace!$C$25:$AV$25,MATCH($D$7,Indexace!$C$21:$AV$21)),IF(L160=(Info!$C$17+3),('Provozní náklady VaK-ex post'!$K$63*1000)*INDEX(Indexace!$C$26:$AV$26,MATCH($D$7,Indexace!$C$21:$AV$21)),IF(L160=(Info!$C$17+4),('Provozní náklady VaK-ex post'!$M$63*1000)*INDEX(Indexace!$C$27:$AV$27,MATCH($D$7,Indexace!$C$21:$AV$21)),IF(L160=(Info!$C$17+5),('Provozní náklady VaK-ex post'!$O$63*1000)*INDEX(Indexace!$C$28:$AV$28,MATCH($D$7,Indexace!$C$21:$AV$21)),IF(L160=(Info!$C$17+6),('Provozní náklady VaK-ex post'!$Q$63*1000)*INDEX(Indexace!$C$29:$AV$29,MATCH($D$7,Indexace!$C$21:$AV$21)),IF(L160=(Info!$C$17+7),('Provozní náklady VaK-ex post'!$S$63*1000)*INDEX(Indexace!$C$30:$AV$30,MATCH($D$7,Indexace!$C$21:$AV$21)),IF(L160=(Info!$C$17+8),('Provozní náklady VaK-ex post'!$U$63*1000)*INDEX(Indexace!$C$31:$AV$31,MATCH($D$7,Indexace!$C$21:$AV$21)),IF(L160=(Info!$C$17+9),('Provozní náklady VaK-ex post'!$W$63*1000)*INDEX(Indexace!$C$32:$AV$32,MATCH($D$7,Indexace!$C$21:$AV$21)),IF(L160=(Info!$C$17+10),('Provozní náklady VaK-ex post'!$W$63*1000)*INDEX(Indexace!$C$33:$AV$33,MATCH($D$7,Indexace!$C$21:$AV$21)),IF(L160=(Info!$C$17+11),('Provozní náklady VaK-ex post'!$W$63*1000)*INDEX(Indexace!$C$34:$AV$34,MATCH($D$7,Indexace!$C$21:$AV$21)),IF(L160=(Info!$C$17+12),('Provozní náklady VaK-ex post'!$W$63*1000)*INDEX(Indexace!$C$35:$AV$35,MATCH($D$7,Indexace!$C$21:$AV$21)),IF(L160=(Info!$C$17+13),('Provozní náklady VaK-ex post'!$W$63*1000)*INDEX(Indexace!$C$36:$AV$36,MATCH($D$7,Indexace!$C$21:$AV$21)),IF(L160=(Info!$C$17+14),('Provozní náklady VaK-ex post'!$W$63*1000)*INDEX(Indexace!$C$37:$AV$37,MATCH($D$7,Indexace!$C$21:$AV$21)),IF(L160=(Info!$C$17+15),('Provozní náklady VaK-ex post'!$W$63*1000)*INDEX(Indexace!$C$38:$AV$38,MATCH($D$7,Indexace!$C$21:$AV$21)),IF(L160=(Info!$C$17+16),('Provozní náklady VaK-ex post'!$W$63*1000)*INDEX(Indexace!$C$39:$AV$39,MATCH($D$7,Indexace!$C$21:$AV$21)),IF(L160=(Info!$C$17+17),('Provozní náklady VaK-ex post'!$W$63*1000)*INDEX(Indexace!$C$40:$AV$40,MATCH($D$7,Indexace!$C$21:$AV$21)),IF(L160=(Info!$C$17+18),('Provozní náklady VaK-ex post'!$W$63*1000)*INDEX(Indexace!$C$41:$AV$41,MATCH($D$7,Indexace!$C$21:$AV$21)),IF(L160=(Info!$C$17+19),('Provozní náklady VaK-ex post'!$W$63*1000)*INDEX(Indexace!$C$42:$AV$42,MATCH($D$7,Indexace!$C$21:$AV$21)),IF(L160=(Info!$C$17+20),('Provozní náklady VaK-ex post'!$W$63*1000)*INDEX(Indexace!$C$43:$AV$43,MATCH($D$7,Indexace!$C$21:$AV$21)),IF(L160=(Info!$C$17+21),('Provozní náklady VaK-ex post'!$W$63*1000)*INDEX(Indexace!$C$44:$AV$44,MATCH($D$7,Indexace!$C$21:$AV$21)),IF(L160=(Info!$C$17+22),('Provozní náklady VaK-ex post'!$W$63*1000)*INDEX(Indexace!$C$45:$AV$45,MATCH($D$7,Indexace!$C$21:$AV$21)),IF(L160=(Info!$C$17+23),('Provozní náklady VaK-ex post'!$W$63*1000)*INDEX(Indexace!$C$46:$AV$46,MATCH($D$7,Indexace!$C$21:$AV$21)),IF(L160=(Info!$C$17+24),('Provozní náklady VaK-ex post'!$W$63*1000)*INDEX(Indexace!$C$47:$AV$47,MATCH($D$7,Indexace!$C$21:$AV$21)),IF(L160=(Info!$C$17+25),('Provozní náklady VaK-ex post'!$W$63*1000)*INDEX(Indexace!$C$48:$AV$48,MATCH($D$7,Indexace!$C$21:$AV$21)),IF(L160=(Info!$C$17+26),('Provozní náklady VaK-ex post'!$W$63*1000)*INDEX(Indexace!$C$49:$AV$49,MATCH($D$7,Indexace!$C$21:$AV$21)),IF(L160=(Info!$C$17+27),('Provozní náklady VaK-ex post'!$W$63*1000)*INDEX(Indexace!$C$50:$AV$50,MATCH($D$7,Indexace!$C$21:$AV$21)),IF(L160=(Info!$C$17+28),('Provozní náklady VaK-ex post'!$W$63*1000)*INDEX(Indexace!$C$51:$AV$51,MATCH($D$7,Indexace!$C$21:$AV$21)),IF(L160=(Info!$C$17+29),('Provozní náklady VaK-ex post'!$W$63*1000)*INDEX(Indexace!$C$52:$AV$52,MATCH($D$7,Indexace!$C$21:$AV$21)),IF(L160=(Info!$C$17+30),('Provozní náklady VaK-ex post'!$W$63*1000)*INDEX(Indexace!$C$53:$AV$53,MATCH($D$7,Indexace!$C$21:$AV$21)))))))))))))))))))))))))))))))))),0)</f>
        <v>217</v>
      </c>
      <c r="M162" s="515">
        <f>IF(M160&gt;=Info!$C$17,IF($F$2=1,0,IF(M160=Info!$C$17,('Základní vstupní data'!$G$138*1000)*INDEX(Indexace!$C$23:$AV$23,MATCH($D$7,Indexace!$C$21:$AV$21)),IF(M160=(Info!$C$17+1),('Provozní náklady VaK-ex post'!$G$63*1000)*INDEX(Indexace!$C$24:$AV$24,MATCH($D$7,Indexace!$C$21:$AV$21)),IF(M160=(Info!$C$17+2),('Provozní náklady VaK-ex post'!$I$63*1000)*INDEX(Indexace!$C$25:$AV$25,MATCH($D$7,Indexace!$C$21:$AV$21)),IF(M160=(Info!$C$17+3),('Provozní náklady VaK-ex post'!$K$63*1000)*INDEX(Indexace!$C$26:$AV$26,MATCH($D$7,Indexace!$C$21:$AV$21)),IF(M160=(Info!$C$17+4),('Provozní náklady VaK-ex post'!$M$63*1000)*INDEX(Indexace!$C$27:$AV$27,MATCH($D$7,Indexace!$C$21:$AV$21)),IF(M160=(Info!$C$17+5),('Provozní náklady VaK-ex post'!$O$63*1000)*INDEX(Indexace!$C$28:$AV$28,MATCH($D$7,Indexace!$C$21:$AV$21)),IF(M160=(Info!$C$17+6),('Provozní náklady VaK-ex post'!$Q$63*1000)*INDEX(Indexace!$C$29:$AV$29,MATCH($D$7,Indexace!$C$21:$AV$21)),IF(M160=(Info!$C$17+7),('Provozní náklady VaK-ex post'!$S$63*1000)*INDEX(Indexace!$C$30:$AV$30,MATCH($D$7,Indexace!$C$21:$AV$21)),IF(M160=(Info!$C$17+8),('Provozní náklady VaK-ex post'!$U$63*1000)*INDEX(Indexace!$C$31:$AV$31,MATCH($D$7,Indexace!$C$21:$AV$21)),IF(M160=(Info!$C$17+9),('Provozní náklady VaK-ex post'!$W$63*1000)*INDEX(Indexace!$C$32:$AV$32,MATCH($D$7,Indexace!$C$21:$AV$21)),IF(M160=(Info!$C$17+10),('Provozní náklady VaK-ex post'!$W$63*1000)*INDEX(Indexace!$C$33:$AV$33,MATCH($D$7,Indexace!$C$21:$AV$21)),IF(M160=(Info!$C$17+11),('Provozní náklady VaK-ex post'!$W$63*1000)*INDEX(Indexace!$C$34:$AV$34,MATCH($D$7,Indexace!$C$21:$AV$21)),IF(M160=(Info!$C$17+12),('Provozní náklady VaK-ex post'!$W$63*1000)*INDEX(Indexace!$C$35:$AV$35,MATCH($D$7,Indexace!$C$21:$AV$21)),IF(M160=(Info!$C$17+13),('Provozní náklady VaK-ex post'!$W$63*1000)*INDEX(Indexace!$C$36:$AV$36,MATCH($D$7,Indexace!$C$21:$AV$21)),IF(M160=(Info!$C$17+14),('Provozní náklady VaK-ex post'!$W$63*1000)*INDEX(Indexace!$C$37:$AV$37,MATCH($D$7,Indexace!$C$21:$AV$21)),IF(M160=(Info!$C$17+15),('Provozní náklady VaK-ex post'!$W$63*1000)*INDEX(Indexace!$C$38:$AV$38,MATCH($D$7,Indexace!$C$21:$AV$21)),IF(M160=(Info!$C$17+16),('Provozní náklady VaK-ex post'!$W$63*1000)*INDEX(Indexace!$C$39:$AV$39,MATCH($D$7,Indexace!$C$21:$AV$21)),IF(M160=(Info!$C$17+17),('Provozní náklady VaK-ex post'!$W$63*1000)*INDEX(Indexace!$C$40:$AV$40,MATCH($D$7,Indexace!$C$21:$AV$21)),IF(M160=(Info!$C$17+18),('Provozní náklady VaK-ex post'!$W$63*1000)*INDEX(Indexace!$C$41:$AV$41,MATCH($D$7,Indexace!$C$21:$AV$21)),IF(M160=(Info!$C$17+19),('Provozní náklady VaK-ex post'!$W$63*1000)*INDEX(Indexace!$C$42:$AV$42,MATCH($D$7,Indexace!$C$21:$AV$21)),IF(M160=(Info!$C$17+20),('Provozní náklady VaK-ex post'!$W$63*1000)*INDEX(Indexace!$C$43:$AV$43,MATCH($D$7,Indexace!$C$21:$AV$21)),IF(M160=(Info!$C$17+21),('Provozní náklady VaK-ex post'!$W$63*1000)*INDEX(Indexace!$C$44:$AV$44,MATCH($D$7,Indexace!$C$21:$AV$21)),IF(M160=(Info!$C$17+22),('Provozní náklady VaK-ex post'!$W$63*1000)*INDEX(Indexace!$C$45:$AV$45,MATCH($D$7,Indexace!$C$21:$AV$21)),IF(M160=(Info!$C$17+23),('Provozní náklady VaK-ex post'!$W$63*1000)*INDEX(Indexace!$C$46:$AV$46,MATCH($D$7,Indexace!$C$21:$AV$21)),IF(M160=(Info!$C$17+24),('Provozní náklady VaK-ex post'!$W$63*1000)*INDEX(Indexace!$C$47:$AV$47,MATCH($D$7,Indexace!$C$21:$AV$21)),IF(M160=(Info!$C$17+25),('Provozní náklady VaK-ex post'!$W$63*1000)*INDEX(Indexace!$C$48:$AV$48,MATCH($D$7,Indexace!$C$21:$AV$21)),IF(M160=(Info!$C$17+26),('Provozní náklady VaK-ex post'!$W$63*1000)*INDEX(Indexace!$C$49:$AV$49,MATCH($D$7,Indexace!$C$21:$AV$21)),IF(M160=(Info!$C$17+27),('Provozní náklady VaK-ex post'!$W$63*1000)*INDEX(Indexace!$C$50:$AV$50,MATCH($D$7,Indexace!$C$21:$AV$21)),IF(M160=(Info!$C$17+28),('Provozní náklady VaK-ex post'!$W$63*1000)*INDEX(Indexace!$C$51:$AV$51,MATCH($D$7,Indexace!$C$21:$AV$21)),IF(M160=(Info!$C$17+29),('Provozní náklady VaK-ex post'!$W$63*1000)*INDEX(Indexace!$C$52:$AV$52,MATCH($D$7,Indexace!$C$21:$AV$21)),IF(M160=(Info!$C$17+30),('Provozní náklady VaK-ex post'!$W$63*1000)*INDEX(Indexace!$C$53:$AV$53,MATCH($D$7,Indexace!$C$21:$AV$21)))))))))))))))))))))))))))))))))),0)</f>
        <v>216.99999999999997</v>
      </c>
      <c r="N162" s="515">
        <f>IF(N160&gt;=Info!$C$17,IF($F$2=1,0,IF(N160=Info!$C$17,('Základní vstupní data'!$G$138*1000)*INDEX(Indexace!$C$23:$AV$23,MATCH($D$7,Indexace!$C$21:$AV$21)),IF(N160=(Info!$C$17+1),('Provozní náklady VaK-ex post'!$G$63*1000)*INDEX(Indexace!$C$24:$AV$24,MATCH($D$7,Indexace!$C$21:$AV$21)),IF(N160=(Info!$C$17+2),('Provozní náklady VaK-ex post'!$I$63*1000)*INDEX(Indexace!$C$25:$AV$25,MATCH($D$7,Indexace!$C$21:$AV$21)),IF(N160=(Info!$C$17+3),('Provozní náklady VaK-ex post'!$K$63*1000)*INDEX(Indexace!$C$26:$AV$26,MATCH($D$7,Indexace!$C$21:$AV$21)),IF(N160=(Info!$C$17+4),('Provozní náklady VaK-ex post'!$M$63*1000)*INDEX(Indexace!$C$27:$AV$27,MATCH($D$7,Indexace!$C$21:$AV$21)),IF(N160=(Info!$C$17+5),('Provozní náklady VaK-ex post'!$O$63*1000)*INDEX(Indexace!$C$28:$AV$28,MATCH($D$7,Indexace!$C$21:$AV$21)),IF(N160=(Info!$C$17+6),('Provozní náklady VaK-ex post'!$Q$63*1000)*INDEX(Indexace!$C$29:$AV$29,MATCH($D$7,Indexace!$C$21:$AV$21)),IF(N160=(Info!$C$17+7),('Provozní náklady VaK-ex post'!$S$63*1000)*INDEX(Indexace!$C$30:$AV$30,MATCH($D$7,Indexace!$C$21:$AV$21)),IF(N160=(Info!$C$17+8),('Provozní náklady VaK-ex post'!$U$63*1000)*INDEX(Indexace!$C$31:$AV$31,MATCH($D$7,Indexace!$C$21:$AV$21)),IF(N160=(Info!$C$17+9),('Provozní náklady VaK-ex post'!$W$63*1000)*INDEX(Indexace!$C$32:$AV$32,MATCH($D$7,Indexace!$C$21:$AV$21)),IF(N160=(Info!$C$17+10),('Provozní náklady VaK-ex post'!$W$63*1000)*INDEX(Indexace!$C$33:$AV$33,MATCH($D$7,Indexace!$C$21:$AV$21)),IF(N160=(Info!$C$17+11),('Provozní náklady VaK-ex post'!$W$63*1000)*INDEX(Indexace!$C$34:$AV$34,MATCH($D$7,Indexace!$C$21:$AV$21)),IF(N160=(Info!$C$17+12),('Provozní náklady VaK-ex post'!$W$63*1000)*INDEX(Indexace!$C$35:$AV$35,MATCH($D$7,Indexace!$C$21:$AV$21)),IF(N160=(Info!$C$17+13),('Provozní náklady VaK-ex post'!$W$63*1000)*INDEX(Indexace!$C$36:$AV$36,MATCH($D$7,Indexace!$C$21:$AV$21)),IF(N160=(Info!$C$17+14),('Provozní náklady VaK-ex post'!$W$63*1000)*INDEX(Indexace!$C$37:$AV$37,MATCH($D$7,Indexace!$C$21:$AV$21)),IF(N160=(Info!$C$17+15),('Provozní náklady VaK-ex post'!$W$63*1000)*INDEX(Indexace!$C$38:$AV$38,MATCH($D$7,Indexace!$C$21:$AV$21)),IF(N160=(Info!$C$17+16),('Provozní náklady VaK-ex post'!$W$63*1000)*INDEX(Indexace!$C$39:$AV$39,MATCH($D$7,Indexace!$C$21:$AV$21)),IF(N160=(Info!$C$17+17),('Provozní náklady VaK-ex post'!$W$63*1000)*INDEX(Indexace!$C$40:$AV$40,MATCH($D$7,Indexace!$C$21:$AV$21)),IF(N160=(Info!$C$17+18),('Provozní náklady VaK-ex post'!$W$63*1000)*INDEX(Indexace!$C$41:$AV$41,MATCH($D$7,Indexace!$C$21:$AV$21)),IF(N160=(Info!$C$17+19),('Provozní náklady VaK-ex post'!$W$63*1000)*INDEX(Indexace!$C$42:$AV$42,MATCH($D$7,Indexace!$C$21:$AV$21)),IF(N160=(Info!$C$17+20),('Provozní náklady VaK-ex post'!$W$63*1000)*INDEX(Indexace!$C$43:$AV$43,MATCH($D$7,Indexace!$C$21:$AV$21)),IF(N160=(Info!$C$17+21),('Provozní náklady VaK-ex post'!$W$63*1000)*INDEX(Indexace!$C$44:$AV$44,MATCH($D$7,Indexace!$C$21:$AV$21)),IF(N160=(Info!$C$17+22),('Provozní náklady VaK-ex post'!$W$63*1000)*INDEX(Indexace!$C$45:$AV$45,MATCH($D$7,Indexace!$C$21:$AV$21)),IF(N160=(Info!$C$17+23),('Provozní náklady VaK-ex post'!$W$63*1000)*INDEX(Indexace!$C$46:$AV$46,MATCH($D$7,Indexace!$C$21:$AV$21)),IF(N160=(Info!$C$17+24),('Provozní náklady VaK-ex post'!$W$63*1000)*INDEX(Indexace!$C$47:$AV$47,MATCH($D$7,Indexace!$C$21:$AV$21)),IF(N160=(Info!$C$17+25),('Provozní náklady VaK-ex post'!$W$63*1000)*INDEX(Indexace!$C$48:$AV$48,MATCH($D$7,Indexace!$C$21:$AV$21)),IF(N160=(Info!$C$17+26),('Provozní náklady VaK-ex post'!$W$63*1000)*INDEX(Indexace!$C$49:$AV$49,MATCH($D$7,Indexace!$C$21:$AV$21)),IF(N160=(Info!$C$17+27),('Provozní náklady VaK-ex post'!$W$63*1000)*INDEX(Indexace!$C$50:$AV$50,MATCH($D$7,Indexace!$C$21:$AV$21)),IF(N160=(Info!$C$17+28),('Provozní náklady VaK-ex post'!$W$63*1000)*INDEX(Indexace!$C$51:$AV$51,MATCH($D$7,Indexace!$C$21:$AV$21)),IF(N160=(Info!$C$17+29),('Provozní náklady VaK-ex post'!$W$63*1000)*INDEX(Indexace!$C$52:$AV$52,MATCH($D$7,Indexace!$C$21:$AV$21)),IF(N160=(Info!$C$17+30),('Provozní náklady VaK-ex post'!$W$63*1000)*INDEX(Indexace!$C$53:$AV$53,MATCH($D$7,Indexace!$C$21:$AV$21)))))))))))))))))))))))))))))))))),0)</f>
        <v>217</v>
      </c>
      <c r="O162" s="515">
        <f>IF(O160&gt;=Info!$C$17,IF($F$2=1,0,IF(O160=Info!$C$17,('Základní vstupní data'!$G$138*1000)*INDEX(Indexace!$C$23:$AV$23,MATCH($D$7,Indexace!$C$21:$AV$21)),IF(O160=(Info!$C$17+1),('Provozní náklady VaK-ex post'!$G$63*1000)*INDEX(Indexace!$C$24:$AV$24,MATCH($D$7,Indexace!$C$21:$AV$21)),IF(O160=(Info!$C$17+2),('Provozní náklady VaK-ex post'!$I$63*1000)*INDEX(Indexace!$C$25:$AV$25,MATCH($D$7,Indexace!$C$21:$AV$21)),IF(O160=(Info!$C$17+3),('Provozní náklady VaK-ex post'!$K$63*1000)*INDEX(Indexace!$C$26:$AV$26,MATCH($D$7,Indexace!$C$21:$AV$21)),IF(O160=(Info!$C$17+4),('Provozní náklady VaK-ex post'!$M$63*1000)*INDEX(Indexace!$C$27:$AV$27,MATCH($D$7,Indexace!$C$21:$AV$21)),IF(O160=(Info!$C$17+5),('Provozní náklady VaK-ex post'!$O$63*1000)*INDEX(Indexace!$C$28:$AV$28,MATCH($D$7,Indexace!$C$21:$AV$21)),IF(O160=(Info!$C$17+6),('Provozní náklady VaK-ex post'!$Q$63*1000)*INDEX(Indexace!$C$29:$AV$29,MATCH($D$7,Indexace!$C$21:$AV$21)),IF(O160=(Info!$C$17+7),('Provozní náklady VaK-ex post'!$S$63*1000)*INDEX(Indexace!$C$30:$AV$30,MATCH($D$7,Indexace!$C$21:$AV$21)),IF(O160=(Info!$C$17+8),('Provozní náklady VaK-ex post'!$U$63*1000)*INDEX(Indexace!$C$31:$AV$31,MATCH($D$7,Indexace!$C$21:$AV$21)),IF(O160=(Info!$C$17+9),('Provozní náklady VaK-ex post'!$W$63*1000)*INDEX(Indexace!$C$32:$AV$32,MATCH($D$7,Indexace!$C$21:$AV$21)),IF(O160=(Info!$C$17+10),('Provozní náklady VaK-ex post'!$W$63*1000)*INDEX(Indexace!$C$33:$AV$33,MATCH($D$7,Indexace!$C$21:$AV$21)),IF(O160=(Info!$C$17+11),('Provozní náklady VaK-ex post'!$W$63*1000)*INDEX(Indexace!$C$34:$AV$34,MATCH($D$7,Indexace!$C$21:$AV$21)),IF(O160=(Info!$C$17+12),('Provozní náklady VaK-ex post'!$W$63*1000)*INDEX(Indexace!$C$35:$AV$35,MATCH($D$7,Indexace!$C$21:$AV$21)),IF(O160=(Info!$C$17+13),('Provozní náklady VaK-ex post'!$W$63*1000)*INDEX(Indexace!$C$36:$AV$36,MATCH($D$7,Indexace!$C$21:$AV$21)),IF(O160=(Info!$C$17+14),('Provozní náklady VaK-ex post'!$W$63*1000)*INDEX(Indexace!$C$37:$AV$37,MATCH($D$7,Indexace!$C$21:$AV$21)),IF(O160=(Info!$C$17+15),('Provozní náklady VaK-ex post'!$W$63*1000)*INDEX(Indexace!$C$38:$AV$38,MATCH($D$7,Indexace!$C$21:$AV$21)),IF(O160=(Info!$C$17+16),('Provozní náklady VaK-ex post'!$W$63*1000)*INDEX(Indexace!$C$39:$AV$39,MATCH($D$7,Indexace!$C$21:$AV$21)),IF(O160=(Info!$C$17+17),('Provozní náklady VaK-ex post'!$W$63*1000)*INDEX(Indexace!$C$40:$AV$40,MATCH($D$7,Indexace!$C$21:$AV$21)),IF(O160=(Info!$C$17+18),('Provozní náklady VaK-ex post'!$W$63*1000)*INDEX(Indexace!$C$41:$AV$41,MATCH($D$7,Indexace!$C$21:$AV$21)),IF(O160=(Info!$C$17+19),('Provozní náklady VaK-ex post'!$W$63*1000)*INDEX(Indexace!$C$42:$AV$42,MATCH($D$7,Indexace!$C$21:$AV$21)),IF(O160=(Info!$C$17+20),('Provozní náklady VaK-ex post'!$W$63*1000)*INDEX(Indexace!$C$43:$AV$43,MATCH($D$7,Indexace!$C$21:$AV$21)),IF(O160=(Info!$C$17+21),('Provozní náklady VaK-ex post'!$W$63*1000)*INDEX(Indexace!$C$44:$AV$44,MATCH($D$7,Indexace!$C$21:$AV$21)),IF(O160=(Info!$C$17+22),('Provozní náklady VaK-ex post'!$W$63*1000)*INDEX(Indexace!$C$45:$AV$45,MATCH($D$7,Indexace!$C$21:$AV$21)),IF(O160=(Info!$C$17+23),('Provozní náklady VaK-ex post'!$W$63*1000)*INDEX(Indexace!$C$46:$AV$46,MATCH($D$7,Indexace!$C$21:$AV$21)),IF(O160=(Info!$C$17+24),('Provozní náklady VaK-ex post'!$W$63*1000)*INDEX(Indexace!$C$47:$AV$47,MATCH($D$7,Indexace!$C$21:$AV$21)),IF(O160=(Info!$C$17+25),('Provozní náklady VaK-ex post'!$W$63*1000)*INDEX(Indexace!$C$48:$AV$48,MATCH($D$7,Indexace!$C$21:$AV$21)),IF(O160=(Info!$C$17+26),('Provozní náklady VaK-ex post'!$W$63*1000)*INDEX(Indexace!$C$49:$AV$49,MATCH($D$7,Indexace!$C$21:$AV$21)),IF(O160=(Info!$C$17+27),('Provozní náklady VaK-ex post'!$W$63*1000)*INDEX(Indexace!$C$50:$AV$50,MATCH($D$7,Indexace!$C$21:$AV$21)),IF(O160=(Info!$C$17+28),('Provozní náklady VaK-ex post'!$W$63*1000)*INDEX(Indexace!$C$51:$AV$51,MATCH($D$7,Indexace!$C$21:$AV$21)),IF(O160=(Info!$C$17+29),('Provozní náklady VaK-ex post'!$W$63*1000)*INDEX(Indexace!$C$52:$AV$52,MATCH($D$7,Indexace!$C$21:$AV$21)),IF(O160=(Info!$C$17+30),('Provozní náklady VaK-ex post'!$W$63*1000)*INDEX(Indexace!$C$53:$AV$53,MATCH($D$7,Indexace!$C$21:$AV$21)))))))))))))))))))))))))))))))))),0)</f>
        <v>212.74509803921569</v>
      </c>
      <c r="P162" s="515">
        <f>IF(P160&gt;=Info!$C$17,IF($F$2=1,0,IF(P160=Info!$C$17,('Základní vstupní data'!$G$138*1000)*INDEX(Indexace!$C$23:$AV$23,MATCH($D$7,Indexace!$C$21:$AV$21)),IF(P160=(Info!$C$17+1),('Provozní náklady VaK-ex post'!$G$63*1000)*INDEX(Indexace!$C$24:$AV$24,MATCH($D$7,Indexace!$C$21:$AV$21)),IF(P160=(Info!$C$17+2),('Provozní náklady VaK-ex post'!$I$63*1000)*INDEX(Indexace!$C$25:$AV$25,MATCH($D$7,Indexace!$C$21:$AV$21)),IF(P160=(Info!$C$17+3),('Provozní náklady VaK-ex post'!$K$63*1000)*INDEX(Indexace!$C$26:$AV$26,MATCH($D$7,Indexace!$C$21:$AV$21)),IF(P160=(Info!$C$17+4),('Provozní náklady VaK-ex post'!$M$63*1000)*INDEX(Indexace!$C$27:$AV$27,MATCH($D$7,Indexace!$C$21:$AV$21)),IF(P160=(Info!$C$17+5),('Provozní náklady VaK-ex post'!$O$63*1000)*INDEX(Indexace!$C$28:$AV$28,MATCH($D$7,Indexace!$C$21:$AV$21)),IF(P160=(Info!$C$17+6),('Provozní náklady VaK-ex post'!$Q$63*1000)*INDEX(Indexace!$C$29:$AV$29,MATCH($D$7,Indexace!$C$21:$AV$21)),IF(P160=(Info!$C$17+7),('Provozní náklady VaK-ex post'!$S$63*1000)*INDEX(Indexace!$C$30:$AV$30,MATCH($D$7,Indexace!$C$21:$AV$21)),IF(P160=(Info!$C$17+8),('Provozní náklady VaK-ex post'!$U$63*1000)*INDEX(Indexace!$C$31:$AV$31,MATCH($D$7,Indexace!$C$21:$AV$21)),IF(P160=(Info!$C$17+9),('Provozní náklady VaK-ex post'!$W$63*1000)*INDEX(Indexace!$C$32:$AV$32,MATCH($D$7,Indexace!$C$21:$AV$21)),IF(P160=(Info!$C$17+10),('Provozní náklady VaK-ex post'!$W$63*1000)*INDEX(Indexace!$C$33:$AV$33,MATCH($D$7,Indexace!$C$21:$AV$21)),IF(P160=(Info!$C$17+11),('Provozní náklady VaK-ex post'!$W$63*1000)*INDEX(Indexace!$C$34:$AV$34,MATCH($D$7,Indexace!$C$21:$AV$21)),IF(P160=(Info!$C$17+12),('Provozní náklady VaK-ex post'!$W$63*1000)*INDEX(Indexace!$C$35:$AV$35,MATCH($D$7,Indexace!$C$21:$AV$21)),IF(P160=(Info!$C$17+13),('Provozní náklady VaK-ex post'!$W$63*1000)*INDEX(Indexace!$C$36:$AV$36,MATCH($D$7,Indexace!$C$21:$AV$21)),IF(P160=(Info!$C$17+14),('Provozní náklady VaK-ex post'!$W$63*1000)*INDEX(Indexace!$C$37:$AV$37,MATCH($D$7,Indexace!$C$21:$AV$21)),IF(P160=(Info!$C$17+15),('Provozní náklady VaK-ex post'!$W$63*1000)*INDEX(Indexace!$C$38:$AV$38,MATCH($D$7,Indexace!$C$21:$AV$21)),IF(P160=(Info!$C$17+16),('Provozní náklady VaK-ex post'!$W$63*1000)*INDEX(Indexace!$C$39:$AV$39,MATCH($D$7,Indexace!$C$21:$AV$21)),IF(P160=(Info!$C$17+17),('Provozní náklady VaK-ex post'!$W$63*1000)*INDEX(Indexace!$C$40:$AV$40,MATCH($D$7,Indexace!$C$21:$AV$21)),IF(P160=(Info!$C$17+18),('Provozní náklady VaK-ex post'!$W$63*1000)*INDEX(Indexace!$C$41:$AV$41,MATCH($D$7,Indexace!$C$21:$AV$21)),IF(P160=(Info!$C$17+19),('Provozní náklady VaK-ex post'!$W$63*1000)*INDEX(Indexace!$C$42:$AV$42,MATCH($D$7,Indexace!$C$21:$AV$21)),IF(P160=(Info!$C$17+20),('Provozní náklady VaK-ex post'!$W$63*1000)*INDEX(Indexace!$C$43:$AV$43,MATCH($D$7,Indexace!$C$21:$AV$21)),IF(P160=(Info!$C$17+21),('Provozní náklady VaK-ex post'!$W$63*1000)*INDEX(Indexace!$C$44:$AV$44,MATCH($D$7,Indexace!$C$21:$AV$21)),IF(P160=(Info!$C$17+22),('Provozní náklady VaK-ex post'!$W$63*1000)*INDEX(Indexace!$C$45:$AV$45,MATCH($D$7,Indexace!$C$21:$AV$21)),IF(P160=(Info!$C$17+23),('Provozní náklady VaK-ex post'!$W$63*1000)*INDEX(Indexace!$C$46:$AV$46,MATCH($D$7,Indexace!$C$21:$AV$21)),IF(P160=(Info!$C$17+24),('Provozní náklady VaK-ex post'!$W$63*1000)*INDEX(Indexace!$C$47:$AV$47,MATCH($D$7,Indexace!$C$21:$AV$21)),IF(P160=(Info!$C$17+25),('Provozní náklady VaK-ex post'!$W$63*1000)*INDEX(Indexace!$C$48:$AV$48,MATCH($D$7,Indexace!$C$21:$AV$21)),IF(P160=(Info!$C$17+26),('Provozní náklady VaK-ex post'!$W$63*1000)*INDEX(Indexace!$C$49:$AV$49,MATCH($D$7,Indexace!$C$21:$AV$21)),IF(P160=(Info!$C$17+27),('Provozní náklady VaK-ex post'!$W$63*1000)*INDEX(Indexace!$C$50:$AV$50,MATCH($D$7,Indexace!$C$21:$AV$21)),IF(P160=(Info!$C$17+28),('Provozní náklady VaK-ex post'!$W$63*1000)*INDEX(Indexace!$C$51:$AV$51,MATCH($D$7,Indexace!$C$21:$AV$21)),IF(P160=(Info!$C$17+29),('Provozní náklady VaK-ex post'!$W$63*1000)*INDEX(Indexace!$C$52:$AV$52,MATCH($D$7,Indexace!$C$21:$AV$21)),IF(P160=(Info!$C$17+30),('Provozní náklady VaK-ex post'!$W$63*1000)*INDEX(Indexace!$C$53:$AV$53,MATCH($D$7,Indexace!$C$21:$AV$21)))))))))))))))))))))))))))))))))),0)</f>
        <v>208.57362552864282</v>
      </c>
      <c r="Q162" s="515">
        <f>IF(Q160&gt;=Info!$C$17,IF($F$2=1,0,IF(Q160=Info!$C$17,('Základní vstupní data'!$G$138*1000)*INDEX(Indexace!$C$23:$AV$23,MATCH($D$7,Indexace!$C$21:$AV$21)),IF(Q160=(Info!$C$17+1),('Provozní náklady VaK-ex post'!$G$63*1000)*INDEX(Indexace!$C$24:$AV$24,MATCH($D$7,Indexace!$C$21:$AV$21)),IF(Q160=(Info!$C$17+2),('Provozní náklady VaK-ex post'!$I$63*1000)*INDEX(Indexace!$C$25:$AV$25,MATCH($D$7,Indexace!$C$21:$AV$21)),IF(Q160=(Info!$C$17+3),('Provozní náklady VaK-ex post'!$K$63*1000)*INDEX(Indexace!$C$26:$AV$26,MATCH($D$7,Indexace!$C$21:$AV$21)),IF(Q160=(Info!$C$17+4),('Provozní náklady VaK-ex post'!$M$63*1000)*INDEX(Indexace!$C$27:$AV$27,MATCH($D$7,Indexace!$C$21:$AV$21)),IF(Q160=(Info!$C$17+5),('Provozní náklady VaK-ex post'!$O$63*1000)*INDEX(Indexace!$C$28:$AV$28,MATCH($D$7,Indexace!$C$21:$AV$21)),IF(Q160=(Info!$C$17+6),('Provozní náklady VaK-ex post'!$Q$63*1000)*INDEX(Indexace!$C$29:$AV$29,MATCH($D$7,Indexace!$C$21:$AV$21)),IF(Q160=(Info!$C$17+7),('Provozní náklady VaK-ex post'!$S$63*1000)*INDEX(Indexace!$C$30:$AV$30,MATCH($D$7,Indexace!$C$21:$AV$21)),IF(Q160=(Info!$C$17+8),('Provozní náklady VaK-ex post'!$U$63*1000)*INDEX(Indexace!$C$31:$AV$31,MATCH($D$7,Indexace!$C$21:$AV$21)),IF(Q160=(Info!$C$17+9),('Provozní náklady VaK-ex post'!$W$63*1000)*INDEX(Indexace!$C$32:$AV$32,MATCH($D$7,Indexace!$C$21:$AV$21)),IF(Q160=(Info!$C$17+10),('Provozní náklady VaK-ex post'!$W$63*1000)*INDEX(Indexace!$C$33:$AV$33,MATCH($D$7,Indexace!$C$21:$AV$21)),IF(Q160=(Info!$C$17+11),('Provozní náklady VaK-ex post'!$W$63*1000)*INDEX(Indexace!$C$34:$AV$34,MATCH($D$7,Indexace!$C$21:$AV$21)),IF(Q160=(Info!$C$17+12),('Provozní náklady VaK-ex post'!$W$63*1000)*INDEX(Indexace!$C$35:$AV$35,MATCH($D$7,Indexace!$C$21:$AV$21)),IF(Q160=(Info!$C$17+13),('Provozní náklady VaK-ex post'!$W$63*1000)*INDEX(Indexace!$C$36:$AV$36,MATCH($D$7,Indexace!$C$21:$AV$21)),IF(Q160=(Info!$C$17+14),('Provozní náklady VaK-ex post'!$W$63*1000)*INDEX(Indexace!$C$37:$AV$37,MATCH($D$7,Indexace!$C$21:$AV$21)),IF(Q160=(Info!$C$17+15),('Provozní náklady VaK-ex post'!$W$63*1000)*INDEX(Indexace!$C$38:$AV$38,MATCH($D$7,Indexace!$C$21:$AV$21)),IF(Q160=(Info!$C$17+16),('Provozní náklady VaK-ex post'!$W$63*1000)*INDEX(Indexace!$C$39:$AV$39,MATCH($D$7,Indexace!$C$21:$AV$21)),IF(Q160=(Info!$C$17+17),('Provozní náklady VaK-ex post'!$W$63*1000)*INDEX(Indexace!$C$40:$AV$40,MATCH($D$7,Indexace!$C$21:$AV$21)),IF(Q160=(Info!$C$17+18),('Provozní náklady VaK-ex post'!$W$63*1000)*INDEX(Indexace!$C$41:$AV$41,MATCH($D$7,Indexace!$C$21:$AV$21)),IF(Q160=(Info!$C$17+19),('Provozní náklady VaK-ex post'!$W$63*1000)*INDEX(Indexace!$C$42:$AV$42,MATCH($D$7,Indexace!$C$21:$AV$21)),IF(Q160=(Info!$C$17+20),('Provozní náklady VaK-ex post'!$W$63*1000)*INDEX(Indexace!$C$43:$AV$43,MATCH($D$7,Indexace!$C$21:$AV$21)),IF(Q160=(Info!$C$17+21),('Provozní náklady VaK-ex post'!$W$63*1000)*INDEX(Indexace!$C$44:$AV$44,MATCH($D$7,Indexace!$C$21:$AV$21)),IF(Q160=(Info!$C$17+22),('Provozní náklady VaK-ex post'!$W$63*1000)*INDEX(Indexace!$C$45:$AV$45,MATCH($D$7,Indexace!$C$21:$AV$21)),IF(Q160=(Info!$C$17+23),('Provozní náklady VaK-ex post'!$W$63*1000)*INDEX(Indexace!$C$46:$AV$46,MATCH($D$7,Indexace!$C$21:$AV$21)),IF(Q160=(Info!$C$17+24),('Provozní náklady VaK-ex post'!$W$63*1000)*INDEX(Indexace!$C$47:$AV$47,MATCH($D$7,Indexace!$C$21:$AV$21)),IF(Q160=(Info!$C$17+25),('Provozní náklady VaK-ex post'!$W$63*1000)*INDEX(Indexace!$C$48:$AV$48,MATCH($D$7,Indexace!$C$21:$AV$21)),IF(Q160=(Info!$C$17+26),('Provozní náklady VaK-ex post'!$W$63*1000)*INDEX(Indexace!$C$49:$AV$49,MATCH($D$7,Indexace!$C$21:$AV$21)),IF(Q160=(Info!$C$17+27),('Provozní náklady VaK-ex post'!$W$63*1000)*INDEX(Indexace!$C$50:$AV$50,MATCH($D$7,Indexace!$C$21:$AV$21)),IF(Q160=(Info!$C$17+28),('Provozní náklady VaK-ex post'!$W$63*1000)*INDEX(Indexace!$C$51:$AV$51,MATCH($D$7,Indexace!$C$21:$AV$21)),IF(Q160=(Info!$C$17+29),('Provozní náklady VaK-ex post'!$W$63*1000)*INDEX(Indexace!$C$52:$AV$52,MATCH($D$7,Indexace!$C$21:$AV$21)),IF(Q160=(Info!$C$17+30),('Provozní náklady VaK-ex post'!$W$63*1000)*INDEX(Indexace!$C$53:$AV$53,MATCH($D$7,Indexace!$C$21:$AV$21)))))))))))))))))))))))))))))))))),0)</f>
        <v>204.48394659670865</v>
      </c>
      <c r="R162" s="515">
        <f>IF(R160&gt;=Info!$C$17,IF($F$2=1,0,IF(R160=Info!$C$17,('Základní vstupní data'!$G$138*1000)*INDEX(Indexace!$C$23:$AV$23,MATCH($D$7,Indexace!$C$21:$AV$21)),IF(R160=(Info!$C$17+1),('Provozní náklady VaK-ex post'!$G$63*1000)*INDEX(Indexace!$C$24:$AV$24,MATCH($D$7,Indexace!$C$21:$AV$21)),IF(R160=(Info!$C$17+2),('Provozní náklady VaK-ex post'!$I$63*1000)*INDEX(Indexace!$C$25:$AV$25,MATCH($D$7,Indexace!$C$21:$AV$21)),IF(R160=(Info!$C$17+3),('Provozní náklady VaK-ex post'!$K$63*1000)*INDEX(Indexace!$C$26:$AV$26,MATCH($D$7,Indexace!$C$21:$AV$21)),IF(R160=(Info!$C$17+4),('Provozní náklady VaK-ex post'!$M$63*1000)*INDEX(Indexace!$C$27:$AV$27,MATCH($D$7,Indexace!$C$21:$AV$21)),IF(R160=(Info!$C$17+5),('Provozní náklady VaK-ex post'!$O$63*1000)*INDEX(Indexace!$C$28:$AV$28,MATCH($D$7,Indexace!$C$21:$AV$21)),IF(R160=(Info!$C$17+6),('Provozní náklady VaK-ex post'!$Q$63*1000)*INDEX(Indexace!$C$29:$AV$29,MATCH($D$7,Indexace!$C$21:$AV$21)),IF(R160=(Info!$C$17+7),('Provozní náklady VaK-ex post'!$S$63*1000)*INDEX(Indexace!$C$30:$AV$30,MATCH($D$7,Indexace!$C$21:$AV$21)),IF(R160=(Info!$C$17+8),('Provozní náklady VaK-ex post'!$U$63*1000)*INDEX(Indexace!$C$31:$AV$31,MATCH($D$7,Indexace!$C$21:$AV$21)),IF(R160=(Info!$C$17+9),('Provozní náklady VaK-ex post'!$W$63*1000)*INDEX(Indexace!$C$32:$AV$32,MATCH($D$7,Indexace!$C$21:$AV$21)),IF(R160=(Info!$C$17+10),('Provozní náklady VaK-ex post'!$W$63*1000)*INDEX(Indexace!$C$33:$AV$33,MATCH($D$7,Indexace!$C$21:$AV$21)),IF(R160=(Info!$C$17+11),('Provozní náklady VaK-ex post'!$W$63*1000)*INDEX(Indexace!$C$34:$AV$34,MATCH($D$7,Indexace!$C$21:$AV$21)),IF(R160=(Info!$C$17+12),('Provozní náklady VaK-ex post'!$W$63*1000)*INDEX(Indexace!$C$35:$AV$35,MATCH($D$7,Indexace!$C$21:$AV$21)),IF(R160=(Info!$C$17+13),('Provozní náklady VaK-ex post'!$W$63*1000)*INDEX(Indexace!$C$36:$AV$36,MATCH($D$7,Indexace!$C$21:$AV$21)),IF(R160=(Info!$C$17+14),('Provozní náklady VaK-ex post'!$W$63*1000)*INDEX(Indexace!$C$37:$AV$37,MATCH($D$7,Indexace!$C$21:$AV$21)),IF(R160=(Info!$C$17+15),('Provozní náklady VaK-ex post'!$W$63*1000)*INDEX(Indexace!$C$38:$AV$38,MATCH($D$7,Indexace!$C$21:$AV$21)),IF(R160=(Info!$C$17+16),('Provozní náklady VaK-ex post'!$W$63*1000)*INDEX(Indexace!$C$39:$AV$39,MATCH($D$7,Indexace!$C$21:$AV$21)),IF(R160=(Info!$C$17+17),('Provozní náklady VaK-ex post'!$W$63*1000)*INDEX(Indexace!$C$40:$AV$40,MATCH($D$7,Indexace!$C$21:$AV$21)),IF(R160=(Info!$C$17+18),('Provozní náklady VaK-ex post'!$W$63*1000)*INDEX(Indexace!$C$41:$AV$41,MATCH($D$7,Indexace!$C$21:$AV$21)),IF(R160=(Info!$C$17+19),('Provozní náklady VaK-ex post'!$W$63*1000)*INDEX(Indexace!$C$42:$AV$42,MATCH($D$7,Indexace!$C$21:$AV$21)),IF(R160=(Info!$C$17+20),('Provozní náklady VaK-ex post'!$W$63*1000)*INDEX(Indexace!$C$43:$AV$43,MATCH($D$7,Indexace!$C$21:$AV$21)),IF(R160=(Info!$C$17+21),('Provozní náklady VaK-ex post'!$W$63*1000)*INDEX(Indexace!$C$44:$AV$44,MATCH($D$7,Indexace!$C$21:$AV$21)),IF(R160=(Info!$C$17+22),('Provozní náklady VaK-ex post'!$W$63*1000)*INDEX(Indexace!$C$45:$AV$45,MATCH($D$7,Indexace!$C$21:$AV$21)),IF(R160=(Info!$C$17+23),('Provozní náklady VaK-ex post'!$W$63*1000)*INDEX(Indexace!$C$46:$AV$46,MATCH($D$7,Indexace!$C$21:$AV$21)),IF(R160=(Info!$C$17+24),('Provozní náklady VaK-ex post'!$W$63*1000)*INDEX(Indexace!$C$47:$AV$47,MATCH($D$7,Indexace!$C$21:$AV$21)),IF(R160=(Info!$C$17+25),('Provozní náklady VaK-ex post'!$W$63*1000)*INDEX(Indexace!$C$48:$AV$48,MATCH($D$7,Indexace!$C$21:$AV$21)),IF(R160=(Info!$C$17+26),('Provozní náklady VaK-ex post'!$W$63*1000)*INDEX(Indexace!$C$49:$AV$49,MATCH($D$7,Indexace!$C$21:$AV$21)),IF(R160=(Info!$C$17+27),('Provozní náklady VaK-ex post'!$W$63*1000)*INDEX(Indexace!$C$50:$AV$50,MATCH($D$7,Indexace!$C$21:$AV$21)),IF(R160=(Info!$C$17+28),('Provozní náklady VaK-ex post'!$W$63*1000)*INDEX(Indexace!$C$51:$AV$51,MATCH($D$7,Indexace!$C$21:$AV$21)),IF(R160=(Info!$C$17+29),('Provozní náklady VaK-ex post'!$W$63*1000)*INDEX(Indexace!$C$52:$AV$52,MATCH($D$7,Indexace!$C$21:$AV$21)),IF(R160=(Info!$C$17+30),('Provozní náklady VaK-ex post'!$W$63*1000)*INDEX(Indexace!$C$53:$AV$53,MATCH($D$7,Indexace!$C$21:$AV$21)))))))))))))))))))))))))))))))))),0)</f>
        <v>200.47445744775359</v>
      </c>
      <c r="S162" s="515">
        <f>IF(S160&gt;=Info!$C$17,IF($F$2=1,0,IF(S160=Info!$C$17,('Základní vstupní data'!$G$138*1000)*INDEX(Indexace!$C$23:$AV$23,MATCH($D$7,Indexace!$C$21:$AV$21)),IF(S160=(Info!$C$17+1),('Provozní náklady VaK-ex post'!$G$63*1000)*INDEX(Indexace!$C$24:$AV$24,MATCH($D$7,Indexace!$C$21:$AV$21)),IF(S160=(Info!$C$17+2),('Provozní náklady VaK-ex post'!$I$63*1000)*INDEX(Indexace!$C$25:$AV$25,MATCH($D$7,Indexace!$C$21:$AV$21)),IF(S160=(Info!$C$17+3),('Provozní náklady VaK-ex post'!$K$63*1000)*INDEX(Indexace!$C$26:$AV$26,MATCH($D$7,Indexace!$C$21:$AV$21)),IF(S160=(Info!$C$17+4),('Provozní náklady VaK-ex post'!$M$63*1000)*INDEX(Indexace!$C$27:$AV$27,MATCH($D$7,Indexace!$C$21:$AV$21)),IF(S160=(Info!$C$17+5),('Provozní náklady VaK-ex post'!$O$63*1000)*INDEX(Indexace!$C$28:$AV$28,MATCH($D$7,Indexace!$C$21:$AV$21)),IF(S160=(Info!$C$17+6),('Provozní náklady VaK-ex post'!$Q$63*1000)*INDEX(Indexace!$C$29:$AV$29,MATCH($D$7,Indexace!$C$21:$AV$21)),IF(S160=(Info!$C$17+7),('Provozní náklady VaK-ex post'!$S$63*1000)*INDEX(Indexace!$C$30:$AV$30,MATCH($D$7,Indexace!$C$21:$AV$21)),IF(S160=(Info!$C$17+8),('Provozní náklady VaK-ex post'!$U$63*1000)*INDEX(Indexace!$C$31:$AV$31,MATCH($D$7,Indexace!$C$21:$AV$21)),IF(S160=(Info!$C$17+9),('Provozní náklady VaK-ex post'!$W$63*1000)*INDEX(Indexace!$C$32:$AV$32,MATCH($D$7,Indexace!$C$21:$AV$21)),IF(S160=(Info!$C$17+10),('Provozní náklady VaK-ex post'!$W$63*1000)*INDEX(Indexace!$C$33:$AV$33,MATCH($D$7,Indexace!$C$21:$AV$21)),IF(S160=(Info!$C$17+11),('Provozní náklady VaK-ex post'!$W$63*1000)*INDEX(Indexace!$C$34:$AV$34,MATCH($D$7,Indexace!$C$21:$AV$21)),IF(S160=(Info!$C$17+12),('Provozní náklady VaK-ex post'!$W$63*1000)*INDEX(Indexace!$C$35:$AV$35,MATCH($D$7,Indexace!$C$21:$AV$21)),IF(S160=(Info!$C$17+13),('Provozní náklady VaK-ex post'!$W$63*1000)*INDEX(Indexace!$C$36:$AV$36,MATCH($D$7,Indexace!$C$21:$AV$21)),IF(S160=(Info!$C$17+14),('Provozní náklady VaK-ex post'!$W$63*1000)*INDEX(Indexace!$C$37:$AV$37,MATCH($D$7,Indexace!$C$21:$AV$21)),IF(S160=(Info!$C$17+15),('Provozní náklady VaK-ex post'!$W$63*1000)*INDEX(Indexace!$C$38:$AV$38,MATCH($D$7,Indexace!$C$21:$AV$21)),IF(S160=(Info!$C$17+16),('Provozní náklady VaK-ex post'!$W$63*1000)*INDEX(Indexace!$C$39:$AV$39,MATCH($D$7,Indexace!$C$21:$AV$21)),IF(S160=(Info!$C$17+17),('Provozní náklady VaK-ex post'!$W$63*1000)*INDEX(Indexace!$C$40:$AV$40,MATCH($D$7,Indexace!$C$21:$AV$21)),IF(S160=(Info!$C$17+18),('Provozní náklady VaK-ex post'!$W$63*1000)*INDEX(Indexace!$C$41:$AV$41,MATCH($D$7,Indexace!$C$21:$AV$21)),IF(S160=(Info!$C$17+19),('Provozní náklady VaK-ex post'!$W$63*1000)*INDEX(Indexace!$C$42:$AV$42,MATCH($D$7,Indexace!$C$21:$AV$21)),IF(S160=(Info!$C$17+20),('Provozní náklady VaK-ex post'!$W$63*1000)*INDEX(Indexace!$C$43:$AV$43,MATCH($D$7,Indexace!$C$21:$AV$21)),IF(S160=(Info!$C$17+21),('Provozní náklady VaK-ex post'!$W$63*1000)*INDEX(Indexace!$C$44:$AV$44,MATCH($D$7,Indexace!$C$21:$AV$21)),IF(S160=(Info!$C$17+22),('Provozní náklady VaK-ex post'!$W$63*1000)*INDEX(Indexace!$C$45:$AV$45,MATCH($D$7,Indexace!$C$21:$AV$21)),IF(S160=(Info!$C$17+23),('Provozní náklady VaK-ex post'!$W$63*1000)*INDEX(Indexace!$C$46:$AV$46,MATCH($D$7,Indexace!$C$21:$AV$21)),IF(S160=(Info!$C$17+24),('Provozní náklady VaK-ex post'!$W$63*1000)*INDEX(Indexace!$C$47:$AV$47,MATCH($D$7,Indexace!$C$21:$AV$21)),IF(S160=(Info!$C$17+25),('Provozní náklady VaK-ex post'!$W$63*1000)*INDEX(Indexace!$C$48:$AV$48,MATCH($D$7,Indexace!$C$21:$AV$21)),IF(S160=(Info!$C$17+26),('Provozní náklady VaK-ex post'!$W$63*1000)*INDEX(Indexace!$C$49:$AV$49,MATCH($D$7,Indexace!$C$21:$AV$21)),IF(S160=(Info!$C$17+27),('Provozní náklady VaK-ex post'!$W$63*1000)*INDEX(Indexace!$C$50:$AV$50,MATCH($D$7,Indexace!$C$21:$AV$21)),IF(S160=(Info!$C$17+28),('Provozní náklady VaK-ex post'!$W$63*1000)*INDEX(Indexace!$C$51:$AV$51,MATCH($D$7,Indexace!$C$21:$AV$21)),IF(S160=(Info!$C$17+29),('Provozní náklady VaK-ex post'!$W$63*1000)*INDEX(Indexace!$C$52:$AV$52,MATCH($D$7,Indexace!$C$21:$AV$21)),IF(S160=(Info!$C$17+30),('Provozní náklady VaK-ex post'!$W$63*1000)*INDEX(Indexace!$C$53:$AV$53,MATCH($D$7,Indexace!$C$21:$AV$21)))))))))))))))))))))))))))))))))),0)</f>
        <v>196.54358573309176</v>
      </c>
      <c r="T162" s="515">
        <f>IF(T160&gt;=Info!$C$17,IF($F$2=1,0,IF(T160=Info!$C$17,('Základní vstupní data'!$G$138*1000)*INDEX(Indexace!$C$23:$AV$23,MATCH($D$7,Indexace!$C$21:$AV$21)),IF(T160=(Info!$C$17+1),('Provozní náklady VaK-ex post'!$G$63*1000)*INDEX(Indexace!$C$24:$AV$24,MATCH($D$7,Indexace!$C$21:$AV$21)),IF(T160=(Info!$C$17+2),('Provozní náklady VaK-ex post'!$I$63*1000)*INDEX(Indexace!$C$25:$AV$25,MATCH($D$7,Indexace!$C$21:$AV$21)),IF(T160=(Info!$C$17+3),('Provozní náklady VaK-ex post'!$K$63*1000)*INDEX(Indexace!$C$26:$AV$26,MATCH($D$7,Indexace!$C$21:$AV$21)),IF(T160=(Info!$C$17+4),('Provozní náklady VaK-ex post'!$M$63*1000)*INDEX(Indexace!$C$27:$AV$27,MATCH($D$7,Indexace!$C$21:$AV$21)),IF(T160=(Info!$C$17+5),('Provozní náklady VaK-ex post'!$O$63*1000)*INDEX(Indexace!$C$28:$AV$28,MATCH($D$7,Indexace!$C$21:$AV$21)),IF(T160=(Info!$C$17+6),('Provozní náklady VaK-ex post'!$Q$63*1000)*INDEX(Indexace!$C$29:$AV$29,MATCH($D$7,Indexace!$C$21:$AV$21)),IF(T160=(Info!$C$17+7),('Provozní náklady VaK-ex post'!$S$63*1000)*INDEX(Indexace!$C$30:$AV$30,MATCH($D$7,Indexace!$C$21:$AV$21)),IF(T160=(Info!$C$17+8),('Provozní náklady VaK-ex post'!$U$63*1000)*INDEX(Indexace!$C$31:$AV$31,MATCH($D$7,Indexace!$C$21:$AV$21)),IF(T160=(Info!$C$17+9),('Provozní náklady VaK-ex post'!$W$63*1000)*INDEX(Indexace!$C$32:$AV$32,MATCH($D$7,Indexace!$C$21:$AV$21)),IF(T160=(Info!$C$17+10),('Provozní náklady VaK-ex post'!$W$63*1000)*INDEX(Indexace!$C$33:$AV$33,MATCH($D$7,Indexace!$C$21:$AV$21)),IF(T160=(Info!$C$17+11),('Provozní náklady VaK-ex post'!$W$63*1000)*INDEX(Indexace!$C$34:$AV$34,MATCH($D$7,Indexace!$C$21:$AV$21)),IF(T160=(Info!$C$17+12),('Provozní náklady VaK-ex post'!$W$63*1000)*INDEX(Indexace!$C$35:$AV$35,MATCH($D$7,Indexace!$C$21:$AV$21)),IF(T160=(Info!$C$17+13),('Provozní náklady VaK-ex post'!$W$63*1000)*INDEX(Indexace!$C$36:$AV$36,MATCH($D$7,Indexace!$C$21:$AV$21)),IF(T160=(Info!$C$17+14),('Provozní náklady VaK-ex post'!$W$63*1000)*INDEX(Indexace!$C$37:$AV$37,MATCH($D$7,Indexace!$C$21:$AV$21)),IF(T160=(Info!$C$17+15),('Provozní náklady VaK-ex post'!$W$63*1000)*INDEX(Indexace!$C$38:$AV$38,MATCH($D$7,Indexace!$C$21:$AV$21)),IF(T160=(Info!$C$17+16),('Provozní náklady VaK-ex post'!$W$63*1000)*INDEX(Indexace!$C$39:$AV$39,MATCH($D$7,Indexace!$C$21:$AV$21)),IF(T160=(Info!$C$17+17),('Provozní náklady VaK-ex post'!$W$63*1000)*INDEX(Indexace!$C$40:$AV$40,MATCH($D$7,Indexace!$C$21:$AV$21)),IF(T160=(Info!$C$17+18),('Provozní náklady VaK-ex post'!$W$63*1000)*INDEX(Indexace!$C$41:$AV$41,MATCH($D$7,Indexace!$C$21:$AV$21)),IF(T160=(Info!$C$17+19),('Provozní náklady VaK-ex post'!$W$63*1000)*INDEX(Indexace!$C$42:$AV$42,MATCH($D$7,Indexace!$C$21:$AV$21)),IF(T160=(Info!$C$17+20),('Provozní náklady VaK-ex post'!$W$63*1000)*INDEX(Indexace!$C$43:$AV$43,MATCH($D$7,Indexace!$C$21:$AV$21)),IF(T160=(Info!$C$17+21),('Provozní náklady VaK-ex post'!$W$63*1000)*INDEX(Indexace!$C$44:$AV$44,MATCH($D$7,Indexace!$C$21:$AV$21)),IF(T160=(Info!$C$17+22),('Provozní náklady VaK-ex post'!$W$63*1000)*INDEX(Indexace!$C$45:$AV$45,MATCH($D$7,Indexace!$C$21:$AV$21)),IF(T160=(Info!$C$17+23),('Provozní náklady VaK-ex post'!$W$63*1000)*INDEX(Indexace!$C$46:$AV$46,MATCH($D$7,Indexace!$C$21:$AV$21)),IF(T160=(Info!$C$17+24),('Provozní náklady VaK-ex post'!$W$63*1000)*INDEX(Indexace!$C$47:$AV$47,MATCH($D$7,Indexace!$C$21:$AV$21)),IF(T160=(Info!$C$17+25),('Provozní náklady VaK-ex post'!$W$63*1000)*INDEX(Indexace!$C$48:$AV$48,MATCH($D$7,Indexace!$C$21:$AV$21)),IF(T160=(Info!$C$17+26),('Provozní náklady VaK-ex post'!$W$63*1000)*INDEX(Indexace!$C$49:$AV$49,MATCH($D$7,Indexace!$C$21:$AV$21)),IF(T160=(Info!$C$17+27),('Provozní náklady VaK-ex post'!$W$63*1000)*INDEX(Indexace!$C$50:$AV$50,MATCH($D$7,Indexace!$C$21:$AV$21)),IF(T160=(Info!$C$17+28),('Provozní náklady VaK-ex post'!$W$63*1000)*INDEX(Indexace!$C$51:$AV$51,MATCH($D$7,Indexace!$C$21:$AV$21)),IF(T160=(Info!$C$17+29),('Provozní náklady VaK-ex post'!$W$63*1000)*INDEX(Indexace!$C$52:$AV$52,MATCH($D$7,Indexace!$C$21:$AV$21)),IF(T160=(Info!$C$17+30),('Provozní náklady VaK-ex post'!$W$63*1000)*INDEX(Indexace!$C$53:$AV$53,MATCH($D$7,Indexace!$C$21:$AV$21)))))))))))))))))))))))))))))))))),0)</f>
        <v>192.68978993440371</v>
      </c>
      <c r="U162" s="515">
        <f>IF(U160&gt;=Info!$C$17,IF($F$2=1,0,IF(U160=Info!$C$17,('Základní vstupní data'!$G$138*1000)*INDEX(Indexace!$C$23:$AV$23,MATCH($D$7,Indexace!$C$21:$AV$21)),IF(U160=(Info!$C$17+1),('Provozní náklady VaK-ex post'!$G$63*1000)*INDEX(Indexace!$C$24:$AV$24,MATCH($D$7,Indexace!$C$21:$AV$21)),IF(U160=(Info!$C$17+2),('Provozní náklady VaK-ex post'!$I$63*1000)*INDEX(Indexace!$C$25:$AV$25,MATCH($D$7,Indexace!$C$21:$AV$21)),IF(U160=(Info!$C$17+3),('Provozní náklady VaK-ex post'!$K$63*1000)*INDEX(Indexace!$C$26:$AV$26,MATCH($D$7,Indexace!$C$21:$AV$21)),IF(U160=(Info!$C$17+4),('Provozní náklady VaK-ex post'!$M$63*1000)*INDEX(Indexace!$C$27:$AV$27,MATCH($D$7,Indexace!$C$21:$AV$21)),IF(U160=(Info!$C$17+5),('Provozní náklady VaK-ex post'!$O$63*1000)*INDEX(Indexace!$C$28:$AV$28,MATCH($D$7,Indexace!$C$21:$AV$21)),IF(U160=(Info!$C$17+6),('Provozní náklady VaK-ex post'!$Q$63*1000)*INDEX(Indexace!$C$29:$AV$29,MATCH($D$7,Indexace!$C$21:$AV$21)),IF(U160=(Info!$C$17+7),('Provozní náklady VaK-ex post'!$S$63*1000)*INDEX(Indexace!$C$30:$AV$30,MATCH($D$7,Indexace!$C$21:$AV$21)),IF(U160=(Info!$C$17+8),('Provozní náklady VaK-ex post'!$U$63*1000)*INDEX(Indexace!$C$31:$AV$31,MATCH($D$7,Indexace!$C$21:$AV$21)),IF(U160=(Info!$C$17+9),('Provozní náklady VaK-ex post'!$W$63*1000)*INDEX(Indexace!$C$32:$AV$32,MATCH($D$7,Indexace!$C$21:$AV$21)),IF(U160=(Info!$C$17+10),('Provozní náklady VaK-ex post'!$W$63*1000)*INDEX(Indexace!$C$33:$AV$33,MATCH($D$7,Indexace!$C$21:$AV$21)),IF(U160=(Info!$C$17+11),('Provozní náklady VaK-ex post'!$W$63*1000)*INDEX(Indexace!$C$34:$AV$34,MATCH($D$7,Indexace!$C$21:$AV$21)),IF(U160=(Info!$C$17+12),('Provozní náklady VaK-ex post'!$W$63*1000)*INDEX(Indexace!$C$35:$AV$35,MATCH($D$7,Indexace!$C$21:$AV$21)),IF(U160=(Info!$C$17+13),('Provozní náklady VaK-ex post'!$W$63*1000)*INDEX(Indexace!$C$36:$AV$36,MATCH($D$7,Indexace!$C$21:$AV$21)),IF(U160=(Info!$C$17+14),('Provozní náklady VaK-ex post'!$W$63*1000)*INDEX(Indexace!$C$37:$AV$37,MATCH($D$7,Indexace!$C$21:$AV$21)),IF(U160=(Info!$C$17+15),('Provozní náklady VaK-ex post'!$W$63*1000)*INDEX(Indexace!$C$38:$AV$38,MATCH($D$7,Indexace!$C$21:$AV$21)),IF(U160=(Info!$C$17+16),('Provozní náklady VaK-ex post'!$W$63*1000)*INDEX(Indexace!$C$39:$AV$39,MATCH($D$7,Indexace!$C$21:$AV$21)),IF(U160=(Info!$C$17+17),('Provozní náklady VaK-ex post'!$W$63*1000)*INDEX(Indexace!$C$40:$AV$40,MATCH($D$7,Indexace!$C$21:$AV$21)),IF(U160=(Info!$C$17+18),('Provozní náklady VaK-ex post'!$W$63*1000)*INDEX(Indexace!$C$41:$AV$41,MATCH($D$7,Indexace!$C$21:$AV$21)),IF(U160=(Info!$C$17+19),('Provozní náklady VaK-ex post'!$W$63*1000)*INDEX(Indexace!$C$42:$AV$42,MATCH($D$7,Indexace!$C$21:$AV$21)),IF(U160=(Info!$C$17+20),('Provozní náklady VaK-ex post'!$W$63*1000)*INDEX(Indexace!$C$43:$AV$43,MATCH($D$7,Indexace!$C$21:$AV$21)),IF(U160=(Info!$C$17+21),('Provozní náklady VaK-ex post'!$W$63*1000)*INDEX(Indexace!$C$44:$AV$44,MATCH($D$7,Indexace!$C$21:$AV$21)),IF(U160=(Info!$C$17+22),('Provozní náklady VaK-ex post'!$W$63*1000)*INDEX(Indexace!$C$45:$AV$45,MATCH($D$7,Indexace!$C$21:$AV$21)),IF(U160=(Info!$C$17+23),('Provozní náklady VaK-ex post'!$W$63*1000)*INDEX(Indexace!$C$46:$AV$46,MATCH($D$7,Indexace!$C$21:$AV$21)),IF(U160=(Info!$C$17+24),('Provozní náklady VaK-ex post'!$W$63*1000)*INDEX(Indexace!$C$47:$AV$47,MATCH($D$7,Indexace!$C$21:$AV$21)),IF(U160=(Info!$C$17+25),('Provozní náklady VaK-ex post'!$W$63*1000)*INDEX(Indexace!$C$48:$AV$48,MATCH($D$7,Indexace!$C$21:$AV$21)),IF(U160=(Info!$C$17+26),('Provozní náklady VaK-ex post'!$W$63*1000)*INDEX(Indexace!$C$49:$AV$49,MATCH($D$7,Indexace!$C$21:$AV$21)),IF(U160=(Info!$C$17+27),('Provozní náklady VaK-ex post'!$W$63*1000)*INDEX(Indexace!$C$50:$AV$50,MATCH($D$7,Indexace!$C$21:$AV$21)),IF(U160=(Info!$C$17+28),('Provozní náklady VaK-ex post'!$W$63*1000)*INDEX(Indexace!$C$51:$AV$51,MATCH($D$7,Indexace!$C$21:$AV$21)),IF(U160=(Info!$C$17+29),('Provozní náklady VaK-ex post'!$W$63*1000)*INDEX(Indexace!$C$52:$AV$52,MATCH($D$7,Indexace!$C$21:$AV$21)),IF(U160=(Info!$C$17+30),('Provozní náklady VaK-ex post'!$W$63*1000)*INDEX(Indexace!$C$53:$AV$53,MATCH($D$7,Indexace!$C$21:$AV$21)))))))))))))))))))))))))))))))))),0)</f>
        <v>188.9115587592193</v>
      </c>
      <c r="V162" s="515">
        <f>IF(V160&gt;=Info!$C$17,IF($F$2=1,0,IF(V160=Info!$C$17,('Základní vstupní data'!$G$138*1000)*INDEX(Indexace!$C$23:$AV$23,MATCH($D$7,Indexace!$C$21:$AV$21)),IF(V160=(Info!$C$17+1),('Provozní náklady VaK-ex post'!$G$63*1000)*INDEX(Indexace!$C$24:$AV$24,MATCH($D$7,Indexace!$C$21:$AV$21)),IF(V160=(Info!$C$17+2),('Provozní náklady VaK-ex post'!$I$63*1000)*INDEX(Indexace!$C$25:$AV$25,MATCH($D$7,Indexace!$C$21:$AV$21)),IF(V160=(Info!$C$17+3),('Provozní náklady VaK-ex post'!$K$63*1000)*INDEX(Indexace!$C$26:$AV$26,MATCH($D$7,Indexace!$C$21:$AV$21)),IF(V160=(Info!$C$17+4),('Provozní náklady VaK-ex post'!$M$63*1000)*INDEX(Indexace!$C$27:$AV$27,MATCH($D$7,Indexace!$C$21:$AV$21)),IF(V160=(Info!$C$17+5),('Provozní náklady VaK-ex post'!$O$63*1000)*INDEX(Indexace!$C$28:$AV$28,MATCH($D$7,Indexace!$C$21:$AV$21)),IF(V160=(Info!$C$17+6),('Provozní náklady VaK-ex post'!$Q$63*1000)*INDEX(Indexace!$C$29:$AV$29,MATCH($D$7,Indexace!$C$21:$AV$21)),IF(V160=(Info!$C$17+7),('Provozní náklady VaK-ex post'!$S$63*1000)*INDEX(Indexace!$C$30:$AV$30,MATCH($D$7,Indexace!$C$21:$AV$21)),IF(V160=(Info!$C$17+8),('Provozní náklady VaK-ex post'!$U$63*1000)*INDEX(Indexace!$C$31:$AV$31,MATCH($D$7,Indexace!$C$21:$AV$21)),IF(V160=(Info!$C$17+9),('Provozní náklady VaK-ex post'!$W$63*1000)*INDEX(Indexace!$C$32:$AV$32,MATCH($D$7,Indexace!$C$21:$AV$21)),IF(V160=(Info!$C$17+10),('Provozní náklady VaK-ex post'!$W$63*1000)*INDEX(Indexace!$C$33:$AV$33,MATCH($D$7,Indexace!$C$21:$AV$21)),IF(V160=(Info!$C$17+11),('Provozní náklady VaK-ex post'!$W$63*1000)*INDEX(Indexace!$C$34:$AV$34,MATCH($D$7,Indexace!$C$21:$AV$21)),IF(V160=(Info!$C$17+12),('Provozní náklady VaK-ex post'!$W$63*1000)*INDEX(Indexace!$C$35:$AV$35,MATCH($D$7,Indexace!$C$21:$AV$21)),IF(V160=(Info!$C$17+13),('Provozní náklady VaK-ex post'!$W$63*1000)*INDEX(Indexace!$C$36:$AV$36,MATCH($D$7,Indexace!$C$21:$AV$21)),IF(V160=(Info!$C$17+14),('Provozní náklady VaK-ex post'!$W$63*1000)*INDEX(Indexace!$C$37:$AV$37,MATCH($D$7,Indexace!$C$21:$AV$21)),IF(V160=(Info!$C$17+15),('Provozní náklady VaK-ex post'!$W$63*1000)*INDEX(Indexace!$C$38:$AV$38,MATCH($D$7,Indexace!$C$21:$AV$21)),IF(V160=(Info!$C$17+16),('Provozní náklady VaK-ex post'!$W$63*1000)*INDEX(Indexace!$C$39:$AV$39,MATCH($D$7,Indexace!$C$21:$AV$21)),IF(V160=(Info!$C$17+17),('Provozní náklady VaK-ex post'!$W$63*1000)*INDEX(Indexace!$C$40:$AV$40,MATCH($D$7,Indexace!$C$21:$AV$21)),IF(V160=(Info!$C$17+18),('Provozní náklady VaK-ex post'!$W$63*1000)*INDEX(Indexace!$C$41:$AV$41,MATCH($D$7,Indexace!$C$21:$AV$21)),IF(V160=(Info!$C$17+19),('Provozní náklady VaK-ex post'!$W$63*1000)*INDEX(Indexace!$C$42:$AV$42,MATCH($D$7,Indexace!$C$21:$AV$21)),IF(V160=(Info!$C$17+20),('Provozní náklady VaK-ex post'!$W$63*1000)*INDEX(Indexace!$C$43:$AV$43,MATCH($D$7,Indexace!$C$21:$AV$21)),IF(V160=(Info!$C$17+21),('Provozní náklady VaK-ex post'!$W$63*1000)*INDEX(Indexace!$C$44:$AV$44,MATCH($D$7,Indexace!$C$21:$AV$21)),IF(V160=(Info!$C$17+22),('Provozní náklady VaK-ex post'!$W$63*1000)*INDEX(Indexace!$C$45:$AV$45,MATCH($D$7,Indexace!$C$21:$AV$21)),IF(V160=(Info!$C$17+23),('Provozní náklady VaK-ex post'!$W$63*1000)*INDEX(Indexace!$C$46:$AV$46,MATCH($D$7,Indexace!$C$21:$AV$21)),IF(V160=(Info!$C$17+24),('Provozní náklady VaK-ex post'!$W$63*1000)*INDEX(Indexace!$C$47:$AV$47,MATCH($D$7,Indexace!$C$21:$AV$21)),IF(V160=(Info!$C$17+25),('Provozní náklady VaK-ex post'!$W$63*1000)*INDEX(Indexace!$C$48:$AV$48,MATCH($D$7,Indexace!$C$21:$AV$21)),IF(V160=(Info!$C$17+26),('Provozní náklady VaK-ex post'!$W$63*1000)*INDEX(Indexace!$C$49:$AV$49,MATCH($D$7,Indexace!$C$21:$AV$21)),IF(V160=(Info!$C$17+27),('Provozní náklady VaK-ex post'!$W$63*1000)*INDEX(Indexace!$C$50:$AV$50,MATCH($D$7,Indexace!$C$21:$AV$21)),IF(V160=(Info!$C$17+28),('Provozní náklady VaK-ex post'!$W$63*1000)*INDEX(Indexace!$C$51:$AV$51,MATCH($D$7,Indexace!$C$21:$AV$21)),IF(V160=(Info!$C$17+29),('Provozní náklady VaK-ex post'!$W$63*1000)*INDEX(Indexace!$C$52:$AV$52,MATCH($D$7,Indexace!$C$21:$AV$21)),IF(V160=(Info!$C$17+30),('Provozní náklady VaK-ex post'!$W$63*1000)*INDEX(Indexace!$C$53:$AV$53,MATCH($D$7,Indexace!$C$21:$AV$21)))))))))))))))))))))))))))))))))),0)</f>
        <v>185.20741054825422</v>
      </c>
      <c r="W162" s="515">
        <f>IF(W160&gt;=Info!$C$17,IF($F$2=1,0,IF(W160=Info!$C$17,('Základní vstupní data'!$G$138*1000)*INDEX(Indexace!$C$23:$AV$23,MATCH($D$7,Indexace!$C$21:$AV$21)),IF(W160=(Info!$C$17+1),('Provozní náklady VaK-ex post'!$G$63*1000)*INDEX(Indexace!$C$24:$AV$24,MATCH($D$7,Indexace!$C$21:$AV$21)),IF(W160=(Info!$C$17+2),('Provozní náklady VaK-ex post'!$I$63*1000)*INDEX(Indexace!$C$25:$AV$25,MATCH($D$7,Indexace!$C$21:$AV$21)),IF(W160=(Info!$C$17+3),('Provozní náklady VaK-ex post'!$K$63*1000)*INDEX(Indexace!$C$26:$AV$26,MATCH($D$7,Indexace!$C$21:$AV$21)),IF(W160=(Info!$C$17+4),('Provozní náklady VaK-ex post'!$M$63*1000)*INDEX(Indexace!$C$27:$AV$27,MATCH($D$7,Indexace!$C$21:$AV$21)),IF(W160=(Info!$C$17+5),('Provozní náklady VaK-ex post'!$O$63*1000)*INDEX(Indexace!$C$28:$AV$28,MATCH($D$7,Indexace!$C$21:$AV$21)),IF(W160=(Info!$C$17+6),('Provozní náklady VaK-ex post'!$Q$63*1000)*INDEX(Indexace!$C$29:$AV$29,MATCH($D$7,Indexace!$C$21:$AV$21)),IF(W160=(Info!$C$17+7),('Provozní náklady VaK-ex post'!$S$63*1000)*INDEX(Indexace!$C$30:$AV$30,MATCH($D$7,Indexace!$C$21:$AV$21)),IF(W160=(Info!$C$17+8),('Provozní náklady VaK-ex post'!$U$63*1000)*INDEX(Indexace!$C$31:$AV$31,MATCH($D$7,Indexace!$C$21:$AV$21)),IF(W160=(Info!$C$17+9),('Provozní náklady VaK-ex post'!$W$63*1000)*INDEX(Indexace!$C$32:$AV$32,MATCH($D$7,Indexace!$C$21:$AV$21)),IF(W160=(Info!$C$17+10),('Provozní náklady VaK-ex post'!$W$63*1000)*INDEX(Indexace!$C$33:$AV$33,MATCH($D$7,Indexace!$C$21:$AV$21)),IF(W160=(Info!$C$17+11),('Provozní náklady VaK-ex post'!$W$63*1000)*INDEX(Indexace!$C$34:$AV$34,MATCH($D$7,Indexace!$C$21:$AV$21)),IF(W160=(Info!$C$17+12),('Provozní náklady VaK-ex post'!$W$63*1000)*INDEX(Indexace!$C$35:$AV$35,MATCH($D$7,Indexace!$C$21:$AV$21)),IF(W160=(Info!$C$17+13),('Provozní náklady VaK-ex post'!$W$63*1000)*INDEX(Indexace!$C$36:$AV$36,MATCH($D$7,Indexace!$C$21:$AV$21)),IF(W160=(Info!$C$17+14),('Provozní náklady VaK-ex post'!$W$63*1000)*INDEX(Indexace!$C$37:$AV$37,MATCH($D$7,Indexace!$C$21:$AV$21)),IF(W160=(Info!$C$17+15),('Provozní náklady VaK-ex post'!$W$63*1000)*INDEX(Indexace!$C$38:$AV$38,MATCH($D$7,Indexace!$C$21:$AV$21)),IF(W160=(Info!$C$17+16),('Provozní náklady VaK-ex post'!$W$63*1000)*INDEX(Indexace!$C$39:$AV$39,MATCH($D$7,Indexace!$C$21:$AV$21)),IF(W160=(Info!$C$17+17),('Provozní náklady VaK-ex post'!$W$63*1000)*INDEX(Indexace!$C$40:$AV$40,MATCH($D$7,Indexace!$C$21:$AV$21)),IF(W160=(Info!$C$17+18),('Provozní náklady VaK-ex post'!$W$63*1000)*INDEX(Indexace!$C$41:$AV$41,MATCH($D$7,Indexace!$C$21:$AV$21)),IF(W160=(Info!$C$17+19),('Provozní náklady VaK-ex post'!$W$63*1000)*INDEX(Indexace!$C$42:$AV$42,MATCH($D$7,Indexace!$C$21:$AV$21)),IF(W160=(Info!$C$17+20),('Provozní náklady VaK-ex post'!$W$63*1000)*INDEX(Indexace!$C$43:$AV$43,MATCH($D$7,Indexace!$C$21:$AV$21)),IF(W160=(Info!$C$17+21),('Provozní náklady VaK-ex post'!$W$63*1000)*INDEX(Indexace!$C$44:$AV$44,MATCH($D$7,Indexace!$C$21:$AV$21)),IF(W160=(Info!$C$17+22),('Provozní náklady VaK-ex post'!$W$63*1000)*INDEX(Indexace!$C$45:$AV$45,MATCH($D$7,Indexace!$C$21:$AV$21)),IF(W160=(Info!$C$17+23),('Provozní náklady VaK-ex post'!$W$63*1000)*INDEX(Indexace!$C$46:$AV$46,MATCH($D$7,Indexace!$C$21:$AV$21)),IF(W160=(Info!$C$17+24),('Provozní náklady VaK-ex post'!$W$63*1000)*INDEX(Indexace!$C$47:$AV$47,MATCH($D$7,Indexace!$C$21:$AV$21)),IF(W160=(Info!$C$17+25),('Provozní náklady VaK-ex post'!$W$63*1000)*INDEX(Indexace!$C$48:$AV$48,MATCH($D$7,Indexace!$C$21:$AV$21)),IF(W160=(Info!$C$17+26),('Provozní náklady VaK-ex post'!$W$63*1000)*INDEX(Indexace!$C$49:$AV$49,MATCH($D$7,Indexace!$C$21:$AV$21)),IF(W160=(Info!$C$17+27),('Provozní náklady VaK-ex post'!$W$63*1000)*INDEX(Indexace!$C$50:$AV$50,MATCH($D$7,Indexace!$C$21:$AV$21)),IF(W160=(Info!$C$17+28),('Provozní náklady VaK-ex post'!$W$63*1000)*INDEX(Indexace!$C$51:$AV$51,MATCH($D$7,Indexace!$C$21:$AV$21)),IF(W160=(Info!$C$17+29),('Provozní náklady VaK-ex post'!$W$63*1000)*INDEX(Indexace!$C$52:$AV$52,MATCH($D$7,Indexace!$C$21:$AV$21)),IF(W160=(Info!$C$17+30),('Provozní náklady VaK-ex post'!$W$63*1000)*INDEX(Indexace!$C$53:$AV$53,MATCH($D$7,Indexace!$C$21:$AV$21)))))))))))))))))))))))))))))))))),0)</f>
        <v>181.57589269436687</v>
      </c>
      <c r="X162" s="515">
        <f>IF(X160&gt;=Info!$C$17,IF($F$2=1,0,IF(X160=Info!$C$17,('Základní vstupní data'!$G$138*1000)*INDEX(Indexace!$C$23:$AV$23,MATCH($D$7,Indexace!$C$21:$AV$21)),IF(X160=(Info!$C$17+1),('Provozní náklady VaK-ex post'!$G$63*1000)*INDEX(Indexace!$C$24:$AV$24,MATCH($D$7,Indexace!$C$21:$AV$21)),IF(X160=(Info!$C$17+2),('Provozní náklady VaK-ex post'!$I$63*1000)*INDEX(Indexace!$C$25:$AV$25,MATCH($D$7,Indexace!$C$21:$AV$21)),IF(X160=(Info!$C$17+3),('Provozní náklady VaK-ex post'!$K$63*1000)*INDEX(Indexace!$C$26:$AV$26,MATCH($D$7,Indexace!$C$21:$AV$21)),IF(X160=(Info!$C$17+4),('Provozní náklady VaK-ex post'!$M$63*1000)*INDEX(Indexace!$C$27:$AV$27,MATCH($D$7,Indexace!$C$21:$AV$21)),IF(X160=(Info!$C$17+5),('Provozní náklady VaK-ex post'!$O$63*1000)*INDEX(Indexace!$C$28:$AV$28,MATCH($D$7,Indexace!$C$21:$AV$21)),IF(X160=(Info!$C$17+6),('Provozní náklady VaK-ex post'!$Q$63*1000)*INDEX(Indexace!$C$29:$AV$29,MATCH($D$7,Indexace!$C$21:$AV$21)),IF(X160=(Info!$C$17+7),('Provozní náklady VaK-ex post'!$S$63*1000)*INDEX(Indexace!$C$30:$AV$30,MATCH($D$7,Indexace!$C$21:$AV$21)),IF(X160=(Info!$C$17+8),('Provozní náklady VaK-ex post'!$U$63*1000)*INDEX(Indexace!$C$31:$AV$31,MATCH($D$7,Indexace!$C$21:$AV$21)),IF(X160=(Info!$C$17+9),('Provozní náklady VaK-ex post'!$W$63*1000)*INDEX(Indexace!$C$32:$AV$32,MATCH($D$7,Indexace!$C$21:$AV$21)),IF(X160=(Info!$C$17+10),('Provozní náklady VaK-ex post'!$W$63*1000)*INDEX(Indexace!$C$33:$AV$33,MATCH($D$7,Indexace!$C$21:$AV$21)),IF(X160=(Info!$C$17+11),('Provozní náklady VaK-ex post'!$W$63*1000)*INDEX(Indexace!$C$34:$AV$34,MATCH($D$7,Indexace!$C$21:$AV$21)),IF(X160=(Info!$C$17+12),('Provozní náklady VaK-ex post'!$W$63*1000)*INDEX(Indexace!$C$35:$AV$35,MATCH($D$7,Indexace!$C$21:$AV$21)),IF(X160=(Info!$C$17+13),('Provozní náklady VaK-ex post'!$W$63*1000)*INDEX(Indexace!$C$36:$AV$36,MATCH($D$7,Indexace!$C$21:$AV$21)),IF(X160=(Info!$C$17+14),('Provozní náklady VaK-ex post'!$W$63*1000)*INDEX(Indexace!$C$37:$AV$37,MATCH($D$7,Indexace!$C$21:$AV$21)),IF(X160=(Info!$C$17+15),('Provozní náklady VaK-ex post'!$W$63*1000)*INDEX(Indexace!$C$38:$AV$38,MATCH($D$7,Indexace!$C$21:$AV$21)),IF(X160=(Info!$C$17+16),('Provozní náklady VaK-ex post'!$W$63*1000)*INDEX(Indexace!$C$39:$AV$39,MATCH($D$7,Indexace!$C$21:$AV$21)),IF(X160=(Info!$C$17+17),('Provozní náklady VaK-ex post'!$W$63*1000)*INDEX(Indexace!$C$40:$AV$40,MATCH($D$7,Indexace!$C$21:$AV$21)),IF(X160=(Info!$C$17+18),('Provozní náklady VaK-ex post'!$W$63*1000)*INDEX(Indexace!$C$41:$AV$41,MATCH($D$7,Indexace!$C$21:$AV$21)),IF(X160=(Info!$C$17+19),('Provozní náklady VaK-ex post'!$W$63*1000)*INDEX(Indexace!$C$42:$AV$42,MATCH($D$7,Indexace!$C$21:$AV$21)),IF(X160=(Info!$C$17+20),('Provozní náklady VaK-ex post'!$W$63*1000)*INDEX(Indexace!$C$43:$AV$43,MATCH($D$7,Indexace!$C$21:$AV$21)),IF(X160=(Info!$C$17+21),('Provozní náklady VaK-ex post'!$W$63*1000)*INDEX(Indexace!$C$44:$AV$44,MATCH($D$7,Indexace!$C$21:$AV$21)),IF(X160=(Info!$C$17+22),('Provozní náklady VaK-ex post'!$W$63*1000)*INDEX(Indexace!$C$45:$AV$45,MATCH($D$7,Indexace!$C$21:$AV$21)),IF(X160=(Info!$C$17+23),('Provozní náklady VaK-ex post'!$W$63*1000)*INDEX(Indexace!$C$46:$AV$46,MATCH($D$7,Indexace!$C$21:$AV$21)),IF(X160=(Info!$C$17+24),('Provozní náklady VaK-ex post'!$W$63*1000)*INDEX(Indexace!$C$47:$AV$47,MATCH($D$7,Indexace!$C$21:$AV$21)),IF(X160=(Info!$C$17+25),('Provozní náklady VaK-ex post'!$W$63*1000)*INDEX(Indexace!$C$48:$AV$48,MATCH($D$7,Indexace!$C$21:$AV$21)),IF(X160=(Info!$C$17+26),('Provozní náklady VaK-ex post'!$W$63*1000)*INDEX(Indexace!$C$49:$AV$49,MATCH($D$7,Indexace!$C$21:$AV$21)),IF(X160=(Info!$C$17+27),('Provozní náklady VaK-ex post'!$W$63*1000)*INDEX(Indexace!$C$50:$AV$50,MATCH($D$7,Indexace!$C$21:$AV$21)),IF(X160=(Info!$C$17+28),('Provozní náklady VaK-ex post'!$W$63*1000)*INDEX(Indexace!$C$51:$AV$51,MATCH($D$7,Indexace!$C$21:$AV$21)),IF(X160=(Info!$C$17+29),('Provozní náklady VaK-ex post'!$W$63*1000)*INDEX(Indexace!$C$52:$AV$52,MATCH($D$7,Indexace!$C$21:$AV$21)),IF(X160=(Info!$C$17+30),('Provozní náklady VaK-ex post'!$W$63*1000)*INDEX(Indexace!$C$53:$AV$53,MATCH($D$7,Indexace!$C$21:$AV$21)))))))))))))))))))))))))))))))))),0)</f>
        <v>178.0155810729087</v>
      </c>
      <c r="Y162" s="515">
        <f>IF(Y160&gt;=Info!$C$17,IF($F$2=1,0,IF(Y160=Info!$C$17,('Základní vstupní data'!$G$138*1000)*INDEX(Indexace!$C$23:$AV$23,MATCH($D$7,Indexace!$C$21:$AV$21)),IF(Y160=(Info!$C$17+1),('Provozní náklady VaK-ex post'!$G$63*1000)*INDEX(Indexace!$C$24:$AV$24,MATCH($D$7,Indexace!$C$21:$AV$21)),IF(Y160=(Info!$C$17+2),('Provozní náklady VaK-ex post'!$I$63*1000)*INDEX(Indexace!$C$25:$AV$25,MATCH($D$7,Indexace!$C$21:$AV$21)),IF(Y160=(Info!$C$17+3),('Provozní náklady VaK-ex post'!$K$63*1000)*INDEX(Indexace!$C$26:$AV$26,MATCH($D$7,Indexace!$C$21:$AV$21)),IF(Y160=(Info!$C$17+4),('Provozní náklady VaK-ex post'!$M$63*1000)*INDEX(Indexace!$C$27:$AV$27,MATCH($D$7,Indexace!$C$21:$AV$21)),IF(Y160=(Info!$C$17+5),('Provozní náklady VaK-ex post'!$O$63*1000)*INDEX(Indexace!$C$28:$AV$28,MATCH($D$7,Indexace!$C$21:$AV$21)),IF(Y160=(Info!$C$17+6),('Provozní náklady VaK-ex post'!$Q$63*1000)*INDEX(Indexace!$C$29:$AV$29,MATCH($D$7,Indexace!$C$21:$AV$21)),IF(Y160=(Info!$C$17+7),('Provozní náklady VaK-ex post'!$S$63*1000)*INDEX(Indexace!$C$30:$AV$30,MATCH($D$7,Indexace!$C$21:$AV$21)),IF(Y160=(Info!$C$17+8),('Provozní náklady VaK-ex post'!$U$63*1000)*INDEX(Indexace!$C$31:$AV$31,MATCH($D$7,Indexace!$C$21:$AV$21)),IF(Y160=(Info!$C$17+9),('Provozní náklady VaK-ex post'!$W$63*1000)*INDEX(Indexace!$C$32:$AV$32,MATCH($D$7,Indexace!$C$21:$AV$21)),IF(Y160=(Info!$C$17+10),('Provozní náklady VaK-ex post'!$W$63*1000)*INDEX(Indexace!$C$33:$AV$33,MATCH($D$7,Indexace!$C$21:$AV$21)),IF(Y160=(Info!$C$17+11),('Provozní náklady VaK-ex post'!$W$63*1000)*INDEX(Indexace!$C$34:$AV$34,MATCH($D$7,Indexace!$C$21:$AV$21)),IF(Y160=(Info!$C$17+12),('Provozní náklady VaK-ex post'!$W$63*1000)*INDEX(Indexace!$C$35:$AV$35,MATCH($D$7,Indexace!$C$21:$AV$21)),IF(Y160=(Info!$C$17+13),('Provozní náklady VaK-ex post'!$W$63*1000)*INDEX(Indexace!$C$36:$AV$36,MATCH($D$7,Indexace!$C$21:$AV$21)),IF(Y160=(Info!$C$17+14),('Provozní náklady VaK-ex post'!$W$63*1000)*INDEX(Indexace!$C$37:$AV$37,MATCH($D$7,Indexace!$C$21:$AV$21)),IF(Y160=(Info!$C$17+15),('Provozní náklady VaK-ex post'!$W$63*1000)*INDEX(Indexace!$C$38:$AV$38,MATCH($D$7,Indexace!$C$21:$AV$21)),IF(Y160=(Info!$C$17+16),('Provozní náklady VaK-ex post'!$W$63*1000)*INDEX(Indexace!$C$39:$AV$39,MATCH($D$7,Indexace!$C$21:$AV$21)),IF(Y160=(Info!$C$17+17),('Provozní náklady VaK-ex post'!$W$63*1000)*INDEX(Indexace!$C$40:$AV$40,MATCH($D$7,Indexace!$C$21:$AV$21)),IF(Y160=(Info!$C$17+18),('Provozní náklady VaK-ex post'!$W$63*1000)*INDEX(Indexace!$C$41:$AV$41,MATCH($D$7,Indexace!$C$21:$AV$21)),IF(Y160=(Info!$C$17+19),('Provozní náklady VaK-ex post'!$W$63*1000)*INDEX(Indexace!$C$42:$AV$42,MATCH($D$7,Indexace!$C$21:$AV$21)),IF(Y160=(Info!$C$17+20),('Provozní náklady VaK-ex post'!$W$63*1000)*INDEX(Indexace!$C$43:$AV$43,MATCH($D$7,Indexace!$C$21:$AV$21)),IF(Y160=(Info!$C$17+21),('Provozní náklady VaK-ex post'!$W$63*1000)*INDEX(Indexace!$C$44:$AV$44,MATCH($D$7,Indexace!$C$21:$AV$21)),IF(Y160=(Info!$C$17+22),('Provozní náklady VaK-ex post'!$W$63*1000)*INDEX(Indexace!$C$45:$AV$45,MATCH($D$7,Indexace!$C$21:$AV$21)),IF(Y160=(Info!$C$17+23),('Provozní náklady VaK-ex post'!$W$63*1000)*INDEX(Indexace!$C$46:$AV$46,MATCH($D$7,Indexace!$C$21:$AV$21)),IF(Y160=(Info!$C$17+24),('Provozní náklady VaK-ex post'!$W$63*1000)*INDEX(Indexace!$C$47:$AV$47,MATCH($D$7,Indexace!$C$21:$AV$21)),IF(Y160=(Info!$C$17+25),('Provozní náklady VaK-ex post'!$W$63*1000)*INDEX(Indexace!$C$48:$AV$48,MATCH($D$7,Indexace!$C$21:$AV$21)),IF(Y160=(Info!$C$17+26),('Provozní náklady VaK-ex post'!$W$63*1000)*INDEX(Indexace!$C$49:$AV$49,MATCH($D$7,Indexace!$C$21:$AV$21)),IF(Y160=(Info!$C$17+27),('Provozní náklady VaK-ex post'!$W$63*1000)*INDEX(Indexace!$C$50:$AV$50,MATCH($D$7,Indexace!$C$21:$AV$21)),IF(Y160=(Info!$C$17+28),('Provozní náklady VaK-ex post'!$W$63*1000)*INDEX(Indexace!$C$51:$AV$51,MATCH($D$7,Indexace!$C$21:$AV$21)),IF(Y160=(Info!$C$17+29),('Provozní náklady VaK-ex post'!$W$63*1000)*INDEX(Indexace!$C$52:$AV$52,MATCH($D$7,Indexace!$C$21:$AV$21)),IF(Y160=(Info!$C$17+30),('Provozní náklady VaK-ex post'!$W$63*1000)*INDEX(Indexace!$C$53:$AV$53,MATCH($D$7,Indexace!$C$21:$AV$21)))))))))))))))))))))))))))))))))),0)</f>
        <v>174.52507948324381</v>
      </c>
      <c r="Z162" s="515">
        <f>IF(Z160&gt;=Info!$C$17,IF($F$2=1,0,IF(Z160=Info!$C$17,('Základní vstupní data'!$G$138*1000)*INDEX(Indexace!$C$23:$AV$23,MATCH($D$7,Indexace!$C$21:$AV$21)),IF(Z160=(Info!$C$17+1),('Provozní náklady VaK-ex post'!$G$63*1000)*INDEX(Indexace!$C$24:$AV$24,MATCH($D$7,Indexace!$C$21:$AV$21)),IF(Z160=(Info!$C$17+2),('Provozní náklady VaK-ex post'!$I$63*1000)*INDEX(Indexace!$C$25:$AV$25,MATCH($D$7,Indexace!$C$21:$AV$21)),IF(Z160=(Info!$C$17+3),('Provozní náklady VaK-ex post'!$K$63*1000)*INDEX(Indexace!$C$26:$AV$26,MATCH($D$7,Indexace!$C$21:$AV$21)),IF(Z160=(Info!$C$17+4),('Provozní náklady VaK-ex post'!$M$63*1000)*INDEX(Indexace!$C$27:$AV$27,MATCH($D$7,Indexace!$C$21:$AV$21)),IF(Z160=(Info!$C$17+5),('Provozní náklady VaK-ex post'!$O$63*1000)*INDEX(Indexace!$C$28:$AV$28,MATCH($D$7,Indexace!$C$21:$AV$21)),IF(Z160=(Info!$C$17+6),('Provozní náklady VaK-ex post'!$Q$63*1000)*INDEX(Indexace!$C$29:$AV$29,MATCH($D$7,Indexace!$C$21:$AV$21)),IF(Z160=(Info!$C$17+7),('Provozní náklady VaK-ex post'!$S$63*1000)*INDEX(Indexace!$C$30:$AV$30,MATCH($D$7,Indexace!$C$21:$AV$21)),IF(Z160=(Info!$C$17+8),('Provozní náklady VaK-ex post'!$U$63*1000)*INDEX(Indexace!$C$31:$AV$31,MATCH($D$7,Indexace!$C$21:$AV$21)),IF(Z160=(Info!$C$17+9),('Provozní náklady VaK-ex post'!$W$63*1000)*INDEX(Indexace!$C$32:$AV$32,MATCH($D$7,Indexace!$C$21:$AV$21)),IF(Z160=(Info!$C$17+10),('Provozní náklady VaK-ex post'!$W$63*1000)*INDEX(Indexace!$C$33:$AV$33,MATCH($D$7,Indexace!$C$21:$AV$21)),IF(Z160=(Info!$C$17+11),('Provozní náklady VaK-ex post'!$W$63*1000)*INDEX(Indexace!$C$34:$AV$34,MATCH($D$7,Indexace!$C$21:$AV$21)),IF(Z160=(Info!$C$17+12),('Provozní náklady VaK-ex post'!$W$63*1000)*INDEX(Indexace!$C$35:$AV$35,MATCH($D$7,Indexace!$C$21:$AV$21)),IF(Z160=(Info!$C$17+13),('Provozní náklady VaK-ex post'!$W$63*1000)*INDEX(Indexace!$C$36:$AV$36,MATCH($D$7,Indexace!$C$21:$AV$21)),IF(Z160=(Info!$C$17+14),('Provozní náklady VaK-ex post'!$W$63*1000)*INDEX(Indexace!$C$37:$AV$37,MATCH($D$7,Indexace!$C$21:$AV$21)),IF(Z160=(Info!$C$17+15),('Provozní náklady VaK-ex post'!$W$63*1000)*INDEX(Indexace!$C$38:$AV$38,MATCH($D$7,Indexace!$C$21:$AV$21)),IF(Z160=(Info!$C$17+16),('Provozní náklady VaK-ex post'!$W$63*1000)*INDEX(Indexace!$C$39:$AV$39,MATCH($D$7,Indexace!$C$21:$AV$21)),IF(Z160=(Info!$C$17+17),('Provozní náklady VaK-ex post'!$W$63*1000)*INDEX(Indexace!$C$40:$AV$40,MATCH($D$7,Indexace!$C$21:$AV$21)),IF(Z160=(Info!$C$17+18),('Provozní náklady VaK-ex post'!$W$63*1000)*INDEX(Indexace!$C$41:$AV$41,MATCH($D$7,Indexace!$C$21:$AV$21)),IF(Z160=(Info!$C$17+19),('Provozní náklady VaK-ex post'!$W$63*1000)*INDEX(Indexace!$C$42:$AV$42,MATCH($D$7,Indexace!$C$21:$AV$21)),IF(Z160=(Info!$C$17+20),('Provozní náklady VaK-ex post'!$W$63*1000)*INDEX(Indexace!$C$43:$AV$43,MATCH($D$7,Indexace!$C$21:$AV$21)),IF(Z160=(Info!$C$17+21),('Provozní náklady VaK-ex post'!$W$63*1000)*INDEX(Indexace!$C$44:$AV$44,MATCH($D$7,Indexace!$C$21:$AV$21)),IF(Z160=(Info!$C$17+22),('Provozní náklady VaK-ex post'!$W$63*1000)*INDEX(Indexace!$C$45:$AV$45,MATCH($D$7,Indexace!$C$21:$AV$21)),IF(Z160=(Info!$C$17+23),('Provozní náklady VaK-ex post'!$W$63*1000)*INDEX(Indexace!$C$46:$AV$46,MATCH($D$7,Indexace!$C$21:$AV$21)),IF(Z160=(Info!$C$17+24),('Provozní náklady VaK-ex post'!$W$63*1000)*INDEX(Indexace!$C$47:$AV$47,MATCH($D$7,Indexace!$C$21:$AV$21)),IF(Z160=(Info!$C$17+25),('Provozní náklady VaK-ex post'!$W$63*1000)*INDEX(Indexace!$C$48:$AV$48,MATCH($D$7,Indexace!$C$21:$AV$21)),IF(Z160=(Info!$C$17+26),('Provozní náklady VaK-ex post'!$W$63*1000)*INDEX(Indexace!$C$49:$AV$49,MATCH($D$7,Indexace!$C$21:$AV$21)),IF(Z160=(Info!$C$17+27),('Provozní náklady VaK-ex post'!$W$63*1000)*INDEX(Indexace!$C$50:$AV$50,MATCH($D$7,Indexace!$C$21:$AV$21)),IF(Z160=(Info!$C$17+28),('Provozní náklady VaK-ex post'!$W$63*1000)*INDEX(Indexace!$C$51:$AV$51,MATCH($D$7,Indexace!$C$21:$AV$21)),IF(Z160=(Info!$C$17+29),('Provozní náklady VaK-ex post'!$W$63*1000)*INDEX(Indexace!$C$52:$AV$52,MATCH($D$7,Indexace!$C$21:$AV$21)),IF(Z160=(Info!$C$17+30),('Provozní náklady VaK-ex post'!$W$63*1000)*INDEX(Indexace!$C$53:$AV$53,MATCH($D$7,Indexace!$C$21:$AV$21)))))))))))))))))))))))))))))))))),0)</f>
        <v>171.10301910121942</v>
      </c>
      <c r="AA162" s="515">
        <f>IF(AA160&gt;=Info!$C$17,IF($F$2=1,0,IF(AA160=Info!$C$17,('Základní vstupní data'!$G$138*1000)*INDEX(Indexace!$C$23:$AV$23,MATCH($D$7,Indexace!$C$21:$AV$21)),IF(AA160=(Info!$C$17+1),('Provozní náklady VaK-ex post'!$G$63*1000)*INDEX(Indexace!$C$24:$AV$24,MATCH($D$7,Indexace!$C$21:$AV$21)),IF(AA160=(Info!$C$17+2),('Provozní náklady VaK-ex post'!$I$63*1000)*INDEX(Indexace!$C$25:$AV$25,MATCH($D$7,Indexace!$C$21:$AV$21)),IF(AA160=(Info!$C$17+3),('Provozní náklady VaK-ex post'!$K$63*1000)*INDEX(Indexace!$C$26:$AV$26,MATCH($D$7,Indexace!$C$21:$AV$21)),IF(AA160=(Info!$C$17+4),('Provozní náklady VaK-ex post'!$M$63*1000)*INDEX(Indexace!$C$27:$AV$27,MATCH($D$7,Indexace!$C$21:$AV$21)),IF(AA160=(Info!$C$17+5),('Provozní náklady VaK-ex post'!$O$63*1000)*INDEX(Indexace!$C$28:$AV$28,MATCH($D$7,Indexace!$C$21:$AV$21)),IF(AA160=(Info!$C$17+6),('Provozní náklady VaK-ex post'!$Q$63*1000)*INDEX(Indexace!$C$29:$AV$29,MATCH($D$7,Indexace!$C$21:$AV$21)),IF(AA160=(Info!$C$17+7),('Provozní náklady VaK-ex post'!$S$63*1000)*INDEX(Indexace!$C$30:$AV$30,MATCH($D$7,Indexace!$C$21:$AV$21)),IF(AA160=(Info!$C$17+8),('Provozní náklady VaK-ex post'!$U$63*1000)*INDEX(Indexace!$C$31:$AV$31,MATCH($D$7,Indexace!$C$21:$AV$21)),IF(AA160=(Info!$C$17+9),('Provozní náklady VaK-ex post'!$W$63*1000)*INDEX(Indexace!$C$32:$AV$32,MATCH($D$7,Indexace!$C$21:$AV$21)),IF(AA160=(Info!$C$17+10),('Provozní náklady VaK-ex post'!$W$63*1000)*INDEX(Indexace!$C$33:$AV$33,MATCH($D$7,Indexace!$C$21:$AV$21)),IF(AA160=(Info!$C$17+11),('Provozní náklady VaK-ex post'!$W$63*1000)*INDEX(Indexace!$C$34:$AV$34,MATCH($D$7,Indexace!$C$21:$AV$21)),IF(AA160=(Info!$C$17+12),('Provozní náklady VaK-ex post'!$W$63*1000)*INDEX(Indexace!$C$35:$AV$35,MATCH($D$7,Indexace!$C$21:$AV$21)),IF(AA160=(Info!$C$17+13),('Provozní náklady VaK-ex post'!$W$63*1000)*INDEX(Indexace!$C$36:$AV$36,MATCH($D$7,Indexace!$C$21:$AV$21)),IF(AA160=(Info!$C$17+14),('Provozní náklady VaK-ex post'!$W$63*1000)*INDEX(Indexace!$C$37:$AV$37,MATCH($D$7,Indexace!$C$21:$AV$21)),IF(AA160=(Info!$C$17+15),('Provozní náklady VaK-ex post'!$W$63*1000)*INDEX(Indexace!$C$38:$AV$38,MATCH($D$7,Indexace!$C$21:$AV$21)),IF(AA160=(Info!$C$17+16),('Provozní náklady VaK-ex post'!$W$63*1000)*INDEX(Indexace!$C$39:$AV$39,MATCH($D$7,Indexace!$C$21:$AV$21)),IF(AA160=(Info!$C$17+17),('Provozní náklady VaK-ex post'!$W$63*1000)*INDEX(Indexace!$C$40:$AV$40,MATCH($D$7,Indexace!$C$21:$AV$21)),IF(AA160=(Info!$C$17+18),('Provozní náklady VaK-ex post'!$W$63*1000)*INDEX(Indexace!$C$41:$AV$41,MATCH($D$7,Indexace!$C$21:$AV$21)),IF(AA160=(Info!$C$17+19),('Provozní náklady VaK-ex post'!$W$63*1000)*INDEX(Indexace!$C$42:$AV$42,MATCH($D$7,Indexace!$C$21:$AV$21)),IF(AA160=(Info!$C$17+20),('Provozní náklady VaK-ex post'!$W$63*1000)*INDEX(Indexace!$C$43:$AV$43,MATCH($D$7,Indexace!$C$21:$AV$21)),IF(AA160=(Info!$C$17+21),('Provozní náklady VaK-ex post'!$W$63*1000)*INDEX(Indexace!$C$44:$AV$44,MATCH($D$7,Indexace!$C$21:$AV$21)),IF(AA160=(Info!$C$17+22),('Provozní náklady VaK-ex post'!$W$63*1000)*INDEX(Indexace!$C$45:$AV$45,MATCH($D$7,Indexace!$C$21:$AV$21)),IF(AA160=(Info!$C$17+23),('Provozní náklady VaK-ex post'!$W$63*1000)*INDEX(Indexace!$C$46:$AV$46,MATCH($D$7,Indexace!$C$21:$AV$21)),IF(AA160=(Info!$C$17+24),('Provozní náklady VaK-ex post'!$W$63*1000)*INDEX(Indexace!$C$47:$AV$47,MATCH($D$7,Indexace!$C$21:$AV$21)),IF(AA160=(Info!$C$17+25),('Provozní náklady VaK-ex post'!$W$63*1000)*INDEX(Indexace!$C$48:$AV$48,MATCH($D$7,Indexace!$C$21:$AV$21)),IF(AA160=(Info!$C$17+26),('Provozní náklady VaK-ex post'!$W$63*1000)*INDEX(Indexace!$C$49:$AV$49,MATCH($D$7,Indexace!$C$21:$AV$21)),IF(AA160=(Info!$C$17+27),('Provozní náklady VaK-ex post'!$W$63*1000)*INDEX(Indexace!$C$50:$AV$50,MATCH($D$7,Indexace!$C$21:$AV$21)),IF(AA160=(Info!$C$17+28),('Provozní náklady VaK-ex post'!$W$63*1000)*INDEX(Indexace!$C$51:$AV$51,MATCH($D$7,Indexace!$C$21:$AV$21)),IF(AA160=(Info!$C$17+29),('Provozní náklady VaK-ex post'!$W$63*1000)*INDEX(Indexace!$C$52:$AV$52,MATCH($D$7,Indexace!$C$21:$AV$21)),IF(AA160=(Info!$C$17+30),('Provozní náklady VaK-ex post'!$W$63*1000)*INDEX(Indexace!$C$53:$AV$53,MATCH($D$7,Indexace!$C$21:$AV$21)))))))))))))))))))))))))))))))))),0)</f>
        <v>167.74805794237199</v>
      </c>
      <c r="AB162" s="515">
        <f>IF(AB160&gt;=Info!$C$17,IF($F$2=1,0,IF(AB160=Info!$C$17,('Základní vstupní data'!$G$138*1000)*INDEX(Indexace!$C$23:$AV$23,MATCH($D$7,Indexace!$C$21:$AV$21)),IF(AB160=(Info!$C$17+1),('Provozní náklady VaK-ex post'!$G$63*1000)*INDEX(Indexace!$C$24:$AV$24,MATCH($D$7,Indexace!$C$21:$AV$21)),IF(AB160=(Info!$C$17+2),('Provozní náklady VaK-ex post'!$I$63*1000)*INDEX(Indexace!$C$25:$AV$25,MATCH($D$7,Indexace!$C$21:$AV$21)),IF(AB160=(Info!$C$17+3),('Provozní náklady VaK-ex post'!$K$63*1000)*INDEX(Indexace!$C$26:$AV$26,MATCH($D$7,Indexace!$C$21:$AV$21)),IF(AB160=(Info!$C$17+4),('Provozní náklady VaK-ex post'!$M$63*1000)*INDEX(Indexace!$C$27:$AV$27,MATCH($D$7,Indexace!$C$21:$AV$21)),IF(AB160=(Info!$C$17+5),('Provozní náklady VaK-ex post'!$O$63*1000)*INDEX(Indexace!$C$28:$AV$28,MATCH($D$7,Indexace!$C$21:$AV$21)),IF(AB160=(Info!$C$17+6),('Provozní náklady VaK-ex post'!$Q$63*1000)*INDEX(Indexace!$C$29:$AV$29,MATCH($D$7,Indexace!$C$21:$AV$21)),IF(AB160=(Info!$C$17+7),('Provozní náklady VaK-ex post'!$S$63*1000)*INDEX(Indexace!$C$30:$AV$30,MATCH($D$7,Indexace!$C$21:$AV$21)),IF(AB160=(Info!$C$17+8),('Provozní náklady VaK-ex post'!$U$63*1000)*INDEX(Indexace!$C$31:$AV$31,MATCH($D$7,Indexace!$C$21:$AV$21)),IF(AB160=(Info!$C$17+9),('Provozní náklady VaK-ex post'!$W$63*1000)*INDEX(Indexace!$C$32:$AV$32,MATCH($D$7,Indexace!$C$21:$AV$21)),IF(AB160=(Info!$C$17+10),('Provozní náklady VaK-ex post'!$W$63*1000)*INDEX(Indexace!$C$33:$AV$33,MATCH($D$7,Indexace!$C$21:$AV$21)),IF(AB160=(Info!$C$17+11),('Provozní náklady VaK-ex post'!$W$63*1000)*INDEX(Indexace!$C$34:$AV$34,MATCH($D$7,Indexace!$C$21:$AV$21)),IF(AB160=(Info!$C$17+12),('Provozní náklady VaK-ex post'!$W$63*1000)*INDEX(Indexace!$C$35:$AV$35,MATCH($D$7,Indexace!$C$21:$AV$21)),IF(AB160=(Info!$C$17+13),('Provozní náklady VaK-ex post'!$W$63*1000)*INDEX(Indexace!$C$36:$AV$36,MATCH($D$7,Indexace!$C$21:$AV$21)),IF(AB160=(Info!$C$17+14),('Provozní náklady VaK-ex post'!$W$63*1000)*INDEX(Indexace!$C$37:$AV$37,MATCH($D$7,Indexace!$C$21:$AV$21)),IF(AB160=(Info!$C$17+15),('Provozní náklady VaK-ex post'!$W$63*1000)*INDEX(Indexace!$C$38:$AV$38,MATCH($D$7,Indexace!$C$21:$AV$21)),IF(AB160=(Info!$C$17+16),('Provozní náklady VaK-ex post'!$W$63*1000)*INDEX(Indexace!$C$39:$AV$39,MATCH($D$7,Indexace!$C$21:$AV$21)),IF(AB160=(Info!$C$17+17),('Provozní náklady VaK-ex post'!$W$63*1000)*INDEX(Indexace!$C$40:$AV$40,MATCH($D$7,Indexace!$C$21:$AV$21)),IF(AB160=(Info!$C$17+18),('Provozní náklady VaK-ex post'!$W$63*1000)*INDEX(Indexace!$C$41:$AV$41,MATCH($D$7,Indexace!$C$21:$AV$21)),IF(AB160=(Info!$C$17+19),('Provozní náklady VaK-ex post'!$W$63*1000)*INDEX(Indexace!$C$42:$AV$42,MATCH($D$7,Indexace!$C$21:$AV$21)),IF(AB160=(Info!$C$17+20),('Provozní náklady VaK-ex post'!$W$63*1000)*INDEX(Indexace!$C$43:$AV$43,MATCH($D$7,Indexace!$C$21:$AV$21)),IF(AB160=(Info!$C$17+21),('Provozní náklady VaK-ex post'!$W$63*1000)*INDEX(Indexace!$C$44:$AV$44,MATCH($D$7,Indexace!$C$21:$AV$21)),IF(AB160=(Info!$C$17+22),('Provozní náklady VaK-ex post'!$W$63*1000)*INDEX(Indexace!$C$45:$AV$45,MATCH($D$7,Indexace!$C$21:$AV$21)),IF(AB160=(Info!$C$17+23),('Provozní náklady VaK-ex post'!$W$63*1000)*INDEX(Indexace!$C$46:$AV$46,MATCH($D$7,Indexace!$C$21:$AV$21)),IF(AB160=(Info!$C$17+24),('Provozní náklady VaK-ex post'!$W$63*1000)*INDEX(Indexace!$C$47:$AV$47,MATCH($D$7,Indexace!$C$21:$AV$21)),IF(AB160=(Info!$C$17+25),('Provozní náklady VaK-ex post'!$W$63*1000)*INDEX(Indexace!$C$48:$AV$48,MATCH($D$7,Indexace!$C$21:$AV$21)),IF(AB160=(Info!$C$17+26),('Provozní náklady VaK-ex post'!$W$63*1000)*INDEX(Indexace!$C$49:$AV$49,MATCH($D$7,Indexace!$C$21:$AV$21)),IF(AB160=(Info!$C$17+27),('Provozní náklady VaK-ex post'!$W$63*1000)*INDEX(Indexace!$C$50:$AV$50,MATCH($D$7,Indexace!$C$21:$AV$21)),IF(AB160=(Info!$C$17+28),('Provozní náklady VaK-ex post'!$W$63*1000)*INDEX(Indexace!$C$51:$AV$51,MATCH($D$7,Indexace!$C$21:$AV$21)),IF(AB160=(Info!$C$17+29),('Provozní náklady VaK-ex post'!$W$63*1000)*INDEX(Indexace!$C$52:$AV$52,MATCH($D$7,Indexace!$C$21:$AV$21)),IF(AB160=(Info!$C$17+30),('Provozní náklady VaK-ex post'!$W$63*1000)*INDEX(Indexace!$C$53:$AV$53,MATCH($D$7,Indexace!$C$21:$AV$21)))))))))))))))))))))))))))))))))),0)</f>
        <v>164.45888033565882</v>
      </c>
      <c r="AC162" s="515">
        <f>IF(AC160&gt;=Info!$C$17,IF($F$2=1,0,IF(AC160=Info!$C$17,('Základní vstupní data'!$G$138*1000)*INDEX(Indexace!$C$23:$AV$23,MATCH($D$7,Indexace!$C$21:$AV$21)),IF(AC160=(Info!$C$17+1),('Provozní náklady VaK-ex post'!$G$63*1000)*INDEX(Indexace!$C$24:$AV$24,MATCH($D$7,Indexace!$C$21:$AV$21)),IF(AC160=(Info!$C$17+2),('Provozní náklady VaK-ex post'!$I$63*1000)*INDEX(Indexace!$C$25:$AV$25,MATCH($D$7,Indexace!$C$21:$AV$21)),IF(AC160=(Info!$C$17+3),('Provozní náklady VaK-ex post'!$K$63*1000)*INDEX(Indexace!$C$26:$AV$26,MATCH($D$7,Indexace!$C$21:$AV$21)),IF(AC160=(Info!$C$17+4),('Provozní náklady VaK-ex post'!$M$63*1000)*INDEX(Indexace!$C$27:$AV$27,MATCH($D$7,Indexace!$C$21:$AV$21)),IF(AC160=(Info!$C$17+5),('Provozní náklady VaK-ex post'!$O$63*1000)*INDEX(Indexace!$C$28:$AV$28,MATCH($D$7,Indexace!$C$21:$AV$21)),IF(AC160=(Info!$C$17+6),('Provozní náklady VaK-ex post'!$Q$63*1000)*INDEX(Indexace!$C$29:$AV$29,MATCH($D$7,Indexace!$C$21:$AV$21)),IF(AC160=(Info!$C$17+7),('Provozní náklady VaK-ex post'!$S$63*1000)*INDEX(Indexace!$C$30:$AV$30,MATCH($D$7,Indexace!$C$21:$AV$21)),IF(AC160=(Info!$C$17+8),('Provozní náklady VaK-ex post'!$U$63*1000)*INDEX(Indexace!$C$31:$AV$31,MATCH($D$7,Indexace!$C$21:$AV$21)),IF(AC160=(Info!$C$17+9),('Provozní náklady VaK-ex post'!$W$63*1000)*INDEX(Indexace!$C$32:$AV$32,MATCH($D$7,Indexace!$C$21:$AV$21)),IF(AC160=(Info!$C$17+10),('Provozní náklady VaK-ex post'!$W$63*1000)*INDEX(Indexace!$C$33:$AV$33,MATCH($D$7,Indexace!$C$21:$AV$21)),IF(AC160=(Info!$C$17+11),('Provozní náklady VaK-ex post'!$W$63*1000)*INDEX(Indexace!$C$34:$AV$34,MATCH($D$7,Indexace!$C$21:$AV$21)),IF(AC160=(Info!$C$17+12),('Provozní náklady VaK-ex post'!$W$63*1000)*INDEX(Indexace!$C$35:$AV$35,MATCH($D$7,Indexace!$C$21:$AV$21)),IF(AC160=(Info!$C$17+13),('Provozní náklady VaK-ex post'!$W$63*1000)*INDEX(Indexace!$C$36:$AV$36,MATCH($D$7,Indexace!$C$21:$AV$21)),IF(AC160=(Info!$C$17+14),('Provozní náklady VaK-ex post'!$W$63*1000)*INDEX(Indexace!$C$37:$AV$37,MATCH($D$7,Indexace!$C$21:$AV$21)),IF(AC160=(Info!$C$17+15),('Provozní náklady VaK-ex post'!$W$63*1000)*INDEX(Indexace!$C$38:$AV$38,MATCH($D$7,Indexace!$C$21:$AV$21)),IF(AC160=(Info!$C$17+16),('Provozní náklady VaK-ex post'!$W$63*1000)*INDEX(Indexace!$C$39:$AV$39,MATCH($D$7,Indexace!$C$21:$AV$21)),IF(AC160=(Info!$C$17+17),('Provozní náklady VaK-ex post'!$W$63*1000)*INDEX(Indexace!$C$40:$AV$40,MATCH($D$7,Indexace!$C$21:$AV$21)),IF(AC160=(Info!$C$17+18),('Provozní náklady VaK-ex post'!$W$63*1000)*INDEX(Indexace!$C$41:$AV$41,MATCH($D$7,Indexace!$C$21:$AV$21)),IF(AC160=(Info!$C$17+19),('Provozní náklady VaK-ex post'!$W$63*1000)*INDEX(Indexace!$C$42:$AV$42,MATCH($D$7,Indexace!$C$21:$AV$21)),IF(AC160=(Info!$C$17+20),('Provozní náklady VaK-ex post'!$W$63*1000)*INDEX(Indexace!$C$43:$AV$43,MATCH($D$7,Indexace!$C$21:$AV$21)),IF(AC160=(Info!$C$17+21),('Provozní náklady VaK-ex post'!$W$63*1000)*INDEX(Indexace!$C$44:$AV$44,MATCH($D$7,Indexace!$C$21:$AV$21)),IF(AC160=(Info!$C$17+22),('Provozní náklady VaK-ex post'!$W$63*1000)*INDEX(Indexace!$C$45:$AV$45,MATCH($D$7,Indexace!$C$21:$AV$21)),IF(AC160=(Info!$C$17+23),('Provozní náklady VaK-ex post'!$W$63*1000)*INDEX(Indexace!$C$46:$AV$46,MATCH($D$7,Indexace!$C$21:$AV$21)),IF(AC160=(Info!$C$17+24),('Provozní náklady VaK-ex post'!$W$63*1000)*INDEX(Indexace!$C$47:$AV$47,MATCH($D$7,Indexace!$C$21:$AV$21)),IF(AC160=(Info!$C$17+25),('Provozní náklady VaK-ex post'!$W$63*1000)*INDEX(Indexace!$C$48:$AV$48,MATCH($D$7,Indexace!$C$21:$AV$21)),IF(AC160=(Info!$C$17+26),('Provozní náklady VaK-ex post'!$W$63*1000)*INDEX(Indexace!$C$49:$AV$49,MATCH($D$7,Indexace!$C$21:$AV$21)),IF(AC160=(Info!$C$17+27),('Provozní náklady VaK-ex post'!$W$63*1000)*INDEX(Indexace!$C$50:$AV$50,MATCH($D$7,Indexace!$C$21:$AV$21)),IF(AC160=(Info!$C$17+28),('Provozní náklady VaK-ex post'!$W$63*1000)*INDEX(Indexace!$C$51:$AV$51,MATCH($D$7,Indexace!$C$21:$AV$21)),IF(AC160=(Info!$C$17+29),('Provozní náklady VaK-ex post'!$W$63*1000)*INDEX(Indexace!$C$52:$AV$52,MATCH($D$7,Indexace!$C$21:$AV$21)),IF(AC160=(Info!$C$17+30),('Provozní náklady VaK-ex post'!$W$63*1000)*INDEX(Indexace!$C$53:$AV$53,MATCH($D$7,Indexace!$C$21:$AV$21)))))))))))))))))))))))))))))))))),0)</f>
        <v>161.23419640750862</v>
      </c>
      <c r="AD162" s="515">
        <f>IF(AD160&gt;=Info!$C$17,IF($F$2=1,0,IF(AD160=Info!$C$17,('Základní vstupní data'!$G$138*1000)*INDEX(Indexace!$C$23:$AV$23,MATCH($D$7,Indexace!$C$21:$AV$21)),IF(AD160=(Info!$C$17+1),('Provozní náklady VaK-ex post'!$G$63*1000)*INDEX(Indexace!$C$24:$AV$24,MATCH($D$7,Indexace!$C$21:$AV$21)),IF(AD160=(Info!$C$17+2),('Provozní náklady VaK-ex post'!$I$63*1000)*INDEX(Indexace!$C$25:$AV$25,MATCH($D$7,Indexace!$C$21:$AV$21)),IF(AD160=(Info!$C$17+3),('Provozní náklady VaK-ex post'!$K$63*1000)*INDEX(Indexace!$C$26:$AV$26,MATCH($D$7,Indexace!$C$21:$AV$21)),IF(AD160=(Info!$C$17+4),('Provozní náklady VaK-ex post'!$M$63*1000)*INDEX(Indexace!$C$27:$AV$27,MATCH($D$7,Indexace!$C$21:$AV$21)),IF(AD160=(Info!$C$17+5),('Provozní náklady VaK-ex post'!$O$63*1000)*INDEX(Indexace!$C$28:$AV$28,MATCH($D$7,Indexace!$C$21:$AV$21)),IF(AD160=(Info!$C$17+6),('Provozní náklady VaK-ex post'!$Q$63*1000)*INDEX(Indexace!$C$29:$AV$29,MATCH($D$7,Indexace!$C$21:$AV$21)),IF(AD160=(Info!$C$17+7),('Provozní náklady VaK-ex post'!$S$63*1000)*INDEX(Indexace!$C$30:$AV$30,MATCH($D$7,Indexace!$C$21:$AV$21)),IF(AD160=(Info!$C$17+8),('Provozní náklady VaK-ex post'!$U$63*1000)*INDEX(Indexace!$C$31:$AV$31,MATCH($D$7,Indexace!$C$21:$AV$21)),IF(AD160=(Info!$C$17+9),('Provozní náklady VaK-ex post'!$W$63*1000)*INDEX(Indexace!$C$32:$AV$32,MATCH($D$7,Indexace!$C$21:$AV$21)),IF(AD160=(Info!$C$17+10),('Provozní náklady VaK-ex post'!$W$63*1000)*INDEX(Indexace!$C$33:$AV$33,MATCH($D$7,Indexace!$C$21:$AV$21)),IF(AD160=(Info!$C$17+11),('Provozní náklady VaK-ex post'!$W$63*1000)*INDEX(Indexace!$C$34:$AV$34,MATCH($D$7,Indexace!$C$21:$AV$21)),IF(AD160=(Info!$C$17+12),('Provozní náklady VaK-ex post'!$W$63*1000)*INDEX(Indexace!$C$35:$AV$35,MATCH($D$7,Indexace!$C$21:$AV$21)),IF(AD160=(Info!$C$17+13),('Provozní náklady VaK-ex post'!$W$63*1000)*INDEX(Indexace!$C$36:$AV$36,MATCH($D$7,Indexace!$C$21:$AV$21)),IF(AD160=(Info!$C$17+14),('Provozní náklady VaK-ex post'!$W$63*1000)*INDEX(Indexace!$C$37:$AV$37,MATCH($D$7,Indexace!$C$21:$AV$21)),IF(AD160=(Info!$C$17+15),('Provozní náklady VaK-ex post'!$W$63*1000)*INDEX(Indexace!$C$38:$AV$38,MATCH($D$7,Indexace!$C$21:$AV$21)),IF(AD160=(Info!$C$17+16),('Provozní náklady VaK-ex post'!$W$63*1000)*INDEX(Indexace!$C$39:$AV$39,MATCH($D$7,Indexace!$C$21:$AV$21)),IF(AD160=(Info!$C$17+17),('Provozní náklady VaK-ex post'!$W$63*1000)*INDEX(Indexace!$C$40:$AV$40,MATCH($D$7,Indexace!$C$21:$AV$21)),IF(AD160=(Info!$C$17+18),('Provozní náklady VaK-ex post'!$W$63*1000)*INDEX(Indexace!$C$41:$AV$41,MATCH($D$7,Indexace!$C$21:$AV$21)),IF(AD160=(Info!$C$17+19),('Provozní náklady VaK-ex post'!$W$63*1000)*INDEX(Indexace!$C$42:$AV$42,MATCH($D$7,Indexace!$C$21:$AV$21)),IF(AD160=(Info!$C$17+20),('Provozní náklady VaK-ex post'!$W$63*1000)*INDEX(Indexace!$C$43:$AV$43,MATCH($D$7,Indexace!$C$21:$AV$21)),IF(AD160=(Info!$C$17+21),('Provozní náklady VaK-ex post'!$W$63*1000)*INDEX(Indexace!$C$44:$AV$44,MATCH($D$7,Indexace!$C$21:$AV$21)),IF(AD160=(Info!$C$17+22),('Provozní náklady VaK-ex post'!$W$63*1000)*INDEX(Indexace!$C$45:$AV$45,MATCH($D$7,Indexace!$C$21:$AV$21)),IF(AD160=(Info!$C$17+23),('Provozní náklady VaK-ex post'!$W$63*1000)*INDEX(Indexace!$C$46:$AV$46,MATCH($D$7,Indexace!$C$21:$AV$21)),IF(AD160=(Info!$C$17+24),('Provozní náklady VaK-ex post'!$W$63*1000)*INDEX(Indexace!$C$47:$AV$47,MATCH($D$7,Indexace!$C$21:$AV$21)),IF(AD160=(Info!$C$17+25),('Provozní náklady VaK-ex post'!$W$63*1000)*INDEX(Indexace!$C$48:$AV$48,MATCH($D$7,Indexace!$C$21:$AV$21)),IF(AD160=(Info!$C$17+26),('Provozní náklady VaK-ex post'!$W$63*1000)*INDEX(Indexace!$C$49:$AV$49,MATCH($D$7,Indexace!$C$21:$AV$21)),IF(AD160=(Info!$C$17+27),('Provozní náklady VaK-ex post'!$W$63*1000)*INDEX(Indexace!$C$50:$AV$50,MATCH($D$7,Indexace!$C$21:$AV$21)),IF(AD160=(Info!$C$17+28),('Provozní náklady VaK-ex post'!$W$63*1000)*INDEX(Indexace!$C$51:$AV$51,MATCH($D$7,Indexace!$C$21:$AV$21)),IF(AD160=(Info!$C$17+29),('Provozní náklady VaK-ex post'!$W$63*1000)*INDEX(Indexace!$C$52:$AV$52,MATCH($D$7,Indexace!$C$21:$AV$21)),IF(AD160=(Info!$C$17+30),('Provozní náklady VaK-ex post'!$W$63*1000)*INDEX(Indexace!$C$53:$AV$53,MATCH($D$7,Indexace!$C$21:$AV$21)))))))))))))))))))))))))))))))))),0)</f>
        <v>158.07274157598886</v>
      </c>
      <c r="AE162" s="515">
        <f>IF(AE160&gt;=Info!$C$17,IF($F$2=1,0,IF(AE160=Info!$C$17,('Základní vstupní data'!$G$138*1000)*INDEX(Indexace!$C$23:$AV$23,MATCH($D$7,Indexace!$C$21:$AV$21)),IF(AE160=(Info!$C$17+1),('Provozní náklady VaK-ex post'!$G$63*1000)*INDEX(Indexace!$C$24:$AV$24,MATCH($D$7,Indexace!$C$21:$AV$21)),IF(AE160=(Info!$C$17+2),('Provozní náklady VaK-ex post'!$I$63*1000)*INDEX(Indexace!$C$25:$AV$25,MATCH($D$7,Indexace!$C$21:$AV$21)),IF(AE160=(Info!$C$17+3),('Provozní náklady VaK-ex post'!$K$63*1000)*INDEX(Indexace!$C$26:$AV$26,MATCH($D$7,Indexace!$C$21:$AV$21)),IF(AE160=(Info!$C$17+4),('Provozní náklady VaK-ex post'!$M$63*1000)*INDEX(Indexace!$C$27:$AV$27,MATCH($D$7,Indexace!$C$21:$AV$21)),IF(AE160=(Info!$C$17+5),('Provozní náklady VaK-ex post'!$O$63*1000)*INDEX(Indexace!$C$28:$AV$28,MATCH($D$7,Indexace!$C$21:$AV$21)),IF(AE160=(Info!$C$17+6),('Provozní náklady VaK-ex post'!$Q$63*1000)*INDEX(Indexace!$C$29:$AV$29,MATCH($D$7,Indexace!$C$21:$AV$21)),IF(AE160=(Info!$C$17+7),('Provozní náklady VaK-ex post'!$S$63*1000)*INDEX(Indexace!$C$30:$AV$30,MATCH($D$7,Indexace!$C$21:$AV$21)),IF(AE160=(Info!$C$17+8),('Provozní náklady VaK-ex post'!$U$63*1000)*INDEX(Indexace!$C$31:$AV$31,MATCH($D$7,Indexace!$C$21:$AV$21)),IF(AE160=(Info!$C$17+9),('Provozní náklady VaK-ex post'!$W$63*1000)*INDEX(Indexace!$C$32:$AV$32,MATCH($D$7,Indexace!$C$21:$AV$21)),IF(AE160=(Info!$C$17+10),('Provozní náklady VaK-ex post'!$W$63*1000)*INDEX(Indexace!$C$33:$AV$33,MATCH($D$7,Indexace!$C$21:$AV$21)),IF(AE160=(Info!$C$17+11),('Provozní náklady VaK-ex post'!$W$63*1000)*INDEX(Indexace!$C$34:$AV$34,MATCH($D$7,Indexace!$C$21:$AV$21)),IF(AE160=(Info!$C$17+12),('Provozní náklady VaK-ex post'!$W$63*1000)*INDEX(Indexace!$C$35:$AV$35,MATCH($D$7,Indexace!$C$21:$AV$21)),IF(AE160=(Info!$C$17+13),('Provozní náklady VaK-ex post'!$W$63*1000)*INDEX(Indexace!$C$36:$AV$36,MATCH($D$7,Indexace!$C$21:$AV$21)),IF(AE160=(Info!$C$17+14),('Provozní náklady VaK-ex post'!$W$63*1000)*INDEX(Indexace!$C$37:$AV$37,MATCH($D$7,Indexace!$C$21:$AV$21)),IF(AE160=(Info!$C$17+15),('Provozní náklady VaK-ex post'!$W$63*1000)*INDEX(Indexace!$C$38:$AV$38,MATCH($D$7,Indexace!$C$21:$AV$21)),IF(AE160=(Info!$C$17+16),('Provozní náklady VaK-ex post'!$W$63*1000)*INDEX(Indexace!$C$39:$AV$39,MATCH($D$7,Indexace!$C$21:$AV$21)),IF(AE160=(Info!$C$17+17),('Provozní náklady VaK-ex post'!$W$63*1000)*INDEX(Indexace!$C$40:$AV$40,MATCH($D$7,Indexace!$C$21:$AV$21)),IF(AE160=(Info!$C$17+18),('Provozní náklady VaK-ex post'!$W$63*1000)*INDEX(Indexace!$C$41:$AV$41,MATCH($D$7,Indexace!$C$21:$AV$21)),IF(AE160=(Info!$C$17+19),('Provozní náklady VaK-ex post'!$W$63*1000)*INDEX(Indexace!$C$42:$AV$42,MATCH($D$7,Indexace!$C$21:$AV$21)),IF(AE160=(Info!$C$17+20),('Provozní náklady VaK-ex post'!$W$63*1000)*INDEX(Indexace!$C$43:$AV$43,MATCH($D$7,Indexace!$C$21:$AV$21)),IF(AE160=(Info!$C$17+21),('Provozní náklady VaK-ex post'!$W$63*1000)*INDEX(Indexace!$C$44:$AV$44,MATCH($D$7,Indexace!$C$21:$AV$21)),IF(AE160=(Info!$C$17+22),('Provozní náklady VaK-ex post'!$W$63*1000)*INDEX(Indexace!$C$45:$AV$45,MATCH($D$7,Indexace!$C$21:$AV$21)),IF(AE160=(Info!$C$17+23),('Provozní náklady VaK-ex post'!$W$63*1000)*INDEX(Indexace!$C$46:$AV$46,MATCH($D$7,Indexace!$C$21:$AV$21)),IF(AE160=(Info!$C$17+24),('Provozní náklady VaK-ex post'!$W$63*1000)*INDEX(Indexace!$C$47:$AV$47,MATCH($D$7,Indexace!$C$21:$AV$21)),IF(AE160=(Info!$C$17+25),('Provozní náklady VaK-ex post'!$W$63*1000)*INDEX(Indexace!$C$48:$AV$48,MATCH($D$7,Indexace!$C$21:$AV$21)),IF(AE160=(Info!$C$17+26),('Provozní náklady VaK-ex post'!$W$63*1000)*INDEX(Indexace!$C$49:$AV$49,MATCH($D$7,Indexace!$C$21:$AV$21)),IF(AE160=(Info!$C$17+27),('Provozní náklady VaK-ex post'!$W$63*1000)*INDEX(Indexace!$C$50:$AV$50,MATCH($D$7,Indexace!$C$21:$AV$21)),IF(AE160=(Info!$C$17+28),('Provozní náklady VaK-ex post'!$W$63*1000)*INDEX(Indexace!$C$51:$AV$51,MATCH($D$7,Indexace!$C$21:$AV$21)),IF(AE160=(Info!$C$17+29),('Provozní náklady VaK-ex post'!$W$63*1000)*INDEX(Indexace!$C$52:$AV$52,MATCH($D$7,Indexace!$C$21:$AV$21)),IF(AE160=(Info!$C$17+30),('Provozní náklady VaK-ex post'!$W$63*1000)*INDEX(Indexace!$C$53:$AV$53,MATCH($D$7,Indexace!$C$21:$AV$21)))))))))))))))))))))))))))))))))),0)</f>
        <v>154.97327605489104</v>
      </c>
      <c r="AF162" s="515">
        <f>IF(AF160&gt;=Info!$C$17,IF($F$2=1,0,IF(AF160=Info!$C$17,('Základní vstupní data'!$G$138*1000)*INDEX(Indexace!$C$23:$AV$23,MATCH($D$7,Indexace!$C$21:$AV$21)),IF(AF160=(Info!$C$17+1),('Provozní náklady VaK-ex post'!$G$63*1000)*INDEX(Indexace!$C$24:$AV$24,MATCH($D$7,Indexace!$C$21:$AV$21)),IF(AF160=(Info!$C$17+2),('Provozní náklady VaK-ex post'!$I$63*1000)*INDEX(Indexace!$C$25:$AV$25,MATCH($D$7,Indexace!$C$21:$AV$21)),IF(AF160=(Info!$C$17+3),('Provozní náklady VaK-ex post'!$K$63*1000)*INDEX(Indexace!$C$26:$AV$26,MATCH($D$7,Indexace!$C$21:$AV$21)),IF(AF160=(Info!$C$17+4),('Provozní náklady VaK-ex post'!$M$63*1000)*INDEX(Indexace!$C$27:$AV$27,MATCH($D$7,Indexace!$C$21:$AV$21)),IF(AF160=(Info!$C$17+5),('Provozní náklady VaK-ex post'!$O$63*1000)*INDEX(Indexace!$C$28:$AV$28,MATCH($D$7,Indexace!$C$21:$AV$21)),IF(AF160=(Info!$C$17+6),('Provozní náklady VaK-ex post'!$Q$63*1000)*INDEX(Indexace!$C$29:$AV$29,MATCH($D$7,Indexace!$C$21:$AV$21)),IF(AF160=(Info!$C$17+7),('Provozní náklady VaK-ex post'!$S$63*1000)*INDEX(Indexace!$C$30:$AV$30,MATCH($D$7,Indexace!$C$21:$AV$21)),IF(AF160=(Info!$C$17+8),('Provozní náklady VaK-ex post'!$U$63*1000)*INDEX(Indexace!$C$31:$AV$31,MATCH($D$7,Indexace!$C$21:$AV$21)),IF(AF160=(Info!$C$17+9),('Provozní náklady VaK-ex post'!$W$63*1000)*INDEX(Indexace!$C$32:$AV$32,MATCH($D$7,Indexace!$C$21:$AV$21)),IF(AF160=(Info!$C$17+10),('Provozní náklady VaK-ex post'!$W$63*1000)*INDEX(Indexace!$C$33:$AV$33,MATCH($D$7,Indexace!$C$21:$AV$21)),IF(AF160=(Info!$C$17+11),('Provozní náklady VaK-ex post'!$W$63*1000)*INDEX(Indexace!$C$34:$AV$34,MATCH($D$7,Indexace!$C$21:$AV$21)),IF(AF160=(Info!$C$17+12),('Provozní náklady VaK-ex post'!$W$63*1000)*INDEX(Indexace!$C$35:$AV$35,MATCH($D$7,Indexace!$C$21:$AV$21)),IF(AF160=(Info!$C$17+13),('Provozní náklady VaK-ex post'!$W$63*1000)*INDEX(Indexace!$C$36:$AV$36,MATCH($D$7,Indexace!$C$21:$AV$21)),IF(AF160=(Info!$C$17+14),('Provozní náklady VaK-ex post'!$W$63*1000)*INDEX(Indexace!$C$37:$AV$37,MATCH($D$7,Indexace!$C$21:$AV$21)),IF(AF160=(Info!$C$17+15),('Provozní náklady VaK-ex post'!$W$63*1000)*INDEX(Indexace!$C$38:$AV$38,MATCH($D$7,Indexace!$C$21:$AV$21)),IF(AF160=(Info!$C$17+16),('Provozní náklady VaK-ex post'!$W$63*1000)*INDEX(Indexace!$C$39:$AV$39,MATCH($D$7,Indexace!$C$21:$AV$21)),IF(AF160=(Info!$C$17+17),('Provozní náklady VaK-ex post'!$W$63*1000)*INDEX(Indexace!$C$40:$AV$40,MATCH($D$7,Indexace!$C$21:$AV$21)),IF(AF160=(Info!$C$17+18),('Provozní náklady VaK-ex post'!$W$63*1000)*INDEX(Indexace!$C$41:$AV$41,MATCH($D$7,Indexace!$C$21:$AV$21)),IF(AF160=(Info!$C$17+19),('Provozní náklady VaK-ex post'!$W$63*1000)*INDEX(Indexace!$C$42:$AV$42,MATCH($D$7,Indexace!$C$21:$AV$21)),IF(AF160=(Info!$C$17+20),('Provozní náklady VaK-ex post'!$W$63*1000)*INDEX(Indexace!$C$43:$AV$43,MATCH($D$7,Indexace!$C$21:$AV$21)),IF(AF160=(Info!$C$17+21),('Provozní náklady VaK-ex post'!$W$63*1000)*INDEX(Indexace!$C$44:$AV$44,MATCH($D$7,Indexace!$C$21:$AV$21)),IF(AF160=(Info!$C$17+22),('Provozní náklady VaK-ex post'!$W$63*1000)*INDEX(Indexace!$C$45:$AV$45,MATCH($D$7,Indexace!$C$21:$AV$21)),IF(AF160=(Info!$C$17+23),('Provozní náklady VaK-ex post'!$W$63*1000)*INDEX(Indexace!$C$46:$AV$46,MATCH($D$7,Indexace!$C$21:$AV$21)),IF(AF160=(Info!$C$17+24),('Provozní náklady VaK-ex post'!$W$63*1000)*INDEX(Indexace!$C$47:$AV$47,MATCH($D$7,Indexace!$C$21:$AV$21)),IF(AF160=(Info!$C$17+25),('Provozní náklady VaK-ex post'!$W$63*1000)*INDEX(Indexace!$C$48:$AV$48,MATCH($D$7,Indexace!$C$21:$AV$21)),IF(AF160=(Info!$C$17+26),('Provozní náklady VaK-ex post'!$W$63*1000)*INDEX(Indexace!$C$49:$AV$49,MATCH($D$7,Indexace!$C$21:$AV$21)),IF(AF160=(Info!$C$17+27),('Provozní náklady VaK-ex post'!$W$63*1000)*INDEX(Indexace!$C$50:$AV$50,MATCH($D$7,Indexace!$C$21:$AV$21)),IF(AF160=(Info!$C$17+28),('Provozní náklady VaK-ex post'!$W$63*1000)*INDEX(Indexace!$C$51:$AV$51,MATCH($D$7,Indexace!$C$21:$AV$21)),IF(AF160=(Info!$C$17+29),('Provozní náklady VaK-ex post'!$W$63*1000)*INDEX(Indexace!$C$52:$AV$52,MATCH($D$7,Indexace!$C$21:$AV$21)),IF(AF160=(Info!$C$17+30),('Provozní náklady VaK-ex post'!$W$63*1000)*INDEX(Indexace!$C$53:$AV$53,MATCH($D$7,Indexace!$C$21:$AV$21)))))))))))))))))))))))))))))))))),0)</f>
        <v>151.93458436754023</v>
      </c>
      <c r="AG162" s="515">
        <f>IF(AG160&gt;=Info!$C$17,IF($F$2=1,0,IF(AG160=Info!$C$17,('Základní vstupní data'!$G$138*1000)*INDEX(Indexace!$C$23:$AV$23,MATCH($D$7,Indexace!$C$21:$AV$21)),IF(AG160=(Info!$C$17+1),('Provozní náklady VaK-ex post'!$G$63*1000)*INDEX(Indexace!$C$24:$AV$24,MATCH($D$7,Indexace!$C$21:$AV$21)),IF(AG160=(Info!$C$17+2),('Provozní náklady VaK-ex post'!$I$63*1000)*INDEX(Indexace!$C$25:$AV$25,MATCH($D$7,Indexace!$C$21:$AV$21)),IF(AG160=(Info!$C$17+3),('Provozní náklady VaK-ex post'!$K$63*1000)*INDEX(Indexace!$C$26:$AV$26,MATCH($D$7,Indexace!$C$21:$AV$21)),IF(AG160=(Info!$C$17+4),('Provozní náklady VaK-ex post'!$M$63*1000)*INDEX(Indexace!$C$27:$AV$27,MATCH($D$7,Indexace!$C$21:$AV$21)),IF(AG160=(Info!$C$17+5),('Provozní náklady VaK-ex post'!$O$63*1000)*INDEX(Indexace!$C$28:$AV$28,MATCH($D$7,Indexace!$C$21:$AV$21)),IF(AG160=(Info!$C$17+6),('Provozní náklady VaK-ex post'!$Q$63*1000)*INDEX(Indexace!$C$29:$AV$29,MATCH($D$7,Indexace!$C$21:$AV$21)),IF(AG160=(Info!$C$17+7),('Provozní náklady VaK-ex post'!$S$63*1000)*INDEX(Indexace!$C$30:$AV$30,MATCH($D$7,Indexace!$C$21:$AV$21)),IF(AG160=(Info!$C$17+8),('Provozní náklady VaK-ex post'!$U$63*1000)*INDEX(Indexace!$C$31:$AV$31,MATCH($D$7,Indexace!$C$21:$AV$21)),IF(AG160=(Info!$C$17+9),('Provozní náklady VaK-ex post'!$W$63*1000)*INDEX(Indexace!$C$32:$AV$32,MATCH($D$7,Indexace!$C$21:$AV$21)),IF(AG160=(Info!$C$17+10),('Provozní náklady VaK-ex post'!$W$63*1000)*INDEX(Indexace!$C$33:$AV$33,MATCH($D$7,Indexace!$C$21:$AV$21)),IF(AG160=(Info!$C$17+11),('Provozní náklady VaK-ex post'!$W$63*1000)*INDEX(Indexace!$C$34:$AV$34,MATCH($D$7,Indexace!$C$21:$AV$21)),IF(AG160=(Info!$C$17+12),('Provozní náklady VaK-ex post'!$W$63*1000)*INDEX(Indexace!$C$35:$AV$35,MATCH($D$7,Indexace!$C$21:$AV$21)),IF(AG160=(Info!$C$17+13),('Provozní náklady VaK-ex post'!$W$63*1000)*INDEX(Indexace!$C$36:$AV$36,MATCH($D$7,Indexace!$C$21:$AV$21)),IF(AG160=(Info!$C$17+14),('Provozní náklady VaK-ex post'!$W$63*1000)*INDEX(Indexace!$C$37:$AV$37,MATCH($D$7,Indexace!$C$21:$AV$21)),IF(AG160=(Info!$C$17+15),('Provozní náklady VaK-ex post'!$W$63*1000)*INDEX(Indexace!$C$38:$AV$38,MATCH($D$7,Indexace!$C$21:$AV$21)),IF(AG160=(Info!$C$17+16),('Provozní náklady VaK-ex post'!$W$63*1000)*INDEX(Indexace!$C$39:$AV$39,MATCH($D$7,Indexace!$C$21:$AV$21)),IF(AG160=(Info!$C$17+17),('Provozní náklady VaK-ex post'!$W$63*1000)*INDEX(Indexace!$C$40:$AV$40,MATCH($D$7,Indexace!$C$21:$AV$21)),IF(AG160=(Info!$C$17+18),('Provozní náklady VaK-ex post'!$W$63*1000)*INDEX(Indexace!$C$41:$AV$41,MATCH($D$7,Indexace!$C$21:$AV$21)),IF(AG160=(Info!$C$17+19),('Provozní náklady VaK-ex post'!$W$63*1000)*INDEX(Indexace!$C$42:$AV$42,MATCH($D$7,Indexace!$C$21:$AV$21)),IF(AG160=(Info!$C$17+20),('Provozní náklady VaK-ex post'!$W$63*1000)*INDEX(Indexace!$C$43:$AV$43,MATCH($D$7,Indexace!$C$21:$AV$21)),IF(AG160=(Info!$C$17+21),('Provozní náklady VaK-ex post'!$W$63*1000)*INDEX(Indexace!$C$44:$AV$44,MATCH($D$7,Indexace!$C$21:$AV$21)),IF(AG160=(Info!$C$17+22),('Provozní náklady VaK-ex post'!$W$63*1000)*INDEX(Indexace!$C$45:$AV$45,MATCH($D$7,Indexace!$C$21:$AV$21)),IF(AG160=(Info!$C$17+23),('Provozní náklady VaK-ex post'!$W$63*1000)*INDEX(Indexace!$C$46:$AV$46,MATCH($D$7,Indexace!$C$21:$AV$21)),IF(AG160=(Info!$C$17+24),('Provozní náklady VaK-ex post'!$W$63*1000)*INDEX(Indexace!$C$47:$AV$47,MATCH($D$7,Indexace!$C$21:$AV$21)),IF(AG160=(Info!$C$17+25),('Provozní náklady VaK-ex post'!$W$63*1000)*INDEX(Indexace!$C$48:$AV$48,MATCH($D$7,Indexace!$C$21:$AV$21)),IF(AG160=(Info!$C$17+26),('Provozní náklady VaK-ex post'!$W$63*1000)*INDEX(Indexace!$C$49:$AV$49,MATCH($D$7,Indexace!$C$21:$AV$21)),IF(AG160=(Info!$C$17+27),('Provozní náklady VaK-ex post'!$W$63*1000)*INDEX(Indexace!$C$50:$AV$50,MATCH($D$7,Indexace!$C$21:$AV$21)),IF(AG160=(Info!$C$17+28),('Provozní náklady VaK-ex post'!$W$63*1000)*INDEX(Indexace!$C$51:$AV$51,MATCH($D$7,Indexace!$C$21:$AV$21)),IF(AG160=(Info!$C$17+29),('Provozní náklady VaK-ex post'!$W$63*1000)*INDEX(Indexace!$C$52:$AV$52,MATCH($D$7,Indexace!$C$21:$AV$21)),IF(AG160=(Info!$C$17+30),('Provozní náklady VaK-ex post'!$W$63*1000)*INDEX(Indexace!$C$53:$AV$53,MATCH($D$7,Indexace!$C$21:$AV$21)))))))))))))))))))))))))))))))))),0)</f>
        <v>151.93458436754023</v>
      </c>
      <c r="AH162" s="515">
        <f>IF(AH160&gt;=Info!$C$17,IF($F$2=1,0,IF(AH160=Info!$C$17,('Základní vstupní data'!$G$138*1000)*INDEX(Indexace!$C$23:$AV$23,MATCH($D$7,Indexace!$C$21:$AV$21)),IF(AH160=(Info!$C$17+1),('Provozní náklady VaK-ex post'!$G$63*1000)*INDEX(Indexace!$C$24:$AV$24,MATCH($D$7,Indexace!$C$21:$AV$21)),IF(AH160=(Info!$C$17+2),('Provozní náklady VaK-ex post'!$I$63*1000)*INDEX(Indexace!$C$25:$AV$25,MATCH($D$7,Indexace!$C$21:$AV$21)),IF(AH160=(Info!$C$17+3),('Provozní náklady VaK-ex post'!$K$63*1000)*INDEX(Indexace!$C$26:$AV$26,MATCH($D$7,Indexace!$C$21:$AV$21)),IF(AH160=(Info!$C$17+4),('Provozní náklady VaK-ex post'!$M$63*1000)*INDEX(Indexace!$C$27:$AV$27,MATCH($D$7,Indexace!$C$21:$AV$21)),IF(AH160=(Info!$C$17+5),('Provozní náklady VaK-ex post'!$O$63*1000)*INDEX(Indexace!$C$28:$AV$28,MATCH($D$7,Indexace!$C$21:$AV$21)),IF(AH160=(Info!$C$17+6),('Provozní náklady VaK-ex post'!$Q$63*1000)*INDEX(Indexace!$C$29:$AV$29,MATCH($D$7,Indexace!$C$21:$AV$21)),IF(AH160=(Info!$C$17+7),('Provozní náklady VaK-ex post'!$S$63*1000)*INDEX(Indexace!$C$30:$AV$30,MATCH($D$7,Indexace!$C$21:$AV$21)),IF(AH160=(Info!$C$17+8),('Provozní náklady VaK-ex post'!$U$63*1000)*INDEX(Indexace!$C$31:$AV$31,MATCH($D$7,Indexace!$C$21:$AV$21)),IF(AH160=(Info!$C$17+9),('Provozní náklady VaK-ex post'!$W$63*1000)*INDEX(Indexace!$C$32:$AV$32,MATCH($D$7,Indexace!$C$21:$AV$21)),IF(AH160=(Info!$C$17+10),('Provozní náklady VaK-ex post'!$W$63*1000)*INDEX(Indexace!$C$33:$AV$33,MATCH($D$7,Indexace!$C$21:$AV$21)),IF(AH160=(Info!$C$17+11),('Provozní náklady VaK-ex post'!$W$63*1000)*INDEX(Indexace!$C$34:$AV$34,MATCH($D$7,Indexace!$C$21:$AV$21)),IF(AH160=(Info!$C$17+12),('Provozní náklady VaK-ex post'!$W$63*1000)*INDEX(Indexace!$C$35:$AV$35,MATCH($D$7,Indexace!$C$21:$AV$21)),IF(AH160=(Info!$C$17+13),('Provozní náklady VaK-ex post'!$W$63*1000)*INDEX(Indexace!$C$36:$AV$36,MATCH($D$7,Indexace!$C$21:$AV$21)),IF(AH160=(Info!$C$17+14),('Provozní náklady VaK-ex post'!$W$63*1000)*INDEX(Indexace!$C$37:$AV$37,MATCH($D$7,Indexace!$C$21:$AV$21)),IF(AH160=(Info!$C$17+15),('Provozní náklady VaK-ex post'!$W$63*1000)*INDEX(Indexace!$C$38:$AV$38,MATCH($D$7,Indexace!$C$21:$AV$21)),IF(AH160=(Info!$C$17+16),('Provozní náklady VaK-ex post'!$W$63*1000)*INDEX(Indexace!$C$39:$AV$39,MATCH($D$7,Indexace!$C$21:$AV$21)),IF(AH160=(Info!$C$17+17),('Provozní náklady VaK-ex post'!$W$63*1000)*INDEX(Indexace!$C$40:$AV$40,MATCH($D$7,Indexace!$C$21:$AV$21)),IF(AH160=(Info!$C$17+18),('Provozní náklady VaK-ex post'!$W$63*1000)*INDEX(Indexace!$C$41:$AV$41,MATCH($D$7,Indexace!$C$21:$AV$21)),IF(AH160=(Info!$C$17+19),('Provozní náklady VaK-ex post'!$W$63*1000)*INDEX(Indexace!$C$42:$AV$42,MATCH($D$7,Indexace!$C$21:$AV$21)),IF(AH160=(Info!$C$17+20),('Provozní náklady VaK-ex post'!$W$63*1000)*INDEX(Indexace!$C$43:$AV$43,MATCH($D$7,Indexace!$C$21:$AV$21)),IF(AH160=(Info!$C$17+21),('Provozní náklady VaK-ex post'!$W$63*1000)*INDEX(Indexace!$C$44:$AV$44,MATCH($D$7,Indexace!$C$21:$AV$21)),IF(AH160=(Info!$C$17+22),('Provozní náklady VaK-ex post'!$W$63*1000)*INDEX(Indexace!$C$45:$AV$45,MATCH($D$7,Indexace!$C$21:$AV$21)),IF(AH160=(Info!$C$17+23),('Provozní náklady VaK-ex post'!$W$63*1000)*INDEX(Indexace!$C$46:$AV$46,MATCH($D$7,Indexace!$C$21:$AV$21)),IF(AH160=(Info!$C$17+24),('Provozní náklady VaK-ex post'!$W$63*1000)*INDEX(Indexace!$C$47:$AV$47,MATCH($D$7,Indexace!$C$21:$AV$21)),IF(AH160=(Info!$C$17+25),('Provozní náklady VaK-ex post'!$W$63*1000)*INDEX(Indexace!$C$48:$AV$48,MATCH($D$7,Indexace!$C$21:$AV$21)),IF(AH160=(Info!$C$17+26),('Provozní náklady VaK-ex post'!$W$63*1000)*INDEX(Indexace!$C$49:$AV$49,MATCH($D$7,Indexace!$C$21:$AV$21)),IF(AH160=(Info!$C$17+27),('Provozní náklady VaK-ex post'!$W$63*1000)*INDEX(Indexace!$C$50:$AV$50,MATCH($D$7,Indexace!$C$21:$AV$21)),IF(AH160=(Info!$C$17+28),('Provozní náklady VaK-ex post'!$W$63*1000)*INDEX(Indexace!$C$51:$AV$51,MATCH($D$7,Indexace!$C$21:$AV$21)),IF(AH160=(Info!$C$17+29),('Provozní náklady VaK-ex post'!$W$63*1000)*INDEX(Indexace!$C$52:$AV$52,MATCH($D$7,Indexace!$C$21:$AV$21)),IF(AH160=(Info!$C$17+30),('Provozní náklady VaK-ex post'!$W$63*1000)*INDEX(Indexace!$C$53:$AV$53,MATCH($D$7,Indexace!$C$21:$AV$21)))))))))))))))))))))))))))))))))),0)</f>
        <v>151.93458436754023</v>
      </c>
    </row>
    <row r="163" spans="1:36">
      <c r="B163" s="49"/>
      <c r="C163" s="306"/>
      <c r="D163" s="16"/>
      <c r="E163" s="764"/>
      <c r="F163" s="310"/>
      <c r="G163" s="305"/>
      <c r="H163" s="305"/>
      <c r="I163" s="305"/>
      <c r="J163" s="305"/>
      <c r="K163" s="305"/>
      <c r="L163" s="305"/>
      <c r="M163" s="305"/>
      <c r="N163" s="305"/>
      <c r="O163" s="310"/>
      <c r="P163" s="310"/>
      <c r="Q163" s="310"/>
      <c r="R163" s="310"/>
      <c r="S163" s="310"/>
      <c r="T163" s="310"/>
      <c r="U163" s="310"/>
      <c r="V163" s="310"/>
      <c r="W163" s="310"/>
      <c r="X163" s="310"/>
      <c r="Y163" s="310"/>
      <c r="Z163" s="310"/>
      <c r="AA163" s="310"/>
      <c r="AB163" s="310"/>
      <c r="AC163" s="310"/>
      <c r="AD163" s="310"/>
      <c r="AE163" s="310"/>
      <c r="AF163" s="310"/>
      <c r="AG163" s="310"/>
      <c r="AH163" s="310"/>
      <c r="AI163" s="17"/>
      <c r="AJ163" s="17"/>
    </row>
    <row r="164" spans="1:36">
      <c r="B164" s="202" t="s">
        <v>238</v>
      </c>
      <c r="C164" s="202" t="s">
        <v>243</v>
      </c>
      <c r="D164" s="233"/>
      <c r="E164" s="233">
        <f>E160</f>
        <v>2024</v>
      </c>
      <c r="F164" s="233">
        <f t="shared" ref="F164:AH164" si="107">F160</f>
        <v>2025</v>
      </c>
      <c r="G164" s="233">
        <f t="shared" si="107"/>
        <v>2026</v>
      </c>
      <c r="H164" s="233">
        <f t="shared" si="107"/>
        <v>2027</v>
      </c>
      <c r="I164" s="233">
        <f t="shared" si="107"/>
        <v>2028</v>
      </c>
      <c r="J164" s="233">
        <f t="shared" si="107"/>
        <v>2029</v>
      </c>
      <c r="K164" s="233">
        <f t="shared" si="107"/>
        <v>2030</v>
      </c>
      <c r="L164" s="233">
        <f t="shared" si="107"/>
        <v>2031</v>
      </c>
      <c r="M164" s="233">
        <f t="shared" si="107"/>
        <v>2032</v>
      </c>
      <c r="N164" s="233">
        <f t="shared" si="107"/>
        <v>2033</v>
      </c>
      <c r="O164" s="233">
        <f t="shared" si="107"/>
        <v>2034</v>
      </c>
      <c r="P164" s="233">
        <f t="shared" si="107"/>
        <v>2035</v>
      </c>
      <c r="Q164" s="233">
        <f t="shared" si="107"/>
        <v>2036</v>
      </c>
      <c r="R164" s="233">
        <f t="shared" si="107"/>
        <v>2037</v>
      </c>
      <c r="S164" s="233">
        <f t="shared" si="107"/>
        <v>2038</v>
      </c>
      <c r="T164" s="233">
        <f t="shared" si="107"/>
        <v>2039</v>
      </c>
      <c r="U164" s="233">
        <f t="shared" si="107"/>
        <v>2040</v>
      </c>
      <c r="V164" s="233">
        <f t="shared" si="107"/>
        <v>2041</v>
      </c>
      <c r="W164" s="233">
        <f t="shared" si="107"/>
        <v>2042</v>
      </c>
      <c r="X164" s="233">
        <f t="shared" si="107"/>
        <v>2043</v>
      </c>
      <c r="Y164" s="233">
        <f t="shared" si="107"/>
        <v>2044</v>
      </c>
      <c r="Z164" s="233">
        <f t="shared" si="107"/>
        <v>2045</v>
      </c>
      <c r="AA164" s="233">
        <f t="shared" si="107"/>
        <v>2046</v>
      </c>
      <c r="AB164" s="233">
        <f t="shared" si="107"/>
        <v>2047</v>
      </c>
      <c r="AC164" s="233">
        <f t="shared" si="107"/>
        <v>2048</v>
      </c>
      <c r="AD164" s="233">
        <f t="shared" si="107"/>
        <v>2049</v>
      </c>
      <c r="AE164" s="233">
        <f t="shared" si="107"/>
        <v>2050</v>
      </c>
      <c r="AF164" s="233">
        <f t="shared" si="107"/>
        <v>2051</v>
      </c>
      <c r="AG164" s="233">
        <f t="shared" si="107"/>
        <v>2052</v>
      </c>
      <c r="AH164" s="233">
        <f t="shared" si="107"/>
        <v>2053</v>
      </c>
      <c r="AI164" s="17"/>
      <c r="AJ164" s="17"/>
    </row>
    <row r="165" spans="1:36">
      <c r="B165" s="120" t="s">
        <v>0</v>
      </c>
      <c r="C165" s="523"/>
      <c r="D165" s="490" t="s">
        <v>17</v>
      </c>
      <c r="E165" s="514">
        <f>IF(E$164&gt;=Info!$C$17,IF($F$2=1,0,0))</f>
        <v>0</v>
      </c>
      <c r="F165" s="514">
        <f>IF(F$164&gt;=Info!$C$17,IF($F$2=1,0,0))</f>
        <v>0</v>
      </c>
      <c r="G165" s="514">
        <f>IF(G$164&gt;=Info!$C$17,IF($F$2=1,0,0))</f>
        <v>0</v>
      </c>
      <c r="H165" s="514">
        <f>IF(H$164&gt;=Info!$C$17,IF($F$2=1,0,0))</f>
        <v>0</v>
      </c>
      <c r="I165" s="514">
        <f>IF(I$164&gt;=Info!$C$17,IF($F$2=1,0,0))</f>
        <v>0</v>
      </c>
      <c r="J165" s="514">
        <f>IF(J$164&gt;=Info!$C$17,IF($F$2=1,0,0))</f>
        <v>0</v>
      </c>
      <c r="K165" s="514">
        <f>IF(K$164&gt;=Info!$C$17,IF($F$2=1,0,0))</f>
        <v>0</v>
      </c>
      <c r="L165" s="514">
        <f>IF(L$164&gt;=Info!$C$17,IF($F$2=1,0,0))</f>
        <v>0</v>
      </c>
      <c r="M165" s="514">
        <f>IF(M$164&gt;=Info!$C$17,IF($F$2=1,0,0))</f>
        <v>0</v>
      </c>
      <c r="N165" s="514">
        <f>IF(N$164&gt;=Info!$C$17,IF($F$2=1,0,0))</f>
        <v>0</v>
      </c>
      <c r="O165" s="514">
        <f>IF(O$164&gt;=Info!$C$17,IF($F$2=1,0,0))</f>
        <v>0</v>
      </c>
      <c r="P165" s="514">
        <f>IF(P$164&gt;=Info!$C$17,IF($F$2=1,0,0))</f>
        <v>0</v>
      </c>
      <c r="Q165" s="514">
        <f>IF(Q$164&gt;=Info!$C$17,IF($F$2=1,0,0))</f>
        <v>0</v>
      </c>
      <c r="R165" s="514">
        <f>IF(R$164&gt;=Info!$C$17,IF($F$2=1,0,0))</f>
        <v>0</v>
      </c>
      <c r="S165" s="514">
        <f>IF(S$164&gt;=Info!$C$17,IF($F$2=1,0,0))</f>
        <v>0</v>
      </c>
      <c r="T165" s="514">
        <f>IF(T$164&gt;=Info!$C$17,IF($F$2=1,0,0))</f>
        <v>0</v>
      </c>
      <c r="U165" s="514">
        <f>IF(U$164&gt;=Info!$C$17,IF($F$2=1,0,0))</f>
        <v>0</v>
      </c>
      <c r="V165" s="514">
        <f>IF(V$164&gt;=Info!$C$17,IF($F$2=1,0,0))</f>
        <v>0</v>
      </c>
      <c r="W165" s="514">
        <f>IF(W$164&gt;=Info!$C$17,IF($F$2=1,0,0))</f>
        <v>0</v>
      </c>
      <c r="X165" s="514">
        <f>IF(X$164&gt;=Info!$C$17,IF($F$2=1,0,0))</f>
        <v>0</v>
      </c>
      <c r="Y165" s="514">
        <f>IF(Y$164&gt;=Info!$C$17,IF($F$2=1,0,0))</f>
        <v>0</v>
      </c>
      <c r="Z165" s="514">
        <f>IF(Z$164&gt;=Info!$C$17,IF($F$2=1,0,0))</f>
        <v>0</v>
      </c>
      <c r="AA165" s="514">
        <f>IF(AA$164&gt;=Info!$C$17,IF($F$2=1,0,0))</f>
        <v>0</v>
      </c>
      <c r="AB165" s="514">
        <f>IF(AB$164&gt;=Info!$C$17,IF($F$2=1,0,0))</f>
        <v>0</v>
      </c>
      <c r="AC165" s="514">
        <f>IF(AC$164&gt;=Info!$C$17,IF($F$2=1,0,0))</f>
        <v>0</v>
      </c>
      <c r="AD165" s="514">
        <f>IF(AD$164&gt;=Info!$C$17,IF($F$2=1,0,0))</f>
        <v>0</v>
      </c>
      <c r="AE165" s="514">
        <f>IF(AE$164&gt;=Info!$C$17,IF($F$2=1,0,0))</f>
        <v>0</v>
      </c>
      <c r="AF165" s="514">
        <f>IF(AF$164&gt;=Info!$C$17,IF($F$2=1,0,0))</f>
        <v>0</v>
      </c>
      <c r="AG165" s="514">
        <f>IF(AG$164&gt;=Info!$C$17,IF($F$2=1,0,0))</f>
        <v>0</v>
      </c>
      <c r="AH165" s="514">
        <f>IF(AH$164&gt;=Info!$C$17,IF($F$2=1,0,0))</f>
        <v>0</v>
      </c>
      <c r="AI165" s="17"/>
      <c r="AJ165" s="17"/>
    </row>
    <row r="166" spans="1:36">
      <c r="B166" s="131" t="s">
        <v>5</v>
      </c>
      <c r="C166" s="461"/>
      <c r="D166" s="86" t="s">
        <v>17</v>
      </c>
      <c r="E166" s="459">
        <f>IF(E$164&gt;=Info!$C$17,IF($F$2=1,0,0))</f>
        <v>0</v>
      </c>
      <c r="F166" s="459">
        <f>IF(F$164&gt;=Info!$C$17,IF($F$2=1,0,0))</f>
        <v>0</v>
      </c>
      <c r="G166" s="459">
        <f>IF(G$164&gt;=Info!$C$17,IF($F$2=1,0,0))</f>
        <v>0</v>
      </c>
      <c r="H166" s="459">
        <f>IF(H$164&gt;=Info!$C$17,IF($F$2=1,0,0))</f>
        <v>0</v>
      </c>
      <c r="I166" s="459">
        <f>IF(I$164&gt;=Info!$C$17,IF($F$2=1,0,0))</f>
        <v>0</v>
      </c>
      <c r="J166" s="459">
        <f>IF(J$164&gt;=Info!$C$17,IF($F$2=1,0,0))</f>
        <v>0</v>
      </c>
      <c r="K166" s="459">
        <f>IF(K$164&gt;=Info!$C$17,IF($F$2=1,0,0))</f>
        <v>0</v>
      </c>
      <c r="L166" s="459">
        <f>IF(L$164&gt;=Info!$C$17,IF($F$2=1,0,0))</f>
        <v>0</v>
      </c>
      <c r="M166" s="459">
        <f>IF(M$164&gt;=Info!$C$17,IF($F$2=1,0,0))</f>
        <v>0</v>
      </c>
      <c r="N166" s="459">
        <f>IF(N$164&gt;=Info!$C$17,IF($F$2=1,0,0))</f>
        <v>0</v>
      </c>
      <c r="O166" s="459">
        <f>IF(O$164&gt;=Info!$C$17,IF($F$2=1,0,0))</f>
        <v>0</v>
      </c>
      <c r="P166" s="459">
        <f>IF(P$164&gt;=Info!$C$17,IF($F$2=1,0,0))</f>
        <v>0</v>
      </c>
      <c r="Q166" s="459">
        <f>IF(Q$164&gt;=Info!$C$17,IF($F$2=1,0,0))</f>
        <v>0</v>
      </c>
      <c r="R166" s="459">
        <f>IF(R$164&gt;=Info!$C$17,IF($F$2=1,0,0))</f>
        <v>0</v>
      </c>
      <c r="S166" s="459">
        <f>IF(S$164&gt;=Info!$C$17,IF($F$2=1,0,0))</f>
        <v>0</v>
      </c>
      <c r="T166" s="459">
        <f>IF(T$164&gt;=Info!$C$17,IF($F$2=1,0,0))</f>
        <v>0</v>
      </c>
      <c r="U166" s="459">
        <f>IF(U$164&gt;=Info!$C$17,IF($F$2=1,0,0))</f>
        <v>0</v>
      </c>
      <c r="V166" s="459">
        <f>IF(V$164&gt;=Info!$C$17,IF($F$2=1,0,0))</f>
        <v>0</v>
      </c>
      <c r="W166" s="459">
        <f>IF(W$164&gt;=Info!$C$17,IF($F$2=1,0,0))</f>
        <v>0</v>
      </c>
      <c r="X166" s="459">
        <f>IF(X$164&gt;=Info!$C$17,IF($F$2=1,0,0))</f>
        <v>0</v>
      </c>
      <c r="Y166" s="459">
        <f>IF(Y$164&gt;=Info!$C$17,IF($F$2=1,0,0))</f>
        <v>0</v>
      </c>
      <c r="Z166" s="459">
        <f>IF(Z$164&gt;=Info!$C$17,IF($F$2=1,0,0))</f>
        <v>0</v>
      </c>
      <c r="AA166" s="459">
        <f>IF(AA$164&gt;=Info!$C$17,IF($F$2=1,0,0))</f>
        <v>0</v>
      </c>
      <c r="AB166" s="459">
        <f>IF(AB$164&gt;=Info!$C$17,IF($F$2=1,0,0))</f>
        <v>0</v>
      </c>
      <c r="AC166" s="459">
        <f>IF(AC$164&gt;=Info!$C$17,IF($F$2=1,0,0))</f>
        <v>0</v>
      </c>
      <c r="AD166" s="459">
        <f>IF(AD$164&gt;=Info!$C$17,IF($F$2=1,0,0))</f>
        <v>0</v>
      </c>
      <c r="AE166" s="459">
        <f>IF(AE$164&gt;=Info!$C$17,IF($F$2=1,0,0))</f>
        <v>0</v>
      </c>
      <c r="AF166" s="459">
        <f>IF(AF$164&gt;=Info!$C$17,IF($F$2=1,0,0))</f>
        <v>0</v>
      </c>
      <c r="AG166" s="459">
        <f>IF(AG$164&gt;=Info!$C$17,IF($F$2=1,0,0))</f>
        <v>0</v>
      </c>
      <c r="AH166" s="459">
        <f>IF(AH$164&gt;=Info!$C$17,IF($F$2=1,0,0))</f>
        <v>0</v>
      </c>
      <c r="AI166" s="17"/>
      <c r="AJ166" s="17"/>
    </row>
    <row r="167" spans="1:36">
      <c r="B167" s="49"/>
      <c r="C167" s="199"/>
      <c r="D167" s="16"/>
      <c r="E167" s="36"/>
      <c r="F167" s="19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17"/>
      <c r="AJ167" s="17"/>
    </row>
    <row r="168" spans="1:36" s="187" customFormat="1">
      <c r="B168" s="202" t="s">
        <v>200</v>
      </c>
      <c r="C168" s="202" t="s">
        <v>248</v>
      </c>
      <c r="D168" s="211"/>
      <c r="E168" s="233">
        <f>E160</f>
        <v>2024</v>
      </c>
      <c r="F168" s="233">
        <f t="shared" ref="F168:N168" si="108">F160</f>
        <v>2025</v>
      </c>
      <c r="G168" s="233">
        <f t="shared" si="108"/>
        <v>2026</v>
      </c>
      <c r="H168" s="233">
        <f t="shared" si="108"/>
        <v>2027</v>
      </c>
      <c r="I168" s="233">
        <f t="shared" si="108"/>
        <v>2028</v>
      </c>
      <c r="J168" s="233">
        <f t="shared" si="108"/>
        <v>2029</v>
      </c>
      <c r="K168" s="233">
        <f t="shared" si="108"/>
        <v>2030</v>
      </c>
      <c r="L168" s="233">
        <f t="shared" si="108"/>
        <v>2031</v>
      </c>
      <c r="M168" s="233">
        <f t="shared" si="108"/>
        <v>2032</v>
      </c>
      <c r="N168" s="233">
        <f t="shared" si="108"/>
        <v>2033</v>
      </c>
      <c r="O168" s="233">
        <f t="shared" ref="O168:AH168" si="109">O160</f>
        <v>2034</v>
      </c>
      <c r="P168" s="233">
        <f t="shared" si="109"/>
        <v>2035</v>
      </c>
      <c r="Q168" s="233">
        <f t="shared" si="109"/>
        <v>2036</v>
      </c>
      <c r="R168" s="233">
        <f t="shared" si="109"/>
        <v>2037</v>
      </c>
      <c r="S168" s="233">
        <f t="shared" si="109"/>
        <v>2038</v>
      </c>
      <c r="T168" s="233">
        <f t="shared" si="109"/>
        <v>2039</v>
      </c>
      <c r="U168" s="233">
        <f t="shared" si="109"/>
        <v>2040</v>
      </c>
      <c r="V168" s="233">
        <f t="shared" si="109"/>
        <v>2041</v>
      </c>
      <c r="W168" s="233">
        <f t="shared" si="109"/>
        <v>2042</v>
      </c>
      <c r="X168" s="233">
        <f t="shared" si="109"/>
        <v>2043</v>
      </c>
      <c r="Y168" s="233">
        <f t="shared" si="109"/>
        <v>2044</v>
      </c>
      <c r="Z168" s="233">
        <f t="shared" si="109"/>
        <v>2045</v>
      </c>
      <c r="AA168" s="233">
        <f t="shared" si="109"/>
        <v>2046</v>
      </c>
      <c r="AB168" s="233">
        <f t="shared" si="109"/>
        <v>2047</v>
      </c>
      <c r="AC168" s="233">
        <f t="shared" si="109"/>
        <v>2048</v>
      </c>
      <c r="AD168" s="233">
        <f t="shared" si="109"/>
        <v>2049</v>
      </c>
      <c r="AE168" s="233">
        <f t="shared" si="109"/>
        <v>2050</v>
      </c>
      <c r="AF168" s="233">
        <f t="shared" si="109"/>
        <v>2051</v>
      </c>
      <c r="AG168" s="233">
        <f t="shared" si="109"/>
        <v>2052</v>
      </c>
      <c r="AH168" s="233">
        <f t="shared" si="109"/>
        <v>2053</v>
      </c>
    </row>
    <row r="169" spans="1:36" s="17" customFormat="1">
      <c r="B169" s="490" t="str">
        <f>B161</f>
        <v>Pitná voda</v>
      </c>
      <c r="C169" s="526"/>
      <c r="D169" s="490" t="s">
        <v>17</v>
      </c>
      <c r="E169" s="514">
        <f>IF(E160&gt;='Základní vstupní data'!$F$81,IF($F$2=1,0,IF(E160&gt;='Základní vstupní data'!$F$81,('Základní vstupní data'!$F$124*1000)*INDEX(Indexace!$C$23:$AV$23,MATCH($D$7,Indexace!$C$21:$AV$21))-E$161,IF(E160=('Základní vstupní data'!$F$81+1),('Provozní náklady VaK-ex post'!$F$49*1000)*INDEX(Indexace!$C$24:$AV$24,MATCH($D$7,Indexace!$C$21:$AV$21))-F$161,IF(E160=('Základní vstupní data'!$F$81+2),('Provozní náklady VaK-ex post'!$H$49*1000)*INDEX(Indexace!$C$25:$AV$25,MATCH($D$7,Indexace!$C$21:$AV$21))-G$161,IF(E160=('Základní vstupní data'!$F$81+3),('Provozní náklady VaK-ex post'!$J$49*1000)*INDEX(Indexace!$C$26:$AV$26,MATCH($D$7,Indexace!$C$21:$AV$21))-H$161,IF(E160=('Základní vstupní data'!$F$81+4),('Provozní náklady VaK-ex post'!$L$49*1000)*INDEX(Indexace!$C$27:$AV$27,MATCH($D$7,Indexace!$C$21:$AV$21))-I$161,IF(E160=('Základní vstupní data'!$F$81+5),('Provozní náklady VaK-ex post'!$N$49*1000)*INDEX(Indexace!$C$28:$AV$28,MATCH($D$7,Indexace!$C$21:$AV$21))-J$161,IF(E160=('Základní vstupní data'!$F$81+6),('Provozní náklady VaK-ex post'!$P$49*1000)*INDEX(Indexace!$C$29:$AV$29,MATCH($D$7,Indexace!$C$21:$AV$21))-K$161,IF(E160=('Základní vstupní data'!$F$81+7),('Provozní náklady VaK-ex post'!$R$49*1000)*INDEX(Indexace!$C$30:$AV$30,MATCH($D$7,Indexace!$C$21:$AV$21))-L$161,IF(E160=('Základní vstupní data'!$F$81+8),('Provozní náklady VaK-ex post'!$T$49*1000)*INDEX(Indexace!$C$31:$AV$31,MATCH($D$7,Indexace!$C$21:$AC$21))-M$161,IF(E160=('Základní vstupní data'!$F$81+9),('Provozní náklady VaK-ex post'!$V$49*1000)*INDEX(Indexace!$C$32:$AV$32,MATCH($D$7,Indexace!$C$21:$AV$21))-N$161,IF(E160=('Základní vstupní data'!$F$81+10),('Provozní náklady VaK-ex post'!$V$49*1000)*INDEX(Indexace!$C$33:$AV$33,MATCH($D$7,Indexace!$C$21:$AV$21))-N$161,IF(E160=('Základní vstupní data'!$F$81+11),('Provozní náklady VaK-ex post'!$V$49*1000)*INDEX(Indexace!$C$34:$AV$34,MATCH($D$7,Indexace!$C$21:$AC$21))-N$161,IF(E160=('Základní vstupní data'!$F$81+12),('Provozní náklady VaK-ex post'!$V$49*1000)*INDEX(Indexace!$C$35:$AV$35,MATCH($D$7,Indexace!$C$21:$AV$21))-N$161,IF(E160=('Základní vstupní data'!$F$81+13),('Provozní náklady VaK-ex post'!$V$49*1000)*INDEX(Indexace!$C$36:$AV$36,MATCH($D$7,Indexace!$C$21:$AV$21))-N$161,IF(E160=('Základní vstupní data'!$F$81+14),('Provozní náklady VaK-ex post'!$V$49*1000)*INDEX(Indexace!$C$37:$AV$37,MATCH($D$7,Indexace!$C$21:$AV$21))-N$161,IF(E160=('Základní vstupní data'!$F$81+15),('Provozní náklady VaK-ex post'!$V$49*1000)*INDEX(Indexace!$C$38:$AV$38,MATCH($D$7,Indexace!$C$21:$AV$21))-N$161,IF(E160=('Základní vstupní data'!$F$81+16),('Provozní náklady VaK-ex post'!$V$49*1000)*INDEX(Indexace!$C$39:$AV$39,MATCH($D$7,Indexace!$C$21:$AV$21))-N$161,IF(E160=('Základní vstupní data'!$F$81+17),('Provozní náklady VaK-ex post'!$V$49*1000)*INDEX(Indexace!$C$40:$AV$40,MATCH($D$7,Indexace!$C$21:$AV$21))-N$161,IF(E160=('Základní vstupní data'!$F$81+18),('Provozní náklady VaK-ex post'!$V$49*1000)*INDEX(Indexace!$C$41:$AV$41,MATCH($D$7,Indexace!$C$21:$AV$21))-N$161,IF(E160=('Základní vstupní data'!$F$81+19),('Provozní náklady VaK-ex post'!$V$49*1000)*INDEX(Indexace!$C$42:$AV$42,MATCH($D$7,Indexace!$C$21:$AV$21))-N$161,IF(E160=('Základní vstupní data'!$F$81+20),('Provozní náklady VaK-ex post'!$V$49*1000)*INDEX(Indexace!$C$43:$AV$43,MATCH($D$7,Indexace!$C$21:$AV$21))-N$161,IF(E160=('Základní vstupní data'!$F$81+21),('Provozní náklady VaK-ex post'!$V$49*1000)*INDEX(Indexace!$C$44:$AV$44,MATCH($D$7,Indexace!$C$21:$AV$21))-N$161,IF(E160=('Základní vstupní data'!$F$81+22),('Provozní náklady VaK-ex post'!$V$49*1000)*INDEX(Indexace!$C$45:$AV$45,MATCH($D$7,Indexace!$C$21:$AV$21))-N$161,IF(E160=('Základní vstupní data'!$F$81+23),('Provozní náklady VaK-ex post'!$V$49*1000)*INDEX(Indexace!$C$46:$AV$46,MATCH($D$7,Indexace!$C$21:$AV$21))-N$161,IF(E160=('Základní vstupní data'!$F$81+24),('Provozní náklady VaK-ex post'!$V$49*1000)*INDEX(Indexace!$C$47:$AV$47,MATCH($D$7,Indexace!$C$21:$AV$21))-N$161,IF(E160=('Základní vstupní data'!$F$81+25),('Provozní náklady VaK-ex post'!$V$49*1000)*INDEX(Indexace!$C$48:$AV$48,MATCH($D$7,Indexace!$C$21:$AV$21))-N$161,IF(E160=('Základní vstupní data'!$F$81+26),('Provozní náklady VaK-ex post'!$V$49*1000)*INDEX(Indexace!$C$49:$AV$49,MATCH($D$7,Indexace!$C$21:$AV$21))-N$161,IF(E160=('Základní vstupní data'!$F$81+27),('Provozní náklady VaK-ex post'!$V$49*1000)*INDEX(Indexace!$C$50:$AV$50,MATCH($D$7,Indexace!$C$21:$AV$21))-N$161,IF(E160=('Základní vstupní data'!$F$81+28),('Provozní náklady VaK-ex post'!$V$49*1000)*INDEX(Indexace!$C$51:$AV$51,MATCH($D$7,Indexace!$C$21:$AV$21))-N$161,IF(E160=('Základní vstupní data'!$F$81+29),('Provozní náklady VaK-ex post'!$V$49*1000)*INDEX(Indexace!$C$52:$AV$52,MATCH($D$7,Indexace!$C$21:$AV$21))-N$161,IF(E160=('Základní vstupní data'!$F$81+30),('Provozní náklady VaK-ex post'!$V$49*1000)*INDEX(Indexace!$C$53:$AV$53,MATCH($D$7,Indexace!$C$21:$AV$21))-N$161)))))))))))))))))))))))))))))))),0)</f>
        <v>0</v>
      </c>
      <c r="F169" s="514">
        <f>IF(F160&gt;='Základní vstupní data'!$F$81,IF($F$2=1,0,IF(F160&gt;='Základní vstupní data'!$F$81,('Základní vstupní data'!$F$124*1000)*INDEX(Indexace!$C$23:$AV$23,MATCH($D$7,Indexace!$C$21:$AV$21))-F$161,IF(F160=('Základní vstupní data'!$F$81+1),('Provozní náklady VaK-ex post'!$F$49*1000)*INDEX(Indexace!$C$24:$AV$24,MATCH($D$7,Indexace!$C$21:$AV$21))-G$161,IF(F160=('Základní vstupní data'!$F$81+2),('Provozní náklady VaK-ex post'!$H$49*1000)*INDEX(Indexace!$C$25:$AV$25,MATCH($D$7,Indexace!$C$21:$AV$21))-H$161,IF(F160=('Základní vstupní data'!$F$81+3),('Provozní náklady VaK-ex post'!$J$49*1000)*INDEX(Indexace!$C$26:$AV$26,MATCH($D$7,Indexace!$C$21:$AV$21))-I$161,IF(F160=('Základní vstupní data'!$F$81+4),('Provozní náklady VaK-ex post'!$L$49*1000)*INDEX(Indexace!$C$27:$AV$27,MATCH($D$7,Indexace!$C$21:$AV$21))-J$161,IF(F160=('Základní vstupní data'!$F$81+5),('Provozní náklady VaK-ex post'!$N$49*1000)*INDEX(Indexace!$C$28:$AV$28,MATCH($D$7,Indexace!$C$21:$AV$21))-K$161,IF(F160=('Základní vstupní data'!$F$81+6),('Provozní náklady VaK-ex post'!$P$49*1000)*INDEX(Indexace!$C$29:$AV$29,MATCH($D$7,Indexace!$C$21:$AV$21))-L$161,IF(F160=('Základní vstupní data'!$F$81+7),('Provozní náklady VaK-ex post'!$R$49*1000)*INDEX(Indexace!$C$30:$AV$30,MATCH($D$7,Indexace!$C$21:$AV$21))-M$161,IF(F160=('Základní vstupní data'!$F$81+8),('Provozní náklady VaK-ex post'!$T$49*1000)*INDEX(Indexace!$C$31:$AV$31,MATCH($D$7,Indexace!$C$21:$AC$21))-N$161,IF(F160=('Základní vstupní data'!$F$81+9),('Provozní náklady VaK-ex post'!$V$49*1000)*INDEX(Indexace!$C$32:$AV$32,MATCH($D$7,Indexace!$C$21:$AV$21))-O$161,IF(F160=('Základní vstupní data'!$F$81+10),('Provozní náklady VaK-ex post'!$V$49*1000)*INDEX(Indexace!$C$33:$AV$33,MATCH($D$7,Indexace!$C$21:$AV$21))-O$161,IF(F160=('Základní vstupní data'!$F$81+11),('Provozní náklady VaK-ex post'!$V$49*1000)*INDEX(Indexace!$C$34:$AV$34,MATCH($D$7,Indexace!$C$21:$AC$21))-O$161,IF(F160=('Základní vstupní data'!$F$81+12),('Provozní náklady VaK-ex post'!$V$49*1000)*INDEX(Indexace!$C$35:$AV$35,MATCH($D$7,Indexace!$C$21:$AV$21))-O$161,IF(F160=('Základní vstupní data'!$F$81+13),('Provozní náklady VaK-ex post'!$V$49*1000)*INDEX(Indexace!$C$36:$AV$36,MATCH($D$7,Indexace!$C$21:$AV$21))-O$161,IF(F160=('Základní vstupní data'!$F$81+14),('Provozní náklady VaK-ex post'!$V$49*1000)*INDEX(Indexace!$C$37:$AV$37,MATCH($D$7,Indexace!$C$21:$AV$21))-O$161,IF(F160=('Základní vstupní data'!$F$81+15),('Provozní náklady VaK-ex post'!$V$49*1000)*INDEX(Indexace!$C$38:$AV$38,MATCH($D$7,Indexace!$C$21:$AV$21))-O$161,IF(F160=('Základní vstupní data'!$F$81+16),('Provozní náklady VaK-ex post'!$V$49*1000)*INDEX(Indexace!$C$39:$AV$39,MATCH($D$7,Indexace!$C$21:$AV$21))-O$161,IF(F160=('Základní vstupní data'!$F$81+17),('Provozní náklady VaK-ex post'!$V$49*1000)*INDEX(Indexace!$C$40:$AV$40,MATCH($D$7,Indexace!$C$21:$AV$21))-O$161,IF(F160=('Základní vstupní data'!$F$81+18),('Provozní náklady VaK-ex post'!$V$49*1000)*INDEX(Indexace!$C$41:$AV$41,MATCH($D$7,Indexace!$C$21:$AV$21))-O$161,IF(F160=('Základní vstupní data'!$F$81+19),('Provozní náklady VaK-ex post'!$V$49*1000)*INDEX(Indexace!$C$42:$AV$42,MATCH($D$7,Indexace!$C$21:$AV$21))-O$161,IF(F160=('Základní vstupní data'!$F$81+20),('Provozní náklady VaK-ex post'!$V$49*1000)*INDEX(Indexace!$C$43:$AV$43,MATCH($D$7,Indexace!$C$21:$AV$21))-O$161,IF(F160=('Základní vstupní data'!$F$81+21),('Provozní náklady VaK-ex post'!$V$49*1000)*INDEX(Indexace!$C$44:$AV$44,MATCH($D$7,Indexace!$C$21:$AV$21))-O$161,IF(F160=('Základní vstupní data'!$F$81+22),('Provozní náklady VaK-ex post'!$V$49*1000)*INDEX(Indexace!$C$45:$AV$45,MATCH($D$7,Indexace!$C$21:$AV$21))-O$161,IF(F160=('Základní vstupní data'!$F$81+23),('Provozní náklady VaK-ex post'!$V$49*1000)*INDEX(Indexace!$C$46:$AV$46,MATCH($D$7,Indexace!$C$21:$AV$21))-O$161,IF(F160=('Základní vstupní data'!$F$81+24),('Provozní náklady VaK-ex post'!$V$49*1000)*INDEX(Indexace!$C$47:$AV$47,MATCH($D$7,Indexace!$C$21:$AV$21))-O$161,IF(F160=('Základní vstupní data'!$F$81+25),('Provozní náklady VaK-ex post'!$V$49*1000)*INDEX(Indexace!$C$48:$AV$48,MATCH($D$7,Indexace!$C$21:$AV$21))-O$161,IF(F160=('Základní vstupní data'!$F$81+26),('Provozní náklady VaK-ex post'!$V$49*1000)*INDEX(Indexace!$C$49:$AV$49,MATCH($D$7,Indexace!$C$21:$AV$21))-O$161,IF(F160=('Základní vstupní data'!$F$81+27),('Provozní náklady VaK-ex post'!$V$49*1000)*INDEX(Indexace!$C$50:$AV$50,MATCH($D$7,Indexace!$C$21:$AV$21))-O$161,IF(F160=('Základní vstupní data'!$F$81+28),('Provozní náklady VaK-ex post'!$V$49*1000)*INDEX(Indexace!$C$51:$AV$51,MATCH($D$7,Indexace!$C$21:$AV$21))-O$161,IF(F160=('Základní vstupní data'!$F$81+29),('Provozní náklady VaK-ex post'!$V$49*1000)*INDEX(Indexace!$C$52:$AV$52,MATCH($D$7,Indexace!$C$21:$AV$21))-O$161,IF(F160=('Základní vstupní data'!$F$81+30),('Provozní náklady VaK-ex post'!$V$49*1000)*INDEX(Indexace!$C$53:$AV$53,MATCH($D$7,Indexace!$C$21:$AV$21))-O$161)))))))))))))))))))))))))))))))),0)</f>
        <v>0</v>
      </c>
      <c r="G169" s="514">
        <f>IF(G160&gt;='Základní vstupní data'!$F$81,IF($F$2=1,0,IF(G160&gt;='Základní vstupní data'!$F$81,('Základní vstupní data'!$F$124*1000)*INDEX(Indexace!$C$23:$AV$23,MATCH($D$7,Indexace!$C$21:$AV$21))-G$161,IF(G160=('Základní vstupní data'!$F$81+1),('Provozní náklady VaK-ex post'!$F$49*1000)*INDEX(Indexace!$C$24:$AV$24,MATCH($D$7,Indexace!$C$21:$AV$21))-H$161,IF(G160=('Základní vstupní data'!$F$81+2),('Provozní náklady VaK-ex post'!$H$49*1000)*INDEX(Indexace!$C$25:$AV$25,MATCH($D$7,Indexace!$C$21:$AV$21))-I$161,IF(G160=('Základní vstupní data'!$F$81+3),('Provozní náklady VaK-ex post'!$J$49*1000)*INDEX(Indexace!$C$26:$AV$26,MATCH($D$7,Indexace!$C$21:$AV$21))-J$161,IF(G160=('Základní vstupní data'!$F$81+4),('Provozní náklady VaK-ex post'!$L$49*1000)*INDEX(Indexace!$C$27:$AV$27,MATCH($D$7,Indexace!$C$21:$AV$21))-K$161,IF(G160=('Základní vstupní data'!$F$81+5),('Provozní náklady VaK-ex post'!$N$49*1000)*INDEX(Indexace!$C$28:$AV$28,MATCH($D$7,Indexace!$C$21:$AV$21))-L$161,IF(G160=('Základní vstupní data'!$F$81+6),('Provozní náklady VaK-ex post'!$P$49*1000)*INDEX(Indexace!$C$29:$AV$29,MATCH($D$7,Indexace!$C$21:$AV$21))-M$161,IF(G160=('Základní vstupní data'!$F$81+7),('Provozní náklady VaK-ex post'!$R$49*1000)*INDEX(Indexace!$C$30:$AV$30,MATCH($D$7,Indexace!$C$21:$AV$21))-N$161,IF(G160=('Základní vstupní data'!$F$81+8),('Provozní náklady VaK-ex post'!$T$49*1000)*INDEX(Indexace!$C$31:$AV$31,MATCH($D$7,Indexace!$C$21:$AC$21))-O$161,IF(G160=('Základní vstupní data'!$F$81+9),('Provozní náklady VaK-ex post'!$V$49*1000)*INDEX(Indexace!$C$32:$AV$32,MATCH($D$7,Indexace!$C$21:$AV$21))-P$161,IF(G160=('Základní vstupní data'!$F$81+10),('Provozní náklady VaK-ex post'!$V$49*1000)*INDEX(Indexace!$C$33:$AV$33,MATCH($D$7,Indexace!$C$21:$AV$21))-P$161,IF(G160=('Základní vstupní data'!$F$81+11),('Provozní náklady VaK-ex post'!$V$49*1000)*INDEX(Indexace!$C$34:$AV$34,MATCH($D$7,Indexace!$C$21:$AC$21))-P$161,IF(G160=('Základní vstupní data'!$F$81+12),('Provozní náklady VaK-ex post'!$V$49*1000)*INDEX(Indexace!$C$35:$AV$35,MATCH($D$7,Indexace!$C$21:$AV$21))-P$161,IF(G160=('Základní vstupní data'!$F$81+13),('Provozní náklady VaK-ex post'!$V$49*1000)*INDEX(Indexace!$C$36:$AV$36,MATCH($D$7,Indexace!$C$21:$AV$21))-P$161,IF(G160=('Základní vstupní data'!$F$81+14),('Provozní náklady VaK-ex post'!$V$49*1000)*INDEX(Indexace!$C$37:$AV$37,MATCH($D$7,Indexace!$C$21:$AV$21))-P$161,IF(G160=('Základní vstupní data'!$F$81+15),('Provozní náklady VaK-ex post'!$V$49*1000)*INDEX(Indexace!$C$38:$AV$38,MATCH($D$7,Indexace!$C$21:$AV$21))-P$161,IF(G160=('Základní vstupní data'!$F$81+16),('Provozní náklady VaK-ex post'!$V$49*1000)*INDEX(Indexace!$C$39:$AV$39,MATCH($D$7,Indexace!$C$21:$AV$21))-P$161,IF(G160=('Základní vstupní data'!$F$81+17),('Provozní náklady VaK-ex post'!$V$49*1000)*INDEX(Indexace!$C$40:$AV$40,MATCH($D$7,Indexace!$C$21:$AV$21))-P$161,IF(G160=('Základní vstupní data'!$F$81+18),('Provozní náklady VaK-ex post'!$V$49*1000)*INDEX(Indexace!$C$41:$AV$41,MATCH($D$7,Indexace!$C$21:$AV$21))-P$161,IF(G160=('Základní vstupní data'!$F$81+19),('Provozní náklady VaK-ex post'!$V$49*1000)*INDEX(Indexace!$C$42:$AV$42,MATCH($D$7,Indexace!$C$21:$AV$21))-P$161,IF(G160=('Základní vstupní data'!$F$81+20),('Provozní náklady VaK-ex post'!$V$49*1000)*INDEX(Indexace!$C$43:$AV$43,MATCH($D$7,Indexace!$C$21:$AV$21))-P$161,IF(G160=('Základní vstupní data'!$F$81+21),('Provozní náklady VaK-ex post'!$V$49*1000)*INDEX(Indexace!$C$44:$AV$44,MATCH($D$7,Indexace!$C$21:$AV$21))-P$161,IF(G160=('Základní vstupní data'!$F$81+22),('Provozní náklady VaK-ex post'!$V$49*1000)*INDEX(Indexace!$C$45:$AV$45,MATCH($D$7,Indexace!$C$21:$AV$21))-P$161,IF(G160=('Základní vstupní data'!$F$81+23),('Provozní náklady VaK-ex post'!$V$49*1000)*INDEX(Indexace!$C$46:$AV$46,MATCH($D$7,Indexace!$C$21:$AV$21))-P$161,IF(G160=('Základní vstupní data'!$F$81+24),('Provozní náklady VaK-ex post'!$V$49*1000)*INDEX(Indexace!$C$47:$AV$47,MATCH($D$7,Indexace!$C$21:$AV$21))-P$161,IF(G160=('Základní vstupní data'!$F$81+25),('Provozní náklady VaK-ex post'!$V$49*1000)*INDEX(Indexace!$C$48:$AV$48,MATCH($D$7,Indexace!$C$21:$AV$21))-P$161,IF(G160=('Základní vstupní data'!$F$81+26),('Provozní náklady VaK-ex post'!$V$49*1000)*INDEX(Indexace!$C$49:$AV$49,MATCH($D$7,Indexace!$C$21:$AV$21))-P$161,IF(G160=('Základní vstupní data'!$F$81+27),('Provozní náklady VaK-ex post'!$V$49*1000)*INDEX(Indexace!$C$50:$AV$50,MATCH($D$7,Indexace!$C$21:$AV$21))-P$161,IF(G160=('Základní vstupní data'!$F$81+28),('Provozní náklady VaK-ex post'!$V$49*1000)*INDEX(Indexace!$C$51:$AV$51,MATCH($D$7,Indexace!$C$21:$AV$21))-P$161,IF(G160=('Základní vstupní data'!$F$81+29),('Provozní náklady VaK-ex post'!$V$49*1000)*INDEX(Indexace!$C$52:$AV$52,MATCH($D$7,Indexace!$C$21:$AV$21))-P$161,IF(G160=('Základní vstupní data'!$F$81+30),('Provozní náklady VaK-ex post'!$V$49*1000)*INDEX(Indexace!$C$53:$AV$53,MATCH($D$7,Indexace!$C$21:$AV$21))-P$161)))))))))))))))))))))))))))))))),0)</f>
        <v>0</v>
      </c>
      <c r="H169" s="514">
        <f>IF(H160&gt;='Základní vstupní data'!$F$81,IF($F$2=1,0,IF(H160&gt;='Základní vstupní data'!$F$81,('Základní vstupní data'!$F$124*1000)*INDEX(Indexace!$C$23:$AV$23,MATCH($D$7,Indexace!$C$21:$AV$21))-H$161,IF(H160=('Základní vstupní data'!$F$81+1),('Provozní náklady VaK-ex post'!$F$49*1000)*INDEX(Indexace!$C$24:$AV$24,MATCH($D$7,Indexace!$C$21:$AV$21))-I$161,IF(H160=('Základní vstupní data'!$F$81+2),('Provozní náklady VaK-ex post'!$H$49*1000)*INDEX(Indexace!$C$25:$AV$25,MATCH($D$7,Indexace!$C$21:$AV$21))-J$161,IF(H160=('Základní vstupní data'!$F$81+3),('Provozní náklady VaK-ex post'!$J$49*1000)*INDEX(Indexace!$C$26:$AV$26,MATCH($D$7,Indexace!$C$21:$AV$21))-K$161,IF(H160=('Základní vstupní data'!$F$81+4),('Provozní náklady VaK-ex post'!$L$49*1000)*INDEX(Indexace!$C$27:$AV$27,MATCH($D$7,Indexace!$C$21:$AV$21))-L$161,IF(H160=('Základní vstupní data'!$F$81+5),('Provozní náklady VaK-ex post'!$N$49*1000)*INDEX(Indexace!$C$28:$AV$28,MATCH($D$7,Indexace!$C$21:$AV$21))-M$161,IF(H160=('Základní vstupní data'!$F$81+6),('Provozní náklady VaK-ex post'!$P$49*1000)*INDEX(Indexace!$C$29:$AV$29,MATCH($D$7,Indexace!$C$21:$AV$21))-N$161,IF(H160=('Základní vstupní data'!$F$81+7),('Provozní náklady VaK-ex post'!$R$49*1000)*INDEX(Indexace!$C$30:$AV$30,MATCH($D$7,Indexace!$C$21:$AV$21))-O$161,IF(H160=('Základní vstupní data'!$F$81+8),('Provozní náklady VaK-ex post'!$T$49*1000)*INDEX(Indexace!$C$31:$AV$31,MATCH($D$7,Indexace!$C$21:$AC$21))-P$161,IF(H160=('Základní vstupní data'!$F$81+9),('Provozní náklady VaK-ex post'!$V$49*1000)*INDEX(Indexace!$C$32:$AV$32,MATCH($D$7,Indexace!$C$21:$AV$21))-Q$161,IF(H160=('Základní vstupní data'!$F$81+10),('Provozní náklady VaK-ex post'!$V$49*1000)*INDEX(Indexace!$C$33:$AV$33,MATCH($D$7,Indexace!$C$21:$AV$21))-Q$161,IF(H160=('Základní vstupní data'!$F$81+11),('Provozní náklady VaK-ex post'!$V$49*1000)*INDEX(Indexace!$C$34:$AV$34,MATCH($D$7,Indexace!$C$21:$AC$21))-Q$161,IF(H160=('Základní vstupní data'!$F$81+12),('Provozní náklady VaK-ex post'!$V$49*1000)*INDEX(Indexace!$C$35:$AV$35,MATCH($D$7,Indexace!$C$21:$AV$21))-Q$161,IF(H160=('Základní vstupní data'!$F$81+13),('Provozní náklady VaK-ex post'!$V$49*1000)*INDEX(Indexace!$C$36:$AV$36,MATCH($D$7,Indexace!$C$21:$AV$21))-Q$161,IF(H160=('Základní vstupní data'!$F$81+14),('Provozní náklady VaK-ex post'!$V$49*1000)*INDEX(Indexace!$C$37:$AV$37,MATCH($D$7,Indexace!$C$21:$AV$21))-Q$161,IF(H160=('Základní vstupní data'!$F$81+15),('Provozní náklady VaK-ex post'!$V$49*1000)*INDEX(Indexace!$C$38:$AV$38,MATCH($D$7,Indexace!$C$21:$AV$21))-Q$161,IF(H160=('Základní vstupní data'!$F$81+16),('Provozní náklady VaK-ex post'!$V$49*1000)*INDEX(Indexace!$C$39:$AV$39,MATCH($D$7,Indexace!$C$21:$AV$21))-Q$161,IF(H160=('Základní vstupní data'!$F$81+17),('Provozní náklady VaK-ex post'!$V$49*1000)*INDEX(Indexace!$C$40:$AV$40,MATCH($D$7,Indexace!$C$21:$AV$21))-Q$161,IF(H160=('Základní vstupní data'!$F$81+18),('Provozní náklady VaK-ex post'!$V$49*1000)*INDEX(Indexace!$C$41:$AV$41,MATCH($D$7,Indexace!$C$21:$AV$21))-Q$161,IF(H160=('Základní vstupní data'!$F$81+19),('Provozní náklady VaK-ex post'!$V$49*1000)*INDEX(Indexace!$C$42:$AV$42,MATCH($D$7,Indexace!$C$21:$AV$21))-Q$161,IF(H160=('Základní vstupní data'!$F$81+20),('Provozní náklady VaK-ex post'!$V$49*1000)*INDEX(Indexace!$C$43:$AV$43,MATCH($D$7,Indexace!$C$21:$AV$21))-Q$161,IF(H160=('Základní vstupní data'!$F$81+21),('Provozní náklady VaK-ex post'!$V$49*1000)*INDEX(Indexace!$C$44:$AV$44,MATCH($D$7,Indexace!$C$21:$AV$21))-Q$161,IF(H160=('Základní vstupní data'!$F$81+22),('Provozní náklady VaK-ex post'!$V$49*1000)*INDEX(Indexace!$C$45:$AV$45,MATCH($D$7,Indexace!$C$21:$AV$21))-Q$161,IF(H160=('Základní vstupní data'!$F$81+23),('Provozní náklady VaK-ex post'!$V$49*1000)*INDEX(Indexace!$C$46:$AV$46,MATCH($D$7,Indexace!$C$21:$AV$21))-Q$161,IF(H160=('Základní vstupní data'!$F$81+24),('Provozní náklady VaK-ex post'!$V$49*1000)*INDEX(Indexace!$C$47:$AV$47,MATCH($D$7,Indexace!$C$21:$AV$21))-Q$161,IF(H160=('Základní vstupní data'!$F$81+25),('Provozní náklady VaK-ex post'!$V$49*1000)*INDEX(Indexace!$C$48:$AV$48,MATCH($D$7,Indexace!$C$21:$AV$21))-Q$161,IF(H160=('Základní vstupní data'!$F$81+26),('Provozní náklady VaK-ex post'!$V$49*1000)*INDEX(Indexace!$C$49:$AV$49,MATCH($D$7,Indexace!$C$21:$AV$21))-Q$161,IF(H160=('Základní vstupní data'!$F$81+27),('Provozní náklady VaK-ex post'!$V$49*1000)*INDEX(Indexace!$C$50:$AV$50,MATCH($D$7,Indexace!$C$21:$AV$21))-Q$161,IF(H160=('Základní vstupní data'!$F$81+28),('Provozní náklady VaK-ex post'!$V$49*1000)*INDEX(Indexace!$C$51:$AV$51,MATCH($D$7,Indexace!$C$21:$AV$21))-Q$161,IF(H160=('Základní vstupní data'!$F$81+29),('Provozní náklady VaK-ex post'!$V$49*1000)*INDEX(Indexace!$C$52:$AV$52,MATCH($D$7,Indexace!$C$21:$AV$21))-Q$161,IF(H160=('Základní vstupní data'!$F$81+30),('Provozní náklady VaK-ex post'!$V$49*1000)*INDEX(Indexace!$C$53:$AV$53,MATCH($D$7,Indexace!$C$21:$AV$21))-Q$161)))))))))))))))))))))))))))))))),0)</f>
        <v>0</v>
      </c>
      <c r="I169" s="514">
        <f>IF(I160&gt;='Základní vstupní data'!$F$81,IF($F$2=1,0,IF(I160&gt;='Základní vstupní data'!$F$81,('Základní vstupní data'!$F$124*1000)*INDEX(Indexace!$C$23:$AV$23,MATCH($D$7,Indexace!$C$21:$AV$21))-I$161,IF(I160=('Základní vstupní data'!$F$81+1),('Provozní náklady VaK-ex post'!$F$49*1000)*INDEX(Indexace!$C$24:$AV$24,MATCH($D$7,Indexace!$C$21:$AV$21))-J$161,IF(I160=('Základní vstupní data'!$F$81+2),('Provozní náklady VaK-ex post'!$H$49*1000)*INDEX(Indexace!$C$25:$AV$25,MATCH($D$7,Indexace!$C$21:$AV$21))-K$161,IF(I160=('Základní vstupní data'!$F$81+3),('Provozní náklady VaK-ex post'!$J$49*1000)*INDEX(Indexace!$C$26:$AV$26,MATCH($D$7,Indexace!$C$21:$AV$21))-L$161,IF(I160=('Základní vstupní data'!$F$81+4),('Provozní náklady VaK-ex post'!$L$49*1000)*INDEX(Indexace!$C$27:$AV$27,MATCH($D$7,Indexace!$C$21:$AV$21))-M$161,IF(I160=('Základní vstupní data'!$F$81+5),('Provozní náklady VaK-ex post'!$N$49*1000)*INDEX(Indexace!$C$28:$AV$28,MATCH($D$7,Indexace!$C$21:$AV$21))-N$161,IF(I160=('Základní vstupní data'!$F$81+6),('Provozní náklady VaK-ex post'!$P$49*1000)*INDEX(Indexace!$C$29:$AV$29,MATCH($D$7,Indexace!$C$21:$AV$21))-O$161,IF(I160=('Základní vstupní data'!$F$81+7),('Provozní náklady VaK-ex post'!$R$49*1000)*INDEX(Indexace!$C$30:$AV$30,MATCH($D$7,Indexace!$C$21:$AV$21))-P$161,IF(I160=('Základní vstupní data'!$F$81+8),('Provozní náklady VaK-ex post'!$T$49*1000)*INDEX(Indexace!$C$31:$AV$31,MATCH($D$7,Indexace!$C$21:$AC$21))-Q$161,IF(I160=('Základní vstupní data'!$F$81+9),('Provozní náklady VaK-ex post'!$V$49*1000)*INDEX(Indexace!$C$32:$AV$32,MATCH($D$7,Indexace!$C$21:$AV$21))-R$161,IF(I160=('Základní vstupní data'!$F$81+10),('Provozní náklady VaK-ex post'!$V$49*1000)*INDEX(Indexace!$C$33:$AV$33,MATCH($D$7,Indexace!$C$21:$AV$21))-R$161,IF(I160=('Základní vstupní data'!$F$81+11),('Provozní náklady VaK-ex post'!$V$49*1000)*INDEX(Indexace!$C$34:$AV$34,MATCH($D$7,Indexace!$C$21:$AC$21))-R$161,IF(I160=('Základní vstupní data'!$F$81+12),('Provozní náklady VaK-ex post'!$V$49*1000)*INDEX(Indexace!$C$35:$AV$35,MATCH($D$7,Indexace!$C$21:$AV$21))-R$161,IF(I160=('Základní vstupní data'!$F$81+13),('Provozní náklady VaK-ex post'!$V$49*1000)*INDEX(Indexace!$C$36:$AV$36,MATCH($D$7,Indexace!$C$21:$AV$21))-R$161,IF(I160=('Základní vstupní data'!$F$81+14),('Provozní náklady VaK-ex post'!$V$49*1000)*INDEX(Indexace!$C$37:$AV$37,MATCH($D$7,Indexace!$C$21:$AV$21))-R$161,IF(I160=('Základní vstupní data'!$F$81+15),('Provozní náklady VaK-ex post'!$V$49*1000)*INDEX(Indexace!$C$38:$AV$38,MATCH($D$7,Indexace!$C$21:$AV$21))-R$161,IF(I160=('Základní vstupní data'!$F$81+16),('Provozní náklady VaK-ex post'!$V$49*1000)*INDEX(Indexace!$C$39:$AV$39,MATCH($D$7,Indexace!$C$21:$AV$21))-R$161,IF(I160=('Základní vstupní data'!$F$81+17),('Provozní náklady VaK-ex post'!$V$49*1000)*INDEX(Indexace!$C$40:$AV$40,MATCH($D$7,Indexace!$C$21:$AV$21))-R$161,IF(I160=('Základní vstupní data'!$F$81+18),('Provozní náklady VaK-ex post'!$V$49*1000)*INDEX(Indexace!$C$41:$AV$41,MATCH($D$7,Indexace!$C$21:$AV$21))-R$161,IF(I160=('Základní vstupní data'!$F$81+19),('Provozní náklady VaK-ex post'!$V$49*1000)*INDEX(Indexace!$C$42:$AV$42,MATCH($D$7,Indexace!$C$21:$AV$21))-R$161,IF(I160=('Základní vstupní data'!$F$81+20),('Provozní náklady VaK-ex post'!$V$49*1000)*INDEX(Indexace!$C$43:$AV$43,MATCH($D$7,Indexace!$C$21:$AV$21))-R$161,IF(I160=('Základní vstupní data'!$F$81+21),('Provozní náklady VaK-ex post'!$V$49*1000)*INDEX(Indexace!$C$44:$AV$44,MATCH($D$7,Indexace!$C$21:$AV$21))-R$161,IF(I160=('Základní vstupní data'!$F$81+22),('Provozní náklady VaK-ex post'!$V$49*1000)*INDEX(Indexace!$C$45:$AV$45,MATCH($D$7,Indexace!$C$21:$AV$21))-R$161,IF(I160=('Základní vstupní data'!$F$81+23),('Provozní náklady VaK-ex post'!$V$49*1000)*INDEX(Indexace!$C$46:$AV$46,MATCH($D$7,Indexace!$C$21:$AV$21))-R$161,IF(I160=('Základní vstupní data'!$F$81+24),('Provozní náklady VaK-ex post'!$V$49*1000)*INDEX(Indexace!$C$47:$AV$47,MATCH($D$7,Indexace!$C$21:$AV$21))-R$161,IF(I160=('Základní vstupní data'!$F$81+25),('Provozní náklady VaK-ex post'!$V$49*1000)*INDEX(Indexace!$C$48:$AV$48,MATCH($D$7,Indexace!$C$21:$AV$21))-R$161,IF(I160=('Základní vstupní data'!$F$81+26),('Provozní náklady VaK-ex post'!$V$49*1000)*INDEX(Indexace!$C$49:$AV$49,MATCH($D$7,Indexace!$C$21:$AV$21))-R$161,IF(I160=('Základní vstupní data'!$F$81+27),('Provozní náklady VaK-ex post'!$V$49*1000)*INDEX(Indexace!$C$50:$AV$50,MATCH($D$7,Indexace!$C$21:$AV$21))-R$161,IF(I160=('Základní vstupní data'!$F$81+28),('Provozní náklady VaK-ex post'!$V$49*1000)*INDEX(Indexace!$C$51:$AV$51,MATCH($D$7,Indexace!$C$21:$AV$21))-R$161,IF(I160=('Základní vstupní data'!$F$81+29),('Provozní náklady VaK-ex post'!$V$49*1000)*INDEX(Indexace!$C$52:$AV$52,MATCH($D$7,Indexace!$C$21:$AV$21))-R$161,IF(I160=('Základní vstupní data'!$F$81+30),('Provozní náklady VaK-ex post'!$V$49*1000)*INDEX(Indexace!$C$53:$AV$53,MATCH($D$7,Indexace!$C$21:$AV$21))-R$161)))))))))))))))))))))))))))))))),0)</f>
        <v>0</v>
      </c>
      <c r="J169" s="514">
        <f>IF(J160&gt;='Základní vstupní data'!$F$81,IF($F$2=1,0,IF(J160&gt;='Základní vstupní data'!$F$81,('Základní vstupní data'!$F$124*1000)*INDEX(Indexace!$C$23:$AV$23,MATCH($D$7,Indexace!$C$21:$AV$21))-J$161,IF(J160=('Základní vstupní data'!$F$81+1),('Provozní náklady VaK-ex post'!$F$49*1000)*INDEX(Indexace!$C$24:$AV$24,MATCH($D$7,Indexace!$C$21:$AV$21))-K$161,IF(J160=('Základní vstupní data'!$F$81+2),('Provozní náklady VaK-ex post'!$H$49*1000)*INDEX(Indexace!$C$25:$AV$25,MATCH($D$7,Indexace!$C$21:$AV$21))-L$161,IF(J160=('Základní vstupní data'!$F$81+3),('Provozní náklady VaK-ex post'!$J$49*1000)*INDEX(Indexace!$C$26:$AV$26,MATCH($D$7,Indexace!$C$21:$AV$21))-M$161,IF(J160=('Základní vstupní data'!$F$81+4),('Provozní náklady VaK-ex post'!$L$49*1000)*INDEX(Indexace!$C$27:$AV$27,MATCH($D$7,Indexace!$C$21:$AV$21))-N$161,IF(J160=('Základní vstupní data'!$F$81+5),('Provozní náklady VaK-ex post'!$N$49*1000)*INDEX(Indexace!$C$28:$AV$28,MATCH($D$7,Indexace!$C$21:$AV$21))-O$161,IF(J160=('Základní vstupní data'!$F$81+6),('Provozní náklady VaK-ex post'!$P$49*1000)*INDEX(Indexace!$C$29:$AV$29,MATCH($D$7,Indexace!$C$21:$AV$21))-P$161,IF(J160=('Základní vstupní data'!$F$81+7),('Provozní náklady VaK-ex post'!$R$49*1000)*INDEX(Indexace!$C$30:$AV$30,MATCH($D$7,Indexace!$C$21:$AV$21))-Q$161,IF(J160=('Základní vstupní data'!$F$81+8),('Provozní náklady VaK-ex post'!$T$49*1000)*INDEX(Indexace!$C$31:$AV$31,MATCH($D$7,Indexace!$C$21:$AC$21))-R$161,IF(J160=('Základní vstupní data'!$F$81+9),('Provozní náklady VaK-ex post'!$V$49*1000)*INDEX(Indexace!$C$32:$AV$32,MATCH($D$7,Indexace!$C$21:$AV$21))-S$161,IF(J160=('Základní vstupní data'!$F$81+10),('Provozní náklady VaK-ex post'!$V$49*1000)*INDEX(Indexace!$C$33:$AV$33,MATCH($D$7,Indexace!$C$21:$AV$21))-S$161,IF(J160=('Základní vstupní data'!$F$81+11),('Provozní náklady VaK-ex post'!$V$49*1000)*INDEX(Indexace!$C$34:$AV$34,MATCH($D$7,Indexace!$C$21:$AC$21))-S$161,IF(J160=('Základní vstupní data'!$F$81+12),('Provozní náklady VaK-ex post'!$V$49*1000)*INDEX(Indexace!$C$35:$AV$35,MATCH($D$7,Indexace!$C$21:$AV$21))-S$161,IF(J160=('Základní vstupní data'!$F$81+13),('Provozní náklady VaK-ex post'!$V$49*1000)*INDEX(Indexace!$C$36:$AV$36,MATCH($D$7,Indexace!$C$21:$AV$21))-S$161,IF(J160=('Základní vstupní data'!$F$81+14),('Provozní náklady VaK-ex post'!$V$49*1000)*INDEX(Indexace!$C$37:$AV$37,MATCH($D$7,Indexace!$C$21:$AV$21))-S$161,IF(J160=('Základní vstupní data'!$F$81+15),('Provozní náklady VaK-ex post'!$V$49*1000)*INDEX(Indexace!$C$38:$AV$38,MATCH($D$7,Indexace!$C$21:$AV$21))-S$161,IF(J160=('Základní vstupní data'!$F$81+16),('Provozní náklady VaK-ex post'!$V$49*1000)*INDEX(Indexace!$C$39:$AV$39,MATCH($D$7,Indexace!$C$21:$AV$21))-S$161,IF(J160=('Základní vstupní data'!$F$81+17),('Provozní náklady VaK-ex post'!$V$49*1000)*INDEX(Indexace!$C$40:$AV$40,MATCH($D$7,Indexace!$C$21:$AV$21))-S$161,IF(J160=('Základní vstupní data'!$F$81+18),('Provozní náklady VaK-ex post'!$V$49*1000)*INDEX(Indexace!$C$41:$AV$41,MATCH($D$7,Indexace!$C$21:$AV$21))-S$161,IF(J160=('Základní vstupní data'!$F$81+19),('Provozní náklady VaK-ex post'!$V$49*1000)*INDEX(Indexace!$C$42:$AV$42,MATCH($D$7,Indexace!$C$21:$AV$21))-S$161,IF(J160=('Základní vstupní data'!$F$81+20),('Provozní náklady VaK-ex post'!$V$49*1000)*INDEX(Indexace!$C$43:$AV$43,MATCH($D$7,Indexace!$C$21:$AV$21))-S$161,IF(J160=('Základní vstupní data'!$F$81+21),('Provozní náklady VaK-ex post'!$V$49*1000)*INDEX(Indexace!$C$44:$AV$44,MATCH($D$7,Indexace!$C$21:$AV$21))-S$161,IF(J160=('Základní vstupní data'!$F$81+22),('Provozní náklady VaK-ex post'!$V$49*1000)*INDEX(Indexace!$C$45:$AV$45,MATCH($D$7,Indexace!$C$21:$AV$21))-S$161,IF(J160=('Základní vstupní data'!$F$81+23),('Provozní náklady VaK-ex post'!$V$49*1000)*INDEX(Indexace!$C$46:$AV$46,MATCH($D$7,Indexace!$C$21:$AV$21))-S$161,IF(J160=('Základní vstupní data'!$F$81+24),('Provozní náklady VaK-ex post'!$V$49*1000)*INDEX(Indexace!$C$47:$AV$47,MATCH($D$7,Indexace!$C$21:$AV$21))-S$161,IF(J160=('Základní vstupní data'!$F$81+25),('Provozní náklady VaK-ex post'!$V$49*1000)*INDEX(Indexace!$C$48:$AV$48,MATCH($D$7,Indexace!$C$21:$AV$21))-S$161,IF(J160=('Základní vstupní data'!$F$81+26),('Provozní náklady VaK-ex post'!$V$49*1000)*INDEX(Indexace!$C$49:$AV$49,MATCH($D$7,Indexace!$C$21:$AV$21))-S$161,IF(J160=('Základní vstupní data'!$F$81+27),('Provozní náklady VaK-ex post'!$V$49*1000)*INDEX(Indexace!$C$50:$AV$50,MATCH($D$7,Indexace!$C$21:$AV$21))-S$161,IF(J160=('Základní vstupní data'!$F$81+28),('Provozní náklady VaK-ex post'!$V$49*1000)*INDEX(Indexace!$C$51:$AV$51,MATCH($D$7,Indexace!$C$21:$AV$21))-S$161,IF(J160=('Základní vstupní data'!$F$81+29),('Provozní náklady VaK-ex post'!$V$49*1000)*INDEX(Indexace!$C$52:$AV$52,MATCH($D$7,Indexace!$C$21:$AV$21))-S$161,IF(J160=('Základní vstupní data'!$F$81+30),('Provozní náklady VaK-ex post'!$V$49*1000)*INDEX(Indexace!$C$53:$AV$53,MATCH($D$7,Indexace!$C$21:$AV$21))-S$161)))))))))))))))))))))))))))))))),0)</f>
        <v>0</v>
      </c>
      <c r="K169" s="514">
        <f>IF(K160&gt;='Základní vstupní data'!$F$81,IF($F$2=1,0,IF(K160&gt;='Základní vstupní data'!$F$81,('Základní vstupní data'!$F$124*1000)*INDEX(Indexace!$C$23:$AV$23,MATCH($D$7,Indexace!$C$21:$AV$21))-K$161,IF(K160=('Základní vstupní data'!$F$81+1),('Provozní náklady VaK-ex post'!$F$49*1000)*INDEX(Indexace!$C$24:$AV$24,MATCH($D$7,Indexace!$C$21:$AV$21))-L$161,IF(K160=('Základní vstupní data'!$F$81+2),('Provozní náklady VaK-ex post'!$H$49*1000)*INDEX(Indexace!$C$25:$AV$25,MATCH($D$7,Indexace!$C$21:$AV$21))-M$161,IF(K160=('Základní vstupní data'!$F$81+3),('Provozní náklady VaK-ex post'!$J$49*1000)*INDEX(Indexace!$C$26:$AV$26,MATCH($D$7,Indexace!$C$21:$AV$21))-N$161,IF(K160=('Základní vstupní data'!$F$81+4),('Provozní náklady VaK-ex post'!$L$49*1000)*INDEX(Indexace!$C$27:$AV$27,MATCH($D$7,Indexace!$C$21:$AV$21))-O$161,IF(K160=('Základní vstupní data'!$F$81+5),('Provozní náklady VaK-ex post'!$N$49*1000)*INDEX(Indexace!$C$28:$AV$28,MATCH($D$7,Indexace!$C$21:$AV$21))-P$161,IF(K160=('Základní vstupní data'!$F$81+6),('Provozní náklady VaK-ex post'!$P$49*1000)*INDEX(Indexace!$C$29:$AV$29,MATCH($D$7,Indexace!$C$21:$AV$21))-Q$161,IF(K160=('Základní vstupní data'!$F$81+7),('Provozní náklady VaK-ex post'!$R$49*1000)*INDEX(Indexace!$C$30:$AV$30,MATCH($D$7,Indexace!$C$21:$AV$21))-R$161,IF(K160=('Základní vstupní data'!$F$81+8),('Provozní náklady VaK-ex post'!$T$49*1000)*INDEX(Indexace!$C$31:$AV$31,MATCH($D$7,Indexace!$C$21:$AC$21))-S$161,IF(K160=('Základní vstupní data'!$F$81+9),('Provozní náklady VaK-ex post'!$V$49*1000)*INDEX(Indexace!$C$32:$AV$32,MATCH($D$7,Indexace!$C$21:$AV$21))-T$161,IF(K160=('Základní vstupní data'!$F$81+10),('Provozní náklady VaK-ex post'!$V$49*1000)*INDEX(Indexace!$C$33:$AV$33,MATCH($D$7,Indexace!$C$21:$AV$21))-T$161,IF(K160=('Základní vstupní data'!$F$81+11),('Provozní náklady VaK-ex post'!$V$49*1000)*INDEX(Indexace!$C$34:$AV$34,MATCH($D$7,Indexace!$C$21:$AC$21))-T$161,IF(K160=('Základní vstupní data'!$F$81+12),('Provozní náklady VaK-ex post'!$V$49*1000)*INDEX(Indexace!$C$35:$AV$35,MATCH($D$7,Indexace!$C$21:$AV$21))-T$161,IF(K160=('Základní vstupní data'!$F$81+13),('Provozní náklady VaK-ex post'!$V$49*1000)*INDEX(Indexace!$C$36:$AV$36,MATCH($D$7,Indexace!$C$21:$AV$21))-T$161,IF(K160=('Základní vstupní data'!$F$81+14),('Provozní náklady VaK-ex post'!$V$49*1000)*INDEX(Indexace!$C$37:$AV$37,MATCH($D$7,Indexace!$C$21:$AV$21))-T$161,IF(K160=('Základní vstupní data'!$F$81+15),('Provozní náklady VaK-ex post'!$V$49*1000)*INDEX(Indexace!$C$38:$AV$38,MATCH($D$7,Indexace!$C$21:$AV$21))-T$161,IF(K160=('Základní vstupní data'!$F$81+16),('Provozní náklady VaK-ex post'!$V$49*1000)*INDEX(Indexace!$C$39:$AV$39,MATCH($D$7,Indexace!$C$21:$AV$21))-T$161,IF(K160=('Základní vstupní data'!$F$81+17),('Provozní náklady VaK-ex post'!$V$49*1000)*INDEX(Indexace!$C$40:$AV$40,MATCH($D$7,Indexace!$C$21:$AV$21))-T$161,IF(K160=('Základní vstupní data'!$F$81+18),('Provozní náklady VaK-ex post'!$V$49*1000)*INDEX(Indexace!$C$41:$AV$41,MATCH($D$7,Indexace!$C$21:$AV$21))-T$161,IF(K160=('Základní vstupní data'!$F$81+19),('Provozní náklady VaK-ex post'!$V$49*1000)*INDEX(Indexace!$C$42:$AV$42,MATCH($D$7,Indexace!$C$21:$AV$21))-T$161,IF(K160=('Základní vstupní data'!$F$81+20),('Provozní náklady VaK-ex post'!$V$49*1000)*INDEX(Indexace!$C$43:$AV$43,MATCH($D$7,Indexace!$C$21:$AV$21))-T$161,IF(K160=('Základní vstupní data'!$F$81+21),('Provozní náklady VaK-ex post'!$V$49*1000)*INDEX(Indexace!$C$44:$AV$44,MATCH($D$7,Indexace!$C$21:$AV$21))-T$161,IF(K160=('Základní vstupní data'!$F$81+22),('Provozní náklady VaK-ex post'!$V$49*1000)*INDEX(Indexace!$C$45:$AV$45,MATCH($D$7,Indexace!$C$21:$AV$21))-T$161,IF(K160=('Základní vstupní data'!$F$81+23),('Provozní náklady VaK-ex post'!$V$49*1000)*INDEX(Indexace!$C$46:$AV$46,MATCH($D$7,Indexace!$C$21:$AV$21))-T$161,IF(K160=('Základní vstupní data'!$F$81+24),('Provozní náklady VaK-ex post'!$V$49*1000)*INDEX(Indexace!$C$47:$AV$47,MATCH($D$7,Indexace!$C$21:$AV$21))-T$161,IF(K160=('Základní vstupní data'!$F$81+25),('Provozní náklady VaK-ex post'!$V$49*1000)*INDEX(Indexace!$C$48:$AV$48,MATCH($D$7,Indexace!$C$21:$AV$21))-T$161,IF(K160=('Základní vstupní data'!$F$81+26),('Provozní náklady VaK-ex post'!$V$49*1000)*INDEX(Indexace!$C$49:$AV$49,MATCH($D$7,Indexace!$C$21:$AV$21))-T$161,IF(K160=('Základní vstupní data'!$F$81+27),('Provozní náklady VaK-ex post'!$V$49*1000)*INDEX(Indexace!$C$50:$AV$50,MATCH($D$7,Indexace!$C$21:$AV$21))-T$161,IF(K160=('Základní vstupní data'!$F$81+28),('Provozní náklady VaK-ex post'!$V$49*1000)*INDEX(Indexace!$C$51:$AV$51,MATCH($D$7,Indexace!$C$21:$AV$21))-T$161,IF(K160=('Základní vstupní data'!$F$81+29),('Provozní náklady VaK-ex post'!$V$49*1000)*INDEX(Indexace!$C$52:$AV$52,MATCH($D$7,Indexace!$C$21:$AV$21))-T$161,IF(K160=('Základní vstupní data'!$F$81+30),('Provozní náklady VaK-ex post'!$V$49*1000)*INDEX(Indexace!$C$53:$AV$53,MATCH($D$7,Indexace!$C$21:$AV$21))-T$161)))))))))))))))))))))))))))))))),0)</f>
        <v>0</v>
      </c>
      <c r="L169" s="514">
        <f>IF(L160&gt;='Základní vstupní data'!$F$81,IF($F$2=1,0,IF(L160&gt;='Základní vstupní data'!$F$81,('Základní vstupní data'!$F$124*1000)*INDEX(Indexace!$C$23:$AV$23,MATCH($D$7,Indexace!$C$21:$AV$21))-L$161,IF(L160=('Základní vstupní data'!$F$81+1),('Provozní náklady VaK-ex post'!$F$49*1000)*INDEX(Indexace!$C$24:$AV$24,MATCH($D$7,Indexace!$C$21:$AV$21))-M$161,IF(L160=('Základní vstupní data'!$F$81+2),('Provozní náklady VaK-ex post'!$H$49*1000)*INDEX(Indexace!$C$25:$AV$25,MATCH($D$7,Indexace!$C$21:$AV$21))-N$161,IF(L160=('Základní vstupní data'!$F$81+3),('Provozní náklady VaK-ex post'!$J$49*1000)*INDEX(Indexace!$C$26:$AV$26,MATCH($D$7,Indexace!$C$21:$AV$21))-O$161,IF(L160=('Základní vstupní data'!$F$81+4),('Provozní náklady VaK-ex post'!$L$49*1000)*INDEX(Indexace!$C$27:$AV$27,MATCH($D$7,Indexace!$C$21:$AV$21))-P$161,IF(L160=('Základní vstupní data'!$F$81+5),('Provozní náklady VaK-ex post'!$N$49*1000)*INDEX(Indexace!$C$28:$AV$28,MATCH($D$7,Indexace!$C$21:$AV$21))-Q$161,IF(L160=('Základní vstupní data'!$F$81+6),('Provozní náklady VaK-ex post'!$P$49*1000)*INDEX(Indexace!$C$29:$AV$29,MATCH($D$7,Indexace!$C$21:$AV$21))-R$161,IF(L160=('Základní vstupní data'!$F$81+7),('Provozní náklady VaK-ex post'!$R$49*1000)*INDEX(Indexace!$C$30:$AV$30,MATCH($D$7,Indexace!$C$21:$AV$21))-S$161,IF(L160=('Základní vstupní data'!$F$81+8),('Provozní náklady VaK-ex post'!$T$49*1000)*INDEX(Indexace!$C$31:$AV$31,MATCH($D$7,Indexace!$C$21:$AC$21))-T$161,IF(L160=('Základní vstupní data'!$F$81+9),('Provozní náklady VaK-ex post'!$V$49*1000)*INDEX(Indexace!$C$32:$AV$32,MATCH($D$7,Indexace!$C$21:$AV$21))-U$161,IF(L160=('Základní vstupní data'!$F$81+10),('Provozní náklady VaK-ex post'!$V$49*1000)*INDEX(Indexace!$C$33:$AV$33,MATCH($D$7,Indexace!$C$21:$AV$21))-U$161,IF(L160=('Základní vstupní data'!$F$81+11),('Provozní náklady VaK-ex post'!$V$49*1000)*INDEX(Indexace!$C$34:$AV$34,MATCH($D$7,Indexace!$C$21:$AC$21))-U$161,IF(L160=('Základní vstupní data'!$F$81+12),('Provozní náklady VaK-ex post'!$V$49*1000)*INDEX(Indexace!$C$35:$AV$35,MATCH($D$7,Indexace!$C$21:$AV$21))-U$161,IF(L160=('Základní vstupní data'!$F$81+13),('Provozní náklady VaK-ex post'!$V$49*1000)*INDEX(Indexace!$C$36:$AV$36,MATCH($D$7,Indexace!$C$21:$AV$21))-U$161,IF(L160=('Základní vstupní data'!$F$81+14),('Provozní náklady VaK-ex post'!$V$49*1000)*INDEX(Indexace!$C$37:$AV$37,MATCH($D$7,Indexace!$C$21:$AV$21))-U$161,IF(L160=('Základní vstupní data'!$F$81+15),('Provozní náklady VaK-ex post'!$V$49*1000)*INDEX(Indexace!$C$38:$AV$38,MATCH($D$7,Indexace!$C$21:$AV$21))-U$161,IF(L160=('Základní vstupní data'!$F$81+16),('Provozní náklady VaK-ex post'!$V$49*1000)*INDEX(Indexace!$C$39:$AV$39,MATCH($D$7,Indexace!$C$21:$AV$21))-U$161,IF(L160=('Základní vstupní data'!$F$81+17),('Provozní náklady VaK-ex post'!$V$49*1000)*INDEX(Indexace!$C$40:$AV$40,MATCH($D$7,Indexace!$C$21:$AV$21))-U$161,IF(L160=('Základní vstupní data'!$F$81+18),('Provozní náklady VaK-ex post'!$V$49*1000)*INDEX(Indexace!$C$41:$AV$41,MATCH($D$7,Indexace!$C$21:$AV$21))-U$161,IF(L160=('Základní vstupní data'!$F$81+19),('Provozní náklady VaK-ex post'!$V$49*1000)*INDEX(Indexace!$C$42:$AV$42,MATCH($D$7,Indexace!$C$21:$AV$21))-U$161,IF(L160=('Základní vstupní data'!$F$81+20),('Provozní náklady VaK-ex post'!$V$49*1000)*INDEX(Indexace!$C$43:$AV$43,MATCH($D$7,Indexace!$C$21:$AV$21))-U$161,IF(L160=('Základní vstupní data'!$F$81+21),('Provozní náklady VaK-ex post'!$V$49*1000)*INDEX(Indexace!$C$44:$AV$44,MATCH($D$7,Indexace!$C$21:$AV$21))-U$161,IF(L160=('Základní vstupní data'!$F$81+22),('Provozní náklady VaK-ex post'!$V$49*1000)*INDEX(Indexace!$C$45:$AV$45,MATCH($D$7,Indexace!$C$21:$AV$21))-U$161,IF(L160=('Základní vstupní data'!$F$81+23),('Provozní náklady VaK-ex post'!$V$49*1000)*INDEX(Indexace!$C$46:$AV$46,MATCH($D$7,Indexace!$C$21:$AV$21))-U$161,IF(L160=('Základní vstupní data'!$F$81+24),('Provozní náklady VaK-ex post'!$V$49*1000)*INDEX(Indexace!$C$47:$AV$47,MATCH($D$7,Indexace!$C$21:$AV$21))-U$161,IF(L160=('Základní vstupní data'!$F$81+25),('Provozní náklady VaK-ex post'!$V$49*1000)*INDEX(Indexace!$C$48:$AV$48,MATCH($D$7,Indexace!$C$21:$AV$21))-U$161,IF(L160=('Základní vstupní data'!$F$81+26),('Provozní náklady VaK-ex post'!$V$49*1000)*INDEX(Indexace!$C$49:$AV$49,MATCH($D$7,Indexace!$C$21:$AV$21))-U$161,IF(L160=('Základní vstupní data'!$F$81+27),('Provozní náklady VaK-ex post'!$V$49*1000)*INDEX(Indexace!$C$50:$AV$50,MATCH($D$7,Indexace!$C$21:$AV$21))-U$161,IF(L160=('Základní vstupní data'!$F$81+28),('Provozní náklady VaK-ex post'!$V$49*1000)*INDEX(Indexace!$C$51:$AV$51,MATCH($D$7,Indexace!$C$21:$AV$21))-U$161,IF(L160=('Základní vstupní data'!$F$81+29),('Provozní náklady VaK-ex post'!$V$49*1000)*INDEX(Indexace!$C$52:$AV$52,MATCH($D$7,Indexace!$C$21:$AV$21))-U$161,IF(L160=('Základní vstupní data'!$F$81+30),('Provozní náklady VaK-ex post'!$V$49*1000)*INDEX(Indexace!$C$53:$AV$53,MATCH($D$7,Indexace!$C$21:$AV$21))-U$161)))))))))))))))))))))))))))))))),0)</f>
        <v>0</v>
      </c>
      <c r="M169" s="514">
        <f>IF(M160&gt;='Základní vstupní data'!$F$81,IF($F$2=1,0,IF(M160&gt;='Základní vstupní data'!$F$81,('Základní vstupní data'!$F$124*1000)*INDEX(Indexace!$C$23:$AV$23,MATCH($D$7,Indexace!$C$21:$AV$21))-M$161,IF(M160=('Základní vstupní data'!$F$81+1),('Provozní náklady VaK-ex post'!$F$49*1000)*INDEX(Indexace!$C$24:$AV$24,MATCH($D$7,Indexace!$C$21:$AV$21))-N$161,IF(M160=('Základní vstupní data'!$F$81+2),('Provozní náklady VaK-ex post'!$H$49*1000)*INDEX(Indexace!$C$25:$AV$25,MATCH($D$7,Indexace!$C$21:$AV$21))-O$161,IF(M160=('Základní vstupní data'!$F$81+3),('Provozní náklady VaK-ex post'!$J$49*1000)*INDEX(Indexace!$C$26:$AV$26,MATCH($D$7,Indexace!$C$21:$AV$21))-P$161,IF(M160=('Základní vstupní data'!$F$81+4),('Provozní náklady VaK-ex post'!$L$49*1000)*INDEX(Indexace!$C$27:$AV$27,MATCH($D$7,Indexace!$C$21:$AV$21))-Q$161,IF(M160=('Základní vstupní data'!$F$81+5),('Provozní náklady VaK-ex post'!$N$49*1000)*INDEX(Indexace!$C$28:$AV$28,MATCH($D$7,Indexace!$C$21:$AV$21))-R$161,IF(M160=('Základní vstupní data'!$F$81+6),('Provozní náklady VaK-ex post'!$P$49*1000)*INDEX(Indexace!$C$29:$AV$29,MATCH($D$7,Indexace!$C$21:$AV$21))-S$161,IF(M160=('Základní vstupní data'!$F$81+7),('Provozní náklady VaK-ex post'!$R$49*1000)*INDEX(Indexace!$C$30:$AV$30,MATCH($D$7,Indexace!$C$21:$AV$21))-T$161,IF(M160=('Základní vstupní data'!$F$81+8),('Provozní náklady VaK-ex post'!$T$49*1000)*INDEX(Indexace!$C$31:$AV$31,MATCH($D$7,Indexace!$C$21:$AC$21))-U$161,IF(M160=('Základní vstupní data'!$F$81+9),('Provozní náklady VaK-ex post'!$V$49*1000)*INDEX(Indexace!$C$32:$AV$32,MATCH($D$7,Indexace!$C$21:$AV$21))-V$161,IF(M160=('Základní vstupní data'!$F$81+10),('Provozní náklady VaK-ex post'!$V$49*1000)*INDEX(Indexace!$C$33:$AV$33,MATCH($D$7,Indexace!$C$21:$AV$21))-V$161,IF(M160=('Základní vstupní data'!$F$81+11),('Provozní náklady VaK-ex post'!$V$49*1000)*INDEX(Indexace!$C$34:$AV$34,MATCH($D$7,Indexace!$C$21:$AC$21))-V$161,IF(M160=('Základní vstupní data'!$F$81+12),('Provozní náklady VaK-ex post'!$V$49*1000)*INDEX(Indexace!$C$35:$AV$35,MATCH($D$7,Indexace!$C$21:$AV$21))-V$161,IF(M160=('Základní vstupní data'!$F$81+13),('Provozní náklady VaK-ex post'!$V$49*1000)*INDEX(Indexace!$C$36:$AV$36,MATCH($D$7,Indexace!$C$21:$AV$21))-V$161,IF(M160=('Základní vstupní data'!$F$81+14),('Provozní náklady VaK-ex post'!$V$49*1000)*INDEX(Indexace!$C$37:$AV$37,MATCH($D$7,Indexace!$C$21:$AV$21))-V$161,IF(M160=('Základní vstupní data'!$F$81+15),('Provozní náklady VaK-ex post'!$V$49*1000)*INDEX(Indexace!$C$38:$AV$38,MATCH($D$7,Indexace!$C$21:$AV$21))-V$161,IF(M160=('Základní vstupní data'!$F$81+16),('Provozní náklady VaK-ex post'!$V$49*1000)*INDEX(Indexace!$C$39:$AV$39,MATCH($D$7,Indexace!$C$21:$AV$21))-V$161,IF(M160=('Základní vstupní data'!$F$81+17),('Provozní náklady VaK-ex post'!$V$49*1000)*INDEX(Indexace!$C$40:$AV$40,MATCH($D$7,Indexace!$C$21:$AV$21))-V$161,IF(M160=('Základní vstupní data'!$F$81+18),('Provozní náklady VaK-ex post'!$V$49*1000)*INDEX(Indexace!$C$41:$AV$41,MATCH($D$7,Indexace!$C$21:$AV$21))-V$161,IF(M160=('Základní vstupní data'!$F$81+19),('Provozní náklady VaK-ex post'!$V$49*1000)*INDEX(Indexace!$C$42:$AV$42,MATCH($D$7,Indexace!$C$21:$AV$21))-V$161,IF(M160=('Základní vstupní data'!$F$81+20),('Provozní náklady VaK-ex post'!$V$49*1000)*INDEX(Indexace!$C$43:$AV$43,MATCH($D$7,Indexace!$C$21:$AV$21))-V$161,IF(M160=('Základní vstupní data'!$F$81+21),('Provozní náklady VaK-ex post'!$V$49*1000)*INDEX(Indexace!$C$44:$AV$44,MATCH($D$7,Indexace!$C$21:$AV$21))-V$161,IF(M160=('Základní vstupní data'!$F$81+22),('Provozní náklady VaK-ex post'!$V$49*1000)*INDEX(Indexace!$C$45:$AV$45,MATCH($D$7,Indexace!$C$21:$AV$21))-V$161,IF(M160=('Základní vstupní data'!$F$81+23),('Provozní náklady VaK-ex post'!$V$49*1000)*INDEX(Indexace!$C$46:$AV$46,MATCH($D$7,Indexace!$C$21:$AV$21))-V$161,IF(M160=('Základní vstupní data'!$F$81+24),('Provozní náklady VaK-ex post'!$V$49*1000)*INDEX(Indexace!$C$47:$AV$47,MATCH($D$7,Indexace!$C$21:$AV$21))-V$161,IF(M160=('Základní vstupní data'!$F$81+25),('Provozní náklady VaK-ex post'!$V$49*1000)*INDEX(Indexace!$C$48:$AV$48,MATCH($D$7,Indexace!$C$21:$AV$21))-V$161,IF(M160=('Základní vstupní data'!$F$81+26),('Provozní náklady VaK-ex post'!$V$49*1000)*INDEX(Indexace!$C$49:$AV$49,MATCH($D$7,Indexace!$C$21:$AV$21))-V$161,IF(M160=('Základní vstupní data'!$F$81+27),('Provozní náklady VaK-ex post'!$V$49*1000)*INDEX(Indexace!$C$50:$AV$50,MATCH($D$7,Indexace!$C$21:$AV$21))-V$161,IF(M160=('Základní vstupní data'!$F$81+28),('Provozní náklady VaK-ex post'!$V$49*1000)*INDEX(Indexace!$C$51:$AV$51,MATCH($D$7,Indexace!$C$21:$AV$21))-V$161,IF(M160=('Základní vstupní data'!$F$81+29),('Provozní náklady VaK-ex post'!$V$49*1000)*INDEX(Indexace!$C$52:$AV$52,MATCH($D$7,Indexace!$C$21:$AV$21))-V$161,IF(M160=('Základní vstupní data'!$F$81+30),('Provozní náklady VaK-ex post'!$V$49*1000)*INDEX(Indexace!$C$53:$AV$53,MATCH($D$7,Indexace!$C$21:$AV$21))-V$161)))))))))))))))))))))))))))))))),0)</f>
        <v>0</v>
      </c>
      <c r="N169" s="514">
        <f>IF(N160&gt;='Základní vstupní data'!$F$81,IF($F$2=1,0,IF(N160&gt;='Základní vstupní data'!$F$81,('Základní vstupní data'!$F$124*1000)*INDEX(Indexace!$C$23:$AV$23,MATCH($D$7,Indexace!$C$21:$AV$21))-N$161,IF(N160=('Základní vstupní data'!$F$81+1),('Provozní náklady VaK-ex post'!$F$49*1000)*INDEX(Indexace!$C$24:$AV$24,MATCH($D$7,Indexace!$C$21:$AV$21))-O$161,IF(N160=('Základní vstupní data'!$F$81+2),('Provozní náklady VaK-ex post'!$H$49*1000)*INDEX(Indexace!$C$25:$AV$25,MATCH($D$7,Indexace!$C$21:$AV$21))-P$161,IF(N160=('Základní vstupní data'!$F$81+3),('Provozní náklady VaK-ex post'!$J$49*1000)*INDEX(Indexace!$C$26:$AV$26,MATCH($D$7,Indexace!$C$21:$AV$21))-Q$161,IF(N160=('Základní vstupní data'!$F$81+4),('Provozní náklady VaK-ex post'!$L$49*1000)*INDEX(Indexace!$C$27:$AV$27,MATCH($D$7,Indexace!$C$21:$AV$21))-R$161,IF(N160=('Základní vstupní data'!$F$81+5),('Provozní náklady VaK-ex post'!$N$49*1000)*INDEX(Indexace!$C$28:$AV$28,MATCH($D$7,Indexace!$C$21:$AV$21))-S$161,IF(N160=('Základní vstupní data'!$F$81+6),('Provozní náklady VaK-ex post'!$P$49*1000)*INDEX(Indexace!$C$29:$AV$29,MATCH($D$7,Indexace!$C$21:$AV$21))-T$161,IF(N160=('Základní vstupní data'!$F$81+7),('Provozní náklady VaK-ex post'!$R$49*1000)*INDEX(Indexace!$C$30:$AV$30,MATCH($D$7,Indexace!$C$21:$AV$21))-U$161,IF(N160=('Základní vstupní data'!$F$81+8),('Provozní náklady VaK-ex post'!$T$49*1000)*INDEX(Indexace!$C$31:$AV$31,MATCH($D$7,Indexace!$C$21:$AC$21))-V$161,IF(N160=('Základní vstupní data'!$F$81+9),('Provozní náklady VaK-ex post'!$V$49*1000)*INDEX(Indexace!$C$32:$AV$32,MATCH($D$7,Indexace!$C$21:$AV$21))-W$161,IF(N160=('Základní vstupní data'!$F$81+10),('Provozní náklady VaK-ex post'!$V$49*1000)*INDEX(Indexace!$C$33:$AV$33,MATCH($D$7,Indexace!$C$21:$AV$21))-W$161,IF(N160=('Základní vstupní data'!$F$81+11),('Provozní náklady VaK-ex post'!$V$49*1000)*INDEX(Indexace!$C$34:$AV$34,MATCH($D$7,Indexace!$C$21:$AC$21))-W$161,IF(N160=('Základní vstupní data'!$F$81+12),('Provozní náklady VaK-ex post'!$V$49*1000)*INDEX(Indexace!$C$35:$AV$35,MATCH($D$7,Indexace!$C$21:$AV$21))-W$161,IF(N160=('Základní vstupní data'!$F$81+13),('Provozní náklady VaK-ex post'!$V$49*1000)*INDEX(Indexace!$C$36:$AV$36,MATCH($D$7,Indexace!$C$21:$AV$21))-W$161,IF(N160=('Základní vstupní data'!$F$81+14),('Provozní náklady VaK-ex post'!$V$49*1000)*INDEX(Indexace!$C$37:$AV$37,MATCH($D$7,Indexace!$C$21:$AV$21))-W$161,IF(N160=('Základní vstupní data'!$F$81+15),('Provozní náklady VaK-ex post'!$V$49*1000)*INDEX(Indexace!$C$38:$AV$38,MATCH($D$7,Indexace!$C$21:$AV$21))-W$161,IF(N160=('Základní vstupní data'!$F$81+16),('Provozní náklady VaK-ex post'!$V$49*1000)*INDEX(Indexace!$C$39:$AV$39,MATCH($D$7,Indexace!$C$21:$AV$21))-W$161,IF(N160=('Základní vstupní data'!$F$81+17),('Provozní náklady VaK-ex post'!$V$49*1000)*INDEX(Indexace!$C$40:$AV$40,MATCH($D$7,Indexace!$C$21:$AV$21))-W$161,IF(N160=('Základní vstupní data'!$F$81+18),('Provozní náklady VaK-ex post'!$V$49*1000)*INDEX(Indexace!$C$41:$AV$41,MATCH($D$7,Indexace!$C$21:$AV$21))-W$161,IF(N160=('Základní vstupní data'!$F$81+19),('Provozní náklady VaK-ex post'!$V$49*1000)*INDEX(Indexace!$C$42:$AV$42,MATCH($D$7,Indexace!$C$21:$AV$21))-W$161,IF(N160=('Základní vstupní data'!$F$81+20),('Provozní náklady VaK-ex post'!$V$49*1000)*INDEX(Indexace!$C$43:$AV$43,MATCH($D$7,Indexace!$C$21:$AV$21))-W$161,IF(N160=('Základní vstupní data'!$F$81+21),('Provozní náklady VaK-ex post'!$V$49*1000)*INDEX(Indexace!$C$44:$AV$44,MATCH($D$7,Indexace!$C$21:$AV$21))-W$161,IF(N160=('Základní vstupní data'!$F$81+22),('Provozní náklady VaK-ex post'!$V$49*1000)*INDEX(Indexace!$C$45:$AV$45,MATCH($D$7,Indexace!$C$21:$AV$21))-W$161,IF(N160=('Základní vstupní data'!$F$81+23),('Provozní náklady VaK-ex post'!$V$49*1000)*INDEX(Indexace!$C$46:$AV$46,MATCH($D$7,Indexace!$C$21:$AV$21))-W$161,IF(N160=('Základní vstupní data'!$F$81+24),('Provozní náklady VaK-ex post'!$V$49*1000)*INDEX(Indexace!$C$47:$AV$47,MATCH($D$7,Indexace!$C$21:$AV$21))-W$161,IF(N160=('Základní vstupní data'!$F$81+25),('Provozní náklady VaK-ex post'!$V$49*1000)*INDEX(Indexace!$C$48:$AV$48,MATCH($D$7,Indexace!$C$21:$AV$21))-W$161,IF(N160=('Základní vstupní data'!$F$81+26),('Provozní náklady VaK-ex post'!$V$49*1000)*INDEX(Indexace!$C$49:$AV$49,MATCH($D$7,Indexace!$C$21:$AV$21))-W$161,IF(N160=('Základní vstupní data'!$F$81+27),('Provozní náklady VaK-ex post'!$V$49*1000)*INDEX(Indexace!$C$50:$AV$50,MATCH($D$7,Indexace!$C$21:$AV$21))-W$161,IF(N160=('Základní vstupní data'!$F$81+28),('Provozní náklady VaK-ex post'!$V$49*1000)*INDEX(Indexace!$C$51:$AV$51,MATCH($D$7,Indexace!$C$21:$AV$21))-W$161,IF(N160=('Základní vstupní data'!$F$81+29),('Provozní náklady VaK-ex post'!$V$49*1000)*INDEX(Indexace!$C$52:$AV$52,MATCH($D$7,Indexace!$C$21:$AV$21))-W$161,IF(N160=('Základní vstupní data'!$F$81+30),('Provozní náklady VaK-ex post'!$V$49*1000)*INDEX(Indexace!$C$53:$AV$53,MATCH($D$7,Indexace!$C$21:$AV$21))-W$161)))))))))))))))))))))))))))))))),0)</f>
        <v>0</v>
      </c>
      <c r="O169" s="514">
        <f>IF(O160&gt;='Základní vstupní data'!$F$81,IF($F$2=1,0,IF(O160&gt;='Základní vstupní data'!$F$81,('Základní vstupní data'!$F$124*1000)*INDEX(Indexace!$C$23:$AV$23,MATCH($D$7,Indexace!$C$21:$AV$21))-O$161,IF(O160=('Základní vstupní data'!$F$81+1),('Provozní náklady VaK-ex post'!$F$49*1000)*INDEX(Indexace!$C$24:$AV$24,MATCH($D$7,Indexace!$C$21:$AV$21))-P$161,IF(O160=('Základní vstupní data'!$F$81+2),('Provozní náklady VaK-ex post'!$H$49*1000)*INDEX(Indexace!$C$25:$AV$25,MATCH($D$7,Indexace!$C$21:$AV$21))-Q$161,IF(O160=('Základní vstupní data'!$F$81+3),('Provozní náklady VaK-ex post'!$J$49*1000)*INDEX(Indexace!$C$26:$AV$26,MATCH($D$7,Indexace!$C$21:$AV$21))-R$161,IF(O160=('Základní vstupní data'!$F$81+4),('Provozní náklady VaK-ex post'!$L$49*1000)*INDEX(Indexace!$C$27:$AV$27,MATCH($D$7,Indexace!$C$21:$AV$21))-S$161,IF(O160=('Základní vstupní data'!$F$81+5),('Provozní náklady VaK-ex post'!$N$49*1000)*INDEX(Indexace!$C$28:$AV$28,MATCH($D$7,Indexace!$C$21:$AV$21))-T$161,IF(O160=('Základní vstupní data'!$F$81+6),('Provozní náklady VaK-ex post'!$P$49*1000)*INDEX(Indexace!$C$29:$AV$29,MATCH($D$7,Indexace!$C$21:$AV$21))-U$161,IF(O160=('Základní vstupní data'!$F$81+7),('Provozní náklady VaK-ex post'!$R$49*1000)*INDEX(Indexace!$C$30:$AV$30,MATCH($D$7,Indexace!$C$21:$AV$21))-V$161,IF(O160=('Základní vstupní data'!$F$81+8),('Provozní náklady VaK-ex post'!$T$49*1000)*INDEX(Indexace!$C$31:$AV$31,MATCH($D$7,Indexace!$C$21:$AC$21))-W$161,IF(O160=('Základní vstupní data'!$F$81+9),('Provozní náklady VaK-ex post'!$V$49*1000)*INDEX(Indexace!$C$32:$AV$32,MATCH($D$7,Indexace!$C$21:$AV$21))-X$161,IF(O160=('Základní vstupní data'!$F$81+10),('Provozní náklady VaK-ex post'!$V$49*1000)*INDEX(Indexace!$C$33:$AV$33,MATCH($D$7,Indexace!$C$21:$AV$21))-X$161,IF(O160=('Základní vstupní data'!$F$81+11),('Provozní náklady VaK-ex post'!$V$49*1000)*INDEX(Indexace!$C$34:$AV$34,MATCH($D$7,Indexace!$C$21:$AC$21))-X$161,IF(O160=('Základní vstupní data'!$F$81+12),('Provozní náklady VaK-ex post'!$V$49*1000)*INDEX(Indexace!$C$35:$AV$35,MATCH($D$7,Indexace!$C$21:$AV$21))-X$161,IF(O160=('Základní vstupní data'!$F$81+13),('Provozní náklady VaK-ex post'!$V$49*1000)*INDEX(Indexace!$C$36:$AV$36,MATCH($D$7,Indexace!$C$21:$AV$21))-X$161,IF(O160=('Základní vstupní data'!$F$81+14),('Provozní náklady VaK-ex post'!$V$49*1000)*INDEX(Indexace!$C$37:$AV$37,MATCH($D$7,Indexace!$C$21:$AV$21))-X$161,IF(O160=('Základní vstupní data'!$F$81+15),('Provozní náklady VaK-ex post'!$V$49*1000)*INDEX(Indexace!$C$38:$AV$38,MATCH($D$7,Indexace!$C$21:$AV$21))-X$161,IF(O160=('Základní vstupní data'!$F$81+16),('Provozní náklady VaK-ex post'!$V$49*1000)*INDEX(Indexace!$C$39:$AV$39,MATCH($D$7,Indexace!$C$21:$AV$21))-X$161,IF(O160=('Základní vstupní data'!$F$81+17),('Provozní náklady VaK-ex post'!$V$49*1000)*INDEX(Indexace!$C$40:$AV$40,MATCH($D$7,Indexace!$C$21:$AV$21))-X$161,IF(O160=('Základní vstupní data'!$F$81+18),('Provozní náklady VaK-ex post'!$V$49*1000)*INDEX(Indexace!$C$41:$AV$41,MATCH($D$7,Indexace!$C$21:$AV$21))-X$161,IF(O160=('Základní vstupní data'!$F$81+19),('Provozní náklady VaK-ex post'!$V$49*1000)*INDEX(Indexace!$C$42:$AV$42,MATCH($D$7,Indexace!$C$21:$AV$21))-X$161,IF(O160=('Základní vstupní data'!$F$81+20),('Provozní náklady VaK-ex post'!$V$49*1000)*INDEX(Indexace!$C$43:$AV$43,MATCH($D$7,Indexace!$C$21:$AV$21))-X$161,IF(O160=('Základní vstupní data'!$F$81+21),('Provozní náklady VaK-ex post'!$V$49*1000)*INDEX(Indexace!$C$44:$AV$44,MATCH($D$7,Indexace!$C$21:$AV$21))-X$161,IF(O160=('Základní vstupní data'!$F$81+22),('Provozní náklady VaK-ex post'!$V$49*1000)*INDEX(Indexace!$C$45:$AV$45,MATCH($D$7,Indexace!$C$21:$AV$21))-X$161,IF(O160=('Základní vstupní data'!$F$81+23),('Provozní náklady VaK-ex post'!$V$49*1000)*INDEX(Indexace!$C$46:$AV$46,MATCH($D$7,Indexace!$C$21:$AV$21))-X$161,IF(O160=('Základní vstupní data'!$F$81+24),('Provozní náklady VaK-ex post'!$V$49*1000)*INDEX(Indexace!$C$47:$AV$47,MATCH($D$7,Indexace!$C$21:$AV$21))-X$161,IF(O160=('Základní vstupní data'!$F$81+25),('Provozní náklady VaK-ex post'!$V$49*1000)*INDEX(Indexace!$C$48:$AV$48,MATCH($D$7,Indexace!$C$21:$AV$21))-X$161,IF(O160=('Základní vstupní data'!$F$81+26),('Provozní náklady VaK-ex post'!$V$49*1000)*INDEX(Indexace!$C$49:$AV$49,MATCH($D$7,Indexace!$C$21:$AV$21))-X$161,IF(O160=('Základní vstupní data'!$F$81+27),('Provozní náklady VaK-ex post'!$V$49*1000)*INDEX(Indexace!$C$50:$AV$50,MATCH($D$7,Indexace!$C$21:$AV$21))-X$161,IF(O160=('Základní vstupní data'!$F$81+28),('Provozní náklady VaK-ex post'!$V$49*1000)*INDEX(Indexace!$C$51:$AV$51,MATCH($D$7,Indexace!$C$21:$AV$21))-X$161,IF(O160=('Základní vstupní data'!$F$81+29),('Provozní náklady VaK-ex post'!$V$49*1000)*INDEX(Indexace!$C$52:$AV$52,MATCH($D$7,Indexace!$C$21:$AV$21))-X$161,IF(O160=('Základní vstupní data'!$F$81+30),('Provozní náklady VaK-ex post'!$V$49*1000)*INDEX(Indexace!$C$53:$AV$53,MATCH($D$7,Indexace!$C$21:$AV$21))-X$161)))))))))))))))))))))))))))))))),0)</f>
        <v>0</v>
      </c>
      <c r="P169" s="514">
        <f>IF(P160&gt;='Základní vstupní data'!$F$81,IF($F$2=1,0,IF(P160&gt;='Základní vstupní data'!$F$81,('Základní vstupní data'!$F$124*1000)*INDEX(Indexace!$C$23:$AV$23,MATCH($D$7,Indexace!$C$21:$AV$21))-P$161,IF(P160=('Základní vstupní data'!$F$81+1),('Provozní náklady VaK-ex post'!$F$49*1000)*INDEX(Indexace!$C$24:$AV$24,MATCH($D$7,Indexace!$C$21:$AV$21))-Q$161,IF(P160=('Základní vstupní data'!$F$81+2),('Provozní náklady VaK-ex post'!$H$49*1000)*INDEX(Indexace!$C$25:$AV$25,MATCH($D$7,Indexace!$C$21:$AV$21))-R$161,IF(P160=('Základní vstupní data'!$F$81+3),('Provozní náklady VaK-ex post'!$J$49*1000)*INDEX(Indexace!$C$26:$AV$26,MATCH($D$7,Indexace!$C$21:$AV$21))-S$161,IF(P160=('Základní vstupní data'!$F$81+4),('Provozní náklady VaK-ex post'!$L$49*1000)*INDEX(Indexace!$C$27:$AV$27,MATCH($D$7,Indexace!$C$21:$AV$21))-T$161,IF(P160=('Základní vstupní data'!$F$81+5),('Provozní náklady VaK-ex post'!$N$49*1000)*INDEX(Indexace!$C$28:$AV$28,MATCH($D$7,Indexace!$C$21:$AV$21))-U$161,IF(P160=('Základní vstupní data'!$F$81+6),('Provozní náklady VaK-ex post'!$P$49*1000)*INDEX(Indexace!$C$29:$AV$29,MATCH($D$7,Indexace!$C$21:$AV$21))-V$161,IF(P160=('Základní vstupní data'!$F$81+7),('Provozní náklady VaK-ex post'!$R$49*1000)*INDEX(Indexace!$C$30:$AV$30,MATCH($D$7,Indexace!$C$21:$AV$21))-W$161,IF(P160=('Základní vstupní data'!$F$81+8),('Provozní náklady VaK-ex post'!$T$49*1000)*INDEX(Indexace!$C$31:$AV$31,MATCH($D$7,Indexace!$C$21:$AC$21))-X$161,IF(P160=('Základní vstupní data'!$F$81+9),('Provozní náklady VaK-ex post'!$V$49*1000)*INDEX(Indexace!$C$32:$AV$32,MATCH($D$7,Indexace!$C$21:$AV$21))-Y$161,IF(P160=('Základní vstupní data'!$F$81+10),('Provozní náklady VaK-ex post'!$V$49*1000)*INDEX(Indexace!$C$33:$AV$33,MATCH($D$7,Indexace!$C$21:$AV$21))-Y$161,IF(P160=('Základní vstupní data'!$F$81+11),('Provozní náklady VaK-ex post'!$V$49*1000)*INDEX(Indexace!$C$34:$AV$34,MATCH($D$7,Indexace!$C$21:$AC$21))-Y$161,IF(P160=('Základní vstupní data'!$F$81+12),('Provozní náklady VaK-ex post'!$V$49*1000)*INDEX(Indexace!$C$35:$AV$35,MATCH($D$7,Indexace!$C$21:$AV$21))-Y$161,IF(P160=('Základní vstupní data'!$F$81+13),('Provozní náklady VaK-ex post'!$V$49*1000)*INDEX(Indexace!$C$36:$AV$36,MATCH($D$7,Indexace!$C$21:$AV$21))-Y$161,IF(P160=('Základní vstupní data'!$F$81+14),('Provozní náklady VaK-ex post'!$V$49*1000)*INDEX(Indexace!$C$37:$AV$37,MATCH($D$7,Indexace!$C$21:$AV$21))-Y$161,IF(P160=('Základní vstupní data'!$F$81+15),('Provozní náklady VaK-ex post'!$V$49*1000)*INDEX(Indexace!$C$38:$AV$38,MATCH($D$7,Indexace!$C$21:$AV$21))-Y$161,IF(P160=('Základní vstupní data'!$F$81+16),('Provozní náklady VaK-ex post'!$V$49*1000)*INDEX(Indexace!$C$39:$AV$39,MATCH($D$7,Indexace!$C$21:$AV$21))-Y$161,IF(P160=('Základní vstupní data'!$F$81+17),('Provozní náklady VaK-ex post'!$V$49*1000)*INDEX(Indexace!$C$40:$AV$40,MATCH($D$7,Indexace!$C$21:$AV$21))-Y$161,IF(P160=('Základní vstupní data'!$F$81+18),('Provozní náklady VaK-ex post'!$V$49*1000)*INDEX(Indexace!$C$41:$AV$41,MATCH($D$7,Indexace!$C$21:$AV$21))-Y$161,IF(P160=('Základní vstupní data'!$F$81+19),('Provozní náklady VaK-ex post'!$V$49*1000)*INDEX(Indexace!$C$42:$AV$42,MATCH($D$7,Indexace!$C$21:$AV$21))-Y$161,IF(P160=('Základní vstupní data'!$F$81+20),('Provozní náklady VaK-ex post'!$V$49*1000)*INDEX(Indexace!$C$43:$AV$43,MATCH($D$7,Indexace!$C$21:$AV$21))-Y$161,IF(P160=('Základní vstupní data'!$F$81+21),('Provozní náklady VaK-ex post'!$V$49*1000)*INDEX(Indexace!$C$44:$AV$44,MATCH($D$7,Indexace!$C$21:$AV$21))-Y$161,IF(P160=('Základní vstupní data'!$F$81+22),('Provozní náklady VaK-ex post'!$V$49*1000)*INDEX(Indexace!$C$45:$AV$45,MATCH($D$7,Indexace!$C$21:$AV$21))-Y$161,IF(P160=('Základní vstupní data'!$F$81+23),('Provozní náklady VaK-ex post'!$V$49*1000)*INDEX(Indexace!$C$46:$AV$46,MATCH($D$7,Indexace!$C$21:$AV$21))-Y$161,IF(P160=('Základní vstupní data'!$F$81+24),('Provozní náklady VaK-ex post'!$V$49*1000)*INDEX(Indexace!$C$47:$AV$47,MATCH($D$7,Indexace!$C$21:$AV$21))-Y$161,IF(P160=('Základní vstupní data'!$F$81+25),('Provozní náklady VaK-ex post'!$V$49*1000)*INDEX(Indexace!$C$48:$AV$48,MATCH($D$7,Indexace!$C$21:$AV$21))-Y$161,IF(P160=('Základní vstupní data'!$F$81+26),('Provozní náklady VaK-ex post'!$V$49*1000)*INDEX(Indexace!$C$49:$AV$49,MATCH($D$7,Indexace!$C$21:$AV$21))-Y$161,IF(P160=('Základní vstupní data'!$F$81+27),('Provozní náklady VaK-ex post'!$V$49*1000)*INDEX(Indexace!$C$50:$AV$50,MATCH($D$7,Indexace!$C$21:$AV$21))-Y$161,IF(P160=('Základní vstupní data'!$F$81+28),('Provozní náklady VaK-ex post'!$V$49*1000)*INDEX(Indexace!$C$51:$AV$51,MATCH($D$7,Indexace!$C$21:$AV$21))-Y$161,IF(P160=('Základní vstupní data'!$F$81+29),('Provozní náklady VaK-ex post'!$V$49*1000)*INDEX(Indexace!$C$52:$AV$52,MATCH($D$7,Indexace!$C$21:$AV$21))-Y$161,IF(P160=('Základní vstupní data'!$F$81+30),('Provozní náklady VaK-ex post'!$V$49*1000)*INDEX(Indexace!$C$53:$AV$53,MATCH($D$7,Indexace!$C$21:$AV$21))-Y$161)))))))))))))))))))))))))))))))),0)</f>
        <v>0</v>
      </c>
      <c r="Q169" s="514">
        <f>IF(Q160&gt;='Základní vstupní data'!$F$81,IF($F$2=1,0,IF(Q160&gt;='Základní vstupní data'!$F$81,('Základní vstupní data'!$F$124*1000)*INDEX(Indexace!$C$23:$AV$23,MATCH($D$7,Indexace!$C$21:$AV$21))-Q$161,IF(Q160=('Základní vstupní data'!$F$81+1),('Provozní náklady VaK-ex post'!$F$49*1000)*INDEX(Indexace!$C$24:$AV$24,MATCH($D$7,Indexace!$C$21:$AV$21))-R$161,IF(Q160=('Základní vstupní data'!$F$81+2),('Provozní náklady VaK-ex post'!$H$49*1000)*INDEX(Indexace!$C$25:$AV$25,MATCH($D$7,Indexace!$C$21:$AV$21))-S$161,IF(Q160=('Základní vstupní data'!$F$81+3),('Provozní náklady VaK-ex post'!$J$49*1000)*INDEX(Indexace!$C$26:$AV$26,MATCH($D$7,Indexace!$C$21:$AV$21))-T$161,IF(Q160=('Základní vstupní data'!$F$81+4),('Provozní náklady VaK-ex post'!$L$49*1000)*INDEX(Indexace!$C$27:$AV$27,MATCH($D$7,Indexace!$C$21:$AV$21))-U$161,IF(Q160=('Základní vstupní data'!$F$81+5),('Provozní náklady VaK-ex post'!$N$49*1000)*INDEX(Indexace!$C$28:$AV$28,MATCH($D$7,Indexace!$C$21:$AV$21))-V$161,IF(Q160=('Základní vstupní data'!$F$81+6),('Provozní náklady VaK-ex post'!$P$49*1000)*INDEX(Indexace!$C$29:$AV$29,MATCH($D$7,Indexace!$C$21:$AV$21))-W$161,IF(Q160=('Základní vstupní data'!$F$81+7),('Provozní náklady VaK-ex post'!$R$49*1000)*INDEX(Indexace!$C$30:$AV$30,MATCH($D$7,Indexace!$C$21:$AV$21))-X$161,IF(Q160=('Základní vstupní data'!$F$81+8),('Provozní náklady VaK-ex post'!$T$49*1000)*INDEX(Indexace!$C$31:$AV$31,MATCH($D$7,Indexace!$C$21:$AC$21))-Y$161,IF(Q160=('Základní vstupní data'!$F$81+9),('Provozní náklady VaK-ex post'!$V$49*1000)*INDEX(Indexace!$C$32:$AV$32,MATCH($D$7,Indexace!$C$21:$AV$21))-Z$161,IF(Q160=('Základní vstupní data'!$F$81+10),('Provozní náklady VaK-ex post'!$V$49*1000)*INDEX(Indexace!$C$33:$AV$33,MATCH($D$7,Indexace!$C$21:$AV$21))-Z$161,IF(Q160=('Základní vstupní data'!$F$81+11),('Provozní náklady VaK-ex post'!$V$49*1000)*INDEX(Indexace!$C$34:$AV$34,MATCH($D$7,Indexace!$C$21:$AC$21))-Z$161,IF(Q160=('Základní vstupní data'!$F$81+12),('Provozní náklady VaK-ex post'!$V$49*1000)*INDEX(Indexace!$C$35:$AV$35,MATCH($D$7,Indexace!$C$21:$AV$21))-Z$161,IF(Q160=('Základní vstupní data'!$F$81+13),('Provozní náklady VaK-ex post'!$V$49*1000)*INDEX(Indexace!$C$36:$AV$36,MATCH($D$7,Indexace!$C$21:$AV$21))-Z$161,IF(Q160=('Základní vstupní data'!$F$81+14),('Provozní náklady VaK-ex post'!$V$49*1000)*INDEX(Indexace!$C$37:$AV$37,MATCH($D$7,Indexace!$C$21:$AV$21))-Z$161,IF(Q160=('Základní vstupní data'!$F$81+15),('Provozní náklady VaK-ex post'!$V$49*1000)*INDEX(Indexace!$C$38:$AV$38,MATCH($D$7,Indexace!$C$21:$AV$21))-Z$161,IF(Q160=('Základní vstupní data'!$F$81+16),('Provozní náklady VaK-ex post'!$V$49*1000)*INDEX(Indexace!$C$39:$AV$39,MATCH($D$7,Indexace!$C$21:$AV$21))-Z$161,IF(Q160=('Základní vstupní data'!$F$81+17),('Provozní náklady VaK-ex post'!$V$49*1000)*INDEX(Indexace!$C$40:$AV$40,MATCH($D$7,Indexace!$C$21:$AV$21))-Z$161,IF(Q160=('Základní vstupní data'!$F$81+18),('Provozní náklady VaK-ex post'!$V$49*1000)*INDEX(Indexace!$C$41:$AV$41,MATCH($D$7,Indexace!$C$21:$AV$21))-Z$161,IF(Q160=('Základní vstupní data'!$F$81+19),('Provozní náklady VaK-ex post'!$V$49*1000)*INDEX(Indexace!$C$42:$AV$42,MATCH($D$7,Indexace!$C$21:$AV$21))-Z$161,IF(Q160=('Základní vstupní data'!$F$81+20),('Provozní náklady VaK-ex post'!$V$49*1000)*INDEX(Indexace!$C$43:$AV$43,MATCH($D$7,Indexace!$C$21:$AV$21))-Z$161,IF(Q160=('Základní vstupní data'!$F$81+21),('Provozní náklady VaK-ex post'!$V$49*1000)*INDEX(Indexace!$C$44:$AV$44,MATCH($D$7,Indexace!$C$21:$AV$21))-Z$161,IF(Q160=('Základní vstupní data'!$F$81+22),('Provozní náklady VaK-ex post'!$V$49*1000)*INDEX(Indexace!$C$45:$AV$45,MATCH($D$7,Indexace!$C$21:$AV$21))-Z$161,IF(Q160=('Základní vstupní data'!$F$81+23),('Provozní náklady VaK-ex post'!$V$49*1000)*INDEX(Indexace!$C$46:$AV$46,MATCH($D$7,Indexace!$C$21:$AV$21))-Z$161,IF(Q160=('Základní vstupní data'!$F$81+24),('Provozní náklady VaK-ex post'!$V$49*1000)*INDEX(Indexace!$C$47:$AV$47,MATCH($D$7,Indexace!$C$21:$AV$21))-Z$161,IF(Q160=('Základní vstupní data'!$F$81+25),('Provozní náklady VaK-ex post'!$V$49*1000)*INDEX(Indexace!$C$48:$AV$48,MATCH($D$7,Indexace!$C$21:$AV$21))-Z$161,IF(Q160=('Základní vstupní data'!$F$81+26),('Provozní náklady VaK-ex post'!$V$49*1000)*INDEX(Indexace!$C$49:$AV$49,MATCH($D$7,Indexace!$C$21:$AV$21))-Z$161,IF(Q160=('Základní vstupní data'!$F$81+27),('Provozní náklady VaK-ex post'!$V$49*1000)*INDEX(Indexace!$C$50:$AV$50,MATCH($D$7,Indexace!$C$21:$AV$21))-Z$161,IF(Q160=('Základní vstupní data'!$F$81+28),('Provozní náklady VaK-ex post'!$V$49*1000)*INDEX(Indexace!$C$51:$AV$51,MATCH($D$7,Indexace!$C$21:$AV$21))-Z$161,IF(Q160=('Základní vstupní data'!$F$81+29),('Provozní náklady VaK-ex post'!$V$49*1000)*INDEX(Indexace!$C$52:$AV$52,MATCH($D$7,Indexace!$C$21:$AV$21))-Z$161,IF(Q160=('Základní vstupní data'!$F$81+30),('Provozní náklady VaK-ex post'!$V$49*1000)*INDEX(Indexace!$C$53:$AV$53,MATCH($D$7,Indexace!$C$21:$AV$21))-Z$161)))))))))))))))))))))))))))))))),0)</f>
        <v>0</v>
      </c>
      <c r="R169" s="514">
        <f>IF(R160&gt;='Základní vstupní data'!$F$81,IF($F$2=1,0,IF(R160&gt;='Základní vstupní data'!$F$81,('Základní vstupní data'!$F$124*1000)*INDEX(Indexace!$C$23:$AV$23,MATCH($D$7,Indexace!$C$21:$AV$21))-R$161,IF(R160=('Základní vstupní data'!$F$81+1),('Provozní náklady VaK-ex post'!$F$49*1000)*INDEX(Indexace!$C$24:$AV$24,MATCH($D$7,Indexace!$C$21:$AV$21))-S$161,IF(R160=('Základní vstupní data'!$F$81+2),('Provozní náklady VaK-ex post'!$H$49*1000)*INDEX(Indexace!$C$25:$AV$25,MATCH($D$7,Indexace!$C$21:$AV$21))-T$161,IF(R160=('Základní vstupní data'!$F$81+3),('Provozní náklady VaK-ex post'!$J$49*1000)*INDEX(Indexace!$C$26:$AV$26,MATCH($D$7,Indexace!$C$21:$AV$21))-U$161,IF(R160=('Základní vstupní data'!$F$81+4),('Provozní náklady VaK-ex post'!$L$49*1000)*INDEX(Indexace!$C$27:$AV$27,MATCH($D$7,Indexace!$C$21:$AV$21))-V$161,IF(R160=('Základní vstupní data'!$F$81+5),('Provozní náklady VaK-ex post'!$N$49*1000)*INDEX(Indexace!$C$28:$AV$28,MATCH($D$7,Indexace!$C$21:$AV$21))-W$161,IF(R160=('Základní vstupní data'!$F$81+6),('Provozní náklady VaK-ex post'!$P$49*1000)*INDEX(Indexace!$C$29:$AV$29,MATCH($D$7,Indexace!$C$21:$AV$21))-X$161,IF(R160=('Základní vstupní data'!$F$81+7),('Provozní náklady VaK-ex post'!$R$49*1000)*INDEX(Indexace!$C$30:$AV$30,MATCH($D$7,Indexace!$C$21:$AV$21))-Y$161,IF(R160=('Základní vstupní data'!$F$81+8),('Provozní náklady VaK-ex post'!$T$49*1000)*INDEX(Indexace!$C$31:$AV$31,MATCH($D$7,Indexace!$C$21:$AC$21))-Z$161,IF(R160=('Základní vstupní data'!$F$81+9),('Provozní náklady VaK-ex post'!$V$49*1000)*INDEX(Indexace!$C$32:$AV$32,MATCH($D$7,Indexace!$C$21:$AV$21))-AA$161,IF(R160=('Základní vstupní data'!$F$81+10),('Provozní náklady VaK-ex post'!$V$49*1000)*INDEX(Indexace!$C$33:$AV$33,MATCH($D$7,Indexace!$C$21:$AV$21))-AA$161,IF(R160=('Základní vstupní data'!$F$81+11),('Provozní náklady VaK-ex post'!$V$49*1000)*INDEX(Indexace!$C$34:$AV$34,MATCH($D$7,Indexace!$C$21:$AC$21))-AA$161,IF(R160=('Základní vstupní data'!$F$81+12),('Provozní náklady VaK-ex post'!$V$49*1000)*INDEX(Indexace!$C$35:$AV$35,MATCH($D$7,Indexace!$C$21:$AV$21))-AA$161,IF(R160=('Základní vstupní data'!$F$81+13),('Provozní náklady VaK-ex post'!$V$49*1000)*INDEX(Indexace!$C$36:$AV$36,MATCH($D$7,Indexace!$C$21:$AV$21))-AA$161,IF(R160=('Základní vstupní data'!$F$81+14),('Provozní náklady VaK-ex post'!$V$49*1000)*INDEX(Indexace!$C$37:$AV$37,MATCH($D$7,Indexace!$C$21:$AV$21))-AA$161,IF(R160=('Základní vstupní data'!$F$81+15),('Provozní náklady VaK-ex post'!$V$49*1000)*INDEX(Indexace!$C$38:$AV$38,MATCH($D$7,Indexace!$C$21:$AV$21))-AA$161,IF(R160=('Základní vstupní data'!$F$81+16),('Provozní náklady VaK-ex post'!$V$49*1000)*INDEX(Indexace!$C$39:$AV$39,MATCH($D$7,Indexace!$C$21:$AV$21))-AA$161,IF(R160=('Základní vstupní data'!$F$81+17),('Provozní náklady VaK-ex post'!$V$49*1000)*INDEX(Indexace!$C$40:$AV$40,MATCH($D$7,Indexace!$C$21:$AV$21))-AA$161,IF(R160=('Základní vstupní data'!$F$81+18),('Provozní náklady VaK-ex post'!$V$49*1000)*INDEX(Indexace!$C$41:$AV$41,MATCH($D$7,Indexace!$C$21:$AV$21))-AA$161,IF(R160=('Základní vstupní data'!$F$81+19),('Provozní náklady VaK-ex post'!$V$49*1000)*INDEX(Indexace!$C$42:$AV$42,MATCH($D$7,Indexace!$C$21:$AV$21))-AA$161,IF(R160=('Základní vstupní data'!$F$81+20),('Provozní náklady VaK-ex post'!$V$49*1000)*INDEX(Indexace!$C$43:$AV$43,MATCH($D$7,Indexace!$C$21:$AV$21))-AA$161,IF(R160=('Základní vstupní data'!$F$81+21),('Provozní náklady VaK-ex post'!$V$49*1000)*INDEX(Indexace!$C$44:$AV$44,MATCH($D$7,Indexace!$C$21:$AV$21))-AA$161,IF(R160=('Základní vstupní data'!$F$81+22),('Provozní náklady VaK-ex post'!$V$49*1000)*INDEX(Indexace!$C$45:$AV$45,MATCH($D$7,Indexace!$C$21:$AV$21))-AA$161,IF(R160=('Základní vstupní data'!$F$81+23),('Provozní náklady VaK-ex post'!$V$49*1000)*INDEX(Indexace!$C$46:$AV$46,MATCH($D$7,Indexace!$C$21:$AV$21))-AA$161,IF(R160=('Základní vstupní data'!$F$81+24),('Provozní náklady VaK-ex post'!$V$49*1000)*INDEX(Indexace!$C$47:$AV$47,MATCH($D$7,Indexace!$C$21:$AV$21))-AA$161,IF(R160=('Základní vstupní data'!$F$81+25),('Provozní náklady VaK-ex post'!$V$49*1000)*INDEX(Indexace!$C$48:$AV$48,MATCH($D$7,Indexace!$C$21:$AV$21))-AA$161,IF(R160=('Základní vstupní data'!$F$81+26),('Provozní náklady VaK-ex post'!$V$49*1000)*INDEX(Indexace!$C$49:$AV$49,MATCH($D$7,Indexace!$C$21:$AV$21))-AA$161,IF(R160=('Základní vstupní data'!$F$81+27),('Provozní náklady VaK-ex post'!$V$49*1000)*INDEX(Indexace!$C$50:$AV$50,MATCH($D$7,Indexace!$C$21:$AV$21))-AA$161,IF(R160=('Základní vstupní data'!$F$81+28),('Provozní náklady VaK-ex post'!$V$49*1000)*INDEX(Indexace!$C$51:$AV$51,MATCH($D$7,Indexace!$C$21:$AV$21))-AA$161,IF(R160=('Základní vstupní data'!$F$81+29),('Provozní náklady VaK-ex post'!$V$49*1000)*INDEX(Indexace!$C$52:$AV$52,MATCH($D$7,Indexace!$C$21:$AV$21))-AA$161,IF(R160=('Základní vstupní data'!$F$81+30),('Provozní náklady VaK-ex post'!$V$49*1000)*INDEX(Indexace!$C$53:$AV$53,MATCH($D$7,Indexace!$C$21:$AV$21))-AA$161)))))))))))))))))))))))))))))))),0)</f>
        <v>0</v>
      </c>
      <c r="S169" s="514">
        <f>IF(S160&gt;='Základní vstupní data'!$F$81,IF($F$2=1,0,IF(S160&gt;='Základní vstupní data'!$F$81,('Základní vstupní data'!$F$124*1000)*INDEX(Indexace!$C$23:$AV$23,MATCH($D$7,Indexace!$C$21:$AV$21))-S$161,IF(S160=('Základní vstupní data'!$F$81+1),('Provozní náklady VaK-ex post'!$F$49*1000)*INDEX(Indexace!$C$24:$AV$24,MATCH($D$7,Indexace!$C$21:$AV$21))-T$161,IF(S160=('Základní vstupní data'!$F$81+2),('Provozní náklady VaK-ex post'!$H$49*1000)*INDEX(Indexace!$C$25:$AV$25,MATCH($D$7,Indexace!$C$21:$AV$21))-U$161,IF(S160=('Základní vstupní data'!$F$81+3),('Provozní náklady VaK-ex post'!$J$49*1000)*INDEX(Indexace!$C$26:$AV$26,MATCH($D$7,Indexace!$C$21:$AV$21))-V$161,IF(S160=('Základní vstupní data'!$F$81+4),('Provozní náklady VaK-ex post'!$L$49*1000)*INDEX(Indexace!$C$27:$AV$27,MATCH($D$7,Indexace!$C$21:$AV$21))-W$161,IF(S160=('Základní vstupní data'!$F$81+5),('Provozní náklady VaK-ex post'!$N$49*1000)*INDEX(Indexace!$C$28:$AV$28,MATCH($D$7,Indexace!$C$21:$AV$21))-X$161,IF(S160=('Základní vstupní data'!$F$81+6),('Provozní náklady VaK-ex post'!$P$49*1000)*INDEX(Indexace!$C$29:$AV$29,MATCH($D$7,Indexace!$C$21:$AV$21))-Y$161,IF(S160=('Základní vstupní data'!$F$81+7),('Provozní náklady VaK-ex post'!$R$49*1000)*INDEX(Indexace!$C$30:$AV$30,MATCH($D$7,Indexace!$C$21:$AV$21))-Z$161,IF(S160=('Základní vstupní data'!$F$81+8),('Provozní náklady VaK-ex post'!$T$49*1000)*INDEX(Indexace!$C$31:$AV$31,MATCH($D$7,Indexace!$C$21:$AC$21))-AA$161,IF(S160=('Základní vstupní data'!$F$81+9),('Provozní náklady VaK-ex post'!$V$49*1000)*INDEX(Indexace!$C$32:$AV$32,MATCH($D$7,Indexace!$C$21:$AV$21))-AB$161,IF(S160=('Základní vstupní data'!$F$81+10),('Provozní náklady VaK-ex post'!$V$49*1000)*INDEX(Indexace!$C$33:$AV$33,MATCH($D$7,Indexace!$C$21:$AV$21))-AB$161,IF(S160=('Základní vstupní data'!$F$81+11),('Provozní náklady VaK-ex post'!$V$49*1000)*INDEX(Indexace!$C$34:$AV$34,MATCH($D$7,Indexace!$C$21:$AC$21))-AB$161,IF(S160=('Základní vstupní data'!$F$81+12),('Provozní náklady VaK-ex post'!$V$49*1000)*INDEX(Indexace!$C$35:$AV$35,MATCH($D$7,Indexace!$C$21:$AV$21))-AB$161,IF(S160=('Základní vstupní data'!$F$81+13),('Provozní náklady VaK-ex post'!$V$49*1000)*INDEX(Indexace!$C$36:$AV$36,MATCH($D$7,Indexace!$C$21:$AV$21))-AB$161,IF(S160=('Základní vstupní data'!$F$81+14),('Provozní náklady VaK-ex post'!$V$49*1000)*INDEX(Indexace!$C$37:$AV$37,MATCH($D$7,Indexace!$C$21:$AV$21))-AB$161,IF(S160=('Základní vstupní data'!$F$81+15),('Provozní náklady VaK-ex post'!$V$49*1000)*INDEX(Indexace!$C$38:$AV$38,MATCH($D$7,Indexace!$C$21:$AV$21))-AB$161,IF(S160=('Základní vstupní data'!$F$81+16),('Provozní náklady VaK-ex post'!$V$49*1000)*INDEX(Indexace!$C$39:$AV$39,MATCH($D$7,Indexace!$C$21:$AV$21))-AB$161,IF(S160=('Základní vstupní data'!$F$81+17),('Provozní náklady VaK-ex post'!$V$49*1000)*INDEX(Indexace!$C$40:$AV$40,MATCH($D$7,Indexace!$C$21:$AV$21))-AB$161,IF(S160=('Základní vstupní data'!$F$81+18),('Provozní náklady VaK-ex post'!$V$49*1000)*INDEX(Indexace!$C$41:$AV$41,MATCH($D$7,Indexace!$C$21:$AV$21))-AB$161,IF(S160=('Základní vstupní data'!$F$81+19),('Provozní náklady VaK-ex post'!$V$49*1000)*INDEX(Indexace!$C$42:$AV$42,MATCH($D$7,Indexace!$C$21:$AV$21))-AB$161,IF(S160=('Základní vstupní data'!$F$81+20),('Provozní náklady VaK-ex post'!$V$49*1000)*INDEX(Indexace!$C$43:$AV$43,MATCH($D$7,Indexace!$C$21:$AV$21))-AB$161,IF(S160=('Základní vstupní data'!$F$81+21),('Provozní náklady VaK-ex post'!$V$49*1000)*INDEX(Indexace!$C$44:$AV$44,MATCH($D$7,Indexace!$C$21:$AV$21))-AB$161,IF(S160=('Základní vstupní data'!$F$81+22),('Provozní náklady VaK-ex post'!$V$49*1000)*INDEX(Indexace!$C$45:$AV$45,MATCH($D$7,Indexace!$C$21:$AV$21))-AB$161,IF(S160=('Základní vstupní data'!$F$81+23),('Provozní náklady VaK-ex post'!$V$49*1000)*INDEX(Indexace!$C$46:$AV$46,MATCH($D$7,Indexace!$C$21:$AV$21))-AB$161,IF(S160=('Základní vstupní data'!$F$81+24),('Provozní náklady VaK-ex post'!$V$49*1000)*INDEX(Indexace!$C$47:$AV$47,MATCH($D$7,Indexace!$C$21:$AV$21))-AB$161,IF(S160=('Základní vstupní data'!$F$81+25),('Provozní náklady VaK-ex post'!$V$49*1000)*INDEX(Indexace!$C$48:$AV$48,MATCH($D$7,Indexace!$C$21:$AV$21))-AB$161,IF(S160=('Základní vstupní data'!$F$81+26),('Provozní náklady VaK-ex post'!$V$49*1000)*INDEX(Indexace!$C$49:$AV$49,MATCH($D$7,Indexace!$C$21:$AV$21))-AB$161,IF(S160=('Základní vstupní data'!$F$81+27),('Provozní náklady VaK-ex post'!$V$49*1000)*INDEX(Indexace!$C$50:$AV$50,MATCH($D$7,Indexace!$C$21:$AV$21))-AB$161,IF(S160=('Základní vstupní data'!$F$81+28),('Provozní náklady VaK-ex post'!$V$49*1000)*INDEX(Indexace!$C$51:$AV$51,MATCH($D$7,Indexace!$C$21:$AV$21))-AB$161,IF(S160=('Základní vstupní data'!$F$81+29),('Provozní náklady VaK-ex post'!$V$49*1000)*INDEX(Indexace!$C$52:$AV$52,MATCH($D$7,Indexace!$C$21:$AV$21))-AB$161,IF(S160=('Základní vstupní data'!$F$81+30),('Provozní náklady VaK-ex post'!$V$49*1000)*INDEX(Indexace!$C$53:$AV$53,MATCH($D$7,Indexace!$C$21:$AV$21))-AB$161)))))))))))))))))))))))))))))))),0)</f>
        <v>0</v>
      </c>
      <c r="T169" s="514">
        <f>IF(T160&gt;='Základní vstupní data'!$F$81,IF($F$2=1,0,IF(T160&gt;='Základní vstupní data'!$F$81,('Základní vstupní data'!$F$124*1000)*INDEX(Indexace!$C$23:$AV$23,MATCH($D$7,Indexace!$C$21:$AV$21))-T$161,IF(T160=('Základní vstupní data'!$F$81+1),('Provozní náklady VaK-ex post'!$F$49*1000)*INDEX(Indexace!$C$24:$AV$24,MATCH($D$7,Indexace!$C$21:$AV$21))-U$161,IF(T160=('Základní vstupní data'!$F$81+2),('Provozní náklady VaK-ex post'!$H$49*1000)*INDEX(Indexace!$C$25:$AV$25,MATCH($D$7,Indexace!$C$21:$AV$21))-V$161,IF(T160=('Základní vstupní data'!$F$81+3),('Provozní náklady VaK-ex post'!$J$49*1000)*INDEX(Indexace!$C$26:$AV$26,MATCH($D$7,Indexace!$C$21:$AV$21))-W$161,IF(T160=('Základní vstupní data'!$F$81+4),('Provozní náklady VaK-ex post'!$L$49*1000)*INDEX(Indexace!$C$27:$AV$27,MATCH($D$7,Indexace!$C$21:$AV$21))-X$161,IF(T160=('Základní vstupní data'!$F$81+5),('Provozní náklady VaK-ex post'!$N$49*1000)*INDEX(Indexace!$C$28:$AV$28,MATCH($D$7,Indexace!$C$21:$AV$21))-Y$161,IF(T160=('Základní vstupní data'!$F$81+6),('Provozní náklady VaK-ex post'!$P$49*1000)*INDEX(Indexace!$C$29:$AV$29,MATCH($D$7,Indexace!$C$21:$AV$21))-Z$161,IF(T160=('Základní vstupní data'!$F$81+7),('Provozní náklady VaK-ex post'!$R$49*1000)*INDEX(Indexace!$C$30:$AV$30,MATCH($D$7,Indexace!$C$21:$AV$21))-AA$161,IF(T160=('Základní vstupní data'!$F$81+8),('Provozní náklady VaK-ex post'!$T$49*1000)*INDEX(Indexace!$C$31:$AV$31,MATCH($D$7,Indexace!$C$21:$AC$21))-AB$161,IF(T160=('Základní vstupní data'!$F$81+9),('Provozní náklady VaK-ex post'!$V$49*1000)*INDEX(Indexace!$C$32:$AV$32,MATCH($D$7,Indexace!$C$21:$AV$21))-AC$161,IF(T160=('Základní vstupní data'!$F$81+10),('Provozní náklady VaK-ex post'!$V$49*1000)*INDEX(Indexace!$C$33:$AV$33,MATCH($D$7,Indexace!$C$21:$AV$21))-AC$161,IF(T160=('Základní vstupní data'!$F$81+11),('Provozní náklady VaK-ex post'!$V$49*1000)*INDEX(Indexace!$C$34:$AV$34,MATCH($D$7,Indexace!$C$21:$AC$21))-AC$161,IF(T160=('Základní vstupní data'!$F$81+12),('Provozní náklady VaK-ex post'!$V$49*1000)*INDEX(Indexace!$C$35:$AV$35,MATCH($D$7,Indexace!$C$21:$AV$21))-AC$161,IF(T160=('Základní vstupní data'!$F$81+13),('Provozní náklady VaK-ex post'!$V$49*1000)*INDEX(Indexace!$C$36:$AV$36,MATCH($D$7,Indexace!$C$21:$AV$21))-AC$161,IF(T160=('Základní vstupní data'!$F$81+14),('Provozní náklady VaK-ex post'!$V$49*1000)*INDEX(Indexace!$C$37:$AV$37,MATCH($D$7,Indexace!$C$21:$AV$21))-AC$161,IF(T160=('Základní vstupní data'!$F$81+15),('Provozní náklady VaK-ex post'!$V$49*1000)*INDEX(Indexace!$C$38:$AV$38,MATCH($D$7,Indexace!$C$21:$AV$21))-AC$161,IF(T160=('Základní vstupní data'!$F$81+16),('Provozní náklady VaK-ex post'!$V$49*1000)*INDEX(Indexace!$C$39:$AV$39,MATCH($D$7,Indexace!$C$21:$AV$21))-AC$161,IF(T160=('Základní vstupní data'!$F$81+17),('Provozní náklady VaK-ex post'!$V$49*1000)*INDEX(Indexace!$C$40:$AV$40,MATCH($D$7,Indexace!$C$21:$AV$21))-AC$161,IF(T160=('Základní vstupní data'!$F$81+18),('Provozní náklady VaK-ex post'!$V$49*1000)*INDEX(Indexace!$C$41:$AV$41,MATCH($D$7,Indexace!$C$21:$AV$21))-AC$161,IF(T160=('Základní vstupní data'!$F$81+19),('Provozní náklady VaK-ex post'!$V$49*1000)*INDEX(Indexace!$C$42:$AV$42,MATCH($D$7,Indexace!$C$21:$AV$21))-AC$161,IF(T160=('Základní vstupní data'!$F$81+20),('Provozní náklady VaK-ex post'!$V$49*1000)*INDEX(Indexace!$C$43:$AV$43,MATCH($D$7,Indexace!$C$21:$AV$21))-AC$161,IF(T160=('Základní vstupní data'!$F$81+21),('Provozní náklady VaK-ex post'!$V$49*1000)*INDEX(Indexace!$C$44:$AV$44,MATCH($D$7,Indexace!$C$21:$AV$21))-AC$161,IF(T160=('Základní vstupní data'!$F$81+22),('Provozní náklady VaK-ex post'!$V$49*1000)*INDEX(Indexace!$C$45:$AV$45,MATCH($D$7,Indexace!$C$21:$AV$21))-AC$161,IF(T160=('Základní vstupní data'!$F$81+23),('Provozní náklady VaK-ex post'!$V$49*1000)*INDEX(Indexace!$C$46:$AV$46,MATCH($D$7,Indexace!$C$21:$AV$21))-AC$161,IF(T160=('Základní vstupní data'!$F$81+24),('Provozní náklady VaK-ex post'!$V$49*1000)*INDEX(Indexace!$C$47:$AV$47,MATCH($D$7,Indexace!$C$21:$AV$21))-AC$161,IF(T160=('Základní vstupní data'!$F$81+25),('Provozní náklady VaK-ex post'!$V$49*1000)*INDEX(Indexace!$C$48:$AV$48,MATCH($D$7,Indexace!$C$21:$AV$21))-AC$161,IF(T160=('Základní vstupní data'!$F$81+26),('Provozní náklady VaK-ex post'!$V$49*1000)*INDEX(Indexace!$C$49:$AV$49,MATCH($D$7,Indexace!$C$21:$AV$21))-AC$161,IF(T160=('Základní vstupní data'!$F$81+27),('Provozní náklady VaK-ex post'!$V$49*1000)*INDEX(Indexace!$C$50:$AV$50,MATCH($D$7,Indexace!$C$21:$AV$21))-AC$161,IF(T160=('Základní vstupní data'!$F$81+28),('Provozní náklady VaK-ex post'!$V$49*1000)*INDEX(Indexace!$C$51:$AV$51,MATCH($D$7,Indexace!$C$21:$AV$21))-AC$161,IF(T160=('Základní vstupní data'!$F$81+29),('Provozní náklady VaK-ex post'!$V$49*1000)*INDEX(Indexace!$C$52:$AV$52,MATCH($D$7,Indexace!$C$21:$AV$21))-AC$161,IF(T160=('Základní vstupní data'!$F$81+30),('Provozní náklady VaK-ex post'!$V$49*1000)*INDEX(Indexace!$C$53:$AV$53,MATCH($D$7,Indexace!$C$21:$AV$21))-AC$161)))))))))))))))))))))))))))))))),0)</f>
        <v>0</v>
      </c>
      <c r="U169" s="514">
        <f>IF(U160&gt;='Základní vstupní data'!$F$81,IF($F$2=1,0,IF(U160&gt;='Základní vstupní data'!$F$81,('Základní vstupní data'!$F$124*1000)*INDEX(Indexace!$C$23:$AV$23,MATCH($D$7,Indexace!$C$21:$AV$21))-U$161,IF(U160=('Základní vstupní data'!$F$81+1),('Provozní náklady VaK-ex post'!$F$49*1000)*INDEX(Indexace!$C$24:$AV$24,MATCH($D$7,Indexace!$C$21:$AV$21))-V$161,IF(U160=('Základní vstupní data'!$F$81+2),('Provozní náklady VaK-ex post'!$H$49*1000)*INDEX(Indexace!$C$25:$AV$25,MATCH($D$7,Indexace!$C$21:$AV$21))-W$161,IF(U160=('Základní vstupní data'!$F$81+3),('Provozní náklady VaK-ex post'!$J$49*1000)*INDEX(Indexace!$C$26:$AV$26,MATCH($D$7,Indexace!$C$21:$AV$21))-X$161,IF(U160=('Základní vstupní data'!$F$81+4),('Provozní náklady VaK-ex post'!$L$49*1000)*INDEX(Indexace!$C$27:$AV$27,MATCH($D$7,Indexace!$C$21:$AV$21))-Y$161,IF(U160=('Základní vstupní data'!$F$81+5),('Provozní náklady VaK-ex post'!$N$49*1000)*INDEX(Indexace!$C$28:$AV$28,MATCH($D$7,Indexace!$C$21:$AV$21))-Z$161,IF(U160=('Základní vstupní data'!$F$81+6),('Provozní náklady VaK-ex post'!$P$49*1000)*INDEX(Indexace!$C$29:$AV$29,MATCH($D$7,Indexace!$C$21:$AV$21))-AA$161,IF(U160=('Základní vstupní data'!$F$81+7),('Provozní náklady VaK-ex post'!$R$49*1000)*INDEX(Indexace!$C$30:$AV$30,MATCH($D$7,Indexace!$C$21:$AV$21))-AB$161,IF(U160=('Základní vstupní data'!$F$81+8),('Provozní náklady VaK-ex post'!$T$49*1000)*INDEX(Indexace!$C$31:$AV$31,MATCH($D$7,Indexace!$C$21:$AC$21))-AC$161,IF(U160=('Základní vstupní data'!$F$81+9),('Provozní náklady VaK-ex post'!$V$49*1000)*INDEX(Indexace!$C$32:$AV$32,MATCH($D$7,Indexace!$C$21:$AV$21))-AD$161,IF(U160=('Základní vstupní data'!$F$81+10),('Provozní náklady VaK-ex post'!$V$49*1000)*INDEX(Indexace!$C$33:$AV$33,MATCH($D$7,Indexace!$C$21:$AV$21))-AD$161,IF(U160=('Základní vstupní data'!$F$81+11),('Provozní náklady VaK-ex post'!$V$49*1000)*INDEX(Indexace!$C$34:$AV$34,MATCH($D$7,Indexace!$C$21:$AC$21))-AD$161,IF(U160=('Základní vstupní data'!$F$81+12),('Provozní náklady VaK-ex post'!$V$49*1000)*INDEX(Indexace!$C$35:$AV$35,MATCH($D$7,Indexace!$C$21:$AV$21))-AD$161,IF(U160=('Základní vstupní data'!$F$81+13),('Provozní náklady VaK-ex post'!$V$49*1000)*INDEX(Indexace!$C$36:$AV$36,MATCH($D$7,Indexace!$C$21:$AV$21))-AD$161,IF(U160=('Základní vstupní data'!$F$81+14),('Provozní náklady VaK-ex post'!$V$49*1000)*INDEX(Indexace!$C$37:$AV$37,MATCH($D$7,Indexace!$C$21:$AV$21))-AD$161,IF(U160=('Základní vstupní data'!$F$81+15),('Provozní náklady VaK-ex post'!$V$49*1000)*INDEX(Indexace!$C$38:$AV$38,MATCH($D$7,Indexace!$C$21:$AV$21))-AD$161,IF(U160=('Základní vstupní data'!$F$81+16),('Provozní náklady VaK-ex post'!$V$49*1000)*INDEX(Indexace!$C$39:$AV$39,MATCH($D$7,Indexace!$C$21:$AV$21))-AD$161,IF(U160=('Základní vstupní data'!$F$81+17),('Provozní náklady VaK-ex post'!$V$49*1000)*INDEX(Indexace!$C$40:$AV$40,MATCH($D$7,Indexace!$C$21:$AV$21))-AD$161,IF(U160=('Základní vstupní data'!$F$81+18),('Provozní náklady VaK-ex post'!$V$49*1000)*INDEX(Indexace!$C$41:$AV$41,MATCH($D$7,Indexace!$C$21:$AV$21))-AD$161,IF(U160=('Základní vstupní data'!$F$81+19),('Provozní náklady VaK-ex post'!$V$49*1000)*INDEX(Indexace!$C$42:$AV$42,MATCH($D$7,Indexace!$C$21:$AV$21))-AD$161,IF(U160=('Základní vstupní data'!$F$81+20),('Provozní náklady VaK-ex post'!$V$49*1000)*INDEX(Indexace!$C$43:$AV$43,MATCH($D$7,Indexace!$C$21:$AV$21))-AD$161,IF(U160=('Základní vstupní data'!$F$81+21),('Provozní náklady VaK-ex post'!$V$49*1000)*INDEX(Indexace!$C$44:$AV$44,MATCH($D$7,Indexace!$C$21:$AV$21))-AD$161,IF(U160=('Základní vstupní data'!$F$81+22),('Provozní náklady VaK-ex post'!$V$49*1000)*INDEX(Indexace!$C$45:$AV$45,MATCH($D$7,Indexace!$C$21:$AV$21))-AD$161,IF(U160=('Základní vstupní data'!$F$81+23),('Provozní náklady VaK-ex post'!$V$49*1000)*INDEX(Indexace!$C$46:$AV$46,MATCH($D$7,Indexace!$C$21:$AV$21))-AD$161,IF(U160=('Základní vstupní data'!$F$81+24),('Provozní náklady VaK-ex post'!$V$49*1000)*INDEX(Indexace!$C$47:$AV$47,MATCH($D$7,Indexace!$C$21:$AV$21))-AD$161,IF(U160=('Základní vstupní data'!$F$81+25),('Provozní náklady VaK-ex post'!$V$49*1000)*INDEX(Indexace!$C$48:$AV$48,MATCH($D$7,Indexace!$C$21:$AV$21))-AD$161,IF(U160=('Základní vstupní data'!$F$81+26),('Provozní náklady VaK-ex post'!$V$49*1000)*INDEX(Indexace!$C$49:$AV$49,MATCH($D$7,Indexace!$C$21:$AV$21))-AD$161,IF(U160=('Základní vstupní data'!$F$81+27),('Provozní náklady VaK-ex post'!$V$49*1000)*INDEX(Indexace!$C$50:$AV$50,MATCH($D$7,Indexace!$C$21:$AV$21))-AD$161,IF(U160=('Základní vstupní data'!$F$81+28),('Provozní náklady VaK-ex post'!$V$49*1000)*INDEX(Indexace!$C$51:$AV$51,MATCH($D$7,Indexace!$C$21:$AV$21))-AD$161,IF(U160=('Základní vstupní data'!$F$81+29),('Provozní náklady VaK-ex post'!$V$49*1000)*INDEX(Indexace!$C$52:$AV$52,MATCH($D$7,Indexace!$C$21:$AV$21))-AD$161,IF(U160=('Základní vstupní data'!$F$81+30),('Provozní náklady VaK-ex post'!$V$49*1000)*INDEX(Indexace!$C$53:$AV$53,MATCH($D$7,Indexace!$C$21:$AV$21))-AD$161)))))))))))))))))))))))))))))))),0)</f>
        <v>0</v>
      </c>
      <c r="V169" s="514">
        <f>IF(V160&gt;='Základní vstupní data'!$F$81,IF($F$2=1,0,IF(V160&gt;='Základní vstupní data'!$F$81,('Základní vstupní data'!$F$124*1000)*INDEX(Indexace!$C$23:$AV$23,MATCH($D$7,Indexace!$C$21:$AV$21))-V$161,IF(V160=('Základní vstupní data'!$F$81+1),('Provozní náklady VaK-ex post'!$F$49*1000)*INDEX(Indexace!$C$24:$AV$24,MATCH($D$7,Indexace!$C$21:$AV$21))-W$161,IF(V160=('Základní vstupní data'!$F$81+2),('Provozní náklady VaK-ex post'!$H$49*1000)*INDEX(Indexace!$C$25:$AV$25,MATCH($D$7,Indexace!$C$21:$AV$21))-X$161,IF(V160=('Základní vstupní data'!$F$81+3),('Provozní náklady VaK-ex post'!$J$49*1000)*INDEX(Indexace!$C$26:$AV$26,MATCH($D$7,Indexace!$C$21:$AV$21))-Y$161,IF(V160=('Základní vstupní data'!$F$81+4),('Provozní náklady VaK-ex post'!$L$49*1000)*INDEX(Indexace!$C$27:$AV$27,MATCH($D$7,Indexace!$C$21:$AV$21))-Z$161,IF(V160=('Základní vstupní data'!$F$81+5),('Provozní náklady VaK-ex post'!$N$49*1000)*INDEX(Indexace!$C$28:$AV$28,MATCH($D$7,Indexace!$C$21:$AV$21))-AA$161,IF(V160=('Základní vstupní data'!$F$81+6),('Provozní náklady VaK-ex post'!$P$49*1000)*INDEX(Indexace!$C$29:$AV$29,MATCH($D$7,Indexace!$C$21:$AV$21))-AB$161,IF(V160=('Základní vstupní data'!$F$81+7),('Provozní náklady VaK-ex post'!$R$49*1000)*INDEX(Indexace!$C$30:$AV$30,MATCH($D$7,Indexace!$C$21:$AV$21))-AC$161,IF(V160=('Základní vstupní data'!$F$81+8),('Provozní náklady VaK-ex post'!$T$49*1000)*INDEX(Indexace!$C$31:$AV$31,MATCH($D$7,Indexace!$C$21:$AC$21))-AD$161,IF(V160=('Základní vstupní data'!$F$81+9),('Provozní náklady VaK-ex post'!$V$49*1000)*INDEX(Indexace!$C$32:$AV$32,MATCH($D$7,Indexace!$C$21:$AV$21))-AE$161,IF(V160=('Základní vstupní data'!$F$81+10),('Provozní náklady VaK-ex post'!$V$49*1000)*INDEX(Indexace!$C$33:$AV$33,MATCH($D$7,Indexace!$C$21:$AV$21))-AE$161,IF(V160=('Základní vstupní data'!$F$81+11),('Provozní náklady VaK-ex post'!$V$49*1000)*INDEX(Indexace!$C$34:$AV$34,MATCH($D$7,Indexace!$C$21:$AC$21))-AE$161,IF(V160=('Základní vstupní data'!$F$81+12),('Provozní náklady VaK-ex post'!$V$49*1000)*INDEX(Indexace!$C$35:$AV$35,MATCH($D$7,Indexace!$C$21:$AV$21))-AE$161,IF(V160=('Základní vstupní data'!$F$81+13),('Provozní náklady VaK-ex post'!$V$49*1000)*INDEX(Indexace!$C$36:$AV$36,MATCH($D$7,Indexace!$C$21:$AV$21))-AE$161,IF(V160=('Základní vstupní data'!$F$81+14),('Provozní náklady VaK-ex post'!$V$49*1000)*INDEX(Indexace!$C$37:$AV$37,MATCH($D$7,Indexace!$C$21:$AV$21))-AE$161,IF(V160=('Základní vstupní data'!$F$81+15),('Provozní náklady VaK-ex post'!$V$49*1000)*INDEX(Indexace!$C$38:$AV$38,MATCH($D$7,Indexace!$C$21:$AV$21))-AE$161,IF(V160=('Základní vstupní data'!$F$81+16),('Provozní náklady VaK-ex post'!$V$49*1000)*INDEX(Indexace!$C$39:$AV$39,MATCH($D$7,Indexace!$C$21:$AV$21))-AE$161,IF(V160=('Základní vstupní data'!$F$81+17),('Provozní náklady VaK-ex post'!$V$49*1000)*INDEX(Indexace!$C$40:$AV$40,MATCH($D$7,Indexace!$C$21:$AV$21))-AE$161,IF(V160=('Základní vstupní data'!$F$81+18),('Provozní náklady VaK-ex post'!$V$49*1000)*INDEX(Indexace!$C$41:$AV$41,MATCH($D$7,Indexace!$C$21:$AV$21))-AE$161,IF(V160=('Základní vstupní data'!$F$81+19),('Provozní náklady VaK-ex post'!$V$49*1000)*INDEX(Indexace!$C$42:$AV$42,MATCH($D$7,Indexace!$C$21:$AV$21))-AE$161,IF(V160=('Základní vstupní data'!$F$81+20),('Provozní náklady VaK-ex post'!$V$49*1000)*INDEX(Indexace!$C$43:$AV$43,MATCH($D$7,Indexace!$C$21:$AV$21))-AE$161,IF(V160=('Základní vstupní data'!$F$81+21),('Provozní náklady VaK-ex post'!$V$49*1000)*INDEX(Indexace!$C$44:$AV$44,MATCH($D$7,Indexace!$C$21:$AV$21))-AE$161,IF(V160=('Základní vstupní data'!$F$81+22),('Provozní náklady VaK-ex post'!$V$49*1000)*INDEX(Indexace!$C$45:$AV$45,MATCH($D$7,Indexace!$C$21:$AV$21))-AE$161,IF(V160=('Základní vstupní data'!$F$81+23),('Provozní náklady VaK-ex post'!$V$49*1000)*INDEX(Indexace!$C$46:$AV$46,MATCH($D$7,Indexace!$C$21:$AV$21))-AE$161,IF(V160=('Základní vstupní data'!$F$81+24),('Provozní náklady VaK-ex post'!$V$49*1000)*INDEX(Indexace!$C$47:$AV$47,MATCH($D$7,Indexace!$C$21:$AV$21))-AE$161,IF(V160=('Základní vstupní data'!$F$81+25),('Provozní náklady VaK-ex post'!$V$49*1000)*INDEX(Indexace!$C$48:$AV$48,MATCH($D$7,Indexace!$C$21:$AV$21))-AE$161,IF(V160=('Základní vstupní data'!$F$81+26),('Provozní náklady VaK-ex post'!$V$49*1000)*INDEX(Indexace!$C$49:$AV$49,MATCH($D$7,Indexace!$C$21:$AV$21))-AE$161,IF(V160=('Základní vstupní data'!$F$81+27),('Provozní náklady VaK-ex post'!$V$49*1000)*INDEX(Indexace!$C$50:$AV$50,MATCH($D$7,Indexace!$C$21:$AV$21))-AE$161,IF(V160=('Základní vstupní data'!$F$81+28),('Provozní náklady VaK-ex post'!$V$49*1000)*INDEX(Indexace!$C$51:$AV$51,MATCH($D$7,Indexace!$C$21:$AV$21))-AE$161,IF(V160=('Základní vstupní data'!$F$81+29),('Provozní náklady VaK-ex post'!$V$49*1000)*INDEX(Indexace!$C$52:$AV$52,MATCH($D$7,Indexace!$C$21:$AV$21))-AE$161,IF(V160=('Základní vstupní data'!$F$81+30),('Provozní náklady VaK-ex post'!$V$49*1000)*INDEX(Indexace!$C$53:$AV$53,MATCH($D$7,Indexace!$C$21:$AV$21))-AE$161)))))))))))))))))))))))))))))))),0)</f>
        <v>0</v>
      </c>
      <c r="W169" s="514">
        <f>IF(W160&gt;='Základní vstupní data'!$F$81,IF($F$2=1,0,IF(W160&gt;='Základní vstupní data'!$F$81,('Základní vstupní data'!$F$124*1000)*INDEX(Indexace!$C$23:$AV$23,MATCH($D$7,Indexace!$C$21:$AV$21))-W$161,IF(W160=('Základní vstupní data'!$F$81+1),('Provozní náklady VaK-ex post'!$F$49*1000)*INDEX(Indexace!$C$24:$AV$24,MATCH($D$7,Indexace!$C$21:$AV$21))-X$161,IF(W160=('Základní vstupní data'!$F$81+2),('Provozní náklady VaK-ex post'!$H$49*1000)*INDEX(Indexace!$C$25:$AV$25,MATCH($D$7,Indexace!$C$21:$AV$21))-Y$161,IF(W160=('Základní vstupní data'!$F$81+3),('Provozní náklady VaK-ex post'!$J$49*1000)*INDEX(Indexace!$C$26:$AV$26,MATCH($D$7,Indexace!$C$21:$AV$21))-Z$161,IF(W160=('Základní vstupní data'!$F$81+4),('Provozní náklady VaK-ex post'!$L$49*1000)*INDEX(Indexace!$C$27:$AV$27,MATCH($D$7,Indexace!$C$21:$AV$21))-AA$161,IF(W160=('Základní vstupní data'!$F$81+5),('Provozní náklady VaK-ex post'!$N$49*1000)*INDEX(Indexace!$C$28:$AV$28,MATCH($D$7,Indexace!$C$21:$AV$21))-AB$161,IF(W160=('Základní vstupní data'!$F$81+6),('Provozní náklady VaK-ex post'!$P$49*1000)*INDEX(Indexace!$C$29:$AV$29,MATCH($D$7,Indexace!$C$21:$AV$21))-AC$161,IF(W160=('Základní vstupní data'!$F$81+7),('Provozní náklady VaK-ex post'!$R$49*1000)*INDEX(Indexace!$C$30:$AV$30,MATCH($D$7,Indexace!$C$21:$AV$21))-AD$161,IF(W160=('Základní vstupní data'!$F$81+8),('Provozní náklady VaK-ex post'!$T$49*1000)*INDEX(Indexace!$C$31:$AV$31,MATCH($D$7,Indexace!$C$21:$AC$21))-AE$161,IF(W160=('Základní vstupní data'!$F$81+9),('Provozní náklady VaK-ex post'!$V$49*1000)*INDEX(Indexace!$C$32:$AV$32,MATCH($D$7,Indexace!$C$21:$AV$21))-AF$161,IF(W160=('Základní vstupní data'!$F$81+10),('Provozní náklady VaK-ex post'!$V$49*1000)*INDEX(Indexace!$C$33:$AV$33,MATCH($D$7,Indexace!$C$21:$AV$21))-AF$161,IF(W160=('Základní vstupní data'!$F$81+11),('Provozní náklady VaK-ex post'!$V$49*1000)*INDEX(Indexace!$C$34:$AV$34,MATCH($D$7,Indexace!$C$21:$AC$21))-AF$161,IF(W160=('Základní vstupní data'!$F$81+12),('Provozní náklady VaK-ex post'!$V$49*1000)*INDEX(Indexace!$C$35:$AV$35,MATCH($D$7,Indexace!$C$21:$AV$21))-AF$161,IF(W160=('Základní vstupní data'!$F$81+13),('Provozní náklady VaK-ex post'!$V$49*1000)*INDEX(Indexace!$C$36:$AV$36,MATCH($D$7,Indexace!$C$21:$AV$21))-AF$161,IF(W160=('Základní vstupní data'!$F$81+14),('Provozní náklady VaK-ex post'!$V$49*1000)*INDEX(Indexace!$C$37:$AV$37,MATCH($D$7,Indexace!$C$21:$AV$21))-AF$161,IF(W160=('Základní vstupní data'!$F$81+15),('Provozní náklady VaK-ex post'!$V$49*1000)*INDEX(Indexace!$C$38:$AV$38,MATCH($D$7,Indexace!$C$21:$AV$21))-AF$161,IF(W160=('Základní vstupní data'!$F$81+16),('Provozní náklady VaK-ex post'!$V$49*1000)*INDEX(Indexace!$C$39:$AV$39,MATCH($D$7,Indexace!$C$21:$AV$21))-AF$161,IF(W160=('Základní vstupní data'!$F$81+17),('Provozní náklady VaK-ex post'!$V$49*1000)*INDEX(Indexace!$C$40:$AV$40,MATCH($D$7,Indexace!$C$21:$AV$21))-AF$161,IF(W160=('Základní vstupní data'!$F$81+18),('Provozní náklady VaK-ex post'!$V$49*1000)*INDEX(Indexace!$C$41:$AV$41,MATCH($D$7,Indexace!$C$21:$AV$21))-AF$161,IF(W160=('Základní vstupní data'!$F$81+19),('Provozní náklady VaK-ex post'!$V$49*1000)*INDEX(Indexace!$C$42:$AV$42,MATCH($D$7,Indexace!$C$21:$AV$21))-AF$161,IF(W160=('Základní vstupní data'!$F$81+20),('Provozní náklady VaK-ex post'!$V$49*1000)*INDEX(Indexace!$C$43:$AV$43,MATCH($D$7,Indexace!$C$21:$AV$21))-AF$161,IF(W160=('Základní vstupní data'!$F$81+21),('Provozní náklady VaK-ex post'!$V$49*1000)*INDEX(Indexace!$C$44:$AV$44,MATCH($D$7,Indexace!$C$21:$AV$21))-AF$161,IF(W160=('Základní vstupní data'!$F$81+22),('Provozní náklady VaK-ex post'!$V$49*1000)*INDEX(Indexace!$C$45:$AV$45,MATCH($D$7,Indexace!$C$21:$AV$21))-AF$161,IF(W160=('Základní vstupní data'!$F$81+23),('Provozní náklady VaK-ex post'!$V$49*1000)*INDEX(Indexace!$C$46:$AV$46,MATCH($D$7,Indexace!$C$21:$AV$21))-AF$161,IF(W160=('Základní vstupní data'!$F$81+24),('Provozní náklady VaK-ex post'!$V$49*1000)*INDEX(Indexace!$C$47:$AV$47,MATCH($D$7,Indexace!$C$21:$AV$21))-AF$161,IF(W160=('Základní vstupní data'!$F$81+25),('Provozní náklady VaK-ex post'!$V$49*1000)*INDEX(Indexace!$C$48:$AV$48,MATCH($D$7,Indexace!$C$21:$AV$21))-AF$161,IF(W160=('Základní vstupní data'!$F$81+26),('Provozní náklady VaK-ex post'!$V$49*1000)*INDEX(Indexace!$C$49:$AV$49,MATCH($D$7,Indexace!$C$21:$AV$21))-AF$161,IF(W160=('Základní vstupní data'!$F$81+27),('Provozní náklady VaK-ex post'!$V$49*1000)*INDEX(Indexace!$C$50:$AV$50,MATCH($D$7,Indexace!$C$21:$AV$21))-AF$161,IF(W160=('Základní vstupní data'!$F$81+28),('Provozní náklady VaK-ex post'!$V$49*1000)*INDEX(Indexace!$C$51:$AV$51,MATCH($D$7,Indexace!$C$21:$AV$21))-AF$161,IF(W160=('Základní vstupní data'!$F$81+29),('Provozní náklady VaK-ex post'!$V$49*1000)*INDEX(Indexace!$C$52:$AV$52,MATCH($D$7,Indexace!$C$21:$AV$21))-AF$161,IF(W160=('Základní vstupní data'!$F$81+30),('Provozní náklady VaK-ex post'!$V$49*1000)*INDEX(Indexace!$C$53:$AV$53,MATCH($D$7,Indexace!$C$21:$AV$21))-AF$161)))))))))))))))))))))))))))))))),0)</f>
        <v>0</v>
      </c>
      <c r="X169" s="514">
        <f>IF(X160&gt;='Základní vstupní data'!$F$81,IF($F$2=1,0,IF(X160&gt;='Základní vstupní data'!$F$81,('Základní vstupní data'!$F$124*1000)*INDEX(Indexace!$C$23:$AV$23,MATCH($D$7,Indexace!$C$21:$AV$21))-X$161,IF(X160=('Základní vstupní data'!$F$81+1),('Provozní náklady VaK-ex post'!$F$49*1000)*INDEX(Indexace!$C$24:$AV$24,MATCH($D$7,Indexace!$C$21:$AV$21))-Y$161,IF(X160=('Základní vstupní data'!$F$81+2),('Provozní náklady VaK-ex post'!$H$49*1000)*INDEX(Indexace!$C$25:$AV$25,MATCH($D$7,Indexace!$C$21:$AV$21))-Z$161,IF(X160=('Základní vstupní data'!$F$81+3),('Provozní náklady VaK-ex post'!$J$49*1000)*INDEX(Indexace!$C$26:$AV$26,MATCH($D$7,Indexace!$C$21:$AV$21))-AA$161,IF(X160=('Základní vstupní data'!$F$81+4),('Provozní náklady VaK-ex post'!$L$49*1000)*INDEX(Indexace!$C$27:$AV$27,MATCH($D$7,Indexace!$C$21:$AV$21))-AB$161,IF(X160=('Základní vstupní data'!$F$81+5),('Provozní náklady VaK-ex post'!$N$49*1000)*INDEX(Indexace!$C$28:$AV$28,MATCH($D$7,Indexace!$C$21:$AV$21))-AC$161,IF(X160=('Základní vstupní data'!$F$81+6),('Provozní náklady VaK-ex post'!$P$49*1000)*INDEX(Indexace!$C$29:$AV$29,MATCH($D$7,Indexace!$C$21:$AV$21))-AD$161,IF(X160=('Základní vstupní data'!$F$81+7),('Provozní náklady VaK-ex post'!$R$49*1000)*INDEX(Indexace!$C$30:$AV$30,MATCH($D$7,Indexace!$C$21:$AV$21))-AE$161,IF(X160=('Základní vstupní data'!$F$81+8),('Provozní náklady VaK-ex post'!$T$49*1000)*INDEX(Indexace!$C$31:$AV$31,MATCH($D$7,Indexace!$C$21:$AC$21))-AF$161,IF(X160=('Základní vstupní data'!$F$81+9),('Provozní náklady VaK-ex post'!$V$49*1000)*INDEX(Indexace!$C$32:$AV$32,MATCH($D$7,Indexace!$C$21:$AV$21))-AG$161,IF(X160=('Základní vstupní data'!$F$81+10),('Provozní náklady VaK-ex post'!$V$49*1000)*INDEX(Indexace!$C$33:$AV$33,MATCH($D$7,Indexace!$C$21:$AV$21))-AG$161,IF(X160=('Základní vstupní data'!$F$81+11),('Provozní náklady VaK-ex post'!$V$49*1000)*INDEX(Indexace!$C$34:$AV$34,MATCH($D$7,Indexace!$C$21:$AC$21))-AG$161,IF(X160=('Základní vstupní data'!$F$81+12),('Provozní náklady VaK-ex post'!$V$49*1000)*INDEX(Indexace!$C$35:$AV$35,MATCH($D$7,Indexace!$C$21:$AV$21))-AG$161,IF(X160=('Základní vstupní data'!$F$81+13),('Provozní náklady VaK-ex post'!$V$49*1000)*INDEX(Indexace!$C$36:$AV$36,MATCH($D$7,Indexace!$C$21:$AV$21))-AG$161,IF(X160=('Základní vstupní data'!$F$81+14),('Provozní náklady VaK-ex post'!$V$49*1000)*INDEX(Indexace!$C$37:$AV$37,MATCH($D$7,Indexace!$C$21:$AV$21))-AG$161,IF(X160=('Základní vstupní data'!$F$81+15),('Provozní náklady VaK-ex post'!$V$49*1000)*INDEX(Indexace!$C$38:$AV$38,MATCH($D$7,Indexace!$C$21:$AV$21))-AG$161,IF(X160=('Základní vstupní data'!$F$81+16),('Provozní náklady VaK-ex post'!$V$49*1000)*INDEX(Indexace!$C$39:$AV$39,MATCH($D$7,Indexace!$C$21:$AV$21))-AG$161,IF(X160=('Základní vstupní data'!$F$81+17),('Provozní náklady VaK-ex post'!$V$49*1000)*INDEX(Indexace!$C$40:$AV$40,MATCH($D$7,Indexace!$C$21:$AV$21))-AG$161,IF(X160=('Základní vstupní data'!$F$81+18),('Provozní náklady VaK-ex post'!$V$49*1000)*INDEX(Indexace!$C$41:$AV$41,MATCH($D$7,Indexace!$C$21:$AV$21))-AG$161,IF(X160=('Základní vstupní data'!$F$81+19),('Provozní náklady VaK-ex post'!$V$49*1000)*INDEX(Indexace!$C$42:$AV$42,MATCH($D$7,Indexace!$C$21:$AV$21))-AG$161,IF(X160=('Základní vstupní data'!$F$81+20),('Provozní náklady VaK-ex post'!$V$49*1000)*INDEX(Indexace!$C$43:$AV$43,MATCH($D$7,Indexace!$C$21:$AV$21))-AG$161,IF(X160=('Základní vstupní data'!$F$81+21),('Provozní náklady VaK-ex post'!$V$49*1000)*INDEX(Indexace!$C$44:$AV$44,MATCH($D$7,Indexace!$C$21:$AV$21))-AG$161,IF(X160=('Základní vstupní data'!$F$81+22),('Provozní náklady VaK-ex post'!$V$49*1000)*INDEX(Indexace!$C$45:$AV$45,MATCH($D$7,Indexace!$C$21:$AV$21))-AG$161,IF(X160=('Základní vstupní data'!$F$81+23),('Provozní náklady VaK-ex post'!$V$49*1000)*INDEX(Indexace!$C$46:$AV$46,MATCH($D$7,Indexace!$C$21:$AV$21))-AG$161,IF(X160=('Základní vstupní data'!$F$81+24),('Provozní náklady VaK-ex post'!$V$49*1000)*INDEX(Indexace!$C$47:$AV$47,MATCH($D$7,Indexace!$C$21:$AV$21))-AG$161,IF(X160=('Základní vstupní data'!$F$81+25),('Provozní náklady VaK-ex post'!$V$49*1000)*INDEX(Indexace!$C$48:$AV$48,MATCH($D$7,Indexace!$C$21:$AV$21))-AG$161,IF(X160=('Základní vstupní data'!$F$81+26),('Provozní náklady VaK-ex post'!$V$49*1000)*INDEX(Indexace!$C$49:$AV$49,MATCH($D$7,Indexace!$C$21:$AV$21))-AG$161,IF(X160=('Základní vstupní data'!$F$81+27),('Provozní náklady VaK-ex post'!$V$49*1000)*INDEX(Indexace!$C$50:$AV$50,MATCH($D$7,Indexace!$C$21:$AV$21))-AG$161,IF(X160=('Základní vstupní data'!$F$81+28),('Provozní náklady VaK-ex post'!$V$49*1000)*INDEX(Indexace!$C$51:$AV$51,MATCH($D$7,Indexace!$C$21:$AV$21))-AG$161,IF(X160=('Základní vstupní data'!$F$81+29),('Provozní náklady VaK-ex post'!$V$49*1000)*INDEX(Indexace!$C$52:$AV$52,MATCH($D$7,Indexace!$C$21:$AV$21))-AG$161,IF(X160=('Základní vstupní data'!$F$81+30),('Provozní náklady VaK-ex post'!$V$49*1000)*INDEX(Indexace!$C$53:$AV$53,MATCH($D$7,Indexace!$C$21:$AV$21))-AG$161)))))))))))))))))))))))))))))))),0)</f>
        <v>0</v>
      </c>
      <c r="Y169" s="514">
        <f>IF(Y160&gt;='Základní vstupní data'!$F$81,IF($F$2=1,0,IF(Y160&gt;='Základní vstupní data'!$F$81,('Základní vstupní data'!$F$124*1000)*INDEX(Indexace!$C$23:$AV$23,MATCH($D$7,Indexace!$C$21:$AV$21))-Y$161,IF(Y160=('Základní vstupní data'!$F$81+1),('Provozní náklady VaK-ex post'!$F$49*1000)*INDEX(Indexace!$C$24:$AV$24,MATCH($D$7,Indexace!$C$21:$AV$21))-Z$161,IF(Y160=('Základní vstupní data'!$F$81+2),('Provozní náklady VaK-ex post'!$H$49*1000)*INDEX(Indexace!$C$25:$AV$25,MATCH($D$7,Indexace!$C$21:$AV$21))-AA$161,IF(Y160=('Základní vstupní data'!$F$81+3),('Provozní náklady VaK-ex post'!$J$49*1000)*INDEX(Indexace!$C$26:$AV$26,MATCH($D$7,Indexace!$C$21:$AV$21))-AB$161,IF(Y160=('Základní vstupní data'!$F$81+4),('Provozní náklady VaK-ex post'!$L$49*1000)*INDEX(Indexace!$C$27:$AV$27,MATCH($D$7,Indexace!$C$21:$AV$21))-AC$161,IF(Y160=('Základní vstupní data'!$F$81+5),('Provozní náklady VaK-ex post'!$N$49*1000)*INDEX(Indexace!$C$28:$AV$28,MATCH($D$7,Indexace!$C$21:$AV$21))-AD$161,IF(Y160=('Základní vstupní data'!$F$81+6),('Provozní náklady VaK-ex post'!$P$49*1000)*INDEX(Indexace!$C$29:$AV$29,MATCH($D$7,Indexace!$C$21:$AV$21))-AE$161,IF(Y160=('Základní vstupní data'!$F$81+7),('Provozní náklady VaK-ex post'!$R$49*1000)*INDEX(Indexace!$C$30:$AV$30,MATCH($D$7,Indexace!$C$21:$AV$21))-AF$161,IF(Y160=('Základní vstupní data'!$F$81+8),('Provozní náklady VaK-ex post'!$T$49*1000)*INDEX(Indexace!$C$31:$AV$31,MATCH($D$7,Indexace!$C$21:$AC$21))-AG$161,IF(Y160=('Základní vstupní data'!$F$81+9),('Provozní náklady VaK-ex post'!$V$49*1000)*INDEX(Indexace!$C$32:$AV$32,MATCH($D$7,Indexace!$C$21:$AV$21))-AH$161,IF(Y160=('Základní vstupní data'!$F$81+10),('Provozní náklady VaK-ex post'!$V$49*1000)*INDEX(Indexace!$C$33:$AV$33,MATCH($D$7,Indexace!$C$21:$AV$21))-AH$161,IF(Y160=('Základní vstupní data'!$F$81+11),('Provozní náklady VaK-ex post'!$V$49*1000)*INDEX(Indexace!$C$34:$AV$34,MATCH($D$7,Indexace!$C$21:$AC$21))-AH$161,IF(Y160=('Základní vstupní data'!$F$81+12),('Provozní náklady VaK-ex post'!$V$49*1000)*INDEX(Indexace!$C$35:$AV$35,MATCH($D$7,Indexace!$C$21:$AV$21))-AH$161,IF(Y160=('Základní vstupní data'!$F$81+13),('Provozní náklady VaK-ex post'!$V$49*1000)*INDEX(Indexace!$C$36:$AV$36,MATCH($D$7,Indexace!$C$21:$AV$21))-AH$161,IF(Y160=('Základní vstupní data'!$F$81+14),('Provozní náklady VaK-ex post'!$V$49*1000)*INDEX(Indexace!$C$37:$AV$37,MATCH($D$7,Indexace!$C$21:$AV$21))-AH$161,IF(Y160=('Základní vstupní data'!$F$81+15),('Provozní náklady VaK-ex post'!$V$49*1000)*INDEX(Indexace!$C$38:$AV$38,MATCH($D$7,Indexace!$C$21:$AV$21))-AH$161,IF(Y160=('Základní vstupní data'!$F$81+16),('Provozní náklady VaK-ex post'!$V$49*1000)*INDEX(Indexace!$C$39:$AV$39,MATCH($D$7,Indexace!$C$21:$AV$21))-AH$161,IF(Y160=('Základní vstupní data'!$F$81+17),('Provozní náklady VaK-ex post'!$V$49*1000)*INDEX(Indexace!$C$40:$AV$40,MATCH($D$7,Indexace!$C$21:$AV$21))-AH$161,IF(Y160=('Základní vstupní data'!$F$81+18),('Provozní náklady VaK-ex post'!$V$49*1000)*INDEX(Indexace!$C$41:$AV$41,MATCH($D$7,Indexace!$C$21:$AV$21))-AH$161,IF(Y160=('Základní vstupní data'!$F$81+19),('Provozní náklady VaK-ex post'!$V$49*1000)*INDEX(Indexace!$C$42:$AV$42,MATCH($D$7,Indexace!$C$21:$AV$21))-AH$161,IF(Y160=('Základní vstupní data'!$F$81+20),('Provozní náklady VaK-ex post'!$V$49*1000)*INDEX(Indexace!$C$43:$AV$43,MATCH($D$7,Indexace!$C$21:$AV$21))-AH$161,IF(Y160=('Základní vstupní data'!$F$81+21),('Provozní náklady VaK-ex post'!$V$49*1000)*INDEX(Indexace!$C$44:$AV$44,MATCH($D$7,Indexace!$C$21:$AV$21))-AH$161,IF(Y160=('Základní vstupní data'!$F$81+22),('Provozní náklady VaK-ex post'!$V$49*1000)*INDEX(Indexace!$C$45:$AV$45,MATCH($D$7,Indexace!$C$21:$AV$21))-AH$161,IF(Y160=('Základní vstupní data'!$F$81+23),('Provozní náklady VaK-ex post'!$V$49*1000)*INDEX(Indexace!$C$46:$AV$46,MATCH($D$7,Indexace!$C$21:$AV$21))-AH$161,IF(Y160=('Základní vstupní data'!$F$81+24),('Provozní náklady VaK-ex post'!$V$49*1000)*INDEX(Indexace!$C$47:$AV$47,MATCH($D$7,Indexace!$C$21:$AV$21))-AH$161,IF(Y160=('Základní vstupní data'!$F$81+25),('Provozní náklady VaK-ex post'!$V$49*1000)*INDEX(Indexace!$C$48:$AV$48,MATCH($D$7,Indexace!$C$21:$AV$21))-AH$161,IF(Y160=('Základní vstupní data'!$F$81+26),('Provozní náklady VaK-ex post'!$V$49*1000)*INDEX(Indexace!$C$49:$AV$49,MATCH($D$7,Indexace!$C$21:$AV$21))-AH$161,IF(Y160=('Základní vstupní data'!$F$81+27),('Provozní náklady VaK-ex post'!$V$49*1000)*INDEX(Indexace!$C$50:$AV$50,MATCH($D$7,Indexace!$C$21:$AV$21))-AH$161,IF(Y160=('Základní vstupní data'!$F$81+28),('Provozní náklady VaK-ex post'!$V$49*1000)*INDEX(Indexace!$C$51:$AV$51,MATCH($D$7,Indexace!$C$21:$AV$21))-AH$161,IF(Y160=('Základní vstupní data'!$F$81+29),('Provozní náklady VaK-ex post'!$V$49*1000)*INDEX(Indexace!$C$52:$AV$52,MATCH($D$7,Indexace!$C$21:$AV$21))-AH$161,IF(Y160=('Základní vstupní data'!$F$81+30),('Provozní náklady VaK-ex post'!$V$49*1000)*INDEX(Indexace!$C$53:$AV$53,MATCH($D$7,Indexace!$C$21:$AV$21))-AH$161)))))))))))))))))))))))))))))))),0)</f>
        <v>0</v>
      </c>
      <c r="Z169" s="514">
        <f>IF(Z160&gt;='Základní vstupní data'!$F$81,IF($F$2=1,0,IF(Z160&gt;='Základní vstupní data'!$F$81,('Základní vstupní data'!$F$124*1000)*INDEX(Indexace!$C$23:$AV$23,MATCH($D$7,Indexace!$C$21:$AV$21))-Z$161,IF(Z160=('Základní vstupní data'!$F$81+1),('Provozní náklady VaK-ex post'!$F$49*1000)*INDEX(Indexace!$C$24:$AV$24,MATCH($D$7,Indexace!$C$21:$AV$21))-AA$161,IF(Z160=('Základní vstupní data'!$F$81+2),('Provozní náklady VaK-ex post'!$H$49*1000)*INDEX(Indexace!$C$25:$AV$25,MATCH($D$7,Indexace!$C$21:$AV$21))-AB$161,IF(Z160=('Základní vstupní data'!$F$81+3),('Provozní náklady VaK-ex post'!$J$49*1000)*INDEX(Indexace!$C$26:$AV$26,MATCH($D$7,Indexace!$C$21:$AV$21))-AC$161,IF(Z160=('Základní vstupní data'!$F$81+4),('Provozní náklady VaK-ex post'!$L$49*1000)*INDEX(Indexace!$C$27:$AV$27,MATCH($D$7,Indexace!$C$21:$AV$21))-AD$161,IF(Z160=('Základní vstupní data'!$F$81+5),('Provozní náklady VaK-ex post'!$N$49*1000)*INDEX(Indexace!$C$28:$AV$28,MATCH($D$7,Indexace!$C$21:$AV$21))-AE$161,IF(Z160=('Základní vstupní data'!$F$81+6),('Provozní náklady VaK-ex post'!$P$49*1000)*INDEX(Indexace!$C$29:$AV$29,MATCH($D$7,Indexace!$C$21:$AV$21))-AF$161,IF(Z160=('Základní vstupní data'!$F$81+7),('Provozní náklady VaK-ex post'!$R$49*1000)*INDEX(Indexace!$C$30:$AV$30,MATCH($D$7,Indexace!$C$21:$AV$21))-AG$161,IF(Z160=('Základní vstupní data'!$F$81+8),('Provozní náklady VaK-ex post'!$T$49*1000)*INDEX(Indexace!$C$31:$AV$31,MATCH($D$7,Indexace!$C$21:$AC$21))-AH$161,IF(Z160=('Základní vstupní data'!$F$81+9),('Provozní náklady VaK-ex post'!$V$49*1000)*INDEX(Indexace!$C$32:$AV$32,MATCH($D$7,Indexace!$C$21:$AV$21))-AI$161,IF(Z160=('Základní vstupní data'!$F$81+10),('Provozní náklady VaK-ex post'!$V$49*1000)*INDEX(Indexace!$C$33:$AV$33,MATCH($D$7,Indexace!$C$21:$AV$21))-AI$161,IF(Z160=('Základní vstupní data'!$F$81+11),('Provozní náklady VaK-ex post'!$V$49*1000)*INDEX(Indexace!$C$34:$AV$34,MATCH($D$7,Indexace!$C$21:$AC$21))-AI$161,IF(Z160=('Základní vstupní data'!$F$81+12),('Provozní náklady VaK-ex post'!$V$49*1000)*INDEX(Indexace!$C$35:$AV$35,MATCH($D$7,Indexace!$C$21:$AV$21))-AI$161,IF(Z160=('Základní vstupní data'!$F$81+13),('Provozní náklady VaK-ex post'!$V$49*1000)*INDEX(Indexace!$C$36:$AV$36,MATCH($D$7,Indexace!$C$21:$AV$21))-AI$161,IF(Z160=('Základní vstupní data'!$F$81+14),('Provozní náklady VaK-ex post'!$V$49*1000)*INDEX(Indexace!$C$37:$AV$37,MATCH($D$7,Indexace!$C$21:$AV$21))-AI$161,IF(Z160=('Základní vstupní data'!$F$81+15),('Provozní náklady VaK-ex post'!$V$49*1000)*INDEX(Indexace!$C$38:$AV$38,MATCH($D$7,Indexace!$C$21:$AV$21))-AI$161,IF(Z160=('Základní vstupní data'!$F$81+16),('Provozní náklady VaK-ex post'!$V$49*1000)*INDEX(Indexace!$C$39:$AV$39,MATCH($D$7,Indexace!$C$21:$AV$21))-AI$161,IF(Z160=('Základní vstupní data'!$F$81+17),('Provozní náklady VaK-ex post'!$V$49*1000)*INDEX(Indexace!$C$40:$AV$40,MATCH($D$7,Indexace!$C$21:$AV$21))-AI$161,IF(Z160=('Základní vstupní data'!$F$81+18),('Provozní náklady VaK-ex post'!$V$49*1000)*INDEX(Indexace!$C$41:$AV$41,MATCH($D$7,Indexace!$C$21:$AV$21))-AI$161,IF(Z160=('Základní vstupní data'!$F$81+19),('Provozní náklady VaK-ex post'!$V$49*1000)*INDEX(Indexace!$C$42:$AV$42,MATCH($D$7,Indexace!$C$21:$AV$21))-AI$161,IF(Z160=('Základní vstupní data'!$F$81+20),('Provozní náklady VaK-ex post'!$V$49*1000)*INDEX(Indexace!$C$43:$AV$43,MATCH($D$7,Indexace!$C$21:$AV$21))-AI$161,IF(Z160=('Základní vstupní data'!$F$81+21),('Provozní náklady VaK-ex post'!$V$49*1000)*INDEX(Indexace!$C$44:$AV$44,MATCH($D$7,Indexace!$C$21:$AV$21))-AI$161,IF(Z160=('Základní vstupní data'!$F$81+22),('Provozní náklady VaK-ex post'!$V$49*1000)*INDEX(Indexace!$C$45:$AV$45,MATCH($D$7,Indexace!$C$21:$AV$21))-AI$161,IF(Z160=('Základní vstupní data'!$F$81+23),('Provozní náklady VaK-ex post'!$V$49*1000)*INDEX(Indexace!$C$46:$AV$46,MATCH($D$7,Indexace!$C$21:$AV$21))-AI$161,IF(Z160=('Základní vstupní data'!$F$81+24),('Provozní náklady VaK-ex post'!$V$49*1000)*INDEX(Indexace!$C$47:$AV$47,MATCH($D$7,Indexace!$C$21:$AV$21))-AI$161,IF(Z160=('Základní vstupní data'!$F$81+25),('Provozní náklady VaK-ex post'!$V$49*1000)*INDEX(Indexace!$C$48:$AV$48,MATCH($D$7,Indexace!$C$21:$AV$21))-AI$161,IF(Z160=('Základní vstupní data'!$F$81+26),('Provozní náklady VaK-ex post'!$V$49*1000)*INDEX(Indexace!$C$49:$AV$49,MATCH($D$7,Indexace!$C$21:$AV$21))-AI$161,IF(Z160=('Základní vstupní data'!$F$81+27),('Provozní náklady VaK-ex post'!$V$49*1000)*INDEX(Indexace!$C$50:$AV$50,MATCH($D$7,Indexace!$C$21:$AV$21))-AI$161,IF(Z160=('Základní vstupní data'!$F$81+28),('Provozní náklady VaK-ex post'!$V$49*1000)*INDEX(Indexace!$C$51:$AV$51,MATCH($D$7,Indexace!$C$21:$AV$21))-AI$161,IF(Z160=('Základní vstupní data'!$F$81+29),('Provozní náklady VaK-ex post'!$V$49*1000)*INDEX(Indexace!$C$52:$AV$52,MATCH($D$7,Indexace!$C$21:$AV$21))-AI$161,IF(Z160=('Základní vstupní data'!$F$81+30),('Provozní náklady VaK-ex post'!$V$49*1000)*INDEX(Indexace!$C$53:$AV$53,MATCH($D$7,Indexace!$C$21:$AV$21))-AI$161)))))))))))))))))))))))))))))))),0)</f>
        <v>0</v>
      </c>
      <c r="AA169" s="514">
        <f>IF(AA160&gt;='Základní vstupní data'!$F$81,IF($F$2=1,0,IF(AA160&gt;='Základní vstupní data'!$F$81,('Základní vstupní data'!$F$124*1000)*INDEX(Indexace!$C$23:$AV$23,MATCH($D$7,Indexace!$C$21:$AV$21))-AA$161,IF(AA160=('Základní vstupní data'!$F$81+1),('Provozní náklady VaK-ex post'!$F$49*1000)*INDEX(Indexace!$C$24:$AV$24,MATCH($D$7,Indexace!$C$21:$AV$21))-AB$161,IF(AA160=('Základní vstupní data'!$F$81+2),('Provozní náklady VaK-ex post'!$H$49*1000)*INDEX(Indexace!$C$25:$AV$25,MATCH($D$7,Indexace!$C$21:$AV$21))-AC$161,IF(AA160=('Základní vstupní data'!$F$81+3),('Provozní náklady VaK-ex post'!$J$49*1000)*INDEX(Indexace!$C$26:$AV$26,MATCH($D$7,Indexace!$C$21:$AV$21))-AD$161,IF(AA160=('Základní vstupní data'!$F$81+4),('Provozní náklady VaK-ex post'!$L$49*1000)*INDEX(Indexace!$C$27:$AV$27,MATCH($D$7,Indexace!$C$21:$AV$21))-AE$161,IF(AA160=('Základní vstupní data'!$F$81+5),('Provozní náklady VaK-ex post'!$N$49*1000)*INDEX(Indexace!$C$28:$AV$28,MATCH($D$7,Indexace!$C$21:$AV$21))-AF$161,IF(AA160=('Základní vstupní data'!$F$81+6),('Provozní náklady VaK-ex post'!$P$49*1000)*INDEX(Indexace!$C$29:$AV$29,MATCH($D$7,Indexace!$C$21:$AV$21))-AG$161,IF(AA160=('Základní vstupní data'!$F$81+7),('Provozní náklady VaK-ex post'!$R$49*1000)*INDEX(Indexace!$C$30:$AV$30,MATCH($D$7,Indexace!$C$21:$AV$21))-AH$161,IF(AA160=('Základní vstupní data'!$F$81+8),('Provozní náklady VaK-ex post'!$T$49*1000)*INDEX(Indexace!$C$31:$AV$31,MATCH($D$7,Indexace!$C$21:$AC$21))-AI$161,IF(AA160=('Základní vstupní data'!$F$81+9),('Provozní náklady VaK-ex post'!$V$49*1000)*INDEX(Indexace!$C$32:$AV$32,MATCH($D$7,Indexace!$C$21:$AV$21))-AJ$161,IF(AA160=('Základní vstupní data'!$F$81+10),('Provozní náklady VaK-ex post'!$V$49*1000)*INDEX(Indexace!$C$33:$AV$33,MATCH($D$7,Indexace!$C$21:$AV$21))-AJ$161,IF(AA160=('Základní vstupní data'!$F$81+11),('Provozní náklady VaK-ex post'!$V$49*1000)*INDEX(Indexace!$C$34:$AV$34,MATCH($D$7,Indexace!$C$21:$AC$21))-AJ$161,IF(AA160=('Základní vstupní data'!$F$81+12),('Provozní náklady VaK-ex post'!$V$49*1000)*INDEX(Indexace!$C$35:$AV$35,MATCH($D$7,Indexace!$C$21:$AV$21))-AJ$161,IF(AA160=('Základní vstupní data'!$F$81+13),('Provozní náklady VaK-ex post'!$V$49*1000)*INDEX(Indexace!$C$36:$AV$36,MATCH($D$7,Indexace!$C$21:$AV$21))-AJ$161,IF(AA160=('Základní vstupní data'!$F$81+14),('Provozní náklady VaK-ex post'!$V$49*1000)*INDEX(Indexace!$C$37:$AV$37,MATCH($D$7,Indexace!$C$21:$AV$21))-AJ$161,IF(AA160=('Základní vstupní data'!$F$81+15),('Provozní náklady VaK-ex post'!$V$49*1000)*INDEX(Indexace!$C$38:$AV$38,MATCH($D$7,Indexace!$C$21:$AV$21))-AJ$161,IF(AA160=('Základní vstupní data'!$F$81+16),('Provozní náklady VaK-ex post'!$V$49*1000)*INDEX(Indexace!$C$39:$AV$39,MATCH($D$7,Indexace!$C$21:$AV$21))-AJ$161,IF(AA160=('Základní vstupní data'!$F$81+17),('Provozní náklady VaK-ex post'!$V$49*1000)*INDEX(Indexace!$C$40:$AV$40,MATCH($D$7,Indexace!$C$21:$AV$21))-AJ$161,IF(AA160=('Základní vstupní data'!$F$81+18),('Provozní náklady VaK-ex post'!$V$49*1000)*INDEX(Indexace!$C$41:$AV$41,MATCH($D$7,Indexace!$C$21:$AV$21))-AJ$161,IF(AA160=('Základní vstupní data'!$F$81+19),('Provozní náklady VaK-ex post'!$V$49*1000)*INDEX(Indexace!$C$42:$AV$42,MATCH($D$7,Indexace!$C$21:$AV$21))-AJ$161,IF(AA160=('Základní vstupní data'!$F$81+20),('Provozní náklady VaK-ex post'!$V$49*1000)*INDEX(Indexace!$C$43:$AV$43,MATCH($D$7,Indexace!$C$21:$AV$21))-AJ$161,IF(AA160=('Základní vstupní data'!$F$81+21),('Provozní náklady VaK-ex post'!$V$49*1000)*INDEX(Indexace!$C$44:$AV$44,MATCH($D$7,Indexace!$C$21:$AV$21))-AJ$161,IF(AA160=('Základní vstupní data'!$F$81+22),('Provozní náklady VaK-ex post'!$V$49*1000)*INDEX(Indexace!$C$45:$AV$45,MATCH($D$7,Indexace!$C$21:$AV$21))-AJ$161,IF(AA160=('Základní vstupní data'!$F$81+23),('Provozní náklady VaK-ex post'!$V$49*1000)*INDEX(Indexace!$C$46:$AV$46,MATCH($D$7,Indexace!$C$21:$AV$21))-AJ$161,IF(AA160=('Základní vstupní data'!$F$81+24),('Provozní náklady VaK-ex post'!$V$49*1000)*INDEX(Indexace!$C$47:$AV$47,MATCH($D$7,Indexace!$C$21:$AV$21))-AJ$161,IF(AA160=('Základní vstupní data'!$F$81+25),('Provozní náklady VaK-ex post'!$V$49*1000)*INDEX(Indexace!$C$48:$AV$48,MATCH($D$7,Indexace!$C$21:$AV$21))-AJ$161,IF(AA160=('Základní vstupní data'!$F$81+26),('Provozní náklady VaK-ex post'!$V$49*1000)*INDEX(Indexace!$C$49:$AV$49,MATCH($D$7,Indexace!$C$21:$AV$21))-AJ$161,IF(AA160=('Základní vstupní data'!$F$81+27),('Provozní náklady VaK-ex post'!$V$49*1000)*INDEX(Indexace!$C$50:$AV$50,MATCH($D$7,Indexace!$C$21:$AV$21))-AJ$161,IF(AA160=('Základní vstupní data'!$F$81+28),('Provozní náklady VaK-ex post'!$V$49*1000)*INDEX(Indexace!$C$51:$AV$51,MATCH($D$7,Indexace!$C$21:$AV$21))-AJ$161,IF(AA160=('Základní vstupní data'!$F$81+29),('Provozní náklady VaK-ex post'!$V$49*1000)*INDEX(Indexace!$C$52:$AV$52,MATCH($D$7,Indexace!$C$21:$AV$21))-AJ$161,IF(AA160=('Základní vstupní data'!$F$81+30),('Provozní náklady VaK-ex post'!$V$49*1000)*INDEX(Indexace!$C$53:$AV$53,MATCH($D$7,Indexace!$C$21:$AV$21))-AJ$161)))))))))))))))))))))))))))))))),0)</f>
        <v>0</v>
      </c>
      <c r="AB169" s="514">
        <f>IF(AB160&gt;='Základní vstupní data'!$F$81,IF($F$2=1,0,IF(AB160&gt;='Základní vstupní data'!$F$81,('Základní vstupní data'!$F$124*1000)*INDEX(Indexace!$C$23:$AV$23,MATCH($D$7,Indexace!$C$21:$AV$21))-AB$161,IF(AB160=('Základní vstupní data'!$F$81+1),('Provozní náklady VaK-ex post'!$F$49*1000)*INDEX(Indexace!$C$24:$AV$24,MATCH($D$7,Indexace!$C$21:$AV$21))-AC$161,IF(AB160=('Základní vstupní data'!$F$81+2),('Provozní náklady VaK-ex post'!$H$49*1000)*INDEX(Indexace!$C$25:$AV$25,MATCH($D$7,Indexace!$C$21:$AV$21))-AD$161,IF(AB160=('Základní vstupní data'!$F$81+3),('Provozní náklady VaK-ex post'!$J$49*1000)*INDEX(Indexace!$C$26:$AV$26,MATCH($D$7,Indexace!$C$21:$AV$21))-AE$161,IF(AB160=('Základní vstupní data'!$F$81+4),('Provozní náklady VaK-ex post'!$L$49*1000)*INDEX(Indexace!$C$27:$AV$27,MATCH($D$7,Indexace!$C$21:$AV$21))-AF$161,IF(AB160=('Základní vstupní data'!$F$81+5),('Provozní náklady VaK-ex post'!$N$49*1000)*INDEX(Indexace!$C$28:$AV$28,MATCH($D$7,Indexace!$C$21:$AV$21))-AG$161,IF(AB160=('Základní vstupní data'!$F$81+6),('Provozní náklady VaK-ex post'!$P$49*1000)*INDEX(Indexace!$C$29:$AV$29,MATCH($D$7,Indexace!$C$21:$AV$21))-AH$161,IF(AB160=('Základní vstupní data'!$F$81+7),('Provozní náklady VaK-ex post'!$R$49*1000)*INDEX(Indexace!$C$30:$AV$30,MATCH($D$7,Indexace!$C$21:$AV$21))-AI$161,IF(AB160=('Základní vstupní data'!$F$81+8),('Provozní náklady VaK-ex post'!$T$49*1000)*INDEX(Indexace!$C$31:$AV$31,MATCH($D$7,Indexace!$C$21:$AC$21))-AJ$161,IF(AB160=('Základní vstupní data'!$F$81+9),('Provozní náklady VaK-ex post'!$V$49*1000)*INDEX(Indexace!$C$32:$AV$32,MATCH($D$7,Indexace!$C$21:$AV$21))-AK$161,IF(AB160=('Základní vstupní data'!$F$81+10),('Provozní náklady VaK-ex post'!$V$49*1000)*INDEX(Indexace!$C$33:$AV$33,MATCH($D$7,Indexace!$C$21:$AV$21))-AK$161,IF(AB160=('Základní vstupní data'!$F$81+11),('Provozní náklady VaK-ex post'!$V$49*1000)*INDEX(Indexace!$C$34:$AV$34,MATCH($D$7,Indexace!$C$21:$AC$21))-AK$161,IF(AB160=('Základní vstupní data'!$F$81+12),('Provozní náklady VaK-ex post'!$V$49*1000)*INDEX(Indexace!$C$35:$AV$35,MATCH($D$7,Indexace!$C$21:$AV$21))-AK$161,IF(AB160=('Základní vstupní data'!$F$81+13),('Provozní náklady VaK-ex post'!$V$49*1000)*INDEX(Indexace!$C$36:$AV$36,MATCH($D$7,Indexace!$C$21:$AV$21))-AK$161,IF(AB160=('Základní vstupní data'!$F$81+14),('Provozní náklady VaK-ex post'!$V$49*1000)*INDEX(Indexace!$C$37:$AV$37,MATCH($D$7,Indexace!$C$21:$AV$21))-AK$161,IF(AB160=('Základní vstupní data'!$F$81+15),('Provozní náklady VaK-ex post'!$V$49*1000)*INDEX(Indexace!$C$38:$AV$38,MATCH($D$7,Indexace!$C$21:$AV$21))-AK$161,IF(AB160=('Základní vstupní data'!$F$81+16),('Provozní náklady VaK-ex post'!$V$49*1000)*INDEX(Indexace!$C$39:$AV$39,MATCH($D$7,Indexace!$C$21:$AV$21))-AK$161,IF(AB160=('Základní vstupní data'!$F$81+17),('Provozní náklady VaK-ex post'!$V$49*1000)*INDEX(Indexace!$C$40:$AV$40,MATCH($D$7,Indexace!$C$21:$AV$21))-AK$161,IF(AB160=('Základní vstupní data'!$F$81+18),('Provozní náklady VaK-ex post'!$V$49*1000)*INDEX(Indexace!$C$41:$AV$41,MATCH($D$7,Indexace!$C$21:$AV$21))-AK$161,IF(AB160=('Základní vstupní data'!$F$81+19),('Provozní náklady VaK-ex post'!$V$49*1000)*INDEX(Indexace!$C$42:$AV$42,MATCH($D$7,Indexace!$C$21:$AV$21))-AK$161,IF(AB160=('Základní vstupní data'!$F$81+20),('Provozní náklady VaK-ex post'!$V$49*1000)*INDEX(Indexace!$C$43:$AV$43,MATCH($D$7,Indexace!$C$21:$AV$21))-AK$161,IF(AB160=('Základní vstupní data'!$F$81+21),('Provozní náklady VaK-ex post'!$V$49*1000)*INDEX(Indexace!$C$44:$AV$44,MATCH($D$7,Indexace!$C$21:$AV$21))-AK$161,IF(AB160=('Základní vstupní data'!$F$81+22),('Provozní náklady VaK-ex post'!$V$49*1000)*INDEX(Indexace!$C$45:$AV$45,MATCH($D$7,Indexace!$C$21:$AV$21))-AK$161,IF(AB160=('Základní vstupní data'!$F$81+23),('Provozní náklady VaK-ex post'!$V$49*1000)*INDEX(Indexace!$C$46:$AV$46,MATCH($D$7,Indexace!$C$21:$AV$21))-AK$161,IF(AB160=('Základní vstupní data'!$F$81+24),('Provozní náklady VaK-ex post'!$V$49*1000)*INDEX(Indexace!$C$47:$AV$47,MATCH($D$7,Indexace!$C$21:$AV$21))-AK$161,IF(AB160=('Základní vstupní data'!$F$81+25),('Provozní náklady VaK-ex post'!$V$49*1000)*INDEX(Indexace!$C$48:$AV$48,MATCH($D$7,Indexace!$C$21:$AV$21))-AK$161,IF(AB160=('Základní vstupní data'!$F$81+26),('Provozní náklady VaK-ex post'!$V$49*1000)*INDEX(Indexace!$C$49:$AV$49,MATCH($D$7,Indexace!$C$21:$AV$21))-AK$161,IF(AB160=('Základní vstupní data'!$F$81+27),('Provozní náklady VaK-ex post'!$V$49*1000)*INDEX(Indexace!$C$50:$AV$50,MATCH($D$7,Indexace!$C$21:$AV$21))-AK$161,IF(AB160=('Základní vstupní data'!$F$81+28),('Provozní náklady VaK-ex post'!$V$49*1000)*INDEX(Indexace!$C$51:$AV$51,MATCH($D$7,Indexace!$C$21:$AV$21))-AK$161,IF(AB160=('Základní vstupní data'!$F$81+29),('Provozní náklady VaK-ex post'!$V$49*1000)*INDEX(Indexace!$C$52:$AV$52,MATCH($D$7,Indexace!$C$21:$AV$21))-AK$161,IF(AB160=('Základní vstupní data'!$F$81+30),('Provozní náklady VaK-ex post'!$V$49*1000)*INDEX(Indexace!$C$53:$AV$53,MATCH($D$7,Indexace!$C$21:$AV$21))-AK$161)))))))))))))))))))))))))))))))),0)</f>
        <v>0</v>
      </c>
      <c r="AC169" s="514">
        <f>IF(AC160&gt;='Základní vstupní data'!$F$81,IF($F$2=1,0,IF(AC160&gt;='Základní vstupní data'!$F$81,('Základní vstupní data'!$F$124*1000)*INDEX(Indexace!$C$23:$AV$23,MATCH($D$7,Indexace!$C$21:$AV$21))-AC$161,IF(AC160=('Základní vstupní data'!$F$81+1),('Provozní náklady VaK-ex post'!$F$49*1000)*INDEX(Indexace!$C$24:$AV$24,MATCH($D$7,Indexace!$C$21:$AV$21))-AD$161,IF(AC160=('Základní vstupní data'!$F$81+2),('Provozní náklady VaK-ex post'!$H$49*1000)*INDEX(Indexace!$C$25:$AV$25,MATCH($D$7,Indexace!$C$21:$AV$21))-AE$161,IF(AC160=('Základní vstupní data'!$F$81+3),('Provozní náklady VaK-ex post'!$J$49*1000)*INDEX(Indexace!$C$26:$AV$26,MATCH($D$7,Indexace!$C$21:$AV$21))-AF$161,IF(AC160=('Základní vstupní data'!$F$81+4),('Provozní náklady VaK-ex post'!$L$49*1000)*INDEX(Indexace!$C$27:$AV$27,MATCH($D$7,Indexace!$C$21:$AV$21))-AG$161,IF(AC160=('Základní vstupní data'!$F$81+5),('Provozní náklady VaK-ex post'!$N$49*1000)*INDEX(Indexace!$C$28:$AV$28,MATCH($D$7,Indexace!$C$21:$AV$21))-AH$161,IF(AC160=('Základní vstupní data'!$F$81+6),('Provozní náklady VaK-ex post'!$P$49*1000)*INDEX(Indexace!$C$29:$AV$29,MATCH($D$7,Indexace!$C$21:$AV$21))-AI$161,IF(AC160=('Základní vstupní data'!$F$81+7),('Provozní náklady VaK-ex post'!$R$49*1000)*INDEX(Indexace!$C$30:$AV$30,MATCH($D$7,Indexace!$C$21:$AV$21))-AJ$161,IF(AC160=('Základní vstupní data'!$F$81+8),('Provozní náklady VaK-ex post'!$T$49*1000)*INDEX(Indexace!$C$31:$AV$31,MATCH($D$7,Indexace!$C$21:$AC$21))-AK$161,IF(AC160=('Základní vstupní data'!$F$81+9),('Provozní náklady VaK-ex post'!$V$49*1000)*INDEX(Indexace!$C$32:$AV$32,MATCH($D$7,Indexace!$C$21:$AV$21))-AL$161,IF(AC160=('Základní vstupní data'!$F$81+10),('Provozní náklady VaK-ex post'!$V$49*1000)*INDEX(Indexace!$C$33:$AV$33,MATCH($D$7,Indexace!$C$21:$AV$21))-AL$161,IF(AC160=('Základní vstupní data'!$F$81+11),('Provozní náklady VaK-ex post'!$V$49*1000)*INDEX(Indexace!$C$34:$AV$34,MATCH($D$7,Indexace!$C$21:$AC$21))-AL$161,IF(AC160=('Základní vstupní data'!$F$81+12),('Provozní náklady VaK-ex post'!$V$49*1000)*INDEX(Indexace!$C$35:$AV$35,MATCH($D$7,Indexace!$C$21:$AV$21))-AL$161,IF(AC160=('Základní vstupní data'!$F$81+13),('Provozní náklady VaK-ex post'!$V$49*1000)*INDEX(Indexace!$C$36:$AV$36,MATCH($D$7,Indexace!$C$21:$AV$21))-AL$161,IF(AC160=('Základní vstupní data'!$F$81+14),('Provozní náklady VaK-ex post'!$V$49*1000)*INDEX(Indexace!$C$37:$AV$37,MATCH($D$7,Indexace!$C$21:$AV$21))-AL$161,IF(AC160=('Základní vstupní data'!$F$81+15),('Provozní náklady VaK-ex post'!$V$49*1000)*INDEX(Indexace!$C$38:$AV$38,MATCH($D$7,Indexace!$C$21:$AV$21))-AL$161,IF(AC160=('Základní vstupní data'!$F$81+16),('Provozní náklady VaK-ex post'!$V$49*1000)*INDEX(Indexace!$C$39:$AV$39,MATCH($D$7,Indexace!$C$21:$AV$21))-AL$161,IF(AC160=('Základní vstupní data'!$F$81+17),('Provozní náklady VaK-ex post'!$V$49*1000)*INDEX(Indexace!$C$40:$AV$40,MATCH($D$7,Indexace!$C$21:$AV$21))-AL$161,IF(AC160=('Základní vstupní data'!$F$81+18),('Provozní náklady VaK-ex post'!$V$49*1000)*INDEX(Indexace!$C$41:$AV$41,MATCH($D$7,Indexace!$C$21:$AV$21))-AL$161,IF(AC160=('Základní vstupní data'!$F$81+19),('Provozní náklady VaK-ex post'!$V$49*1000)*INDEX(Indexace!$C$42:$AV$42,MATCH($D$7,Indexace!$C$21:$AV$21))-AL$161,IF(AC160=('Základní vstupní data'!$F$81+20),('Provozní náklady VaK-ex post'!$V$49*1000)*INDEX(Indexace!$C$43:$AV$43,MATCH($D$7,Indexace!$C$21:$AV$21))-AL$161,IF(AC160=('Základní vstupní data'!$F$81+21),('Provozní náklady VaK-ex post'!$V$49*1000)*INDEX(Indexace!$C$44:$AV$44,MATCH($D$7,Indexace!$C$21:$AV$21))-AL$161,IF(AC160=('Základní vstupní data'!$F$81+22),('Provozní náklady VaK-ex post'!$V$49*1000)*INDEX(Indexace!$C$45:$AV$45,MATCH($D$7,Indexace!$C$21:$AV$21))-AL$161,IF(AC160=('Základní vstupní data'!$F$81+23),('Provozní náklady VaK-ex post'!$V$49*1000)*INDEX(Indexace!$C$46:$AV$46,MATCH($D$7,Indexace!$C$21:$AV$21))-AL$161,IF(AC160=('Základní vstupní data'!$F$81+24),('Provozní náklady VaK-ex post'!$V$49*1000)*INDEX(Indexace!$C$47:$AV$47,MATCH($D$7,Indexace!$C$21:$AV$21))-AL$161,IF(AC160=('Základní vstupní data'!$F$81+25),('Provozní náklady VaK-ex post'!$V$49*1000)*INDEX(Indexace!$C$48:$AV$48,MATCH($D$7,Indexace!$C$21:$AV$21))-AL$161,IF(AC160=('Základní vstupní data'!$F$81+26),('Provozní náklady VaK-ex post'!$V$49*1000)*INDEX(Indexace!$C$49:$AV$49,MATCH($D$7,Indexace!$C$21:$AV$21))-AL$161,IF(AC160=('Základní vstupní data'!$F$81+27),('Provozní náklady VaK-ex post'!$V$49*1000)*INDEX(Indexace!$C$50:$AV$50,MATCH($D$7,Indexace!$C$21:$AV$21))-AL$161,IF(AC160=('Základní vstupní data'!$F$81+28),('Provozní náklady VaK-ex post'!$V$49*1000)*INDEX(Indexace!$C$51:$AV$51,MATCH($D$7,Indexace!$C$21:$AV$21))-AL$161,IF(AC160=('Základní vstupní data'!$F$81+29),('Provozní náklady VaK-ex post'!$V$49*1000)*INDEX(Indexace!$C$52:$AV$52,MATCH($D$7,Indexace!$C$21:$AV$21))-AL$161,IF(AC160=('Základní vstupní data'!$F$81+30),('Provozní náklady VaK-ex post'!$V$49*1000)*INDEX(Indexace!$C$53:$AV$53,MATCH($D$7,Indexace!$C$21:$AV$21))-AL$161)))))))))))))))))))))))))))))))),0)</f>
        <v>0</v>
      </c>
      <c r="AD169" s="514">
        <f>IF(AD160&gt;='Základní vstupní data'!$F$81,IF($F$2=1,0,IF(AD160&gt;='Základní vstupní data'!$F$81,('Základní vstupní data'!$F$124*1000)*INDEX(Indexace!$C$23:$AV$23,MATCH($D$7,Indexace!$C$21:$AV$21))-AD$161,IF(AD160=('Základní vstupní data'!$F$81+1),('Provozní náklady VaK-ex post'!$F$49*1000)*INDEX(Indexace!$C$24:$AV$24,MATCH($D$7,Indexace!$C$21:$AV$21))-AE$161,IF(AD160=('Základní vstupní data'!$F$81+2),('Provozní náklady VaK-ex post'!$H$49*1000)*INDEX(Indexace!$C$25:$AV$25,MATCH($D$7,Indexace!$C$21:$AV$21))-AF$161,IF(AD160=('Základní vstupní data'!$F$81+3),('Provozní náklady VaK-ex post'!$J$49*1000)*INDEX(Indexace!$C$26:$AV$26,MATCH($D$7,Indexace!$C$21:$AV$21))-AG$161,IF(AD160=('Základní vstupní data'!$F$81+4),('Provozní náklady VaK-ex post'!$L$49*1000)*INDEX(Indexace!$C$27:$AV$27,MATCH($D$7,Indexace!$C$21:$AV$21))-AH$161,IF(AD160=('Základní vstupní data'!$F$81+5),('Provozní náklady VaK-ex post'!$N$49*1000)*INDEX(Indexace!$C$28:$AV$28,MATCH($D$7,Indexace!$C$21:$AV$21))-AI$161,IF(AD160=('Základní vstupní data'!$F$81+6),('Provozní náklady VaK-ex post'!$P$49*1000)*INDEX(Indexace!$C$29:$AV$29,MATCH($D$7,Indexace!$C$21:$AV$21))-AJ$161,IF(AD160=('Základní vstupní data'!$F$81+7),('Provozní náklady VaK-ex post'!$R$49*1000)*INDEX(Indexace!$C$30:$AV$30,MATCH($D$7,Indexace!$C$21:$AV$21))-AK$161,IF(AD160=('Základní vstupní data'!$F$81+8),('Provozní náklady VaK-ex post'!$T$49*1000)*INDEX(Indexace!$C$31:$AV$31,MATCH($D$7,Indexace!$C$21:$AC$21))-AL$161,IF(AD160=('Základní vstupní data'!$F$81+9),('Provozní náklady VaK-ex post'!$V$49*1000)*INDEX(Indexace!$C$32:$AV$32,MATCH($D$7,Indexace!$C$21:$AV$21))-AM$161,IF(AD160=('Základní vstupní data'!$F$81+10),('Provozní náklady VaK-ex post'!$V$49*1000)*INDEX(Indexace!$C$33:$AV$33,MATCH($D$7,Indexace!$C$21:$AV$21))-AM$161,IF(AD160=('Základní vstupní data'!$F$81+11),('Provozní náklady VaK-ex post'!$V$49*1000)*INDEX(Indexace!$C$34:$AV$34,MATCH($D$7,Indexace!$C$21:$AC$21))-AM$161,IF(AD160=('Základní vstupní data'!$F$81+12),('Provozní náklady VaK-ex post'!$V$49*1000)*INDEX(Indexace!$C$35:$AV$35,MATCH($D$7,Indexace!$C$21:$AV$21))-AM$161,IF(AD160=('Základní vstupní data'!$F$81+13),('Provozní náklady VaK-ex post'!$V$49*1000)*INDEX(Indexace!$C$36:$AV$36,MATCH($D$7,Indexace!$C$21:$AV$21))-AM$161,IF(AD160=('Základní vstupní data'!$F$81+14),('Provozní náklady VaK-ex post'!$V$49*1000)*INDEX(Indexace!$C$37:$AV$37,MATCH($D$7,Indexace!$C$21:$AV$21))-AM$161,IF(AD160=('Základní vstupní data'!$F$81+15),('Provozní náklady VaK-ex post'!$V$49*1000)*INDEX(Indexace!$C$38:$AV$38,MATCH($D$7,Indexace!$C$21:$AV$21))-AM$161,IF(AD160=('Základní vstupní data'!$F$81+16),('Provozní náklady VaK-ex post'!$V$49*1000)*INDEX(Indexace!$C$39:$AV$39,MATCH($D$7,Indexace!$C$21:$AV$21))-AM$161,IF(AD160=('Základní vstupní data'!$F$81+17),('Provozní náklady VaK-ex post'!$V$49*1000)*INDEX(Indexace!$C$40:$AV$40,MATCH($D$7,Indexace!$C$21:$AV$21))-AM$161,IF(AD160=('Základní vstupní data'!$F$81+18),('Provozní náklady VaK-ex post'!$V$49*1000)*INDEX(Indexace!$C$41:$AV$41,MATCH($D$7,Indexace!$C$21:$AV$21))-AM$161,IF(AD160=('Základní vstupní data'!$F$81+19),('Provozní náklady VaK-ex post'!$V$49*1000)*INDEX(Indexace!$C$42:$AV$42,MATCH($D$7,Indexace!$C$21:$AV$21))-AM$161,IF(AD160=('Základní vstupní data'!$F$81+20),('Provozní náklady VaK-ex post'!$V$49*1000)*INDEX(Indexace!$C$43:$AV$43,MATCH($D$7,Indexace!$C$21:$AV$21))-AM$161,IF(AD160=('Základní vstupní data'!$F$81+21),('Provozní náklady VaK-ex post'!$V$49*1000)*INDEX(Indexace!$C$44:$AV$44,MATCH($D$7,Indexace!$C$21:$AV$21))-AM$161,IF(AD160=('Základní vstupní data'!$F$81+22),('Provozní náklady VaK-ex post'!$V$49*1000)*INDEX(Indexace!$C$45:$AV$45,MATCH($D$7,Indexace!$C$21:$AV$21))-AM$161,IF(AD160=('Základní vstupní data'!$F$81+23),('Provozní náklady VaK-ex post'!$V$49*1000)*INDEX(Indexace!$C$46:$AV$46,MATCH($D$7,Indexace!$C$21:$AV$21))-AM$161,IF(AD160=('Základní vstupní data'!$F$81+24),('Provozní náklady VaK-ex post'!$V$49*1000)*INDEX(Indexace!$C$47:$AV$47,MATCH($D$7,Indexace!$C$21:$AV$21))-AM$161,IF(AD160=('Základní vstupní data'!$F$81+25),('Provozní náklady VaK-ex post'!$V$49*1000)*INDEX(Indexace!$C$48:$AV$48,MATCH($D$7,Indexace!$C$21:$AV$21))-AM$161,IF(AD160=('Základní vstupní data'!$F$81+26),('Provozní náklady VaK-ex post'!$V$49*1000)*INDEX(Indexace!$C$49:$AV$49,MATCH($D$7,Indexace!$C$21:$AV$21))-AM$161,IF(AD160=('Základní vstupní data'!$F$81+27),('Provozní náklady VaK-ex post'!$V$49*1000)*INDEX(Indexace!$C$50:$AV$50,MATCH($D$7,Indexace!$C$21:$AV$21))-AM$161,IF(AD160=('Základní vstupní data'!$F$81+28),('Provozní náklady VaK-ex post'!$V$49*1000)*INDEX(Indexace!$C$51:$AV$51,MATCH($D$7,Indexace!$C$21:$AV$21))-AM$161,IF(AD160=('Základní vstupní data'!$F$81+29),('Provozní náklady VaK-ex post'!$V$49*1000)*INDEX(Indexace!$C$52:$AV$52,MATCH($D$7,Indexace!$C$21:$AV$21))-AM$161,IF(AD160=('Základní vstupní data'!$F$81+30),('Provozní náklady VaK-ex post'!$V$49*1000)*INDEX(Indexace!$C$53:$AV$53,MATCH($D$7,Indexace!$C$21:$AV$21))-AM$161)))))))))))))))))))))))))))))))),0)</f>
        <v>0</v>
      </c>
      <c r="AE169" s="514">
        <f>IF(AE160&gt;='Základní vstupní data'!$F$81,IF($F$2=1,0,IF(AE160&gt;='Základní vstupní data'!$F$81,('Základní vstupní data'!$F$124*1000)*INDEX(Indexace!$C$23:$AV$23,MATCH($D$7,Indexace!$C$21:$AV$21))-AE$161,IF(AE160=('Základní vstupní data'!$F$81+1),('Provozní náklady VaK-ex post'!$F$49*1000)*INDEX(Indexace!$C$24:$AV$24,MATCH($D$7,Indexace!$C$21:$AV$21))-AF$161,IF(AE160=('Základní vstupní data'!$F$81+2),('Provozní náklady VaK-ex post'!$H$49*1000)*INDEX(Indexace!$C$25:$AV$25,MATCH($D$7,Indexace!$C$21:$AV$21))-AG$161,IF(AE160=('Základní vstupní data'!$F$81+3),('Provozní náklady VaK-ex post'!$J$49*1000)*INDEX(Indexace!$C$26:$AV$26,MATCH($D$7,Indexace!$C$21:$AV$21))-AH$161,IF(AE160=('Základní vstupní data'!$F$81+4),('Provozní náklady VaK-ex post'!$L$49*1000)*INDEX(Indexace!$C$27:$AV$27,MATCH($D$7,Indexace!$C$21:$AV$21))-AI$161,IF(AE160=('Základní vstupní data'!$F$81+5),('Provozní náklady VaK-ex post'!$N$49*1000)*INDEX(Indexace!$C$28:$AV$28,MATCH($D$7,Indexace!$C$21:$AV$21))-AJ$161,IF(AE160=('Základní vstupní data'!$F$81+6),('Provozní náklady VaK-ex post'!$P$49*1000)*INDEX(Indexace!$C$29:$AV$29,MATCH($D$7,Indexace!$C$21:$AV$21))-AK$161,IF(AE160=('Základní vstupní data'!$F$81+7),('Provozní náklady VaK-ex post'!$R$49*1000)*INDEX(Indexace!$C$30:$AV$30,MATCH($D$7,Indexace!$C$21:$AV$21))-AL$161,IF(AE160=('Základní vstupní data'!$F$81+8),('Provozní náklady VaK-ex post'!$T$49*1000)*INDEX(Indexace!$C$31:$AV$31,MATCH($D$7,Indexace!$C$21:$AC$21))-AM$161,IF(AE160=('Základní vstupní data'!$F$81+9),('Provozní náklady VaK-ex post'!$V$49*1000)*INDEX(Indexace!$C$32:$AV$32,MATCH($D$7,Indexace!$C$21:$AV$21))-AN$161,IF(AE160=('Základní vstupní data'!$F$81+10),('Provozní náklady VaK-ex post'!$V$49*1000)*INDEX(Indexace!$C$33:$AV$33,MATCH($D$7,Indexace!$C$21:$AV$21))-AN$161,IF(AE160=('Základní vstupní data'!$F$81+11),('Provozní náklady VaK-ex post'!$V$49*1000)*INDEX(Indexace!$C$34:$AV$34,MATCH($D$7,Indexace!$C$21:$AC$21))-AN$161,IF(AE160=('Základní vstupní data'!$F$81+12),('Provozní náklady VaK-ex post'!$V$49*1000)*INDEX(Indexace!$C$35:$AV$35,MATCH($D$7,Indexace!$C$21:$AV$21))-AN$161,IF(AE160=('Základní vstupní data'!$F$81+13),('Provozní náklady VaK-ex post'!$V$49*1000)*INDEX(Indexace!$C$36:$AV$36,MATCH($D$7,Indexace!$C$21:$AV$21))-AN$161,IF(AE160=('Základní vstupní data'!$F$81+14),('Provozní náklady VaK-ex post'!$V$49*1000)*INDEX(Indexace!$C$37:$AV$37,MATCH($D$7,Indexace!$C$21:$AV$21))-AN$161,IF(AE160=('Základní vstupní data'!$F$81+15),('Provozní náklady VaK-ex post'!$V$49*1000)*INDEX(Indexace!$C$38:$AV$38,MATCH($D$7,Indexace!$C$21:$AV$21))-AN$161,IF(AE160=('Základní vstupní data'!$F$81+16),('Provozní náklady VaK-ex post'!$V$49*1000)*INDEX(Indexace!$C$39:$AV$39,MATCH($D$7,Indexace!$C$21:$AV$21))-AN$161,IF(AE160=('Základní vstupní data'!$F$81+17),('Provozní náklady VaK-ex post'!$V$49*1000)*INDEX(Indexace!$C$40:$AV$40,MATCH($D$7,Indexace!$C$21:$AV$21))-AN$161,IF(AE160=('Základní vstupní data'!$F$81+18),('Provozní náklady VaK-ex post'!$V$49*1000)*INDEX(Indexace!$C$41:$AV$41,MATCH($D$7,Indexace!$C$21:$AV$21))-AN$161,IF(AE160=('Základní vstupní data'!$F$81+19),('Provozní náklady VaK-ex post'!$V$49*1000)*INDEX(Indexace!$C$42:$AV$42,MATCH($D$7,Indexace!$C$21:$AV$21))-AN$161,IF(AE160=('Základní vstupní data'!$F$81+20),('Provozní náklady VaK-ex post'!$V$49*1000)*INDEX(Indexace!$C$43:$AV$43,MATCH($D$7,Indexace!$C$21:$AV$21))-AN$161,IF(AE160=('Základní vstupní data'!$F$81+21),('Provozní náklady VaK-ex post'!$V$49*1000)*INDEX(Indexace!$C$44:$AV$44,MATCH($D$7,Indexace!$C$21:$AV$21))-AN$161,IF(AE160=('Základní vstupní data'!$F$81+22),('Provozní náklady VaK-ex post'!$V$49*1000)*INDEX(Indexace!$C$45:$AV$45,MATCH($D$7,Indexace!$C$21:$AV$21))-AN$161,IF(AE160=('Základní vstupní data'!$F$81+23),('Provozní náklady VaK-ex post'!$V$49*1000)*INDEX(Indexace!$C$46:$AV$46,MATCH($D$7,Indexace!$C$21:$AV$21))-AN$161,IF(AE160=('Základní vstupní data'!$F$81+24),('Provozní náklady VaK-ex post'!$V$49*1000)*INDEX(Indexace!$C$47:$AV$47,MATCH($D$7,Indexace!$C$21:$AV$21))-AN$161,IF(AE160=('Základní vstupní data'!$F$81+25),('Provozní náklady VaK-ex post'!$V$49*1000)*INDEX(Indexace!$C$48:$AV$48,MATCH($D$7,Indexace!$C$21:$AV$21))-AN$161,IF(AE160=('Základní vstupní data'!$F$81+26),('Provozní náklady VaK-ex post'!$V$49*1000)*INDEX(Indexace!$C$49:$AV$49,MATCH($D$7,Indexace!$C$21:$AV$21))-AN$161,IF(AE160=('Základní vstupní data'!$F$81+27),('Provozní náklady VaK-ex post'!$V$49*1000)*INDEX(Indexace!$C$50:$AV$50,MATCH($D$7,Indexace!$C$21:$AV$21))-AN$161,IF(AE160=('Základní vstupní data'!$F$81+28),('Provozní náklady VaK-ex post'!$V$49*1000)*INDEX(Indexace!$C$51:$AV$51,MATCH($D$7,Indexace!$C$21:$AV$21))-AN$161,IF(AE160=('Základní vstupní data'!$F$81+29),('Provozní náklady VaK-ex post'!$V$49*1000)*INDEX(Indexace!$C$52:$AV$52,MATCH($D$7,Indexace!$C$21:$AV$21))-AN$161,IF(AE160=('Základní vstupní data'!$F$81+30),('Provozní náklady VaK-ex post'!$V$49*1000)*INDEX(Indexace!$C$53:$AV$53,MATCH($D$7,Indexace!$C$21:$AV$21))-AN$161)))))))))))))))))))))))))))))))),0)</f>
        <v>0</v>
      </c>
      <c r="AF169" s="514">
        <f>IF(AF160&gt;='Základní vstupní data'!$F$81,IF($F$2=1,0,IF(AF160&gt;='Základní vstupní data'!$F$81,('Základní vstupní data'!$F$124*1000)*INDEX(Indexace!$C$23:$AV$23,MATCH($D$7,Indexace!$C$21:$AV$21))-AF$161,IF(AF160=('Základní vstupní data'!$F$81+1),('Provozní náklady VaK-ex post'!$F$49*1000)*INDEX(Indexace!$C$24:$AV$24,MATCH($D$7,Indexace!$C$21:$AV$21))-AG$161,IF(AF160=('Základní vstupní data'!$F$81+2),('Provozní náklady VaK-ex post'!$H$49*1000)*INDEX(Indexace!$C$25:$AV$25,MATCH($D$7,Indexace!$C$21:$AV$21))-AH$161,IF(AF160=('Základní vstupní data'!$F$81+3),('Provozní náklady VaK-ex post'!$J$49*1000)*INDEX(Indexace!$C$26:$AV$26,MATCH($D$7,Indexace!$C$21:$AV$21))-AI$161,IF(AF160=('Základní vstupní data'!$F$81+4),('Provozní náklady VaK-ex post'!$L$49*1000)*INDEX(Indexace!$C$27:$AV$27,MATCH($D$7,Indexace!$C$21:$AV$21))-AJ$161,IF(AF160=('Základní vstupní data'!$F$81+5),('Provozní náklady VaK-ex post'!$N$49*1000)*INDEX(Indexace!$C$28:$AV$28,MATCH($D$7,Indexace!$C$21:$AV$21))-AK$161,IF(AF160=('Základní vstupní data'!$F$81+6),('Provozní náklady VaK-ex post'!$P$49*1000)*INDEX(Indexace!$C$29:$AV$29,MATCH($D$7,Indexace!$C$21:$AV$21))-AL$161,IF(AF160=('Základní vstupní data'!$F$81+7),('Provozní náklady VaK-ex post'!$R$49*1000)*INDEX(Indexace!$C$30:$AV$30,MATCH($D$7,Indexace!$C$21:$AV$21))-AM$161,IF(AF160=('Základní vstupní data'!$F$81+8),('Provozní náklady VaK-ex post'!$T$49*1000)*INDEX(Indexace!$C$31:$AV$31,MATCH($D$7,Indexace!$C$21:$AC$21))-AN$161,IF(AF160=('Základní vstupní data'!$F$81+9),('Provozní náklady VaK-ex post'!$V$49*1000)*INDEX(Indexace!$C$32:$AV$32,MATCH($D$7,Indexace!$C$21:$AV$21))-AO$161,IF(AF160=('Základní vstupní data'!$F$81+10),('Provozní náklady VaK-ex post'!$V$49*1000)*INDEX(Indexace!$C$33:$AV$33,MATCH($D$7,Indexace!$C$21:$AV$21))-AO$161,IF(AF160=('Základní vstupní data'!$F$81+11),('Provozní náklady VaK-ex post'!$V$49*1000)*INDEX(Indexace!$C$34:$AV$34,MATCH($D$7,Indexace!$C$21:$AC$21))-AO$161,IF(AF160=('Základní vstupní data'!$F$81+12),('Provozní náklady VaK-ex post'!$V$49*1000)*INDEX(Indexace!$C$35:$AV$35,MATCH($D$7,Indexace!$C$21:$AV$21))-AO$161,IF(AF160=('Základní vstupní data'!$F$81+13),('Provozní náklady VaK-ex post'!$V$49*1000)*INDEX(Indexace!$C$36:$AV$36,MATCH($D$7,Indexace!$C$21:$AV$21))-AO$161,IF(AF160=('Základní vstupní data'!$F$81+14),('Provozní náklady VaK-ex post'!$V$49*1000)*INDEX(Indexace!$C$37:$AV$37,MATCH($D$7,Indexace!$C$21:$AV$21))-AO$161,IF(AF160=('Základní vstupní data'!$F$81+15),('Provozní náklady VaK-ex post'!$V$49*1000)*INDEX(Indexace!$C$38:$AV$38,MATCH($D$7,Indexace!$C$21:$AV$21))-AO$161,IF(AF160=('Základní vstupní data'!$F$81+16),('Provozní náklady VaK-ex post'!$V$49*1000)*INDEX(Indexace!$C$39:$AV$39,MATCH($D$7,Indexace!$C$21:$AV$21))-AO$161,IF(AF160=('Základní vstupní data'!$F$81+17),('Provozní náklady VaK-ex post'!$V$49*1000)*INDEX(Indexace!$C$40:$AV$40,MATCH($D$7,Indexace!$C$21:$AV$21))-AO$161,IF(AF160=('Základní vstupní data'!$F$81+18),('Provozní náklady VaK-ex post'!$V$49*1000)*INDEX(Indexace!$C$41:$AV$41,MATCH($D$7,Indexace!$C$21:$AV$21))-AO$161,IF(AF160=('Základní vstupní data'!$F$81+19),('Provozní náklady VaK-ex post'!$V$49*1000)*INDEX(Indexace!$C$42:$AV$42,MATCH($D$7,Indexace!$C$21:$AV$21))-AO$161,IF(AF160=('Základní vstupní data'!$F$81+20),('Provozní náklady VaK-ex post'!$V$49*1000)*INDEX(Indexace!$C$43:$AV$43,MATCH($D$7,Indexace!$C$21:$AV$21))-AO$161,IF(AF160=('Základní vstupní data'!$F$81+21),('Provozní náklady VaK-ex post'!$V$49*1000)*INDEX(Indexace!$C$44:$AV$44,MATCH($D$7,Indexace!$C$21:$AV$21))-AO$161,IF(AF160=('Základní vstupní data'!$F$81+22),('Provozní náklady VaK-ex post'!$V$49*1000)*INDEX(Indexace!$C$45:$AV$45,MATCH($D$7,Indexace!$C$21:$AV$21))-AO$161,IF(AF160=('Základní vstupní data'!$F$81+23),('Provozní náklady VaK-ex post'!$V$49*1000)*INDEX(Indexace!$C$46:$AV$46,MATCH($D$7,Indexace!$C$21:$AV$21))-AO$161,IF(AF160=('Základní vstupní data'!$F$81+24),('Provozní náklady VaK-ex post'!$V$49*1000)*INDEX(Indexace!$C$47:$AV$47,MATCH($D$7,Indexace!$C$21:$AV$21))-AO$161,IF(AF160=('Základní vstupní data'!$F$81+25),('Provozní náklady VaK-ex post'!$V$49*1000)*INDEX(Indexace!$C$48:$AV$48,MATCH($D$7,Indexace!$C$21:$AV$21))-AO$161,IF(AF160=('Základní vstupní data'!$F$81+26),('Provozní náklady VaK-ex post'!$V$49*1000)*INDEX(Indexace!$C$49:$AV$49,MATCH($D$7,Indexace!$C$21:$AV$21))-AO$161,IF(AF160=('Základní vstupní data'!$F$81+27),('Provozní náklady VaK-ex post'!$V$49*1000)*INDEX(Indexace!$C$50:$AV$50,MATCH($D$7,Indexace!$C$21:$AV$21))-AO$161,IF(AF160=('Základní vstupní data'!$F$81+28),('Provozní náklady VaK-ex post'!$V$49*1000)*INDEX(Indexace!$C$51:$AV$51,MATCH($D$7,Indexace!$C$21:$AV$21))-AO$161,IF(AF160=('Základní vstupní data'!$F$81+29),('Provozní náklady VaK-ex post'!$V$49*1000)*INDEX(Indexace!$C$52:$AV$52,MATCH($D$7,Indexace!$C$21:$AV$21))-AO$161,IF(AF160=('Základní vstupní data'!$F$81+30),('Provozní náklady VaK-ex post'!$V$49*1000)*INDEX(Indexace!$C$53:$AV$53,MATCH($D$7,Indexace!$C$21:$AV$21))-AO$161)))))))))))))))))))))))))))))))),0)</f>
        <v>0</v>
      </c>
      <c r="AG169" s="514">
        <f>IF(AG160&gt;='Základní vstupní data'!$F$81,IF($F$2=1,0,IF(AG160&gt;='Základní vstupní data'!$F$81,('Základní vstupní data'!$F$124*1000)*INDEX(Indexace!$C$23:$AV$23,MATCH($D$7,Indexace!$C$21:$AV$21))-AG$161,IF(AG160=('Základní vstupní data'!$F$81+1),('Provozní náklady VaK-ex post'!$F$49*1000)*INDEX(Indexace!$C$24:$AV$24,MATCH($D$7,Indexace!$C$21:$AV$21))-AH$161,IF(AG160=('Základní vstupní data'!$F$81+2),('Provozní náklady VaK-ex post'!$H$49*1000)*INDEX(Indexace!$C$25:$AV$25,MATCH($D$7,Indexace!$C$21:$AV$21))-AI$161,IF(AG160=('Základní vstupní data'!$F$81+3),('Provozní náklady VaK-ex post'!$J$49*1000)*INDEX(Indexace!$C$26:$AV$26,MATCH($D$7,Indexace!$C$21:$AV$21))-AJ$161,IF(AG160=('Základní vstupní data'!$F$81+4),('Provozní náklady VaK-ex post'!$L$49*1000)*INDEX(Indexace!$C$27:$AV$27,MATCH($D$7,Indexace!$C$21:$AV$21))-AK$161,IF(AG160=('Základní vstupní data'!$F$81+5),('Provozní náklady VaK-ex post'!$N$49*1000)*INDEX(Indexace!$C$28:$AV$28,MATCH($D$7,Indexace!$C$21:$AV$21))-AL$161,IF(AG160=('Základní vstupní data'!$F$81+6),('Provozní náklady VaK-ex post'!$P$49*1000)*INDEX(Indexace!$C$29:$AV$29,MATCH($D$7,Indexace!$C$21:$AV$21))-AM$161,IF(AG160=('Základní vstupní data'!$F$81+7),('Provozní náklady VaK-ex post'!$R$49*1000)*INDEX(Indexace!$C$30:$AV$30,MATCH($D$7,Indexace!$C$21:$AV$21))-AN$161,IF(AG160=('Základní vstupní data'!$F$81+8),('Provozní náklady VaK-ex post'!$T$49*1000)*INDEX(Indexace!$C$31:$AV$31,MATCH($D$7,Indexace!$C$21:$AC$21))-AO$161,IF(AG160=('Základní vstupní data'!$F$81+9),('Provozní náklady VaK-ex post'!$V$49*1000)*INDEX(Indexace!$C$32:$AV$32,MATCH($D$7,Indexace!$C$21:$AV$21))-AP$161,IF(AG160=('Základní vstupní data'!$F$81+10),('Provozní náklady VaK-ex post'!$V$49*1000)*INDEX(Indexace!$C$33:$AV$33,MATCH($D$7,Indexace!$C$21:$AV$21))-AP$161,IF(AG160=('Základní vstupní data'!$F$81+11),('Provozní náklady VaK-ex post'!$V$49*1000)*INDEX(Indexace!$C$34:$AV$34,MATCH($D$7,Indexace!$C$21:$AC$21))-AP$161,IF(AG160=('Základní vstupní data'!$F$81+12),('Provozní náklady VaK-ex post'!$V$49*1000)*INDEX(Indexace!$C$35:$AV$35,MATCH($D$7,Indexace!$C$21:$AV$21))-AP$161,IF(AG160=('Základní vstupní data'!$F$81+13),('Provozní náklady VaK-ex post'!$V$49*1000)*INDEX(Indexace!$C$36:$AV$36,MATCH($D$7,Indexace!$C$21:$AV$21))-AP$161,IF(AG160=('Základní vstupní data'!$F$81+14),('Provozní náklady VaK-ex post'!$V$49*1000)*INDEX(Indexace!$C$37:$AV$37,MATCH($D$7,Indexace!$C$21:$AV$21))-AP$161,IF(AG160=('Základní vstupní data'!$F$81+15),('Provozní náklady VaK-ex post'!$V$49*1000)*INDEX(Indexace!$C$38:$AV$38,MATCH($D$7,Indexace!$C$21:$AV$21))-AP$161,IF(AG160=('Základní vstupní data'!$F$81+16),('Provozní náklady VaK-ex post'!$V$49*1000)*INDEX(Indexace!$C$39:$AV$39,MATCH($D$7,Indexace!$C$21:$AV$21))-AP$161,IF(AG160=('Základní vstupní data'!$F$81+17),('Provozní náklady VaK-ex post'!$V$49*1000)*INDEX(Indexace!$C$40:$AV$40,MATCH($D$7,Indexace!$C$21:$AV$21))-AP$161,IF(AG160=('Základní vstupní data'!$F$81+18),('Provozní náklady VaK-ex post'!$V$49*1000)*INDEX(Indexace!$C$41:$AV$41,MATCH($D$7,Indexace!$C$21:$AV$21))-AP$161,IF(AG160=('Základní vstupní data'!$F$81+19),('Provozní náklady VaK-ex post'!$V$49*1000)*INDEX(Indexace!$C$42:$AV$42,MATCH($D$7,Indexace!$C$21:$AV$21))-AP$161,IF(AG160=('Základní vstupní data'!$F$81+20),('Provozní náklady VaK-ex post'!$V$49*1000)*INDEX(Indexace!$C$43:$AV$43,MATCH($D$7,Indexace!$C$21:$AV$21))-AP$161,IF(AG160=('Základní vstupní data'!$F$81+21),('Provozní náklady VaK-ex post'!$V$49*1000)*INDEX(Indexace!$C$44:$AV$44,MATCH($D$7,Indexace!$C$21:$AV$21))-AP$161,IF(AG160=('Základní vstupní data'!$F$81+22),('Provozní náklady VaK-ex post'!$V$49*1000)*INDEX(Indexace!$C$45:$AV$45,MATCH($D$7,Indexace!$C$21:$AV$21))-AP$161,IF(AG160=('Základní vstupní data'!$F$81+23),('Provozní náklady VaK-ex post'!$V$49*1000)*INDEX(Indexace!$C$46:$AV$46,MATCH($D$7,Indexace!$C$21:$AV$21))-AP$161,IF(AG160=('Základní vstupní data'!$F$81+24),('Provozní náklady VaK-ex post'!$V$49*1000)*INDEX(Indexace!$C$47:$AV$47,MATCH($D$7,Indexace!$C$21:$AV$21))-AP$161,IF(AG160=('Základní vstupní data'!$F$81+25),('Provozní náklady VaK-ex post'!$V$49*1000)*INDEX(Indexace!$C$48:$AV$48,MATCH($D$7,Indexace!$C$21:$AV$21))-AP$161,IF(AG160=('Základní vstupní data'!$F$81+26),('Provozní náklady VaK-ex post'!$V$49*1000)*INDEX(Indexace!$C$49:$AV$49,MATCH($D$7,Indexace!$C$21:$AV$21))-AP$161,IF(AG160=('Základní vstupní data'!$F$81+27),('Provozní náklady VaK-ex post'!$V$49*1000)*INDEX(Indexace!$C$50:$AV$50,MATCH($D$7,Indexace!$C$21:$AV$21))-AP$161,IF(AG160=('Základní vstupní data'!$F$81+28),('Provozní náklady VaK-ex post'!$V$49*1000)*INDEX(Indexace!$C$51:$AV$51,MATCH($D$7,Indexace!$C$21:$AV$21))-AP$161,IF(AG160=('Základní vstupní data'!$F$81+29),('Provozní náklady VaK-ex post'!$V$49*1000)*INDEX(Indexace!$C$52:$AV$52,MATCH($D$7,Indexace!$C$21:$AV$21))-AP$161,IF(AG160=('Základní vstupní data'!$F$81+30),('Provozní náklady VaK-ex post'!$V$49*1000)*INDEX(Indexace!$C$53:$AV$53,MATCH($D$7,Indexace!$C$21:$AV$21))-AP$161)))))))))))))))))))))))))))))))),0)</f>
        <v>0</v>
      </c>
      <c r="AH169" s="514">
        <f>IF(AH160&gt;='Základní vstupní data'!$F$81,IF($F$2=1,0,IF(AH160&gt;='Základní vstupní data'!$F$81,('Základní vstupní data'!$F$124*1000)*INDEX(Indexace!$C$23:$AV$23,MATCH($D$7,Indexace!$C$21:$AV$21))-AH$161,IF(AH160=('Základní vstupní data'!$F$81+1),('Provozní náklady VaK-ex post'!$F$49*1000)*INDEX(Indexace!$C$24:$AV$24,MATCH($D$7,Indexace!$C$21:$AV$21))-AI$161,IF(AH160=('Základní vstupní data'!$F$81+2),('Provozní náklady VaK-ex post'!$H$49*1000)*INDEX(Indexace!$C$25:$AV$25,MATCH($D$7,Indexace!$C$21:$AV$21))-AJ$161,IF(AH160=('Základní vstupní data'!$F$81+3),('Provozní náklady VaK-ex post'!$J$49*1000)*INDEX(Indexace!$C$26:$AV$26,MATCH($D$7,Indexace!$C$21:$AV$21))-AK$161,IF(AH160=('Základní vstupní data'!$F$81+4),('Provozní náklady VaK-ex post'!$L$49*1000)*INDEX(Indexace!$C$27:$AV$27,MATCH($D$7,Indexace!$C$21:$AV$21))-AL$161,IF(AH160=('Základní vstupní data'!$F$81+5),('Provozní náklady VaK-ex post'!$N$49*1000)*INDEX(Indexace!$C$28:$AV$28,MATCH($D$7,Indexace!$C$21:$AV$21))-AM$161,IF(AH160=('Základní vstupní data'!$F$81+6),('Provozní náklady VaK-ex post'!$P$49*1000)*INDEX(Indexace!$C$29:$AV$29,MATCH($D$7,Indexace!$C$21:$AV$21))-AN$161,IF(AH160=('Základní vstupní data'!$F$81+7),('Provozní náklady VaK-ex post'!$R$49*1000)*INDEX(Indexace!$C$30:$AV$30,MATCH($D$7,Indexace!$C$21:$AV$21))-AO$161,IF(AH160=('Základní vstupní data'!$F$81+8),('Provozní náklady VaK-ex post'!$T$49*1000)*INDEX(Indexace!$C$31:$AV$31,MATCH($D$7,Indexace!$C$21:$AC$21))-AP$161,IF(AH160=('Základní vstupní data'!$F$81+9),('Provozní náklady VaK-ex post'!$V$49*1000)*INDEX(Indexace!$C$32:$AV$32,MATCH($D$7,Indexace!$C$21:$AV$21))-AQ$161,IF(AH160=('Základní vstupní data'!$F$81+10),('Provozní náklady VaK-ex post'!$V$49*1000)*INDEX(Indexace!$C$33:$AV$33,MATCH($D$7,Indexace!$C$21:$AV$21))-AQ$161,IF(AH160=('Základní vstupní data'!$F$81+11),('Provozní náklady VaK-ex post'!$V$49*1000)*INDEX(Indexace!$C$34:$AV$34,MATCH($D$7,Indexace!$C$21:$AC$21))-AQ$161,IF(AH160=('Základní vstupní data'!$F$81+12),('Provozní náklady VaK-ex post'!$V$49*1000)*INDEX(Indexace!$C$35:$AV$35,MATCH($D$7,Indexace!$C$21:$AV$21))-AQ$161,IF(AH160=('Základní vstupní data'!$F$81+13),('Provozní náklady VaK-ex post'!$V$49*1000)*INDEX(Indexace!$C$36:$AV$36,MATCH($D$7,Indexace!$C$21:$AV$21))-AQ$161,IF(AH160=('Základní vstupní data'!$F$81+14),('Provozní náklady VaK-ex post'!$V$49*1000)*INDEX(Indexace!$C$37:$AV$37,MATCH($D$7,Indexace!$C$21:$AV$21))-AQ$161,IF(AH160=('Základní vstupní data'!$F$81+15),('Provozní náklady VaK-ex post'!$V$49*1000)*INDEX(Indexace!$C$38:$AV$38,MATCH($D$7,Indexace!$C$21:$AV$21))-AQ$161,IF(AH160=('Základní vstupní data'!$F$81+16),('Provozní náklady VaK-ex post'!$V$49*1000)*INDEX(Indexace!$C$39:$AV$39,MATCH($D$7,Indexace!$C$21:$AV$21))-AQ$161,IF(AH160=('Základní vstupní data'!$F$81+17),('Provozní náklady VaK-ex post'!$V$49*1000)*INDEX(Indexace!$C$40:$AV$40,MATCH($D$7,Indexace!$C$21:$AV$21))-AQ$161,IF(AH160=('Základní vstupní data'!$F$81+18),('Provozní náklady VaK-ex post'!$V$49*1000)*INDEX(Indexace!$C$41:$AV$41,MATCH($D$7,Indexace!$C$21:$AV$21))-AQ$161,IF(AH160=('Základní vstupní data'!$F$81+19),('Provozní náklady VaK-ex post'!$V$49*1000)*INDEX(Indexace!$C$42:$AV$42,MATCH($D$7,Indexace!$C$21:$AV$21))-AQ$161,IF(AH160=('Základní vstupní data'!$F$81+20),('Provozní náklady VaK-ex post'!$V$49*1000)*INDEX(Indexace!$C$43:$AV$43,MATCH($D$7,Indexace!$C$21:$AV$21))-AQ$161,IF(AH160=('Základní vstupní data'!$F$81+21),('Provozní náklady VaK-ex post'!$V$49*1000)*INDEX(Indexace!$C$44:$AV$44,MATCH($D$7,Indexace!$C$21:$AV$21))-AQ$161,IF(AH160=('Základní vstupní data'!$F$81+22),('Provozní náklady VaK-ex post'!$V$49*1000)*INDEX(Indexace!$C$45:$AV$45,MATCH($D$7,Indexace!$C$21:$AV$21))-AQ$161,IF(AH160=('Základní vstupní data'!$F$81+23),('Provozní náklady VaK-ex post'!$V$49*1000)*INDEX(Indexace!$C$46:$AV$46,MATCH($D$7,Indexace!$C$21:$AV$21))-AQ$161,IF(AH160=('Základní vstupní data'!$F$81+24),('Provozní náklady VaK-ex post'!$V$49*1000)*INDEX(Indexace!$C$47:$AV$47,MATCH($D$7,Indexace!$C$21:$AV$21))-AQ$161,IF(AH160=('Základní vstupní data'!$F$81+25),('Provozní náklady VaK-ex post'!$V$49*1000)*INDEX(Indexace!$C$48:$AV$48,MATCH($D$7,Indexace!$C$21:$AV$21))-AQ$161,IF(AH160=('Základní vstupní data'!$F$81+26),('Provozní náklady VaK-ex post'!$V$49*1000)*INDEX(Indexace!$C$49:$AV$49,MATCH($D$7,Indexace!$C$21:$AV$21))-AQ$161,IF(AH160=('Základní vstupní data'!$F$81+27),('Provozní náklady VaK-ex post'!$V$49*1000)*INDEX(Indexace!$C$50:$AV$50,MATCH($D$7,Indexace!$C$21:$AV$21))-AQ$161,IF(AH160=('Základní vstupní data'!$F$81+28),('Provozní náklady VaK-ex post'!$V$49*1000)*INDEX(Indexace!$C$51:$AV$51,MATCH($D$7,Indexace!$C$21:$AV$21))-AQ$161,IF(AH160=('Základní vstupní data'!$F$81+29),('Provozní náklady VaK-ex post'!$V$49*1000)*INDEX(Indexace!$C$52:$AV$52,MATCH($D$7,Indexace!$C$21:$AV$21))-AQ$161,IF(AH160=('Základní vstupní data'!$F$81+30),('Provozní náklady VaK-ex post'!$V$49*1000)*INDEX(Indexace!$C$53:$AV$53,MATCH($D$7,Indexace!$C$21:$AV$21))-AQ$161)))))))))))))))))))))))))))))))),0)</f>
        <v>0</v>
      </c>
    </row>
    <row r="170" spans="1:36" s="17" customFormat="1">
      <c r="B170" s="86" t="str">
        <f>B162</f>
        <v>Odpadní voda</v>
      </c>
      <c r="C170" s="465"/>
      <c r="D170" s="86" t="s">
        <v>17</v>
      </c>
      <c r="E170" s="459">
        <f>IF(E160&gt;='Základní vstupní data'!$F$81,IF($F$2=1,0,IF(E160&gt;='Základní vstupní data'!$F$81,('Základní vstupní data'!$G$124*1000)*INDEX(Indexace!$C$23:$AV$23,MATCH($D$7,Indexace!$C$21:$AV$21))-E$162,IF(E160=('Základní vstupní data'!$F$81+1),('Provozní náklady VaK-ex post'!$G$49*1000)*INDEX(Indexace!$C$24:$AV$24,MATCH($D$7,Indexace!$C$21:$AV$21))-F$162,IF(E160=('Základní vstupní data'!$F$81+2),('Provozní náklady VaK-ex post'!$I$49*1000)*INDEX(Indexace!$C$25:$AV$25,MATCH($D$7,Indexace!$C$21:$AV$21))-G$162,IF(E160=('Základní vstupní data'!$F$81+3),('Provozní náklady VaK-ex post'!$K$49*1000)*INDEX(Indexace!$C$26:$AV$26,MATCH($D$7,Indexace!$C$21:$AV$21))-H$162,IF(E160=('Základní vstupní data'!$F$81+4),('Provozní náklady VaK-ex post'!$M$49*1000)*INDEX(Indexace!$C$27:$AV$27,MATCH($D$7,Indexace!$C$21:$AV$21))-I$162,IF(E160=('Základní vstupní data'!$F$81+5),('Provozní náklady VaK-ex post'!$O$49*1000)*INDEX(Indexace!$C$28:$AV$28,MATCH($D$7,Indexace!$C$21:$AV$21))-J$162,IF(E160=('Základní vstupní data'!$F$81+6),('Provozní náklady VaK-ex post'!$Q$49*1000)*INDEX(Indexace!$C$29:$AV$29,MATCH($D$7,Indexace!$C$21:$AV$21))-K$162,IF(E160=('Základní vstupní data'!$F$81+7),('Provozní náklady VaK-ex post'!$S$49*1000)*INDEX(Indexace!$C$30:$AV$30,MATCH($D$7,Indexace!$C$21:$AV$21))-L$162,IF(E160=('Základní vstupní data'!$F$81+8),('Provozní náklady VaK-ex post'!$U$49*1000)*INDEX(Indexace!$C$31:$AV$31,MATCH($D$7,Indexace!$C$21:$AV$21))-M$162,IF(E160=('Základní vstupní data'!$F$81+9),('Provozní náklady VaK-ex post'!$W$49*1000)*INDEX(Indexace!$C$32:$AV$32,MATCH($D$7,Indexace!$C$21:$AV$21))-N$162,IF(E160=('Základní vstupní data'!$F$81+10),('Provozní náklady VaK-ex post'!$W$49*1000)*INDEX(Indexace!$C$33:$AV$33,MATCH($D$7,Indexace!$C$21:$AV$21))-N$161,IF(E160=('Základní vstupní data'!$F$81+11),('Provozní náklady VaK-ex post'!$W$49*1000)*INDEX(Indexace!$C$34:$AV$34,MATCH($D$7,Indexace!$C$21:$AV$21))-N$161,IF(E160=('Základní vstupní data'!$F$81+12),('Provozní náklady VaK-ex post'!$W$49*1000)*INDEX(Indexace!$C$35:$AV$35,MATCH($D$7,Indexace!$C$21:$AV$21))-N$161,IF(E160=('Základní vstupní data'!$F$81+13),('Provozní náklady VaK-ex post'!$W$49*1000)*INDEX(Indexace!$C$36:$AV$36,MATCH($D$7,Indexace!$C$21:$AV$21))-N$161,IF(E160=('Základní vstupní data'!$F$81+14),('Provozní náklady VaK-ex post'!$W$49*1000)*INDEX(Indexace!$C$37:$AV$37,MATCH($D$7,Indexace!$C$21:$AV$21))-N$161,IF(E160=('Základní vstupní data'!$F$81+15),('Provozní náklady VaK-ex post'!$W$49*1000)*INDEX(Indexace!$C$38:$AV$38,MATCH($D$7,Indexace!$C$21:$AV$21))-N$161,IF(E160=('Základní vstupní data'!$F$81+16),('Provozní náklady VaK-ex post'!$W$49*1000)*INDEX(Indexace!$C$39:$AV$39,MATCH($D$7,Indexace!$C$21:$AV$21))-N$161,IF(E160=('Základní vstupní data'!$F$81+17),('Provozní náklady VaK-ex post'!$W$49*1000)*INDEX(Indexace!$C$40:$AV$40,MATCH($D$7,Indexace!$C$21:$AV$21))-N$161,IF(E160=('Základní vstupní data'!$F$81+18),('Provozní náklady VaK-ex post'!$W$49*1000)*INDEX(Indexace!$C$41:$AV$41,MATCH($D$7,Indexace!$C$21:$AV$21))-N$161,IF(E160=('Základní vstupní data'!$F$81+19),('Provozní náklady VaK-ex post'!$W$49*1000)*INDEX(Indexace!$C$42:$AV$42,MATCH($D$7,Indexace!$C$21:$AV$21))-N$161,IF(E160=('Základní vstupní data'!$F$81+20),('Provozní náklady VaK-ex post'!$W$49*1000)*INDEX(Indexace!$C$43:$AV$43,MATCH($D$7,Indexace!$C$21:$AV$21))-N$161,IF(E160=('Základní vstupní data'!$F$81+21),('Provozní náklady VaK-ex post'!$W$49*1000)*INDEX(Indexace!$C$44:$AV$44,MATCH($D$7,Indexace!$C$21:$AV$21))-N$161,IF(E160=('Základní vstupní data'!$F$81+22),('Provozní náklady VaK-ex post'!$W$49*1000)*INDEX(Indexace!$C$45:$AV$45,MATCH($D$7,Indexace!$C$21:$AV$21))-N$161,IF(E160=('Základní vstupní data'!$F$81+23),('Provozní náklady VaK-ex post'!$W$49*1000)*INDEX(Indexace!$C$46:$AV$46,MATCH($D$7,Indexace!$C$21:$AV$21))-N$161,IF(E160=('Základní vstupní data'!$F$81+24),('Provozní náklady VaK-ex post'!$W$49*1000)*INDEX(Indexace!$C$47:$AV$47,MATCH($D$7,Indexace!$C$21:$AV$21))-N$161,IF(E160=('Základní vstupní data'!$F$81+25),('Provozní náklady VaK-ex post'!$W$49*1000)*INDEX(Indexace!$C$48:$AV$48,MATCH($D$7,Indexace!$C$21:$AV$21))-N$161,IF(E160=('Základní vstupní data'!$F$81+26),('Provozní náklady VaK-ex post'!$W$49*1000)*INDEX(Indexace!$C$48:$AV$49,MATCH($D$7,Indexace!$C$21:$AV$21))-N$161,IF(E160=('Základní vstupní data'!$F$81+27),('Provozní náklady VaK-ex post'!$W$49*1000)*INDEX(Indexace!$C$50:$AV$50,MATCH($D$7,Indexace!$C$21:$AV$21))-N$161,IF(E160=('Základní vstupní data'!$F$81+28),('Provozní náklady VaK-ex post'!$W$49*1000)*INDEX(Indexace!$C$51:$AV$51,MATCH($D$7,Indexace!$C$21:$AV$21))-N$161,IF(E160=('Základní vstupní data'!$F$81+29),('Provozní náklady VaK-ex post'!$W$49*1000)*INDEX(Indexace!$C$52:$AV$52,MATCH($D$7,Indexace!$C$21:$AV$21))-N$161,IF(E160=('Základní vstupní data'!$F$81+30),('Provozní náklady VaK-ex post'!$W$49*1000)*INDEX(Indexace!$C$53:$AV$53,MATCH($D$7,Indexace!$C$21:$AV$21))-N$161)))))))))))))))))))))))))))))))),0)</f>
        <v>494.0920000000001</v>
      </c>
      <c r="F170" s="459">
        <f>IF(F160&gt;='Základní vstupní data'!$F$81,IF($F$2=1,0,IF(F160&gt;='Základní vstupní data'!$F$81,('Základní vstupní data'!$G$124*1000)*INDEX(Indexace!$C$23:$AV$23,MATCH($D$7,Indexace!$C$21:$AV$21))-F$162,IF(F160=('Základní vstupní data'!$F$81+1),('Provozní náklady VaK-ex post'!$G$49*1000)*INDEX(Indexace!$C$24:$AV$24,MATCH($D$7,Indexace!$C$21:$AV$21))-G$162,IF(F160=('Základní vstupní data'!$F$81+2),('Provozní náklady VaK-ex post'!$I$49*1000)*INDEX(Indexace!$C$25:$AV$25,MATCH($D$7,Indexace!$C$21:$AV$21))-H$162,IF(F160=('Základní vstupní data'!$F$81+3),('Provozní náklady VaK-ex post'!$K$49*1000)*INDEX(Indexace!$C$26:$AV$26,MATCH($D$7,Indexace!$C$21:$AV$21))-I$162,IF(F160=('Základní vstupní data'!$F$81+4),('Provozní náklady VaK-ex post'!$M$49*1000)*INDEX(Indexace!$C$27:$AV$27,MATCH($D$7,Indexace!$C$21:$AV$21))-J$162,IF(F160=('Základní vstupní data'!$F$81+5),('Provozní náklady VaK-ex post'!$O$49*1000)*INDEX(Indexace!$C$28:$AV$28,MATCH($D$7,Indexace!$C$21:$AV$21))-K$162,IF(F160=('Základní vstupní data'!$F$81+6),('Provozní náklady VaK-ex post'!$Q$49*1000)*INDEX(Indexace!$C$29:$AV$29,MATCH($D$7,Indexace!$C$21:$AV$21))-L$162,IF(F160=('Základní vstupní data'!$F$81+7),('Provozní náklady VaK-ex post'!$S$49*1000)*INDEX(Indexace!$C$30:$AV$30,MATCH($D$7,Indexace!$C$21:$AV$21))-M$162,IF(F160=('Základní vstupní data'!$F$81+8),('Provozní náklady VaK-ex post'!$U$49*1000)*INDEX(Indexace!$C$31:$AV$31,MATCH($D$7,Indexace!$C$21:$AV$21))-N$162,IF(F160=('Základní vstupní data'!$F$81+9),('Provozní náklady VaK-ex post'!$W$49*1000)*INDEX(Indexace!$C$32:$AV$32,MATCH($D$7,Indexace!$C$21:$AV$21))-O$162,IF(F160=('Základní vstupní data'!$F$81+10),('Provozní náklady VaK-ex post'!$W$49*1000)*INDEX(Indexace!$C$33:$AV$33,MATCH($D$7,Indexace!$C$21:$AV$21))-O$161,IF(F160=('Základní vstupní data'!$F$81+11),('Provozní náklady VaK-ex post'!$W$49*1000)*INDEX(Indexace!$C$34:$AV$34,MATCH($D$7,Indexace!$C$21:$AV$21))-O$161,IF(F160=('Základní vstupní data'!$F$81+12),('Provozní náklady VaK-ex post'!$W$49*1000)*INDEX(Indexace!$C$35:$AV$35,MATCH($D$7,Indexace!$C$21:$AV$21))-O$161,IF(F160=('Základní vstupní data'!$F$81+13),('Provozní náklady VaK-ex post'!$W$49*1000)*INDEX(Indexace!$C$36:$AV$36,MATCH($D$7,Indexace!$C$21:$AV$21))-O$161,IF(F160=('Základní vstupní data'!$F$81+14),('Provozní náklady VaK-ex post'!$W$49*1000)*INDEX(Indexace!$C$37:$AV$37,MATCH($D$7,Indexace!$C$21:$AV$21))-O$161,IF(F160=('Základní vstupní data'!$F$81+15),('Provozní náklady VaK-ex post'!$W$49*1000)*INDEX(Indexace!$C$38:$AV$38,MATCH($D$7,Indexace!$C$21:$AV$21))-O$161,IF(F160=('Základní vstupní data'!$F$81+16),('Provozní náklady VaK-ex post'!$W$49*1000)*INDEX(Indexace!$C$39:$AV$39,MATCH($D$7,Indexace!$C$21:$AV$21))-O$161,IF(F160=('Základní vstupní data'!$F$81+17),('Provozní náklady VaK-ex post'!$W$49*1000)*INDEX(Indexace!$C$40:$AV$40,MATCH($D$7,Indexace!$C$21:$AV$21))-O$161,IF(F160=('Základní vstupní data'!$F$81+18),('Provozní náklady VaK-ex post'!$W$49*1000)*INDEX(Indexace!$C$41:$AV$41,MATCH($D$7,Indexace!$C$21:$AV$21))-O$161,IF(F160=('Základní vstupní data'!$F$81+19),('Provozní náklady VaK-ex post'!$W$49*1000)*INDEX(Indexace!$C$42:$AV$42,MATCH($D$7,Indexace!$C$21:$AV$21))-O$161,IF(F160=('Základní vstupní data'!$F$81+20),('Provozní náklady VaK-ex post'!$W$49*1000)*INDEX(Indexace!$C$43:$AV$43,MATCH($D$7,Indexace!$C$21:$AV$21))-O$161,IF(F160=('Základní vstupní data'!$F$81+21),('Provozní náklady VaK-ex post'!$W$49*1000)*INDEX(Indexace!$C$44:$AV$44,MATCH($D$7,Indexace!$C$21:$AV$21))-O$161,IF(F160=('Základní vstupní data'!$F$81+22),('Provozní náklady VaK-ex post'!$W$49*1000)*INDEX(Indexace!$C$45:$AV$45,MATCH($D$7,Indexace!$C$21:$AV$21))-O$161,IF(F160=('Základní vstupní data'!$F$81+23),('Provozní náklady VaK-ex post'!$W$49*1000)*INDEX(Indexace!$C$46:$AV$46,MATCH($D$7,Indexace!$C$21:$AV$21))-O$161,IF(F160=('Základní vstupní data'!$F$81+24),('Provozní náklady VaK-ex post'!$W$49*1000)*INDEX(Indexace!$C$47:$AV$47,MATCH($D$7,Indexace!$C$21:$AV$21))-O$161,IF(F160=('Základní vstupní data'!$F$81+25),('Provozní náklady VaK-ex post'!$W$49*1000)*INDEX(Indexace!$C$48:$AV$48,MATCH($D$7,Indexace!$C$21:$AV$21))-O$161,IF(F160=('Základní vstupní data'!$F$81+26),('Provozní náklady VaK-ex post'!$W$49*1000)*INDEX(Indexace!$C$48:$AV$49,MATCH($D$7,Indexace!$C$21:$AV$21))-O$161,IF(F160=('Základní vstupní data'!$F$81+27),('Provozní náklady VaK-ex post'!$W$49*1000)*INDEX(Indexace!$C$50:$AV$50,MATCH($D$7,Indexace!$C$21:$AV$21))-O$161,IF(F160=('Základní vstupní data'!$F$81+28),('Provozní náklady VaK-ex post'!$W$49*1000)*INDEX(Indexace!$C$51:$AV$51,MATCH($D$7,Indexace!$C$21:$AV$21))-O$161,IF(F160=('Základní vstupní data'!$F$81+29),('Provozní náklady VaK-ex post'!$W$49*1000)*INDEX(Indexace!$C$52:$AV$52,MATCH($D$7,Indexace!$C$21:$AV$21))-O$161,IF(F160=('Základní vstupní data'!$F$81+30),('Provozní náklady VaK-ex post'!$W$49*1000)*INDEX(Indexace!$C$53:$AV$53,MATCH($D$7,Indexace!$C$21:$AV$21))-O$161)))))))))))))))))))))))))))))))),0)</f>
        <v>494.0920000000001</v>
      </c>
      <c r="G170" s="459">
        <f>IF(G160&gt;='Základní vstupní data'!$F$81,IF($F$2=1,0,IF(G160&gt;='Základní vstupní data'!$F$81,('Základní vstupní data'!$G$124*1000)*INDEX(Indexace!$C$23:$AV$23,MATCH($D$7,Indexace!$C$21:$AV$21))-G$162,IF(G160=('Základní vstupní data'!$F$81+1),('Provozní náklady VaK-ex post'!$G$49*1000)*INDEX(Indexace!$C$24:$AV$24,MATCH($D$7,Indexace!$C$21:$AV$21))-H$162,IF(G160=('Základní vstupní data'!$F$81+2),('Provozní náklady VaK-ex post'!$I$49*1000)*INDEX(Indexace!$C$25:$AV$25,MATCH($D$7,Indexace!$C$21:$AV$21))-I$162,IF(G160=('Základní vstupní data'!$F$81+3),('Provozní náklady VaK-ex post'!$K$49*1000)*INDEX(Indexace!$C$26:$AV$26,MATCH($D$7,Indexace!$C$21:$AV$21))-J$162,IF(G160=('Základní vstupní data'!$F$81+4),('Provozní náklady VaK-ex post'!$M$49*1000)*INDEX(Indexace!$C$27:$AV$27,MATCH($D$7,Indexace!$C$21:$AV$21))-K$162,IF(G160=('Základní vstupní data'!$F$81+5),('Provozní náklady VaK-ex post'!$O$49*1000)*INDEX(Indexace!$C$28:$AV$28,MATCH($D$7,Indexace!$C$21:$AV$21))-L$162,IF(G160=('Základní vstupní data'!$F$81+6),('Provozní náklady VaK-ex post'!$Q$49*1000)*INDEX(Indexace!$C$29:$AV$29,MATCH($D$7,Indexace!$C$21:$AV$21))-M$162,IF(G160=('Základní vstupní data'!$F$81+7),('Provozní náklady VaK-ex post'!$S$49*1000)*INDEX(Indexace!$C$30:$AV$30,MATCH($D$7,Indexace!$C$21:$AV$21))-N$162,IF(G160=('Základní vstupní data'!$F$81+8),('Provozní náklady VaK-ex post'!$U$49*1000)*INDEX(Indexace!$C$31:$AV$31,MATCH($D$7,Indexace!$C$21:$AV$21))-O$162,IF(G160=('Základní vstupní data'!$F$81+9),('Provozní náklady VaK-ex post'!$W$49*1000)*INDEX(Indexace!$C$32:$AV$32,MATCH($D$7,Indexace!$C$21:$AV$21))-P$162,IF(G160=('Základní vstupní data'!$F$81+10),('Provozní náklady VaK-ex post'!$W$49*1000)*INDEX(Indexace!$C$33:$AV$33,MATCH($D$7,Indexace!$C$21:$AV$21))-P$161,IF(G160=('Základní vstupní data'!$F$81+11),('Provozní náklady VaK-ex post'!$W$49*1000)*INDEX(Indexace!$C$34:$AV$34,MATCH($D$7,Indexace!$C$21:$AV$21))-P$161,IF(G160=('Základní vstupní data'!$F$81+12),('Provozní náklady VaK-ex post'!$W$49*1000)*INDEX(Indexace!$C$35:$AV$35,MATCH($D$7,Indexace!$C$21:$AV$21))-P$161,IF(G160=('Základní vstupní data'!$F$81+13),('Provozní náklady VaK-ex post'!$W$49*1000)*INDEX(Indexace!$C$36:$AV$36,MATCH($D$7,Indexace!$C$21:$AV$21))-P$161,IF(G160=('Základní vstupní data'!$F$81+14),('Provozní náklady VaK-ex post'!$W$49*1000)*INDEX(Indexace!$C$37:$AV$37,MATCH($D$7,Indexace!$C$21:$AV$21))-P$161,IF(G160=('Základní vstupní data'!$F$81+15),('Provozní náklady VaK-ex post'!$W$49*1000)*INDEX(Indexace!$C$38:$AV$38,MATCH($D$7,Indexace!$C$21:$AV$21))-P$161,IF(G160=('Základní vstupní data'!$F$81+16),('Provozní náklady VaK-ex post'!$W$49*1000)*INDEX(Indexace!$C$39:$AV$39,MATCH($D$7,Indexace!$C$21:$AV$21))-P$161,IF(G160=('Základní vstupní data'!$F$81+17),('Provozní náklady VaK-ex post'!$W$49*1000)*INDEX(Indexace!$C$40:$AV$40,MATCH($D$7,Indexace!$C$21:$AV$21))-P$161,IF(G160=('Základní vstupní data'!$F$81+18),('Provozní náklady VaK-ex post'!$W$49*1000)*INDEX(Indexace!$C$41:$AV$41,MATCH($D$7,Indexace!$C$21:$AV$21))-P$161,IF(G160=('Základní vstupní data'!$F$81+19),('Provozní náklady VaK-ex post'!$W$49*1000)*INDEX(Indexace!$C$42:$AV$42,MATCH($D$7,Indexace!$C$21:$AV$21))-P$161,IF(G160=('Základní vstupní data'!$F$81+20),('Provozní náklady VaK-ex post'!$W$49*1000)*INDEX(Indexace!$C$43:$AV$43,MATCH($D$7,Indexace!$C$21:$AV$21))-P$161,IF(G160=('Základní vstupní data'!$F$81+21),('Provozní náklady VaK-ex post'!$W$49*1000)*INDEX(Indexace!$C$44:$AV$44,MATCH($D$7,Indexace!$C$21:$AV$21))-P$161,IF(G160=('Základní vstupní data'!$F$81+22),('Provozní náklady VaK-ex post'!$W$49*1000)*INDEX(Indexace!$C$45:$AV$45,MATCH($D$7,Indexace!$C$21:$AV$21))-P$161,IF(G160=('Základní vstupní data'!$F$81+23),('Provozní náklady VaK-ex post'!$W$49*1000)*INDEX(Indexace!$C$46:$AV$46,MATCH($D$7,Indexace!$C$21:$AV$21))-P$161,IF(G160=('Základní vstupní data'!$F$81+24),('Provozní náklady VaK-ex post'!$W$49*1000)*INDEX(Indexace!$C$47:$AV$47,MATCH($D$7,Indexace!$C$21:$AV$21))-P$161,IF(G160=('Základní vstupní data'!$F$81+25),('Provozní náklady VaK-ex post'!$W$49*1000)*INDEX(Indexace!$C$48:$AV$48,MATCH($D$7,Indexace!$C$21:$AV$21))-P$161,IF(G160=('Základní vstupní data'!$F$81+26),('Provozní náklady VaK-ex post'!$W$49*1000)*INDEX(Indexace!$C$48:$AV$49,MATCH($D$7,Indexace!$C$21:$AV$21))-P$161,IF(G160=('Základní vstupní data'!$F$81+27),('Provozní náklady VaK-ex post'!$W$49*1000)*INDEX(Indexace!$C$50:$AV$50,MATCH($D$7,Indexace!$C$21:$AV$21))-P$161,IF(G160=('Základní vstupní data'!$F$81+28),('Provozní náklady VaK-ex post'!$W$49*1000)*INDEX(Indexace!$C$51:$AV$51,MATCH($D$7,Indexace!$C$21:$AV$21))-P$161,IF(G160=('Základní vstupní data'!$F$81+29),('Provozní náklady VaK-ex post'!$W$49*1000)*INDEX(Indexace!$C$52:$AV$52,MATCH($D$7,Indexace!$C$21:$AV$21))-P$161,IF(G160=('Základní vstupní data'!$F$81+30),('Provozní náklady VaK-ex post'!$W$49*1000)*INDEX(Indexace!$C$53:$AV$53,MATCH($D$7,Indexace!$C$21:$AV$21))-P$161)))))))))))))))))))))))))))))))),0)</f>
        <v>494.0920000000001</v>
      </c>
      <c r="H170" s="459">
        <f>IF(H160&gt;='Základní vstupní data'!$F$81,IF($F$2=1,0,IF(H160&gt;='Základní vstupní data'!$F$81,('Základní vstupní data'!$G$124*1000)*INDEX(Indexace!$C$23:$AV$23,MATCH($D$7,Indexace!$C$21:$AV$21))-H$162,IF(H160=('Základní vstupní data'!$F$81+1),('Provozní náklady VaK-ex post'!$G$49*1000)*INDEX(Indexace!$C$24:$AV$24,MATCH($D$7,Indexace!$C$21:$AV$21))-I$162,IF(H160=('Základní vstupní data'!$F$81+2),('Provozní náklady VaK-ex post'!$I$49*1000)*INDEX(Indexace!$C$25:$AV$25,MATCH($D$7,Indexace!$C$21:$AV$21))-J$162,IF(H160=('Základní vstupní data'!$F$81+3),('Provozní náklady VaK-ex post'!$K$49*1000)*INDEX(Indexace!$C$26:$AV$26,MATCH($D$7,Indexace!$C$21:$AV$21))-K$162,IF(H160=('Základní vstupní data'!$F$81+4),('Provozní náklady VaK-ex post'!$M$49*1000)*INDEX(Indexace!$C$27:$AV$27,MATCH($D$7,Indexace!$C$21:$AV$21))-L$162,IF(H160=('Základní vstupní data'!$F$81+5),('Provozní náklady VaK-ex post'!$O$49*1000)*INDEX(Indexace!$C$28:$AV$28,MATCH($D$7,Indexace!$C$21:$AV$21))-M$162,IF(H160=('Základní vstupní data'!$F$81+6),('Provozní náklady VaK-ex post'!$Q$49*1000)*INDEX(Indexace!$C$29:$AV$29,MATCH($D$7,Indexace!$C$21:$AV$21))-N$162,IF(H160=('Základní vstupní data'!$F$81+7),('Provozní náklady VaK-ex post'!$S$49*1000)*INDEX(Indexace!$C$30:$AV$30,MATCH($D$7,Indexace!$C$21:$AV$21))-O$162,IF(H160=('Základní vstupní data'!$F$81+8),('Provozní náklady VaK-ex post'!$U$49*1000)*INDEX(Indexace!$C$31:$AV$31,MATCH($D$7,Indexace!$C$21:$AV$21))-P$162,IF(H160=('Základní vstupní data'!$F$81+9),('Provozní náklady VaK-ex post'!$W$49*1000)*INDEX(Indexace!$C$32:$AV$32,MATCH($D$7,Indexace!$C$21:$AV$21))-Q$162,IF(H160=('Základní vstupní data'!$F$81+10),('Provozní náklady VaK-ex post'!$W$49*1000)*INDEX(Indexace!$C$33:$AV$33,MATCH($D$7,Indexace!$C$21:$AV$21))-Q$161,IF(H160=('Základní vstupní data'!$F$81+11),('Provozní náklady VaK-ex post'!$W$49*1000)*INDEX(Indexace!$C$34:$AV$34,MATCH($D$7,Indexace!$C$21:$AV$21))-Q$161,IF(H160=('Základní vstupní data'!$F$81+12),('Provozní náklady VaK-ex post'!$W$49*1000)*INDEX(Indexace!$C$35:$AV$35,MATCH($D$7,Indexace!$C$21:$AV$21))-Q$161,IF(H160=('Základní vstupní data'!$F$81+13),('Provozní náklady VaK-ex post'!$W$49*1000)*INDEX(Indexace!$C$36:$AV$36,MATCH($D$7,Indexace!$C$21:$AV$21))-Q$161,IF(H160=('Základní vstupní data'!$F$81+14),('Provozní náklady VaK-ex post'!$W$49*1000)*INDEX(Indexace!$C$37:$AV$37,MATCH($D$7,Indexace!$C$21:$AV$21))-Q$161,IF(H160=('Základní vstupní data'!$F$81+15),('Provozní náklady VaK-ex post'!$W$49*1000)*INDEX(Indexace!$C$38:$AV$38,MATCH($D$7,Indexace!$C$21:$AV$21))-Q$161,IF(H160=('Základní vstupní data'!$F$81+16),('Provozní náklady VaK-ex post'!$W$49*1000)*INDEX(Indexace!$C$39:$AV$39,MATCH($D$7,Indexace!$C$21:$AV$21))-Q$161,IF(H160=('Základní vstupní data'!$F$81+17),('Provozní náklady VaK-ex post'!$W$49*1000)*INDEX(Indexace!$C$40:$AV$40,MATCH($D$7,Indexace!$C$21:$AV$21))-Q$161,IF(H160=('Základní vstupní data'!$F$81+18),('Provozní náklady VaK-ex post'!$W$49*1000)*INDEX(Indexace!$C$41:$AV$41,MATCH($D$7,Indexace!$C$21:$AV$21))-Q$161,IF(H160=('Základní vstupní data'!$F$81+19),('Provozní náklady VaK-ex post'!$W$49*1000)*INDEX(Indexace!$C$42:$AV$42,MATCH($D$7,Indexace!$C$21:$AV$21))-Q$161,IF(H160=('Základní vstupní data'!$F$81+20),('Provozní náklady VaK-ex post'!$W$49*1000)*INDEX(Indexace!$C$43:$AV$43,MATCH($D$7,Indexace!$C$21:$AV$21))-Q$161,IF(H160=('Základní vstupní data'!$F$81+21),('Provozní náklady VaK-ex post'!$W$49*1000)*INDEX(Indexace!$C$44:$AV$44,MATCH($D$7,Indexace!$C$21:$AV$21))-Q$161,IF(H160=('Základní vstupní data'!$F$81+22),('Provozní náklady VaK-ex post'!$W$49*1000)*INDEX(Indexace!$C$45:$AV$45,MATCH($D$7,Indexace!$C$21:$AV$21))-Q$161,IF(H160=('Základní vstupní data'!$F$81+23),('Provozní náklady VaK-ex post'!$W$49*1000)*INDEX(Indexace!$C$46:$AV$46,MATCH($D$7,Indexace!$C$21:$AV$21))-Q$161,IF(H160=('Základní vstupní data'!$F$81+24),('Provozní náklady VaK-ex post'!$W$49*1000)*INDEX(Indexace!$C$47:$AV$47,MATCH($D$7,Indexace!$C$21:$AV$21))-Q$161,IF(H160=('Základní vstupní data'!$F$81+25),('Provozní náklady VaK-ex post'!$W$49*1000)*INDEX(Indexace!$C$48:$AV$48,MATCH($D$7,Indexace!$C$21:$AV$21))-Q$161,IF(H160=('Základní vstupní data'!$F$81+26),('Provozní náklady VaK-ex post'!$W$49*1000)*INDEX(Indexace!$C$48:$AV$49,MATCH($D$7,Indexace!$C$21:$AV$21))-Q$161,IF(H160=('Základní vstupní data'!$F$81+27),('Provozní náklady VaK-ex post'!$W$49*1000)*INDEX(Indexace!$C$50:$AV$50,MATCH($D$7,Indexace!$C$21:$AV$21))-Q$161,IF(H160=('Základní vstupní data'!$F$81+28),('Provozní náklady VaK-ex post'!$W$49*1000)*INDEX(Indexace!$C$51:$AV$51,MATCH($D$7,Indexace!$C$21:$AV$21))-Q$161,IF(H160=('Základní vstupní data'!$F$81+29),('Provozní náklady VaK-ex post'!$W$49*1000)*INDEX(Indexace!$C$52:$AV$52,MATCH($D$7,Indexace!$C$21:$AV$21))-Q$161,IF(H160=('Základní vstupní data'!$F$81+30),('Provozní náklady VaK-ex post'!$W$49*1000)*INDEX(Indexace!$C$53:$AV$53,MATCH($D$7,Indexace!$C$21:$AV$21))-Q$161)))))))))))))))))))))))))))))))),0)</f>
        <v>494.0920000000001</v>
      </c>
      <c r="I170" s="459">
        <f>IF(I160&gt;='Základní vstupní data'!$F$81,IF($F$2=1,0,IF(I160&gt;='Základní vstupní data'!$F$81,('Základní vstupní data'!$G$124*1000)*INDEX(Indexace!$C$23:$AV$23,MATCH($D$7,Indexace!$C$21:$AV$21))-I$162,IF(I160=('Základní vstupní data'!$F$81+1),('Provozní náklady VaK-ex post'!$G$49*1000)*INDEX(Indexace!$C$24:$AV$24,MATCH($D$7,Indexace!$C$21:$AV$21))-J$162,IF(I160=('Základní vstupní data'!$F$81+2),('Provozní náklady VaK-ex post'!$I$49*1000)*INDEX(Indexace!$C$25:$AV$25,MATCH($D$7,Indexace!$C$21:$AV$21))-K$162,IF(I160=('Základní vstupní data'!$F$81+3),('Provozní náklady VaK-ex post'!$K$49*1000)*INDEX(Indexace!$C$26:$AV$26,MATCH($D$7,Indexace!$C$21:$AV$21))-L$162,IF(I160=('Základní vstupní data'!$F$81+4),('Provozní náklady VaK-ex post'!$M$49*1000)*INDEX(Indexace!$C$27:$AV$27,MATCH($D$7,Indexace!$C$21:$AV$21))-M$162,IF(I160=('Základní vstupní data'!$F$81+5),('Provozní náklady VaK-ex post'!$O$49*1000)*INDEX(Indexace!$C$28:$AV$28,MATCH($D$7,Indexace!$C$21:$AV$21))-N$162,IF(I160=('Základní vstupní data'!$F$81+6),('Provozní náklady VaK-ex post'!$Q$49*1000)*INDEX(Indexace!$C$29:$AV$29,MATCH($D$7,Indexace!$C$21:$AV$21))-O$162,IF(I160=('Základní vstupní data'!$F$81+7),('Provozní náklady VaK-ex post'!$S$49*1000)*INDEX(Indexace!$C$30:$AV$30,MATCH($D$7,Indexace!$C$21:$AV$21))-P$162,IF(I160=('Základní vstupní data'!$F$81+8),('Provozní náklady VaK-ex post'!$U$49*1000)*INDEX(Indexace!$C$31:$AV$31,MATCH($D$7,Indexace!$C$21:$AV$21))-Q$162,IF(I160=('Základní vstupní data'!$F$81+9),('Provozní náklady VaK-ex post'!$W$49*1000)*INDEX(Indexace!$C$32:$AV$32,MATCH($D$7,Indexace!$C$21:$AV$21))-R$162,IF(I160=('Základní vstupní data'!$F$81+10),('Provozní náklady VaK-ex post'!$W$49*1000)*INDEX(Indexace!$C$33:$AV$33,MATCH($D$7,Indexace!$C$21:$AV$21))-R$161,IF(I160=('Základní vstupní data'!$F$81+11),('Provozní náklady VaK-ex post'!$W$49*1000)*INDEX(Indexace!$C$34:$AV$34,MATCH($D$7,Indexace!$C$21:$AV$21))-R$161,IF(I160=('Základní vstupní data'!$F$81+12),('Provozní náklady VaK-ex post'!$W$49*1000)*INDEX(Indexace!$C$35:$AV$35,MATCH($D$7,Indexace!$C$21:$AV$21))-R$161,IF(I160=('Základní vstupní data'!$F$81+13),('Provozní náklady VaK-ex post'!$W$49*1000)*INDEX(Indexace!$C$36:$AV$36,MATCH($D$7,Indexace!$C$21:$AV$21))-R$161,IF(I160=('Základní vstupní data'!$F$81+14),('Provozní náklady VaK-ex post'!$W$49*1000)*INDEX(Indexace!$C$37:$AV$37,MATCH($D$7,Indexace!$C$21:$AV$21))-R$161,IF(I160=('Základní vstupní data'!$F$81+15),('Provozní náklady VaK-ex post'!$W$49*1000)*INDEX(Indexace!$C$38:$AV$38,MATCH($D$7,Indexace!$C$21:$AV$21))-R$161,IF(I160=('Základní vstupní data'!$F$81+16),('Provozní náklady VaK-ex post'!$W$49*1000)*INDEX(Indexace!$C$39:$AV$39,MATCH($D$7,Indexace!$C$21:$AV$21))-R$161,IF(I160=('Základní vstupní data'!$F$81+17),('Provozní náklady VaK-ex post'!$W$49*1000)*INDEX(Indexace!$C$40:$AV$40,MATCH($D$7,Indexace!$C$21:$AV$21))-R$161,IF(I160=('Základní vstupní data'!$F$81+18),('Provozní náklady VaK-ex post'!$W$49*1000)*INDEX(Indexace!$C$41:$AV$41,MATCH($D$7,Indexace!$C$21:$AV$21))-R$161,IF(I160=('Základní vstupní data'!$F$81+19),('Provozní náklady VaK-ex post'!$W$49*1000)*INDEX(Indexace!$C$42:$AV$42,MATCH($D$7,Indexace!$C$21:$AV$21))-R$161,IF(I160=('Základní vstupní data'!$F$81+20),('Provozní náklady VaK-ex post'!$W$49*1000)*INDEX(Indexace!$C$43:$AV$43,MATCH($D$7,Indexace!$C$21:$AV$21))-R$161,IF(I160=('Základní vstupní data'!$F$81+21),('Provozní náklady VaK-ex post'!$W$49*1000)*INDEX(Indexace!$C$44:$AV$44,MATCH($D$7,Indexace!$C$21:$AV$21))-R$161,IF(I160=('Základní vstupní data'!$F$81+22),('Provozní náklady VaK-ex post'!$W$49*1000)*INDEX(Indexace!$C$45:$AV$45,MATCH($D$7,Indexace!$C$21:$AV$21))-R$161,IF(I160=('Základní vstupní data'!$F$81+23),('Provozní náklady VaK-ex post'!$W$49*1000)*INDEX(Indexace!$C$46:$AV$46,MATCH($D$7,Indexace!$C$21:$AV$21))-R$161,IF(I160=('Základní vstupní data'!$F$81+24),('Provozní náklady VaK-ex post'!$W$49*1000)*INDEX(Indexace!$C$47:$AV$47,MATCH($D$7,Indexace!$C$21:$AV$21))-R$161,IF(I160=('Základní vstupní data'!$F$81+25),('Provozní náklady VaK-ex post'!$W$49*1000)*INDEX(Indexace!$C$48:$AV$48,MATCH($D$7,Indexace!$C$21:$AV$21))-R$161,IF(I160=('Základní vstupní data'!$F$81+26),('Provozní náklady VaK-ex post'!$W$49*1000)*INDEX(Indexace!$C$48:$AV$49,MATCH($D$7,Indexace!$C$21:$AV$21))-R$161,IF(I160=('Základní vstupní data'!$F$81+27),('Provozní náklady VaK-ex post'!$W$49*1000)*INDEX(Indexace!$C$50:$AV$50,MATCH($D$7,Indexace!$C$21:$AV$21))-R$161,IF(I160=('Základní vstupní data'!$F$81+28),('Provozní náklady VaK-ex post'!$W$49*1000)*INDEX(Indexace!$C$51:$AV$51,MATCH($D$7,Indexace!$C$21:$AV$21))-R$161,IF(I160=('Základní vstupní data'!$F$81+29),('Provozní náklady VaK-ex post'!$W$49*1000)*INDEX(Indexace!$C$52:$AV$52,MATCH($D$7,Indexace!$C$21:$AV$21))-R$161,IF(I160=('Základní vstupní data'!$F$81+30),('Provozní náklady VaK-ex post'!$W$49*1000)*INDEX(Indexace!$C$53:$AV$53,MATCH($D$7,Indexace!$C$21:$AV$21))-R$161)))))))))))))))))))))))))))))))),0)</f>
        <v>494.0920000000001</v>
      </c>
      <c r="J170" s="459">
        <f>IF(J160&gt;='Základní vstupní data'!$F$81,IF($F$2=1,0,IF(J160&gt;='Základní vstupní data'!$F$81,('Základní vstupní data'!$G$124*1000)*INDEX(Indexace!$C$23:$AV$23,MATCH($D$7,Indexace!$C$21:$AV$21))-J$162,IF(J160=('Základní vstupní data'!$F$81+1),('Provozní náklady VaK-ex post'!$G$49*1000)*INDEX(Indexace!$C$24:$AV$24,MATCH($D$7,Indexace!$C$21:$AV$21))-K$162,IF(J160=('Základní vstupní data'!$F$81+2),('Provozní náklady VaK-ex post'!$I$49*1000)*INDEX(Indexace!$C$25:$AV$25,MATCH($D$7,Indexace!$C$21:$AV$21))-L$162,IF(J160=('Základní vstupní data'!$F$81+3),('Provozní náklady VaK-ex post'!$K$49*1000)*INDEX(Indexace!$C$26:$AV$26,MATCH($D$7,Indexace!$C$21:$AV$21))-M$162,IF(J160=('Základní vstupní data'!$F$81+4),('Provozní náklady VaK-ex post'!$M$49*1000)*INDEX(Indexace!$C$27:$AV$27,MATCH($D$7,Indexace!$C$21:$AV$21))-N$162,IF(J160=('Základní vstupní data'!$F$81+5),('Provozní náklady VaK-ex post'!$O$49*1000)*INDEX(Indexace!$C$28:$AV$28,MATCH($D$7,Indexace!$C$21:$AV$21))-O$162,IF(J160=('Základní vstupní data'!$F$81+6),('Provozní náklady VaK-ex post'!$Q$49*1000)*INDEX(Indexace!$C$29:$AV$29,MATCH($D$7,Indexace!$C$21:$AV$21))-P$162,IF(J160=('Základní vstupní data'!$F$81+7),('Provozní náklady VaK-ex post'!$S$49*1000)*INDEX(Indexace!$C$30:$AV$30,MATCH($D$7,Indexace!$C$21:$AV$21))-Q$162,IF(J160=('Základní vstupní data'!$F$81+8),('Provozní náklady VaK-ex post'!$U$49*1000)*INDEX(Indexace!$C$31:$AV$31,MATCH($D$7,Indexace!$C$21:$AV$21))-R$162,IF(J160=('Základní vstupní data'!$F$81+9),('Provozní náklady VaK-ex post'!$W$49*1000)*INDEX(Indexace!$C$32:$AV$32,MATCH($D$7,Indexace!$C$21:$AV$21))-S$162,IF(J160=('Základní vstupní data'!$F$81+10),('Provozní náklady VaK-ex post'!$W$49*1000)*INDEX(Indexace!$C$33:$AV$33,MATCH($D$7,Indexace!$C$21:$AV$21))-S$161,IF(J160=('Základní vstupní data'!$F$81+11),('Provozní náklady VaK-ex post'!$W$49*1000)*INDEX(Indexace!$C$34:$AV$34,MATCH($D$7,Indexace!$C$21:$AV$21))-S$161,IF(J160=('Základní vstupní data'!$F$81+12),('Provozní náklady VaK-ex post'!$W$49*1000)*INDEX(Indexace!$C$35:$AV$35,MATCH($D$7,Indexace!$C$21:$AV$21))-S$161,IF(J160=('Základní vstupní data'!$F$81+13),('Provozní náklady VaK-ex post'!$W$49*1000)*INDEX(Indexace!$C$36:$AV$36,MATCH($D$7,Indexace!$C$21:$AV$21))-S$161,IF(J160=('Základní vstupní data'!$F$81+14),('Provozní náklady VaK-ex post'!$W$49*1000)*INDEX(Indexace!$C$37:$AV$37,MATCH($D$7,Indexace!$C$21:$AV$21))-S$161,IF(J160=('Základní vstupní data'!$F$81+15),('Provozní náklady VaK-ex post'!$W$49*1000)*INDEX(Indexace!$C$38:$AV$38,MATCH($D$7,Indexace!$C$21:$AV$21))-S$161,IF(J160=('Základní vstupní data'!$F$81+16),('Provozní náklady VaK-ex post'!$W$49*1000)*INDEX(Indexace!$C$39:$AV$39,MATCH($D$7,Indexace!$C$21:$AV$21))-S$161,IF(J160=('Základní vstupní data'!$F$81+17),('Provozní náklady VaK-ex post'!$W$49*1000)*INDEX(Indexace!$C$40:$AV$40,MATCH($D$7,Indexace!$C$21:$AV$21))-S$161,IF(J160=('Základní vstupní data'!$F$81+18),('Provozní náklady VaK-ex post'!$W$49*1000)*INDEX(Indexace!$C$41:$AV$41,MATCH($D$7,Indexace!$C$21:$AV$21))-S$161,IF(J160=('Základní vstupní data'!$F$81+19),('Provozní náklady VaK-ex post'!$W$49*1000)*INDEX(Indexace!$C$42:$AV$42,MATCH($D$7,Indexace!$C$21:$AV$21))-S$161,IF(J160=('Základní vstupní data'!$F$81+20),('Provozní náklady VaK-ex post'!$W$49*1000)*INDEX(Indexace!$C$43:$AV$43,MATCH($D$7,Indexace!$C$21:$AV$21))-S$161,IF(J160=('Základní vstupní data'!$F$81+21),('Provozní náklady VaK-ex post'!$W$49*1000)*INDEX(Indexace!$C$44:$AV$44,MATCH($D$7,Indexace!$C$21:$AV$21))-S$161,IF(J160=('Základní vstupní data'!$F$81+22),('Provozní náklady VaK-ex post'!$W$49*1000)*INDEX(Indexace!$C$45:$AV$45,MATCH($D$7,Indexace!$C$21:$AV$21))-S$161,IF(J160=('Základní vstupní data'!$F$81+23),('Provozní náklady VaK-ex post'!$W$49*1000)*INDEX(Indexace!$C$46:$AV$46,MATCH($D$7,Indexace!$C$21:$AV$21))-S$161,IF(J160=('Základní vstupní data'!$F$81+24),('Provozní náklady VaK-ex post'!$W$49*1000)*INDEX(Indexace!$C$47:$AV$47,MATCH($D$7,Indexace!$C$21:$AV$21))-S$161,IF(J160=('Základní vstupní data'!$F$81+25),('Provozní náklady VaK-ex post'!$W$49*1000)*INDEX(Indexace!$C$48:$AV$48,MATCH($D$7,Indexace!$C$21:$AV$21))-S$161,IF(J160=('Základní vstupní data'!$F$81+26),('Provozní náklady VaK-ex post'!$W$49*1000)*INDEX(Indexace!$C$48:$AV$49,MATCH($D$7,Indexace!$C$21:$AV$21))-S$161,IF(J160=('Základní vstupní data'!$F$81+27),('Provozní náklady VaK-ex post'!$W$49*1000)*INDEX(Indexace!$C$50:$AV$50,MATCH($D$7,Indexace!$C$21:$AV$21))-S$161,IF(J160=('Základní vstupní data'!$F$81+28),('Provozní náklady VaK-ex post'!$W$49*1000)*INDEX(Indexace!$C$51:$AV$51,MATCH($D$7,Indexace!$C$21:$AV$21))-S$161,IF(J160=('Základní vstupní data'!$F$81+29),('Provozní náklady VaK-ex post'!$W$49*1000)*INDEX(Indexace!$C$52:$AV$52,MATCH($D$7,Indexace!$C$21:$AV$21))-S$161,IF(J160=('Základní vstupní data'!$F$81+30),('Provozní náklady VaK-ex post'!$W$49*1000)*INDEX(Indexace!$C$53:$AV$53,MATCH($D$7,Indexace!$C$21:$AV$21))-S$161)))))))))))))))))))))))))))))))),0)</f>
        <v>494.0920000000001</v>
      </c>
      <c r="K170" s="459">
        <f>IF(K160&gt;='Základní vstupní data'!$F$81,IF($F$2=1,0,IF(K160&gt;='Základní vstupní data'!$F$81,('Základní vstupní data'!$G$124*1000)*INDEX(Indexace!$C$23:$AV$23,MATCH($D$7,Indexace!$C$21:$AV$21))-K$162,IF(K160=('Základní vstupní data'!$F$81+1),('Provozní náklady VaK-ex post'!$G$49*1000)*INDEX(Indexace!$C$24:$AV$24,MATCH($D$7,Indexace!$C$21:$AV$21))-L$162,IF(K160=('Základní vstupní data'!$F$81+2),('Provozní náklady VaK-ex post'!$I$49*1000)*INDEX(Indexace!$C$25:$AV$25,MATCH($D$7,Indexace!$C$21:$AV$21))-M$162,IF(K160=('Základní vstupní data'!$F$81+3),('Provozní náklady VaK-ex post'!$K$49*1000)*INDEX(Indexace!$C$26:$AV$26,MATCH($D$7,Indexace!$C$21:$AV$21))-N$162,IF(K160=('Základní vstupní data'!$F$81+4),('Provozní náklady VaK-ex post'!$M$49*1000)*INDEX(Indexace!$C$27:$AV$27,MATCH($D$7,Indexace!$C$21:$AV$21))-O$162,IF(K160=('Základní vstupní data'!$F$81+5),('Provozní náklady VaK-ex post'!$O$49*1000)*INDEX(Indexace!$C$28:$AV$28,MATCH($D$7,Indexace!$C$21:$AV$21))-P$162,IF(K160=('Základní vstupní data'!$F$81+6),('Provozní náklady VaK-ex post'!$Q$49*1000)*INDEX(Indexace!$C$29:$AV$29,MATCH($D$7,Indexace!$C$21:$AV$21))-Q$162,IF(K160=('Základní vstupní data'!$F$81+7),('Provozní náklady VaK-ex post'!$S$49*1000)*INDEX(Indexace!$C$30:$AV$30,MATCH($D$7,Indexace!$C$21:$AV$21))-R$162,IF(K160=('Základní vstupní data'!$F$81+8),('Provozní náklady VaK-ex post'!$U$49*1000)*INDEX(Indexace!$C$31:$AV$31,MATCH($D$7,Indexace!$C$21:$AV$21))-S$162,IF(K160=('Základní vstupní data'!$F$81+9),('Provozní náklady VaK-ex post'!$W$49*1000)*INDEX(Indexace!$C$32:$AV$32,MATCH($D$7,Indexace!$C$21:$AV$21))-T$162,IF(K160=('Základní vstupní data'!$F$81+10),('Provozní náklady VaK-ex post'!$W$49*1000)*INDEX(Indexace!$C$33:$AV$33,MATCH($D$7,Indexace!$C$21:$AV$21))-T$161,IF(K160=('Základní vstupní data'!$F$81+11),('Provozní náklady VaK-ex post'!$W$49*1000)*INDEX(Indexace!$C$34:$AV$34,MATCH($D$7,Indexace!$C$21:$AV$21))-T$161,IF(K160=('Základní vstupní data'!$F$81+12),('Provozní náklady VaK-ex post'!$W$49*1000)*INDEX(Indexace!$C$35:$AV$35,MATCH($D$7,Indexace!$C$21:$AV$21))-T$161,IF(K160=('Základní vstupní data'!$F$81+13),('Provozní náklady VaK-ex post'!$W$49*1000)*INDEX(Indexace!$C$36:$AV$36,MATCH($D$7,Indexace!$C$21:$AV$21))-T$161,IF(K160=('Základní vstupní data'!$F$81+14),('Provozní náklady VaK-ex post'!$W$49*1000)*INDEX(Indexace!$C$37:$AV$37,MATCH($D$7,Indexace!$C$21:$AV$21))-T$161,IF(K160=('Základní vstupní data'!$F$81+15),('Provozní náklady VaK-ex post'!$W$49*1000)*INDEX(Indexace!$C$38:$AV$38,MATCH($D$7,Indexace!$C$21:$AV$21))-T$161,IF(K160=('Základní vstupní data'!$F$81+16),('Provozní náklady VaK-ex post'!$W$49*1000)*INDEX(Indexace!$C$39:$AV$39,MATCH($D$7,Indexace!$C$21:$AV$21))-T$161,IF(K160=('Základní vstupní data'!$F$81+17),('Provozní náklady VaK-ex post'!$W$49*1000)*INDEX(Indexace!$C$40:$AV$40,MATCH($D$7,Indexace!$C$21:$AV$21))-T$161,IF(K160=('Základní vstupní data'!$F$81+18),('Provozní náklady VaK-ex post'!$W$49*1000)*INDEX(Indexace!$C$41:$AV$41,MATCH($D$7,Indexace!$C$21:$AV$21))-T$161,IF(K160=('Základní vstupní data'!$F$81+19),('Provozní náklady VaK-ex post'!$W$49*1000)*INDEX(Indexace!$C$42:$AV$42,MATCH($D$7,Indexace!$C$21:$AV$21))-T$161,IF(K160=('Základní vstupní data'!$F$81+20),('Provozní náklady VaK-ex post'!$W$49*1000)*INDEX(Indexace!$C$43:$AV$43,MATCH($D$7,Indexace!$C$21:$AV$21))-T$161,IF(K160=('Základní vstupní data'!$F$81+21),('Provozní náklady VaK-ex post'!$W$49*1000)*INDEX(Indexace!$C$44:$AV$44,MATCH($D$7,Indexace!$C$21:$AV$21))-T$161,IF(K160=('Základní vstupní data'!$F$81+22),('Provozní náklady VaK-ex post'!$W$49*1000)*INDEX(Indexace!$C$45:$AV$45,MATCH($D$7,Indexace!$C$21:$AV$21))-T$161,IF(K160=('Základní vstupní data'!$F$81+23),('Provozní náklady VaK-ex post'!$W$49*1000)*INDEX(Indexace!$C$46:$AV$46,MATCH($D$7,Indexace!$C$21:$AV$21))-T$161,IF(K160=('Základní vstupní data'!$F$81+24),('Provozní náklady VaK-ex post'!$W$49*1000)*INDEX(Indexace!$C$47:$AV$47,MATCH($D$7,Indexace!$C$21:$AV$21))-T$161,IF(K160=('Základní vstupní data'!$F$81+25),('Provozní náklady VaK-ex post'!$W$49*1000)*INDEX(Indexace!$C$48:$AV$48,MATCH($D$7,Indexace!$C$21:$AV$21))-T$161,IF(K160=('Základní vstupní data'!$F$81+26),('Provozní náklady VaK-ex post'!$W$49*1000)*INDEX(Indexace!$C$48:$AV$49,MATCH($D$7,Indexace!$C$21:$AV$21))-T$161,IF(K160=('Základní vstupní data'!$F$81+27),('Provozní náklady VaK-ex post'!$W$49*1000)*INDEX(Indexace!$C$50:$AV$50,MATCH($D$7,Indexace!$C$21:$AV$21))-T$161,IF(K160=('Základní vstupní data'!$F$81+28),('Provozní náklady VaK-ex post'!$W$49*1000)*INDEX(Indexace!$C$51:$AV$51,MATCH($D$7,Indexace!$C$21:$AV$21))-T$161,IF(K160=('Základní vstupní data'!$F$81+29),('Provozní náklady VaK-ex post'!$W$49*1000)*INDEX(Indexace!$C$52:$AV$52,MATCH($D$7,Indexace!$C$21:$AV$21))-T$161,IF(K160=('Základní vstupní data'!$F$81+30),('Provozní náklady VaK-ex post'!$W$49*1000)*INDEX(Indexace!$C$53:$AV$53,MATCH($D$7,Indexace!$C$21:$AV$21))-T$161)))))))))))))))))))))))))))))))),0)</f>
        <v>494.0920000000001</v>
      </c>
      <c r="L170" s="459">
        <f>IF(L160&gt;='Základní vstupní data'!$F$81,IF($F$2=1,0,IF(L160&gt;='Základní vstupní data'!$F$81,('Základní vstupní data'!$G$124*1000)*INDEX(Indexace!$C$23:$AV$23,MATCH($D$7,Indexace!$C$21:$AV$21))-L$162,IF(L160=('Základní vstupní data'!$F$81+1),('Provozní náklady VaK-ex post'!$G$49*1000)*INDEX(Indexace!$C$24:$AV$24,MATCH($D$7,Indexace!$C$21:$AV$21))-M$162,IF(L160=('Základní vstupní data'!$F$81+2),('Provozní náklady VaK-ex post'!$I$49*1000)*INDEX(Indexace!$C$25:$AV$25,MATCH($D$7,Indexace!$C$21:$AV$21))-N$162,IF(L160=('Základní vstupní data'!$F$81+3),('Provozní náklady VaK-ex post'!$K$49*1000)*INDEX(Indexace!$C$26:$AV$26,MATCH($D$7,Indexace!$C$21:$AV$21))-O$162,IF(L160=('Základní vstupní data'!$F$81+4),('Provozní náklady VaK-ex post'!$M$49*1000)*INDEX(Indexace!$C$27:$AV$27,MATCH($D$7,Indexace!$C$21:$AV$21))-P$162,IF(L160=('Základní vstupní data'!$F$81+5),('Provozní náklady VaK-ex post'!$O$49*1000)*INDEX(Indexace!$C$28:$AV$28,MATCH($D$7,Indexace!$C$21:$AV$21))-Q$162,IF(L160=('Základní vstupní data'!$F$81+6),('Provozní náklady VaK-ex post'!$Q$49*1000)*INDEX(Indexace!$C$29:$AV$29,MATCH($D$7,Indexace!$C$21:$AV$21))-R$162,IF(L160=('Základní vstupní data'!$F$81+7),('Provozní náklady VaK-ex post'!$S$49*1000)*INDEX(Indexace!$C$30:$AV$30,MATCH($D$7,Indexace!$C$21:$AV$21))-S$162,IF(L160=('Základní vstupní data'!$F$81+8),('Provozní náklady VaK-ex post'!$U$49*1000)*INDEX(Indexace!$C$31:$AV$31,MATCH($D$7,Indexace!$C$21:$AV$21))-T$162,IF(L160=('Základní vstupní data'!$F$81+9),('Provozní náklady VaK-ex post'!$W$49*1000)*INDEX(Indexace!$C$32:$AV$32,MATCH($D$7,Indexace!$C$21:$AV$21))-U$162,IF(L160=('Základní vstupní data'!$F$81+10),('Provozní náklady VaK-ex post'!$W$49*1000)*INDEX(Indexace!$C$33:$AV$33,MATCH($D$7,Indexace!$C$21:$AV$21))-U$161,IF(L160=('Základní vstupní data'!$F$81+11),('Provozní náklady VaK-ex post'!$W$49*1000)*INDEX(Indexace!$C$34:$AV$34,MATCH($D$7,Indexace!$C$21:$AV$21))-U$161,IF(L160=('Základní vstupní data'!$F$81+12),('Provozní náklady VaK-ex post'!$W$49*1000)*INDEX(Indexace!$C$35:$AV$35,MATCH($D$7,Indexace!$C$21:$AV$21))-U$161,IF(L160=('Základní vstupní data'!$F$81+13),('Provozní náklady VaK-ex post'!$W$49*1000)*INDEX(Indexace!$C$36:$AV$36,MATCH($D$7,Indexace!$C$21:$AV$21))-U$161,IF(L160=('Základní vstupní data'!$F$81+14),('Provozní náklady VaK-ex post'!$W$49*1000)*INDEX(Indexace!$C$37:$AV$37,MATCH($D$7,Indexace!$C$21:$AV$21))-U$161,IF(L160=('Základní vstupní data'!$F$81+15),('Provozní náklady VaK-ex post'!$W$49*1000)*INDEX(Indexace!$C$38:$AV$38,MATCH($D$7,Indexace!$C$21:$AV$21))-U$161,IF(L160=('Základní vstupní data'!$F$81+16),('Provozní náklady VaK-ex post'!$W$49*1000)*INDEX(Indexace!$C$39:$AV$39,MATCH($D$7,Indexace!$C$21:$AV$21))-U$161,IF(L160=('Základní vstupní data'!$F$81+17),('Provozní náklady VaK-ex post'!$W$49*1000)*INDEX(Indexace!$C$40:$AV$40,MATCH($D$7,Indexace!$C$21:$AV$21))-U$161,IF(L160=('Základní vstupní data'!$F$81+18),('Provozní náklady VaK-ex post'!$W$49*1000)*INDEX(Indexace!$C$41:$AV$41,MATCH($D$7,Indexace!$C$21:$AV$21))-U$161,IF(L160=('Základní vstupní data'!$F$81+19),('Provozní náklady VaK-ex post'!$W$49*1000)*INDEX(Indexace!$C$42:$AV$42,MATCH($D$7,Indexace!$C$21:$AV$21))-U$161,IF(L160=('Základní vstupní data'!$F$81+20),('Provozní náklady VaK-ex post'!$W$49*1000)*INDEX(Indexace!$C$43:$AV$43,MATCH($D$7,Indexace!$C$21:$AV$21))-U$161,IF(L160=('Základní vstupní data'!$F$81+21),('Provozní náklady VaK-ex post'!$W$49*1000)*INDEX(Indexace!$C$44:$AV$44,MATCH($D$7,Indexace!$C$21:$AV$21))-U$161,IF(L160=('Základní vstupní data'!$F$81+22),('Provozní náklady VaK-ex post'!$W$49*1000)*INDEX(Indexace!$C$45:$AV$45,MATCH($D$7,Indexace!$C$21:$AV$21))-U$161,IF(L160=('Základní vstupní data'!$F$81+23),('Provozní náklady VaK-ex post'!$W$49*1000)*INDEX(Indexace!$C$46:$AV$46,MATCH($D$7,Indexace!$C$21:$AV$21))-U$161,IF(L160=('Základní vstupní data'!$F$81+24),('Provozní náklady VaK-ex post'!$W$49*1000)*INDEX(Indexace!$C$47:$AV$47,MATCH($D$7,Indexace!$C$21:$AV$21))-U$161,IF(L160=('Základní vstupní data'!$F$81+25),('Provozní náklady VaK-ex post'!$W$49*1000)*INDEX(Indexace!$C$48:$AV$48,MATCH($D$7,Indexace!$C$21:$AV$21))-U$161,IF(L160=('Základní vstupní data'!$F$81+26),('Provozní náklady VaK-ex post'!$W$49*1000)*INDEX(Indexace!$C$48:$AV$49,MATCH($D$7,Indexace!$C$21:$AV$21))-U$161,IF(L160=('Základní vstupní data'!$F$81+27),('Provozní náklady VaK-ex post'!$W$49*1000)*INDEX(Indexace!$C$50:$AV$50,MATCH($D$7,Indexace!$C$21:$AV$21))-U$161,IF(L160=('Základní vstupní data'!$F$81+28),('Provozní náklady VaK-ex post'!$W$49*1000)*INDEX(Indexace!$C$51:$AV$51,MATCH($D$7,Indexace!$C$21:$AV$21))-U$161,IF(L160=('Základní vstupní data'!$F$81+29),('Provozní náklady VaK-ex post'!$W$49*1000)*INDEX(Indexace!$C$52:$AV$52,MATCH($D$7,Indexace!$C$21:$AV$21))-U$161,IF(L160=('Základní vstupní data'!$F$81+30),('Provozní náklady VaK-ex post'!$W$49*1000)*INDEX(Indexace!$C$53:$AV$53,MATCH($D$7,Indexace!$C$21:$AV$21))-U$161)))))))))))))))))))))))))))))))),0)</f>
        <v>494.0920000000001</v>
      </c>
      <c r="M170" s="459">
        <f>IF(M160&gt;='Základní vstupní data'!$F$81,IF($F$2=1,0,IF(M160&gt;='Základní vstupní data'!$F$81,('Základní vstupní data'!$G$124*1000)*INDEX(Indexace!$C$23:$AV$23,MATCH($D$7,Indexace!$C$21:$AV$21))-M$162,IF(M160=('Základní vstupní data'!$F$81+1),('Provozní náklady VaK-ex post'!$G$49*1000)*INDEX(Indexace!$C$24:$AV$24,MATCH($D$7,Indexace!$C$21:$AV$21))-N$162,IF(M160=('Základní vstupní data'!$F$81+2),('Provozní náklady VaK-ex post'!$I$49*1000)*INDEX(Indexace!$C$25:$AV$25,MATCH($D$7,Indexace!$C$21:$AV$21))-O$162,IF(M160=('Základní vstupní data'!$F$81+3),('Provozní náklady VaK-ex post'!$K$49*1000)*INDEX(Indexace!$C$26:$AV$26,MATCH($D$7,Indexace!$C$21:$AV$21))-P$162,IF(M160=('Základní vstupní data'!$F$81+4),('Provozní náklady VaK-ex post'!$M$49*1000)*INDEX(Indexace!$C$27:$AV$27,MATCH($D$7,Indexace!$C$21:$AV$21))-Q$162,IF(M160=('Základní vstupní data'!$F$81+5),('Provozní náklady VaK-ex post'!$O$49*1000)*INDEX(Indexace!$C$28:$AV$28,MATCH($D$7,Indexace!$C$21:$AV$21))-R$162,IF(M160=('Základní vstupní data'!$F$81+6),('Provozní náklady VaK-ex post'!$Q$49*1000)*INDEX(Indexace!$C$29:$AV$29,MATCH($D$7,Indexace!$C$21:$AV$21))-S$162,IF(M160=('Základní vstupní data'!$F$81+7),('Provozní náklady VaK-ex post'!$S$49*1000)*INDEX(Indexace!$C$30:$AV$30,MATCH($D$7,Indexace!$C$21:$AV$21))-T$162,IF(M160=('Základní vstupní data'!$F$81+8),('Provozní náklady VaK-ex post'!$U$49*1000)*INDEX(Indexace!$C$31:$AV$31,MATCH($D$7,Indexace!$C$21:$AV$21))-U$162,IF(M160=('Základní vstupní data'!$F$81+9),('Provozní náklady VaK-ex post'!$W$49*1000)*INDEX(Indexace!$C$32:$AV$32,MATCH($D$7,Indexace!$C$21:$AV$21))-V$162,IF(M160=('Základní vstupní data'!$F$81+10),('Provozní náklady VaK-ex post'!$W$49*1000)*INDEX(Indexace!$C$33:$AV$33,MATCH($D$7,Indexace!$C$21:$AV$21))-V$161,IF(M160=('Základní vstupní data'!$F$81+11),('Provozní náklady VaK-ex post'!$W$49*1000)*INDEX(Indexace!$C$34:$AV$34,MATCH($D$7,Indexace!$C$21:$AV$21))-V$161,IF(M160=('Základní vstupní data'!$F$81+12),('Provozní náklady VaK-ex post'!$W$49*1000)*INDEX(Indexace!$C$35:$AV$35,MATCH($D$7,Indexace!$C$21:$AV$21))-V$161,IF(M160=('Základní vstupní data'!$F$81+13),('Provozní náklady VaK-ex post'!$W$49*1000)*INDEX(Indexace!$C$36:$AV$36,MATCH($D$7,Indexace!$C$21:$AV$21))-V$161,IF(M160=('Základní vstupní data'!$F$81+14),('Provozní náklady VaK-ex post'!$W$49*1000)*INDEX(Indexace!$C$37:$AV$37,MATCH($D$7,Indexace!$C$21:$AV$21))-V$161,IF(M160=('Základní vstupní data'!$F$81+15),('Provozní náklady VaK-ex post'!$W$49*1000)*INDEX(Indexace!$C$38:$AV$38,MATCH($D$7,Indexace!$C$21:$AV$21))-V$161,IF(M160=('Základní vstupní data'!$F$81+16),('Provozní náklady VaK-ex post'!$W$49*1000)*INDEX(Indexace!$C$39:$AV$39,MATCH($D$7,Indexace!$C$21:$AV$21))-V$161,IF(M160=('Základní vstupní data'!$F$81+17),('Provozní náklady VaK-ex post'!$W$49*1000)*INDEX(Indexace!$C$40:$AV$40,MATCH($D$7,Indexace!$C$21:$AV$21))-V$161,IF(M160=('Základní vstupní data'!$F$81+18),('Provozní náklady VaK-ex post'!$W$49*1000)*INDEX(Indexace!$C$41:$AV$41,MATCH($D$7,Indexace!$C$21:$AV$21))-V$161,IF(M160=('Základní vstupní data'!$F$81+19),('Provozní náklady VaK-ex post'!$W$49*1000)*INDEX(Indexace!$C$42:$AV$42,MATCH($D$7,Indexace!$C$21:$AV$21))-V$161,IF(M160=('Základní vstupní data'!$F$81+20),('Provozní náklady VaK-ex post'!$W$49*1000)*INDEX(Indexace!$C$43:$AV$43,MATCH($D$7,Indexace!$C$21:$AV$21))-V$161,IF(M160=('Základní vstupní data'!$F$81+21),('Provozní náklady VaK-ex post'!$W$49*1000)*INDEX(Indexace!$C$44:$AV$44,MATCH($D$7,Indexace!$C$21:$AV$21))-V$161,IF(M160=('Základní vstupní data'!$F$81+22),('Provozní náklady VaK-ex post'!$W$49*1000)*INDEX(Indexace!$C$45:$AV$45,MATCH($D$7,Indexace!$C$21:$AV$21))-V$161,IF(M160=('Základní vstupní data'!$F$81+23),('Provozní náklady VaK-ex post'!$W$49*1000)*INDEX(Indexace!$C$46:$AV$46,MATCH($D$7,Indexace!$C$21:$AV$21))-V$161,IF(M160=('Základní vstupní data'!$F$81+24),('Provozní náklady VaK-ex post'!$W$49*1000)*INDEX(Indexace!$C$47:$AV$47,MATCH($D$7,Indexace!$C$21:$AV$21))-V$161,IF(M160=('Základní vstupní data'!$F$81+25),('Provozní náklady VaK-ex post'!$W$49*1000)*INDEX(Indexace!$C$48:$AV$48,MATCH($D$7,Indexace!$C$21:$AV$21))-V$161,IF(M160=('Základní vstupní data'!$F$81+26),('Provozní náklady VaK-ex post'!$W$49*1000)*INDEX(Indexace!$C$48:$AV$49,MATCH($D$7,Indexace!$C$21:$AV$21))-V$161,IF(M160=('Základní vstupní data'!$F$81+27),('Provozní náklady VaK-ex post'!$W$49*1000)*INDEX(Indexace!$C$50:$AV$50,MATCH($D$7,Indexace!$C$21:$AV$21))-V$161,IF(M160=('Základní vstupní data'!$F$81+28),('Provozní náklady VaK-ex post'!$W$49*1000)*INDEX(Indexace!$C$51:$AV$51,MATCH($D$7,Indexace!$C$21:$AV$21))-V$161,IF(M160=('Základní vstupní data'!$F$81+29),('Provozní náklady VaK-ex post'!$W$49*1000)*INDEX(Indexace!$C$52:$AV$52,MATCH($D$7,Indexace!$C$21:$AV$21))-V$161,IF(M160=('Základní vstupní data'!$F$81+30),('Provozní náklady VaK-ex post'!$W$49*1000)*INDEX(Indexace!$C$53:$AV$53,MATCH($D$7,Indexace!$C$21:$AV$21))-V$161)))))))))))))))))))))))))))))))),0)</f>
        <v>494.0920000000001</v>
      </c>
      <c r="N170" s="459">
        <f>IF(N160&gt;='Základní vstupní data'!$F$81,IF($F$2=1,0,IF(N160&gt;='Základní vstupní data'!$F$81,('Základní vstupní data'!$G$124*1000)*INDEX(Indexace!$C$23:$AV$23,MATCH($D$7,Indexace!$C$21:$AV$21))-N$162,IF(N160=('Základní vstupní data'!$F$81+1),('Provozní náklady VaK-ex post'!$G$49*1000)*INDEX(Indexace!$C$24:$AV$24,MATCH($D$7,Indexace!$C$21:$AV$21))-O$162,IF(N160=('Základní vstupní data'!$F$81+2),('Provozní náklady VaK-ex post'!$I$49*1000)*INDEX(Indexace!$C$25:$AV$25,MATCH($D$7,Indexace!$C$21:$AV$21))-P$162,IF(N160=('Základní vstupní data'!$F$81+3),('Provozní náklady VaK-ex post'!$K$49*1000)*INDEX(Indexace!$C$26:$AV$26,MATCH($D$7,Indexace!$C$21:$AV$21))-Q$162,IF(N160=('Základní vstupní data'!$F$81+4),('Provozní náklady VaK-ex post'!$M$49*1000)*INDEX(Indexace!$C$27:$AV$27,MATCH($D$7,Indexace!$C$21:$AV$21))-R$162,IF(N160=('Základní vstupní data'!$F$81+5),('Provozní náklady VaK-ex post'!$O$49*1000)*INDEX(Indexace!$C$28:$AV$28,MATCH($D$7,Indexace!$C$21:$AV$21))-S$162,IF(N160=('Základní vstupní data'!$F$81+6),('Provozní náklady VaK-ex post'!$Q$49*1000)*INDEX(Indexace!$C$29:$AV$29,MATCH($D$7,Indexace!$C$21:$AV$21))-T$162,IF(N160=('Základní vstupní data'!$F$81+7),('Provozní náklady VaK-ex post'!$S$49*1000)*INDEX(Indexace!$C$30:$AV$30,MATCH($D$7,Indexace!$C$21:$AV$21))-U$162,IF(N160=('Základní vstupní data'!$F$81+8),('Provozní náklady VaK-ex post'!$U$49*1000)*INDEX(Indexace!$C$31:$AV$31,MATCH($D$7,Indexace!$C$21:$AV$21))-V$162,IF(N160=('Základní vstupní data'!$F$81+9),('Provozní náklady VaK-ex post'!$W$49*1000)*INDEX(Indexace!$C$32:$AV$32,MATCH($D$7,Indexace!$C$21:$AV$21))-W$162,IF(N160=('Základní vstupní data'!$F$81+10),('Provozní náklady VaK-ex post'!$W$49*1000)*INDEX(Indexace!$C$33:$AV$33,MATCH($D$7,Indexace!$C$21:$AV$21))-W$161,IF(N160=('Základní vstupní data'!$F$81+11),('Provozní náklady VaK-ex post'!$W$49*1000)*INDEX(Indexace!$C$34:$AV$34,MATCH($D$7,Indexace!$C$21:$AV$21))-W$161,IF(N160=('Základní vstupní data'!$F$81+12),('Provozní náklady VaK-ex post'!$W$49*1000)*INDEX(Indexace!$C$35:$AV$35,MATCH($D$7,Indexace!$C$21:$AV$21))-W$161,IF(N160=('Základní vstupní data'!$F$81+13),('Provozní náklady VaK-ex post'!$W$49*1000)*INDEX(Indexace!$C$36:$AV$36,MATCH($D$7,Indexace!$C$21:$AV$21))-W$161,IF(N160=('Základní vstupní data'!$F$81+14),('Provozní náklady VaK-ex post'!$W$49*1000)*INDEX(Indexace!$C$37:$AV$37,MATCH($D$7,Indexace!$C$21:$AV$21))-W$161,IF(N160=('Základní vstupní data'!$F$81+15),('Provozní náklady VaK-ex post'!$W$49*1000)*INDEX(Indexace!$C$38:$AV$38,MATCH($D$7,Indexace!$C$21:$AV$21))-W$161,IF(N160=('Základní vstupní data'!$F$81+16),('Provozní náklady VaK-ex post'!$W$49*1000)*INDEX(Indexace!$C$39:$AV$39,MATCH($D$7,Indexace!$C$21:$AV$21))-W$161,IF(N160=('Základní vstupní data'!$F$81+17),('Provozní náklady VaK-ex post'!$W$49*1000)*INDEX(Indexace!$C$40:$AV$40,MATCH($D$7,Indexace!$C$21:$AV$21))-W$161,IF(N160=('Základní vstupní data'!$F$81+18),('Provozní náklady VaK-ex post'!$W$49*1000)*INDEX(Indexace!$C$41:$AV$41,MATCH($D$7,Indexace!$C$21:$AV$21))-W$161,IF(N160=('Základní vstupní data'!$F$81+19),('Provozní náklady VaK-ex post'!$W$49*1000)*INDEX(Indexace!$C$42:$AV$42,MATCH($D$7,Indexace!$C$21:$AV$21))-W$161,IF(N160=('Základní vstupní data'!$F$81+20),('Provozní náklady VaK-ex post'!$W$49*1000)*INDEX(Indexace!$C$43:$AV$43,MATCH($D$7,Indexace!$C$21:$AV$21))-W$161,IF(N160=('Základní vstupní data'!$F$81+21),('Provozní náklady VaK-ex post'!$W$49*1000)*INDEX(Indexace!$C$44:$AV$44,MATCH($D$7,Indexace!$C$21:$AV$21))-W$161,IF(N160=('Základní vstupní data'!$F$81+22),('Provozní náklady VaK-ex post'!$W$49*1000)*INDEX(Indexace!$C$45:$AV$45,MATCH($D$7,Indexace!$C$21:$AV$21))-W$161,IF(N160=('Základní vstupní data'!$F$81+23),('Provozní náklady VaK-ex post'!$W$49*1000)*INDEX(Indexace!$C$46:$AV$46,MATCH($D$7,Indexace!$C$21:$AV$21))-W$161,IF(N160=('Základní vstupní data'!$F$81+24),('Provozní náklady VaK-ex post'!$W$49*1000)*INDEX(Indexace!$C$47:$AV$47,MATCH($D$7,Indexace!$C$21:$AV$21))-W$161,IF(N160=('Základní vstupní data'!$F$81+25),('Provozní náklady VaK-ex post'!$W$49*1000)*INDEX(Indexace!$C$48:$AV$48,MATCH($D$7,Indexace!$C$21:$AV$21))-W$161,IF(N160=('Základní vstupní data'!$F$81+26),('Provozní náklady VaK-ex post'!$W$49*1000)*INDEX(Indexace!$C$48:$AV$49,MATCH($D$7,Indexace!$C$21:$AV$21))-W$161,IF(N160=('Základní vstupní data'!$F$81+27),('Provozní náklady VaK-ex post'!$W$49*1000)*INDEX(Indexace!$C$50:$AV$50,MATCH($D$7,Indexace!$C$21:$AV$21))-W$161,IF(N160=('Základní vstupní data'!$F$81+28),('Provozní náklady VaK-ex post'!$W$49*1000)*INDEX(Indexace!$C$51:$AV$51,MATCH($D$7,Indexace!$C$21:$AV$21))-W$161,IF(N160=('Základní vstupní data'!$F$81+29),('Provozní náklady VaK-ex post'!$W$49*1000)*INDEX(Indexace!$C$52:$AV$52,MATCH($D$7,Indexace!$C$21:$AV$21))-W$161,IF(N160=('Základní vstupní data'!$F$81+30),('Provozní náklady VaK-ex post'!$W$49*1000)*INDEX(Indexace!$C$53:$AV$53,MATCH($D$7,Indexace!$C$21:$AV$21))-W$161)))))))))))))))))))))))))))))))),0)</f>
        <v>494.0920000000001</v>
      </c>
      <c r="O170" s="459">
        <f>IF(O160&gt;='Základní vstupní data'!$F$81,IF($F$2=1,0,IF(O160&gt;='Základní vstupní data'!$F$81,('Základní vstupní data'!$G$124*1000)*INDEX(Indexace!$C$23:$AV$23,MATCH($D$7,Indexace!$C$21:$AV$21))-O$162,IF(O160=('Základní vstupní data'!$F$81+1),('Provozní náklady VaK-ex post'!$G$49*1000)*INDEX(Indexace!$C$24:$AV$24,MATCH($D$7,Indexace!$C$21:$AV$21))-P$162,IF(O160=('Základní vstupní data'!$F$81+2),('Provozní náklady VaK-ex post'!$I$49*1000)*INDEX(Indexace!$C$25:$AV$25,MATCH($D$7,Indexace!$C$21:$AV$21))-Q$162,IF(O160=('Základní vstupní data'!$F$81+3),('Provozní náklady VaK-ex post'!$K$49*1000)*INDEX(Indexace!$C$26:$AV$26,MATCH($D$7,Indexace!$C$21:$AV$21))-R$162,IF(O160=('Základní vstupní data'!$F$81+4),('Provozní náklady VaK-ex post'!$M$49*1000)*INDEX(Indexace!$C$27:$AV$27,MATCH($D$7,Indexace!$C$21:$AV$21))-S$162,IF(O160=('Základní vstupní data'!$F$81+5),('Provozní náklady VaK-ex post'!$O$49*1000)*INDEX(Indexace!$C$28:$AV$28,MATCH($D$7,Indexace!$C$21:$AV$21))-T$162,IF(O160=('Základní vstupní data'!$F$81+6),('Provozní náklady VaK-ex post'!$Q$49*1000)*INDEX(Indexace!$C$29:$AV$29,MATCH($D$7,Indexace!$C$21:$AV$21))-U$162,IF(O160=('Základní vstupní data'!$F$81+7),('Provozní náklady VaK-ex post'!$S$49*1000)*INDEX(Indexace!$C$30:$AV$30,MATCH($D$7,Indexace!$C$21:$AV$21))-V$162,IF(O160=('Základní vstupní data'!$F$81+8),('Provozní náklady VaK-ex post'!$U$49*1000)*INDEX(Indexace!$C$31:$AV$31,MATCH($D$7,Indexace!$C$21:$AV$21))-W$162,IF(O160=('Základní vstupní data'!$F$81+9),('Provozní náklady VaK-ex post'!$W$49*1000)*INDEX(Indexace!$C$32:$AV$32,MATCH($D$7,Indexace!$C$21:$AV$21))-X$162,IF(O160=('Základní vstupní data'!$F$81+10),('Provozní náklady VaK-ex post'!$W$49*1000)*INDEX(Indexace!$C$33:$AV$33,MATCH($D$7,Indexace!$C$21:$AV$21))-X$161,IF(O160=('Základní vstupní data'!$F$81+11),('Provozní náklady VaK-ex post'!$W$49*1000)*INDEX(Indexace!$C$34:$AV$34,MATCH($D$7,Indexace!$C$21:$AV$21))-X$161,IF(O160=('Základní vstupní data'!$F$81+12),('Provozní náklady VaK-ex post'!$W$49*1000)*INDEX(Indexace!$C$35:$AV$35,MATCH($D$7,Indexace!$C$21:$AV$21))-X$161,IF(O160=('Základní vstupní data'!$F$81+13),('Provozní náklady VaK-ex post'!$W$49*1000)*INDEX(Indexace!$C$36:$AV$36,MATCH($D$7,Indexace!$C$21:$AV$21))-X$161,IF(O160=('Základní vstupní data'!$F$81+14),('Provozní náklady VaK-ex post'!$W$49*1000)*INDEX(Indexace!$C$37:$AV$37,MATCH($D$7,Indexace!$C$21:$AV$21))-X$161,IF(O160=('Základní vstupní data'!$F$81+15),('Provozní náklady VaK-ex post'!$W$49*1000)*INDEX(Indexace!$C$38:$AV$38,MATCH($D$7,Indexace!$C$21:$AV$21))-X$161,IF(O160=('Základní vstupní data'!$F$81+16),('Provozní náklady VaK-ex post'!$W$49*1000)*INDEX(Indexace!$C$39:$AV$39,MATCH($D$7,Indexace!$C$21:$AV$21))-X$161,IF(O160=('Základní vstupní data'!$F$81+17),('Provozní náklady VaK-ex post'!$W$49*1000)*INDEX(Indexace!$C$40:$AV$40,MATCH($D$7,Indexace!$C$21:$AV$21))-X$161,IF(O160=('Základní vstupní data'!$F$81+18),('Provozní náklady VaK-ex post'!$W$49*1000)*INDEX(Indexace!$C$41:$AV$41,MATCH($D$7,Indexace!$C$21:$AV$21))-X$161,IF(O160=('Základní vstupní data'!$F$81+19),('Provozní náklady VaK-ex post'!$W$49*1000)*INDEX(Indexace!$C$42:$AV$42,MATCH($D$7,Indexace!$C$21:$AV$21))-X$161,IF(O160=('Základní vstupní data'!$F$81+20),('Provozní náklady VaK-ex post'!$W$49*1000)*INDEX(Indexace!$C$43:$AV$43,MATCH($D$7,Indexace!$C$21:$AV$21))-X$161,IF(O160=('Základní vstupní data'!$F$81+21),('Provozní náklady VaK-ex post'!$W$49*1000)*INDEX(Indexace!$C$44:$AV$44,MATCH($D$7,Indexace!$C$21:$AV$21))-X$161,IF(O160=('Základní vstupní data'!$F$81+22),('Provozní náklady VaK-ex post'!$W$49*1000)*INDEX(Indexace!$C$45:$AV$45,MATCH($D$7,Indexace!$C$21:$AV$21))-X$161,IF(O160=('Základní vstupní data'!$F$81+23),('Provozní náklady VaK-ex post'!$W$49*1000)*INDEX(Indexace!$C$46:$AV$46,MATCH($D$7,Indexace!$C$21:$AV$21))-X$161,IF(O160=('Základní vstupní data'!$F$81+24),('Provozní náklady VaK-ex post'!$W$49*1000)*INDEX(Indexace!$C$47:$AV$47,MATCH($D$7,Indexace!$C$21:$AV$21))-X$161,IF(O160=('Základní vstupní data'!$F$81+25),('Provozní náklady VaK-ex post'!$W$49*1000)*INDEX(Indexace!$C$48:$AV$48,MATCH($D$7,Indexace!$C$21:$AV$21))-X$161,IF(O160=('Základní vstupní data'!$F$81+26),('Provozní náklady VaK-ex post'!$W$49*1000)*INDEX(Indexace!$C$48:$AV$49,MATCH($D$7,Indexace!$C$21:$AV$21))-X$161,IF(O160=('Základní vstupní data'!$F$81+27),('Provozní náklady VaK-ex post'!$W$49*1000)*INDEX(Indexace!$C$50:$AV$50,MATCH($D$7,Indexace!$C$21:$AV$21))-X$161,IF(O160=('Základní vstupní data'!$F$81+28),('Provozní náklady VaK-ex post'!$W$49*1000)*INDEX(Indexace!$C$51:$AV$51,MATCH($D$7,Indexace!$C$21:$AV$21))-X$161,IF(O160=('Základní vstupní data'!$F$81+29),('Provozní náklady VaK-ex post'!$W$49*1000)*INDEX(Indexace!$C$52:$AV$52,MATCH($D$7,Indexace!$C$21:$AV$21))-X$161,IF(O160=('Základní vstupní data'!$F$81+30),('Provozní náklady VaK-ex post'!$W$49*1000)*INDEX(Indexace!$C$53:$AV$53,MATCH($D$7,Indexace!$C$21:$AV$21))-X$161)))))))))))))))))))))))))))))))),0)</f>
        <v>498.34690196078441</v>
      </c>
      <c r="P170" s="459">
        <f>IF(P160&gt;='Základní vstupní data'!$F$81,IF($F$2=1,0,IF(P160&gt;='Základní vstupní data'!$F$81,('Základní vstupní data'!$G$124*1000)*INDEX(Indexace!$C$23:$AV$23,MATCH($D$7,Indexace!$C$21:$AV$21))-P$162,IF(P160=('Základní vstupní data'!$F$81+1),('Provozní náklady VaK-ex post'!$G$49*1000)*INDEX(Indexace!$C$24:$AV$24,MATCH($D$7,Indexace!$C$21:$AV$21))-Q$162,IF(P160=('Základní vstupní data'!$F$81+2),('Provozní náklady VaK-ex post'!$I$49*1000)*INDEX(Indexace!$C$25:$AV$25,MATCH($D$7,Indexace!$C$21:$AV$21))-R$162,IF(P160=('Základní vstupní data'!$F$81+3),('Provozní náklady VaK-ex post'!$K$49*1000)*INDEX(Indexace!$C$26:$AV$26,MATCH($D$7,Indexace!$C$21:$AV$21))-S$162,IF(P160=('Základní vstupní data'!$F$81+4),('Provozní náklady VaK-ex post'!$M$49*1000)*INDEX(Indexace!$C$27:$AV$27,MATCH($D$7,Indexace!$C$21:$AV$21))-T$162,IF(P160=('Základní vstupní data'!$F$81+5),('Provozní náklady VaK-ex post'!$O$49*1000)*INDEX(Indexace!$C$28:$AV$28,MATCH($D$7,Indexace!$C$21:$AV$21))-U$162,IF(P160=('Základní vstupní data'!$F$81+6),('Provozní náklady VaK-ex post'!$Q$49*1000)*INDEX(Indexace!$C$29:$AV$29,MATCH($D$7,Indexace!$C$21:$AV$21))-V$162,IF(P160=('Základní vstupní data'!$F$81+7),('Provozní náklady VaK-ex post'!$S$49*1000)*INDEX(Indexace!$C$30:$AV$30,MATCH($D$7,Indexace!$C$21:$AV$21))-W$162,IF(P160=('Základní vstupní data'!$F$81+8),('Provozní náklady VaK-ex post'!$U$49*1000)*INDEX(Indexace!$C$31:$AV$31,MATCH($D$7,Indexace!$C$21:$AV$21))-X$162,IF(P160=('Základní vstupní data'!$F$81+9),('Provozní náklady VaK-ex post'!$W$49*1000)*INDEX(Indexace!$C$32:$AV$32,MATCH($D$7,Indexace!$C$21:$AV$21))-Y$162,IF(P160=('Základní vstupní data'!$F$81+10),('Provozní náklady VaK-ex post'!$W$49*1000)*INDEX(Indexace!$C$33:$AV$33,MATCH($D$7,Indexace!$C$21:$AV$21))-Y$161,IF(P160=('Základní vstupní data'!$F$81+11),('Provozní náklady VaK-ex post'!$W$49*1000)*INDEX(Indexace!$C$34:$AV$34,MATCH($D$7,Indexace!$C$21:$AV$21))-Y$161,IF(P160=('Základní vstupní data'!$F$81+12),('Provozní náklady VaK-ex post'!$W$49*1000)*INDEX(Indexace!$C$35:$AV$35,MATCH($D$7,Indexace!$C$21:$AV$21))-Y$161,IF(P160=('Základní vstupní data'!$F$81+13),('Provozní náklady VaK-ex post'!$W$49*1000)*INDEX(Indexace!$C$36:$AV$36,MATCH($D$7,Indexace!$C$21:$AV$21))-Y$161,IF(P160=('Základní vstupní data'!$F$81+14),('Provozní náklady VaK-ex post'!$W$49*1000)*INDEX(Indexace!$C$37:$AV$37,MATCH($D$7,Indexace!$C$21:$AV$21))-Y$161,IF(P160=('Základní vstupní data'!$F$81+15),('Provozní náklady VaK-ex post'!$W$49*1000)*INDEX(Indexace!$C$38:$AV$38,MATCH($D$7,Indexace!$C$21:$AV$21))-Y$161,IF(P160=('Základní vstupní data'!$F$81+16),('Provozní náklady VaK-ex post'!$W$49*1000)*INDEX(Indexace!$C$39:$AV$39,MATCH($D$7,Indexace!$C$21:$AV$21))-Y$161,IF(P160=('Základní vstupní data'!$F$81+17),('Provozní náklady VaK-ex post'!$W$49*1000)*INDEX(Indexace!$C$40:$AV$40,MATCH($D$7,Indexace!$C$21:$AV$21))-Y$161,IF(P160=('Základní vstupní data'!$F$81+18),('Provozní náklady VaK-ex post'!$W$49*1000)*INDEX(Indexace!$C$41:$AV$41,MATCH($D$7,Indexace!$C$21:$AV$21))-Y$161,IF(P160=('Základní vstupní data'!$F$81+19),('Provozní náklady VaK-ex post'!$W$49*1000)*INDEX(Indexace!$C$42:$AV$42,MATCH($D$7,Indexace!$C$21:$AV$21))-Y$161,IF(P160=('Základní vstupní data'!$F$81+20),('Provozní náklady VaK-ex post'!$W$49*1000)*INDEX(Indexace!$C$43:$AV$43,MATCH($D$7,Indexace!$C$21:$AV$21))-Y$161,IF(P160=('Základní vstupní data'!$F$81+21),('Provozní náklady VaK-ex post'!$W$49*1000)*INDEX(Indexace!$C$44:$AV$44,MATCH($D$7,Indexace!$C$21:$AV$21))-Y$161,IF(P160=('Základní vstupní data'!$F$81+22),('Provozní náklady VaK-ex post'!$W$49*1000)*INDEX(Indexace!$C$45:$AV$45,MATCH($D$7,Indexace!$C$21:$AV$21))-Y$161,IF(P160=('Základní vstupní data'!$F$81+23),('Provozní náklady VaK-ex post'!$W$49*1000)*INDEX(Indexace!$C$46:$AV$46,MATCH($D$7,Indexace!$C$21:$AV$21))-Y$161,IF(P160=('Základní vstupní data'!$F$81+24),('Provozní náklady VaK-ex post'!$W$49*1000)*INDEX(Indexace!$C$47:$AV$47,MATCH($D$7,Indexace!$C$21:$AV$21))-Y$161,IF(P160=('Základní vstupní data'!$F$81+25),('Provozní náklady VaK-ex post'!$W$49*1000)*INDEX(Indexace!$C$48:$AV$48,MATCH($D$7,Indexace!$C$21:$AV$21))-Y$161,IF(P160=('Základní vstupní data'!$F$81+26),('Provozní náklady VaK-ex post'!$W$49*1000)*INDEX(Indexace!$C$48:$AV$49,MATCH($D$7,Indexace!$C$21:$AV$21))-Y$161,IF(P160=('Základní vstupní data'!$F$81+27),('Provozní náklady VaK-ex post'!$W$49*1000)*INDEX(Indexace!$C$50:$AV$50,MATCH($D$7,Indexace!$C$21:$AV$21))-Y$161,IF(P160=('Základní vstupní data'!$F$81+28),('Provozní náklady VaK-ex post'!$W$49*1000)*INDEX(Indexace!$C$51:$AV$51,MATCH($D$7,Indexace!$C$21:$AV$21))-Y$161,IF(P160=('Základní vstupní data'!$F$81+29),('Provozní náklady VaK-ex post'!$W$49*1000)*INDEX(Indexace!$C$52:$AV$52,MATCH($D$7,Indexace!$C$21:$AV$21))-Y$161,IF(P160=('Základní vstupní data'!$F$81+30),('Provozní náklady VaK-ex post'!$W$49*1000)*INDEX(Indexace!$C$53:$AV$53,MATCH($D$7,Indexace!$C$21:$AV$21))-Y$161)))))))))))))))))))))))))))))))),0)</f>
        <v>502.51837447135728</v>
      </c>
      <c r="Q170" s="459">
        <f>IF(Q160&gt;='Základní vstupní data'!$F$81,IF($F$2=1,0,IF(Q160&gt;='Základní vstupní data'!$F$81,('Základní vstupní data'!$G$124*1000)*INDEX(Indexace!$C$23:$AV$23,MATCH($D$7,Indexace!$C$21:$AV$21))-Q$162,IF(Q160=('Základní vstupní data'!$F$81+1),('Provozní náklady VaK-ex post'!$G$49*1000)*INDEX(Indexace!$C$24:$AV$24,MATCH($D$7,Indexace!$C$21:$AV$21))-R$162,IF(Q160=('Základní vstupní data'!$F$81+2),('Provozní náklady VaK-ex post'!$I$49*1000)*INDEX(Indexace!$C$25:$AV$25,MATCH($D$7,Indexace!$C$21:$AV$21))-S$162,IF(Q160=('Základní vstupní data'!$F$81+3),('Provozní náklady VaK-ex post'!$K$49*1000)*INDEX(Indexace!$C$26:$AV$26,MATCH($D$7,Indexace!$C$21:$AV$21))-T$162,IF(Q160=('Základní vstupní data'!$F$81+4),('Provozní náklady VaK-ex post'!$M$49*1000)*INDEX(Indexace!$C$27:$AV$27,MATCH($D$7,Indexace!$C$21:$AV$21))-U$162,IF(Q160=('Základní vstupní data'!$F$81+5),('Provozní náklady VaK-ex post'!$O$49*1000)*INDEX(Indexace!$C$28:$AV$28,MATCH($D$7,Indexace!$C$21:$AV$21))-V$162,IF(Q160=('Základní vstupní data'!$F$81+6),('Provozní náklady VaK-ex post'!$Q$49*1000)*INDEX(Indexace!$C$29:$AV$29,MATCH($D$7,Indexace!$C$21:$AV$21))-W$162,IF(Q160=('Základní vstupní data'!$F$81+7),('Provozní náklady VaK-ex post'!$S$49*1000)*INDEX(Indexace!$C$30:$AV$30,MATCH($D$7,Indexace!$C$21:$AV$21))-X$162,IF(Q160=('Základní vstupní data'!$F$81+8),('Provozní náklady VaK-ex post'!$U$49*1000)*INDEX(Indexace!$C$31:$AV$31,MATCH($D$7,Indexace!$C$21:$AV$21))-Y$162,IF(Q160=('Základní vstupní data'!$F$81+9),('Provozní náklady VaK-ex post'!$W$49*1000)*INDEX(Indexace!$C$32:$AV$32,MATCH($D$7,Indexace!$C$21:$AV$21))-Z$162,IF(Q160=('Základní vstupní data'!$F$81+10),('Provozní náklady VaK-ex post'!$W$49*1000)*INDEX(Indexace!$C$33:$AV$33,MATCH($D$7,Indexace!$C$21:$AV$21))-Z$161,IF(Q160=('Základní vstupní data'!$F$81+11),('Provozní náklady VaK-ex post'!$W$49*1000)*INDEX(Indexace!$C$34:$AV$34,MATCH($D$7,Indexace!$C$21:$AV$21))-Z$161,IF(Q160=('Základní vstupní data'!$F$81+12),('Provozní náklady VaK-ex post'!$W$49*1000)*INDEX(Indexace!$C$35:$AV$35,MATCH($D$7,Indexace!$C$21:$AV$21))-Z$161,IF(Q160=('Základní vstupní data'!$F$81+13),('Provozní náklady VaK-ex post'!$W$49*1000)*INDEX(Indexace!$C$36:$AV$36,MATCH($D$7,Indexace!$C$21:$AV$21))-Z$161,IF(Q160=('Základní vstupní data'!$F$81+14),('Provozní náklady VaK-ex post'!$W$49*1000)*INDEX(Indexace!$C$37:$AV$37,MATCH($D$7,Indexace!$C$21:$AV$21))-Z$161,IF(Q160=('Základní vstupní data'!$F$81+15),('Provozní náklady VaK-ex post'!$W$49*1000)*INDEX(Indexace!$C$38:$AV$38,MATCH($D$7,Indexace!$C$21:$AV$21))-Z$161,IF(Q160=('Základní vstupní data'!$F$81+16),('Provozní náklady VaK-ex post'!$W$49*1000)*INDEX(Indexace!$C$39:$AV$39,MATCH($D$7,Indexace!$C$21:$AV$21))-Z$161,IF(Q160=('Základní vstupní data'!$F$81+17),('Provozní náklady VaK-ex post'!$W$49*1000)*INDEX(Indexace!$C$40:$AV$40,MATCH($D$7,Indexace!$C$21:$AV$21))-Z$161,IF(Q160=('Základní vstupní data'!$F$81+18),('Provozní náklady VaK-ex post'!$W$49*1000)*INDEX(Indexace!$C$41:$AV$41,MATCH($D$7,Indexace!$C$21:$AV$21))-Z$161,IF(Q160=('Základní vstupní data'!$F$81+19),('Provozní náklady VaK-ex post'!$W$49*1000)*INDEX(Indexace!$C$42:$AV$42,MATCH($D$7,Indexace!$C$21:$AV$21))-Z$161,IF(Q160=('Základní vstupní data'!$F$81+20),('Provozní náklady VaK-ex post'!$W$49*1000)*INDEX(Indexace!$C$43:$AV$43,MATCH($D$7,Indexace!$C$21:$AV$21))-Z$161,IF(Q160=('Základní vstupní data'!$F$81+21),('Provozní náklady VaK-ex post'!$W$49*1000)*INDEX(Indexace!$C$44:$AV$44,MATCH($D$7,Indexace!$C$21:$AV$21))-Z$161,IF(Q160=('Základní vstupní data'!$F$81+22),('Provozní náklady VaK-ex post'!$W$49*1000)*INDEX(Indexace!$C$45:$AV$45,MATCH($D$7,Indexace!$C$21:$AV$21))-Z$161,IF(Q160=('Základní vstupní data'!$F$81+23),('Provozní náklady VaK-ex post'!$W$49*1000)*INDEX(Indexace!$C$46:$AV$46,MATCH($D$7,Indexace!$C$21:$AV$21))-Z$161,IF(Q160=('Základní vstupní data'!$F$81+24),('Provozní náklady VaK-ex post'!$W$49*1000)*INDEX(Indexace!$C$47:$AV$47,MATCH($D$7,Indexace!$C$21:$AV$21))-Z$161,IF(Q160=('Základní vstupní data'!$F$81+25),('Provozní náklady VaK-ex post'!$W$49*1000)*INDEX(Indexace!$C$48:$AV$48,MATCH($D$7,Indexace!$C$21:$AV$21))-Z$161,IF(Q160=('Základní vstupní data'!$F$81+26),('Provozní náklady VaK-ex post'!$W$49*1000)*INDEX(Indexace!$C$48:$AV$49,MATCH($D$7,Indexace!$C$21:$AV$21))-Z$161,IF(Q160=('Základní vstupní data'!$F$81+27),('Provozní náklady VaK-ex post'!$W$49*1000)*INDEX(Indexace!$C$50:$AV$50,MATCH($D$7,Indexace!$C$21:$AV$21))-Z$161,IF(Q160=('Základní vstupní data'!$F$81+28),('Provozní náklady VaK-ex post'!$W$49*1000)*INDEX(Indexace!$C$51:$AV$51,MATCH($D$7,Indexace!$C$21:$AV$21))-Z$161,IF(Q160=('Základní vstupní data'!$F$81+29),('Provozní náklady VaK-ex post'!$W$49*1000)*INDEX(Indexace!$C$52:$AV$52,MATCH($D$7,Indexace!$C$21:$AV$21))-Z$161,IF(Q160=('Základní vstupní data'!$F$81+30),('Provozní náklady VaK-ex post'!$W$49*1000)*INDEX(Indexace!$C$53:$AV$53,MATCH($D$7,Indexace!$C$21:$AV$21))-Z$161)))))))))))))))))))))))))))))))),0)</f>
        <v>506.60805340329148</v>
      </c>
      <c r="R170" s="459">
        <f>IF(R160&gt;='Základní vstupní data'!$F$81,IF($F$2=1,0,IF(R160&gt;='Základní vstupní data'!$F$81,('Základní vstupní data'!$G$124*1000)*INDEX(Indexace!$C$23:$AV$23,MATCH($D$7,Indexace!$C$21:$AV$21))-R$162,IF(R160=('Základní vstupní data'!$F$81+1),('Provozní náklady VaK-ex post'!$G$49*1000)*INDEX(Indexace!$C$24:$AV$24,MATCH($D$7,Indexace!$C$21:$AV$21))-S$162,IF(R160=('Základní vstupní data'!$F$81+2),('Provozní náklady VaK-ex post'!$I$49*1000)*INDEX(Indexace!$C$25:$AV$25,MATCH($D$7,Indexace!$C$21:$AV$21))-T$162,IF(R160=('Základní vstupní data'!$F$81+3),('Provozní náklady VaK-ex post'!$K$49*1000)*INDEX(Indexace!$C$26:$AV$26,MATCH($D$7,Indexace!$C$21:$AV$21))-U$162,IF(R160=('Základní vstupní data'!$F$81+4),('Provozní náklady VaK-ex post'!$M$49*1000)*INDEX(Indexace!$C$27:$AV$27,MATCH($D$7,Indexace!$C$21:$AV$21))-V$162,IF(R160=('Základní vstupní data'!$F$81+5),('Provozní náklady VaK-ex post'!$O$49*1000)*INDEX(Indexace!$C$28:$AV$28,MATCH($D$7,Indexace!$C$21:$AV$21))-W$162,IF(R160=('Základní vstupní data'!$F$81+6),('Provozní náklady VaK-ex post'!$Q$49*1000)*INDEX(Indexace!$C$29:$AV$29,MATCH($D$7,Indexace!$C$21:$AV$21))-X$162,IF(R160=('Základní vstupní data'!$F$81+7),('Provozní náklady VaK-ex post'!$S$49*1000)*INDEX(Indexace!$C$30:$AV$30,MATCH($D$7,Indexace!$C$21:$AV$21))-Y$162,IF(R160=('Základní vstupní data'!$F$81+8),('Provozní náklady VaK-ex post'!$U$49*1000)*INDEX(Indexace!$C$31:$AV$31,MATCH($D$7,Indexace!$C$21:$AV$21))-Z$162,IF(R160=('Základní vstupní data'!$F$81+9),('Provozní náklady VaK-ex post'!$W$49*1000)*INDEX(Indexace!$C$32:$AV$32,MATCH($D$7,Indexace!$C$21:$AV$21))-AA$162,IF(R160=('Základní vstupní data'!$F$81+10),('Provozní náklady VaK-ex post'!$W$49*1000)*INDEX(Indexace!$C$33:$AV$33,MATCH($D$7,Indexace!$C$21:$AV$21))-AA$161,IF(R160=('Základní vstupní data'!$F$81+11),('Provozní náklady VaK-ex post'!$W$49*1000)*INDEX(Indexace!$C$34:$AV$34,MATCH($D$7,Indexace!$C$21:$AV$21))-AA$161,IF(R160=('Základní vstupní data'!$F$81+12),('Provozní náklady VaK-ex post'!$W$49*1000)*INDEX(Indexace!$C$35:$AV$35,MATCH($D$7,Indexace!$C$21:$AV$21))-AA$161,IF(R160=('Základní vstupní data'!$F$81+13),('Provozní náklady VaK-ex post'!$W$49*1000)*INDEX(Indexace!$C$36:$AV$36,MATCH($D$7,Indexace!$C$21:$AV$21))-AA$161,IF(R160=('Základní vstupní data'!$F$81+14),('Provozní náklady VaK-ex post'!$W$49*1000)*INDEX(Indexace!$C$37:$AV$37,MATCH($D$7,Indexace!$C$21:$AV$21))-AA$161,IF(R160=('Základní vstupní data'!$F$81+15),('Provozní náklady VaK-ex post'!$W$49*1000)*INDEX(Indexace!$C$38:$AV$38,MATCH($D$7,Indexace!$C$21:$AV$21))-AA$161,IF(R160=('Základní vstupní data'!$F$81+16),('Provozní náklady VaK-ex post'!$W$49*1000)*INDEX(Indexace!$C$39:$AV$39,MATCH($D$7,Indexace!$C$21:$AV$21))-AA$161,IF(R160=('Základní vstupní data'!$F$81+17),('Provozní náklady VaK-ex post'!$W$49*1000)*INDEX(Indexace!$C$40:$AV$40,MATCH($D$7,Indexace!$C$21:$AV$21))-AA$161,IF(R160=('Základní vstupní data'!$F$81+18),('Provozní náklady VaK-ex post'!$W$49*1000)*INDEX(Indexace!$C$41:$AV$41,MATCH($D$7,Indexace!$C$21:$AV$21))-AA$161,IF(R160=('Základní vstupní data'!$F$81+19),('Provozní náklady VaK-ex post'!$W$49*1000)*INDEX(Indexace!$C$42:$AV$42,MATCH($D$7,Indexace!$C$21:$AV$21))-AA$161,IF(R160=('Základní vstupní data'!$F$81+20),('Provozní náklady VaK-ex post'!$W$49*1000)*INDEX(Indexace!$C$43:$AV$43,MATCH($D$7,Indexace!$C$21:$AV$21))-AA$161,IF(R160=('Základní vstupní data'!$F$81+21),('Provozní náklady VaK-ex post'!$W$49*1000)*INDEX(Indexace!$C$44:$AV$44,MATCH($D$7,Indexace!$C$21:$AV$21))-AA$161,IF(R160=('Základní vstupní data'!$F$81+22),('Provozní náklady VaK-ex post'!$W$49*1000)*INDEX(Indexace!$C$45:$AV$45,MATCH($D$7,Indexace!$C$21:$AV$21))-AA$161,IF(R160=('Základní vstupní data'!$F$81+23),('Provozní náklady VaK-ex post'!$W$49*1000)*INDEX(Indexace!$C$46:$AV$46,MATCH($D$7,Indexace!$C$21:$AV$21))-AA$161,IF(R160=('Základní vstupní data'!$F$81+24),('Provozní náklady VaK-ex post'!$W$49*1000)*INDEX(Indexace!$C$47:$AV$47,MATCH($D$7,Indexace!$C$21:$AV$21))-AA$161,IF(R160=('Základní vstupní data'!$F$81+25),('Provozní náklady VaK-ex post'!$W$49*1000)*INDEX(Indexace!$C$48:$AV$48,MATCH($D$7,Indexace!$C$21:$AV$21))-AA$161,IF(R160=('Základní vstupní data'!$F$81+26),('Provozní náklady VaK-ex post'!$W$49*1000)*INDEX(Indexace!$C$48:$AV$49,MATCH($D$7,Indexace!$C$21:$AV$21))-AA$161,IF(R160=('Základní vstupní data'!$F$81+27),('Provozní náklady VaK-ex post'!$W$49*1000)*INDEX(Indexace!$C$50:$AV$50,MATCH($D$7,Indexace!$C$21:$AV$21))-AA$161,IF(R160=('Základní vstupní data'!$F$81+28),('Provozní náklady VaK-ex post'!$W$49*1000)*INDEX(Indexace!$C$51:$AV$51,MATCH($D$7,Indexace!$C$21:$AV$21))-AA$161,IF(R160=('Základní vstupní data'!$F$81+29),('Provozní náklady VaK-ex post'!$W$49*1000)*INDEX(Indexace!$C$52:$AV$52,MATCH($D$7,Indexace!$C$21:$AV$21))-AA$161,IF(R160=('Základní vstupní data'!$F$81+30),('Provozní náklady VaK-ex post'!$W$49*1000)*INDEX(Indexace!$C$53:$AV$53,MATCH($D$7,Indexace!$C$21:$AV$21))-AA$161)))))))))))))))))))))))))))))))),0)</f>
        <v>510.6175425522465</v>
      </c>
      <c r="S170" s="459">
        <f>IF(S160&gt;='Základní vstupní data'!$F$81,IF($F$2=1,0,IF(S160&gt;='Základní vstupní data'!$F$81,('Základní vstupní data'!$G$124*1000)*INDEX(Indexace!$C$23:$AV$23,MATCH($D$7,Indexace!$C$21:$AV$21))-S$162,IF(S160=('Základní vstupní data'!$F$81+1),('Provozní náklady VaK-ex post'!$G$49*1000)*INDEX(Indexace!$C$24:$AV$24,MATCH($D$7,Indexace!$C$21:$AV$21))-T$162,IF(S160=('Základní vstupní data'!$F$81+2),('Provozní náklady VaK-ex post'!$I$49*1000)*INDEX(Indexace!$C$25:$AV$25,MATCH($D$7,Indexace!$C$21:$AV$21))-U$162,IF(S160=('Základní vstupní data'!$F$81+3),('Provozní náklady VaK-ex post'!$K$49*1000)*INDEX(Indexace!$C$26:$AV$26,MATCH($D$7,Indexace!$C$21:$AV$21))-V$162,IF(S160=('Základní vstupní data'!$F$81+4),('Provozní náklady VaK-ex post'!$M$49*1000)*INDEX(Indexace!$C$27:$AV$27,MATCH($D$7,Indexace!$C$21:$AV$21))-W$162,IF(S160=('Základní vstupní data'!$F$81+5),('Provozní náklady VaK-ex post'!$O$49*1000)*INDEX(Indexace!$C$28:$AV$28,MATCH($D$7,Indexace!$C$21:$AV$21))-X$162,IF(S160=('Základní vstupní data'!$F$81+6),('Provozní náklady VaK-ex post'!$Q$49*1000)*INDEX(Indexace!$C$29:$AV$29,MATCH($D$7,Indexace!$C$21:$AV$21))-Y$162,IF(S160=('Základní vstupní data'!$F$81+7),('Provozní náklady VaK-ex post'!$S$49*1000)*INDEX(Indexace!$C$30:$AV$30,MATCH($D$7,Indexace!$C$21:$AV$21))-Z$162,IF(S160=('Základní vstupní data'!$F$81+8),('Provozní náklady VaK-ex post'!$U$49*1000)*INDEX(Indexace!$C$31:$AV$31,MATCH($D$7,Indexace!$C$21:$AV$21))-AA$162,IF(S160=('Základní vstupní data'!$F$81+9),('Provozní náklady VaK-ex post'!$W$49*1000)*INDEX(Indexace!$C$32:$AV$32,MATCH($D$7,Indexace!$C$21:$AV$21))-AB$162,IF(S160=('Základní vstupní data'!$F$81+10),('Provozní náklady VaK-ex post'!$W$49*1000)*INDEX(Indexace!$C$33:$AV$33,MATCH($D$7,Indexace!$C$21:$AV$21))-AB$161,IF(S160=('Základní vstupní data'!$F$81+11),('Provozní náklady VaK-ex post'!$W$49*1000)*INDEX(Indexace!$C$34:$AV$34,MATCH($D$7,Indexace!$C$21:$AV$21))-AB$161,IF(S160=('Základní vstupní data'!$F$81+12),('Provozní náklady VaK-ex post'!$W$49*1000)*INDEX(Indexace!$C$35:$AV$35,MATCH($D$7,Indexace!$C$21:$AV$21))-AB$161,IF(S160=('Základní vstupní data'!$F$81+13),('Provozní náklady VaK-ex post'!$W$49*1000)*INDEX(Indexace!$C$36:$AV$36,MATCH($D$7,Indexace!$C$21:$AV$21))-AB$161,IF(S160=('Základní vstupní data'!$F$81+14),('Provozní náklady VaK-ex post'!$W$49*1000)*INDEX(Indexace!$C$37:$AV$37,MATCH($D$7,Indexace!$C$21:$AV$21))-AB$161,IF(S160=('Základní vstupní data'!$F$81+15),('Provozní náklady VaK-ex post'!$W$49*1000)*INDEX(Indexace!$C$38:$AV$38,MATCH($D$7,Indexace!$C$21:$AV$21))-AB$161,IF(S160=('Základní vstupní data'!$F$81+16),('Provozní náklady VaK-ex post'!$W$49*1000)*INDEX(Indexace!$C$39:$AV$39,MATCH($D$7,Indexace!$C$21:$AV$21))-AB$161,IF(S160=('Základní vstupní data'!$F$81+17),('Provozní náklady VaK-ex post'!$W$49*1000)*INDEX(Indexace!$C$40:$AV$40,MATCH($D$7,Indexace!$C$21:$AV$21))-AB$161,IF(S160=('Základní vstupní data'!$F$81+18),('Provozní náklady VaK-ex post'!$W$49*1000)*INDEX(Indexace!$C$41:$AV$41,MATCH($D$7,Indexace!$C$21:$AV$21))-AB$161,IF(S160=('Základní vstupní data'!$F$81+19),('Provozní náklady VaK-ex post'!$W$49*1000)*INDEX(Indexace!$C$42:$AV$42,MATCH($D$7,Indexace!$C$21:$AV$21))-AB$161,IF(S160=('Základní vstupní data'!$F$81+20),('Provozní náklady VaK-ex post'!$W$49*1000)*INDEX(Indexace!$C$43:$AV$43,MATCH($D$7,Indexace!$C$21:$AV$21))-AB$161,IF(S160=('Základní vstupní data'!$F$81+21),('Provozní náklady VaK-ex post'!$W$49*1000)*INDEX(Indexace!$C$44:$AV$44,MATCH($D$7,Indexace!$C$21:$AV$21))-AB$161,IF(S160=('Základní vstupní data'!$F$81+22),('Provozní náklady VaK-ex post'!$W$49*1000)*INDEX(Indexace!$C$45:$AV$45,MATCH($D$7,Indexace!$C$21:$AV$21))-AB$161,IF(S160=('Základní vstupní data'!$F$81+23),('Provozní náklady VaK-ex post'!$W$49*1000)*INDEX(Indexace!$C$46:$AV$46,MATCH($D$7,Indexace!$C$21:$AV$21))-AB$161,IF(S160=('Základní vstupní data'!$F$81+24),('Provozní náklady VaK-ex post'!$W$49*1000)*INDEX(Indexace!$C$47:$AV$47,MATCH($D$7,Indexace!$C$21:$AV$21))-AB$161,IF(S160=('Základní vstupní data'!$F$81+25),('Provozní náklady VaK-ex post'!$W$49*1000)*INDEX(Indexace!$C$48:$AV$48,MATCH($D$7,Indexace!$C$21:$AV$21))-AB$161,IF(S160=('Základní vstupní data'!$F$81+26),('Provozní náklady VaK-ex post'!$W$49*1000)*INDEX(Indexace!$C$48:$AV$49,MATCH($D$7,Indexace!$C$21:$AV$21))-AB$161,IF(S160=('Základní vstupní data'!$F$81+27),('Provozní náklady VaK-ex post'!$W$49*1000)*INDEX(Indexace!$C$50:$AV$50,MATCH($D$7,Indexace!$C$21:$AV$21))-AB$161,IF(S160=('Základní vstupní data'!$F$81+28),('Provozní náklady VaK-ex post'!$W$49*1000)*INDEX(Indexace!$C$51:$AV$51,MATCH($D$7,Indexace!$C$21:$AV$21))-AB$161,IF(S160=('Základní vstupní data'!$F$81+29),('Provozní náklady VaK-ex post'!$W$49*1000)*INDEX(Indexace!$C$52:$AV$52,MATCH($D$7,Indexace!$C$21:$AV$21))-AB$161,IF(S160=('Základní vstupní data'!$F$81+30),('Provozní náklady VaK-ex post'!$W$49*1000)*INDEX(Indexace!$C$53:$AV$53,MATCH($D$7,Indexace!$C$21:$AV$21))-AB$161)))))))))))))))))))))))))))))))),0)</f>
        <v>514.54841426690837</v>
      </c>
      <c r="T170" s="459">
        <f>IF(T160&gt;='Základní vstupní data'!$F$81,IF($F$2=1,0,IF(T160&gt;='Základní vstupní data'!$F$81,('Základní vstupní data'!$G$124*1000)*INDEX(Indexace!$C$23:$AV$23,MATCH($D$7,Indexace!$C$21:$AV$21))-T$162,IF(T160=('Základní vstupní data'!$F$81+1),('Provozní náklady VaK-ex post'!$G$49*1000)*INDEX(Indexace!$C$24:$AV$24,MATCH($D$7,Indexace!$C$21:$AV$21))-U$162,IF(T160=('Základní vstupní data'!$F$81+2),('Provozní náklady VaK-ex post'!$I$49*1000)*INDEX(Indexace!$C$25:$AV$25,MATCH($D$7,Indexace!$C$21:$AV$21))-V$162,IF(T160=('Základní vstupní data'!$F$81+3),('Provozní náklady VaK-ex post'!$K$49*1000)*INDEX(Indexace!$C$26:$AV$26,MATCH($D$7,Indexace!$C$21:$AV$21))-W$162,IF(T160=('Základní vstupní data'!$F$81+4),('Provozní náklady VaK-ex post'!$M$49*1000)*INDEX(Indexace!$C$27:$AV$27,MATCH($D$7,Indexace!$C$21:$AV$21))-X$162,IF(T160=('Základní vstupní data'!$F$81+5),('Provozní náklady VaK-ex post'!$O$49*1000)*INDEX(Indexace!$C$28:$AV$28,MATCH($D$7,Indexace!$C$21:$AV$21))-Y$162,IF(T160=('Základní vstupní data'!$F$81+6),('Provozní náklady VaK-ex post'!$Q$49*1000)*INDEX(Indexace!$C$29:$AV$29,MATCH($D$7,Indexace!$C$21:$AV$21))-Z$162,IF(T160=('Základní vstupní data'!$F$81+7),('Provozní náklady VaK-ex post'!$S$49*1000)*INDEX(Indexace!$C$30:$AV$30,MATCH($D$7,Indexace!$C$21:$AV$21))-AA$162,IF(T160=('Základní vstupní data'!$F$81+8),('Provozní náklady VaK-ex post'!$U$49*1000)*INDEX(Indexace!$C$31:$AV$31,MATCH($D$7,Indexace!$C$21:$AV$21))-AB$162,IF(T160=('Základní vstupní data'!$F$81+9),('Provozní náklady VaK-ex post'!$W$49*1000)*INDEX(Indexace!$C$32:$AV$32,MATCH($D$7,Indexace!$C$21:$AV$21))-AC$162,IF(T160=('Základní vstupní data'!$F$81+10),('Provozní náklady VaK-ex post'!$W$49*1000)*INDEX(Indexace!$C$33:$AV$33,MATCH($D$7,Indexace!$C$21:$AV$21))-AC$161,IF(T160=('Základní vstupní data'!$F$81+11),('Provozní náklady VaK-ex post'!$W$49*1000)*INDEX(Indexace!$C$34:$AV$34,MATCH($D$7,Indexace!$C$21:$AV$21))-AC$161,IF(T160=('Základní vstupní data'!$F$81+12),('Provozní náklady VaK-ex post'!$W$49*1000)*INDEX(Indexace!$C$35:$AV$35,MATCH($D$7,Indexace!$C$21:$AV$21))-AC$161,IF(T160=('Základní vstupní data'!$F$81+13),('Provozní náklady VaK-ex post'!$W$49*1000)*INDEX(Indexace!$C$36:$AV$36,MATCH($D$7,Indexace!$C$21:$AV$21))-AC$161,IF(T160=('Základní vstupní data'!$F$81+14),('Provozní náklady VaK-ex post'!$W$49*1000)*INDEX(Indexace!$C$37:$AV$37,MATCH($D$7,Indexace!$C$21:$AV$21))-AC$161,IF(T160=('Základní vstupní data'!$F$81+15),('Provozní náklady VaK-ex post'!$W$49*1000)*INDEX(Indexace!$C$38:$AV$38,MATCH($D$7,Indexace!$C$21:$AV$21))-AC$161,IF(T160=('Základní vstupní data'!$F$81+16),('Provozní náklady VaK-ex post'!$W$49*1000)*INDEX(Indexace!$C$39:$AV$39,MATCH($D$7,Indexace!$C$21:$AV$21))-AC$161,IF(T160=('Základní vstupní data'!$F$81+17),('Provozní náklady VaK-ex post'!$W$49*1000)*INDEX(Indexace!$C$40:$AV$40,MATCH($D$7,Indexace!$C$21:$AV$21))-AC$161,IF(T160=('Základní vstupní data'!$F$81+18),('Provozní náklady VaK-ex post'!$W$49*1000)*INDEX(Indexace!$C$41:$AV$41,MATCH($D$7,Indexace!$C$21:$AV$21))-AC$161,IF(T160=('Základní vstupní data'!$F$81+19),('Provozní náklady VaK-ex post'!$W$49*1000)*INDEX(Indexace!$C$42:$AV$42,MATCH($D$7,Indexace!$C$21:$AV$21))-AC$161,IF(T160=('Základní vstupní data'!$F$81+20),('Provozní náklady VaK-ex post'!$W$49*1000)*INDEX(Indexace!$C$43:$AV$43,MATCH($D$7,Indexace!$C$21:$AV$21))-AC$161,IF(T160=('Základní vstupní data'!$F$81+21),('Provozní náklady VaK-ex post'!$W$49*1000)*INDEX(Indexace!$C$44:$AV$44,MATCH($D$7,Indexace!$C$21:$AV$21))-AC$161,IF(T160=('Základní vstupní data'!$F$81+22),('Provozní náklady VaK-ex post'!$W$49*1000)*INDEX(Indexace!$C$45:$AV$45,MATCH($D$7,Indexace!$C$21:$AV$21))-AC$161,IF(T160=('Základní vstupní data'!$F$81+23),('Provozní náklady VaK-ex post'!$W$49*1000)*INDEX(Indexace!$C$46:$AV$46,MATCH($D$7,Indexace!$C$21:$AV$21))-AC$161,IF(T160=('Základní vstupní data'!$F$81+24),('Provozní náklady VaK-ex post'!$W$49*1000)*INDEX(Indexace!$C$47:$AV$47,MATCH($D$7,Indexace!$C$21:$AV$21))-AC$161,IF(T160=('Základní vstupní data'!$F$81+25),('Provozní náklady VaK-ex post'!$W$49*1000)*INDEX(Indexace!$C$48:$AV$48,MATCH($D$7,Indexace!$C$21:$AV$21))-AC$161,IF(T160=('Základní vstupní data'!$F$81+26),('Provozní náklady VaK-ex post'!$W$49*1000)*INDEX(Indexace!$C$48:$AV$49,MATCH($D$7,Indexace!$C$21:$AV$21))-AC$161,IF(T160=('Základní vstupní data'!$F$81+27),('Provozní náklady VaK-ex post'!$W$49*1000)*INDEX(Indexace!$C$50:$AV$50,MATCH($D$7,Indexace!$C$21:$AV$21))-AC$161,IF(T160=('Základní vstupní data'!$F$81+28),('Provozní náklady VaK-ex post'!$W$49*1000)*INDEX(Indexace!$C$51:$AV$51,MATCH($D$7,Indexace!$C$21:$AV$21))-AC$161,IF(T160=('Základní vstupní data'!$F$81+29),('Provozní náklady VaK-ex post'!$W$49*1000)*INDEX(Indexace!$C$52:$AV$52,MATCH($D$7,Indexace!$C$21:$AV$21))-AC$161,IF(T160=('Základní vstupní data'!$F$81+30),('Provozní náklady VaK-ex post'!$W$49*1000)*INDEX(Indexace!$C$53:$AV$53,MATCH($D$7,Indexace!$C$21:$AV$21))-AC$161)))))))))))))))))))))))))))))))),0)</f>
        <v>518.40221006559636</v>
      </c>
      <c r="U170" s="459">
        <f>IF(U160&gt;='Základní vstupní data'!$F$81,IF($F$2=1,0,IF(U160&gt;='Základní vstupní data'!$F$81,('Základní vstupní data'!$G$124*1000)*INDEX(Indexace!$C$23:$AV$23,MATCH($D$7,Indexace!$C$21:$AV$21))-U$162,IF(U160=('Základní vstupní data'!$F$81+1),('Provozní náklady VaK-ex post'!$G$49*1000)*INDEX(Indexace!$C$24:$AV$24,MATCH($D$7,Indexace!$C$21:$AV$21))-V$162,IF(U160=('Základní vstupní data'!$F$81+2),('Provozní náklady VaK-ex post'!$I$49*1000)*INDEX(Indexace!$C$25:$AV$25,MATCH($D$7,Indexace!$C$21:$AV$21))-W$162,IF(U160=('Základní vstupní data'!$F$81+3),('Provozní náklady VaK-ex post'!$K$49*1000)*INDEX(Indexace!$C$26:$AV$26,MATCH($D$7,Indexace!$C$21:$AV$21))-X$162,IF(U160=('Základní vstupní data'!$F$81+4),('Provozní náklady VaK-ex post'!$M$49*1000)*INDEX(Indexace!$C$27:$AV$27,MATCH($D$7,Indexace!$C$21:$AV$21))-Y$162,IF(U160=('Základní vstupní data'!$F$81+5),('Provozní náklady VaK-ex post'!$O$49*1000)*INDEX(Indexace!$C$28:$AV$28,MATCH($D$7,Indexace!$C$21:$AV$21))-Z$162,IF(U160=('Základní vstupní data'!$F$81+6),('Provozní náklady VaK-ex post'!$Q$49*1000)*INDEX(Indexace!$C$29:$AV$29,MATCH($D$7,Indexace!$C$21:$AV$21))-AA$162,IF(U160=('Základní vstupní data'!$F$81+7),('Provozní náklady VaK-ex post'!$S$49*1000)*INDEX(Indexace!$C$30:$AV$30,MATCH($D$7,Indexace!$C$21:$AV$21))-AB$162,IF(U160=('Základní vstupní data'!$F$81+8),('Provozní náklady VaK-ex post'!$U$49*1000)*INDEX(Indexace!$C$31:$AV$31,MATCH($D$7,Indexace!$C$21:$AV$21))-AC$162,IF(U160=('Základní vstupní data'!$F$81+9),('Provozní náklady VaK-ex post'!$W$49*1000)*INDEX(Indexace!$C$32:$AV$32,MATCH($D$7,Indexace!$C$21:$AV$21))-AD$162,IF(U160=('Základní vstupní data'!$F$81+10),('Provozní náklady VaK-ex post'!$W$49*1000)*INDEX(Indexace!$C$33:$AV$33,MATCH($D$7,Indexace!$C$21:$AV$21))-AD$161,IF(U160=('Základní vstupní data'!$F$81+11),('Provozní náklady VaK-ex post'!$W$49*1000)*INDEX(Indexace!$C$34:$AV$34,MATCH($D$7,Indexace!$C$21:$AV$21))-AD$161,IF(U160=('Základní vstupní data'!$F$81+12),('Provozní náklady VaK-ex post'!$W$49*1000)*INDEX(Indexace!$C$35:$AV$35,MATCH($D$7,Indexace!$C$21:$AV$21))-AD$161,IF(U160=('Základní vstupní data'!$F$81+13),('Provozní náklady VaK-ex post'!$W$49*1000)*INDEX(Indexace!$C$36:$AV$36,MATCH($D$7,Indexace!$C$21:$AV$21))-AD$161,IF(U160=('Základní vstupní data'!$F$81+14),('Provozní náklady VaK-ex post'!$W$49*1000)*INDEX(Indexace!$C$37:$AV$37,MATCH($D$7,Indexace!$C$21:$AV$21))-AD$161,IF(U160=('Základní vstupní data'!$F$81+15),('Provozní náklady VaK-ex post'!$W$49*1000)*INDEX(Indexace!$C$38:$AV$38,MATCH($D$7,Indexace!$C$21:$AV$21))-AD$161,IF(U160=('Základní vstupní data'!$F$81+16),('Provozní náklady VaK-ex post'!$W$49*1000)*INDEX(Indexace!$C$39:$AV$39,MATCH($D$7,Indexace!$C$21:$AV$21))-AD$161,IF(U160=('Základní vstupní data'!$F$81+17),('Provozní náklady VaK-ex post'!$W$49*1000)*INDEX(Indexace!$C$40:$AV$40,MATCH($D$7,Indexace!$C$21:$AV$21))-AD$161,IF(U160=('Základní vstupní data'!$F$81+18),('Provozní náklady VaK-ex post'!$W$49*1000)*INDEX(Indexace!$C$41:$AV$41,MATCH($D$7,Indexace!$C$21:$AV$21))-AD$161,IF(U160=('Základní vstupní data'!$F$81+19),('Provozní náklady VaK-ex post'!$W$49*1000)*INDEX(Indexace!$C$42:$AV$42,MATCH($D$7,Indexace!$C$21:$AV$21))-AD$161,IF(U160=('Základní vstupní data'!$F$81+20),('Provozní náklady VaK-ex post'!$W$49*1000)*INDEX(Indexace!$C$43:$AV$43,MATCH($D$7,Indexace!$C$21:$AV$21))-AD$161,IF(U160=('Základní vstupní data'!$F$81+21),('Provozní náklady VaK-ex post'!$W$49*1000)*INDEX(Indexace!$C$44:$AV$44,MATCH($D$7,Indexace!$C$21:$AV$21))-AD$161,IF(U160=('Základní vstupní data'!$F$81+22),('Provozní náklady VaK-ex post'!$W$49*1000)*INDEX(Indexace!$C$45:$AV$45,MATCH($D$7,Indexace!$C$21:$AV$21))-AD$161,IF(U160=('Základní vstupní data'!$F$81+23),('Provozní náklady VaK-ex post'!$W$49*1000)*INDEX(Indexace!$C$46:$AV$46,MATCH($D$7,Indexace!$C$21:$AV$21))-AD$161,IF(U160=('Základní vstupní data'!$F$81+24),('Provozní náklady VaK-ex post'!$W$49*1000)*INDEX(Indexace!$C$47:$AV$47,MATCH($D$7,Indexace!$C$21:$AV$21))-AD$161,IF(U160=('Základní vstupní data'!$F$81+25),('Provozní náklady VaK-ex post'!$W$49*1000)*INDEX(Indexace!$C$48:$AV$48,MATCH($D$7,Indexace!$C$21:$AV$21))-AD$161,IF(U160=('Základní vstupní data'!$F$81+26),('Provozní náklady VaK-ex post'!$W$49*1000)*INDEX(Indexace!$C$48:$AV$49,MATCH($D$7,Indexace!$C$21:$AV$21))-AD$161,IF(U160=('Základní vstupní data'!$F$81+27),('Provozní náklady VaK-ex post'!$W$49*1000)*INDEX(Indexace!$C$50:$AV$50,MATCH($D$7,Indexace!$C$21:$AV$21))-AD$161,IF(U160=('Základní vstupní data'!$F$81+28),('Provozní náklady VaK-ex post'!$W$49*1000)*INDEX(Indexace!$C$51:$AV$51,MATCH($D$7,Indexace!$C$21:$AV$21))-AD$161,IF(U160=('Základní vstupní data'!$F$81+29),('Provozní náklady VaK-ex post'!$W$49*1000)*INDEX(Indexace!$C$52:$AV$52,MATCH($D$7,Indexace!$C$21:$AV$21))-AD$161,IF(U160=('Základní vstupní data'!$F$81+30),('Provozní náklady VaK-ex post'!$W$49*1000)*INDEX(Indexace!$C$53:$AV$53,MATCH($D$7,Indexace!$C$21:$AV$21))-AD$161)))))))))))))))))))))))))))))))),0)</f>
        <v>522.18044124078074</v>
      </c>
      <c r="V170" s="459">
        <f>IF(V160&gt;='Základní vstupní data'!$F$81,IF($F$2=1,0,IF(V160&gt;='Základní vstupní data'!$F$81,('Základní vstupní data'!$G$124*1000)*INDEX(Indexace!$C$23:$AV$23,MATCH($D$7,Indexace!$C$21:$AV$21))-V$162,IF(V160=('Základní vstupní data'!$F$81+1),('Provozní náklady VaK-ex post'!$G$49*1000)*INDEX(Indexace!$C$24:$AV$24,MATCH($D$7,Indexace!$C$21:$AV$21))-W$162,IF(V160=('Základní vstupní data'!$F$81+2),('Provozní náklady VaK-ex post'!$I$49*1000)*INDEX(Indexace!$C$25:$AV$25,MATCH($D$7,Indexace!$C$21:$AV$21))-X$162,IF(V160=('Základní vstupní data'!$F$81+3),('Provozní náklady VaK-ex post'!$K$49*1000)*INDEX(Indexace!$C$26:$AV$26,MATCH($D$7,Indexace!$C$21:$AV$21))-Y$162,IF(V160=('Základní vstupní data'!$F$81+4),('Provozní náklady VaK-ex post'!$M$49*1000)*INDEX(Indexace!$C$27:$AV$27,MATCH($D$7,Indexace!$C$21:$AV$21))-Z$162,IF(V160=('Základní vstupní data'!$F$81+5),('Provozní náklady VaK-ex post'!$O$49*1000)*INDEX(Indexace!$C$28:$AV$28,MATCH($D$7,Indexace!$C$21:$AV$21))-AA$162,IF(V160=('Základní vstupní data'!$F$81+6),('Provozní náklady VaK-ex post'!$Q$49*1000)*INDEX(Indexace!$C$29:$AV$29,MATCH($D$7,Indexace!$C$21:$AV$21))-AB$162,IF(V160=('Základní vstupní data'!$F$81+7),('Provozní náklady VaK-ex post'!$S$49*1000)*INDEX(Indexace!$C$30:$AV$30,MATCH($D$7,Indexace!$C$21:$AV$21))-AC$162,IF(V160=('Základní vstupní data'!$F$81+8),('Provozní náklady VaK-ex post'!$U$49*1000)*INDEX(Indexace!$C$31:$AV$31,MATCH($D$7,Indexace!$C$21:$AV$21))-AD$162,IF(V160=('Základní vstupní data'!$F$81+9),('Provozní náklady VaK-ex post'!$W$49*1000)*INDEX(Indexace!$C$32:$AV$32,MATCH($D$7,Indexace!$C$21:$AV$21))-AE$162,IF(V160=('Základní vstupní data'!$F$81+10),('Provozní náklady VaK-ex post'!$W$49*1000)*INDEX(Indexace!$C$33:$AV$33,MATCH($D$7,Indexace!$C$21:$AV$21))-AE$161,IF(V160=('Základní vstupní data'!$F$81+11),('Provozní náklady VaK-ex post'!$W$49*1000)*INDEX(Indexace!$C$34:$AV$34,MATCH($D$7,Indexace!$C$21:$AV$21))-AE$161,IF(V160=('Základní vstupní data'!$F$81+12),('Provozní náklady VaK-ex post'!$W$49*1000)*INDEX(Indexace!$C$35:$AV$35,MATCH($D$7,Indexace!$C$21:$AV$21))-AE$161,IF(V160=('Základní vstupní data'!$F$81+13),('Provozní náklady VaK-ex post'!$W$49*1000)*INDEX(Indexace!$C$36:$AV$36,MATCH($D$7,Indexace!$C$21:$AV$21))-AE$161,IF(V160=('Základní vstupní data'!$F$81+14),('Provozní náklady VaK-ex post'!$W$49*1000)*INDEX(Indexace!$C$37:$AV$37,MATCH($D$7,Indexace!$C$21:$AV$21))-AE$161,IF(V160=('Základní vstupní data'!$F$81+15),('Provozní náklady VaK-ex post'!$W$49*1000)*INDEX(Indexace!$C$38:$AV$38,MATCH($D$7,Indexace!$C$21:$AV$21))-AE$161,IF(V160=('Základní vstupní data'!$F$81+16),('Provozní náklady VaK-ex post'!$W$49*1000)*INDEX(Indexace!$C$39:$AV$39,MATCH($D$7,Indexace!$C$21:$AV$21))-AE$161,IF(V160=('Základní vstupní data'!$F$81+17),('Provozní náklady VaK-ex post'!$W$49*1000)*INDEX(Indexace!$C$40:$AV$40,MATCH($D$7,Indexace!$C$21:$AV$21))-AE$161,IF(V160=('Základní vstupní data'!$F$81+18),('Provozní náklady VaK-ex post'!$W$49*1000)*INDEX(Indexace!$C$41:$AV$41,MATCH($D$7,Indexace!$C$21:$AV$21))-AE$161,IF(V160=('Základní vstupní data'!$F$81+19),('Provozní náklady VaK-ex post'!$W$49*1000)*INDEX(Indexace!$C$42:$AV$42,MATCH($D$7,Indexace!$C$21:$AV$21))-AE$161,IF(V160=('Základní vstupní data'!$F$81+20),('Provozní náklady VaK-ex post'!$W$49*1000)*INDEX(Indexace!$C$43:$AV$43,MATCH($D$7,Indexace!$C$21:$AV$21))-AE$161,IF(V160=('Základní vstupní data'!$F$81+21),('Provozní náklady VaK-ex post'!$W$49*1000)*INDEX(Indexace!$C$44:$AV$44,MATCH($D$7,Indexace!$C$21:$AV$21))-AE$161,IF(V160=('Základní vstupní data'!$F$81+22),('Provozní náklady VaK-ex post'!$W$49*1000)*INDEX(Indexace!$C$45:$AV$45,MATCH($D$7,Indexace!$C$21:$AV$21))-AE$161,IF(V160=('Základní vstupní data'!$F$81+23),('Provozní náklady VaK-ex post'!$W$49*1000)*INDEX(Indexace!$C$46:$AV$46,MATCH($D$7,Indexace!$C$21:$AV$21))-AE$161,IF(V160=('Základní vstupní data'!$F$81+24),('Provozní náklady VaK-ex post'!$W$49*1000)*INDEX(Indexace!$C$47:$AV$47,MATCH($D$7,Indexace!$C$21:$AV$21))-AE$161,IF(V160=('Základní vstupní data'!$F$81+25),('Provozní náklady VaK-ex post'!$W$49*1000)*INDEX(Indexace!$C$48:$AV$48,MATCH($D$7,Indexace!$C$21:$AV$21))-AE$161,IF(V160=('Základní vstupní data'!$F$81+26),('Provozní náklady VaK-ex post'!$W$49*1000)*INDEX(Indexace!$C$48:$AV$49,MATCH($D$7,Indexace!$C$21:$AV$21))-AE$161,IF(V160=('Základní vstupní data'!$F$81+27),('Provozní náklady VaK-ex post'!$W$49*1000)*INDEX(Indexace!$C$50:$AV$50,MATCH($D$7,Indexace!$C$21:$AV$21))-AE$161,IF(V160=('Základní vstupní data'!$F$81+28),('Provozní náklady VaK-ex post'!$W$49*1000)*INDEX(Indexace!$C$51:$AV$51,MATCH($D$7,Indexace!$C$21:$AV$21))-AE$161,IF(V160=('Základní vstupní data'!$F$81+29),('Provozní náklady VaK-ex post'!$W$49*1000)*INDEX(Indexace!$C$52:$AV$52,MATCH($D$7,Indexace!$C$21:$AV$21))-AE$161,IF(V160=('Základní vstupní data'!$F$81+30),('Provozní náklady VaK-ex post'!$W$49*1000)*INDEX(Indexace!$C$53:$AV$53,MATCH($D$7,Indexace!$C$21:$AV$21))-AE$161)))))))))))))))))))))))))))))))),0)</f>
        <v>525.88458945174591</v>
      </c>
      <c r="W170" s="459">
        <f>IF(W160&gt;='Základní vstupní data'!$F$81,IF($F$2=1,0,IF(W160&gt;='Základní vstupní data'!$F$81,('Základní vstupní data'!$G$124*1000)*INDEX(Indexace!$C$23:$AV$23,MATCH($D$7,Indexace!$C$21:$AV$21))-W$162,IF(W160=('Základní vstupní data'!$F$81+1),('Provozní náklady VaK-ex post'!$G$49*1000)*INDEX(Indexace!$C$24:$AV$24,MATCH($D$7,Indexace!$C$21:$AV$21))-X$162,IF(W160=('Základní vstupní data'!$F$81+2),('Provozní náklady VaK-ex post'!$I$49*1000)*INDEX(Indexace!$C$25:$AV$25,MATCH($D$7,Indexace!$C$21:$AV$21))-Y$162,IF(W160=('Základní vstupní data'!$F$81+3),('Provozní náklady VaK-ex post'!$K$49*1000)*INDEX(Indexace!$C$26:$AV$26,MATCH($D$7,Indexace!$C$21:$AV$21))-Z$162,IF(W160=('Základní vstupní data'!$F$81+4),('Provozní náklady VaK-ex post'!$M$49*1000)*INDEX(Indexace!$C$27:$AV$27,MATCH($D$7,Indexace!$C$21:$AV$21))-AA$162,IF(W160=('Základní vstupní data'!$F$81+5),('Provozní náklady VaK-ex post'!$O$49*1000)*INDEX(Indexace!$C$28:$AV$28,MATCH($D$7,Indexace!$C$21:$AV$21))-AB$162,IF(W160=('Základní vstupní data'!$F$81+6),('Provozní náklady VaK-ex post'!$Q$49*1000)*INDEX(Indexace!$C$29:$AV$29,MATCH($D$7,Indexace!$C$21:$AV$21))-AC$162,IF(W160=('Základní vstupní data'!$F$81+7),('Provozní náklady VaK-ex post'!$S$49*1000)*INDEX(Indexace!$C$30:$AV$30,MATCH($D$7,Indexace!$C$21:$AV$21))-AD$162,IF(W160=('Základní vstupní data'!$F$81+8),('Provozní náklady VaK-ex post'!$U$49*1000)*INDEX(Indexace!$C$31:$AV$31,MATCH($D$7,Indexace!$C$21:$AV$21))-AE$162,IF(W160=('Základní vstupní data'!$F$81+9),('Provozní náklady VaK-ex post'!$W$49*1000)*INDEX(Indexace!$C$32:$AV$32,MATCH($D$7,Indexace!$C$21:$AV$21))-AF$162,IF(W160=('Základní vstupní data'!$F$81+10),('Provozní náklady VaK-ex post'!$W$49*1000)*INDEX(Indexace!$C$33:$AV$33,MATCH($D$7,Indexace!$C$21:$AV$21))-AF$161,IF(W160=('Základní vstupní data'!$F$81+11),('Provozní náklady VaK-ex post'!$W$49*1000)*INDEX(Indexace!$C$34:$AV$34,MATCH($D$7,Indexace!$C$21:$AV$21))-AF$161,IF(W160=('Základní vstupní data'!$F$81+12),('Provozní náklady VaK-ex post'!$W$49*1000)*INDEX(Indexace!$C$35:$AV$35,MATCH($D$7,Indexace!$C$21:$AV$21))-AF$161,IF(W160=('Základní vstupní data'!$F$81+13),('Provozní náklady VaK-ex post'!$W$49*1000)*INDEX(Indexace!$C$36:$AV$36,MATCH($D$7,Indexace!$C$21:$AV$21))-AF$161,IF(W160=('Základní vstupní data'!$F$81+14),('Provozní náklady VaK-ex post'!$W$49*1000)*INDEX(Indexace!$C$37:$AV$37,MATCH($D$7,Indexace!$C$21:$AV$21))-AF$161,IF(W160=('Základní vstupní data'!$F$81+15),('Provozní náklady VaK-ex post'!$W$49*1000)*INDEX(Indexace!$C$38:$AV$38,MATCH($D$7,Indexace!$C$21:$AV$21))-AF$161,IF(W160=('Základní vstupní data'!$F$81+16),('Provozní náklady VaK-ex post'!$W$49*1000)*INDEX(Indexace!$C$39:$AV$39,MATCH($D$7,Indexace!$C$21:$AV$21))-AF$161,IF(W160=('Základní vstupní data'!$F$81+17),('Provozní náklady VaK-ex post'!$W$49*1000)*INDEX(Indexace!$C$40:$AV$40,MATCH($D$7,Indexace!$C$21:$AV$21))-AF$161,IF(W160=('Základní vstupní data'!$F$81+18),('Provozní náklady VaK-ex post'!$W$49*1000)*INDEX(Indexace!$C$41:$AV$41,MATCH($D$7,Indexace!$C$21:$AV$21))-AF$161,IF(W160=('Základní vstupní data'!$F$81+19),('Provozní náklady VaK-ex post'!$W$49*1000)*INDEX(Indexace!$C$42:$AV$42,MATCH($D$7,Indexace!$C$21:$AV$21))-AF$161,IF(W160=('Základní vstupní data'!$F$81+20),('Provozní náklady VaK-ex post'!$W$49*1000)*INDEX(Indexace!$C$43:$AV$43,MATCH($D$7,Indexace!$C$21:$AV$21))-AF$161,IF(W160=('Základní vstupní data'!$F$81+21),('Provozní náklady VaK-ex post'!$W$49*1000)*INDEX(Indexace!$C$44:$AV$44,MATCH($D$7,Indexace!$C$21:$AV$21))-AF$161,IF(W160=('Základní vstupní data'!$F$81+22),('Provozní náklady VaK-ex post'!$W$49*1000)*INDEX(Indexace!$C$45:$AV$45,MATCH($D$7,Indexace!$C$21:$AV$21))-AF$161,IF(W160=('Základní vstupní data'!$F$81+23),('Provozní náklady VaK-ex post'!$W$49*1000)*INDEX(Indexace!$C$46:$AV$46,MATCH($D$7,Indexace!$C$21:$AV$21))-AF$161,IF(W160=('Základní vstupní data'!$F$81+24),('Provozní náklady VaK-ex post'!$W$49*1000)*INDEX(Indexace!$C$47:$AV$47,MATCH($D$7,Indexace!$C$21:$AV$21))-AF$161,IF(W160=('Základní vstupní data'!$F$81+25),('Provozní náklady VaK-ex post'!$W$49*1000)*INDEX(Indexace!$C$48:$AV$48,MATCH($D$7,Indexace!$C$21:$AV$21))-AF$161,IF(W160=('Základní vstupní data'!$F$81+26),('Provozní náklady VaK-ex post'!$W$49*1000)*INDEX(Indexace!$C$48:$AV$49,MATCH($D$7,Indexace!$C$21:$AV$21))-AF$161,IF(W160=('Základní vstupní data'!$F$81+27),('Provozní náklady VaK-ex post'!$W$49*1000)*INDEX(Indexace!$C$50:$AV$50,MATCH($D$7,Indexace!$C$21:$AV$21))-AF$161,IF(W160=('Základní vstupní data'!$F$81+28),('Provozní náklady VaK-ex post'!$W$49*1000)*INDEX(Indexace!$C$51:$AV$51,MATCH($D$7,Indexace!$C$21:$AV$21))-AF$161,IF(W160=('Základní vstupní data'!$F$81+29),('Provozní náklady VaK-ex post'!$W$49*1000)*INDEX(Indexace!$C$52:$AV$52,MATCH($D$7,Indexace!$C$21:$AV$21))-AF$161,IF(W160=('Základní vstupní data'!$F$81+30),('Provozní náklady VaK-ex post'!$W$49*1000)*INDEX(Indexace!$C$53:$AV$53,MATCH($D$7,Indexace!$C$21:$AV$21))-AF$161)))))))))))))))))))))))))))))))),0)</f>
        <v>529.51610730563323</v>
      </c>
      <c r="X170" s="459">
        <f>IF(X160&gt;='Základní vstupní data'!$F$81,IF($F$2=1,0,IF(X160&gt;='Základní vstupní data'!$F$81,('Základní vstupní data'!$G$124*1000)*INDEX(Indexace!$C$23:$AV$23,MATCH($D$7,Indexace!$C$21:$AV$21))-X$162,IF(X160=('Základní vstupní data'!$F$81+1),('Provozní náklady VaK-ex post'!$G$49*1000)*INDEX(Indexace!$C$24:$AV$24,MATCH($D$7,Indexace!$C$21:$AV$21))-Y$162,IF(X160=('Základní vstupní data'!$F$81+2),('Provozní náklady VaK-ex post'!$I$49*1000)*INDEX(Indexace!$C$25:$AV$25,MATCH($D$7,Indexace!$C$21:$AV$21))-Z$162,IF(X160=('Základní vstupní data'!$F$81+3),('Provozní náklady VaK-ex post'!$K$49*1000)*INDEX(Indexace!$C$26:$AV$26,MATCH($D$7,Indexace!$C$21:$AV$21))-AA$162,IF(X160=('Základní vstupní data'!$F$81+4),('Provozní náklady VaK-ex post'!$M$49*1000)*INDEX(Indexace!$C$27:$AV$27,MATCH($D$7,Indexace!$C$21:$AV$21))-AB$162,IF(X160=('Základní vstupní data'!$F$81+5),('Provozní náklady VaK-ex post'!$O$49*1000)*INDEX(Indexace!$C$28:$AV$28,MATCH($D$7,Indexace!$C$21:$AV$21))-AC$162,IF(X160=('Základní vstupní data'!$F$81+6),('Provozní náklady VaK-ex post'!$Q$49*1000)*INDEX(Indexace!$C$29:$AV$29,MATCH($D$7,Indexace!$C$21:$AV$21))-AD$162,IF(X160=('Základní vstupní data'!$F$81+7),('Provozní náklady VaK-ex post'!$S$49*1000)*INDEX(Indexace!$C$30:$AV$30,MATCH($D$7,Indexace!$C$21:$AV$21))-AE$162,IF(X160=('Základní vstupní data'!$F$81+8),('Provozní náklady VaK-ex post'!$U$49*1000)*INDEX(Indexace!$C$31:$AV$31,MATCH($D$7,Indexace!$C$21:$AV$21))-AF$162,IF(X160=('Základní vstupní data'!$F$81+9),('Provozní náklady VaK-ex post'!$W$49*1000)*INDEX(Indexace!$C$32:$AV$32,MATCH($D$7,Indexace!$C$21:$AV$21))-AG$162,IF(X160=('Základní vstupní data'!$F$81+10),('Provozní náklady VaK-ex post'!$W$49*1000)*INDEX(Indexace!$C$33:$AV$33,MATCH($D$7,Indexace!$C$21:$AV$21))-AG$161,IF(X160=('Základní vstupní data'!$F$81+11),('Provozní náklady VaK-ex post'!$W$49*1000)*INDEX(Indexace!$C$34:$AV$34,MATCH($D$7,Indexace!$C$21:$AV$21))-AG$161,IF(X160=('Základní vstupní data'!$F$81+12),('Provozní náklady VaK-ex post'!$W$49*1000)*INDEX(Indexace!$C$35:$AV$35,MATCH($D$7,Indexace!$C$21:$AV$21))-AG$161,IF(X160=('Základní vstupní data'!$F$81+13),('Provozní náklady VaK-ex post'!$W$49*1000)*INDEX(Indexace!$C$36:$AV$36,MATCH($D$7,Indexace!$C$21:$AV$21))-AG$161,IF(X160=('Základní vstupní data'!$F$81+14),('Provozní náklady VaK-ex post'!$W$49*1000)*INDEX(Indexace!$C$37:$AV$37,MATCH($D$7,Indexace!$C$21:$AV$21))-AG$161,IF(X160=('Základní vstupní data'!$F$81+15),('Provozní náklady VaK-ex post'!$W$49*1000)*INDEX(Indexace!$C$38:$AV$38,MATCH($D$7,Indexace!$C$21:$AV$21))-AG$161,IF(X160=('Základní vstupní data'!$F$81+16),('Provozní náklady VaK-ex post'!$W$49*1000)*INDEX(Indexace!$C$39:$AV$39,MATCH($D$7,Indexace!$C$21:$AV$21))-AG$161,IF(X160=('Základní vstupní data'!$F$81+17),('Provozní náklady VaK-ex post'!$W$49*1000)*INDEX(Indexace!$C$40:$AV$40,MATCH($D$7,Indexace!$C$21:$AV$21))-AG$161,IF(X160=('Základní vstupní data'!$F$81+18),('Provozní náklady VaK-ex post'!$W$49*1000)*INDEX(Indexace!$C$41:$AV$41,MATCH($D$7,Indexace!$C$21:$AV$21))-AG$161,IF(X160=('Základní vstupní data'!$F$81+19),('Provozní náklady VaK-ex post'!$W$49*1000)*INDEX(Indexace!$C$42:$AV$42,MATCH($D$7,Indexace!$C$21:$AV$21))-AG$161,IF(X160=('Základní vstupní data'!$F$81+20),('Provozní náklady VaK-ex post'!$W$49*1000)*INDEX(Indexace!$C$43:$AV$43,MATCH($D$7,Indexace!$C$21:$AV$21))-AG$161,IF(X160=('Základní vstupní data'!$F$81+21),('Provozní náklady VaK-ex post'!$W$49*1000)*INDEX(Indexace!$C$44:$AV$44,MATCH($D$7,Indexace!$C$21:$AV$21))-AG$161,IF(X160=('Základní vstupní data'!$F$81+22),('Provozní náklady VaK-ex post'!$W$49*1000)*INDEX(Indexace!$C$45:$AV$45,MATCH($D$7,Indexace!$C$21:$AV$21))-AG$161,IF(X160=('Základní vstupní data'!$F$81+23),('Provozní náklady VaK-ex post'!$W$49*1000)*INDEX(Indexace!$C$46:$AV$46,MATCH($D$7,Indexace!$C$21:$AV$21))-AG$161,IF(X160=('Základní vstupní data'!$F$81+24),('Provozní náklady VaK-ex post'!$W$49*1000)*INDEX(Indexace!$C$47:$AV$47,MATCH($D$7,Indexace!$C$21:$AV$21))-AG$161,IF(X160=('Základní vstupní data'!$F$81+25),('Provozní náklady VaK-ex post'!$W$49*1000)*INDEX(Indexace!$C$48:$AV$48,MATCH($D$7,Indexace!$C$21:$AV$21))-AG$161,IF(X160=('Základní vstupní data'!$F$81+26),('Provozní náklady VaK-ex post'!$W$49*1000)*INDEX(Indexace!$C$48:$AV$49,MATCH($D$7,Indexace!$C$21:$AV$21))-AG$161,IF(X160=('Základní vstupní data'!$F$81+27),('Provozní náklady VaK-ex post'!$W$49*1000)*INDEX(Indexace!$C$50:$AV$50,MATCH($D$7,Indexace!$C$21:$AV$21))-AG$161,IF(X160=('Základní vstupní data'!$F$81+28),('Provozní náklady VaK-ex post'!$W$49*1000)*INDEX(Indexace!$C$51:$AV$51,MATCH($D$7,Indexace!$C$21:$AV$21))-AG$161,IF(X160=('Základní vstupní data'!$F$81+29),('Provozní náklady VaK-ex post'!$W$49*1000)*INDEX(Indexace!$C$52:$AV$52,MATCH($D$7,Indexace!$C$21:$AV$21))-AG$161,IF(X160=('Základní vstupní data'!$F$81+30),('Provozní náklady VaK-ex post'!$W$49*1000)*INDEX(Indexace!$C$53:$AV$53,MATCH($D$7,Indexace!$C$21:$AV$21))-AG$161)))))))))))))))))))))))))))))))),0)</f>
        <v>533.07641892709137</v>
      </c>
      <c r="Y170" s="459">
        <f>IF(Y160&gt;='Základní vstupní data'!$F$81,IF($F$2=1,0,IF(Y160&gt;='Základní vstupní data'!$F$81,('Základní vstupní data'!$G$124*1000)*INDEX(Indexace!$C$23:$AV$23,MATCH($D$7,Indexace!$C$21:$AV$21))-Y$162,IF(Y160=('Základní vstupní data'!$F$81+1),('Provozní náklady VaK-ex post'!$G$49*1000)*INDEX(Indexace!$C$24:$AV$24,MATCH($D$7,Indexace!$C$21:$AV$21))-Z$162,IF(Y160=('Základní vstupní data'!$F$81+2),('Provozní náklady VaK-ex post'!$I$49*1000)*INDEX(Indexace!$C$25:$AV$25,MATCH($D$7,Indexace!$C$21:$AV$21))-AA$162,IF(Y160=('Základní vstupní data'!$F$81+3),('Provozní náklady VaK-ex post'!$K$49*1000)*INDEX(Indexace!$C$26:$AV$26,MATCH($D$7,Indexace!$C$21:$AV$21))-AB$162,IF(Y160=('Základní vstupní data'!$F$81+4),('Provozní náklady VaK-ex post'!$M$49*1000)*INDEX(Indexace!$C$27:$AV$27,MATCH($D$7,Indexace!$C$21:$AV$21))-AC$162,IF(Y160=('Základní vstupní data'!$F$81+5),('Provozní náklady VaK-ex post'!$O$49*1000)*INDEX(Indexace!$C$28:$AV$28,MATCH($D$7,Indexace!$C$21:$AV$21))-AD$162,IF(Y160=('Základní vstupní data'!$F$81+6),('Provozní náklady VaK-ex post'!$Q$49*1000)*INDEX(Indexace!$C$29:$AV$29,MATCH($D$7,Indexace!$C$21:$AV$21))-AE$162,IF(Y160=('Základní vstupní data'!$F$81+7),('Provozní náklady VaK-ex post'!$S$49*1000)*INDEX(Indexace!$C$30:$AV$30,MATCH($D$7,Indexace!$C$21:$AV$21))-AF$162,IF(Y160=('Základní vstupní data'!$F$81+8),('Provozní náklady VaK-ex post'!$U$49*1000)*INDEX(Indexace!$C$31:$AV$31,MATCH($D$7,Indexace!$C$21:$AV$21))-AG$162,IF(Y160=('Základní vstupní data'!$F$81+9),('Provozní náklady VaK-ex post'!$W$49*1000)*INDEX(Indexace!$C$32:$AV$32,MATCH($D$7,Indexace!$C$21:$AV$21))-AH$162,IF(Y160=('Základní vstupní data'!$F$81+10),('Provozní náklady VaK-ex post'!$W$49*1000)*INDEX(Indexace!$C$33:$AV$33,MATCH($D$7,Indexace!$C$21:$AV$21))-AH$161,IF(Y160=('Základní vstupní data'!$F$81+11),('Provozní náklady VaK-ex post'!$W$49*1000)*INDEX(Indexace!$C$34:$AV$34,MATCH($D$7,Indexace!$C$21:$AV$21))-AH$161,IF(Y160=('Základní vstupní data'!$F$81+12),('Provozní náklady VaK-ex post'!$W$49*1000)*INDEX(Indexace!$C$35:$AV$35,MATCH($D$7,Indexace!$C$21:$AV$21))-AH$161,IF(Y160=('Základní vstupní data'!$F$81+13),('Provozní náklady VaK-ex post'!$W$49*1000)*INDEX(Indexace!$C$36:$AV$36,MATCH($D$7,Indexace!$C$21:$AV$21))-AH$161,IF(Y160=('Základní vstupní data'!$F$81+14),('Provozní náklady VaK-ex post'!$W$49*1000)*INDEX(Indexace!$C$37:$AV$37,MATCH($D$7,Indexace!$C$21:$AV$21))-AH$161,IF(Y160=('Základní vstupní data'!$F$81+15),('Provozní náklady VaK-ex post'!$W$49*1000)*INDEX(Indexace!$C$38:$AV$38,MATCH($D$7,Indexace!$C$21:$AV$21))-AH$161,IF(Y160=('Základní vstupní data'!$F$81+16),('Provozní náklady VaK-ex post'!$W$49*1000)*INDEX(Indexace!$C$39:$AV$39,MATCH($D$7,Indexace!$C$21:$AV$21))-AH$161,IF(Y160=('Základní vstupní data'!$F$81+17),('Provozní náklady VaK-ex post'!$W$49*1000)*INDEX(Indexace!$C$40:$AV$40,MATCH($D$7,Indexace!$C$21:$AV$21))-AH$161,IF(Y160=('Základní vstupní data'!$F$81+18),('Provozní náklady VaK-ex post'!$W$49*1000)*INDEX(Indexace!$C$41:$AV$41,MATCH($D$7,Indexace!$C$21:$AV$21))-AH$161,IF(Y160=('Základní vstupní data'!$F$81+19),('Provozní náklady VaK-ex post'!$W$49*1000)*INDEX(Indexace!$C$42:$AV$42,MATCH($D$7,Indexace!$C$21:$AV$21))-AH$161,IF(Y160=('Základní vstupní data'!$F$81+20),('Provozní náklady VaK-ex post'!$W$49*1000)*INDEX(Indexace!$C$43:$AV$43,MATCH($D$7,Indexace!$C$21:$AV$21))-AH$161,IF(Y160=('Základní vstupní data'!$F$81+21),('Provozní náklady VaK-ex post'!$W$49*1000)*INDEX(Indexace!$C$44:$AV$44,MATCH($D$7,Indexace!$C$21:$AV$21))-AH$161,IF(Y160=('Základní vstupní data'!$F$81+22),('Provozní náklady VaK-ex post'!$W$49*1000)*INDEX(Indexace!$C$45:$AV$45,MATCH($D$7,Indexace!$C$21:$AV$21))-AH$161,IF(Y160=('Základní vstupní data'!$F$81+23),('Provozní náklady VaK-ex post'!$W$49*1000)*INDEX(Indexace!$C$46:$AV$46,MATCH($D$7,Indexace!$C$21:$AV$21))-AH$161,IF(Y160=('Základní vstupní data'!$F$81+24),('Provozní náklady VaK-ex post'!$W$49*1000)*INDEX(Indexace!$C$47:$AV$47,MATCH($D$7,Indexace!$C$21:$AV$21))-AH$161,IF(Y160=('Základní vstupní data'!$F$81+25),('Provozní náklady VaK-ex post'!$W$49*1000)*INDEX(Indexace!$C$48:$AV$48,MATCH($D$7,Indexace!$C$21:$AV$21))-AH$161,IF(Y160=('Základní vstupní data'!$F$81+26),('Provozní náklady VaK-ex post'!$W$49*1000)*INDEX(Indexace!$C$48:$AV$49,MATCH($D$7,Indexace!$C$21:$AV$21))-AH$161,IF(Y160=('Základní vstupní data'!$F$81+27),('Provozní náklady VaK-ex post'!$W$49*1000)*INDEX(Indexace!$C$50:$AV$50,MATCH($D$7,Indexace!$C$21:$AV$21))-AH$161,IF(Y160=('Základní vstupní data'!$F$81+28),('Provozní náklady VaK-ex post'!$W$49*1000)*INDEX(Indexace!$C$51:$AV$51,MATCH($D$7,Indexace!$C$21:$AV$21))-AH$161,IF(Y160=('Základní vstupní data'!$F$81+29),('Provozní náklady VaK-ex post'!$W$49*1000)*INDEX(Indexace!$C$52:$AV$52,MATCH($D$7,Indexace!$C$21:$AV$21))-AH$161,IF(Y160=('Základní vstupní data'!$F$81+30),('Provozní náklady VaK-ex post'!$W$49*1000)*INDEX(Indexace!$C$53:$AV$53,MATCH($D$7,Indexace!$C$21:$AV$21))-AH$161)))))))))))))))))))))))))))))))),0)</f>
        <v>536.56692051675623</v>
      </c>
      <c r="Z170" s="459">
        <f>IF(Z160&gt;='Základní vstupní data'!$F$81,IF($F$2=1,0,IF(Z160&gt;='Základní vstupní data'!$F$81,('Základní vstupní data'!$G$124*1000)*INDEX(Indexace!$C$23:$AV$23,MATCH($D$7,Indexace!$C$21:$AV$21))-Z$162,IF(Z160=('Základní vstupní data'!$F$81+1),('Provozní náklady VaK-ex post'!$G$49*1000)*INDEX(Indexace!$C$24:$AV$24,MATCH($D$7,Indexace!$C$21:$AV$21))-AA$162,IF(Z160=('Základní vstupní data'!$F$81+2),('Provozní náklady VaK-ex post'!$I$49*1000)*INDEX(Indexace!$C$25:$AV$25,MATCH($D$7,Indexace!$C$21:$AV$21))-AB$162,IF(Z160=('Základní vstupní data'!$F$81+3),('Provozní náklady VaK-ex post'!$K$49*1000)*INDEX(Indexace!$C$26:$AV$26,MATCH($D$7,Indexace!$C$21:$AV$21))-AC$162,IF(Z160=('Základní vstupní data'!$F$81+4),('Provozní náklady VaK-ex post'!$M$49*1000)*INDEX(Indexace!$C$27:$AV$27,MATCH($D$7,Indexace!$C$21:$AV$21))-AD$162,IF(Z160=('Základní vstupní data'!$F$81+5),('Provozní náklady VaK-ex post'!$O$49*1000)*INDEX(Indexace!$C$28:$AV$28,MATCH($D$7,Indexace!$C$21:$AV$21))-AE$162,IF(Z160=('Základní vstupní data'!$F$81+6),('Provozní náklady VaK-ex post'!$Q$49*1000)*INDEX(Indexace!$C$29:$AV$29,MATCH($D$7,Indexace!$C$21:$AV$21))-AF$162,IF(Z160=('Základní vstupní data'!$F$81+7),('Provozní náklady VaK-ex post'!$S$49*1000)*INDEX(Indexace!$C$30:$AV$30,MATCH($D$7,Indexace!$C$21:$AV$21))-AG$162,IF(Z160=('Základní vstupní data'!$F$81+8),('Provozní náklady VaK-ex post'!$U$49*1000)*INDEX(Indexace!$C$31:$AV$31,MATCH($D$7,Indexace!$C$21:$AV$21))-AH$162,IF(Z160=('Základní vstupní data'!$F$81+9),('Provozní náklady VaK-ex post'!$W$49*1000)*INDEX(Indexace!$C$32:$AV$32,MATCH($D$7,Indexace!$C$21:$AV$21))-AI$162,IF(Z160=('Základní vstupní data'!$F$81+10),('Provozní náklady VaK-ex post'!$W$49*1000)*INDEX(Indexace!$C$33:$AV$33,MATCH($D$7,Indexace!$C$21:$AV$21))-AI$161,IF(Z160=('Základní vstupní data'!$F$81+11),('Provozní náklady VaK-ex post'!$W$49*1000)*INDEX(Indexace!$C$34:$AV$34,MATCH($D$7,Indexace!$C$21:$AV$21))-AI$161,IF(Z160=('Základní vstupní data'!$F$81+12),('Provozní náklady VaK-ex post'!$W$49*1000)*INDEX(Indexace!$C$35:$AV$35,MATCH($D$7,Indexace!$C$21:$AV$21))-AI$161,IF(Z160=('Základní vstupní data'!$F$81+13),('Provozní náklady VaK-ex post'!$W$49*1000)*INDEX(Indexace!$C$36:$AV$36,MATCH($D$7,Indexace!$C$21:$AV$21))-AI$161,IF(Z160=('Základní vstupní data'!$F$81+14),('Provozní náklady VaK-ex post'!$W$49*1000)*INDEX(Indexace!$C$37:$AV$37,MATCH($D$7,Indexace!$C$21:$AV$21))-AI$161,IF(Z160=('Základní vstupní data'!$F$81+15),('Provozní náklady VaK-ex post'!$W$49*1000)*INDEX(Indexace!$C$38:$AV$38,MATCH($D$7,Indexace!$C$21:$AV$21))-AI$161,IF(Z160=('Základní vstupní data'!$F$81+16),('Provozní náklady VaK-ex post'!$W$49*1000)*INDEX(Indexace!$C$39:$AV$39,MATCH($D$7,Indexace!$C$21:$AV$21))-AI$161,IF(Z160=('Základní vstupní data'!$F$81+17),('Provozní náklady VaK-ex post'!$W$49*1000)*INDEX(Indexace!$C$40:$AV$40,MATCH($D$7,Indexace!$C$21:$AV$21))-AI$161,IF(Z160=('Základní vstupní data'!$F$81+18),('Provozní náklady VaK-ex post'!$W$49*1000)*INDEX(Indexace!$C$41:$AV$41,MATCH($D$7,Indexace!$C$21:$AV$21))-AI$161,IF(Z160=('Základní vstupní data'!$F$81+19),('Provozní náklady VaK-ex post'!$W$49*1000)*INDEX(Indexace!$C$42:$AV$42,MATCH($D$7,Indexace!$C$21:$AV$21))-AI$161,IF(Z160=('Základní vstupní data'!$F$81+20),('Provozní náklady VaK-ex post'!$W$49*1000)*INDEX(Indexace!$C$43:$AV$43,MATCH($D$7,Indexace!$C$21:$AV$21))-AI$161,IF(Z160=('Základní vstupní data'!$F$81+21),('Provozní náklady VaK-ex post'!$W$49*1000)*INDEX(Indexace!$C$44:$AV$44,MATCH($D$7,Indexace!$C$21:$AV$21))-AI$161,IF(Z160=('Základní vstupní data'!$F$81+22),('Provozní náklady VaK-ex post'!$W$49*1000)*INDEX(Indexace!$C$45:$AV$45,MATCH($D$7,Indexace!$C$21:$AV$21))-AI$161,IF(Z160=('Základní vstupní data'!$F$81+23),('Provozní náklady VaK-ex post'!$W$49*1000)*INDEX(Indexace!$C$46:$AV$46,MATCH($D$7,Indexace!$C$21:$AV$21))-AI$161,IF(Z160=('Základní vstupní data'!$F$81+24),('Provozní náklady VaK-ex post'!$W$49*1000)*INDEX(Indexace!$C$47:$AV$47,MATCH($D$7,Indexace!$C$21:$AV$21))-AI$161,IF(Z160=('Základní vstupní data'!$F$81+25),('Provozní náklady VaK-ex post'!$W$49*1000)*INDEX(Indexace!$C$48:$AV$48,MATCH($D$7,Indexace!$C$21:$AV$21))-AI$161,IF(Z160=('Základní vstupní data'!$F$81+26),('Provozní náklady VaK-ex post'!$W$49*1000)*INDEX(Indexace!$C$48:$AV$49,MATCH($D$7,Indexace!$C$21:$AV$21))-AI$161,IF(Z160=('Základní vstupní data'!$F$81+27),('Provozní náklady VaK-ex post'!$W$49*1000)*INDEX(Indexace!$C$50:$AV$50,MATCH($D$7,Indexace!$C$21:$AV$21))-AI$161,IF(Z160=('Základní vstupní data'!$F$81+28),('Provozní náklady VaK-ex post'!$W$49*1000)*INDEX(Indexace!$C$51:$AV$51,MATCH($D$7,Indexace!$C$21:$AV$21))-AI$161,IF(Z160=('Základní vstupní data'!$F$81+29),('Provozní náklady VaK-ex post'!$W$49*1000)*INDEX(Indexace!$C$52:$AV$52,MATCH($D$7,Indexace!$C$21:$AV$21))-AI$161,IF(Z160=('Základní vstupní data'!$F$81+30),('Provozní náklady VaK-ex post'!$W$49*1000)*INDEX(Indexace!$C$53:$AV$53,MATCH($D$7,Indexace!$C$21:$AV$21))-AI$161)))))))))))))))))))))))))))))))),0)</f>
        <v>539.98898089878071</v>
      </c>
      <c r="AA170" s="459">
        <f>IF(AA160&gt;='Základní vstupní data'!$F$81,IF($F$2=1,0,IF(AA160&gt;='Základní vstupní data'!$F$81,('Základní vstupní data'!$G$124*1000)*INDEX(Indexace!$C$23:$AV$23,MATCH($D$7,Indexace!$C$21:$AV$21))-AA$162,IF(AA160=('Základní vstupní data'!$F$81+1),('Provozní náklady VaK-ex post'!$G$49*1000)*INDEX(Indexace!$C$24:$AV$24,MATCH($D$7,Indexace!$C$21:$AV$21))-AB$162,IF(AA160=('Základní vstupní data'!$F$81+2),('Provozní náklady VaK-ex post'!$I$49*1000)*INDEX(Indexace!$C$25:$AV$25,MATCH($D$7,Indexace!$C$21:$AV$21))-AC$162,IF(AA160=('Základní vstupní data'!$F$81+3),('Provozní náklady VaK-ex post'!$K$49*1000)*INDEX(Indexace!$C$26:$AV$26,MATCH($D$7,Indexace!$C$21:$AV$21))-AD$162,IF(AA160=('Základní vstupní data'!$F$81+4),('Provozní náklady VaK-ex post'!$M$49*1000)*INDEX(Indexace!$C$27:$AV$27,MATCH($D$7,Indexace!$C$21:$AV$21))-AE$162,IF(AA160=('Základní vstupní data'!$F$81+5),('Provozní náklady VaK-ex post'!$O$49*1000)*INDEX(Indexace!$C$28:$AV$28,MATCH($D$7,Indexace!$C$21:$AV$21))-AF$162,IF(AA160=('Základní vstupní data'!$F$81+6),('Provozní náklady VaK-ex post'!$Q$49*1000)*INDEX(Indexace!$C$29:$AV$29,MATCH($D$7,Indexace!$C$21:$AV$21))-AG$162,IF(AA160=('Základní vstupní data'!$F$81+7),('Provozní náklady VaK-ex post'!$S$49*1000)*INDEX(Indexace!$C$30:$AV$30,MATCH($D$7,Indexace!$C$21:$AV$21))-AH$162,IF(AA160=('Základní vstupní data'!$F$81+8),('Provozní náklady VaK-ex post'!$U$49*1000)*INDEX(Indexace!$C$31:$AV$31,MATCH($D$7,Indexace!$C$21:$AV$21))-AI$162,IF(AA160=('Základní vstupní data'!$F$81+9),('Provozní náklady VaK-ex post'!$W$49*1000)*INDEX(Indexace!$C$32:$AV$32,MATCH($D$7,Indexace!$C$21:$AV$21))-AJ$162,IF(AA160=('Základní vstupní data'!$F$81+10),('Provozní náklady VaK-ex post'!$W$49*1000)*INDEX(Indexace!$C$33:$AV$33,MATCH($D$7,Indexace!$C$21:$AV$21))-AJ$161,IF(AA160=('Základní vstupní data'!$F$81+11),('Provozní náklady VaK-ex post'!$W$49*1000)*INDEX(Indexace!$C$34:$AV$34,MATCH($D$7,Indexace!$C$21:$AV$21))-AJ$161,IF(AA160=('Základní vstupní data'!$F$81+12),('Provozní náklady VaK-ex post'!$W$49*1000)*INDEX(Indexace!$C$35:$AV$35,MATCH($D$7,Indexace!$C$21:$AV$21))-AJ$161,IF(AA160=('Základní vstupní data'!$F$81+13),('Provozní náklady VaK-ex post'!$W$49*1000)*INDEX(Indexace!$C$36:$AV$36,MATCH($D$7,Indexace!$C$21:$AV$21))-AJ$161,IF(AA160=('Základní vstupní data'!$F$81+14),('Provozní náklady VaK-ex post'!$W$49*1000)*INDEX(Indexace!$C$37:$AV$37,MATCH($D$7,Indexace!$C$21:$AV$21))-AJ$161,IF(AA160=('Základní vstupní data'!$F$81+15),('Provozní náklady VaK-ex post'!$W$49*1000)*INDEX(Indexace!$C$38:$AV$38,MATCH($D$7,Indexace!$C$21:$AV$21))-AJ$161,IF(AA160=('Základní vstupní data'!$F$81+16),('Provozní náklady VaK-ex post'!$W$49*1000)*INDEX(Indexace!$C$39:$AV$39,MATCH($D$7,Indexace!$C$21:$AV$21))-AJ$161,IF(AA160=('Základní vstupní data'!$F$81+17),('Provozní náklady VaK-ex post'!$W$49*1000)*INDEX(Indexace!$C$40:$AV$40,MATCH($D$7,Indexace!$C$21:$AV$21))-AJ$161,IF(AA160=('Základní vstupní data'!$F$81+18),('Provozní náklady VaK-ex post'!$W$49*1000)*INDEX(Indexace!$C$41:$AV$41,MATCH($D$7,Indexace!$C$21:$AV$21))-AJ$161,IF(AA160=('Základní vstupní data'!$F$81+19),('Provozní náklady VaK-ex post'!$W$49*1000)*INDEX(Indexace!$C$42:$AV$42,MATCH($D$7,Indexace!$C$21:$AV$21))-AJ$161,IF(AA160=('Základní vstupní data'!$F$81+20),('Provozní náklady VaK-ex post'!$W$49*1000)*INDEX(Indexace!$C$43:$AV$43,MATCH($D$7,Indexace!$C$21:$AV$21))-AJ$161,IF(AA160=('Základní vstupní data'!$F$81+21),('Provozní náklady VaK-ex post'!$W$49*1000)*INDEX(Indexace!$C$44:$AV$44,MATCH($D$7,Indexace!$C$21:$AV$21))-AJ$161,IF(AA160=('Základní vstupní data'!$F$81+22),('Provozní náklady VaK-ex post'!$W$49*1000)*INDEX(Indexace!$C$45:$AV$45,MATCH($D$7,Indexace!$C$21:$AV$21))-AJ$161,IF(AA160=('Základní vstupní data'!$F$81+23),('Provozní náklady VaK-ex post'!$W$49*1000)*INDEX(Indexace!$C$46:$AV$46,MATCH($D$7,Indexace!$C$21:$AV$21))-AJ$161,IF(AA160=('Základní vstupní data'!$F$81+24),('Provozní náklady VaK-ex post'!$W$49*1000)*INDEX(Indexace!$C$47:$AV$47,MATCH($D$7,Indexace!$C$21:$AV$21))-AJ$161,IF(AA160=('Základní vstupní data'!$F$81+25),('Provozní náklady VaK-ex post'!$W$49*1000)*INDEX(Indexace!$C$48:$AV$48,MATCH($D$7,Indexace!$C$21:$AV$21))-AJ$161,IF(AA160=('Základní vstupní data'!$F$81+26),('Provozní náklady VaK-ex post'!$W$49*1000)*INDEX(Indexace!$C$48:$AV$49,MATCH($D$7,Indexace!$C$21:$AV$21))-AJ$161,IF(AA160=('Základní vstupní data'!$F$81+27),('Provozní náklady VaK-ex post'!$W$49*1000)*INDEX(Indexace!$C$50:$AV$50,MATCH($D$7,Indexace!$C$21:$AV$21))-AJ$161,IF(AA160=('Základní vstupní data'!$F$81+28),('Provozní náklady VaK-ex post'!$W$49*1000)*INDEX(Indexace!$C$51:$AV$51,MATCH($D$7,Indexace!$C$21:$AV$21))-AJ$161,IF(AA160=('Základní vstupní data'!$F$81+29),('Provozní náklady VaK-ex post'!$W$49*1000)*INDEX(Indexace!$C$52:$AV$52,MATCH($D$7,Indexace!$C$21:$AV$21))-AJ$161,IF(AA160=('Základní vstupní data'!$F$81+30),('Provozní náklady VaK-ex post'!$W$49*1000)*INDEX(Indexace!$C$53:$AV$53,MATCH($D$7,Indexace!$C$21:$AV$21))-AJ$161)))))))))))))))))))))))))))))))),0)</f>
        <v>543.34394205762806</v>
      </c>
      <c r="AB170" s="459">
        <f>IF(AB160&gt;='Základní vstupní data'!$F$81,IF($F$2=1,0,IF(AB160&gt;='Základní vstupní data'!$F$81,('Základní vstupní data'!$G$124*1000)*INDEX(Indexace!$C$23:$AV$23,MATCH($D$7,Indexace!$C$21:$AV$21))-AB$162,IF(AB160=('Základní vstupní data'!$F$81+1),('Provozní náklady VaK-ex post'!$G$49*1000)*INDEX(Indexace!$C$24:$AV$24,MATCH($D$7,Indexace!$C$21:$AV$21))-AC$162,IF(AB160=('Základní vstupní data'!$F$81+2),('Provozní náklady VaK-ex post'!$I$49*1000)*INDEX(Indexace!$C$25:$AV$25,MATCH($D$7,Indexace!$C$21:$AV$21))-AD$162,IF(AB160=('Základní vstupní data'!$F$81+3),('Provozní náklady VaK-ex post'!$K$49*1000)*INDEX(Indexace!$C$26:$AV$26,MATCH($D$7,Indexace!$C$21:$AV$21))-AE$162,IF(AB160=('Základní vstupní data'!$F$81+4),('Provozní náklady VaK-ex post'!$M$49*1000)*INDEX(Indexace!$C$27:$AV$27,MATCH($D$7,Indexace!$C$21:$AV$21))-AF$162,IF(AB160=('Základní vstupní data'!$F$81+5),('Provozní náklady VaK-ex post'!$O$49*1000)*INDEX(Indexace!$C$28:$AV$28,MATCH($D$7,Indexace!$C$21:$AV$21))-AG$162,IF(AB160=('Základní vstupní data'!$F$81+6),('Provozní náklady VaK-ex post'!$Q$49*1000)*INDEX(Indexace!$C$29:$AV$29,MATCH($D$7,Indexace!$C$21:$AV$21))-AH$162,IF(AB160=('Základní vstupní data'!$F$81+7),('Provozní náklady VaK-ex post'!$S$49*1000)*INDEX(Indexace!$C$30:$AV$30,MATCH($D$7,Indexace!$C$21:$AV$21))-AI$162,IF(AB160=('Základní vstupní data'!$F$81+8),('Provozní náklady VaK-ex post'!$U$49*1000)*INDEX(Indexace!$C$31:$AV$31,MATCH($D$7,Indexace!$C$21:$AV$21))-AJ$162,IF(AB160=('Základní vstupní data'!$F$81+9),('Provozní náklady VaK-ex post'!$W$49*1000)*INDEX(Indexace!$C$32:$AV$32,MATCH($D$7,Indexace!$C$21:$AV$21))-AK$162,IF(AB160=('Základní vstupní data'!$F$81+10),('Provozní náklady VaK-ex post'!$W$49*1000)*INDEX(Indexace!$C$33:$AV$33,MATCH($D$7,Indexace!$C$21:$AV$21))-AK$161,IF(AB160=('Základní vstupní data'!$F$81+11),('Provozní náklady VaK-ex post'!$W$49*1000)*INDEX(Indexace!$C$34:$AV$34,MATCH($D$7,Indexace!$C$21:$AV$21))-AK$161,IF(AB160=('Základní vstupní data'!$F$81+12),('Provozní náklady VaK-ex post'!$W$49*1000)*INDEX(Indexace!$C$35:$AV$35,MATCH($D$7,Indexace!$C$21:$AV$21))-AK$161,IF(AB160=('Základní vstupní data'!$F$81+13),('Provozní náklady VaK-ex post'!$W$49*1000)*INDEX(Indexace!$C$36:$AV$36,MATCH($D$7,Indexace!$C$21:$AV$21))-AK$161,IF(AB160=('Základní vstupní data'!$F$81+14),('Provozní náklady VaK-ex post'!$W$49*1000)*INDEX(Indexace!$C$37:$AV$37,MATCH($D$7,Indexace!$C$21:$AV$21))-AK$161,IF(AB160=('Základní vstupní data'!$F$81+15),('Provozní náklady VaK-ex post'!$W$49*1000)*INDEX(Indexace!$C$38:$AV$38,MATCH($D$7,Indexace!$C$21:$AV$21))-AK$161,IF(AB160=('Základní vstupní data'!$F$81+16),('Provozní náklady VaK-ex post'!$W$49*1000)*INDEX(Indexace!$C$39:$AV$39,MATCH($D$7,Indexace!$C$21:$AV$21))-AK$161,IF(AB160=('Základní vstupní data'!$F$81+17),('Provozní náklady VaK-ex post'!$W$49*1000)*INDEX(Indexace!$C$40:$AV$40,MATCH($D$7,Indexace!$C$21:$AV$21))-AK$161,IF(AB160=('Základní vstupní data'!$F$81+18),('Provozní náklady VaK-ex post'!$W$49*1000)*INDEX(Indexace!$C$41:$AV$41,MATCH($D$7,Indexace!$C$21:$AV$21))-AK$161,IF(AB160=('Základní vstupní data'!$F$81+19),('Provozní náklady VaK-ex post'!$W$49*1000)*INDEX(Indexace!$C$42:$AV$42,MATCH($D$7,Indexace!$C$21:$AV$21))-AK$161,IF(AB160=('Základní vstupní data'!$F$81+20),('Provozní náklady VaK-ex post'!$W$49*1000)*INDEX(Indexace!$C$43:$AV$43,MATCH($D$7,Indexace!$C$21:$AV$21))-AK$161,IF(AB160=('Základní vstupní data'!$F$81+21),('Provozní náklady VaK-ex post'!$W$49*1000)*INDEX(Indexace!$C$44:$AV$44,MATCH($D$7,Indexace!$C$21:$AV$21))-AK$161,IF(AB160=('Základní vstupní data'!$F$81+22),('Provozní náklady VaK-ex post'!$W$49*1000)*INDEX(Indexace!$C$45:$AV$45,MATCH($D$7,Indexace!$C$21:$AV$21))-AK$161,IF(AB160=('Základní vstupní data'!$F$81+23),('Provozní náklady VaK-ex post'!$W$49*1000)*INDEX(Indexace!$C$46:$AV$46,MATCH($D$7,Indexace!$C$21:$AV$21))-AK$161,IF(AB160=('Základní vstupní data'!$F$81+24),('Provozní náklady VaK-ex post'!$W$49*1000)*INDEX(Indexace!$C$47:$AV$47,MATCH($D$7,Indexace!$C$21:$AV$21))-AK$161,IF(AB160=('Základní vstupní data'!$F$81+25),('Provozní náklady VaK-ex post'!$W$49*1000)*INDEX(Indexace!$C$48:$AV$48,MATCH($D$7,Indexace!$C$21:$AV$21))-AK$161,IF(AB160=('Základní vstupní data'!$F$81+26),('Provozní náklady VaK-ex post'!$W$49*1000)*INDEX(Indexace!$C$48:$AV$49,MATCH($D$7,Indexace!$C$21:$AV$21))-AK$161,IF(AB160=('Základní vstupní data'!$F$81+27),('Provozní náklady VaK-ex post'!$W$49*1000)*INDEX(Indexace!$C$50:$AV$50,MATCH($D$7,Indexace!$C$21:$AV$21))-AK$161,IF(AB160=('Základní vstupní data'!$F$81+28),('Provozní náklady VaK-ex post'!$W$49*1000)*INDEX(Indexace!$C$51:$AV$51,MATCH($D$7,Indexace!$C$21:$AV$21))-AK$161,IF(AB160=('Základní vstupní data'!$F$81+29),('Provozní náklady VaK-ex post'!$W$49*1000)*INDEX(Indexace!$C$52:$AV$52,MATCH($D$7,Indexace!$C$21:$AV$21))-AK$161,IF(AB160=('Základní vstupní data'!$F$81+30),('Provozní náklady VaK-ex post'!$W$49*1000)*INDEX(Indexace!$C$53:$AV$53,MATCH($D$7,Indexace!$C$21:$AV$21))-AK$161)))))))))))))))))))))))))))))))),0)</f>
        <v>546.63311966434128</v>
      </c>
      <c r="AC170" s="459">
        <f>IF(AC160&gt;='Základní vstupní data'!$F$81,IF($F$2=1,0,IF(AC160&gt;='Základní vstupní data'!$F$81,('Základní vstupní data'!$G$124*1000)*INDEX(Indexace!$C$23:$AV$23,MATCH($D$7,Indexace!$C$21:$AV$21))-AC$162,IF(AC160=('Základní vstupní data'!$F$81+1),('Provozní náklady VaK-ex post'!$G$49*1000)*INDEX(Indexace!$C$24:$AV$24,MATCH($D$7,Indexace!$C$21:$AV$21))-AD$162,IF(AC160=('Základní vstupní data'!$F$81+2),('Provozní náklady VaK-ex post'!$I$49*1000)*INDEX(Indexace!$C$25:$AV$25,MATCH($D$7,Indexace!$C$21:$AV$21))-AE$162,IF(AC160=('Základní vstupní data'!$F$81+3),('Provozní náklady VaK-ex post'!$K$49*1000)*INDEX(Indexace!$C$26:$AV$26,MATCH($D$7,Indexace!$C$21:$AV$21))-AF$162,IF(AC160=('Základní vstupní data'!$F$81+4),('Provozní náklady VaK-ex post'!$M$49*1000)*INDEX(Indexace!$C$27:$AV$27,MATCH($D$7,Indexace!$C$21:$AV$21))-AG$162,IF(AC160=('Základní vstupní data'!$F$81+5),('Provozní náklady VaK-ex post'!$O$49*1000)*INDEX(Indexace!$C$28:$AV$28,MATCH($D$7,Indexace!$C$21:$AV$21))-AH$162,IF(AC160=('Základní vstupní data'!$F$81+6),('Provozní náklady VaK-ex post'!$Q$49*1000)*INDEX(Indexace!$C$29:$AV$29,MATCH($D$7,Indexace!$C$21:$AV$21))-AI$162,IF(AC160=('Základní vstupní data'!$F$81+7),('Provozní náklady VaK-ex post'!$S$49*1000)*INDEX(Indexace!$C$30:$AV$30,MATCH($D$7,Indexace!$C$21:$AV$21))-AJ$162,IF(AC160=('Základní vstupní data'!$F$81+8),('Provozní náklady VaK-ex post'!$U$49*1000)*INDEX(Indexace!$C$31:$AV$31,MATCH($D$7,Indexace!$C$21:$AV$21))-AK$162,IF(AC160=('Základní vstupní data'!$F$81+9),('Provozní náklady VaK-ex post'!$W$49*1000)*INDEX(Indexace!$C$32:$AV$32,MATCH($D$7,Indexace!$C$21:$AV$21))-AL$162,IF(AC160=('Základní vstupní data'!$F$81+10),('Provozní náklady VaK-ex post'!$W$49*1000)*INDEX(Indexace!$C$33:$AV$33,MATCH($D$7,Indexace!$C$21:$AV$21))-AL$161,IF(AC160=('Základní vstupní data'!$F$81+11),('Provozní náklady VaK-ex post'!$W$49*1000)*INDEX(Indexace!$C$34:$AV$34,MATCH($D$7,Indexace!$C$21:$AV$21))-AL$161,IF(AC160=('Základní vstupní data'!$F$81+12),('Provozní náklady VaK-ex post'!$W$49*1000)*INDEX(Indexace!$C$35:$AV$35,MATCH($D$7,Indexace!$C$21:$AV$21))-AL$161,IF(AC160=('Základní vstupní data'!$F$81+13),('Provozní náklady VaK-ex post'!$W$49*1000)*INDEX(Indexace!$C$36:$AV$36,MATCH($D$7,Indexace!$C$21:$AV$21))-AL$161,IF(AC160=('Základní vstupní data'!$F$81+14),('Provozní náklady VaK-ex post'!$W$49*1000)*INDEX(Indexace!$C$37:$AV$37,MATCH($D$7,Indexace!$C$21:$AV$21))-AL$161,IF(AC160=('Základní vstupní data'!$F$81+15),('Provozní náklady VaK-ex post'!$W$49*1000)*INDEX(Indexace!$C$38:$AV$38,MATCH($D$7,Indexace!$C$21:$AV$21))-AL$161,IF(AC160=('Základní vstupní data'!$F$81+16),('Provozní náklady VaK-ex post'!$W$49*1000)*INDEX(Indexace!$C$39:$AV$39,MATCH($D$7,Indexace!$C$21:$AV$21))-AL$161,IF(AC160=('Základní vstupní data'!$F$81+17),('Provozní náklady VaK-ex post'!$W$49*1000)*INDEX(Indexace!$C$40:$AV$40,MATCH($D$7,Indexace!$C$21:$AV$21))-AL$161,IF(AC160=('Základní vstupní data'!$F$81+18),('Provozní náklady VaK-ex post'!$W$49*1000)*INDEX(Indexace!$C$41:$AV$41,MATCH($D$7,Indexace!$C$21:$AV$21))-AL$161,IF(AC160=('Základní vstupní data'!$F$81+19),('Provozní náklady VaK-ex post'!$W$49*1000)*INDEX(Indexace!$C$42:$AV$42,MATCH($D$7,Indexace!$C$21:$AV$21))-AL$161,IF(AC160=('Základní vstupní data'!$F$81+20),('Provozní náklady VaK-ex post'!$W$49*1000)*INDEX(Indexace!$C$43:$AV$43,MATCH($D$7,Indexace!$C$21:$AV$21))-AL$161,IF(AC160=('Základní vstupní data'!$F$81+21),('Provozní náklady VaK-ex post'!$W$49*1000)*INDEX(Indexace!$C$44:$AV$44,MATCH($D$7,Indexace!$C$21:$AV$21))-AL$161,IF(AC160=('Základní vstupní data'!$F$81+22),('Provozní náklady VaK-ex post'!$W$49*1000)*INDEX(Indexace!$C$45:$AV$45,MATCH($D$7,Indexace!$C$21:$AV$21))-AL$161,IF(AC160=('Základní vstupní data'!$F$81+23),('Provozní náklady VaK-ex post'!$W$49*1000)*INDEX(Indexace!$C$46:$AV$46,MATCH($D$7,Indexace!$C$21:$AV$21))-AL$161,IF(AC160=('Základní vstupní data'!$F$81+24),('Provozní náklady VaK-ex post'!$W$49*1000)*INDEX(Indexace!$C$47:$AV$47,MATCH($D$7,Indexace!$C$21:$AV$21))-AL$161,IF(AC160=('Základní vstupní data'!$F$81+25),('Provozní náklady VaK-ex post'!$W$49*1000)*INDEX(Indexace!$C$48:$AV$48,MATCH($D$7,Indexace!$C$21:$AV$21))-AL$161,IF(AC160=('Základní vstupní data'!$F$81+26),('Provozní náklady VaK-ex post'!$W$49*1000)*INDEX(Indexace!$C$48:$AV$49,MATCH($D$7,Indexace!$C$21:$AV$21))-AL$161,IF(AC160=('Základní vstupní data'!$F$81+27),('Provozní náklady VaK-ex post'!$W$49*1000)*INDEX(Indexace!$C$50:$AV$50,MATCH($D$7,Indexace!$C$21:$AV$21))-AL$161,IF(AC160=('Základní vstupní data'!$F$81+28),('Provozní náklady VaK-ex post'!$W$49*1000)*INDEX(Indexace!$C$51:$AV$51,MATCH($D$7,Indexace!$C$21:$AV$21))-AL$161,IF(AC160=('Základní vstupní data'!$F$81+29),('Provozní náklady VaK-ex post'!$W$49*1000)*INDEX(Indexace!$C$52:$AV$52,MATCH($D$7,Indexace!$C$21:$AV$21))-AL$161,IF(AC160=('Základní vstupní data'!$F$81+30),('Provozní náklady VaK-ex post'!$W$49*1000)*INDEX(Indexace!$C$53:$AV$53,MATCH($D$7,Indexace!$C$21:$AV$21))-AL$161)))))))))))))))))))))))))))))))),0)</f>
        <v>549.85780359249145</v>
      </c>
      <c r="AD170" s="459">
        <f>IF(AD160&gt;='Základní vstupní data'!$F$81,IF($F$2=1,0,IF(AD160&gt;='Základní vstupní data'!$F$81,('Základní vstupní data'!$G$124*1000)*INDEX(Indexace!$C$23:$AV$23,MATCH($D$7,Indexace!$C$21:$AV$21))-AD$162,IF(AD160=('Základní vstupní data'!$F$81+1),('Provozní náklady VaK-ex post'!$G$49*1000)*INDEX(Indexace!$C$24:$AV$24,MATCH($D$7,Indexace!$C$21:$AV$21))-AE$162,IF(AD160=('Základní vstupní data'!$F$81+2),('Provozní náklady VaK-ex post'!$I$49*1000)*INDEX(Indexace!$C$25:$AV$25,MATCH($D$7,Indexace!$C$21:$AV$21))-AF$162,IF(AD160=('Základní vstupní data'!$F$81+3),('Provozní náklady VaK-ex post'!$K$49*1000)*INDEX(Indexace!$C$26:$AV$26,MATCH($D$7,Indexace!$C$21:$AV$21))-AG$162,IF(AD160=('Základní vstupní data'!$F$81+4),('Provozní náklady VaK-ex post'!$M$49*1000)*INDEX(Indexace!$C$27:$AV$27,MATCH($D$7,Indexace!$C$21:$AV$21))-AH$162,IF(AD160=('Základní vstupní data'!$F$81+5),('Provozní náklady VaK-ex post'!$O$49*1000)*INDEX(Indexace!$C$28:$AV$28,MATCH($D$7,Indexace!$C$21:$AV$21))-AI$162,IF(AD160=('Základní vstupní data'!$F$81+6),('Provozní náklady VaK-ex post'!$Q$49*1000)*INDEX(Indexace!$C$29:$AV$29,MATCH($D$7,Indexace!$C$21:$AV$21))-AJ$162,IF(AD160=('Základní vstupní data'!$F$81+7),('Provozní náklady VaK-ex post'!$S$49*1000)*INDEX(Indexace!$C$30:$AV$30,MATCH($D$7,Indexace!$C$21:$AV$21))-AK$162,IF(AD160=('Základní vstupní data'!$F$81+8),('Provozní náklady VaK-ex post'!$U$49*1000)*INDEX(Indexace!$C$31:$AV$31,MATCH($D$7,Indexace!$C$21:$AV$21))-AL$162,IF(AD160=('Základní vstupní data'!$F$81+9),('Provozní náklady VaK-ex post'!$W$49*1000)*INDEX(Indexace!$C$32:$AV$32,MATCH($D$7,Indexace!$C$21:$AV$21))-AM$162,IF(AD160=('Základní vstupní data'!$F$81+10),('Provozní náklady VaK-ex post'!$W$49*1000)*INDEX(Indexace!$C$33:$AV$33,MATCH($D$7,Indexace!$C$21:$AV$21))-AM$161,IF(AD160=('Základní vstupní data'!$F$81+11),('Provozní náklady VaK-ex post'!$W$49*1000)*INDEX(Indexace!$C$34:$AV$34,MATCH($D$7,Indexace!$C$21:$AV$21))-AM$161,IF(AD160=('Základní vstupní data'!$F$81+12),('Provozní náklady VaK-ex post'!$W$49*1000)*INDEX(Indexace!$C$35:$AV$35,MATCH($D$7,Indexace!$C$21:$AV$21))-AM$161,IF(AD160=('Základní vstupní data'!$F$81+13),('Provozní náklady VaK-ex post'!$W$49*1000)*INDEX(Indexace!$C$36:$AV$36,MATCH($D$7,Indexace!$C$21:$AV$21))-AM$161,IF(AD160=('Základní vstupní data'!$F$81+14),('Provozní náklady VaK-ex post'!$W$49*1000)*INDEX(Indexace!$C$37:$AV$37,MATCH($D$7,Indexace!$C$21:$AV$21))-AM$161,IF(AD160=('Základní vstupní data'!$F$81+15),('Provozní náklady VaK-ex post'!$W$49*1000)*INDEX(Indexace!$C$38:$AV$38,MATCH($D$7,Indexace!$C$21:$AV$21))-AM$161,IF(AD160=('Základní vstupní data'!$F$81+16),('Provozní náklady VaK-ex post'!$W$49*1000)*INDEX(Indexace!$C$39:$AV$39,MATCH($D$7,Indexace!$C$21:$AV$21))-AM$161,IF(AD160=('Základní vstupní data'!$F$81+17),('Provozní náklady VaK-ex post'!$W$49*1000)*INDEX(Indexace!$C$40:$AV$40,MATCH($D$7,Indexace!$C$21:$AV$21))-AM$161,IF(AD160=('Základní vstupní data'!$F$81+18),('Provozní náklady VaK-ex post'!$W$49*1000)*INDEX(Indexace!$C$41:$AV$41,MATCH($D$7,Indexace!$C$21:$AV$21))-AM$161,IF(AD160=('Základní vstupní data'!$F$81+19),('Provozní náklady VaK-ex post'!$W$49*1000)*INDEX(Indexace!$C$42:$AV$42,MATCH($D$7,Indexace!$C$21:$AV$21))-AM$161,IF(AD160=('Základní vstupní data'!$F$81+20),('Provozní náklady VaK-ex post'!$W$49*1000)*INDEX(Indexace!$C$43:$AV$43,MATCH($D$7,Indexace!$C$21:$AV$21))-AM$161,IF(AD160=('Základní vstupní data'!$F$81+21),('Provozní náklady VaK-ex post'!$W$49*1000)*INDEX(Indexace!$C$44:$AV$44,MATCH($D$7,Indexace!$C$21:$AV$21))-AM$161,IF(AD160=('Základní vstupní data'!$F$81+22),('Provozní náklady VaK-ex post'!$W$49*1000)*INDEX(Indexace!$C$45:$AV$45,MATCH($D$7,Indexace!$C$21:$AV$21))-AM$161,IF(AD160=('Základní vstupní data'!$F$81+23),('Provozní náklady VaK-ex post'!$W$49*1000)*INDEX(Indexace!$C$46:$AV$46,MATCH($D$7,Indexace!$C$21:$AV$21))-AM$161,IF(AD160=('Základní vstupní data'!$F$81+24),('Provozní náklady VaK-ex post'!$W$49*1000)*INDEX(Indexace!$C$47:$AV$47,MATCH($D$7,Indexace!$C$21:$AV$21))-AM$161,IF(AD160=('Základní vstupní data'!$F$81+25),('Provozní náklady VaK-ex post'!$W$49*1000)*INDEX(Indexace!$C$48:$AV$48,MATCH($D$7,Indexace!$C$21:$AV$21))-AM$161,IF(AD160=('Základní vstupní data'!$F$81+26),('Provozní náklady VaK-ex post'!$W$49*1000)*INDEX(Indexace!$C$48:$AV$49,MATCH($D$7,Indexace!$C$21:$AV$21))-AM$161,IF(AD160=('Základní vstupní data'!$F$81+27),('Provozní náklady VaK-ex post'!$W$49*1000)*INDEX(Indexace!$C$50:$AV$50,MATCH($D$7,Indexace!$C$21:$AV$21))-AM$161,IF(AD160=('Základní vstupní data'!$F$81+28),('Provozní náklady VaK-ex post'!$W$49*1000)*INDEX(Indexace!$C$51:$AV$51,MATCH($D$7,Indexace!$C$21:$AV$21))-AM$161,IF(AD160=('Základní vstupní data'!$F$81+29),('Provozní náklady VaK-ex post'!$W$49*1000)*INDEX(Indexace!$C$52:$AV$52,MATCH($D$7,Indexace!$C$21:$AV$21))-AM$161,IF(AD160=('Základní vstupní data'!$F$81+30),('Provozní náklady VaK-ex post'!$W$49*1000)*INDEX(Indexace!$C$53:$AV$53,MATCH($D$7,Indexace!$C$21:$AV$21))-AM$161)))))))))))))))))))))))))))))))),0)</f>
        <v>553.01925842401124</v>
      </c>
      <c r="AE170" s="459">
        <f>IF(AE160&gt;='Základní vstupní data'!$F$81,IF($F$2=1,0,IF(AE160&gt;='Základní vstupní data'!$F$81,('Základní vstupní data'!$G$124*1000)*INDEX(Indexace!$C$23:$AV$23,MATCH($D$7,Indexace!$C$21:$AV$21))-AE$162,IF(AE160=('Základní vstupní data'!$F$81+1),('Provozní náklady VaK-ex post'!$G$49*1000)*INDEX(Indexace!$C$24:$AV$24,MATCH($D$7,Indexace!$C$21:$AV$21))-AF$162,IF(AE160=('Základní vstupní data'!$F$81+2),('Provozní náklady VaK-ex post'!$I$49*1000)*INDEX(Indexace!$C$25:$AV$25,MATCH($D$7,Indexace!$C$21:$AV$21))-AG$162,IF(AE160=('Základní vstupní data'!$F$81+3),('Provozní náklady VaK-ex post'!$K$49*1000)*INDEX(Indexace!$C$26:$AV$26,MATCH($D$7,Indexace!$C$21:$AV$21))-AH$162,IF(AE160=('Základní vstupní data'!$F$81+4),('Provozní náklady VaK-ex post'!$M$49*1000)*INDEX(Indexace!$C$27:$AV$27,MATCH($D$7,Indexace!$C$21:$AV$21))-AI$162,IF(AE160=('Základní vstupní data'!$F$81+5),('Provozní náklady VaK-ex post'!$O$49*1000)*INDEX(Indexace!$C$28:$AV$28,MATCH($D$7,Indexace!$C$21:$AV$21))-AJ$162,IF(AE160=('Základní vstupní data'!$F$81+6),('Provozní náklady VaK-ex post'!$Q$49*1000)*INDEX(Indexace!$C$29:$AV$29,MATCH($D$7,Indexace!$C$21:$AV$21))-AK$162,IF(AE160=('Základní vstupní data'!$F$81+7),('Provozní náklady VaK-ex post'!$S$49*1000)*INDEX(Indexace!$C$30:$AV$30,MATCH($D$7,Indexace!$C$21:$AV$21))-AL$162,IF(AE160=('Základní vstupní data'!$F$81+8),('Provozní náklady VaK-ex post'!$U$49*1000)*INDEX(Indexace!$C$31:$AV$31,MATCH($D$7,Indexace!$C$21:$AV$21))-AM$162,IF(AE160=('Základní vstupní data'!$F$81+9),('Provozní náklady VaK-ex post'!$W$49*1000)*INDEX(Indexace!$C$32:$AV$32,MATCH($D$7,Indexace!$C$21:$AV$21))-AN$162,IF(AE160=('Základní vstupní data'!$F$81+10),('Provozní náklady VaK-ex post'!$W$49*1000)*INDEX(Indexace!$C$33:$AV$33,MATCH($D$7,Indexace!$C$21:$AV$21))-AN$161,IF(AE160=('Základní vstupní data'!$F$81+11),('Provozní náklady VaK-ex post'!$W$49*1000)*INDEX(Indexace!$C$34:$AV$34,MATCH($D$7,Indexace!$C$21:$AV$21))-AN$161,IF(AE160=('Základní vstupní data'!$F$81+12),('Provozní náklady VaK-ex post'!$W$49*1000)*INDEX(Indexace!$C$35:$AV$35,MATCH($D$7,Indexace!$C$21:$AV$21))-AN$161,IF(AE160=('Základní vstupní data'!$F$81+13),('Provozní náklady VaK-ex post'!$W$49*1000)*INDEX(Indexace!$C$36:$AV$36,MATCH($D$7,Indexace!$C$21:$AV$21))-AN$161,IF(AE160=('Základní vstupní data'!$F$81+14),('Provozní náklady VaK-ex post'!$W$49*1000)*INDEX(Indexace!$C$37:$AV$37,MATCH($D$7,Indexace!$C$21:$AV$21))-AN$161,IF(AE160=('Základní vstupní data'!$F$81+15),('Provozní náklady VaK-ex post'!$W$49*1000)*INDEX(Indexace!$C$38:$AV$38,MATCH($D$7,Indexace!$C$21:$AV$21))-AN$161,IF(AE160=('Základní vstupní data'!$F$81+16),('Provozní náklady VaK-ex post'!$W$49*1000)*INDEX(Indexace!$C$39:$AV$39,MATCH($D$7,Indexace!$C$21:$AV$21))-AN$161,IF(AE160=('Základní vstupní data'!$F$81+17),('Provozní náklady VaK-ex post'!$W$49*1000)*INDEX(Indexace!$C$40:$AV$40,MATCH($D$7,Indexace!$C$21:$AV$21))-AN$161,IF(AE160=('Základní vstupní data'!$F$81+18),('Provozní náklady VaK-ex post'!$W$49*1000)*INDEX(Indexace!$C$41:$AV$41,MATCH($D$7,Indexace!$C$21:$AV$21))-AN$161,IF(AE160=('Základní vstupní data'!$F$81+19),('Provozní náklady VaK-ex post'!$W$49*1000)*INDEX(Indexace!$C$42:$AV$42,MATCH($D$7,Indexace!$C$21:$AV$21))-AN$161,IF(AE160=('Základní vstupní data'!$F$81+20),('Provozní náklady VaK-ex post'!$W$49*1000)*INDEX(Indexace!$C$43:$AV$43,MATCH($D$7,Indexace!$C$21:$AV$21))-AN$161,IF(AE160=('Základní vstupní data'!$F$81+21),('Provozní náklady VaK-ex post'!$W$49*1000)*INDEX(Indexace!$C$44:$AV$44,MATCH($D$7,Indexace!$C$21:$AV$21))-AN$161,IF(AE160=('Základní vstupní data'!$F$81+22),('Provozní náklady VaK-ex post'!$W$49*1000)*INDEX(Indexace!$C$45:$AV$45,MATCH($D$7,Indexace!$C$21:$AV$21))-AN$161,IF(AE160=('Základní vstupní data'!$F$81+23),('Provozní náklady VaK-ex post'!$W$49*1000)*INDEX(Indexace!$C$46:$AV$46,MATCH($D$7,Indexace!$C$21:$AV$21))-AN$161,IF(AE160=('Základní vstupní data'!$F$81+24),('Provozní náklady VaK-ex post'!$W$49*1000)*INDEX(Indexace!$C$47:$AV$47,MATCH($D$7,Indexace!$C$21:$AV$21))-AN$161,IF(AE160=('Základní vstupní data'!$F$81+25),('Provozní náklady VaK-ex post'!$W$49*1000)*INDEX(Indexace!$C$48:$AV$48,MATCH($D$7,Indexace!$C$21:$AV$21))-AN$161,IF(AE160=('Základní vstupní data'!$F$81+26),('Provozní náklady VaK-ex post'!$W$49*1000)*INDEX(Indexace!$C$48:$AV$49,MATCH($D$7,Indexace!$C$21:$AV$21))-AN$161,IF(AE160=('Základní vstupní data'!$F$81+27),('Provozní náklady VaK-ex post'!$W$49*1000)*INDEX(Indexace!$C$50:$AV$50,MATCH($D$7,Indexace!$C$21:$AV$21))-AN$161,IF(AE160=('Základní vstupní data'!$F$81+28),('Provozní náklady VaK-ex post'!$W$49*1000)*INDEX(Indexace!$C$51:$AV$51,MATCH($D$7,Indexace!$C$21:$AV$21))-AN$161,IF(AE160=('Základní vstupní data'!$F$81+29),('Provozní náklady VaK-ex post'!$W$49*1000)*INDEX(Indexace!$C$52:$AV$52,MATCH($D$7,Indexace!$C$21:$AV$21))-AN$161,IF(AE160=('Základní vstupní data'!$F$81+30),('Provozní náklady VaK-ex post'!$W$49*1000)*INDEX(Indexace!$C$53:$AV$53,MATCH($D$7,Indexace!$C$21:$AV$21))-AN$161)))))))))))))))))))))))))))))))),0)</f>
        <v>556.11872394510908</v>
      </c>
      <c r="AF170" s="459">
        <f>IF(AF160&gt;='Základní vstupní data'!$F$81,IF($F$2=1,0,IF(AF160&gt;='Základní vstupní data'!$F$81,('Základní vstupní data'!$G$124*1000)*INDEX(Indexace!$C$23:$AV$23,MATCH($D$7,Indexace!$C$21:$AV$21))-AF$162,IF(AF160=('Základní vstupní data'!$F$81+1),('Provozní náklady VaK-ex post'!$G$49*1000)*INDEX(Indexace!$C$24:$AV$24,MATCH($D$7,Indexace!$C$21:$AV$21))-AG$162,IF(AF160=('Základní vstupní data'!$F$81+2),('Provozní náklady VaK-ex post'!$I$49*1000)*INDEX(Indexace!$C$25:$AV$25,MATCH($D$7,Indexace!$C$21:$AV$21))-AH$162,IF(AF160=('Základní vstupní data'!$F$81+3),('Provozní náklady VaK-ex post'!$K$49*1000)*INDEX(Indexace!$C$26:$AV$26,MATCH($D$7,Indexace!$C$21:$AV$21))-AI$162,IF(AF160=('Základní vstupní data'!$F$81+4),('Provozní náklady VaK-ex post'!$M$49*1000)*INDEX(Indexace!$C$27:$AV$27,MATCH($D$7,Indexace!$C$21:$AV$21))-AJ$162,IF(AF160=('Základní vstupní data'!$F$81+5),('Provozní náklady VaK-ex post'!$O$49*1000)*INDEX(Indexace!$C$28:$AV$28,MATCH($D$7,Indexace!$C$21:$AV$21))-AK$162,IF(AF160=('Základní vstupní data'!$F$81+6),('Provozní náklady VaK-ex post'!$Q$49*1000)*INDEX(Indexace!$C$29:$AV$29,MATCH($D$7,Indexace!$C$21:$AV$21))-AL$162,IF(AF160=('Základní vstupní data'!$F$81+7),('Provozní náklady VaK-ex post'!$S$49*1000)*INDEX(Indexace!$C$30:$AV$30,MATCH($D$7,Indexace!$C$21:$AV$21))-AM$162,IF(AF160=('Základní vstupní data'!$F$81+8),('Provozní náklady VaK-ex post'!$U$49*1000)*INDEX(Indexace!$C$31:$AV$31,MATCH($D$7,Indexace!$C$21:$AV$21))-AN$162,IF(AF160=('Základní vstupní data'!$F$81+9),('Provozní náklady VaK-ex post'!$W$49*1000)*INDEX(Indexace!$C$32:$AV$32,MATCH($D$7,Indexace!$C$21:$AV$21))-AO$162,IF(AF160=('Základní vstupní data'!$F$81+10),('Provozní náklady VaK-ex post'!$W$49*1000)*INDEX(Indexace!$C$33:$AV$33,MATCH($D$7,Indexace!$C$21:$AV$21))-AO$161,IF(AF160=('Základní vstupní data'!$F$81+11),('Provozní náklady VaK-ex post'!$W$49*1000)*INDEX(Indexace!$C$34:$AV$34,MATCH($D$7,Indexace!$C$21:$AV$21))-AO$161,IF(AF160=('Základní vstupní data'!$F$81+12),('Provozní náklady VaK-ex post'!$W$49*1000)*INDEX(Indexace!$C$35:$AV$35,MATCH($D$7,Indexace!$C$21:$AV$21))-AO$161,IF(AF160=('Základní vstupní data'!$F$81+13),('Provozní náklady VaK-ex post'!$W$49*1000)*INDEX(Indexace!$C$36:$AV$36,MATCH($D$7,Indexace!$C$21:$AV$21))-AO$161,IF(AF160=('Základní vstupní data'!$F$81+14),('Provozní náklady VaK-ex post'!$W$49*1000)*INDEX(Indexace!$C$37:$AV$37,MATCH($D$7,Indexace!$C$21:$AV$21))-AO$161,IF(AF160=('Základní vstupní data'!$F$81+15),('Provozní náklady VaK-ex post'!$W$49*1000)*INDEX(Indexace!$C$38:$AV$38,MATCH($D$7,Indexace!$C$21:$AV$21))-AO$161,IF(AF160=('Základní vstupní data'!$F$81+16),('Provozní náklady VaK-ex post'!$W$49*1000)*INDEX(Indexace!$C$39:$AV$39,MATCH($D$7,Indexace!$C$21:$AV$21))-AO$161,IF(AF160=('Základní vstupní data'!$F$81+17),('Provozní náklady VaK-ex post'!$W$49*1000)*INDEX(Indexace!$C$40:$AV$40,MATCH($D$7,Indexace!$C$21:$AV$21))-AO$161,IF(AF160=('Základní vstupní data'!$F$81+18),('Provozní náklady VaK-ex post'!$W$49*1000)*INDEX(Indexace!$C$41:$AV$41,MATCH($D$7,Indexace!$C$21:$AV$21))-AO$161,IF(AF160=('Základní vstupní data'!$F$81+19),('Provozní náklady VaK-ex post'!$W$49*1000)*INDEX(Indexace!$C$42:$AV$42,MATCH($D$7,Indexace!$C$21:$AV$21))-AO$161,IF(AF160=('Základní vstupní data'!$F$81+20),('Provozní náklady VaK-ex post'!$W$49*1000)*INDEX(Indexace!$C$43:$AV$43,MATCH($D$7,Indexace!$C$21:$AV$21))-AO$161,IF(AF160=('Základní vstupní data'!$F$81+21),('Provozní náklady VaK-ex post'!$W$49*1000)*INDEX(Indexace!$C$44:$AV$44,MATCH($D$7,Indexace!$C$21:$AV$21))-AO$161,IF(AF160=('Základní vstupní data'!$F$81+22),('Provozní náklady VaK-ex post'!$W$49*1000)*INDEX(Indexace!$C$45:$AV$45,MATCH($D$7,Indexace!$C$21:$AV$21))-AO$161,IF(AF160=('Základní vstupní data'!$F$81+23),('Provozní náklady VaK-ex post'!$W$49*1000)*INDEX(Indexace!$C$46:$AV$46,MATCH($D$7,Indexace!$C$21:$AV$21))-AO$161,IF(AF160=('Základní vstupní data'!$F$81+24),('Provozní náklady VaK-ex post'!$W$49*1000)*INDEX(Indexace!$C$47:$AV$47,MATCH($D$7,Indexace!$C$21:$AV$21))-AO$161,IF(AF160=('Základní vstupní data'!$F$81+25),('Provozní náklady VaK-ex post'!$W$49*1000)*INDEX(Indexace!$C$48:$AV$48,MATCH($D$7,Indexace!$C$21:$AV$21))-AO$161,IF(AF160=('Základní vstupní data'!$F$81+26),('Provozní náklady VaK-ex post'!$W$49*1000)*INDEX(Indexace!$C$48:$AV$49,MATCH($D$7,Indexace!$C$21:$AV$21))-AO$161,IF(AF160=('Základní vstupní data'!$F$81+27),('Provozní náklady VaK-ex post'!$W$49*1000)*INDEX(Indexace!$C$50:$AV$50,MATCH($D$7,Indexace!$C$21:$AV$21))-AO$161,IF(AF160=('Základní vstupní data'!$F$81+28),('Provozní náklady VaK-ex post'!$W$49*1000)*INDEX(Indexace!$C$51:$AV$51,MATCH($D$7,Indexace!$C$21:$AV$21))-AO$161,IF(AF160=('Základní vstupní data'!$F$81+29),('Provozní náklady VaK-ex post'!$W$49*1000)*INDEX(Indexace!$C$52:$AV$52,MATCH($D$7,Indexace!$C$21:$AV$21))-AO$161,IF(AF160=('Základní vstupní data'!$F$81+30),('Provozní náklady VaK-ex post'!$W$49*1000)*INDEX(Indexace!$C$53:$AV$53,MATCH($D$7,Indexace!$C$21:$AV$21))-AO$161)))))))))))))))))))))))))))))))),0)</f>
        <v>559.1574156324599</v>
      </c>
      <c r="AG170" s="459">
        <f>IF(AG160&gt;='Základní vstupní data'!$F$81,IF($F$2=1,0,IF(AG160&gt;='Základní vstupní data'!$F$81,('Základní vstupní data'!$G$124*1000)*INDEX(Indexace!$C$23:$AV$23,MATCH($D$7,Indexace!$C$21:$AV$21))-AG$162,IF(AG160=('Základní vstupní data'!$F$81+1),('Provozní náklady VaK-ex post'!$G$49*1000)*INDEX(Indexace!$C$24:$AV$24,MATCH($D$7,Indexace!$C$21:$AV$21))-AH$162,IF(AG160=('Základní vstupní data'!$F$81+2),('Provozní náklady VaK-ex post'!$I$49*1000)*INDEX(Indexace!$C$25:$AV$25,MATCH($D$7,Indexace!$C$21:$AV$21))-AI$162,IF(AG160=('Základní vstupní data'!$F$81+3),('Provozní náklady VaK-ex post'!$K$49*1000)*INDEX(Indexace!$C$26:$AV$26,MATCH($D$7,Indexace!$C$21:$AV$21))-AJ$162,IF(AG160=('Základní vstupní data'!$F$81+4),('Provozní náklady VaK-ex post'!$M$49*1000)*INDEX(Indexace!$C$27:$AV$27,MATCH($D$7,Indexace!$C$21:$AV$21))-AK$162,IF(AG160=('Základní vstupní data'!$F$81+5),('Provozní náklady VaK-ex post'!$O$49*1000)*INDEX(Indexace!$C$28:$AV$28,MATCH($D$7,Indexace!$C$21:$AV$21))-AL$162,IF(AG160=('Základní vstupní data'!$F$81+6),('Provozní náklady VaK-ex post'!$Q$49*1000)*INDEX(Indexace!$C$29:$AV$29,MATCH($D$7,Indexace!$C$21:$AV$21))-AM$162,IF(AG160=('Základní vstupní data'!$F$81+7),('Provozní náklady VaK-ex post'!$S$49*1000)*INDEX(Indexace!$C$30:$AV$30,MATCH($D$7,Indexace!$C$21:$AV$21))-AN$162,IF(AG160=('Základní vstupní data'!$F$81+8),('Provozní náklady VaK-ex post'!$U$49*1000)*INDEX(Indexace!$C$31:$AV$31,MATCH($D$7,Indexace!$C$21:$AV$21))-AO$162,IF(AG160=('Základní vstupní data'!$F$81+9),('Provozní náklady VaK-ex post'!$W$49*1000)*INDEX(Indexace!$C$32:$AV$32,MATCH($D$7,Indexace!$C$21:$AV$21))-AP$162,IF(AG160=('Základní vstupní data'!$F$81+10),('Provozní náklady VaK-ex post'!$W$49*1000)*INDEX(Indexace!$C$33:$AV$33,MATCH($D$7,Indexace!$C$21:$AV$21))-AP$161,IF(AG160=('Základní vstupní data'!$F$81+11),('Provozní náklady VaK-ex post'!$W$49*1000)*INDEX(Indexace!$C$34:$AV$34,MATCH($D$7,Indexace!$C$21:$AV$21))-AP$161,IF(AG160=('Základní vstupní data'!$F$81+12),('Provozní náklady VaK-ex post'!$W$49*1000)*INDEX(Indexace!$C$35:$AV$35,MATCH($D$7,Indexace!$C$21:$AV$21))-AP$161,IF(AG160=('Základní vstupní data'!$F$81+13),('Provozní náklady VaK-ex post'!$W$49*1000)*INDEX(Indexace!$C$36:$AV$36,MATCH($D$7,Indexace!$C$21:$AV$21))-AP$161,IF(AG160=('Základní vstupní data'!$F$81+14),('Provozní náklady VaK-ex post'!$W$49*1000)*INDEX(Indexace!$C$37:$AV$37,MATCH($D$7,Indexace!$C$21:$AV$21))-AP$161,IF(AG160=('Základní vstupní data'!$F$81+15),('Provozní náklady VaK-ex post'!$W$49*1000)*INDEX(Indexace!$C$38:$AV$38,MATCH($D$7,Indexace!$C$21:$AV$21))-AP$161,IF(AG160=('Základní vstupní data'!$F$81+16),('Provozní náklady VaK-ex post'!$W$49*1000)*INDEX(Indexace!$C$39:$AV$39,MATCH($D$7,Indexace!$C$21:$AV$21))-AP$161,IF(AG160=('Základní vstupní data'!$F$81+17),('Provozní náklady VaK-ex post'!$W$49*1000)*INDEX(Indexace!$C$40:$AV$40,MATCH($D$7,Indexace!$C$21:$AV$21))-AP$161,IF(AG160=('Základní vstupní data'!$F$81+18),('Provozní náklady VaK-ex post'!$W$49*1000)*INDEX(Indexace!$C$41:$AV$41,MATCH($D$7,Indexace!$C$21:$AV$21))-AP$161,IF(AG160=('Základní vstupní data'!$F$81+19),('Provozní náklady VaK-ex post'!$W$49*1000)*INDEX(Indexace!$C$42:$AV$42,MATCH($D$7,Indexace!$C$21:$AV$21))-AP$161,IF(AG160=('Základní vstupní data'!$F$81+20),('Provozní náklady VaK-ex post'!$W$49*1000)*INDEX(Indexace!$C$43:$AV$43,MATCH($D$7,Indexace!$C$21:$AV$21))-AP$161,IF(AG160=('Základní vstupní data'!$F$81+21),('Provozní náklady VaK-ex post'!$W$49*1000)*INDEX(Indexace!$C$44:$AV$44,MATCH($D$7,Indexace!$C$21:$AV$21))-AP$161,IF(AG160=('Základní vstupní data'!$F$81+22),('Provozní náklady VaK-ex post'!$W$49*1000)*INDEX(Indexace!$C$45:$AV$45,MATCH($D$7,Indexace!$C$21:$AV$21))-AP$161,IF(AG160=('Základní vstupní data'!$F$81+23),('Provozní náklady VaK-ex post'!$W$49*1000)*INDEX(Indexace!$C$46:$AV$46,MATCH($D$7,Indexace!$C$21:$AV$21))-AP$161,IF(AG160=('Základní vstupní data'!$F$81+24),('Provozní náklady VaK-ex post'!$W$49*1000)*INDEX(Indexace!$C$47:$AV$47,MATCH($D$7,Indexace!$C$21:$AV$21))-AP$161,IF(AG160=('Základní vstupní data'!$F$81+25),('Provozní náklady VaK-ex post'!$W$49*1000)*INDEX(Indexace!$C$48:$AV$48,MATCH($D$7,Indexace!$C$21:$AV$21))-AP$161,IF(AG160=('Základní vstupní data'!$F$81+26),('Provozní náklady VaK-ex post'!$W$49*1000)*INDEX(Indexace!$C$48:$AV$49,MATCH($D$7,Indexace!$C$21:$AV$21))-AP$161,IF(AG160=('Základní vstupní data'!$F$81+27),('Provozní náklady VaK-ex post'!$W$49*1000)*INDEX(Indexace!$C$50:$AV$50,MATCH($D$7,Indexace!$C$21:$AV$21))-AP$161,IF(AG160=('Základní vstupní data'!$F$81+28),('Provozní náklady VaK-ex post'!$W$49*1000)*INDEX(Indexace!$C$51:$AV$51,MATCH($D$7,Indexace!$C$21:$AV$21))-AP$161,IF(AG160=('Základní vstupní data'!$F$81+29),('Provozní náklady VaK-ex post'!$W$49*1000)*INDEX(Indexace!$C$52:$AV$52,MATCH($D$7,Indexace!$C$21:$AV$21))-AP$161,IF(AG160=('Základní vstupní data'!$F$81+30),('Provozní náklady VaK-ex post'!$W$49*1000)*INDEX(Indexace!$C$53:$AV$53,MATCH($D$7,Indexace!$C$21:$AV$21))-AP$161)))))))))))))))))))))))))))))))),0)</f>
        <v>559.1574156324599</v>
      </c>
      <c r="AH170" s="459">
        <f>IF(AH160&gt;='Základní vstupní data'!$F$81,IF($F$2=1,0,IF(AH160&gt;='Základní vstupní data'!$F$81,('Základní vstupní data'!$G$124*1000)*INDEX(Indexace!$C$23:$AV$23,MATCH($D$7,Indexace!$C$21:$AV$21))-AH$162,IF(AH160=('Základní vstupní data'!$F$81+1),('Provozní náklady VaK-ex post'!$G$49*1000)*INDEX(Indexace!$C$24:$AV$24,MATCH($D$7,Indexace!$C$21:$AV$21))-AI$162,IF(AH160=('Základní vstupní data'!$F$81+2),('Provozní náklady VaK-ex post'!$I$49*1000)*INDEX(Indexace!$C$25:$AV$25,MATCH($D$7,Indexace!$C$21:$AV$21))-AJ$162,IF(AH160=('Základní vstupní data'!$F$81+3),('Provozní náklady VaK-ex post'!$K$49*1000)*INDEX(Indexace!$C$26:$AV$26,MATCH($D$7,Indexace!$C$21:$AV$21))-AK$162,IF(AH160=('Základní vstupní data'!$F$81+4),('Provozní náklady VaK-ex post'!$M$49*1000)*INDEX(Indexace!$C$27:$AV$27,MATCH($D$7,Indexace!$C$21:$AV$21))-AL$162,IF(AH160=('Základní vstupní data'!$F$81+5),('Provozní náklady VaK-ex post'!$O$49*1000)*INDEX(Indexace!$C$28:$AV$28,MATCH($D$7,Indexace!$C$21:$AV$21))-AM$162,IF(AH160=('Základní vstupní data'!$F$81+6),('Provozní náklady VaK-ex post'!$Q$49*1000)*INDEX(Indexace!$C$29:$AV$29,MATCH($D$7,Indexace!$C$21:$AV$21))-AN$162,IF(AH160=('Základní vstupní data'!$F$81+7),('Provozní náklady VaK-ex post'!$S$49*1000)*INDEX(Indexace!$C$30:$AV$30,MATCH($D$7,Indexace!$C$21:$AV$21))-AO$162,IF(AH160=('Základní vstupní data'!$F$81+8),('Provozní náklady VaK-ex post'!$U$49*1000)*INDEX(Indexace!$C$31:$AV$31,MATCH($D$7,Indexace!$C$21:$AV$21))-AP$162,IF(AH160=('Základní vstupní data'!$F$81+9),('Provozní náklady VaK-ex post'!$W$49*1000)*INDEX(Indexace!$C$32:$AV$32,MATCH($D$7,Indexace!$C$21:$AV$21))-AQ$162,IF(AH160=('Základní vstupní data'!$F$81+10),('Provozní náklady VaK-ex post'!$W$49*1000)*INDEX(Indexace!$C$33:$AV$33,MATCH($D$7,Indexace!$C$21:$AV$21))-AQ$161,IF(AH160=('Základní vstupní data'!$F$81+11),('Provozní náklady VaK-ex post'!$W$49*1000)*INDEX(Indexace!$C$34:$AV$34,MATCH($D$7,Indexace!$C$21:$AV$21))-AQ$161,IF(AH160=('Základní vstupní data'!$F$81+12),('Provozní náklady VaK-ex post'!$W$49*1000)*INDEX(Indexace!$C$35:$AV$35,MATCH($D$7,Indexace!$C$21:$AV$21))-AQ$161,IF(AH160=('Základní vstupní data'!$F$81+13),('Provozní náklady VaK-ex post'!$W$49*1000)*INDEX(Indexace!$C$36:$AV$36,MATCH($D$7,Indexace!$C$21:$AV$21))-AQ$161,IF(AH160=('Základní vstupní data'!$F$81+14),('Provozní náklady VaK-ex post'!$W$49*1000)*INDEX(Indexace!$C$37:$AV$37,MATCH($D$7,Indexace!$C$21:$AV$21))-AQ$161,IF(AH160=('Základní vstupní data'!$F$81+15),('Provozní náklady VaK-ex post'!$W$49*1000)*INDEX(Indexace!$C$38:$AV$38,MATCH($D$7,Indexace!$C$21:$AV$21))-AQ$161,IF(AH160=('Základní vstupní data'!$F$81+16),('Provozní náklady VaK-ex post'!$W$49*1000)*INDEX(Indexace!$C$39:$AV$39,MATCH($D$7,Indexace!$C$21:$AV$21))-AQ$161,IF(AH160=('Základní vstupní data'!$F$81+17),('Provozní náklady VaK-ex post'!$W$49*1000)*INDEX(Indexace!$C$40:$AV$40,MATCH($D$7,Indexace!$C$21:$AV$21))-AQ$161,IF(AH160=('Základní vstupní data'!$F$81+18),('Provozní náklady VaK-ex post'!$W$49*1000)*INDEX(Indexace!$C$41:$AV$41,MATCH($D$7,Indexace!$C$21:$AV$21))-AQ$161,IF(AH160=('Základní vstupní data'!$F$81+19),('Provozní náklady VaK-ex post'!$W$49*1000)*INDEX(Indexace!$C$42:$AV$42,MATCH($D$7,Indexace!$C$21:$AV$21))-AQ$161,IF(AH160=('Základní vstupní data'!$F$81+20),('Provozní náklady VaK-ex post'!$W$49*1000)*INDEX(Indexace!$C$43:$AV$43,MATCH($D$7,Indexace!$C$21:$AV$21))-AQ$161,IF(AH160=('Základní vstupní data'!$F$81+21),('Provozní náklady VaK-ex post'!$W$49*1000)*INDEX(Indexace!$C$44:$AV$44,MATCH($D$7,Indexace!$C$21:$AV$21))-AQ$161,IF(AH160=('Základní vstupní data'!$F$81+22),('Provozní náklady VaK-ex post'!$W$49*1000)*INDEX(Indexace!$C$45:$AV$45,MATCH($D$7,Indexace!$C$21:$AV$21))-AQ$161,IF(AH160=('Základní vstupní data'!$F$81+23),('Provozní náklady VaK-ex post'!$W$49*1000)*INDEX(Indexace!$C$46:$AV$46,MATCH($D$7,Indexace!$C$21:$AV$21))-AQ$161,IF(AH160=('Základní vstupní data'!$F$81+24),('Provozní náklady VaK-ex post'!$W$49*1000)*INDEX(Indexace!$C$47:$AV$47,MATCH($D$7,Indexace!$C$21:$AV$21))-AQ$161,IF(AH160=('Základní vstupní data'!$F$81+25),('Provozní náklady VaK-ex post'!$W$49*1000)*INDEX(Indexace!$C$48:$AV$48,MATCH($D$7,Indexace!$C$21:$AV$21))-AQ$161,IF(AH160=('Základní vstupní data'!$F$81+26),('Provozní náklady VaK-ex post'!$W$49*1000)*INDEX(Indexace!$C$48:$AV$49,MATCH($D$7,Indexace!$C$21:$AV$21))-AQ$161,IF(AH160=('Základní vstupní data'!$F$81+27),('Provozní náklady VaK-ex post'!$W$49*1000)*INDEX(Indexace!$C$50:$AV$50,MATCH($D$7,Indexace!$C$21:$AV$21))-AQ$161,IF(AH160=('Základní vstupní data'!$F$81+28),('Provozní náklady VaK-ex post'!$W$49*1000)*INDEX(Indexace!$C$51:$AV$51,MATCH($D$7,Indexace!$C$21:$AV$21))-AQ$161,IF(AH160=('Základní vstupní data'!$F$81+29),('Provozní náklady VaK-ex post'!$W$49*1000)*INDEX(Indexace!$C$52:$AV$52,MATCH($D$7,Indexace!$C$21:$AV$21))-AQ$161,IF(AH160=('Základní vstupní data'!$F$81+30),('Provozní náklady VaK-ex post'!$W$49*1000)*INDEX(Indexace!$C$53:$AV$53,MATCH($D$7,Indexace!$C$21:$AV$21))-AQ$161)))))))))))))))))))))))))))))))),0)</f>
        <v>559.1574156324599</v>
      </c>
    </row>
    <row r="171" spans="1:36" s="17" customFormat="1">
      <c r="B171" s="16"/>
      <c r="C171" s="309"/>
      <c r="D171" s="16"/>
      <c r="E171" s="305"/>
      <c r="F171" s="310"/>
      <c r="G171" s="310"/>
      <c r="H171" s="310"/>
      <c r="I171" s="310"/>
      <c r="J171" s="310"/>
      <c r="K171" s="310"/>
      <c r="L171" s="310"/>
      <c r="M171" s="310"/>
      <c r="N171" s="310"/>
      <c r="O171" s="310"/>
      <c r="P171" s="310"/>
      <c r="Q171" s="310"/>
      <c r="R171" s="310"/>
      <c r="S171" s="310"/>
      <c r="T171" s="310"/>
      <c r="U171" s="310"/>
      <c r="V171" s="310"/>
      <c r="W171" s="310"/>
      <c r="X171" s="310"/>
      <c r="Y171" s="310"/>
      <c r="Z171" s="310"/>
      <c r="AA171" s="310"/>
      <c r="AB171" s="310"/>
      <c r="AC171" s="310"/>
      <c r="AD171" s="310"/>
      <c r="AE171" s="310"/>
      <c r="AF171" s="310"/>
      <c r="AG171" s="310"/>
      <c r="AH171" s="310"/>
    </row>
    <row r="172" spans="1:36" s="17" customFormat="1">
      <c r="B172" s="202" t="s">
        <v>238</v>
      </c>
      <c r="C172" s="202" t="s">
        <v>246</v>
      </c>
      <c r="D172" s="211"/>
      <c r="E172" s="206">
        <f>E160</f>
        <v>2024</v>
      </c>
      <c r="F172" s="206">
        <f t="shared" ref="F172:AH172" si="110">F160</f>
        <v>2025</v>
      </c>
      <c r="G172" s="206">
        <f t="shared" si="110"/>
        <v>2026</v>
      </c>
      <c r="H172" s="206">
        <f t="shared" si="110"/>
        <v>2027</v>
      </c>
      <c r="I172" s="206">
        <f t="shared" si="110"/>
        <v>2028</v>
      </c>
      <c r="J172" s="206">
        <f t="shared" si="110"/>
        <v>2029</v>
      </c>
      <c r="K172" s="206">
        <f t="shared" si="110"/>
        <v>2030</v>
      </c>
      <c r="L172" s="206">
        <f t="shared" si="110"/>
        <v>2031</v>
      </c>
      <c r="M172" s="206">
        <f t="shared" si="110"/>
        <v>2032</v>
      </c>
      <c r="N172" s="206">
        <f t="shared" si="110"/>
        <v>2033</v>
      </c>
      <c r="O172" s="206">
        <f t="shared" si="110"/>
        <v>2034</v>
      </c>
      <c r="P172" s="206">
        <f t="shared" si="110"/>
        <v>2035</v>
      </c>
      <c r="Q172" s="206">
        <f t="shared" si="110"/>
        <v>2036</v>
      </c>
      <c r="R172" s="206">
        <f t="shared" si="110"/>
        <v>2037</v>
      </c>
      <c r="S172" s="206">
        <f t="shared" si="110"/>
        <v>2038</v>
      </c>
      <c r="T172" s="206">
        <f t="shared" si="110"/>
        <v>2039</v>
      </c>
      <c r="U172" s="206">
        <f t="shared" si="110"/>
        <v>2040</v>
      </c>
      <c r="V172" s="206">
        <f t="shared" si="110"/>
        <v>2041</v>
      </c>
      <c r="W172" s="206">
        <f t="shared" si="110"/>
        <v>2042</v>
      </c>
      <c r="X172" s="206">
        <f t="shared" si="110"/>
        <v>2043</v>
      </c>
      <c r="Y172" s="206">
        <f t="shared" si="110"/>
        <v>2044</v>
      </c>
      <c r="Z172" s="206">
        <f t="shared" si="110"/>
        <v>2045</v>
      </c>
      <c r="AA172" s="206">
        <f t="shared" si="110"/>
        <v>2046</v>
      </c>
      <c r="AB172" s="206">
        <f t="shared" si="110"/>
        <v>2047</v>
      </c>
      <c r="AC172" s="206">
        <f t="shared" si="110"/>
        <v>2048</v>
      </c>
      <c r="AD172" s="206">
        <f t="shared" si="110"/>
        <v>2049</v>
      </c>
      <c r="AE172" s="206">
        <f t="shared" si="110"/>
        <v>2050</v>
      </c>
      <c r="AF172" s="206">
        <f t="shared" si="110"/>
        <v>2051</v>
      </c>
      <c r="AG172" s="206">
        <f t="shared" si="110"/>
        <v>2052</v>
      </c>
      <c r="AH172" s="206">
        <f t="shared" si="110"/>
        <v>2053</v>
      </c>
    </row>
    <row r="173" spans="1:36" s="17" customFormat="1">
      <c r="B173" s="490" t="str">
        <f>B169</f>
        <v>Pitná voda</v>
      </c>
      <c r="C173" s="527"/>
      <c r="D173" s="490" t="s">
        <v>17</v>
      </c>
      <c r="E173" s="514">
        <f>IF(E$172&gt;='Základní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F173" s="514">
        <f>IF(F$172&gt;='Základní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G173" s="514">
        <f>IF(G$172&gt;='Základní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H173" s="514">
        <f>IF(H$172&gt;='Základní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I173" s="514">
        <f>IF(I$172&gt;='Základní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J173" s="514">
        <f>IF(J$172&gt;='Základní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K173" s="514">
        <f>IF(K$172&gt;='Základní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L173" s="514">
        <f>IF(L$172&gt;='Základní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M173" s="514">
        <f>IF(M$172&gt;='Základní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N173" s="514">
        <f>IF(N$172&gt;='Základní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O173" s="514">
        <f>IF(O$172&gt;='Základní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P173" s="514">
        <f>IF(P$172&gt;='Základní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Q173" s="514">
        <f>IF(Q$172&gt;='Základní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R173" s="514">
        <f>IF(R$172&gt;='Základní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S173" s="514">
        <f>IF(S$172&gt;='Základní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T173" s="514">
        <f>IF(T$172&gt;='Základní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U173" s="514">
        <f>IF(U$172&gt;='Základní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V173" s="514">
        <f>IF(V$172&gt;='Základní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W173" s="514">
        <f>IF(W$172&gt;='Základní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X173" s="514">
        <f>IF(X$172&gt;='Základní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Y173" s="514">
        <f>IF(Y$172&gt;='Základní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Z173" s="514">
        <f>IF(Z$172&gt;='Základní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A173" s="514">
        <f>IF(AA$172&gt;='Základní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B173" s="514">
        <f>IF(AB$172&gt;='Základní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C173" s="514">
        <f>IF(AC$172&gt;='Základní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D173" s="514">
        <f>IF(AD$172&gt;='Základní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E173" s="514">
        <f>IF(AE$172&gt;='Základní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F173" s="514">
        <f>IF(AF$172&gt;='Základní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G173" s="514">
        <f>IF(AG$172&gt;='Základní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  <c r="AH173" s="514">
        <f>IF(AH$172&gt;='Základní vstupní data'!$F$81,IF($F$2=1,0,IF('Základní vstupní data'!$F$124*1000=0,0,(('Základní vstupní data'!$F$124*1000)*INDEX(Indexace!$C$23:$AV$23,MATCH($D$7,Indexace!$C$21:$AV$21))-('Základní vstupní data'!$F$138*1000)*INDEX(Indexace!$C$23:$AV$23,MATCH($D$7,Indexace!$C$21:$AV$21))))),0)</f>
        <v>0</v>
      </c>
    </row>
    <row r="174" spans="1:36" s="17" customFormat="1">
      <c r="B174" s="86" t="str">
        <f>B170</f>
        <v>Odpadní voda</v>
      </c>
      <c r="C174" s="464"/>
      <c r="D174" s="86" t="s">
        <v>17</v>
      </c>
      <c r="E174" s="515">
        <f>IF(E$172&gt;='Základní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F174" s="515">
        <f>IF(F$172&gt;='Základní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G174" s="515">
        <f>IF(G$172&gt;='Základní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H174" s="515">
        <f>IF(H$172&gt;='Základní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I174" s="515">
        <f>IF(I$172&gt;='Základní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J174" s="515">
        <f>IF(J$172&gt;='Základní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K174" s="515">
        <f>IF(K$172&gt;='Základní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L174" s="515">
        <f>IF(L$172&gt;='Základní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M174" s="515">
        <f>IF(M$172&gt;='Základní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N174" s="515">
        <f>IF(N$172&gt;='Základní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O174" s="515">
        <f>IF(O$172&gt;='Základní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P174" s="515">
        <f>IF(P$172&gt;='Základní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Q174" s="515">
        <f>IF(Q$172&gt;='Základní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R174" s="515">
        <f>IF(R$172&gt;='Základní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S174" s="515">
        <f>IF(S$172&gt;='Základní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T174" s="515">
        <f>IF(T$172&gt;='Základní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U174" s="515">
        <f>IF(U$172&gt;='Základní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V174" s="515">
        <f>IF(V$172&gt;='Základní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W174" s="515">
        <f>IF(W$172&gt;='Základní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X174" s="515">
        <f>IF(X$172&gt;='Základní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Y174" s="515">
        <f>IF(Y$172&gt;='Základní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Z174" s="515">
        <f>IF(Z$172&gt;='Základní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A174" s="515">
        <f>IF(AA$172&gt;='Základní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B174" s="515">
        <f>IF(AB$172&gt;='Základní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C174" s="515">
        <f>IF(AC$172&gt;='Základní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D174" s="515">
        <f>IF(AD$172&gt;='Základní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E174" s="515">
        <f>IF(AE$172&gt;='Základní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F174" s="515">
        <f>IF(AF$172&gt;='Základní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G174" s="515">
        <f>IF(AG$172&gt;='Základní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  <c r="AH174" s="515">
        <f>IF(AH$172&gt;='Základní vstupní data'!$F$81,IF($F$2=1,0,IF('Základní vstupní data'!$G$124*1000=0,0,(('Základní vstupní data'!$G$124*1000)*INDEX(Indexace!$C$23:$AV$23,MATCH($D$7,Indexace!$C$21:$AV$21))-('Základní vstupní data'!$G$138*1000)*INDEX(Indexace!$C$23:$AV$23,MATCH($D$7,Indexace!$C$21:$AV$21))))),0)</f>
        <v>494.0920000000001</v>
      </c>
    </row>
    <row r="175" spans="1:36">
      <c r="B175" s="7"/>
      <c r="C175" s="7"/>
      <c r="D175" s="57"/>
      <c r="E175" s="49"/>
      <c r="F175" s="200"/>
      <c r="G175" s="201"/>
      <c r="H175" s="143"/>
      <c r="I175" s="200"/>
      <c r="J175" s="201"/>
      <c r="K175" s="201"/>
      <c r="L175" s="143"/>
      <c r="M175" s="49"/>
      <c r="N175" s="49"/>
      <c r="O175" s="49"/>
      <c r="P175" s="4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99"/>
    </row>
    <row r="176" spans="1:36" s="187" customFormat="1" hidden="1">
      <c r="A176" s="551"/>
      <c r="B176" s="202" t="s">
        <v>200</v>
      </c>
      <c r="C176" s="202" t="s">
        <v>259</v>
      </c>
      <c r="D176" s="522"/>
      <c r="E176" s="206">
        <f>E168</f>
        <v>2024</v>
      </c>
      <c r="F176" s="528">
        <f t="shared" ref="F176:AH176" si="111">F168</f>
        <v>2025</v>
      </c>
      <c r="G176" s="528">
        <f t="shared" si="111"/>
        <v>2026</v>
      </c>
      <c r="H176" s="528">
        <f t="shared" si="111"/>
        <v>2027</v>
      </c>
      <c r="I176" s="528">
        <f t="shared" si="111"/>
        <v>2028</v>
      </c>
      <c r="J176" s="528">
        <f t="shared" si="111"/>
        <v>2029</v>
      </c>
      <c r="K176" s="528">
        <f t="shared" si="111"/>
        <v>2030</v>
      </c>
      <c r="L176" s="528">
        <f t="shared" si="111"/>
        <v>2031</v>
      </c>
      <c r="M176" s="528">
        <f t="shared" si="111"/>
        <v>2032</v>
      </c>
      <c r="N176" s="528">
        <f t="shared" si="111"/>
        <v>2033</v>
      </c>
      <c r="O176" s="528">
        <f t="shared" si="111"/>
        <v>2034</v>
      </c>
      <c r="P176" s="528">
        <f t="shared" si="111"/>
        <v>2035</v>
      </c>
      <c r="Q176" s="528">
        <f t="shared" si="111"/>
        <v>2036</v>
      </c>
      <c r="R176" s="528">
        <f t="shared" si="111"/>
        <v>2037</v>
      </c>
      <c r="S176" s="528">
        <f t="shared" si="111"/>
        <v>2038</v>
      </c>
      <c r="T176" s="528">
        <f t="shared" si="111"/>
        <v>2039</v>
      </c>
      <c r="U176" s="528">
        <f t="shared" si="111"/>
        <v>2040</v>
      </c>
      <c r="V176" s="528">
        <f t="shared" si="111"/>
        <v>2041</v>
      </c>
      <c r="W176" s="528">
        <f t="shared" si="111"/>
        <v>2042</v>
      </c>
      <c r="X176" s="528">
        <f t="shared" si="111"/>
        <v>2043</v>
      </c>
      <c r="Y176" s="528">
        <f t="shared" si="111"/>
        <v>2044</v>
      </c>
      <c r="Z176" s="528">
        <f t="shared" si="111"/>
        <v>2045</v>
      </c>
      <c r="AA176" s="528">
        <f t="shared" si="111"/>
        <v>2046</v>
      </c>
      <c r="AB176" s="528">
        <f t="shared" si="111"/>
        <v>2047</v>
      </c>
      <c r="AC176" s="528">
        <f t="shared" si="111"/>
        <v>2048</v>
      </c>
      <c r="AD176" s="528">
        <f t="shared" si="111"/>
        <v>2049</v>
      </c>
      <c r="AE176" s="528">
        <f t="shared" si="111"/>
        <v>2050</v>
      </c>
      <c r="AF176" s="528">
        <f t="shared" si="111"/>
        <v>2051</v>
      </c>
      <c r="AG176" s="528">
        <f t="shared" si="111"/>
        <v>2052</v>
      </c>
      <c r="AH176" s="528">
        <f t="shared" si="111"/>
        <v>2053</v>
      </c>
    </row>
    <row r="177" spans="1:34" s="17" customFormat="1" hidden="1">
      <c r="A177" s="237"/>
      <c r="B177" s="490" t="str">
        <f>B169</f>
        <v>Pitná voda</v>
      </c>
      <c r="C177" s="490"/>
      <c r="D177" s="490" t="s">
        <v>17</v>
      </c>
      <c r="E177" s="514">
        <f>IF($F$2=1,0,IF('Základní vstupní data'!F125*1000=0,0,('Základní vstupní data'!F125*1000)/INDEX(Indexace!C23:AC23,MATCH($D$7,Indexace!$C$21:$AC$21))))</f>
        <v>0</v>
      </c>
      <c r="F177" s="514">
        <f>IF($F$2=1,0,IF('Provozní náklady VaK-ex post'!F50*1000=0,0,('Provozní náklady VaK-ex post'!F50*1000)/INDEX(Indexace!C24:AC24,MATCH($D$7,Indexace!$C$21:$AC$21))))</f>
        <v>0</v>
      </c>
      <c r="G177" s="514">
        <f>IF($F$2=1,0,IF('Provozní náklady VaK-ex post'!H50*1000=0,0,('Provozní náklady VaK-ex post'!H50*1000)/INDEX(Indexace!C25:AC25,MATCH($D$7,Indexace!$C$21:$AC$21))))</f>
        <v>0</v>
      </c>
      <c r="H177" s="514">
        <f>IF($F$2=1,0,IF('Provozní náklady VaK-ex post'!J50*1000=0,0,('Provozní náklady VaK-ex post'!J50*1000)/INDEX(Indexace!C26:AC26,MATCH($D$7,Indexace!$C$21:$AC$21))))</f>
        <v>0</v>
      </c>
      <c r="I177" s="514">
        <f>IF($F$2=1,0,IF('Provozní náklady VaK-ex post'!L50*1000=0,0,('Provozní náklady VaK-ex post'!L50*1000)/INDEX(Indexace!C27:AC27,MATCH($D$7,Indexace!$C$21:$AC$21))))</f>
        <v>0</v>
      </c>
      <c r="J177" s="514">
        <f>IF($F$2=1,0,IF('Provozní náklady VaK-ex post'!N50*1000=0,0,('Provozní náklady VaK-ex post'!N50*1000)/INDEX(Indexace!C28:AC28,MATCH($D$7,Indexace!$C$21:$AC$21))))</f>
        <v>0</v>
      </c>
      <c r="K177" s="514">
        <f>IF($F$2=1,0,IF('Provozní náklady VaK-ex post'!P50*1000=0,0,('Provozní náklady VaK-ex post'!P50*1000)/INDEX(Indexace!C29:AC29,MATCH($D$7,Indexace!$C$21:$AC$21))))</f>
        <v>0</v>
      </c>
      <c r="L177" s="514">
        <f>IF($F$2=1,0,IF('Provozní náklady VaK-ex post'!R50*1000=0,0,('Provozní náklady VaK-ex post'!R50*1000)/INDEX(Indexace!C30:AC30,MATCH($D$7,Indexace!$C$21:$AC$21))))</f>
        <v>0</v>
      </c>
      <c r="M177" s="514">
        <f>IF($F$2=1,0,IF('Provozní náklady VaK-ex post'!T50*1000=0,0,('Provozní náklady VaK-ex post'!T50*1000)/INDEX(Indexace!C31:AC31,MATCH($D$7,Indexace!$C$21:$AC$21))))</f>
        <v>0</v>
      </c>
      <c r="N177" s="514">
        <f>IF($F$2=1,0,IF('Provozní náklady VaK-ex post'!$V$50*1000=0,0,('Provozní náklady VaK-ex post'!$V$50*1000)/INDEX(Indexace!C32:AV32,MATCH($D$7,Indexace!$C$21:$AV$21))))</f>
        <v>0</v>
      </c>
      <c r="O177" s="514">
        <f>IF($F$2=1,0,IF('Provozní náklady VaK-ex post'!$V$50*1000=0,0,('Provozní náklady VaK-ex post'!$V$50*1000)/INDEX(Indexace!C33:AV33,MATCH($D$7,Indexace!$C$21:$AV$21))))</f>
        <v>0</v>
      </c>
      <c r="P177" s="514">
        <f>IF($F$2=1,0,IF('Provozní náklady VaK-ex post'!$V$50*1000=0,0,('Provozní náklady VaK-ex post'!$V$50*1000)/INDEX(Indexace!C34:AV34,MATCH($D$7,Indexace!$C$21:$AV$21))))</f>
        <v>0</v>
      </c>
      <c r="Q177" s="514">
        <f>IF($F$2=1,0,IF('Provozní náklady VaK-ex post'!$V$50*1000=0,0,('Provozní náklady VaK-ex post'!$V$50*1000)/INDEX(Indexace!C35:AV35,MATCH($D$7,Indexace!$C$21:$AV$21))))</f>
        <v>0</v>
      </c>
      <c r="R177" s="514">
        <f>IF($F$2=1,0,IF('Provozní náklady VaK-ex post'!$V$50*1000=0,0,('Provozní náklady VaK-ex post'!$V$50*1000)/INDEX(Indexace!C36:AV36,MATCH($D$7,Indexace!$C$21:$AV$21))))</f>
        <v>0</v>
      </c>
      <c r="S177" s="514">
        <f>IF($F$2=1,0,IF('Provozní náklady VaK-ex post'!$V$50*1000=0,0,('Provozní náklady VaK-ex post'!$V$50*1000)/INDEX(Indexace!C37:AV37,MATCH($D$7,Indexace!$C$21:$AV$21))))</f>
        <v>0</v>
      </c>
      <c r="T177" s="514">
        <f>IF($F$2=1,0,IF('Provozní náklady VaK-ex post'!$V$50*1000=0,0,('Provozní náklady VaK-ex post'!$V$50*1000)/INDEX(Indexace!C38:AV38,MATCH($D$7,Indexace!$C$21:$AV$21))))</f>
        <v>0</v>
      </c>
      <c r="U177" s="514">
        <f>IF($F$2=1,0,IF('Provozní náklady VaK-ex post'!$V$50*1000=0,0,('Provozní náklady VaK-ex post'!$V$50*1000)/INDEX(Indexace!C39:AV39,MATCH($D$7,Indexace!$C$21:$AV$21))))</f>
        <v>0</v>
      </c>
      <c r="V177" s="514">
        <f>IF($F$2=1,0,IF('Provozní náklady VaK-ex post'!$V$50*1000=0,0,('Provozní náklady VaK-ex post'!$V$50*1000)/INDEX(Indexace!C40:AV40,MATCH($D$7,Indexace!$C$21:$AV$21))))</f>
        <v>0</v>
      </c>
      <c r="W177" s="514">
        <f>IF($F$2=1,0,IF('Provozní náklady VaK-ex post'!$V$50*1000=0,0,('Provozní náklady VaK-ex post'!$V$50*1000)/INDEX(Indexace!C41:AV41,MATCH($D$7,Indexace!$C$21:$AV$21))))</f>
        <v>0</v>
      </c>
      <c r="X177" s="514">
        <f>IF($F$2=1,0,IF('Provozní náklady VaK-ex post'!$V$50*1000=0,0,('Provozní náklady VaK-ex post'!$V$50*1000)/INDEX(Indexace!C42:AV42,MATCH($D$7,Indexace!$C$21:$AV$21))))</f>
        <v>0</v>
      </c>
      <c r="Y177" s="514">
        <f>IF($F$2=1,0,IF('Provozní náklady VaK-ex post'!$V$50*1000=0,0,('Provozní náklady VaK-ex post'!$V$50*1000)/INDEX(Indexace!C43:AV43,MATCH($D$7,Indexace!$C$21:$AV$21))))</f>
        <v>0</v>
      </c>
      <c r="Z177" s="514">
        <f>IF($F$2=1,0,IF('Provozní náklady VaK-ex post'!$V$50*1000=0,0,('Provozní náklady VaK-ex post'!$V$50*1000)/INDEX(Indexace!C44:AV44,MATCH($D$7,Indexace!$C$21:$AV$21))))</f>
        <v>0</v>
      </c>
      <c r="AA177" s="514">
        <f>IF($F$2=1,0,IF('Provozní náklady VaK-ex post'!$V$50*1000=0,0,('Provozní náklady VaK-ex post'!$V$50*1000)/INDEX(Indexace!C45:AV45,MATCH($D$7,Indexace!$C$21:$AV$21))))</f>
        <v>0</v>
      </c>
      <c r="AB177" s="514">
        <f>IF($F$2=1,0,IF('Provozní náklady VaK-ex post'!$V$50*1000=0,0,('Provozní náklady VaK-ex post'!$V$50*1000)/INDEX(Indexace!C46:AV46,MATCH($D$7,Indexace!$C$21:$AV$21))))</f>
        <v>0</v>
      </c>
      <c r="AC177" s="514">
        <f>IF($F$2=1,0,IF('Provozní náklady VaK-ex post'!$V$50*1000=0,0,('Provozní náklady VaK-ex post'!$V$50*1000)/INDEX(Indexace!C47:AV47,MATCH($D$7,Indexace!$C$21:$AV$21))))</f>
        <v>0</v>
      </c>
      <c r="AD177" s="514">
        <f>IF($F$2=1,0,IF('Provozní náklady VaK-ex post'!$V$50*1000=0,0,('Provozní náklady VaK-ex post'!$V$50*1000)/INDEX(Indexace!C48:AV48,MATCH($D$7,Indexace!$C$21:$AV$21))))</f>
        <v>0</v>
      </c>
      <c r="AE177" s="514">
        <f>IF($F$2=1,0,IF('Provozní náklady VaK-ex post'!$V$50*1000=0,0,('Provozní náklady VaK-ex post'!$V$50*1000)/INDEX(Indexace!C49:AV49,MATCH($D$7,Indexace!$C$21:$AV$21))))</f>
        <v>0</v>
      </c>
      <c r="AF177" s="514">
        <f>IF($F$2=1,0,IF('Provozní náklady VaK-ex post'!$V$50*1000=0,0,('Provozní náklady VaK-ex post'!$V$50*1000)/INDEX(Indexace!C50:AV50,MATCH($D$7,Indexace!$C$21:$AV$21))))</f>
        <v>0</v>
      </c>
      <c r="AG177" s="514">
        <f>IF($F$2=1,0,IF('Provozní náklady VaK-ex post'!$V$50*1000=0,0,('Provozní náklady VaK-ex post'!$V$50*1000)/INDEX(Indexace!C51:AV51,MATCH($D$7,Indexace!$C$21:$AV$21))))</f>
        <v>0</v>
      </c>
      <c r="AH177" s="514">
        <f>IF($F$2=1,0,IF('Provozní náklady VaK-ex post'!$V$50*1000=0,0,('Provozní náklady VaK-ex post'!$V$50*1000)/INDEX(Indexace!C52:AV52,MATCH($D$7,Indexace!$C$21:$AV$21))))</f>
        <v>0</v>
      </c>
    </row>
    <row r="178" spans="1:34" s="17" customFormat="1" hidden="1">
      <c r="A178" s="237"/>
      <c r="B178" s="491" t="str">
        <f>B170</f>
        <v>Odpadní voda</v>
      </c>
      <c r="C178" s="491"/>
      <c r="D178" s="491" t="s">
        <v>17</v>
      </c>
      <c r="E178" s="515">
        <f>IF($F$2=1,0,IF('Základní vstupní data'!G125*1000=0,0,('Základní vstupní data'!G125*1000)/INDEX(Indexace!C23:AC23,MATCH($D$7,Indexace!$C$21:$AC$21))))</f>
        <v>217</v>
      </c>
      <c r="F178" s="515">
        <f>IF($F$2=1,0,IF('Provozní náklady VaK-ex post'!G50*1000=0,0,('Provozní náklady VaK-ex post'!G50*1000)/INDEX(Indexace!C24:AC24,MATCH($D$7,Indexace!$C$21:$AC$21))))</f>
        <v>225.76680000000002</v>
      </c>
      <c r="G178" s="515">
        <f>IF($F$2=1,0,IF('Provozní náklady VaK-ex post'!I50*1000=0,0,('Provozní náklady VaK-ex post'!I50*1000)/INDEX(Indexace!D25:AD25,MATCH($D$7,Indexace!$C$21:$AC$21))))</f>
        <v>230.28213600000004</v>
      </c>
      <c r="H178" s="515">
        <f>IF($F$2=1,0,IF('Provozní náklady VaK-ex post'!K50*1000=0,0,('Provozní náklady VaK-ex post'!K50*1000)/INDEX(Indexace!C26:AC26,MATCH($D$7,Indexace!$C$21:$AC$21))))</f>
        <v>244.37724498028805</v>
      </c>
      <c r="I178" s="515">
        <f>IF($F$2=1,0,IF('Provozní náklady VaK-ex post'!M50*1000=0,0,('Provozní náklady VaK-ex post'!M50*1000)/INDEX(Indexace!C27:AC27,MATCH($D$7,Indexace!$C$21:$AC$21))))</f>
        <v>254.25008567749171</v>
      </c>
      <c r="J178" s="515">
        <f>IF($F$2=1,0,IF('Provozní náklady VaK-ex post'!O50*1000=0,0,('Provozní náklady VaK-ex post'!O50*1000)/INDEX(Indexace!C28:AC28,MATCH($D$7,Indexace!$C$21:$AC$21))))</f>
        <v>264.52178913886235</v>
      </c>
      <c r="K178" s="515">
        <f>IF($F$2=1,0,IF('Provozní náklady VaK-ex post'!Q50*1000=0,0,('Provozní náklady VaK-ex post'!Q50*1000)/INDEX(Indexace!C29:AC29,MATCH($D$7,Indexace!$C$21:$AC$21))))</f>
        <v>275.20846942007245</v>
      </c>
      <c r="L178" s="515">
        <f>IF($F$2=1,0,IF('Provozní náklady VaK-ex post'!S50*1000=0,0,('Provozní náklady VaK-ex post'!S50*1000)/INDEX(Indexace!C30:AC30,MATCH($D$7,Indexace!$C$21:$AC$21))))</f>
        <v>286.32689158464342</v>
      </c>
      <c r="M178" s="515">
        <f>IF($F$2=1,0,IF('Provozní náklady VaK-ex post'!U50*1000=0,0,('Provozní náklady VaK-ex post'!U50*1000)/INDEX(Indexace!C31:AC31,MATCH($D$7,Indexace!$C$21:$AC$21))))</f>
        <v>297.89449800466298</v>
      </c>
      <c r="N178" s="515">
        <f>IF($F$2=1,0,IF('Provozní náklady VaK-ex post'!$W$50*1000=0,0,('Provozní náklady VaK-ex post'!$W$50*1000)/INDEX(Indexace!C32:AV32,MATCH($D$7,Indexace!$C$21:$AV$21))))</f>
        <v>309.92943572405142</v>
      </c>
      <c r="O178" s="515">
        <f>IF($F$2=1,0,IF('Provozní náklady VaK-ex post'!$W$50*1000=0,0,('Provozní náklady VaK-ex post'!$W$50*1000)/INDEX(Indexace!C33:AV33,MATCH($D$7,Indexace!$C$21:$AV$21))))</f>
        <v>316.12802443853246</v>
      </c>
      <c r="P178" s="515">
        <f>IF($F$2=1,0,IF('Provozní náklady VaK-ex post'!$W$50*1000=0,0,('Provozní náklady VaK-ex post'!$W$50*1000)/INDEX(Indexace!C34:AV34,MATCH($D$7,Indexace!$C$21:$AV$21))))</f>
        <v>322.45058492730311</v>
      </c>
      <c r="Q178" s="515">
        <f>IF($F$2=1,0,IF('Provozní náklady VaK-ex post'!$W$50*1000=0,0,('Provozní náklady VaK-ex post'!$W$50*1000)/INDEX(Indexace!C35:AV35,MATCH($D$7,Indexace!$C$21:$AV$21))))</f>
        <v>328.89959662584914</v>
      </c>
      <c r="R178" s="515">
        <f>IF($F$2=1,0,IF('Provozní náklady VaK-ex post'!$W$50*1000=0,0,('Provozní náklady VaK-ex post'!$W$50*1000)/INDEX(Indexace!C36:AV36,MATCH($D$7,Indexace!$C$21:$AV$21))))</f>
        <v>335.47758855836611</v>
      </c>
      <c r="S178" s="515">
        <f>IF($F$2=1,0,IF('Provozní náklady VaK-ex post'!$W$50*1000=0,0,('Provozní náklady VaK-ex post'!$W$50*1000)/INDEX(Indexace!C37:AV37,MATCH($D$7,Indexace!$C$21:$AV$21))))</f>
        <v>342.18714032953346</v>
      </c>
      <c r="T178" s="515">
        <f>IF($F$2=1,0,IF('Provozní náklady VaK-ex post'!$W$50*1000=0,0,('Provozní náklady VaK-ex post'!$W$50*1000)/INDEX(Indexace!C38:AV38,MATCH($D$7,Indexace!$C$21:$AV$21))))</f>
        <v>349.03088313612409</v>
      </c>
      <c r="U178" s="515">
        <f>IF($F$2=1,0,IF('Provozní náklady VaK-ex post'!$W$50*1000=0,0,('Provozní náklady VaK-ex post'!$W$50*1000)/INDEX(Indexace!C39:AV39,MATCH($D$7,Indexace!$C$21:$AV$21))))</f>
        <v>356.01150079884661</v>
      </c>
      <c r="V178" s="515">
        <f>IF($F$2=1,0,IF('Provozní náklady VaK-ex post'!$W$50*1000=0,0,('Provozní náklady VaK-ex post'!$W$50*1000)/INDEX(Indexace!C40:AV40,MATCH($D$7,Indexace!$C$21:$AV$21))))</f>
        <v>363.13173081482353</v>
      </c>
      <c r="W178" s="515">
        <f>IF($F$2=1,0,IF('Provozní náklady VaK-ex post'!$W$50*1000=0,0,('Provozní náklady VaK-ex post'!$W$50*1000)/INDEX(Indexace!C41:AV41,MATCH($D$7,Indexace!$C$21:$AV$21))))</f>
        <v>370.39436543112004</v>
      </c>
      <c r="X178" s="515">
        <f>IF($F$2=1,0,IF('Provozní náklady VaK-ex post'!$W$50*1000=0,0,('Provozní náklady VaK-ex post'!$W$50*1000)/INDEX(Indexace!C42:AV42,MATCH($D$7,Indexace!$C$21:$AV$21))))</f>
        <v>377.80225273974241</v>
      </c>
      <c r="Y178" s="515">
        <f>IF($F$2=1,0,IF('Provozní náklady VaK-ex post'!$W$50*1000=0,0,('Provozní náklady VaK-ex post'!$W$50*1000)/INDEX(Indexace!C43:AV43,MATCH($D$7,Indexace!$C$21:$AV$21))))</f>
        <v>385.35829779453729</v>
      </c>
      <c r="Z178" s="515">
        <f>IF($F$2=1,0,IF('Provozní náklady VaK-ex post'!$W$50*1000=0,0,('Provozní náklady VaK-ex post'!$W$50*1000)/INDEX(Indexace!C44:AV44,MATCH($D$7,Indexace!$C$21:$AV$21))))</f>
        <v>393.06546375042802</v>
      </c>
      <c r="AA178" s="515">
        <f>IF($F$2=1,0,IF('Provozní náklady VaK-ex post'!$W$50*1000=0,0,('Provozní náklady VaK-ex post'!$W$50*1000)/INDEX(Indexace!C45:AV45,MATCH($D$7,Indexace!$C$21:$AV$21))))</f>
        <v>400.9267730254366</v>
      </c>
      <c r="AB178" s="515">
        <f>IF($F$2=1,0,IF('Provozní náklady VaK-ex post'!$W$50*1000=0,0,('Provozní náklady VaK-ex post'!$W$50*1000)/INDEX(Indexace!C46:AV46,MATCH($D$7,Indexace!$C$21:$AV$21))))</f>
        <v>408.9453084859453</v>
      </c>
      <c r="AC178" s="515">
        <f>IF($F$2=1,0,IF('Provozní náklady VaK-ex post'!$W$50*1000=0,0,('Provozní náklady VaK-ex post'!$W$50*1000)/INDEX(Indexace!C47:AV47,MATCH($D$7,Indexace!$C$21:$AV$21))))</f>
        <v>417.12421465566428</v>
      </c>
      <c r="AD178" s="515">
        <f>IF($F$2=1,0,IF('Provozní náklady VaK-ex post'!$W$50*1000=0,0,('Provozní náklady VaK-ex post'!$W$50*1000)/INDEX(Indexace!C48:AV48,MATCH($D$7,Indexace!$C$21:$AV$21))))</f>
        <v>425.46669894877755</v>
      </c>
      <c r="AE178" s="515">
        <f>IF($F$2=1,0,IF('Provozní náklady VaK-ex post'!$W$50*1000=0,0,('Provozní náklady VaK-ex post'!$W$50*1000)/INDEX(Indexace!C49:AV49,MATCH($D$7,Indexace!$C$21:$AV$21))))</f>
        <v>433.97603292775307</v>
      </c>
      <c r="AF178" s="515">
        <f>IF($F$2=1,0,IF('Provozní náklady VaK-ex post'!$W$50*1000=0,0,('Provozní náklady VaK-ex post'!$W$50*1000)/INDEX(Indexace!C50:AV50,MATCH($D$7,Indexace!$C$21:$AV$21))))</f>
        <v>442.65555358630814</v>
      </c>
      <c r="AG178" s="515">
        <f>IF($F$2=1,0,IF('Provozní náklady VaK-ex post'!$W$50*1000=0,0,('Provozní náklady VaK-ex post'!$W$50*1000)/INDEX(Indexace!C51:AV51,MATCH($D$7,Indexace!$C$21:$AV$21))))</f>
        <v>442.65555358630814</v>
      </c>
      <c r="AH178" s="515">
        <f>IF($F$2=1,0,IF('Provozní náklady VaK-ex post'!$W$50*1000=0,0,('Provozní náklady VaK-ex post'!$W$50*1000)/INDEX(Indexace!C52:AV52,MATCH($D$7,Indexace!$C$21:$AV$21))))</f>
        <v>442.65555358630814</v>
      </c>
    </row>
    <row r="179" spans="1:34" s="17" customFormat="1" hidden="1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</row>
    <row r="180" spans="1:34" s="187" customFormat="1" hidden="1">
      <c r="A180" s="551"/>
      <c r="B180" s="202" t="s">
        <v>238</v>
      </c>
      <c r="C180" s="202" t="s">
        <v>199</v>
      </c>
      <c r="D180" s="522"/>
      <c r="E180" s="206">
        <f>E160</f>
        <v>2024</v>
      </c>
      <c r="F180" s="206">
        <f t="shared" ref="F180:AH180" si="112">F160</f>
        <v>2025</v>
      </c>
      <c r="G180" s="206">
        <f t="shared" si="112"/>
        <v>2026</v>
      </c>
      <c r="H180" s="206">
        <f t="shared" si="112"/>
        <v>2027</v>
      </c>
      <c r="I180" s="206">
        <f t="shared" si="112"/>
        <v>2028</v>
      </c>
      <c r="J180" s="206">
        <f t="shared" si="112"/>
        <v>2029</v>
      </c>
      <c r="K180" s="206">
        <f t="shared" si="112"/>
        <v>2030</v>
      </c>
      <c r="L180" s="206">
        <f t="shared" si="112"/>
        <v>2031</v>
      </c>
      <c r="M180" s="206">
        <f t="shared" si="112"/>
        <v>2032</v>
      </c>
      <c r="N180" s="206">
        <f t="shared" si="112"/>
        <v>2033</v>
      </c>
      <c r="O180" s="206">
        <f t="shared" si="112"/>
        <v>2034</v>
      </c>
      <c r="P180" s="206">
        <f t="shared" si="112"/>
        <v>2035</v>
      </c>
      <c r="Q180" s="206">
        <f t="shared" si="112"/>
        <v>2036</v>
      </c>
      <c r="R180" s="206">
        <f t="shared" si="112"/>
        <v>2037</v>
      </c>
      <c r="S180" s="206">
        <f t="shared" si="112"/>
        <v>2038</v>
      </c>
      <c r="T180" s="206">
        <f t="shared" si="112"/>
        <v>2039</v>
      </c>
      <c r="U180" s="206">
        <f t="shared" si="112"/>
        <v>2040</v>
      </c>
      <c r="V180" s="206">
        <f t="shared" si="112"/>
        <v>2041</v>
      </c>
      <c r="W180" s="206">
        <f t="shared" si="112"/>
        <v>2042</v>
      </c>
      <c r="X180" s="206">
        <f t="shared" si="112"/>
        <v>2043</v>
      </c>
      <c r="Y180" s="206">
        <f t="shared" si="112"/>
        <v>2044</v>
      </c>
      <c r="Z180" s="206">
        <f t="shared" si="112"/>
        <v>2045</v>
      </c>
      <c r="AA180" s="206">
        <f t="shared" si="112"/>
        <v>2046</v>
      </c>
      <c r="AB180" s="206">
        <f t="shared" si="112"/>
        <v>2047</v>
      </c>
      <c r="AC180" s="206">
        <f t="shared" si="112"/>
        <v>2048</v>
      </c>
      <c r="AD180" s="206">
        <f t="shared" si="112"/>
        <v>2049</v>
      </c>
      <c r="AE180" s="206">
        <f t="shared" si="112"/>
        <v>2050</v>
      </c>
      <c r="AF180" s="206">
        <f t="shared" si="112"/>
        <v>2051</v>
      </c>
      <c r="AG180" s="206">
        <f t="shared" si="112"/>
        <v>2052</v>
      </c>
      <c r="AH180" s="206">
        <f t="shared" si="112"/>
        <v>2053</v>
      </c>
    </row>
    <row r="181" spans="1:34" s="17" customFormat="1" hidden="1">
      <c r="A181" s="237"/>
      <c r="B181" s="490" t="str">
        <f>B173</f>
        <v>Pitná voda</v>
      </c>
      <c r="C181" s="490"/>
      <c r="D181" s="490" t="s">
        <v>17</v>
      </c>
      <c r="E181" s="514">
        <f>IF($F$2=1,0,IF('Základní vstupní data'!$F$125*1000=0,0,('Základní vstupní data'!$F$125*1000)/INDEX(Indexace!$C$23:$AC$23,MATCH($D$7,Indexace!$C$21:$AC$21))))</f>
        <v>0</v>
      </c>
      <c r="F181" s="514">
        <f>IF($F$2=1,0,IF('Základní vstupní data'!$F$125*1000=0,0,('Základní vstupní data'!$F$125*1000)/INDEX(Indexace!$C$23:$AC$23,MATCH($D$7,Indexace!$C$21:$AC$21))))</f>
        <v>0</v>
      </c>
      <c r="G181" s="514">
        <f>IF($F$2=1,0,IF('Základní vstupní data'!$F$125*1000=0,0,('Základní vstupní data'!$F$125*1000)/INDEX(Indexace!$C$23:$AC$23,MATCH($D$7,Indexace!$C$21:$AC$21))))</f>
        <v>0</v>
      </c>
      <c r="H181" s="514">
        <f>IF($F$2=1,0,IF('Základní vstupní data'!$F$125*1000=0,0,('Základní vstupní data'!$F$125*1000)/INDEX(Indexace!$C$23:$AC$23,MATCH($D$7,Indexace!$C$21:$AC$21))))</f>
        <v>0</v>
      </c>
      <c r="I181" s="514">
        <f>IF($F$2=1,0,IF('Základní vstupní data'!$F$125*1000=0,0,('Základní vstupní data'!$F$125*1000)/INDEX(Indexace!$C$23:$AC$23,MATCH($D$7,Indexace!$C$21:$AC$21))))</f>
        <v>0</v>
      </c>
      <c r="J181" s="514">
        <f>IF($F$2=1,0,IF('Základní vstupní data'!$F$125*1000=0,0,('Základní vstupní data'!$F$125*1000)/INDEX(Indexace!$C$23:$AC$23,MATCH($D$7,Indexace!$C$21:$AC$21))))</f>
        <v>0</v>
      </c>
      <c r="K181" s="514">
        <f>IF($F$2=1,0,IF('Základní vstupní data'!$F$125*1000=0,0,('Základní vstupní data'!$F$125*1000)/INDEX(Indexace!$C$23:$AC$23,MATCH($D$7,Indexace!$C$21:$AC$21))))</f>
        <v>0</v>
      </c>
      <c r="L181" s="514">
        <f>IF($F$2=1,0,IF('Základní vstupní data'!$F$125*1000=0,0,('Základní vstupní data'!$F$125*1000)/INDEX(Indexace!$C$23:$AC$23,MATCH($D$7,Indexace!$C$21:$AC$21))))</f>
        <v>0</v>
      </c>
      <c r="M181" s="514">
        <f>IF($F$2=1,0,IF('Základní vstupní data'!$F$125*1000=0,0,('Základní vstupní data'!$F$125*1000)/INDEX(Indexace!$C$23:$AC$23,MATCH($D$7,Indexace!$C$21:$AC$21))))</f>
        <v>0</v>
      </c>
      <c r="N181" s="514">
        <f>IF($F$2=1,0,IF('Základní vstupní data'!$F$125*1000=0,0,('Základní vstupní data'!$F$125*1000)/INDEX(Indexace!$C$23:$AC$23,MATCH($D$7,Indexace!$C$21:$AC$21))))</f>
        <v>0</v>
      </c>
      <c r="O181" s="514">
        <f>IF($F$2=1,0,IF('Základní vstupní data'!$F$125*1000=0,0,('Základní vstupní data'!$F$125*1000)/INDEX(Indexace!$C$23:$AC$23,MATCH($D$7,Indexace!$C$21:$AC$21))))</f>
        <v>0</v>
      </c>
      <c r="P181" s="514">
        <f>IF($F$2=1,0,IF('Základní vstupní data'!$F$125*1000=0,0,('Základní vstupní data'!$F$125*1000)/INDEX(Indexace!$C$23:$AC$23,MATCH($D$7,Indexace!$C$21:$AC$21))))</f>
        <v>0</v>
      </c>
      <c r="Q181" s="514">
        <f>IF($F$2=1,0,IF('Základní vstupní data'!$F$125*1000=0,0,('Základní vstupní data'!$F$125*1000)/INDEX(Indexace!$C$23:$AC$23,MATCH($D$7,Indexace!$C$21:$AC$21))))</f>
        <v>0</v>
      </c>
      <c r="R181" s="514">
        <f>IF($F$2=1,0,IF('Základní vstupní data'!$F$125*1000=0,0,('Základní vstupní data'!$F$125*1000)/INDEX(Indexace!$C$23:$AC$23,MATCH($D$7,Indexace!$C$21:$AC$21))))</f>
        <v>0</v>
      </c>
      <c r="S181" s="514">
        <f>IF($F$2=1,0,IF('Základní vstupní data'!$F$125*1000=0,0,('Základní vstupní data'!$F$125*1000)/INDEX(Indexace!$C$23:$AC$23,MATCH($D$7,Indexace!$C$21:$AC$21))))</f>
        <v>0</v>
      </c>
      <c r="T181" s="514">
        <f>IF($F$2=1,0,IF('Základní vstupní data'!$F$125*1000=0,0,('Základní vstupní data'!$F$125*1000)/INDEX(Indexace!$C$23:$AC$23,MATCH($D$7,Indexace!$C$21:$AC$21))))</f>
        <v>0</v>
      </c>
      <c r="U181" s="514">
        <f>IF($F$2=1,0,IF('Základní vstupní data'!$F$125*1000=0,0,('Základní vstupní data'!$F$125*1000)/INDEX(Indexace!$C$23:$AC$23,MATCH($D$7,Indexace!$C$21:$AC$21))))</f>
        <v>0</v>
      </c>
      <c r="V181" s="514">
        <f>IF($F$2=1,0,IF('Základní vstupní data'!$F$125*1000=0,0,('Základní vstupní data'!$F$125*1000)/INDEX(Indexace!$C$23:$AC$23,MATCH($D$7,Indexace!$C$21:$AC$21))))</f>
        <v>0</v>
      </c>
      <c r="W181" s="514">
        <f>IF($F$2=1,0,IF('Základní vstupní data'!$F$125*1000=0,0,('Základní vstupní data'!$F$125*1000)/INDEX(Indexace!$C$23:$AC$23,MATCH($D$7,Indexace!$C$21:$AC$21))))</f>
        <v>0</v>
      </c>
      <c r="X181" s="514">
        <f>IF($F$2=1,0,IF('Základní vstupní data'!$F$125*1000=0,0,('Základní vstupní data'!$F$125*1000)/INDEX(Indexace!$C$23:$AC$23,MATCH($D$7,Indexace!$C$21:$AC$21))))</f>
        <v>0</v>
      </c>
      <c r="Y181" s="514">
        <f>IF($F$2=1,0,IF('Základní vstupní data'!$F$125*1000=0,0,('Základní vstupní data'!$F$125*1000)/INDEX(Indexace!$C$23:$AC$23,MATCH($D$7,Indexace!$C$21:$AC$21))))</f>
        <v>0</v>
      </c>
      <c r="Z181" s="514">
        <f>IF($F$2=1,0,IF('Základní vstupní data'!$F$125*1000=0,0,('Základní vstupní data'!$F$125*1000)/INDEX(Indexace!$C$23:$AC$23,MATCH($D$7,Indexace!$C$21:$AC$21))))</f>
        <v>0</v>
      </c>
      <c r="AA181" s="514">
        <f>IF($F$2=1,0,IF('Základní vstupní data'!$F$125*1000=0,0,('Základní vstupní data'!$F$125*1000)/INDEX(Indexace!$C$23:$AC$23,MATCH($D$7,Indexace!$C$21:$AC$21))))</f>
        <v>0</v>
      </c>
      <c r="AB181" s="514">
        <f>IF($F$2=1,0,IF('Základní vstupní data'!$F$125*1000=0,0,('Základní vstupní data'!$F$125*1000)/INDEX(Indexace!$C$23:$AC$23,MATCH($D$7,Indexace!$C$21:$AC$21))))</f>
        <v>0</v>
      </c>
      <c r="AC181" s="514">
        <f>IF($F$2=1,0,IF('Základní vstupní data'!$F$125*1000=0,0,('Základní vstupní data'!$F$125*1000)/INDEX(Indexace!$C$23:$AC$23,MATCH($D$7,Indexace!$C$21:$AC$21))))</f>
        <v>0</v>
      </c>
      <c r="AD181" s="514">
        <f>IF($F$2=1,0,IF('Základní vstupní data'!$F$125*1000=0,0,('Základní vstupní data'!$F$125*1000)/INDEX(Indexace!$C$23:$AC$23,MATCH($D$7,Indexace!$C$21:$AC$21))))</f>
        <v>0</v>
      </c>
      <c r="AE181" s="514">
        <f>IF($F$2=1,0,IF('Základní vstupní data'!$F$125*1000=0,0,('Základní vstupní data'!$F$125*1000)/INDEX(Indexace!$C$23:$AC$23,MATCH($D$7,Indexace!$C$21:$AC$21))))</f>
        <v>0</v>
      </c>
      <c r="AF181" s="514">
        <f>IF($F$2=1,0,IF('Základní vstupní data'!$F$125*1000=0,0,('Základní vstupní data'!$F$125*1000)/INDEX(Indexace!$C$23:$AC$23,MATCH($D$7,Indexace!$C$21:$AC$21))))</f>
        <v>0</v>
      </c>
      <c r="AG181" s="514">
        <f>IF($F$2=1,0,IF('Základní vstupní data'!$F$125*1000=0,0,('Základní vstupní data'!$F$125*1000)/INDEX(Indexace!$C$23:$AC$23,MATCH($D$7,Indexace!$C$21:$AC$21))))</f>
        <v>0</v>
      </c>
      <c r="AH181" s="514">
        <f>IF($F$2=1,0,IF('Základní vstupní data'!$F$125*1000=0,0,('Základní vstupní data'!$F$125*1000)/INDEX(Indexace!$C$23:$AC$23,MATCH($D$7,Indexace!$C$21:$AC$21))))</f>
        <v>0</v>
      </c>
    </row>
    <row r="182" spans="1:34" s="17" customFormat="1" hidden="1">
      <c r="A182" s="237"/>
      <c r="B182" s="491" t="str">
        <f>B174</f>
        <v>Odpadní voda</v>
      </c>
      <c r="C182" s="491"/>
      <c r="D182" s="491" t="s">
        <v>17</v>
      </c>
      <c r="E182" s="515">
        <f>IF($F$2=1,0,IF('Základní vstupní data'!$G$125*1000=0,0,('Základní vstupní data'!$G$125*1000)/INDEX(Indexace!$C$23:$AC$23,MATCH($D$7,Indexace!$C$21:$AC$21))))</f>
        <v>217</v>
      </c>
      <c r="F182" s="515">
        <f>IF($F$2=1,0,IF('Základní vstupní data'!$G$125*1000=0,0,('Základní vstupní data'!$G$125*1000)/INDEX(Indexace!$C$23:$AC$23,MATCH($D$7,Indexace!$C$21:$AC$21))))</f>
        <v>217</v>
      </c>
      <c r="G182" s="515">
        <f>IF($F$2=1,0,IF('Základní vstupní data'!$G$125*1000=0,0,('Základní vstupní data'!$G$125*1000)/INDEX(Indexace!$C$23:$AC$23,MATCH($D$7,Indexace!$C$21:$AC$21))))</f>
        <v>217</v>
      </c>
      <c r="H182" s="515">
        <f>IF($F$2=1,0,IF('Základní vstupní data'!$G$125*1000=0,0,('Základní vstupní data'!$G$125*1000)/INDEX(Indexace!$C$23:$AC$23,MATCH($D$7,Indexace!$C$21:$AC$21))))</f>
        <v>217</v>
      </c>
      <c r="I182" s="515">
        <f>IF($F$2=1,0,IF('Základní vstupní data'!$G$125*1000=0,0,('Základní vstupní data'!$G$125*1000)/INDEX(Indexace!$C$23:$AC$23,MATCH($D$7,Indexace!$C$21:$AC$21))))</f>
        <v>217</v>
      </c>
      <c r="J182" s="515">
        <f>IF($F$2=1,0,IF('Základní vstupní data'!$G$125*1000=0,0,('Základní vstupní data'!$G$125*1000)/INDEX(Indexace!$C$23:$AC$23,MATCH($D$7,Indexace!$C$21:$AC$21))))</f>
        <v>217</v>
      </c>
      <c r="K182" s="515">
        <f>IF($F$2=1,0,IF('Základní vstupní data'!$G$125*1000=0,0,('Základní vstupní data'!$G$125*1000)/INDEX(Indexace!$C$23:$AC$23,MATCH($D$7,Indexace!$C$21:$AC$21))))</f>
        <v>217</v>
      </c>
      <c r="L182" s="515">
        <f>IF($F$2=1,0,IF('Základní vstupní data'!$G$125*1000=0,0,('Základní vstupní data'!$G$125*1000)/INDEX(Indexace!$C$23:$AC$23,MATCH($D$7,Indexace!$C$21:$AC$21))))</f>
        <v>217</v>
      </c>
      <c r="M182" s="515">
        <f>IF($F$2=1,0,IF('Základní vstupní data'!$G$125*1000=0,0,('Základní vstupní data'!$G$125*1000)/INDEX(Indexace!$C$23:$AC$23,MATCH($D$7,Indexace!$C$21:$AC$21))))</f>
        <v>217</v>
      </c>
      <c r="N182" s="515">
        <f>IF($F$2=1,0,IF('Základní vstupní data'!$G$125*1000=0,0,('Základní vstupní data'!$G$125*1000)/INDEX(Indexace!$C$23:$AC$23,MATCH($D$7,Indexace!$C$21:$AC$21))))</f>
        <v>217</v>
      </c>
      <c r="O182" s="515">
        <f>IF($F$2=1,0,IF('Základní vstupní data'!$G$125*1000=0,0,('Základní vstupní data'!$G$125*1000)/INDEX(Indexace!$C$23:$AC$23,MATCH($D$7,Indexace!$C$21:$AC$21))))</f>
        <v>217</v>
      </c>
      <c r="P182" s="515">
        <f>IF($F$2=1,0,IF('Základní vstupní data'!$G$125*1000=0,0,('Základní vstupní data'!$G$125*1000)/INDEX(Indexace!$C$23:$AC$23,MATCH($D$7,Indexace!$C$21:$AC$21))))</f>
        <v>217</v>
      </c>
      <c r="Q182" s="515">
        <f>IF($F$2=1,0,IF('Základní vstupní data'!$G$125*1000=0,0,('Základní vstupní data'!$G$125*1000)/INDEX(Indexace!$C$23:$AC$23,MATCH($D$7,Indexace!$C$21:$AC$21))))</f>
        <v>217</v>
      </c>
      <c r="R182" s="515">
        <f>IF($F$2=1,0,IF('Základní vstupní data'!$G$125*1000=0,0,('Základní vstupní data'!$G$125*1000)/INDEX(Indexace!$C$23:$AC$23,MATCH($D$7,Indexace!$C$21:$AC$21))))</f>
        <v>217</v>
      </c>
      <c r="S182" s="515">
        <f>IF($F$2=1,0,IF('Základní vstupní data'!$G$125*1000=0,0,('Základní vstupní data'!$G$125*1000)/INDEX(Indexace!$C$23:$AC$23,MATCH($D$7,Indexace!$C$21:$AC$21))))</f>
        <v>217</v>
      </c>
      <c r="T182" s="515">
        <f>IF($F$2=1,0,IF('Základní vstupní data'!$G$125*1000=0,0,('Základní vstupní data'!$G$125*1000)/INDEX(Indexace!$C$23:$AC$23,MATCH($D$7,Indexace!$C$21:$AC$21))))</f>
        <v>217</v>
      </c>
      <c r="U182" s="515">
        <f>IF($F$2=1,0,IF('Základní vstupní data'!$G$125*1000=0,0,('Základní vstupní data'!$G$125*1000)/INDEX(Indexace!$C$23:$AC$23,MATCH($D$7,Indexace!$C$21:$AC$21))))</f>
        <v>217</v>
      </c>
      <c r="V182" s="515">
        <f>IF($F$2=1,0,IF('Základní vstupní data'!$G$125*1000=0,0,('Základní vstupní data'!$G$125*1000)/INDEX(Indexace!$C$23:$AC$23,MATCH($D$7,Indexace!$C$21:$AC$21))))</f>
        <v>217</v>
      </c>
      <c r="W182" s="515">
        <f>IF($F$2=1,0,IF('Základní vstupní data'!$G$125*1000=0,0,('Základní vstupní data'!$G$125*1000)/INDEX(Indexace!$C$23:$AC$23,MATCH($D$7,Indexace!$C$21:$AC$21))))</f>
        <v>217</v>
      </c>
      <c r="X182" s="515">
        <f>IF($F$2=1,0,IF('Základní vstupní data'!$G$125*1000=0,0,('Základní vstupní data'!$G$125*1000)/INDEX(Indexace!$C$23:$AC$23,MATCH($D$7,Indexace!$C$21:$AC$21))))</f>
        <v>217</v>
      </c>
      <c r="Y182" s="515">
        <f>IF($F$2=1,0,IF('Základní vstupní data'!$G$125*1000=0,0,('Základní vstupní data'!$G$125*1000)/INDEX(Indexace!$C$23:$AC$23,MATCH($D$7,Indexace!$C$21:$AC$21))))</f>
        <v>217</v>
      </c>
      <c r="Z182" s="515">
        <f>IF($F$2=1,0,IF('Základní vstupní data'!$G$125*1000=0,0,('Základní vstupní data'!$G$125*1000)/INDEX(Indexace!$C$23:$AC$23,MATCH($D$7,Indexace!$C$21:$AC$21))))</f>
        <v>217</v>
      </c>
      <c r="AA182" s="515">
        <f>IF($F$2=1,0,IF('Základní vstupní data'!$G$125*1000=0,0,('Základní vstupní data'!$G$125*1000)/INDEX(Indexace!$C$23:$AC$23,MATCH($D$7,Indexace!$C$21:$AC$21))))</f>
        <v>217</v>
      </c>
      <c r="AB182" s="515">
        <f>IF($F$2=1,0,IF('Základní vstupní data'!$G$125*1000=0,0,('Základní vstupní data'!$G$125*1000)/INDEX(Indexace!$C$23:$AC$23,MATCH($D$7,Indexace!$C$21:$AC$21))))</f>
        <v>217</v>
      </c>
      <c r="AC182" s="515">
        <f>IF($F$2=1,0,IF('Základní vstupní data'!$G$125*1000=0,0,('Základní vstupní data'!$G$125*1000)/INDEX(Indexace!$C$23:$AC$23,MATCH($D$7,Indexace!$C$21:$AC$21))))</f>
        <v>217</v>
      </c>
      <c r="AD182" s="515">
        <f>IF($F$2=1,0,IF('Základní vstupní data'!$G$125*1000=0,0,('Základní vstupní data'!$G$125*1000)/INDEX(Indexace!$C$23:$AC$23,MATCH($D$7,Indexace!$C$21:$AC$21))))</f>
        <v>217</v>
      </c>
      <c r="AE182" s="515">
        <f>IF($F$2=1,0,IF('Základní vstupní data'!$G$125*1000=0,0,('Základní vstupní data'!$G$125*1000)/INDEX(Indexace!$C$23:$AC$23,MATCH($D$7,Indexace!$C$21:$AC$21))))</f>
        <v>217</v>
      </c>
      <c r="AF182" s="515">
        <f>IF($F$2=1,0,IF('Základní vstupní data'!$G$125*1000=0,0,('Základní vstupní data'!$G$125*1000)/INDEX(Indexace!$C$23:$AC$23,MATCH($D$7,Indexace!$C$21:$AC$21))))</f>
        <v>217</v>
      </c>
      <c r="AG182" s="515">
        <f>IF($F$2=1,0,IF('Základní vstupní data'!$G$125*1000=0,0,('Základní vstupní data'!$G$125*1000)/INDEX(Indexace!$C$23:$AC$23,MATCH($D$7,Indexace!$C$21:$AC$21))))</f>
        <v>217</v>
      </c>
      <c r="AH182" s="515">
        <f>IF($F$2=1,0,IF('Základní vstupní data'!$G$125*1000=0,0,('Základní vstupní data'!$G$125*1000)/INDEX(Indexace!$C$23:$AC$23,MATCH($D$7,Indexace!$C$21:$AC$21))))</f>
        <v>217</v>
      </c>
    </row>
    <row r="183" spans="1:34" s="17" customFormat="1" hidden="1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</row>
    <row r="184" spans="1:34" s="187" customFormat="1">
      <c r="B184" s="202" t="s">
        <v>200</v>
      </c>
      <c r="C184" s="202" t="s">
        <v>251</v>
      </c>
      <c r="D184" s="211"/>
      <c r="E184" s="233">
        <f>E160</f>
        <v>2024</v>
      </c>
      <c r="F184" s="233">
        <f t="shared" ref="F184:AH184" si="113">F160</f>
        <v>2025</v>
      </c>
      <c r="G184" s="233">
        <f t="shared" si="113"/>
        <v>2026</v>
      </c>
      <c r="H184" s="233">
        <f t="shared" si="113"/>
        <v>2027</v>
      </c>
      <c r="I184" s="233">
        <f t="shared" si="113"/>
        <v>2028</v>
      </c>
      <c r="J184" s="233">
        <f t="shared" si="113"/>
        <v>2029</v>
      </c>
      <c r="K184" s="233">
        <f t="shared" si="113"/>
        <v>2030</v>
      </c>
      <c r="L184" s="233">
        <f t="shared" si="113"/>
        <v>2031</v>
      </c>
      <c r="M184" s="233">
        <f t="shared" si="113"/>
        <v>2032</v>
      </c>
      <c r="N184" s="233">
        <f t="shared" si="113"/>
        <v>2033</v>
      </c>
      <c r="O184" s="233">
        <f t="shared" si="113"/>
        <v>2034</v>
      </c>
      <c r="P184" s="233">
        <f t="shared" si="113"/>
        <v>2035</v>
      </c>
      <c r="Q184" s="233">
        <f t="shared" si="113"/>
        <v>2036</v>
      </c>
      <c r="R184" s="233">
        <f t="shared" si="113"/>
        <v>2037</v>
      </c>
      <c r="S184" s="233">
        <f t="shared" si="113"/>
        <v>2038</v>
      </c>
      <c r="T184" s="233">
        <f t="shared" si="113"/>
        <v>2039</v>
      </c>
      <c r="U184" s="233">
        <f t="shared" si="113"/>
        <v>2040</v>
      </c>
      <c r="V184" s="233">
        <f t="shared" si="113"/>
        <v>2041</v>
      </c>
      <c r="W184" s="233">
        <f t="shared" si="113"/>
        <v>2042</v>
      </c>
      <c r="X184" s="233">
        <f t="shared" si="113"/>
        <v>2043</v>
      </c>
      <c r="Y184" s="233">
        <f t="shared" si="113"/>
        <v>2044</v>
      </c>
      <c r="Z184" s="233">
        <f t="shared" si="113"/>
        <v>2045</v>
      </c>
      <c r="AA184" s="233">
        <f t="shared" si="113"/>
        <v>2046</v>
      </c>
      <c r="AB184" s="233">
        <f t="shared" si="113"/>
        <v>2047</v>
      </c>
      <c r="AC184" s="233">
        <f t="shared" si="113"/>
        <v>2048</v>
      </c>
      <c r="AD184" s="233">
        <f t="shared" si="113"/>
        <v>2049</v>
      </c>
      <c r="AE184" s="233">
        <f t="shared" si="113"/>
        <v>2050</v>
      </c>
      <c r="AF184" s="233">
        <f t="shared" si="113"/>
        <v>2051</v>
      </c>
      <c r="AG184" s="233">
        <f t="shared" si="113"/>
        <v>2052</v>
      </c>
      <c r="AH184" s="233">
        <f t="shared" si="113"/>
        <v>2053</v>
      </c>
    </row>
    <row r="185" spans="1:34" s="17" customFormat="1">
      <c r="B185" s="490" t="str">
        <f>B177</f>
        <v>Pitná voda</v>
      </c>
      <c r="C185" s="526"/>
      <c r="D185" s="516" t="s">
        <v>197</v>
      </c>
      <c r="E185" s="514">
        <f>IF(E160&gt;='Základní vstupní data'!$F$81,IF($F$2=1,0,('Základní vstupní data'!$F$129*1000)),IF(E160=('Základní vstupní data'!$F$81+1),('Provozní náklady VaK-ex post'!$F$54*1000),IF(E160=('Základní vstupní data'!$F$81+2),('Provozní náklady VaK-ex post'!$H$54*1000),IF(E160=('Základní vstupní data'!$F$81+3),('Provozní náklady VaK-ex post'!$J$54*1000),IF(E160=('Základní vstupní data'!$F$81+4),('Provozní náklady VaK-ex post'!$L$54*1000),IF(E160=('Základní vstupní data'!$F$81+5),('Provozní náklady VaK-ex post'!$N$54*1000),IF(E160=('Základní vstupní data'!$F$81+6),('Provozní náklady VaK-ex post'!$P$54*1000),IF(E160=('Základní vstupní data'!$F$81+7),('Provozní náklady VaK-ex post'!$R$54*1000),IF(E160=('Základní vstupní data'!$F$81+8),('Provozní náklady VaK-ex post'!$T$54*1000),IF(E160=('Základní vstupní data'!$F$81+9),('Provozní náklady VaK-ex post'!$V$54*1000),IF(E160=('Základní vstupní data'!$F$81+10),('Provozní náklady VaK-ex post'!$V$54*1000),IF(E160=('Základní vstupní data'!$F$81+11),('Provozní náklady VaK-ex post'!$V$54*1000),IF(E160=('Základní vstupní data'!$F$81+12),('Provozní náklady VaK-ex post'!$V$54*1000),IF(E160=('Základní vstupní data'!$F$81+13),('Provozní náklady VaK-ex post'!$V$54*1000),IF(E160=('Základní vstupní data'!$F$81+14),('Provozní náklady VaK-ex post'!$V$54*1000),IF(E160=('Základní vstupní data'!$F$81+15),('Provozní náklady VaK-ex post'!$V$54*1000),IF(E160=('Základní vstupní data'!$F$81+16),('Provozní náklady VaK-ex post'!$V$54*1000),IF(E160=('Základní vstupní data'!$F$81+17),('Provozní náklady VaK-ex post'!$V$54*1000),IF(E160=('Základní vstupní data'!$F$81+18),('Provozní náklady VaK-ex post'!$V$54*1000),IF(E160=('Základní vstupní data'!$F$81+19),('Provozní náklady VaK-ex post'!$V$54*1000),IF(E160=('Základní vstupní data'!$F$81+20),('Provozní náklady VaK-ex post'!$V$54*1000),IF(E160=('Základní vstupní data'!$F$81+21),('Provozní náklady VaK-ex post'!$V$54*1000),IF(E160=('Základní vstupní data'!$F$81+22),('Provozní náklady VaK-ex post'!$V$54*1000),IF(E160=('Základní vstupní data'!$F$81+23),('Provozní náklady VaK-ex post'!$V$54*1000),IF(E160=('Základní vstupní data'!$F$81+24),('Provozní náklady VaK-ex post'!$V$54*1000),IF(E160=('Základní vstupní data'!$F$81+25),('Provozní náklady VaK-ex post'!$V$54*1000),IF(E160=('Základní vstupní data'!$F$81+26),('Provozní náklady VaK-ex post'!$V$54*1000),IF(E160=('Základní vstupní data'!$F$81+27),('Provozní náklady VaK-ex post'!$V$54*1000),IF(E160=('Základní vstupní data'!$F$81+28),('Provozní náklady VaK-ex post'!$V$54*1000),IF(E160=('Základní vstupní data'!$F$81+29),('Provozní náklady VaK-ex post'!$V$54*1000),IF(E160=('Základní vstupní data'!$F$81+30),('Provozní náklady VaK-ex post'!$V$54*1000),0)))))))))))))))))))))))))))))))</f>
        <v>0</v>
      </c>
      <c r="F185" s="514">
        <f>IF(F160&gt;='Základní vstupní data'!$F$81,IF($F$2=1,0,('Základní vstupní data'!$F$129*1000)),IF(F160=('Základní vstupní data'!$F$81+1),('Provozní náklady VaK-ex post'!$F$54*1000),IF(F160=('Základní vstupní data'!$F$81+2),('Provozní náklady VaK-ex post'!$H$54*1000),IF(F160=('Základní vstupní data'!$F$81+3),('Provozní náklady VaK-ex post'!$J$54*1000),IF(F160=('Základní vstupní data'!$F$81+4),('Provozní náklady VaK-ex post'!$L$54*1000),IF(F160=('Základní vstupní data'!$F$81+5),('Provozní náklady VaK-ex post'!$N$54*1000),IF(F160=('Základní vstupní data'!$F$81+6),('Provozní náklady VaK-ex post'!$P$54*1000),IF(F160=('Základní vstupní data'!$F$81+7),('Provozní náklady VaK-ex post'!$R$54*1000),IF(F160=('Základní vstupní data'!$F$81+8),('Provozní náklady VaK-ex post'!$T$54*1000),IF(F160=('Základní vstupní data'!$F$81+9),('Provozní náklady VaK-ex post'!$V$54*1000),IF(F160=('Základní vstupní data'!$F$81+10),('Provozní náklady VaK-ex post'!$V$54*1000),IF(F160=('Základní vstupní data'!$F$81+11),('Provozní náklady VaK-ex post'!$V$54*1000),IF(F160=('Základní vstupní data'!$F$81+12),('Provozní náklady VaK-ex post'!$V$54*1000),IF(F160=('Základní vstupní data'!$F$81+13),('Provozní náklady VaK-ex post'!$V$54*1000),IF(F160=('Základní vstupní data'!$F$81+14),('Provozní náklady VaK-ex post'!$V$54*1000),IF(F160=('Základní vstupní data'!$F$81+15),('Provozní náklady VaK-ex post'!$V$54*1000),IF(F160=('Základní vstupní data'!$F$81+16),('Provozní náklady VaK-ex post'!$V$54*1000),IF(F160=('Základní vstupní data'!$F$81+17),('Provozní náklady VaK-ex post'!$V$54*1000),IF(F160=('Základní vstupní data'!$F$81+18),('Provozní náklady VaK-ex post'!$V$54*1000),IF(F160=('Základní vstupní data'!$F$81+19),('Provozní náklady VaK-ex post'!$V$54*1000),IF(F160=('Základní vstupní data'!$F$81+20),('Provozní náklady VaK-ex post'!$V$54*1000),IF(F160=('Základní vstupní data'!$F$81+21),('Provozní náklady VaK-ex post'!$V$54*1000),IF(F160=('Základní vstupní data'!$F$81+22),('Provozní náklady VaK-ex post'!$V$54*1000),IF(F160=('Základní vstupní data'!$F$81+23),('Provozní náklady VaK-ex post'!$V$54*1000),IF(F160=('Základní vstupní data'!$F$81+24),('Provozní náklady VaK-ex post'!$V$54*1000),IF(F160=('Základní vstupní data'!$F$81+25),('Provozní náklady VaK-ex post'!$V$54*1000),IF(F160=('Základní vstupní data'!$F$81+26),('Provozní náklady VaK-ex post'!$V$54*1000),IF(F160=('Základní vstupní data'!$F$81+27),('Provozní náklady VaK-ex post'!$V$54*1000),IF(F160=('Základní vstupní data'!$F$81+28),('Provozní náklady VaK-ex post'!$V$54*1000),IF(F160=('Základní vstupní data'!$F$81+29),('Provozní náklady VaK-ex post'!$V$54*1000),IF(F160=('Základní vstupní data'!$F$81+30),('Provozní náklady VaK-ex post'!$V$54*1000),0)))))))))))))))))))))))))))))))</f>
        <v>0</v>
      </c>
      <c r="G185" s="514">
        <f>IF(G160&gt;='Základní vstupní data'!$F$81,IF($F$2=1,0,('Základní vstupní data'!$F$129*1000)),IF(G160=('Základní vstupní data'!$F$81+1),('Provozní náklady VaK-ex post'!$F$54*1000),IF(G160=('Základní vstupní data'!$F$81+2),('Provozní náklady VaK-ex post'!$H$54*1000),IF(G160=('Základní vstupní data'!$F$81+3),('Provozní náklady VaK-ex post'!$J$54*1000),IF(G160=('Základní vstupní data'!$F$81+4),('Provozní náklady VaK-ex post'!$L$54*1000),IF(G160=('Základní vstupní data'!$F$81+5),('Provozní náklady VaK-ex post'!$N$54*1000),IF(G160=('Základní vstupní data'!$F$81+6),('Provozní náklady VaK-ex post'!$P$54*1000),IF(G160=('Základní vstupní data'!$F$81+7),('Provozní náklady VaK-ex post'!$R$54*1000),IF(G160=('Základní vstupní data'!$F$81+8),('Provozní náklady VaK-ex post'!$T$54*1000),IF(G160=('Základní vstupní data'!$F$81+9),('Provozní náklady VaK-ex post'!$V$54*1000),IF(G160=('Základní vstupní data'!$F$81+10),('Provozní náklady VaK-ex post'!$V$54*1000),IF(G160=('Základní vstupní data'!$F$81+11),('Provozní náklady VaK-ex post'!$V$54*1000),IF(G160=('Základní vstupní data'!$F$81+12),('Provozní náklady VaK-ex post'!$V$54*1000),IF(G160=('Základní vstupní data'!$F$81+13),('Provozní náklady VaK-ex post'!$V$54*1000),IF(G160=('Základní vstupní data'!$F$81+14),('Provozní náklady VaK-ex post'!$V$54*1000),IF(G160=('Základní vstupní data'!$F$81+15),('Provozní náklady VaK-ex post'!$V$54*1000),IF(G160=('Základní vstupní data'!$F$81+16),('Provozní náklady VaK-ex post'!$V$54*1000),IF(G160=('Základní vstupní data'!$F$81+17),('Provozní náklady VaK-ex post'!$V$54*1000),IF(G160=('Základní vstupní data'!$F$81+18),('Provozní náklady VaK-ex post'!$V$54*1000),IF(G160=('Základní vstupní data'!$F$81+19),('Provozní náklady VaK-ex post'!$V$54*1000),IF(G160=('Základní vstupní data'!$F$81+20),('Provozní náklady VaK-ex post'!$V$54*1000),IF(G160=('Základní vstupní data'!$F$81+21),('Provozní náklady VaK-ex post'!$V$54*1000),IF(G160=('Základní vstupní data'!$F$81+22),('Provozní náklady VaK-ex post'!$V$54*1000),IF(G160=('Základní vstupní data'!$F$81+23),('Provozní náklady VaK-ex post'!$V$54*1000),IF(G160=('Základní vstupní data'!$F$81+24),('Provozní náklady VaK-ex post'!$V$54*1000),IF(G160=('Základní vstupní data'!$F$81+25),('Provozní náklady VaK-ex post'!$V$54*1000),IF(G160=('Základní vstupní data'!$F$81+26),('Provozní náklady VaK-ex post'!$V$54*1000),IF(G160=('Základní vstupní data'!$F$81+27),('Provozní náklady VaK-ex post'!$V$54*1000),IF(G160=('Základní vstupní data'!$F$81+28),('Provozní náklady VaK-ex post'!$V$54*1000),IF(G160=('Základní vstupní data'!$F$81+29),('Provozní náklady VaK-ex post'!$V$54*1000),IF(G160=('Základní vstupní data'!$F$81+30),('Provozní náklady VaK-ex post'!$V$54*1000),0)))))))))))))))))))))))))))))))</f>
        <v>0</v>
      </c>
      <c r="H185" s="514">
        <f>IF(H160&gt;='Základní vstupní data'!$F$81,IF($F$2=1,0,('Základní vstupní data'!$F$129*1000)),IF(H160=('Základní vstupní data'!$F$81+1),('Provozní náklady VaK-ex post'!$F$54*1000),IF(H160=('Základní vstupní data'!$F$81+2),('Provozní náklady VaK-ex post'!$H$54*1000),IF(H160=('Základní vstupní data'!$F$81+3),('Provozní náklady VaK-ex post'!$J$54*1000),IF(H160=('Základní vstupní data'!$F$81+4),('Provozní náklady VaK-ex post'!$L$54*1000),IF(H160=('Základní vstupní data'!$F$81+5),('Provozní náklady VaK-ex post'!$N$54*1000),IF(H160=('Základní vstupní data'!$F$81+6),('Provozní náklady VaK-ex post'!$P$54*1000),IF(H160=('Základní vstupní data'!$F$81+7),('Provozní náklady VaK-ex post'!$R$54*1000),IF(H160=('Základní vstupní data'!$F$81+8),('Provozní náklady VaK-ex post'!$T$54*1000),IF(H160=('Základní vstupní data'!$F$81+9),('Provozní náklady VaK-ex post'!$V$54*1000),IF(H160=('Základní vstupní data'!$F$81+10),('Provozní náklady VaK-ex post'!$V$54*1000),IF(H160=('Základní vstupní data'!$F$81+11),('Provozní náklady VaK-ex post'!$V$54*1000),IF(H160=('Základní vstupní data'!$F$81+12),('Provozní náklady VaK-ex post'!$V$54*1000),IF(H160=('Základní vstupní data'!$F$81+13),('Provozní náklady VaK-ex post'!$V$54*1000),IF(H160=('Základní vstupní data'!$F$81+14),('Provozní náklady VaK-ex post'!$V$54*1000),IF(H160=('Základní vstupní data'!$F$81+15),('Provozní náklady VaK-ex post'!$V$54*1000),IF(H160=('Základní vstupní data'!$F$81+16),('Provozní náklady VaK-ex post'!$V$54*1000),IF(H160=('Základní vstupní data'!$F$81+17),('Provozní náklady VaK-ex post'!$V$54*1000),IF(H160=('Základní vstupní data'!$F$81+18),('Provozní náklady VaK-ex post'!$V$54*1000),IF(H160=('Základní vstupní data'!$F$81+19),('Provozní náklady VaK-ex post'!$V$54*1000),IF(H160=('Základní vstupní data'!$F$81+20),('Provozní náklady VaK-ex post'!$V$54*1000),IF(H160=('Základní vstupní data'!$F$81+21),('Provozní náklady VaK-ex post'!$V$54*1000),IF(H160=('Základní vstupní data'!$F$81+22),('Provozní náklady VaK-ex post'!$V$54*1000),IF(H160=('Základní vstupní data'!$F$81+23),('Provozní náklady VaK-ex post'!$V$54*1000),IF(H160=('Základní vstupní data'!$F$81+24),('Provozní náklady VaK-ex post'!$V$54*1000),IF(H160=('Základní vstupní data'!$F$81+25),('Provozní náklady VaK-ex post'!$V$54*1000),IF(H160=('Základní vstupní data'!$F$81+26),('Provozní náklady VaK-ex post'!$V$54*1000),IF(H160=('Základní vstupní data'!$F$81+27),('Provozní náklady VaK-ex post'!$V$54*1000),IF(H160=('Základní vstupní data'!$F$81+28),('Provozní náklady VaK-ex post'!$V$54*1000),IF(H160=('Základní vstupní data'!$F$81+29),('Provozní náklady VaK-ex post'!$V$54*1000),IF(H160=('Základní vstupní data'!$F$81+30),('Provozní náklady VaK-ex post'!$V$54*1000),0)))))))))))))))))))))))))))))))</f>
        <v>0</v>
      </c>
      <c r="I185" s="514">
        <f>IF(I160&gt;='Základní vstupní data'!$F$81,IF($F$2=1,0,('Základní vstupní data'!$F$129*1000)),IF(I160=('Základní vstupní data'!$F$81+1),('Provozní náklady VaK-ex post'!$F$54*1000),IF(I160=('Základní vstupní data'!$F$81+2),('Provozní náklady VaK-ex post'!$H$54*1000),IF(I160=('Základní vstupní data'!$F$81+3),('Provozní náklady VaK-ex post'!$J$54*1000),IF(I160=('Základní vstupní data'!$F$81+4),('Provozní náklady VaK-ex post'!$L$54*1000),IF(I160=('Základní vstupní data'!$F$81+5),('Provozní náklady VaK-ex post'!$N$54*1000),IF(I160=('Základní vstupní data'!$F$81+6),('Provozní náklady VaK-ex post'!$P$54*1000),IF(I160=('Základní vstupní data'!$F$81+7),('Provozní náklady VaK-ex post'!$R$54*1000),IF(I160=('Základní vstupní data'!$F$81+8),('Provozní náklady VaK-ex post'!$T$54*1000),IF(I160=('Základní vstupní data'!$F$81+9),('Provozní náklady VaK-ex post'!$V$54*1000),IF(I160=('Základní vstupní data'!$F$81+10),('Provozní náklady VaK-ex post'!$V$54*1000),IF(I160=('Základní vstupní data'!$F$81+11),('Provozní náklady VaK-ex post'!$V$54*1000),IF(I160=('Základní vstupní data'!$F$81+12),('Provozní náklady VaK-ex post'!$V$54*1000),IF(I160=('Základní vstupní data'!$F$81+13),('Provozní náklady VaK-ex post'!$V$54*1000),IF(I160=('Základní vstupní data'!$F$81+14),('Provozní náklady VaK-ex post'!$V$54*1000),IF(I160=('Základní vstupní data'!$F$81+15),('Provozní náklady VaK-ex post'!$V$54*1000),IF(I160=('Základní vstupní data'!$F$81+16),('Provozní náklady VaK-ex post'!$V$54*1000),IF(I160=('Základní vstupní data'!$F$81+17),('Provozní náklady VaK-ex post'!$V$54*1000),IF(I160=('Základní vstupní data'!$F$81+18),('Provozní náklady VaK-ex post'!$V$54*1000),IF(I160=('Základní vstupní data'!$F$81+19),('Provozní náklady VaK-ex post'!$V$54*1000),IF(I160=('Základní vstupní data'!$F$81+20),('Provozní náklady VaK-ex post'!$V$54*1000),IF(I160=('Základní vstupní data'!$F$81+21),('Provozní náklady VaK-ex post'!$V$54*1000),IF(I160=('Základní vstupní data'!$F$81+22),('Provozní náklady VaK-ex post'!$V$54*1000),IF(I160=('Základní vstupní data'!$F$81+23),('Provozní náklady VaK-ex post'!$V$54*1000),IF(I160=('Základní vstupní data'!$F$81+24),('Provozní náklady VaK-ex post'!$V$54*1000),IF(I160=('Základní vstupní data'!$F$81+25),('Provozní náklady VaK-ex post'!$V$54*1000),IF(I160=('Základní vstupní data'!$F$81+26),('Provozní náklady VaK-ex post'!$V$54*1000),IF(I160=('Základní vstupní data'!$F$81+27),('Provozní náklady VaK-ex post'!$V$54*1000),IF(I160=('Základní vstupní data'!$F$81+28),('Provozní náklady VaK-ex post'!$V$54*1000),IF(I160=('Základní vstupní data'!$F$81+29),('Provozní náklady VaK-ex post'!$V$54*1000),IF(I160=('Základní vstupní data'!$F$81+30),('Provozní náklady VaK-ex post'!$V$54*1000),0)))))))))))))))))))))))))))))))</f>
        <v>0</v>
      </c>
      <c r="J185" s="514">
        <f>IF(J160&gt;='Základní vstupní data'!$F$81,IF($F$2=1,0,('Základní vstupní data'!$F$129*1000)),IF(J160=('Základní vstupní data'!$F$81+1),('Provozní náklady VaK-ex post'!$F$54*1000),IF(J160=('Základní vstupní data'!$F$81+2),('Provozní náklady VaK-ex post'!$H$54*1000),IF(J160=('Základní vstupní data'!$F$81+3),('Provozní náklady VaK-ex post'!$J$54*1000),IF(J160=('Základní vstupní data'!$F$81+4),('Provozní náklady VaK-ex post'!$L$54*1000),IF(J160=('Základní vstupní data'!$F$81+5),('Provozní náklady VaK-ex post'!$N$54*1000),IF(J160=('Základní vstupní data'!$F$81+6),('Provozní náklady VaK-ex post'!$P$54*1000),IF(J160=('Základní vstupní data'!$F$81+7),('Provozní náklady VaK-ex post'!$R$54*1000),IF(J160=('Základní vstupní data'!$F$81+8),('Provozní náklady VaK-ex post'!$T$54*1000),IF(J160=('Základní vstupní data'!$F$81+9),('Provozní náklady VaK-ex post'!$V$54*1000),IF(J160=('Základní vstupní data'!$F$81+10),('Provozní náklady VaK-ex post'!$V$54*1000),IF(J160=('Základní vstupní data'!$F$81+11),('Provozní náklady VaK-ex post'!$V$54*1000),IF(J160=('Základní vstupní data'!$F$81+12),('Provozní náklady VaK-ex post'!$V$54*1000),IF(J160=('Základní vstupní data'!$F$81+13),('Provozní náklady VaK-ex post'!$V$54*1000),IF(J160=('Základní vstupní data'!$F$81+14),('Provozní náklady VaK-ex post'!$V$54*1000),IF(J160=('Základní vstupní data'!$F$81+15),('Provozní náklady VaK-ex post'!$V$54*1000),IF(J160=('Základní vstupní data'!$F$81+16),('Provozní náklady VaK-ex post'!$V$54*1000),IF(J160=('Základní vstupní data'!$F$81+17),('Provozní náklady VaK-ex post'!$V$54*1000),IF(J160=('Základní vstupní data'!$F$81+18),('Provozní náklady VaK-ex post'!$V$54*1000),IF(J160=('Základní vstupní data'!$F$81+19),('Provozní náklady VaK-ex post'!$V$54*1000),IF(J160=('Základní vstupní data'!$F$81+20),('Provozní náklady VaK-ex post'!$V$54*1000),IF(J160=('Základní vstupní data'!$F$81+21),('Provozní náklady VaK-ex post'!$V$54*1000),IF(J160=('Základní vstupní data'!$F$81+22),('Provozní náklady VaK-ex post'!$V$54*1000),IF(J160=('Základní vstupní data'!$F$81+23),('Provozní náklady VaK-ex post'!$V$54*1000),IF(J160=('Základní vstupní data'!$F$81+24),('Provozní náklady VaK-ex post'!$V$54*1000),IF(J160=('Základní vstupní data'!$F$81+25),('Provozní náklady VaK-ex post'!$V$54*1000),IF(J160=('Základní vstupní data'!$F$81+26),('Provozní náklady VaK-ex post'!$V$54*1000),IF(J160=('Základní vstupní data'!$F$81+27),('Provozní náklady VaK-ex post'!$V$54*1000),IF(J160=('Základní vstupní data'!$F$81+28),('Provozní náklady VaK-ex post'!$V$54*1000),IF(J160=('Základní vstupní data'!$F$81+29),('Provozní náklady VaK-ex post'!$V$54*1000),IF(J160=('Základní vstupní data'!$F$81+30),('Provozní náklady VaK-ex post'!$V$54*1000),0)))))))))))))))))))))))))))))))</f>
        <v>0</v>
      </c>
      <c r="K185" s="514">
        <f>IF(K160&gt;='Základní vstupní data'!$F$81,IF($F$2=1,0,('Základní vstupní data'!$F$129*1000)),IF(K160=('Základní vstupní data'!$F$81+1),('Provozní náklady VaK-ex post'!$F$54*1000),IF(K160=('Základní vstupní data'!$F$81+2),('Provozní náklady VaK-ex post'!$H$54*1000),IF(K160=('Základní vstupní data'!$F$81+3),('Provozní náklady VaK-ex post'!$J$54*1000),IF(K160=('Základní vstupní data'!$F$81+4),('Provozní náklady VaK-ex post'!$L$54*1000),IF(K160=('Základní vstupní data'!$F$81+5),('Provozní náklady VaK-ex post'!$N$54*1000),IF(K160=('Základní vstupní data'!$F$81+6),('Provozní náklady VaK-ex post'!$P$54*1000),IF(K160=('Základní vstupní data'!$F$81+7),('Provozní náklady VaK-ex post'!$R$54*1000),IF(K160=('Základní vstupní data'!$F$81+8),('Provozní náklady VaK-ex post'!$T$54*1000),IF(K160=('Základní vstupní data'!$F$81+9),('Provozní náklady VaK-ex post'!$V$54*1000),IF(K160=('Základní vstupní data'!$F$81+10),('Provozní náklady VaK-ex post'!$V$54*1000),IF(K160=('Základní vstupní data'!$F$81+11),('Provozní náklady VaK-ex post'!$V$54*1000),IF(K160=('Základní vstupní data'!$F$81+12),('Provozní náklady VaK-ex post'!$V$54*1000),IF(K160=('Základní vstupní data'!$F$81+13),('Provozní náklady VaK-ex post'!$V$54*1000),IF(K160=('Základní vstupní data'!$F$81+14),('Provozní náklady VaK-ex post'!$V$54*1000),IF(K160=('Základní vstupní data'!$F$81+15),('Provozní náklady VaK-ex post'!$V$54*1000),IF(K160=('Základní vstupní data'!$F$81+16),('Provozní náklady VaK-ex post'!$V$54*1000),IF(K160=('Základní vstupní data'!$F$81+17),('Provozní náklady VaK-ex post'!$V$54*1000),IF(K160=('Základní vstupní data'!$F$81+18),('Provozní náklady VaK-ex post'!$V$54*1000),IF(K160=('Základní vstupní data'!$F$81+19),('Provozní náklady VaK-ex post'!$V$54*1000),IF(K160=('Základní vstupní data'!$F$81+20),('Provozní náklady VaK-ex post'!$V$54*1000),IF(K160=('Základní vstupní data'!$F$81+21),('Provozní náklady VaK-ex post'!$V$54*1000),IF(K160=('Základní vstupní data'!$F$81+22),('Provozní náklady VaK-ex post'!$V$54*1000),IF(K160=('Základní vstupní data'!$F$81+23),('Provozní náklady VaK-ex post'!$V$54*1000),IF(K160=('Základní vstupní data'!$F$81+24),('Provozní náklady VaK-ex post'!$V$54*1000),IF(K160=('Základní vstupní data'!$F$81+25),('Provozní náklady VaK-ex post'!$V$54*1000),IF(K160=('Základní vstupní data'!$F$81+26),('Provozní náklady VaK-ex post'!$V$54*1000),IF(K160=('Základní vstupní data'!$F$81+27),('Provozní náklady VaK-ex post'!$V$54*1000),IF(K160=('Základní vstupní data'!$F$81+28),('Provozní náklady VaK-ex post'!$V$54*1000),IF(K160=('Základní vstupní data'!$F$81+29),('Provozní náklady VaK-ex post'!$V$54*1000),IF(K160=('Základní vstupní data'!$F$81+30),('Provozní náklady VaK-ex post'!$V$54*1000),0)))))))))))))))))))))))))))))))</f>
        <v>0</v>
      </c>
      <c r="L185" s="514">
        <f>IF(L160&gt;='Základní vstupní data'!$F$81,IF($F$2=1,0,('Základní vstupní data'!$F$129*1000)),IF(L160=('Základní vstupní data'!$F$81+1),('Provozní náklady VaK-ex post'!$F$54*1000),IF(L160=('Základní vstupní data'!$F$81+2),('Provozní náklady VaK-ex post'!$H$54*1000),IF(L160=('Základní vstupní data'!$F$81+3),('Provozní náklady VaK-ex post'!$J$54*1000),IF(L160=('Základní vstupní data'!$F$81+4),('Provozní náklady VaK-ex post'!$L$54*1000),IF(L160=('Základní vstupní data'!$F$81+5),('Provozní náklady VaK-ex post'!$N$54*1000),IF(L160=('Základní vstupní data'!$F$81+6),('Provozní náklady VaK-ex post'!$P$54*1000),IF(L160=('Základní vstupní data'!$F$81+7),('Provozní náklady VaK-ex post'!$R$54*1000),IF(L160=('Základní vstupní data'!$F$81+8),('Provozní náklady VaK-ex post'!$T$54*1000),IF(L160=('Základní vstupní data'!$F$81+9),('Provozní náklady VaK-ex post'!$V$54*1000),IF(L160=('Základní vstupní data'!$F$81+10),('Provozní náklady VaK-ex post'!$V$54*1000),IF(L160=('Základní vstupní data'!$F$81+11),('Provozní náklady VaK-ex post'!$V$54*1000),IF(L160=('Základní vstupní data'!$F$81+12),('Provozní náklady VaK-ex post'!$V$54*1000),IF(L160=('Základní vstupní data'!$F$81+13),('Provozní náklady VaK-ex post'!$V$54*1000),IF(L160=('Základní vstupní data'!$F$81+14),('Provozní náklady VaK-ex post'!$V$54*1000),IF(L160=('Základní vstupní data'!$F$81+15),('Provozní náklady VaK-ex post'!$V$54*1000),IF(L160=('Základní vstupní data'!$F$81+16),('Provozní náklady VaK-ex post'!$V$54*1000),IF(L160=('Základní vstupní data'!$F$81+17),('Provozní náklady VaK-ex post'!$V$54*1000),IF(L160=('Základní vstupní data'!$F$81+18),('Provozní náklady VaK-ex post'!$V$54*1000),IF(L160=('Základní vstupní data'!$F$81+19),('Provozní náklady VaK-ex post'!$V$54*1000),IF(L160=('Základní vstupní data'!$F$81+20),('Provozní náklady VaK-ex post'!$V$54*1000),IF(L160=('Základní vstupní data'!$F$81+21),('Provozní náklady VaK-ex post'!$V$54*1000),IF(L160=('Základní vstupní data'!$F$81+22),('Provozní náklady VaK-ex post'!$V$54*1000),IF(L160=('Základní vstupní data'!$F$81+23),('Provozní náklady VaK-ex post'!$V$54*1000),IF(L160=('Základní vstupní data'!$F$81+24),('Provozní náklady VaK-ex post'!$V$54*1000),IF(L160=('Základní vstupní data'!$F$81+25),('Provozní náklady VaK-ex post'!$V$54*1000),IF(L160=('Základní vstupní data'!$F$81+26),('Provozní náklady VaK-ex post'!$V$54*1000),IF(L160=('Základní vstupní data'!$F$81+27),('Provozní náklady VaK-ex post'!$V$54*1000),IF(L160=('Základní vstupní data'!$F$81+28),('Provozní náklady VaK-ex post'!$V$54*1000),IF(L160=('Základní vstupní data'!$F$81+29),('Provozní náklady VaK-ex post'!$V$54*1000),IF(L160=('Základní vstupní data'!$F$81+30),('Provozní náklady VaK-ex post'!$V$54*1000),0)))))))))))))))))))))))))))))))</f>
        <v>0</v>
      </c>
      <c r="M185" s="514">
        <f>IF(M160&gt;='Základní vstupní data'!$F$81,IF($F$2=1,0,('Základní vstupní data'!$F$129*1000)),IF(M160=('Základní vstupní data'!$F$81+1),('Provozní náklady VaK-ex post'!$F$54*1000),IF(M160=('Základní vstupní data'!$F$81+2),('Provozní náklady VaK-ex post'!$H$54*1000),IF(M160=('Základní vstupní data'!$F$81+3),('Provozní náklady VaK-ex post'!$J$54*1000),IF(M160=('Základní vstupní data'!$F$81+4),('Provozní náklady VaK-ex post'!$L$54*1000),IF(M160=('Základní vstupní data'!$F$81+5),('Provozní náklady VaK-ex post'!$N$54*1000),IF(M160=('Základní vstupní data'!$F$81+6),('Provozní náklady VaK-ex post'!$P$54*1000),IF(M160=('Základní vstupní data'!$F$81+7),('Provozní náklady VaK-ex post'!$R$54*1000),IF(M160=('Základní vstupní data'!$F$81+8),('Provozní náklady VaK-ex post'!$T$54*1000),IF(M160=('Základní vstupní data'!$F$81+9),('Provozní náklady VaK-ex post'!$V$54*1000),IF(M160=('Základní vstupní data'!$F$81+10),('Provozní náklady VaK-ex post'!$V$54*1000),IF(M160=('Základní vstupní data'!$F$81+11),('Provozní náklady VaK-ex post'!$V$54*1000),IF(M160=('Základní vstupní data'!$F$81+12),('Provozní náklady VaK-ex post'!$V$54*1000),IF(M160=('Základní vstupní data'!$F$81+13),('Provozní náklady VaK-ex post'!$V$54*1000),IF(M160=('Základní vstupní data'!$F$81+14),('Provozní náklady VaK-ex post'!$V$54*1000),IF(M160=('Základní vstupní data'!$F$81+15),('Provozní náklady VaK-ex post'!$V$54*1000),IF(M160=('Základní vstupní data'!$F$81+16),('Provozní náklady VaK-ex post'!$V$54*1000),IF(M160=('Základní vstupní data'!$F$81+17),('Provozní náklady VaK-ex post'!$V$54*1000),IF(M160=('Základní vstupní data'!$F$81+18),('Provozní náklady VaK-ex post'!$V$54*1000),IF(M160=('Základní vstupní data'!$F$81+19),('Provozní náklady VaK-ex post'!$V$54*1000),IF(M160=('Základní vstupní data'!$F$81+20),('Provozní náklady VaK-ex post'!$V$54*1000),IF(M160=('Základní vstupní data'!$F$81+21),('Provozní náklady VaK-ex post'!$V$54*1000),IF(M160=('Základní vstupní data'!$F$81+22),('Provozní náklady VaK-ex post'!$V$54*1000),IF(M160=('Základní vstupní data'!$F$81+23),('Provozní náklady VaK-ex post'!$V$54*1000),IF(M160=('Základní vstupní data'!$F$81+24),('Provozní náklady VaK-ex post'!$V$54*1000),IF(M160=('Základní vstupní data'!$F$81+25),('Provozní náklady VaK-ex post'!$V$54*1000),IF(M160=('Základní vstupní data'!$F$81+26),('Provozní náklady VaK-ex post'!$V$54*1000),IF(M160=('Základní vstupní data'!$F$81+27),('Provozní náklady VaK-ex post'!$V$54*1000),IF(M160=('Základní vstupní data'!$F$81+28),('Provozní náklady VaK-ex post'!$V$54*1000),IF(M160=('Základní vstupní data'!$F$81+29),('Provozní náklady VaK-ex post'!$V$54*1000),IF(M160=('Základní vstupní data'!$F$81+30),('Provozní náklady VaK-ex post'!$V$54*1000),0)))))))))))))))))))))))))))))))</f>
        <v>0</v>
      </c>
      <c r="N185" s="514">
        <f>IF(N160&gt;='Základní vstupní data'!$F$81,IF($F$2=1,0,('Základní vstupní data'!$F$129*1000)),IF(N160=('Základní vstupní data'!$F$81+1),('Provozní náklady VaK-ex post'!$F$54*1000),IF(N160=('Základní vstupní data'!$F$81+2),('Provozní náklady VaK-ex post'!$H$54*1000),IF(N160=('Základní vstupní data'!$F$81+3),('Provozní náklady VaK-ex post'!$J$54*1000),IF(N160=('Základní vstupní data'!$F$81+4),('Provozní náklady VaK-ex post'!$L$54*1000),IF(N160=('Základní vstupní data'!$F$81+5),('Provozní náklady VaK-ex post'!$N$54*1000),IF(N160=('Základní vstupní data'!$F$81+6),('Provozní náklady VaK-ex post'!$P$54*1000),IF(N160=('Základní vstupní data'!$F$81+7),('Provozní náklady VaK-ex post'!$R$54*1000),IF(N160=('Základní vstupní data'!$F$81+8),('Provozní náklady VaK-ex post'!$T$54*1000),IF(N160=('Základní vstupní data'!$F$81+9),('Provozní náklady VaK-ex post'!$V$54*1000),IF(N160=('Základní vstupní data'!$F$81+10),('Provozní náklady VaK-ex post'!$V$54*1000),IF(N160=('Základní vstupní data'!$F$81+11),('Provozní náklady VaK-ex post'!$V$54*1000),IF(N160=('Základní vstupní data'!$F$81+12),('Provozní náklady VaK-ex post'!$V$54*1000),IF(N160=('Základní vstupní data'!$F$81+13),('Provozní náklady VaK-ex post'!$V$54*1000),IF(N160=('Základní vstupní data'!$F$81+14),('Provozní náklady VaK-ex post'!$V$54*1000),IF(N160=('Základní vstupní data'!$F$81+15),('Provozní náklady VaK-ex post'!$V$54*1000),IF(N160=('Základní vstupní data'!$F$81+16),('Provozní náklady VaK-ex post'!$V$54*1000),IF(N160=('Základní vstupní data'!$F$81+17),('Provozní náklady VaK-ex post'!$V$54*1000),IF(N160=('Základní vstupní data'!$F$81+18),('Provozní náklady VaK-ex post'!$V$54*1000),IF(N160=('Základní vstupní data'!$F$81+19),('Provozní náklady VaK-ex post'!$V$54*1000),IF(N160=('Základní vstupní data'!$F$81+20),('Provozní náklady VaK-ex post'!$V$54*1000),IF(N160=('Základní vstupní data'!$F$81+21),('Provozní náklady VaK-ex post'!$V$54*1000),IF(N160=('Základní vstupní data'!$F$81+22),('Provozní náklady VaK-ex post'!$V$54*1000),IF(N160=('Základní vstupní data'!$F$81+23),('Provozní náklady VaK-ex post'!$V$54*1000),IF(N160=('Základní vstupní data'!$F$81+24),('Provozní náklady VaK-ex post'!$V$54*1000),IF(N160=('Základní vstupní data'!$F$81+25),('Provozní náklady VaK-ex post'!$V$54*1000),IF(N160=('Základní vstupní data'!$F$81+26),('Provozní náklady VaK-ex post'!$V$54*1000),IF(N160=('Základní vstupní data'!$F$81+27),('Provozní náklady VaK-ex post'!$V$54*1000),IF(N160=('Základní vstupní data'!$F$81+28),('Provozní náklady VaK-ex post'!$V$54*1000),IF(N160=('Základní vstupní data'!$F$81+29),('Provozní náklady VaK-ex post'!$V$54*1000),IF(N160=('Základní vstupní data'!$F$81+30),('Provozní náklady VaK-ex post'!$V$54*1000),0)))))))))))))))))))))))))))))))</f>
        <v>0</v>
      </c>
      <c r="O185" s="514">
        <f>IF(O160&gt;='Základní vstupní data'!$F$81,IF($F$2=1,0,('Základní vstupní data'!$F$129*1000)),IF(O160=('Základní vstupní data'!$F$81+1),('Provozní náklady VaK-ex post'!$F$54*1000),IF(O160=('Základní vstupní data'!$F$81+2),('Provozní náklady VaK-ex post'!$H$54*1000),IF(O160=('Základní vstupní data'!$F$81+3),('Provozní náklady VaK-ex post'!$J$54*1000),IF(O160=('Základní vstupní data'!$F$81+4),('Provozní náklady VaK-ex post'!$L$54*1000),IF(O160=('Základní vstupní data'!$F$81+5),('Provozní náklady VaK-ex post'!$N$54*1000),IF(O160=('Základní vstupní data'!$F$81+6),('Provozní náklady VaK-ex post'!$P$54*1000),IF(O160=('Základní vstupní data'!$F$81+7),('Provozní náklady VaK-ex post'!$R$54*1000),IF(O160=('Základní vstupní data'!$F$81+8),('Provozní náklady VaK-ex post'!$T$54*1000),IF(O160=('Základní vstupní data'!$F$81+9),('Provozní náklady VaK-ex post'!$V$54*1000),IF(O160=('Základní vstupní data'!$F$81+10),('Provozní náklady VaK-ex post'!$V$54*1000),IF(O160=('Základní vstupní data'!$F$81+11),('Provozní náklady VaK-ex post'!$V$54*1000),IF(O160=('Základní vstupní data'!$F$81+12),('Provozní náklady VaK-ex post'!$V$54*1000),IF(O160=('Základní vstupní data'!$F$81+13),('Provozní náklady VaK-ex post'!$V$54*1000),IF(O160=('Základní vstupní data'!$F$81+14),('Provozní náklady VaK-ex post'!$V$54*1000),IF(O160=('Základní vstupní data'!$F$81+15),('Provozní náklady VaK-ex post'!$V$54*1000),IF(O160=('Základní vstupní data'!$F$81+16),('Provozní náklady VaK-ex post'!$V$54*1000),IF(O160=('Základní vstupní data'!$F$81+17),('Provozní náklady VaK-ex post'!$V$54*1000),IF(O160=('Základní vstupní data'!$F$81+18),('Provozní náklady VaK-ex post'!$V$54*1000),IF(O160=('Základní vstupní data'!$F$81+19),('Provozní náklady VaK-ex post'!$V$54*1000),IF(O160=('Základní vstupní data'!$F$81+20),('Provozní náklady VaK-ex post'!$V$54*1000),IF(O160=('Základní vstupní data'!$F$81+21),('Provozní náklady VaK-ex post'!$V$54*1000),IF(O160=('Základní vstupní data'!$F$81+22),('Provozní náklady VaK-ex post'!$V$54*1000),IF(O160=('Základní vstupní data'!$F$81+23),('Provozní náklady VaK-ex post'!$V$54*1000),IF(O160=('Základní vstupní data'!$F$81+24),('Provozní náklady VaK-ex post'!$V$54*1000),IF(O160=('Základní vstupní data'!$F$81+25),('Provozní náklady VaK-ex post'!$V$54*1000),IF(O160=('Základní vstupní data'!$F$81+26),('Provozní náklady VaK-ex post'!$V$54*1000),IF(O160=('Základní vstupní data'!$F$81+27),('Provozní náklady VaK-ex post'!$V$54*1000),IF(O160=('Základní vstupní data'!$F$81+28),('Provozní náklady VaK-ex post'!$V$54*1000),IF(O160=('Základní vstupní data'!$F$81+29),('Provozní náklady VaK-ex post'!$V$54*1000),IF(O160=('Základní vstupní data'!$F$81+30),('Provozní náklady VaK-ex post'!$V$54*1000),0)))))))))))))))))))))))))))))))</f>
        <v>0</v>
      </c>
      <c r="P185" s="514">
        <f>IF(P160&gt;='Základní vstupní data'!$F$81,IF($F$2=1,0,('Základní vstupní data'!$F$129*1000)),IF(P160=('Základní vstupní data'!$F$81+1),('Provozní náklady VaK-ex post'!$F$54*1000),IF(P160=('Základní vstupní data'!$F$81+2),('Provozní náklady VaK-ex post'!$H$54*1000),IF(P160=('Základní vstupní data'!$F$81+3),('Provozní náklady VaK-ex post'!$J$54*1000),IF(P160=('Základní vstupní data'!$F$81+4),('Provozní náklady VaK-ex post'!$L$54*1000),IF(P160=('Základní vstupní data'!$F$81+5),('Provozní náklady VaK-ex post'!$N$54*1000),IF(P160=('Základní vstupní data'!$F$81+6),('Provozní náklady VaK-ex post'!$P$54*1000),IF(P160=('Základní vstupní data'!$F$81+7),('Provozní náklady VaK-ex post'!$R$54*1000),IF(P160=('Základní vstupní data'!$F$81+8),('Provozní náklady VaK-ex post'!$T$54*1000),IF(P160=('Základní vstupní data'!$F$81+9),('Provozní náklady VaK-ex post'!$V$54*1000),IF(P160=('Základní vstupní data'!$F$81+10),('Provozní náklady VaK-ex post'!$V$54*1000),IF(P160=('Základní vstupní data'!$F$81+11),('Provozní náklady VaK-ex post'!$V$54*1000),IF(P160=('Základní vstupní data'!$F$81+12),('Provozní náklady VaK-ex post'!$V$54*1000),IF(P160=('Základní vstupní data'!$F$81+13),('Provozní náklady VaK-ex post'!$V$54*1000),IF(P160=('Základní vstupní data'!$F$81+14),('Provozní náklady VaK-ex post'!$V$54*1000),IF(P160=('Základní vstupní data'!$F$81+15),('Provozní náklady VaK-ex post'!$V$54*1000),IF(P160=('Základní vstupní data'!$F$81+16),('Provozní náklady VaK-ex post'!$V$54*1000),IF(P160=('Základní vstupní data'!$F$81+17),('Provozní náklady VaK-ex post'!$V$54*1000),IF(P160=('Základní vstupní data'!$F$81+18),('Provozní náklady VaK-ex post'!$V$54*1000),IF(P160=('Základní vstupní data'!$F$81+19),('Provozní náklady VaK-ex post'!$V$54*1000),IF(P160=('Základní vstupní data'!$F$81+20),('Provozní náklady VaK-ex post'!$V$54*1000),IF(P160=('Základní vstupní data'!$F$81+21),('Provozní náklady VaK-ex post'!$V$54*1000),IF(P160=('Základní vstupní data'!$F$81+22),('Provozní náklady VaK-ex post'!$V$54*1000),IF(P160=('Základní vstupní data'!$F$81+23),('Provozní náklady VaK-ex post'!$V$54*1000),IF(P160=('Základní vstupní data'!$F$81+24),('Provozní náklady VaK-ex post'!$V$54*1000),IF(P160=('Základní vstupní data'!$F$81+25),('Provozní náklady VaK-ex post'!$V$54*1000),IF(P160=('Základní vstupní data'!$F$81+26),('Provozní náklady VaK-ex post'!$V$54*1000),IF(P160=('Základní vstupní data'!$F$81+27),('Provozní náklady VaK-ex post'!$V$54*1000),IF(P160=('Základní vstupní data'!$F$81+28),('Provozní náklady VaK-ex post'!$V$54*1000),IF(P160=('Základní vstupní data'!$F$81+29),('Provozní náklady VaK-ex post'!$V$54*1000),IF(P160=('Základní vstupní data'!$F$81+30),('Provozní náklady VaK-ex post'!$V$54*1000),0)))))))))))))))))))))))))))))))</f>
        <v>0</v>
      </c>
      <c r="Q185" s="514">
        <f>IF(Q160&gt;='Základní vstupní data'!$F$81,IF($F$2=1,0,('Základní vstupní data'!$F$129*1000)),IF(Q160=('Základní vstupní data'!$F$81+1),('Provozní náklady VaK-ex post'!$F$54*1000),IF(Q160=('Základní vstupní data'!$F$81+2),('Provozní náklady VaK-ex post'!$H$54*1000),IF(Q160=('Základní vstupní data'!$F$81+3),('Provozní náklady VaK-ex post'!$J$54*1000),IF(Q160=('Základní vstupní data'!$F$81+4),('Provozní náklady VaK-ex post'!$L$54*1000),IF(Q160=('Základní vstupní data'!$F$81+5),('Provozní náklady VaK-ex post'!$N$54*1000),IF(Q160=('Základní vstupní data'!$F$81+6),('Provozní náklady VaK-ex post'!$P$54*1000),IF(Q160=('Základní vstupní data'!$F$81+7),('Provozní náklady VaK-ex post'!$R$54*1000),IF(Q160=('Základní vstupní data'!$F$81+8),('Provozní náklady VaK-ex post'!$T$54*1000),IF(Q160=('Základní vstupní data'!$F$81+9),('Provozní náklady VaK-ex post'!$V$54*1000),IF(Q160=('Základní vstupní data'!$F$81+10),('Provozní náklady VaK-ex post'!$V$54*1000),IF(Q160=('Základní vstupní data'!$F$81+11),('Provozní náklady VaK-ex post'!$V$54*1000),IF(Q160=('Základní vstupní data'!$F$81+12),('Provozní náklady VaK-ex post'!$V$54*1000),IF(Q160=('Základní vstupní data'!$F$81+13),('Provozní náklady VaK-ex post'!$V$54*1000),IF(Q160=('Základní vstupní data'!$F$81+14),('Provozní náklady VaK-ex post'!$V$54*1000),IF(Q160=('Základní vstupní data'!$F$81+15),('Provozní náklady VaK-ex post'!$V$54*1000),IF(Q160=('Základní vstupní data'!$F$81+16),('Provozní náklady VaK-ex post'!$V$54*1000),IF(Q160=('Základní vstupní data'!$F$81+17),('Provozní náklady VaK-ex post'!$V$54*1000),IF(Q160=('Základní vstupní data'!$F$81+18),('Provozní náklady VaK-ex post'!$V$54*1000),IF(Q160=('Základní vstupní data'!$F$81+19),('Provozní náklady VaK-ex post'!$V$54*1000),IF(Q160=('Základní vstupní data'!$F$81+20),('Provozní náklady VaK-ex post'!$V$54*1000),IF(Q160=('Základní vstupní data'!$F$81+21),('Provozní náklady VaK-ex post'!$V$54*1000),IF(Q160=('Základní vstupní data'!$F$81+22),('Provozní náklady VaK-ex post'!$V$54*1000),IF(Q160=('Základní vstupní data'!$F$81+23),('Provozní náklady VaK-ex post'!$V$54*1000),IF(Q160=('Základní vstupní data'!$F$81+24),('Provozní náklady VaK-ex post'!$V$54*1000),IF(Q160=('Základní vstupní data'!$F$81+25),('Provozní náklady VaK-ex post'!$V$54*1000),IF(Q160=('Základní vstupní data'!$F$81+26),('Provozní náklady VaK-ex post'!$V$54*1000),IF(Q160=('Základní vstupní data'!$F$81+27),('Provozní náklady VaK-ex post'!$V$54*1000),IF(Q160=('Základní vstupní data'!$F$81+28),('Provozní náklady VaK-ex post'!$V$54*1000),IF(Q160=('Základní vstupní data'!$F$81+29),('Provozní náklady VaK-ex post'!$V$54*1000),IF(Q160=('Základní vstupní data'!$F$81+30),('Provozní náklady VaK-ex post'!$V$54*1000),0)))))))))))))))))))))))))))))))</f>
        <v>0</v>
      </c>
      <c r="R185" s="514">
        <f>IF(R160&gt;='Základní vstupní data'!$F$81,IF($F$2=1,0,('Základní vstupní data'!$F$129*1000)),IF(R160=('Základní vstupní data'!$F$81+1),('Provozní náklady VaK-ex post'!$F$54*1000),IF(R160=('Základní vstupní data'!$F$81+2),('Provozní náklady VaK-ex post'!$H$54*1000),IF(R160=('Základní vstupní data'!$F$81+3),('Provozní náklady VaK-ex post'!$J$54*1000),IF(R160=('Základní vstupní data'!$F$81+4),('Provozní náklady VaK-ex post'!$L$54*1000),IF(R160=('Základní vstupní data'!$F$81+5),('Provozní náklady VaK-ex post'!$N$54*1000),IF(R160=('Základní vstupní data'!$F$81+6),('Provozní náklady VaK-ex post'!$P$54*1000),IF(R160=('Základní vstupní data'!$F$81+7),('Provozní náklady VaK-ex post'!$R$54*1000),IF(R160=('Základní vstupní data'!$F$81+8),('Provozní náklady VaK-ex post'!$T$54*1000),IF(R160=('Základní vstupní data'!$F$81+9),('Provozní náklady VaK-ex post'!$V$54*1000),IF(R160=('Základní vstupní data'!$F$81+10),('Provozní náklady VaK-ex post'!$V$54*1000),IF(R160=('Základní vstupní data'!$F$81+11),('Provozní náklady VaK-ex post'!$V$54*1000),IF(R160=('Základní vstupní data'!$F$81+12),('Provozní náklady VaK-ex post'!$V$54*1000),IF(R160=('Základní vstupní data'!$F$81+13),('Provozní náklady VaK-ex post'!$V$54*1000),IF(R160=('Základní vstupní data'!$F$81+14),('Provozní náklady VaK-ex post'!$V$54*1000),IF(R160=('Základní vstupní data'!$F$81+15),('Provozní náklady VaK-ex post'!$V$54*1000),IF(R160=('Základní vstupní data'!$F$81+16),('Provozní náklady VaK-ex post'!$V$54*1000),IF(R160=('Základní vstupní data'!$F$81+17),('Provozní náklady VaK-ex post'!$V$54*1000),IF(R160=('Základní vstupní data'!$F$81+18),('Provozní náklady VaK-ex post'!$V$54*1000),IF(R160=('Základní vstupní data'!$F$81+19),('Provozní náklady VaK-ex post'!$V$54*1000),IF(R160=('Základní vstupní data'!$F$81+20),('Provozní náklady VaK-ex post'!$V$54*1000),IF(R160=('Základní vstupní data'!$F$81+21),('Provozní náklady VaK-ex post'!$V$54*1000),IF(R160=('Základní vstupní data'!$F$81+22),('Provozní náklady VaK-ex post'!$V$54*1000),IF(R160=('Základní vstupní data'!$F$81+23),('Provozní náklady VaK-ex post'!$V$54*1000),IF(R160=('Základní vstupní data'!$F$81+24),('Provozní náklady VaK-ex post'!$V$54*1000),IF(R160=('Základní vstupní data'!$F$81+25),('Provozní náklady VaK-ex post'!$V$54*1000),IF(R160=('Základní vstupní data'!$F$81+26),('Provozní náklady VaK-ex post'!$V$54*1000),IF(R160=('Základní vstupní data'!$F$81+27),('Provozní náklady VaK-ex post'!$V$54*1000),IF(R160=('Základní vstupní data'!$F$81+28),('Provozní náklady VaK-ex post'!$V$54*1000),IF(R160=('Základní vstupní data'!$F$81+29),('Provozní náklady VaK-ex post'!$V$54*1000),IF(R160=('Základní vstupní data'!$F$81+30),('Provozní náklady VaK-ex post'!$V$54*1000),0)))))))))))))))))))))))))))))))</f>
        <v>0</v>
      </c>
      <c r="S185" s="514">
        <f>IF(S160&gt;='Základní vstupní data'!$F$81,IF($F$2=1,0,('Základní vstupní data'!$F$129*1000)),IF(S160=('Základní vstupní data'!$F$81+1),('Provozní náklady VaK-ex post'!$F$54*1000),IF(S160=('Základní vstupní data'!$F$81+2),('Provozní náklady VaK-ex post'!$H$54*1000),IF(S160=('Základní vstupní data'!$F$81+3),('Provozní náklady VaK-ex post'!$J$54*1000),IF(S160=('Základní vstupní data'!$F$81+4),('Provozní náklady VaK-ex post'!$L$54*1000),IF(S160=('Základní vstupní data'!$F$81+5),('Provozní náklady VaK-ex post'!$N$54*1000),IF(S160=('Základní vstupní data'!$F$81+6),('Provozní náklady VaK-ex post'!$P$54*1000),IF(S160=('Základní vstupní data'!$F$81+7),('Provozní náklady VaK-ex post'!$R$54*1000),IF(S160=('Základní vstupní data'!$F$81+8),('Provozní náklady VaK-ex post'!$T$54*1000),IF(S160=('Základní vstupní data'!$F$81+9),('Provozní náklady VaK-ex post'!$V$54*1000),IF(S160=('Základní vstupní data'!$F$81+10),('Provozní náklady VaK-ex post'!$V$54*1000),IF(S160=('Základní vstupní data'!$F$81+11),('Provozní náklady VaK-ex post'!$V$54*1000),IF(S160=('Základní vstupní data'!$F$81+12),('Provozní náklady VaK-ex post'!$V$54*1000),IF(S160=('Základní vstupní data'!$F$81+13),('Provozní náklady VaK-ex post'!$V$54*1000),IF(S160=('Základní vstupní data'!$F$81+14),('Provozní náklady VaK-ex post'!$V$54*1000),IF(S160=('Základní vstupní data'!$F$81+15),('Provozní náklady VaK-ex post'!$V$54*1000),IF(S160=('Základní vstupní data'!$F$81+16),('Provozní náklady VaK-ex post'!$V$54*1000),IF(S160=('Základní vstupní data'!$F$81+17),('Provozní náklady VaK-ex post'!$V$54*1000),IF(S160=('Základní vstupní data'!$F$81+18),('Provozní náklady VaK-ex post'!$V$54*1000),IF(S160=('Základní vstupní data'!$F$81+19),('Provozní náklady VaK-ex post'!$V$54*1000),IF(S160=('Základní vstupní data'!$F$81+20),('Provozní náklady VaK-ex post'!$V$54*1000),IF(S160=('Základní vstupní data'!$F$81+21),('Provozní náklady VaK-ex post'!$V$54*1000),IF(S160=('Základní vstupní data'!$F$81+22),('Provozní náklady VaK-ex post'!$V$54*1000),IF(S160=('Základní vstupní data'!$F$81+23),('Provozní náklady VaK-ex post'!$V$54*1000),IF(S160=('Základní vstupní data'!$F$81+24),('Provozní náklady VaK-ex post'!$V$54*1000),IF(S160=('Základní vstupní data'!$F$81+25),('Provozní náklady VaK-ex post'!$V$54*1000),IF(S160=('Základní vstupní data'!$F$81+26),('Provozní náklady VaK-ex post'!$V$54*1000),IF(S160=('Základní vstupní data'!$F$81+27),('Provozní náklady VaK-ex post'!$V$54*1000),IF(S160=('Základní vstupní data'!$F$81+28),('Provozní náklady VaK-ex post'!$V$54*1000),IF(S160=('Základní vstupní data'!$F$81+29),('Provozní náklady VaK-ex post'!$V$54*1000),IF(S160=('Základní vstupní data'!$F$81+30),('Provozní náklady VaK-ex post'!$V$54*1000),0)))))))))))))))))))))))))))))))</f>
        <v>0</v>
      </c>
      <c r="T185" s="514">
        <f>IF(T160&gt;='Základní vstupní data'!$F$81,IF($F$2=1,0,('Základní vstupní data'!$F$129*1000)),IF(T160=('Základní vstupní data'!$F$81+1),('Provozní náklady VaK-ex post'!$F$54*1000),IF(T160=('Základní vstupní data'!$F$81+2),('Provozní náklady VaK-ex post'!$H$54*1000),IF(T160=('Základní vstupní data'!$F$81+3),('Provozní náklady VaK-ex post'!$J$54*1000),IF(T160=('Základní vstupní data'!$F$81+4),('Provozní náklady VaK-ex post'!$L$54*1000),IF(T160=('Základní vstupní data'!$F$81+5),('Provozní náklady VaK-ex post'!$N$54*1000),IF(T160=('Základní vstupní data'!$F$81+6),('Provozní náklady VaK-ex post'!$P$54*1000),IF(T160=('Základní vstupní data'!$F$81+7),('Provozní náklady VaK-ex post'!$R$54*1000),IF(T160=('Základní vstupní data'!$F$81+8),('Provozní náklady VaK-ex post'!$T$54*1000),IF(T160=('Základní vstupní data'!$F$81+9),('Provozní náklady VaK-ex post'!$V$54*1000),IF(T160=('Základní vstupní data'!$F$81+10),('Provozní náklady VaK-ex post'!$V$54*1000),IF(T160=('Základní vstupní data'!$F$81+11),('Provozní náklady VaK-ex post'!$V$54*1000),IF(T160=('Základní vstupní data'!$F$81+12),('Provozní náklady VaK-ex post'!$V$54*1000),IF(T160=('Základní vstupní data'!$F$81+13),('Provozní náklady VaK-ex post'!$V$54*1000),IF(T160=('Základní vstupní data'!$F$81+14),('Provozní náklady VaK-ex post'!$V$54*1000),IF(T160=('Základní vstupní data'!$F$81+15),('Provozní náklady VaK-ex post'!$V$54*1000),IF(T160=('Základní vstupní data'!$F$81+16),('Provozní náklady VaK-ex post'!$V$54*1000),IF(T160=('Základní vstupní data'!$F$81+17),('Provozní náklady VaK-ex post'!$V$54*1000),IF(T160=('Základní vstupní data'!$F$81+18),('Provozní náklady VaK-ex post'!$V$54*1000),IF(T160=('Základní vstupní data'!$F$81+19),('Provozní náklady VaK-ex post'!$V$54*1000),IF(T160=('Základní vstupní data'!$F$81+20),('Provozní náklady VaK-ex post'!$V$54*1000),IF(T160=('Základní vstupní data'!$F$81+21),('Provozní náklady VaK-ex post'!$V$54*1000),IF(T160=('Základní vstupní data'!$F$81+22),('Provozní náklady VaK-ex post'!$V$54*1000),IF(T160=('Základní vstupní data'!$F$81+23),('Provozní náklady VaK-ex post'!$V$54*1000),IF(T160=('Základní vstupní data'!$F$81+24),('Provozní náklady VaK-ex post'!$V$54*1000),IF(T160=('Základní vstupní data'!$F$81+25),('Provozní náklady VaK-ex post'!$V$54*1000),IF(T160=('Základní vstupní data'!$F$81+26),('Provozní náklady VaK-ex post'!$V$54*1000),IF(T160=('Základní vstupní data'!$F$81+27),('Provozní náklady VaK-ex post'!$V$54*1000),IF(T160=('Základní vstupní data'!$F$81+28),('Provozní náklady VaK-ex post'!$V$54*1000),IF(T160=('Základní vstupní data'!$F$81+29),('Provozní náklady VaK-ex post'!$V$54*1000),IF(T160=('Základní vstupní data'!$F$81+30),('Provozní náklady VaK-ex post'!$V$54*1000),0)))))))))))))))))))))))))))))))</f>
        <v>0</v>
      </c>
      <c r="U185" s="514">
        <f>IF(U160&gt;='Základní vstupní data'!$F$81,IF($F$2=1,0,('Základní vstupní data'!$F$129*1000)),IF(U160=('Základní vstupní data'!$F$81+1),('Provozní náklady VaK-ex post'!$F$54*1000),IF(U160=('Základní vstupní data'!$F$81+2),('Provozní náklady VaK-ex post'!$H$54*1000),IF(U160=('Základní vstupní data'!$F$81+3),('Provozní náklady VaK-ex post'!$J$54*1000),IF(U160=('Základní vstupní data'!$F$81+4),('Provozní náklady VaK-ex post'!$L$54*1000),IF(U160=('Základní vstupní data'!$F$81+5),('Provozní náklady VaK-ex post'!$N$54*1000),IF(U160=('Základní vstupní data'!$F$81+6),('Provozní náklady VaK-ex post'!$P$54*1000),IF(U160=('Základní vstupní data'!$F$81+7),('Provozní náklady VaK-ex post'!$R$54*1000),IF(U160=('Základní vstupní data'!$F$81+8),('Provozní náklady VaK-ex post'!$T$54*1000),IF(U160=('Základní vstupní data'!$F$81+9),('Provozní náklady VaK-ex post'!$V$54*1000),IF(U160=('Základní vstupní data'!$F$81+10),('Provozní náklady VaK-ex post'!$V$54*1000),IF(U160=('Základní vstupní data'!$F$81+11),('Provozní náklady VaK-ex post'!$V$54*1000),IF(U160=('Základní vstupní data'!$F$81+12),('Provozní náklady VaK-ex post'!$V$54*1000),IF(U160=('Základní vstupní data'!$F$81+13),('Provozní náklady VaK-ex post'!$V$54*1000),IF(U160=('Základní vstupní data'!$F$81+14),('Provozní náklady VaK-ex post'!$V$54*1000),IF(U160=('Základní vstupní data'!$F$81+15),('Provozní náklady VaK-ex post'!$V$54*1000),IF(U160=('Základní vstupní data'!$F$81+16),('Provozní náklady VaK-ex post'!$V$54*1000),IF(U160=('Základní vstupní data'!$F$81+17),('Provozní náklady VaK-ex post'!$V$54*1000),IF(U160=('Základní vstupní data'!$F$81+18),('Provozní náklady VaK-ex post'!$V$54*1000),IF(U160=('Základní vstupní data'!$F$81+19),('Provozní náklady VaK-ex post'!$V$54*1000),IF(U160=('Základní vstupní data'!$F$81+20),('Provozní náklady VaK-ex post'!$V$54*1000),IF(U160=('Základní vstupní data'!$F$81+21),('Provozní náklady VaK-ex post'!$V$54*1000),IF(U160=('Základní vstupní data'!$F$81+22),('Provozní náklady VaK-ex post'!$V$54*1000),IF(U160=('Základní vstupní data'!$F$81+23),('Provozní náklady VaK-ex post'!$V$54*1000),IF(U160=('Základní vstupní data'!$F$81+24),('Provozní náklady VaK-ex post'!$V$54*1000),IF(U160=('Základní vstupní data'!$F$81+25),('Provozní náklady VaK-ex post'!$V$54*1000),IF(U160=('Základní vstupní data'!$F$81+26),('Provozní náklady VaK-ex post'!$V$54*1000),IF(U160=('Základní vstupní data'!$F$81+27),('Provozní náklady VaK-ex post'!$V$54*1000),IF(U160=('Základní vstupní data'!$F$81+28),('Provozní náklady VaK-ex post'!$V$54*1000),IF(U160=('Základní vstupní data'!$F$81+29),('Provozní náklady VaK-ex post'!$V$54*1000),IF(U160=('Základní vstupní data'!$F$81+30),('Provozní náklady VaK-ex post'!$V$54*1000),0)))))))))))))))))))))))))))))))</f>
        <v>0</v>
      </c>
      <c r="V185" s="514">
        <f>IF(V160&gt;='Základní vstupní data'!$F$81,IF($F$2=1,0,('Základní vstupní data'!$F$129*1000)),IF(V160=('Základní vstupní data'!$F$81+1),('Provozní náklady VaK-ex post'!$F$54*1000),IF(V160=('Základní vstupní data'!$F$81+2),('Provozní náklady VaK-ex post'!$H$54*1000),IF(V160=('Základní vstupní data'!$F$81+3),('Provozní náklady VaK-ex post'!$J$54*1000),IF(V160=('Základní vstupní data'!$F$81+4),('Provozní náklady VaK-ex post'!$L$54*1000),IF(V160=('Základní vstupní data'!$F$81+5),('Provozní náklady VaK-ex post'!$N$54*1000),IF(V160=('Základní vstupní data'!$F$81+6),('Provozní náklady VaK-ex post'!$P$54*1000),IF(V160=('Základní vstupní data'!$F$81+7),('Provozní náklady VaK-ex post'!$R$54*1000),IF(V160=('Základní vstupní data'!$F$81+8),('Provozní náklady VaK-ex post'!$T$54*1000),IF(V160=('Základní vstupní data'!$F$81+9),('Provozní náklady VaK-ex post'!$V$54*1000),IF(V160=('Základní vstupní data'!$F$81+10),('Provozní náklady VaK-ex post'!$V$54*1000),IF(V160=('Základní vstupní data'!$F$81+11),('Provozní náklady VaK-ex post'!$V$54*1000),IF(V160=('Základní vstupní data'!$F$81+12),('Provozní náklady VaK-ex post'!$V$54*1000),IF(V160=('Základní vstupní data'!$F$81+13),('Provozní náklady VaK-ex post'!$V$54*1000),IF(V160=('Základní vstupní data'!$F$81+14),('Provozní náklady VaK-ex post'!$V$54*1000),IF(V160=('Základní vstupní data'!$F$81+15),('Provozní náklady VaK-ex post'!$V$54*1000),IF(V160=('Základní vstupní data'!$F$81+16),('Provozní náklady VaK-ex post'!$V$54*1000),IF(V160=('Základní vstupní data'!$F$81+17),('Provozní náklady VaK-ex post'!$V$54*1000),IF(V160=('Základní vstupní data'!$F$81+18),('Provozní náklady VaK-ex post'!$V$54*1000),IF(V160=('Základní vstupní data'!$F$81+19),('Provozní náklady VaK-ex post'!$V$54*1000),IF(V160=('Základní vstupní data'!$F$81+20),('Provozní náklady VaK-ex post'!$V$54*1000),IF(V160=('Základní vstupní data'!$F$81+21),('Provozní náklady VaK-ex post'!$V$54*1000),IF(V160=('Základní vstupní data'!$F$81+22),('Provozní náklady VaK-ex post'!$V$54*1000),IF(V160=('Základní vstupní data'!$F$81+23),('Provozní náklady VaK-ex post'!$V$54*1000),IF(V160=('Základní vstupní data'!$F$81+24),('Provozní náklady VaK-ex post'!$V$54*1000),IF(V160=('Základní vstupní data'!$F$81+25),('Provozní náklady VaK-ex post'!$V$54*1000),IF(V160=('Základní vstupní data'!$F$81+26),('Provozní náklady VaK-ex post'!$V$54*1000),IF(V160=('Základní vstupní data'!$F$81+27),('Provozní náklady VaK-ex post'!$V$54*1000),IF(V160=('Základní vstupní data'!$F$81+28),('Provozní náklady VaK-ex post'!$V$54*1000),IF(V160=('Základní vstupní data'!$F$81+29),('Provozní náklady VaK-ex post'!$V$54*1000),IF(V160=('Základní vstupní data'!$F$81+30),('Provozní náklady VaK-ex post'!$V$54*1000),0)))))))))))))))))))))))))))))))</f>
        <v>0</v>
      </c>
      <c r="W185" s="514">
        <f>IF(W160&gt;='Základní vstupní data'!$F$81,IF($F$2=1,0,('Základní vstupní data'!$F$129*1000)),IF(W160=('Základní vstupní data'!$F$81+1),('Provozní náklady VaK-ex post'!$F$54*1000),IF(W160=('Základní vstupní data'!$F$81+2),('Provozní náklady VaK-ex post'!$H$54*1000),IF(W160=('Základní vstupní data'!$F$81+3),('Provozní náklady VaK-ex post'!$J$54*1000),IF(W160=('Základní vstupní data'!$F$81+4),('Provozní náklady VaK-ex post'!$L$54*1000),IF(W160=('Základní vstupní data'!$F$81+5),('Provozní náklady VaK-ex post'!$N$54*1000),IF(W160=('Základní vstupní data'!$F$81+6),('Provozní náklady VaK-ex post'!$P$54*1000),IF(W160=('Základní vstupní data'!$F$81+7),('Provozní náklady VaK-ex post'!$R$54*1000),IF(W160=('Základní vstupní data'!$F$81+8),('Provozní náklady VaK-ex post'!$T$54*1000),IF(W160=('Základní vstupní data'!$F$81+9),('Provozní náklady VaK-ex post'!$V$54*1000),IF(W160=('Základní vstupní data'!$F$81+10),('Provozní náklady VaK-ex post'!$V$54*1000),IF(W160=('Základní vstupní data'!$F$81+11),('Provozní náklady VaK-ex post'!$V$54*1000),IF(W160=('Základní vstupní data'!$F$81+12),('Provozní náklady VaK-ex post'!$V$54*1000),IF(W160=('Základní vstupní data'!$F$81+13),('Provozní náklady VaK-ex post'!$V$54*1000),IF(W160=('Základní vstupní data'!$F$81+14),('Provozní náklady VaK-ex post'!$V$54*1000),IF(W160=('Základní vstupní data'!$F$81+15),('Provozní náklady VaK-ex post'!$V$54*1000),IF(W160=('Základní vstupní data'!$F$81+16),('Provozní náklady VaK-ex post'!$V$54*1000),IF(W160=('Základní vstupní data'!$F$81+17),('Provozní náklady VaK-ex post'!$V$54*1000),IF(W160=('Základní vstupní data'!$F$81+18),('Provozní náklady VaK-ex post'!$V$54*1000),IF(W160=('Základní vstupní data'!$F$81+19),('Provozní náklady VaK-ex post'!$V$54*1000),IF(W160=('Základní vstupní data'!$F$81+20),('Provozní náklady VaK-ex post'!$V$54*1000),IF(W160=('Základní vstupní data'!$F$81+21),('Provozní náklady VaK-ex post'!$V$54*1000),IF(W160=('Základní vstupní data'!$F$81+22),('Provozní náklady VaK-ex post'!$V$54*1000),IF(W160=('Základní vstupní data'!$F$81+23),('Provozní náklady VaK-ex post'!$V$54*1000),IF(W160=('Základní vstupní data'!$F$81+24),('Provozní náklady VaK-ex post'!$V$54*1000),IF(W160=('Základní vstupní data'!$F$81+25),('Provozní náklady VaK-ex post'!$V$54*1000),IF(W160=('Základní vstupní data'!$F$81+26),('Provozní náklady VaK-ex post'!$V$54*1000),IF(W160=('Základní vstupní data'!$F$81+27),('Provozní náklady VaK-ex post'!$V$54*1000),IF(W160=('Základní vstupní data'!$F$81+28),('Provozní náklady VaK-ex post'!$V$54*1000),IF(W160=('Základní vstupní data'!$F$81+29),('Provozní náklady VaK-ex post'!$V$54*1000),IF(W160=('Základní vstupní data'!$F$81+30),('Provozní náklady VaK-ex post'!$V$54*1000),0)))))))))))))))))))))))))))))))</f>
        <v>0</v>
      </c>
      <c r="X185" s="514">
        <f>IF(X160&gt;='Základní vstupní data'!$F$81,IF($F$2=1,0,('Základní vstupní data'!$F$129*1000)),IF(X160=('Základní vstupní data'!$F$81+1),('Provozní náklady VaK-ex post'!$F$54*1000),IF(X160=('Základní vstupní data'!$F$81+2),('Provozní náklady VaK-ex post'!$H$54*1000),IF(X160=('Základní vstupní data'!$F$81+3),('Provozní náklady VaK-ex post'!$J$54*1000),IF(X160=('Základní vstupní data'!$F$81+4),('Provozní náklady VaK-ex post'!$L$54*1000),IF(X160=('Základní vstupní data'!$F$81+5),('Provozní náklady VaK-ex post'!$N$54*1000),IF(X160=('Základní vstupní data'!$F$81+6),('Provozní náklady VaK-ex post'!$P$54*1000),IF(X160=('Základní vstupní data'!$F$81+7),('Provozní náklady VaK-ex post'!$R$54*1000),IF(X160=('Základní vstupní data'!$F$81+8),('Provozní náklady VaK-ex post'!$T$54*1000),IF(X160=('Základní vstupní data'!$F$81+9),('Provozní náklady VaK-ex post'!$V$54*1000),IF(X160=('Základní vstupní data'!$F$81+10),('Provozní náklady VaK-ex post'!$V$54*1000),IF(X160=('Základní vstupní data'!$F$81+11),('Provozní náklady VaK-ex post'!$V$54*1000),IF(X160=('Základní vstupní data'!$F$81+12),('Provozní náklady VaK-ex post'!$V$54*1000),IF(X160=('Základní vstupní data'!$F$81+13),('Provozní náklady VaK-ex post'!$V$54*1000),IF(X160=('Základní vstupní data'!$F$81+14),('Provozní náklady VaK-ex post'!$V$54*1000),IF(X160=('Základní vstupní data'!$F$81+15),('Provozní náklady VaK-ex post'!$V$54*1000),IF(X160=('Základní vstupní data'!$F$81+16),('Provozní náklady VaK-ex post'!$V$54*1000),IF(X160=('Základní vstupní data'!$F$81+17),('Provozní náklady VaK-ex post'!$V$54*1000),IF(X160=('Základní vstupní data'!$F$81+18),('Provozní náklady VaK-ex post'!$V$54*1000),IF(X160=('Základní vstupní data'!$F$81+19),('Provozní náklady VaK-ex post'!$V$54*1000),IF(X160=('Základní vstupní data'!$F$81+20),('Provozní náklady VaK-ex post'!$V$54*1000),IF(X160=('Základní vstupní data'!$F$81+21),('Provozní náklady VaK-ex post'!$V$54*1000),IF(X160=('Základní vstupní data'!$F$81+22),('Provozní náklady VaK-ex post'!$V$54*1000),IF(X160=('Základní vstupní data'!$F$81+23),('Provozní náklady VaK-ex post'!$V$54*1000),IF(X160=('Základní vstupní data'!$F$81+24),('Provozní náklady VaK-ex post'!$V$54*1000),IF(X160=('Základní vstupní data'!$F$81+25),('Provozní náklady VaK-ex post'!$V$54*1000),IF(X160=('Základní vstupní data'!$F$81+26),('Provozní náklady VaK-ex post'!$V$54*1000),IF(X160=('Základní vstupní data'!$F$81+27),('Provozní náklady VaK-ex post'!$V$54*1000),IF(X160=('Základní vstupní data'!$F$81+28),('Provozní náklady VaK-ex post'!$V$54*1000),IF(X160=('Základní vstupní data'!$F$81+29),('Provozní náklady VaK-ex post'!$V$54*1000),IF(X160=('Základní vstupní data'!$F$81+30),('Provozní náklady VaK-ex post'!$V$54*1000),0)))))))))))))))))))))))))))))))</f>
        <v>0</v>
      </c>
      <c r="Y185" s="514">
        <f>IF(Y160&gt;='Základní vstupní data'!$F$81,IF($F$2=1,0,('Základní vstupní data'!$F$129*1000)),IF(Y160=('Základní vstupní data'!$F$81+1),('Provozní náklady VaK-ex post'!$F$54*1000),IF(Y160=('Základní vstupní data'!$F$81+2),('Provozní náklady VaK-ex post'!$H$54*1000),IF(Y160=('Základní vstupní data'!$F$81+3),('Provozní náklady VaK-ex post'!$J$54*1000),IF(Y160=('Základní vstupní data'!$F$81+4),('Provozní náklady VaK-ex post'!$L$54*1000),IF(Y160=('Základní vstupní data'!$F$81+5),('Provozní náklady VaK-ex post'!$N$54*1000),IF(Y160=('Základní vstupní data'!$F$81+6),('Provozní náklady VaK-ex post'!$P$54*1000),IF(Y160=('Základní vstupní data'!$F$81+7),('Provozní náklady VaK-ex post'!$R$54*1000),IF(Y160=('Základní vstupní data'!$F$81+8),('Provozní náklady VaK-ex post'!$T$54*1000),IF(Y160=('Základní vstupní data'!$F$81+9),('Provozní náklady VaK-ex post'!$V$54*1000),IF(Y160=('Základní vstupní data'!$F$81+10),('Provozní náklady VaK-ex post'!$V$54*1000),IF(Y160=('Základní vstupní data'!$F$81+11),('Provozní náklady VaK-ex post'!$V$54*1000),IF(Y160=('Základní vstupní data'!$F$81+12),('Provozní náklady VaK-ex post'!$V$54*1000),IF(Y160=('Základní vstupní data'!$F$81+13),('Provozní náklady VaK-ex post'!$V$54*1000),IF(Y160=('Základní vstupní data'!$F$81+14),('Provozní náklady VaK-ex post'!$V$54*1000),IF(Y160=('Základní vstupní data'!$F$81+15),('Provozní náklady VaK-ex post'!$V$54*1000),IF(Y160=('Základní vstupní data'!$F$81+16),('Provozní náklady VaK-ex post'!$V$54*1000),IF(Y160=('Základní vstupní data'!$F$81+17),('Provozní náklady VaK-ex post'!$V$54*1000),IF(Y160=('Základní vstupní data'!$F$81+18),('Provozní náklady VaK-ex post'!$V$54*1000),IF(Y160=('Základní vstupní data'!$F$81+19),('Provozní náklady VaK-ex post'!$V$54*1000),IF(Y160=('Základní vstupní data'!$F$81+20),('Provozní náklady VaK-ex post'!$V$54*1000),IF(Y160=('Základní vstupní data'!$F$81+21),('Provozní náklady VaK-ex post'!$V$54*1000),IF(Y160=('Základní vstupní data'!$F$81+22),('Provozní náklady VaK-ex post'!$V$54*1000),IF(Y160=('Základní vstupní data'!$F$81+23),('Provozní náklady VaK-ex post'!$V$54*1000),IF(Y160=('Základní vstupní data'!$F$81+24),('Provozní náklady VaK-ex post'!$V$54*1000),IF(Y160=('Základní vstupní data'!$F$81+25),('Provozní náklady VaK-ex post'!$V$54*1000),IF(Y160=('Základní vstupní data'!$F$81+26),('Provozní náklady VaK-ex post'!$V$54*1000),IF(Y160=('Základní vstupní data'!$F$81+27),('Provozní náklady VaK-ex post'!$V$54*1000),IF(Y160=('Základní vstupní data'!$F$81+28),('Provozní náklady VaK-ex post'!$V$54*1000),IF(Y160=('Základní vstupní data'!$F$81+29),('Provozní náklady VaK-ex post'!$V$54*1000),IF(Y160=('Základní vstupní data'!$F$81+30),('Provozní náklady VaK-ex post'!$V$54*1000),0)))))))))))))))))))))))))))))))</f>
        <v>0</v>
      </c>
      <c r="Z185" s="514">
        <f>IF(Z160&gt;='Základní vstupní data'!$F$81,IF($F$2=1,0,('Základní vstupní data'!$F$129*1000)),IF(Z160=('Základní vstupní data'!$F$81+1),('Provozní náklady VaK-ex post'!$F$54*1000),IF(Z160=('Základní vstupní data'!$F$81+2),('Provozní náklady VaK-ex post'!$H$54*1000),IF(Z160=('Základní vstupní data'!$F$81+3),('Provozní náklady VaK-ex post'!$J$54*1000),IF(Z160=('Základní vstupní data'!$F$81+4),('Provozní náklady VaK-ex post'!$L$54*1000),IF(Z160=('Základní vstupní data'!$F$81+5),('Provozní náklady VaK-ex post'!$N$54*1000),IF(Z160=('Základní vstupní data'!$F$81+6),('Provozní náklady VaK-ex post'!$P$54*1000),IF(Z160=('Základní vstupní data'!$F$81+7),('Provozní náklady VaK-ex post'!$R$54*1000),IF(Z160=('Základní vstupní data'!$F$81+8),('Provozní náklady VaK-ex post'!$T$54*1000),IF(Z160=('Základní vstupní data'!$F$81+9),('Provozní náklady VaK-ex post'!$V$54*1000),IF(Z160=('Základní vstupní data'!$F$81+10),('Provozní náklady VaK-ex post'!$V$54*1000),IF(Z160=('Základní vstupní data'!$F$81+11),('Provozní náklady VaK-ex post'!$V$54*1000),IF(Z160=('Základní vstupní data'!$F$81+12),('Provozní náklady VaK-ex post'!$V$54*1000),IF(Z160=('Základní vstupní data'!$F$81+13),('Provozní náklady VaK-ex post'!$V$54*1000),IF(Z160=('Základní vstupní data'!$F$81+14),('Provozní náklady VaK-ex post'!$V$54*1000),IF(Z160=('Základní vstupní data'!$F$81+15),('Provozní náklady VaK-ex post'!$V$54*1000),IF(Z160=('Základní vstupní data'!$F$81+16),('Provozní náklady VaK-ex post'!$V$54*1000),IF(Z160=('Základní vstupní data'!$F$81+17),('Provozní náklady VaK-ex post'!$V$54*1000),IF(Z160=('Základní vstupní data'!$F$81+18),('Provozní náklady VaK-ex post'!$V$54*1000),IF(Z160=('Základní vstupní data'!$F$81+19),('Provozní náklady VaK-ex post'!$V$54*1000),IF(Z160=('Základní vstupní data'!$F$81+20),('Provozní náklady VaK-ex post'!$V$54*1000),IF(Z160=('Základní vstupní data'!$F$81+21),('Provozní náklady VaK-ex post'!$V$54*1000),IF(Z160=('Základní vstupní data'!$F$81+22),('Provozní náklady VaK-ex post'!$V$54*1000),IF(Z160=('Základní vstupní data'!$F$81+23),('Provozní náklady VaK-ex post'!$V$54*1000),IF(Z160=('Základní vstupní data'!$F$81+24),('Provozní náklady VaK-ex post'!$V$54*1000),IF(Z160=('Základní vstupní data'!$F$81+25),('Provozní náklady VaK-ex post'!$V$54*1000),IF(Z160=('Základní vstupní data'!$F$81+26),('Provozní náklady VaK-ex post'!$V$54*1000),IF(Z160=('Základní vstupní data'!$F$81+27),('Provozní náklady VaK-ex post'!$V$54*1000),IF(Z160=('Základní vstupní data'!$F$81+28),('Provozní náklady VaK-ex post'!$V$54*1000),IF(Z160=('Základní vstupní data'!$F$81+29),('Provozní náklady VaK-ex post'!$V$54*1000),IF(Z160=('Základní vstupní data'!$F$81+30),('Provozní náklady VaK-ex post'!$V$54*1000),0)))))))))))))))))))))))))))))))</f>
        <v>0</v>
      </c>
      <c r="AA185" s="514">
        <f>IF(AA160&gt;='Základní vstupní data'!$F$81,IF($F$2=1,0,('Základní vstupní data'!$F$129*1000)),IF(AA160=('Základní vstupní data'!$F$81+1),('Provozní náklady VaK-ex post'!$F$54*1000),IF(AA160=('Základní vstupní data'!$F$81+2),('Provozní náklady VaK-ex post'!$H$54*1000),IF(AA160=('Základní vstupní data'!$F$81+3),('Provozní náklady VaK-ex post'!$J$54*1000),IF(AA160=('Základní vstupní data'!$F$81+4),('Provozní náklady VaK-ex post'!$L$54*1000),IF(AA160=('Základní vstupní data'!$F$81+5),('Provozní náklady VaK-ex post'!$N$54*1000),IF(AA160=('Základní vstupní data'!$F$81+6),('Provozní náklady VaK-ex post'!$P$54*1000),IF(AA160=('Základní vstupní data'!$F$81+7),('Provozní náklady VaK-ex post'!$R$54*1000),IF(AA160=('Základní vstupní data'!$F$81+8),('Provozní náklady VaK-ex post'!$T$54*1000),IF(AA160=('Základní vstupní data'!$F$81+9),('Provozní náklady VaK-ex post'!$V$54*1000),IF(AA160=('Základní vstupní data'!$F$81+10),('Provozní náklady VaK-ex post'!$V$54*1000),IF(AA160=('Základní vstupní data'!$F$81+11),('Provozní náklady VaK-ex post'!$V$54*1000),IF(AA160=('Základní vstupní data'!$F$81+12),('Provozní náklady VaK-ex post'!$V$54*1000),IF(AA160=('Základní vstupní data'!$F$81+13),('Provozní náklady VaK-ex post'!$V$54*1000),IF(AA160=('Základní vstupní data'!$F$81+14),('Provozní náklady VaK-ex post'!$V$54*1000),IF(AA160=('Základní vstupní data'!$F$81+15),('Provozní náklady VaK-ex post'!$V$54*1000),IF(AA160=('Základní vstupní data'!$F$81+16),('Provozní náklady VaK-ex post'!$V$54*1000),IF(AA160=('Základní vstupní data'!$F$81+17),('Provozní náklady VaK-ex post'!$V$54*1000),IF(AA160=('Základní vstupní data'!$F$81+18),('Provozní náklady VaK-ex post'!$V$54*1000),IF(AA160=('Základní vstupní data'!$F$81+19),('Provozní náklady VaK-ex post'!$V$54*1000),IF(AA160=('Základní vstupní data'!$F$81+20),('Provozní náklady VaK-ex post'!$V$54*1000),IF(AA160=('Základní vstupní data'!$F$81+21),('Provozní náklady VaK-ex post'!$V$54*1000),IF(AA160=('Základní vstupní data'!$F$81+22),('Provozní náklady VaK-ex post'!$V$54*1000),IF(AA160=('Základní vstupní data'!$F$81+23),('Provozní náklady VaK-ex post'!$V$54*1000),IF(AA160=('Základní vstupní data'!$F$81+24),('Provozní náklady VaK-ex post'!$V$54*1000),IF(AA160=('Základní vstupní data'!$F$81+25),('Provozní náklady VaK-ex post'!$V$54*1000),IF(AA160=('Základní vstupní data'!$F$81+26),('Provozní náklady VaK-ex post'!$V$54*1000),IF(AA160=('Základní vstupní data'!$F$81+27),('Provozní náklady VaK-ex post'!$V$54*1000),IF(AA160=('Základní vstupní data'!$F$81+28),('Provozní náklady VaK-ex post'!$V$54*1000),IF(AA160=('Základní vstupní data'!$F$81+29),('Provozní náklady VaK-ex post'!$V$54*1000),IF(AA160=('Základní vstupní data'!$F$81+30),('Provozní náklady VaK-ex post'!$V$54*1000),0)))))))))))))))))))))))))))))))</f>
        <v>0</v>
      </c>
      <c r="AB185" s="514">
        <f>IF(AB160&gt;='Základní vstupní data'!$F$81,IF($F$2=1,0,('Základní vstupní data'!$F$129*1000)),IF(AB160=('Základní vstupní data'!$F$81+1),('Provozní náklady VaK-ex post'!$F$54*1000),IF(AB160=('Základní vstupní data'!$F$81+2),('Provozní náklady VaK-ex post'!$H$54*1000),IF(AB160=('Základní vstupní data'!$F$81+3),('Provozní náklady VaK-ex post'!$J$54*1000),IF(AB160=('Základní vstupní data'!$F$81+4),('Provozní náklady VaK-ex post'!$L$54*1000),IF(AB160=('Základní vstupní data'!$F$81+5),('Provozní náklady VaK-ex post'!$N$54*1000),IF(AB160=('Základní vstupní data'!$F$81+6),('Provozní náklady VaK-ex post'!$P$54*1000),IF(AB160=('Základní vstupní data'!$F$81+7),('Provozní náklady VaK-ex post'!$R$54*1000),IF(AB160=('Základní vstupní data'!$F$81+8),('Provozní náklady VaK-ex post'!$T$54*1000),IF(AB160=('Základní vstupní data'!$F$81+9),('Provozní náklady VaK-ex post'!$V$54*1000),IF(AB160=('Základní vstupní data'!$F$81+10),('Provozní náklady VaK-ex post'!$V$54*1000),IF(AB160=('Základní vstupní data'!$F$81+11),('Provozní náklady VaK-ex post'!$V$54*1000),IF(AB160=('Základní vstupní data'!$F$81+12),('Provozní náklady VaK-ex post'!$V$54*1000),IF(AB160=('Základní vstupní data'!$F$81+13),('Provozní náklady VaK-ex post'!$V$54*1000),IF(AB160=('Základní vstupní data'!$F$81+14),('Provozní náklady VaK-ex post'!$V$54*1000),IF(AB160=('Základní vstupní data'!$F$81+15),('Provozní náklady VaK-ex post'!$V$54*1000),IF(AB160=('Základní vstupní data'!$F$81+16),('Provozní náklady VaK-ex post'!$V$54*1000),IF(AB160=('Základní vstupní data'!$F$81+17),('Provozní náklady VaK-ex post'!$V$54*1000),IF(AB160=('Základní vstupní data'!$F$81+18),('Provozní náklady VaK-ex post'!$V$54*1000),IF(AB160=('Základní vstupní data'!$F$81+19),('Provozní náklady VaK-ex post'!$V$54*1000),IF(AB160=('Základní vstupní data'!$F$81+20),('Provozní náklady VaK-ex post'!$V$54*1000),IF(AB160=('Základní vstupní data'!$F$81+21),('Provozní náklady VaK-ex post'!$V$54*1000),IF(AB160=('Základní vstupní data'!$F$81+22),('Provozní náklady VaK-ex post'!$V$54*1000),IF(AB160=('Základní vstupní data'!$F$81+23),('Provozní náklady VaK-ex post'!$V$54*1000),IF(AB160=('Základní vstupní data'!$F$81+24),('Provozní náklady VaK-ex post'!$V$54*1000),IF(AB160=('Základní vstupní data'!$F$81+25),('Provozní náklady VaK-ex post'!$V$54*1000),IF(AB160=('Základní vstupní data'!$F$81+26),('Provozní náklady VaK-ex post'!$V$54*1000),IF(AB160=('Základní vstupní data'!$F$81+27),('Provozní náklady VaK-ex post'!$V$54*1000),IF(AB160=('Základní vstupní data'!$F$81+28),('Provozní náklady VaK-ex post'!$V$54*1000),IF(AB160=('Základní vstupní data'!$F$81+29),('Provozní náklady VaK-ex post'!$V$54*1000),IF(AB160=('Základní vstupní data'!$F$81+30),('Provozní náklady VaK-ex post'!$V$54*1000),0)))))))))))))))))))))))))))))))</f>
        <v>0</v>
      </c>
      <c r="AC185" s="514">
        <f>IF(AC160&gt;='Základní vstupní data'!$F$81,IF($F$2=1,0,('Základní vstupní data'!$F$129*1000)),IF(AC160=('Základní vstupní data'!$F$81+1),('Provozní náklady VaK-ex post'!$F$54*1000),IF(AC160=('Základní vstupní data'!$F$81+2),('Provozní náklady VaK-ex post'!$H$54*1000),IF(AC160=('Základní vstupní data'!$F$81+3),('Provozní náklady VaK-ex post'!$J$54*1000),IF(AC160=('Základní vstupní data'!$F$81+4),('Provozní náklady VaK-ex post'!$L$54*1000),IF(AC160=('Základní vstupní data'!$F$81+5),('Provozní náklady VaK-ex post'!$N$54*1000),IF(AC160=('Základní vstupní data'!$F$81+6),('Provozní náklady VaK-ex post'!$P$54*1000),IF(AC160=('Základní vstupní data'!$F$81+7),('Provozní náklady VaK-ex post'!$R$54*1000),IF(AC160=('Základní vstupní data'!$F$81+8),('Provozní náklady VaK-ex post'!$T$54*1000),IF(AC160=('Základní vstupní data'!$F$81+9),('Provozní náklady VaK-ex post'!$V$54*1000),IF(AC160=('Základní vstupní data'!$F$81+10),('Provozní náklady VaK-ex post'!$V$54*1000),IF(AC160=('Základní vstupní data'!$F$81+11),('Provozní náklady VaK-ex post'!$V$54*1000),IF(AC160=('Základní vstupní data'!$F$81+12),('Provozní náklady VaK-ex post'!$V$54*1000),IF(AC160=('Základní vstupní data'!$F$81+13),('Provozní náklady VaK-ex post'!$V$54*1000),IF(AC160=('Základní vstupní data'!$F$81+14),('Provozní náklady VaK-ex post'!$V$54*1000),IF(AC160=('Základní vstupní data'!$F$81+15),('Provozní náklady VaK-ex post'!$V$54*1000),IF(AC160=('Základní vstupní data'!$F$81+16),('Provozní náklady VaK-ex post'!$V$54*1000),IF(AC160=('Základní vstupní data'!$F$81+17),('Provozní náklady VaK-ex post'!$V$54*1000),IF(AC160=('Základní vstupní data'!$F$81+18),('Provozní náklady VaK-ex post'!$V$54*1000),IF(AC160=('Základní vstupní data'!$F$81+19),('Provozní náklady VaK-ex post'!$V$54*1000),IF(AC160=('Základní vstupní data'!$F$81+20),('Provozní náklady VaK-ex post'!$V$54*1000),IF(AC160=('Základní vstupní data'!$F$81+21),('Provozní náklady VaK-ex post'!$V$54*1000),IF(AC160=('Základní vstupní data'!$F$81+22),('Provozní náklady VaK-ex post'!$V$54*1000),IF(AC160=('Základní vstupní data'!$F$81+23),('Provozní náklady VaK-ex post'!$V$54*1000),IF(AC160=('Základní vstupní data'!$F$81+24),('Provozní náklady VaK-ex post'!$V$54*1000),IF(AC160=('Základní vstupní data'!$F$81+25),('Provozní náklady VaK-ex post'!$V$54*1000),IF(AC160=('Základní vstupní data'!$F$81+26),('Provozní náklady VaK-ex post'!$V$54*1000),IF(AC160=('Základní vstupní data'!$F$81+27),('Provozní náklady VaK-ex post'!$V$54*1000),IF(AC160=('Základní vstupní data'!$F$81+28),('Provozní náklady VaK-ex post'!$V$54*1000),IF(AC160=('Základní vstupní data'!$F$81+29),('Provozní náklady VaK-ex post'!$V$54*1000),IF(AC160=('Základní vstupní data'!$F$81+30),('Provozní náklady VaK-ex post'!$V$54*1000),0)))))))))))))))))))))))))))))))</f>
        <v>0</v>
      </c>
      <c r="AD185" s="514">
        <f>IF(AD160&gt;='Základní vstupní data'!$F$81,IF($F$2=1,0,('Základní vstupní data'!$F$129*1000)),IF(AD160=('Základní vstupní data'!$F$81+1),('Provozní náklady VaK-ex post'!$F$54*1000),IF(AD160=('Základní vstupní data'!$F$81+2),('Provozní náklady VaK-ex post'!$H$54*1000),IF(AD160=('Základní vstupní data'!$F$81+3),('Provozní náklady VaK-ex post'!$J$54*1000),IF(AD160=('Základní vstupní data'!$F$81+4),('Provozní náklady VaK-ex post'!$L$54*1000),IF(AD160=('Základní vstupní data'!$F$81+5),('Provozní náklady VaK-ex post'!$N$54*1000),IF(AD160=('Základní vstupní data'!$F$81+6),('Provozní náklady VaK-ex post'!$P$54*1000),IF(AD160=('Základní vstupní data'!$F$81+7),('Provozní náklady VaK-ex post'!$R$54*1000),IF(AD160=('Základní vstupní data'!$F$81+8),('Provozní náklady VaK-ex post'!$T$54*1000),IF(AD160=('Základní vstupní data'!$F$81+9),('Provozní náklady VaK-ex post'!$V$54*1000),IF(AD160=('Základní vstupní data'!$F$81+10),('Provozní náklady VaK-ex post'!$V$54*1000),IF(AD160=('Základní vstupní data'!$F$81+11),('Provozní náklady VaK-ex post'!$V$54*1000),IF(AD160=('Základní vstupní data'!$F$81+12),('Provozní náklady VaK-ex post'!$V$54*1000),IF(AD160=('Základní vstupní data'!$F$81+13),('Provozní náklady VaK-ex post'!$V$54*1000),IF(AD160=('Základní vstupní data'!$F$81+14),('Provozní náklady VaK-ex post'!$V$54*1000),IF(AD160=('Základní vstupní data'!$F$81+15),('Provozní náklady VaK-ex post'!$V$54*1000),IF(AD160=('Základní vstupní data'!$F$81+16),('Provozní náklady VaK-ex post'!$V$54*1000),IF(AD160=('Základní vstupní data'!$F$81+17),('Provozní náklady VaK-ex post'!$V$54*1000),IF(AD160=('Základní vstupní data'!$F$81+18),('Provozní náklady VaK-ex post'!$V$54*1000),IF(AD160=('Základní vstupní data'!$F$81+19),('Provozní náklady VaK-ex post'!$V$54*1000),IF(AD160=('Základní vstupní data'!$F$81+20),('Provozní náklady VaK-ex post'!$V$54*1000),IF(AD160=('Základní vstupní data'!$F$81+21),('Provozní náklady VaK-ex post'!$V$54*1000),IF(AD160=('Základní vstupní data'!$F$81+22),('Provozní náklady VaK-ex post'!$V$54*1000),IF(AD160=('Základní vstupní data'!$F$81+23),('Provozní náklady VaK-ex post'!$V$54*1000),IF(AD160=('Základní vstupní data'!$F$81+24),('Provozní náklady VaK-ex post'!$V$54*1000),IF(AD160=('Základní vstupní data'!$F$81+25),('Provozní náklady VaK-ex post'!$V$54*1000),IF(AD160=('Základní vstupní data'!$F$81+26),('Provozní náklady VaK-ex post'!$V$54*1000),IF(AD160=('Základní vstupní data'!$F$81+27),('Provozní náklady VaK-ex post'!$V$54*1000),IF(AD160=('Základní vstupní data'!$F$81+28),('Provozní náklady VaK-ex post'!$V$54*1000),IF(AD160=('Základní vstupní data'!$F$81+29),('Provozní náklady VaK-ex post'!$V$54*1000),IF(AD160=('Základní vstupní data'!$F$81+30),('Provozní náklady VaK-ex post'!$V$54*1000),0)))))))))))))))))))))))))))))))</f>
        <v>0</v>
      </c>
      <c r="AE185" s="514">
        <f>IF(AE160&gt;='Základní vstupní data'!$F$81,IF($F$2=1,0,('Základní vstupní data'!$F$129*1000)),IF(AE160=('Základní vstupní data'!$F$81+1),('Provozní náklady VaK-ex post'!$F$54*1000),IF(AE160=('Základní vstupní data'!$F$81+2),('Provozní náklady VaK-ex post'!$H$54*1000),IF(AE160=('Základní vstupní data'!$F$81+3),('Provozní náklady VaK-ex post'!$J$54*1000),IF(AE160=('Základní vstupní data'!$F$81+4),('Provozní náklady VaK-ex post'!$L$54*1000),IF(AE160=('Základní vstupní data'!$F$81+5),('Provozní náklady VaK-ex post'!$N$54*1000),IF(AE160=('Základní vstupní data'!$F$81+6),('Provozní náklady VaK-ex post'!$P$54*1000),IF(AE160=('Základní vstupní data'!$F$81+7),('Provozní náklady VaK-ex post'!$R$54*1000),IF(AE160=('Základní vstupní data'!$F$81+8),('Provozní náklady VaK-ex post'!$T$54*1000),IF(AE160=('Základní vstupní data'!$F$81+9),('Provozní náklady VaK-ex post'!$V$54*1000),IF(AE160=('Základní vstupní data'!$F$81+10),('Provozní náklady VaK-ex post'!$V$54*1000),IF(AE160=('Základní vstupní data'!$F$81+11),('Provozní náklady VaK-ex post'!$V$54*1000),IF(AE160=('Základní vstupní data'!$F$81+12),('Provozní náklady VaK-ex post'!$V$54*1000),IF(AE160=('Základní vstupní data'!$F$81+13),('Provozní náklady VaK-ex post'!$V$54*1000),IF(AE160=('Základní vstupní data'!$F$81+14),('Provozní náklady VaK-ex post'!$V$54*1000),IF(AE160=('Základní vstupní data'!$F$81+15),('Provozní náklady VaK-ex post'!$V$54*1000),IF(AE160=('Základní vstupní data'!$F$81+16),('Provozní náklady VaK-ex post'!$V$54*1000),IF(AE160=('Základní vstupní data'!$F$81+17),('Provozní náklady VaK-ex post'!$V$54*1000),IF(AE160=('Základní vstupní data'!$F$81+18),('Provozní náklady VaK-ex post'!$V$54*1000),IF(AE160=('Základní vstupní data'!$F$81+19),('Provozní náklady VaK-ex post'!$V$54*1000),IF(AE160=('Základní vstupní data'!$F$81+20),('Provozní náklady VaK-ex post'!$V$54*1000),IF(AE160=('Základní vstupní data'!$F$81+21),('Provozní náklady VaK-ex post'!$V$54*1000),IF(AE160=('Základní vstupní data'!$F$81+22),('Provozní náklady VaK-ex post'!$V$54*1000),IF(AE160=('Základní vstupní data'!$F$81+23),('Provozní náklady VaK-ex post'!$V$54*1000),IF(AE160=('Základní vstupní data'!$F$81+24),('Provozní náklady VaK-ex post'!$V$54*1000),IF(AE160=('Základní vstupní data'!$F$81+25),('Provozní náklady VaK-ex post'!$V$54*1000),IF(AE160=('Základní vstupní data'!$F$81+26),('Provozní náklady VaK-ex post'!$V$54*1000),IF(AE160=('Základní vstupní data'!$F$81+27),('Provozní náklady VaK-ex post'!$V$54*1000),IF(AE160=('Základní vstupní data'!$F$81+28),('Provozní náklady VaK-ex post'!$V$54*1000),IF(AE160=('Základní vstupní data'!$F$81+29),('Provozní náklady VaK-ex post'!$V$54*1000),IF(AE160=('Základní vstupní data'!$F$81+30),('Provozní náklady VaK-ex post'!$V$54*1000),0)))))))))))))))))))))))))))))))</f>
        <v>0</v>
      </c>
      <c r="AF185" s="514">
        <f>IF(AF160&gt;='Základní vstupní data'!$F$81,IF($F$2=1,0,('Základní vstupní data'!$F$129*1000)),IF(AF160=('Základní vstupní data'!$F$81+1),('Provozní náklady VaK-ex post'!$F$54*1000),IF(AF160=('Základní vstupní data'!$F$81+2),('Provozní náklady VaK-ex post'!$H$54*1000),IF(AF160=('Základní vstupní data'!$F$81+3),('Provozní náklady VaK-ex post'!$J$54*1000),IF(AF160=('Základní vstupní data'!$F$81+4),('Provozní náklady VaK-ex post'!$L$54*1000),IF(AF160=('Základní vstupní data'!$F$81+5),('Provozní náklady VaK-ex post'!$N$54*1000),IF(AF160=('Základní vstupní data'!$F$81+6),('Provozní náklady VaK-ex post'!$P$54*1000),IF(AF160=('Základní vstupní data'!$F$81+7),('Provozní náklady VaK-ex post'!$R$54*1000),IF(AF160=('Základní vstupní data'!$F$81+8),('Provozní náklady VaK-ex post'!$T$54*1000),IF(AF160=('Základní vstupní data'!$F$81+9),('Provozní náklady VaK-ex post'!$V$54*1000),IF(AF160=('Základní vstupní data'!$F$81+10),('Provozní náklady VaK-ex post'!$V$54*1000),IF(AF160=('Základní vstupní data'!$F$81+11),('Provozní náklady VaK-ex post'!$V$54*1000),IF(AF160=('Základní vstupní data'!$F$81+12),('Provozní náklady VaK-ex post'!$V$54*1000),IF(AF160=('Základní vstupní data'!$F$81+13),('Provozní náklady VaK-ex post'!$V$54*1000),IF(AF160=('Základní vstupní data'!$F$81+14),('Provozní náklady VaK-ex post'!$V$54*1000),IF(AF160=('Základní vstupní data'!$F$81+15),('Provozní náklady VaK-ex post'!$V$54*1000),IF(AF160=('Základní vstupní data'!$F$81+16),('Provozní náklady VaK-ex post'!$V$54*1000),IF(AF160=('Základní vstupní data'!$F$81+17),('Provozní náklady VaK-ex post'!$V$54*1000),IF(AF160=('Základní vstupní data'!$F$81+18),('Provozní náklady VaK-ex post'!$V$54*1000),IF(AF160=('Základní vstupní data'!$F$81+19),('Provozní náklady VaK-ex post'!$V$54*1000),IF(AF160=('Základní vstupní data'!$F$81+20),('Provozní náklady VaK-ex post'!$V$54*1000),IF(AF160=('Základní vstupní data'!$F$81+21),('Provozní náklady VaK-ex post'!$V$54*1000),IF(AF160=('Základní vstupní data'!$F$81+22),('Provozní náklady VaK-ex post'!$V$54*1000),IF(AF160=('Základní vstupní data'!$F$81+23),('Provozní náklady VaK-ex post'!$V$54*1000),IF(AF160=('Základní vstupní data'!$F$81+24),('Provozní náklady VaK-ex post'!$V$54*1000),IF(AF160=('Základní vstupní data'!$F$81+25),('Provozní náklady VaK-ex post'!$V$54*1000),IF(AF160=('Základní vstupní data'!$F$81+26),('Provozní náklady VaK-ex post'!$V$54*1000),IF(AF160=('Základní vstupní data'!$F$81+27),('Provozní náklady VaK-ex post'!$V$54*1000),IF(AF160=('Základní vstupní data'!$F$81+28),('Provozní náklady VaK-ex post'!$V$54*1000),IF(AF160=('Základní vstupní data'!$F$81+29),('Provozní náklady VaK-ex post'!$V$54*1000),IF(AF160=('Základní vstupní data'!$F$81+30),('Provozní náklady VaK-ex post'!$V$54*1000),0)))))))))))))))))))))))))))))))</f>
        <v>0</v>
      </c>
      <c r="AG185" s="514">
        <f>IF(AG160&gt;='Základní vstupní data'!$F$81,IF($F$2=1,0,('Základní vstupní data'!$F$129*1000)),IF(AG160=('Základní vstupní data'!$F$81+1),('Provozní náklady VaK-ex post'!$F$54*1000),IF(AG160=('Základní vstupní data'!$F$81+2),('Provozní náklady VaK-ex post'!$H$54*1000),IF(AG160=('Základní vstupní data'!$F$81+3),('Provozní náklady VaK-ex post'!$J$54*1000),IF(AG160=('Základní vstupní data'!$F$81+4),('Provozní náklady VaK-ex post'!$L$54*1000),IF(AG160=('Základní vstupní data'!$F$81+5),('Provozní náklady VaK-ex post'!$N$54*1000),IF(AG160=('Základní vstupní data'!$F$81+6),('Provozní náklady VaK-ex post'!$P$54*1000),IF(AG160=('Základní vstupní data'!$F$81+7),('Provozní náklady VaK-ex post'!$R$54*1000),IF(AG160=('Základní vstupní data'!$F$81+8),('Provozní náklady VaK-ex post'!$T$54*1000),IF(AG160=('Základní vstupní data'!$F$81+9),('Provozní náklady VaK-ex post'!$V$54*1000),IF(AG160=('Základní vstupní data'!$F$81+10),('Provozní náklady VaK-ex post'!$V$54*1000),IF(AG160=('Základní vstupní data'!$F$81+11),('Provozní náklady VaK-ex post'!$V$54*1000),IF(AG160=('Základní vstupní data'!$F$81+12),('Provozní náklady VaK-ex post'!$V$54*1000),IF(AG160=('Základní vstupní data'!$F$81+13),('Provozní náklady VaK-ex post'!$V$54*1000),IF(AG160=('Základní vstupní data'!$F$81+14),('Provozní náklady VaK-ex post'!$V$54*1000),IF(AG160=('Základní vstupní data'!$F$81+15),('Provozní náklady VaK-ex post'!$V$54*1000),IF(AG160=('Základní vstupní data'!$F$81+16),('Provozní náklady VaK-ex post'!$V$54*1000),IF(AG160=('Základní vstupní data'!$F$81+17),('Provozní náklady VaK-ex post'!$V$54*1000),IF(AG160=('Základní vstupní data'!$F$81+18),('Provozní náklady VaK-ex post'!$V$54*1000),IF(AG160=('Základní vstupní data'!$F$81+19),('Provozní náklady VaK-ex post'!$V$54*1000),IF(AG160=('Základní vstupní data'!$F$81+20),('Provozní náklady VaK-ex post'!$V$54*1000),IF(AG160=('Základní vstupní data'!$F$81+21),('Provozní náklady VaK-ex post'!$V$54*1000),IF(AG160=('Základní vstupní data'!$F$81+22),('Provozní náklady VaK-ex post'!$V$54*1000),IF(AG160=('Základní vstupní data'!$F$81+23),('Provozní náklady VaK-ex post'!$V$54*1000),IF(AG160=('Základní vstupní data'!$F$81+24),('Provozní náklady VaK-ex post'!$V$54*1000),IF(AG160=('Základní vstupní data'!$F$81+25),('Provozní náklady VaK-ex post'!$V$54*1000),IF(AG160=('Základní vstupní data'!$F$81+26),('Provozní náklady VaK-ex post'!$V$54*1000),IF(AG160=('Základní vstupní data'!$F$81+27),('Provozní náklady VaK-ex post'!$V$54*1000),IF(AG160=('Základní vstupní data'!$F$81+28),('Provozní náklady VaK-ex post'!$V$54*1000),IF(AG160=('Základní vstupní data'!$F$81+29),('Provozní náklady VaK-ex post'!$V$54*1000),IF(AG160=('Základní vstupní data'!$F$81+30),('Provozní náklady VaK-ex post'!$V$54*1000),0)))))))))))))))))))))))))))))))</f>
        <v>0</v>
      </c>
      <c r="AH185" s="514">
        <f>IF(AH160&gt;='Základní vstupní data'!$F$81,IF($F$2=1,0,('Základní vstupní data'!$F$129*1000)),IF(AH160=('Základní vstupní data'!$F$81+1),('Provozní náklady VaK-ex post'!$F$54*1000),IF(AH160=('Základní vstupní data'!$F$81+2),('Provozní náklady VaK-ex post'!$H$54*1000),IF(AH160=('Základní vstupní data'!$F$81+3),('Provozní náklady VaK-ex post'!$J$54*1000),IF(AH160=('Základní vstupní data'!$F$81+4),('Provozní náklady VaK-ex post'!$L$54*1000),IF(AH160=('Základní vstupní data'!$F$81+5),('Provozní náklady VaK-ex post'!$N$54*1000),IF(AH160=('Základní vstupní data'!$F$81+6),('Provozní náklady VaK-ex post'!$P$54*1000),IF(AH160=('Základní vstupní data'!$F$81+7),('Provozní náklady VaK-ex post'!$R$54*1000),IF(AH160=('Základní vstupní data'!$F$81+8),('Provozní náklady VaK-ex post'!$T$54*1000),IF(AH160=('Základní vstupní data'!$F$81+9),('Provozní náklady VaK-ex post'!$V$54*1000),IF(AH160=('Základní vstupní data'!$F$81+10),('Provozní náklady VaK-ex post'!$V$54*1000),IF(AH160=('Základní vstupní data'!$F$81+11),('Provozní náklady VaK-ex post'!$V$54*1000),IF(AH160=('Základní vstupní data'!$F$81+12),('Provozní náklady VaK-ex post'!$V$54*1000),IF(AH160=('Základní vstupní data'!$F$81+13),('Provozní náklady VaK-ex post'!$V$54*1000),IF(AH160=('Základní vstupní data'!$F$81+14),('Provozní náklady VaK-ex post'!$V$54*1000),IF(AH160=('Základní vstupní data'!$F$81+15),('Provozní náklady VaK-ex post'!$V$54*1000),IF(AH160=('Základní vstupní data'!$F$81+16),('Provozní náklady VaK-ex post'!$V$54*1000),IF(AH160=('Základní vstupní data'!$F$81+17),('Provozní náklady VaK-ex post'!$V$54*1000),IF(AH160=('Základní vstupní data'!$F$81+18),('Provozní náklady VaK-ex post'!$V$54*1000),IF(AH160=('Základní vstupní data'!$F$81+19),('Provozní náklady VaK-ex post'!$V$54*1000),IF(AH160=('Základní vstupní data'!$F$81+20),('Provozní náklady VaK-ex post'!$V$54*1000),IF(AH160=('Základní vstupní data'!$F$81+21),('Provozní náklady VaK-ex post'!$V$54*1000),IF(AH160=('Základní vstupní data'!$F$81+22),('Provozní náklady VaK-ex post'!$V$54*1000),IF(AH160=('Základní vstupní data'!$F$81+23),('Provozní náklady VaK-ex post'!$V$54*1000),IF(AH160=('Základní vstupní data'!$F$81+24),('Provozní náklady VaK-ex post'!$V$54*1000),IF(AH160=('Základní vstupní data'!$F$81+25),('Provozní náklady VaK-ex post'!$V$54*1000),IF(AH160=('Základní vstupní data'!$F$81+26),('Provozní náklady VaK-ex post'!$V$54*1000),IF(AH160=('Základní vstupní data'!$F$81+27),('Provozní náklady VaK-ex post'!$V$54*1000),IF(AH160=('Základní vstupní data'!$F$81+28),('Provozní náklady VaK-ex post'!$V$54*1000),IF(AH160=('Základní vstupní data'!$F$81+29),('Provozní náklady VaK-ex post'!$V$54*1000),IF(AH160=('Základní vstupní data'!$F$81+30),('Provozní náklady VaK-ex post'!$V$54*1000),0)))))))))))))))))))))))))))))))</f>
        <v>0</v>
      </c>
    </row>
    <row r="186" spans="1:34" s="17" customFormat="1">
      <c r="B186" s="86" t="str">
        <f>B178</f>
        <v>Odpadní voda</v>
      </c>
      <c r="C186" s="465"/>
      <c r="D186" s="460" t="s">
        <v>197</v>
      </c>
      <c r="E186" s="459">
        <f>IF(E160&gt;='Základní vstupní data'!$F$81,IF($F$2=1,0,('Základní vstupní data'!$G$129*1000)),IF(E160=('Základní vstupní data'!$F$81+1),('Provozní náklady VaK-ex post'!$G$54*1000),IF(E160=('Základní vstupní data'!$F$81+2),('Provozní náklady VaK-ex post'!$I$54*1000),IF(E160=('Základní vstupní data'!$F$81+3),('Provozní náklady VaK-ex post'!$K$54*1000),IF(E160=('Základní vstupní data'!$F$81+4),('Provozní náklady VaK-ex post'!$M$54*1000),IF(E160=('Základní vstupní data'!$F$81+5),('Provozní náklady VaK-ex post'!$O$54*1000),IF(E160=('Základní vstupní data'!$F$81+6),('Provozní náklady VaK-ex post'!$Q$54*1000),IF(E160=('Základní vstupní data'!$F$81+7),('Provozní náklady VaK-ex post'!$S$54*1000),IF(E160=('Základní vstupní data'!$F$81+8),('Provozní náklady VaK-ex post'!$U$54*1000),IF(E160=('Základní vstupní data'!$F$81+9),('Provozní náklady VaK-ex post'!$W$54*1000),IF(E160=('Základní vstupní data'!$F$81+10),('Provozní náklady VaK-ex post'!$W$54*1000),IF(E160=('Základní vstupní data'!$F$81+11),('Provozní náklady VaK-ex post'!$W$54*1000),IF(E160=('Základní vstupní data'!$F$81+12),('Provozní náklady VaK-ex post'!$W$54*1000),IF(E160=('Základní vstupní data'!$F$81+13),('Provozní náklady VaK-ex post'!$W$54*1000),IF(E160=('Základní vstupní data'!$F$81+14),('Provozní náklady VaK-ex post'!$W$54*1000),IF(E160=('Základní vstupní data'!$F$81+15),('Provozní náklady VaK-ex post'!$W$54*1000),IF(E160=('Základní vstupní data'!$F$81+16),('Provozní náklady VaK-ex post'!$W$54*1000),IF(E160=('Základní vstupní data'!$F$81+17),('Provozní náklady VaK-ex post'!$W$54*1000),IF(E160=('Základní vstupní data'!$F$81+18),('Provozní náklady VaK-ex post'!$W$54*1000),IF(E160=('Základní vstupní data'!$F$81+19),('Provozní náklady VaK-ex post'!$W$54*1000),IF(E160=('Základní vstupní data'!$F$81+20),('Provozní náklady VaK-ex post'!$W$54*1000),IF(E160=('Základní vstupní data'!$F$81+21),('Provozní náklady VaK-ex post'!$W$54*1000),IF(E160=('Základní vstupní data'!$F$81+22),('Provozní náklady VaK-ex post'!$W$54*1000),IF(E160=('Základní vstupní data'!$F$81+23),('Provozní náklady VaK-ex post'!$W$54*1000),IF(E160=('Základní vstupní data'!$F$81+24),('Provozní náklady VaK-ex post'!$W$54*1000),IF(E160=('Základní vstupní data'!$F$81+25),('Provozní náklady VaK-ex post'!$W$54*1000),IF(E160=('Základní vstupní data'!$F$81+26),('Provozní náklady VaK-ex post'!$W$54*1000),IF(E160=('Základní vstupní data'!$F$81+27),('Provozní náklady VaK-ex post'!$W$54*1000),IF(E160=('Základní vstupní data'!$F$81+28),('Provozní náklady VaK-ex post'!$W$54*1000),IF(E160=('Základní vstupní data'!$F$81+29),('Provozní náklady VaK-ex post'!$W$54*1000),IF(E160=('Základní vstupní data'!$F$81+30),('Provozní náklady VaK-ex post'!$W$54*1000),0)))))))))))))))))))))))))))))))</f>
        <v>12</v>
      </c>
      <c r="F186" s="459">
        <f>IF(F160&gt;='Základní vstupní data'!$F$81,IF($F$2=1,0,('Základní vstupní data'!$G$129*1000)),IF(F160=('Základní vstupní data'!$F$81+1),('Provozní náklady VaK-ex post'!$G$54*1000),IF(F160=('Základní vstupní data'!$F$81+2),('Provozní náklady VaK-ex post'!$I$54*1000),IF(F160=('Základní vstupní data'!$F$81+3),('Provozní náklady VaK-ex post'!$K$54*1000),IF(F160=('Základní vstupní data'!$F$81+4),('Provozní náklady VaK-ex post'!$M$54*1000),IF(F160=('Základní vstupní data'!$F$81+5),('Provozní náklady VaK-ex post'!$O$54*1000),IF(F160=('Základní vstupní data'!$F$81+6),('Provozní náklady VaK-ex post'!$Q$54*1000),IF(F160=('Základní vstupní data'!$F$81+7),('Provozní náklady VaK-ex post'!$S$54*1000),IF(F160=('Základní vstupní data'!$F$81+8),('Provozní náklady VaK-ex post'!$U$54*1000),IF(F160=('Základní vstupní data'!$F$81+9),('Provozní náklady VaK-ex post'!$W$54*1000),IF(F160=('Základní vstupní data'!$F$81+10),('Provozní náklady VaK-ex post'!$W$54*1000),IF(F160=('Základní vstupní data'!$F$81+11),('Provozní náklady VaK-ex post'!$W$54*1000),IF(F160=('Základní vstupní data'!$F$81+12),('Provozní náklady VaK-ex post'!$W$54*1000),IF(F160=('Základní vstupní data'!$F$81+13),('Provozní náklady VaK-ex post'!$W$54*1000),IF(F160=('Základní vstupní data'!$F$81+14),('Provozní náklady VaK-ex post'!$W$54*1000),IF(F160=('Základní vstupní data'!$F$81+15),('Provozní náklady VaK-ex post'!$W$54*1000),IF(F160=('Základní vstupní data'!$F$81+16),('Provozní náklady VaK-ex post'!$W$54*1000),IF(F160=('Základní vstupní data'!$F$81+17),('Provozní náklady VaK-ex post'!$W$54*1000),IF(F160=('Základní vstupní data'!$F$81+18),('Provozní náklady VaK-ex post'!$W$54*1000),IF(F160=('Základní vstupní data'!$F$81+19),('Provozní náklady VaK-ex post'!$W$54*1000),IF(F160=('Základní vstupní data'!$F$81+20),('Provozní náklady VaK-ex post'!$W$54*1000),IF(F160=('Základní vstupní data'!$F$81+21),('Provozní náklady VaK-ex post'!$W$54*1000),IF(F160=('Základní vstupní data'!$F$81+22),('Provozní náklady VaK-ex post'!$W$54*1000),IF(F160=('Základní vstupní data'!$F$81+23),('Provozní náklady VaK-ex post'!$W$54*1000),IF(F160=('Základní vstupní data'!$F$81+24),('Provozní náklady VaK-ex post'!$W$54*1000),IF(F160=('Základní vstupní data'!$F$81+25),('Provozní náklady VaK-ex post'!$W$54*1000),IF(F160=('Základní vstupní data'!$F$81+26),('Provozní náklady VaK-ex post'!$W$54*1000),IF(F160=('Základní vstupní data'!$F$81+27),('Provozní náklady VaK-ex post'!$W$54*1000),IF(F160=('Základní vstupní data'!$F$81+28),('Provozní náklady VaK-ex post'!$W$54*1000),IF(F160=('Základní vstupní data'!$F$81+29),('Provozní náklady VaK-ex post'!$W$54*1000),IF(F160=('Základní vstupní data'!$F$81+30),('Provozní náklady VaK-ex post'!$W$54*1000),0)))))))))))))))))))))))))))))))</f>
        <v>12</v>
      </c>
      <c r="G186" s="459">
        <f>IF(G160&gt;='Základní vstupní data'!$F$81,IF($F$2=1,0,('Základní vstupní data'!$G$129*1000)),IF(G160=('Základní vstupní data'!$F$81+1),('Provozní náklady VaK-ex post'!$G$54*1000),IF(G160=('Základní vstupní data'!$F$81+2),('Provozní náklady VaK-ex post'!$I$54*1000),IF(G160=('Základní vstupní data'!$F$81+3),('Provozní náklady VaK-ex post'!$K$54*1000),IF(G160=('Základní vstupní data'!$F$81+4),('Provozní náklady VaK-ex post'!$M$54*1000),IF(G160=('Základní vstupní data'!$F$81+5),('Provozní náklady VaK-ex post'!$O$54*1000),IF(G160=('Základní vstupní data'!$F$81+6),('Provozní náklady VaK-ex post'!$Q$54*1000),IF(G160=('Základní vstupní data'!$F$81+7),('Provozní náklady VaK-ex post'!$S$54*1000),IF(G160=('Základní vstupní data'!$F$81+8),('Provozní náklady VaK-ex post'!$U$54*1000),IF(G160=('Základní vstupní data'!$F$81+9),('Provozní náklady VaK-ex post'!$W$54*1000),IF(G160=('Základní vstupní data'!$F$81+10),('Provozní náklady VaK-ex post'!$W$54*1000),IF(G160=('Základní vstupní data'!$F$81+11),('Provozní náklady VaK-ex post'!$W$54*1000),IF(G160=('Základní vstupní data'!$F$81+12),('Provozní náklady VaK-ex post'!$W$54*1000),IF(G160=('Základní vstupní data'!$F$81+13),('Provozní náklady VaK-ex post'!$W$54*1000),IF(G160=('Základní vstupní data'!$F$81+14),('Provozní náklady VaK-ex post'!$W$54*1000),IF(G160=('Základní vstupní data'!$F$81+15),('Provozní náklady VaK-ex post'!$W$54*1000),IF(G160=('Základní vstupní data'!$F$81+16),('Provozní náklady VaK-ex post'!$W$54*1000),IF(G160=('Základní vstupní data'!$F$81+17),('Provozní náklady VaK-ex post'!$W$54*1000),IF(G160=('Základní vstupní data'!$F$81+18),('Provozní náklady VaK-ex post'!$W$54*1000),IF(G160=('Základní vstupní data'!$F$81+19),('Provozní náklady VaK-ex post'!$W$54*1000),IF(G160=('Základní vstupní data'!$F$81+20),('Provozní náklady VaK-ex post'!$W$54*1000),IF(G160=('Základní vstupní data'!$F$81+21),('Provozní náklady VaK-ex post'!$W$54*1000),IF(G160=('Základní vstupní data'!$F$81+22),('Provozní náklady VaK-ex post'!$W$54*1000),IF(G160=('Základní vstupní data'!$F$81+23),('Provozní náklady VaK-ex post'!$W$54*1000),IF(G160=('Základní vstupní data'!$F$81+24),('Provozní náklady VaK-ex post'!$W$54*1000),IF(G160=('Základní vstupní data'!$F$81+25),('Provozní náklady VaK-ex post'!$W$54*1000),IF(G160=('Základní vstupní data'!$F$81+26),('Provozní náklady VaK-ex post'!$W$54*1000),IF(G160=('Základní vstupní data'!$F$81+27),('Provozní náklady VaK-ex post'!$W$54*1000),IF(G160=('Základní vstupní data'!$F$81+28),('Provozní náklady VaK-ex post'!$W$54*1000),IF(G160=('Základní vstupní data'!$F$81+29),('Provozní náklady VaK-ex post'!$W$54*1000),IF(G160=('Základní vstupní data'!$F$81+30),('Provozní náklady VaK-ex post'!$W$54*1000),0)))))))))))))))))))))))))))))))</f>
        <v>12</v>
      </c>
      <c r="H186" s="459">
        <f>IF(H160&gt;='Základní vstupní data'!$F$81,IF($F$2=1,0,('Základní vstupní data'!$G$129*1000)),IF(H160=('Základní vstupní data'!$F$81+1),('Provozní náklady VaK-ex post'!$G$54*1000),IF(H160=('Základní vstupní data'!$F$81+2),('Provozní náklady VaK-ex post'!$I$54*1000),IF(H160=('Základní vstupní data'!$F$81+3),('Provozní náklady VaK-ex post'!$K$54*1000),IF(H160=('Základní vstupní data'!$F$81+4),('Provozní náklady VaK-ex post'!$M$54*1000),IF(H160=('Základní vstupní data'!$F$81+5),('Provozní náklady VaK-ex post'!$O$54*1000),IF(H160=('Základní vstupní data'!$F$81+6),('Provozní náklady VaK-ex post'!$Q$54*1000),IF(H160=('Základní vstupní data'!$F$81+7),('Provozní náklady VaK-ex post'!$S$54*1000),IF(H160=('Základní vstupní data'!$F$81+8),('Provozní náklady VaK-ex post'!$U$54*1000),IF(H160=('Základní vstupní data'!$F$81+9),('Provozní náklady VaK-ex post'!$W$54*1000),IF(H160=('Základní vstupní data'!$F$81+10),('Provozní náklady VaK-ex post'!$W$54*1000),IF(H160=('Základní vstupní data'!$F$81+11),('Provozní náklady VaK-ex post'!$W$54*1000),IF(H160=('Základní vstupní data'!$F$81+12),('Provozní náklady VaK-ex post'!$W$54*1000),IF(H160=('Základní vstupní data'!$F$81+13),('Provozní náklady VaK-ex post'!$W$54*1000),IF(H160=('Základní vstupní data'!$F$81+14),('Provozní náklady VaK-ex post'!$W$54*1000),IF(H160=('Základní vstupní data'!$F$81+15),('Provozní náklady VaK-ex post'!$W$54*1000),IF(H160=('Základní vstupní data'!$F$81+16),('Provozní náklady VaK-ex post'!$W$54*1000),IF(H160=('Základní vstupní data'!$F$81+17),('Provozní náklady VaK-ex post'!$W$54*1000),IF(H160=('Základní vstupní data'!$F$81+18),('Provozní náklady VaK-ex post'!$W$54*1000),IF(H160=('Základní vstupní data'!$F$81+19),('Provozní náklady VaK-ex post'!$W$54*1000),IF(H160=('Základní vstupní data'!$F$81+20),('Provozní náklady VaK-ex post'!$W$54*1000),IF(H160=('Základní vstupní data'!$F$81+21),('Provozní náklady VaK-ex post'!$W$54*1000),IF(H160=('Základní vstupní data'!$F$81+22),('Provozní náklady VaK-ex post'!$W$54*1000),IF(H160=('Základní vstupní data'!$F$81+23),('Provozní náklady VaK-ex post'!$W$54*1000),IF(H160=('Základní vstupní data'!$F$81+24),('Provozní náklady VaK-ex post'!$W$54*1000),IF(H160=('Základní vstupní data'!$F$81+25),('Provozní náklady VaK-ex post'!$W$54*1000),IF(H160=('Základní vstupní data'!$F$81+26),('Provozní náklady VaK-ex post'!$W$54*1000),IF(H160=('Základní vstupní data'!$F$81+27),('Provozní náklady VaK-ex post'!$W$54*1000),IF(H160=('Základní vstupní data'!$F$81+28),('Provozní náklady VaK-ex post'!$W$54*1000),IF(H160=('Základní vstupní data'!$F$81+29),('Provozní náklady VaK-ex post'!$W$54*1000),IF(H160=('Základní vstupní data'!$F$81+30),('Provozní náklady VaK-ex post'!$W$54*1000),0)))))))))))))))))))))))))))))))</f>
        <v>12</v>
      </c>
      <c r="I186" s="459">
        <f>IF(I160&gt;='Základní vstupní data'!$F$81,IF($F$2=1,0,('Základní vstupní data'!$G$129*1000)),IF(I160=('Základní vstupní data'!$F$81+1),('Provozní náklady VaK-ex post'!$G$54*1000),IF(I160=('Základní vstupní data'!$F$81+2),('Provozní náklady VaK-ex post'!$I$54*1000),IF(I160=('Základní vstupní data'!$F$81+3),('Provozní náklady VaK-ex post'!$K$54*1000),IF(I160=('Základní vstupní data'!$F$81+4),('Provozní náklady VaK-ex post'!$M$54*1000),IF(I160=('Základní vstupní data'!$F$81+5),('Provozní náklady VaK-ex post'!$O$54*1000),IF(I160=('Základní vstupní data'!$F$81+6),('Provozní náklady VaK-ex post'!$Q$54*1000),IF(I160=('Základní vstupní data'!$F$81+7),('Provozní náklady VaK-ex post'!$S$54*1000),IF(I160=('Základní vstupní data'!$F$81+8),('Provozní náklady VaK-ex post'!$U$54*1000),IF(I160=('Základní vstupní data'!$F$81+9),('Provozní náklady VaK-ex post'!$W$54*1000),IF(I160=('Základní vstupní data'!$F$81+10),('Provozní náklady VaK-ex post'!$W$54*1000),IF(I160=('Základní vstupní data'!$F$81+11),('Provozní náklady VaK-ex post'!$W$54*1000),IF(I160=('Základní vstupní data'!$F$81+12),('Provozní náklady VaK-ex post'!$W$54*1000),IF(I160=('Základní vstupní data'!$F$81+13),('Provozní náklady VaK-ex post'!$W$54*1000),IF(I160=('Základní vstupní data'!$F$81+14),('Provozní náklady VaK-ex post'!$W$54*1000),IF(I160=('Základní vstupní data'!$F$81+15),('Provozní náklady VaK-ex post'!$W$54*1000),IF(I160=('Základní vstupní data'!$F$81+16),('Provozní náklady VaK-ex post'!$W$54*1000),IF(I160=('Základní vstupní data'!$F$81+17),('Provozní náklady VaK-ex post'!$W$54*1000),IF(I160=('Základní vstupní data'!$F$81+18),('Provozní náklady VaK-ex post'!$W$54*1000),IF(I160=('Základní vstupní data'!$F$81+19),('Provozní náklady VaK-ex post'!$W$54*1000),IF(I160=('Základní vstupní data'!$F$81+20),('Provozní náklady VaK-ex post'!$W$54*1000),IF(I160=('Základní vstupní data'!$F$81+21),('Provozní náklady VaK-ex post'!$W$54*1000),IF(I160=('Základní vstupní data'!$F$81+22),('Provozní náklady VaK-ex post'!$W$54*1000),IF(I160=('Základní vstupní data'!$F$81+23),('Provozní náklady VaK-ex post'!$W$54*1000),IF(I160=('Základní vstupní data'!$F$81+24),('Provozní náklady VaK-ex post'!$W$54*1000),IF(I160=('Základní vstupní data'!$F$81+25),('Provozní náklady VaK-ex post'!$W$54*1000),IF(I160=('Základní vstupní data'!$F$81+26),('Provozní náklady VaK-ex post'!$W$54*1000),IF(I160=('Základní vstupní data'!$F$81+27),('Provozní náklady VaK-ex post'!$W$54*1000),IF(I160=('Základní vstupní data'!$F$81+28),('Provozní náklady VaK-ex post'!$W$54*1000),IF(I160=('Základní vstupní data'!$F$81+29),('Provozní náklady VaK-ex post'!$W$54*1000),IF(I160=('Základní vstupní data'!$F$81+30),('Provozní náklady VaK-ex post'!$W$54*1000),0)))))))))))))))))))))))))))))))</f>
        <v>12</v>
      </c>
      <c r="J186" s="459">
        <f>IF(J160&gt;='Základní vstupní data'!$F$81,IF($F$2=1,0,('Základní vstupní data'!$G$129*1000)),IF(J160=('Základní vstupní data'!$F$81+1),('Provozní náklady VaK-ex post'!$G$54*1000),IF(J160=('Základní vstupní data'!$F$81+2),('Provozní náklady VaK-ex post'!$I$54*1000),IF(J160=('Základní vstupní data'!$F$81+3),('Provozní náklady VaK-ex post'!$K$54*1000),IF(J160=('Základní vstupní data'!$F$81+4),('Provozní náklady VaK-ex post'!$M$54*1000),IF(J160=('Základní vstupní data'!$F$81+5),('Provozní náklady VaK-ex post'!$O$54*1000),IF(J160=('Základní vstupní data'!$F$81+6),('Provozní náklady VaK-ex post'!$Q$54*1000),IF(J160=('Základní vstupní data'!$F$81+7),('Provozní náklady VaK-ex post'!$S$54*1000),IF(J160=('Základní vstupní data'!$F$81+8),('Provozní náklady VaK-ex post'!$U$54*1000),IF(J160=('Základní vstupní data'!$F$81+9),('Provozní náklady VaK-ex post'!$W$54*1000),IF(J160=('Základní vstupní data'!$F$81+10),('Provozní náklady VaK-ex post'!$W$54*1000),IF(J160=('Základní vstupní data'!$F$81+11),('Provozní náklady VaK-ex post'!$W$54*1000),IF(J160=('Základní vstupní data'!$F$81+12),('Provozní náklady VaK-ex post'!$W$54*1000),IF(J160=('Základní vstupní data'!$F$81+13),('Provozní náklady VaK-ex post'!$W$54*1000),IF(J160=('Základní vstupní data'!$F$81+14),('Provozní náklady VaK-ex post'!$W$54*1000),IF(J160=('Základní vstupní data'!$F$81+15),('Provozní náklady VaK-ex post'!$W$54*1000),IF(J160=('Základní vstupní data'!$F$81+16),('Provozní náklady VaK-ex post'!$W$54*1000),IF(J160=('Základní vstupní data'!$F$81+17),('Provozní náklady VaK-ex post'!$W$54*1000),IF(J160=('Základní vstupní data'!$F$81+18),('Provozní náklady VaK-ex post'!$W$54*1000),IF(J160=('Základní vstupní data'!$F$81+19),('Provozní náklady VaK-ex post'!$W$54*1000),IF(J160=('Základní vstupní data'!$F$81+20),('Provozní náklady VaK-ex post'!$W$54*1000),IF(J160=('Základní vstupní data'!$F$81+21),('Provozní náklady VaK-ex post'!$W$54*1000),IF(J160=('Základní vstupní data'!$F$81+22),('Provozní náklady VaK-ex post'!$W$54*1000),IF(J160=('Základní vstupní data'!$F$81+23),('Provozní náklady VaK-ex post'!$W$54*1000),IF(J160=('Základní vstupní data'!$F$81+24),('Provozní náklady VaK-ex post'!$W$54*1000),IF(J160=('Základní vstupní data'!$F$81+25),('Provozní náklady VaK-ex post'!$W$54*1000),IF(J160=('Základní vstupní data'!$F$81+26),('Provozní náklady VaK-ex post'!$W$54*1000),IF(J160=('Základní vstupní data'!$F$81+27),('Provozní náklady VaK-ex post'!$W$54*1000),IF(J160=('Základní vstupní data'!$F$81+28),('Provozní náklady VaK-ex post'!$W$54*1000),IF(J160=('Základní vstupní data'!$F$81+29),('Provozní náklady VaK-ex post'!$W$54*1000),IF(J160=('Základní vstupní data'!$F$81+30),('Provozní náklady VaK-ex post'!$W$54*1000),0)))))))))))))))))))))))))))))))</f>
        <v>12</v>
      </c>
      <c r="K186" s="459">
        <f>IF(K160&gt;='Základní vstupní data'!$F$81,IF($F$2=1,0,('Základní vstupní data'!$G$129*1000)),IF(K160=('Základní vstupní data'!$F$81+1),('Provozní náklady VaK-ex post'!$G$54*1000),IF(K160=('Základní vstupní data'!$F$81+2),('Provozní náklady VaK-ex post'!$I$54*1000),IF(K160=('Základní vstupní data'!$F$81+3),('Provozní náklady VaK-ex post'!$K$54*1000),IF(K160=('Základní vstupní data'!$F$81+4),('Provozní náklady VaK-ex post'!$M$54*1000),IF(K160=('Základní vstupní data'!$F$81+5),('Provozní náklady VaK-ex post'!$O$54*1000),IF(K160=('Základní vstupní data'!$F$81+6),('Provozní náklady VaK-ex post'!$Q$54*1000),IF(K160=('Základní vstupní data'!$F$81+7),('Provozní náklady VaK-ex post'!$S$54*1000),IF(K160=('Základní vstupní data'!$F$81+8),('Provozní náklady VaK-ex post'!$U$54*1000),IF(K160=('Základní vstupní data'!$F$81+9),('Provozní náklady VaK-ex post'!$W$54*1000),IF(K160=('Základní vstupní data'!$F$81+10),('Provozní náklady VaK-ex post'!$W$54*1000),IF(K160=('Základní vstupní data'!$F$81+11),('Provozní náklady VaK-ex post'!$W$54*1000),IF(K160=('Základní vstupní data'!$F$81+12),('Provozní náklady VaK-ex post'!$W$54*1000),IF(K160=('Základní vstupní data'!$F$81+13),('Provozní náklady VaK-ex post'!$W$54*1000),IF(K160=('Základní vstupní data'!$F$81+14),('Provozní náklady VaK-ex post'!$W$54*1000),IF(K160=('Základní vstupní data'!$F$81+15),('Provozní náklady VaK-ex post'!$W$54*1000),IF(K160=('Základní vstupní data'!$F$81+16),('Provozní náklady VaK-ex post'!$W$54*1000),IF(K160=('Základní vstupní data'!$F$81+17),('Provozní náklady VaK-ex post'!$W$54*1000),IF(K160=('Základní vstupní data'!$F$81+18),('Provozní náklady VaK-ex post'!$W$54*1000),IF(K160=('Základní vstupní data'!$F$81+19),('Provozní náklady VaK-ex post'!$W$54*1000),IF(K160=('Základní vstupní data'!$F$81+20),('Provozní náklady VaK-ex post'!$W$54*1000),IF(K160=('Základní vstupní data'!$F$81+21),('Provozní náklady VaK-ex post'!$W$54*1000),IF(K160=('Základní vstupní data'!$F$81+22),('Provozní náklady VaK-ex post'!$W$54*1000),IF(K160=('Základní vstupní data'!$F$81+23),('Provozní náklady VaK-ex post'!$W$54*1000),IF(K160=('Základní vstupní data'!$F$81+24),('Provozní náklady VaK-ex post'!$W$54*1000),IF(K160=('Základní vstupní data'!$F$81+25),('Provozní náklady VaK-ex post'!$W$54*1000),IF(K160=('Základní vstupní data'!$F$81+26),('Provozní náklady VaK-ex post'!$W$54*1000),IF(K160=('Základní vstupní data'!$F$81+27),('Provozní náklady VaK-ex post'!$W$54*1000),IF(K160=('Základní vstupní data'!$F$81+28),('Provozní náklady VaK-ex post'!$W$54*1000),IF(K160=('Základní vstupní data'!$F$81+29),('Provozní náklady VaK-ex post'!$W$54*1000),IF(K160=('Základní vstupní data'!$F$81+30),('Provozní náklady VaK-ex post'!$W$54*1000),0)))))))))))))))))))))))))))))))</f>
        <v>12</v>
      </c>
      <c r="L186" s="459">
        <f>IF(L160&gt;='Základní vstupní data'!$F$81,IF($F$2=1,0,('Základní vstupní data'!$G$129*1000)),IF(L160=('Základní vstupní data'!$F$81+1),('Provozní náklady VaK-ex post'!$G$54*1000),IF(L160=('Základní vstupní data'!$F$81+2),('Provozní náklady VaK-ex post'!$I$54*1000),IF(L160=('Základní vstupní data'!$F$81+3),('Provozní náklady VaK-ex post'!$K$54*1000),IF(L160=('Základní vstupní data'!$F$81+4),('Provozní náklady VaK-ex post'!$M$54*1000),IF(L160=('Základní vstupní data'!$F$81+5),('Provozní náklady VaK-ex post'!$O$54*1000),IF(L160=('Základní vstupní data'!$F$81+6),('Provozní náklady VaK-ex post'!$Q$54*1000),IF(L160=('Základní vstupní data'!$F$81+7),('Provozní náklady VaK-ex post'!$S$54*1000),IF(L160=('Základní vstupní data'!$F$81+8),('Provozní náklady VaK-ex post'!$U$54*1000),IF(L160=('Základní vstupní data'!$F$81+9),('Provozní náklady VaK-ex post'!$W$54*1000),IF(L160=('Základní vstupní data'!$F$81+10),('Provozní náklady VaK-ex post'!$W$54*1000),IF(L160=('Základní vstupní data'!$F$81+11),('Provozní náklady VaK-ex post'!$W$54*1000),IF(L160=('Základní vstupní data'!$F$81+12),('Provozní náklady VaK-ex post'!$W$54*1000),IF(L160=('Základní vstupní data'!$F$81+13),('Provozní náklady VaK-ex post'!$W$54*1000),IF(L160=('Základní vstupní data'!$F$81+14),('Provozní náklady VaK-ex post'!$W$54*1000),IF(L160=('Základní vstupní data'!$F$81+15),('Provozní náklady VaK-ex post'!$W$54*1000),IF(L160=('Základní vstupní data'!$F$81+16),('Provozní náklady VaK-ex post'!$W$54*1000),IF(L160=('Základní vstupní data'!$F$81+17),('Provozní náklady VaK-ex post'!$W$54*1000),IF(L160=('Základní vstupní data'!$F$81+18),('Provozní náklady VaK-ex post'!$W$54*1000),IF(L160=('Základní vstupní data'!$F$81+19),('Provozní náklady VaK-ex post'!$W$54*1000),IF(L160=('Základní vstupní data'!$F$81+20),('Provozní náklady VaK-ex post'!$W$54*1000),IF(L160=('Základní vstupní data'!$F$81+21),('Provozní náklady VaK-ex post'!$W$54*1000),IF(L160=('Základní vstupní data'!$F$81+22),('Provozní náklady VaK-ex post'!$W$54*1000),IF(L160=('Základní vstupní data'!$F$81+23),('Provozní náklady VaK-ex post'!$W$54*1000),IF(L160=('Základní vstupní data'!$F$81+24),('Provozní náklady VaK-ex post'!$W$54*1000),IF(L160=('Základní vstupní data'!$F$81+25),('Provozní náklady VaK-ex post'!$W$54*1000),IF(L160=('Základní vstupní data'!$F$81+26),('Provozní náklady VaK-ex post'!$W$54*1000),IF(L160=('Základní vstupní data'!$F$81+27),('Provozní náklady VaK-ex post'!$W$54*1000),IF(L160=('Základní vstupní data'!$F$81+28),('Provozní náklady VaK-ex post'!$W$54*1000),IF(L160=('Základní vstupní data'!$F$81+29),('Provozní náklady VaK-ex post'!$W$54*1000),IF(L160=('Základní vstupní data'!$F$81+30),('Provozní náklady VaK-ex post'!$W$54*1000),0)))))))))))))))))))))))))))))))</f>
        <v>12</v>
      </c>
      <c r="M186" s="459">
        <f>IF(M160&gt;='Základní vstupní data'!$F$81,IF($F$2=1,0,('Základní vstupní data'!$G$129*1000)),IF(M160=('Základní vstupní data'!$F$81+1),('Provozní náklady VaK-ex post'!$G$54*1000),IF(M160=('Základní vstupní data'!$F$81+2),('Provozní náklady VaK-ex post'!$I$54*1000),IF(M160=('Základní vstupní data'!$F$81+3),('Provozní náklady VaK-ex post'!$K$54*1000),IF(M160=('Základní vstupní data'!$F$81+4),('Provozní náklady VaK-ex post'!$M$54*1000),IF(M160=('Základní vstupní data'!$F$81+5),('Provozní náklady VaK-ex post'!$O$54*1000),IF(M160=('Základní vstupní data'!$F$81+6),('Provozní náklady VaK-ex post'!$Q$54*1000),IF(M160=('Základní vstupní data'!$F$81+7),('Provozní náklady VaK-ex post'!$S$54*1000),IF(M160=('Základní vstupní data'!$F$81+8),('Provozní náklady VaK-ex post'!$U$54*1000),IF(M160=('Základní vstupní data'!$F$81+9),('Provozní náklady VaK-ex post'!$W$54*1000),IF(M160=('Základní vstupní data'!$F$81+10),('Provozní náklady VaK-ex post'!$W$54*1000),IF(M160=('Základní vstupní data'!$F$81+11),('Provozní náklady VaK-ex post'!$W$54*1000),IF(M160=('Základní vstupní data'!$F$81+12),('Provozní náklady VaK-ex post'!$W$54*1000),IF(M160=('Základní vstupní data'!$F$81+13),('Provozní náklady VaK-ex post'!$W$54*1000),IF(M160=('Základní vstupní data'!$F$81+14),('Provozní náklady VaK-ex post'!$W$54*1000),IF(M160=('Základní vstupní data'!$F$81+15),('Provozní náklady VaK-ex post'!$W$54*1000),IF(M160=('Základní vstupní data'!$F$81+16),('Provozní náklady VaK-ex post'!$W$54*1000),IF(M160=('Základní vstupní data'!$F$81+17),('Provozní náklady VaK-ex post'!$W$54*1000),IF(M160=('Základní vstupní data'!$F$81+18),('Provozní náklady VaK-ex post'!$W$54*1000),IF(M160=('Základní vstupní data'!$F$81+19),('Provozní náklady VaK-ex post'!$W$54*1000),IF(M160=('Základní vstupní data'!$F$81+20),('Provozní náklady VaK-ex post'!$W$54*1000),IF(M160=('Základní vstupní data'!$F$81+21),('Provozní náklady VaK-ex post'!$W$54*1000),IF(M160=('Základní vstupní data'!$F$81+22),('Provozní náklady VaK-ex post'!$W$54*1000),IF(M160=('Základní vstupní data'!$F$81+23),('Provozní náklady VaK-ex post'!$W$54*1000),IF(M160=('Základní vstupní data'!$F$81+24),('Provozní náklady VaK-ex post'!$W$54*1000),IF(M160=('Základní vstupní data'!$F$81+25),('Provozní náklady VaK-ex post'!$W$54*1000),IF(M160=('Základní vstupní data'!$F$81+26),('Provozní náklady VaK-ex post'!$W$54*1000),IF(M160=('Základní vstupní data'!$F$81+27),('Provozní náklady VaK-ex post'!$W$54*1000),IF(M160=('Základní vstupní data'!$F$81+28),('Provozní náklady VaK-ex post'!$W$54*1000),IF(M160=('Základní vstupní data'!$F$81+29),('Provozní náklady VaK-ex post'!$W$54*1000),IF(M160=('Základní vstupní data'!$F$81+30),('Provozní náklady VaK-ex post'!$W$54*1000),0)))))))))))))))))))))))))))))))</f>
        <v>12</v>
      </c>
      <c r="N186" s="459">
        <f>IF(N160&gt;='Základní vstupní data'!$F$81,IF($F$2=1,0,('Základní vstupní data'!$G$129*1000)),IF(N160=('Základní vstupní data'!$F$81+1),('Provozní náklady VaK-ex post'!$G$54*1000),IF(N160=('Základní vstupní data'!$F$81+2),('Provozní náklady VaK-ex post'!$I$54*1000),IF(N160=('Základní vstupní data'!$F$81+3),('Provozní náklady VaK-ex post'!$K$54*1000),IF(N160=('Základní vstupní data'!$F$81+4),('Provozní náklady VaK-ex post'!$M$54*1000),IF(N160=('Základní vstupní data'!$F$81+5),('Provozní náklady VaK-ex post'!$O$54*1000),IF(N160=('Základní vstupní data'!$F$81+6),('Provozní náklady VaK-ex post'!$Q$54*1000),IF(N160=('Základní vstupní data'!$F$81+7),('Provozní náklady VaK-ex post'!$S$54*1000),IF(N160=('Základní vstupní data'!$F$81+8),('Provozní náklady VaK-ex post'!$U$54*1000),IF(N160=('Základní vstupní data'!$F$81+9),('Provozní náklady VaK-ex post'!$W$54*1000),IF(N160=('Základní vstupní data'!$F$81+10),('Provozní náklady VaK-ex post'!$W$54*1000),IF(N160=('Základní vstupní data'!$F$81+11),('Provozní náklady VaK-ex post'!$W$54*1000),IF(N160=('Základní vstupní data'!$F$81+12),('Provozní náklady VaK-ex post'!$W$54*1000),IF(N160=('Základní vstupní data'!$F$81+13),('Provozní náklady VaK-ex post'!$W$54*1000),IF(N160=('Základní vstupní data'!$F$81+14),('Provozní náklady VaK-ex post'!$W$54*1000),IF(N160=('Základní vstupní data'!$F$81+15),('Provozní náklady VaK-ex post'!$W$54*1000),IF(N160=('Základní vstupní data'!$F$81+16),('Provozní náklady VaK-ex post'!$W$54*1000),IF(N160=('Základní vstupní data'!$F$81+17),('Provozní náklady VaK-ex post'!$W$54*1000),IF(N160=('Základní vstupní data'!$F$81+18),('Provozní náklady VaK-ex post'!$W$54*1000),IF(N160=('Základní vstupní data'!$F$81+19),('Provozní náklady VaK-ex post'!$W$54*1000),IF(N160=('Základní vstupní data'!$F$81+20),('Provozní náklady VaK-ex post'!$W$54*1000),IF(N160=('Základní vstupní data'!$F$81+21),('Provozní náklady VaK-ex post'!$W$54*1000),IF(N160=('Základní vstupní data'!$F$81+22),('Provozní náklady VaK-ex post'!$W$54*1000),IF(N160=('Základní vstupní data'!$F$81+23),('Provozní náklady VaK-ex post'!$W$54*1000),IF(N160=('Základní vstupní data'!$F$81+24),('Provozní náklady VaK-ex post'!$W$54*1000),IF(N160=('Základní vstupní data'!$F$81+25),('Provozní náklady VaK-ex post'!$W$54*1000),IF(N160=('Základní vstupní data'!$F$81+26),('Provozní náklady VaK-ex post'!$W$54*1000),IF(N160=('Základní vstupní data'!$F$81+27),('Provozní náklady VaK-ex post'!$W$54*1000),IF(N160=('Základní vstupní data'!$F$81+28),('Provozní náklady VaK-ex post'!$W$54*1000),IF(N160=('Základní vstupní data'!$F$81+29),('Provozní náklady VaK-ex post'!$W$54*1000),IF(N160=('Základní vstupní data'!$F$81+30),('Provozní náklady VaK-ex post'!$W$54*1000),0)))))))))))))))))))))))))))))))</f>
        <v>12</v>
      </c>
      <c r="O186" s="459">
        <f>IF(O160&gt;='Základní vstupní data'!$F$81,IF($F$2=1,0,('Základní vstupní data'!$G$129*1000)),IF(O160=('Základní vstupní data'!$F$81+1),('Provozní náklady VaK-ex post'!$G$54*1000),IF(O160=('Základní vstupní data'!$F$81+2),('Provozní náklady VaK-ex post'!$I$54*1000),IF(O160=('Základní vstupní data'!$F$81+3),('Provozní náklady VaK-ex post'!$K$54*1000),IF(O160=('Základní vstupní data'!$F$81+4),('Provozní náklady VaK-ex post'!$M$54*1000),IF(O160=('Základní vstupní data'!$F$81+5),('Provozní náklady VaK-ex post'!$O$54*1000),IF(O160=('Základní vstupní data'!$F$81+6),('Provozní náklady VaK-ex post'!$Q$54*1000),IF(O160=('Základní vstupní data'!$F$81+7),('Provozní náklady VaK-ex post'!$S$54*1000),IF(O160=('Základní vstupní data'!$F$81+8),('Provozní náklady VaK-ex post'!$U$54*1000),IF(O160=('Základní vstupní data'!$F$81+9),('Provozní náklady VaK-ex post'!$W$54*1000),IF(O160=('Základní vstupní data'!$F$81+10),('Provozní náklady VaK-ex post'!$W$54*1000),IF(O160=('Základní vstupní data'!$F$81+11),('Provozní náklady VaK-ex post'!$W$54*1000),IF(O160=('Základní vstupní data'!$F$81+12),('Provozní náklady VaK-ex post'!$W$54*1000),IF(O160=('Základní vstupní data'!$F$81+13),('Provozní náklady VaK-ex post'!$W$54*1000),IF(O160=('Základní vstupní data'!$F$81+14),('Provozní náklady VaK-ex post'!$W$54*1000),IF(O160=('Základní vstupní data'!$F$81+15),('Provozní náklady VaK-ex post'!$W$54*1000),IF(O160=('Základní vstupní data'!$F$81+16),('Provozní náklady VaK-ex post'!$W$54*1000),IF(O160=('Základní vstupní data'!$F$81+17),('Provozní náklady VaK-ex post'!$W$54*1000),IF(O160=('Základní vstupní data'!$F$81+18),('Provozní náklady VaK-ex post'!$W$54*1000),IF(O160=('Základní vstupní data'!$F$81+19),('Provozní náklady VaK-ex post'!$W$54*1000),IF(O160=('Základní vstupní data'!$F$81+20),('Provozní náklady VaK-ex post'!$W$54*1000),IF(O160=('Základní vstupní data'!$F$81+21),('Provozní náklady VaK-ex post'!$W$54*1000),IF(O160=('Základní vstupní data'!$F$81+22),('Provozní náklady VaK-ex post'!$W$54*1000),IF(O160=('Základní vstupní data'!$F$81+23),('Provozní náklady VaK-ex post'!$W$54*1000),IF(O160=('Základní vstupní data'!$F$81+24),('Provozní náklady VaK-ex post'!$W$54*1000),IF(O160=('Základní vstupní data'!$F$81+25),('Provozní náklady VaK-ex post'!$W$54*1000),IF(O160=('Základní vstupní data'!$F$81+26),('Provozní náklady VaK-ex post'!$W$54*1000),IF(O160=('Základní vstupní data'!$F$81+27),('Provozní náklady VaK-ex post'!$W$54*1000),IF(O160=('Základní vstupní data'!$F$81+28),('Provozní náklady VaK-ex post'!$W$54*1000),IF(O160=('Základní vstupní data'!$F$81+29),('Provozní náklady VaK-ex post'!$W$54*1000),IF(O160=('Základní vstupní data'!$F$81+30),('Provozní náklady VaK-ex post'!$W$54*1000),0)))))))))))))))))))))))))))))))</f>
        <v>12</v>
      </c>
      <c r="P186" s="459">
        <f>IF(P160&gt;='Základní vstupní data'!$F$81,IF($F$2=1,0,('Základní vstupní data'!$G$129*1000)),IF(P160=('Základní vstupní data'!$F$81+1),('Provozní náklady VaK-ex post'!$G$54*1000),IF(P160=('Základní vstupní data'!$F$81+2),('Provozní náklady VaK-ex post'!$I$54*1000),IF(P160=('Základní vstupní data'!$F$81+3),('Provozní náklady VaK-ex post'!$K$54*1000),IF(P160=('Základní vstupní data'!$F$81+4),('Provozní náklady VaK-ex post'!$M$54*1000),IF(P160=('Základní vstupní data'!$F$81+5),('Provozní náklady VaK-ex post'!$O$54*1000),IF(P160=('Základní vstupní data'!$F$81+6),('Provozní náklady VaK-ex post'!$Q$54*1000),IF(P160=('Základní vstupní data'!$F$81+7),('Provozní náklady VaK-ex post'!$S$54*1000),IF(P160=('Základní vstupní data'!$F$81+8),('Provozní náklady VaK-ex post'!$U$54*1000),IF(P160=('Základní vstupní data'!$F$81+9),('Provozní náklady VaK-ex post'!$W$54*1000),IF(P160=('Základní vstupní data'!$F$81+10),('Provozní náklady VaK-ex post'!$W$54*1000),IF(P160=('Základní vstupní data'!$F$81+11),('Provozní náklady VaK-ex post'!$W$54*1000),IF(P160=('Základní vstupní data'!$F$81+12),('Provozní náklady VaK-ex post'!$W$54*1000),IF(P160=('Základní vstupní data'!$F$81+13),('Provozní náklady VaK-ex post'!$W$54*1000),IF(P160=('Základní vstupní data'!$F$81+14),('Provozní náklady VaK-ex post'!$W$54*1000),IF(P160=('Základní vstupní data'!$F$81+15),('Provozní náklady VaK-ex post'!$W$54*1000),IF(P160=('Základní vstupní data'!$F$81+16),('Provozní náklady VaK-ex post'!$W$54*1000),IF(P160=('Základní vstupní data'!$F$81+17),('Provozní náklady VaK-ex post'!$W$54*1000),IF(P160=('Základní vstupní data'!$F$81+18),('Provozní náklady VaK-ex post'!$W$54*1000),IF(P160=('Základní vstupní data'!$F$81+19),('Provozní náklady VaK-ex post'!$W$54*1000),IF(P160=('Základní vstupní data'!$F$81+20),('Provozní náklady VaK-ex post'!$W$54*1000),IF(P160=('Základní vstupní data'!$F$81+21),('Provozní náklady VaK-ex post'!$W$54*1000),IF(P160=('Základní vstupní data'!$F$81+22),('Provozní náklady VaK-ex post'!$W$54*1000),IF(P160=('Základní vstupní data'!$F$81+23),('Provozní náklady VaK-ex post'!$W$54*1000),IF(P160=('Základní vstupní data'!$F$81+24),('Provozní náklady VaK-ex post'!$W$54*1000),IF(P160=('Základní vstupní data'!$F$81+25),('Provozní náklady VaK-ex post'!$W$54*1000),IF(P160=('Základní vstupní data'!$F$81+26),('Provozní náklady VaK-ex post'!$W$54*1000),IF(P160=('Základní vstupní data'!$F$81+27),('Provozní náklady VaK-ex post'!$W$54*1000),IF(P160=('Základní vstupní data'!$F$81+28),('Provozní náklady VaK-ex post'!$W$54*1000),IF(P160=('Základní vstupní data'!$F$81+29),('Provozní náklady VaK-ex post'!$W$54*1000),IF(P160=('Základní vstupní data'!$F$81+30),('Provozní náklady VaK-ex post'!$W$54*1000),0)))))))))))))))))))))))))))))))</f>
        <v>12</v>
      </c>
      <c r="Q186" s="459">
        <f>IF(Q160&gt;='Základní vstupní data'!$F$81,IF($F$2=1,0,('Základní vstupní data'!$G$129*1000)),IF(Q160=('Základní vstupní data'!$F$81+1),('Provozní náklady VaK-ex post'!$G$54*1000),IF(Q160=('Základní vstupní data'!$F$81+2),('Provozní náklady VaK-ex post'!$I$54*1000),IF(Q160=('Základní vstupní data'!$F$81+3),('Provozní náklady VaK-ex post'!$K$54*1000),IF(Q160=('Základní vstupní data'!$F$81+4),('Provozní náklady VaK-ex post'!$M$54*1000),IF(Q160=('Základní vstupní data'!$F$81+5),('Provozní náklady VaK-ex post'!$O$54*1000),IF(Q160=('Základní vstupní data'!$F$81+6),('Provozní náklady VaK-ex post'!$Q$54*1000),IF(Q160=('Základní vstupní data'!$F$81+7),('Provozní náklady VaK-ex post'!$S$54*1000),IF(Q160=('Základní vstupní data'!$F$81+8),('Provozní náklady VaK-ex post'!$U$54*1000),IF(Q160=('Základní vstupní data'!$F$81+9),('Provozní náklady VaK-ex post'!$W$54*1000),IF(Q160=('Základní vstupní data'!$F$81+10),('Provozní náklady VaK-ex post'!$W$54*1000),IF(Q160=('Základní vstupní data'!$F$81+11),('Provozní náklady VaK-ex post'!$W$54*1000),IF(Q160=('Základní vstupní data'!$F$81+12),('Provozní náklady VaK-ex post'!$W$54*1000),IF(Q160=('Základní vstupní data'!$F$81+13),('Provozní náklady VaK-ex post'!$W$54*1000),IF(Q160=('Základní vstupní data'!$F$81+14),('Provozní náklady VaK-ex post'!$W$54*1000),IF(Q160=('Základní vstupní data'!$F$81+15),('Provozní náklady VaK-ex post'!$W$54*1000),IF(Q160=('Základní vstupní data'!$F$81+16),('Provozní náklady VaK-ex post'!$W$54*1000),IF(Q160=('Základní vstupní data'!$F$81+17),('Provozní náklady VaK-ex post'!$W$54*1000),IF(Q160=('Základní vstupní data'!$F$81+18),('Provozní náklady VaK-ex post'!$W$54*1000),IF(Q160=('Základní vstupní data'!$F$81+19),('Provozní náklady VaK-ex post'!$W$54*1000),IF(Q160=('Základní vstupní data'!$F$81+20),('Provozní náklady VaK-ex post'!$W$54*1000),IF(Q160=('Základní vstupní data'!$F$81+21),('Provozní náklady VaK-ex post'!$W$54*1000),IF(Q160=('Základní vstupní data'!$F$81+22),('Provozní náklady VaK-ex post'!$W$54*1000),IF(Q160=('Základní vstupní data'!$F$81+23),('Provozní náklady VaK-ex post'!$W$54*1000),IF(Q160=('Základní vstupní data'!$F$81+24),('Provozní náklady VaK-ex post'!$W$54*1000),IF(Q160=('Základní vstupní data'!$F$81+25),('Provozní náklady VaK-ex post'!$W$54*1000),IF(Q160=('Základní vstupní data'!$F$81+26),('Provozní náklady VaK-ex post'!$W$54*1000),IF(Q160=('Základní vstupní data'!$F$81+27),('Provozní náklady VaK-ex post'!$W$54*1000),IF(Q160=('Základní vstupní data'!$F$81+28),('Provozní náklady VaK-ex post'!$W$54*1000),IF(Q160=('Základní vstupní data'!$F$81+29),('Provozní náklady VaK-ex post'!$W$54*1000),IF(Q160=('Základní vstupní data'!$F$81+30),('Provozní náklady VaK-ex post'!$W$54*1000),0)))))))))))))))))))))))))))))))</f>
        <v>12</v>
      </c>
      <c r="R186" s="459">
        <f>IF(R160&gt;='Základní vstupní data'!$F$81,IF($F$2=1,0,('Základní vstupní data'!$G$129*1000)),IF(R160=('Základní vstupní data'!$F$81+1),('Provozní náklady VaK-ex post'!$G$54*1000),IF(R160=('Základní vstupní data'!$F$81+2),('Provozní náklady VaK-ex post'!$I$54*1000),IF(R160=('Základní vstupní data'!$F$81+3),('Provozní náklady VaK-ex post'!$K$54*1000),IF(R160=('Základní vstupní data'!$F$81+4),('Provozní náklady VaK-ex post'!$M$54*1000),IF(R160=('Základní vstupní data'!$F$81+5),('Provozní náklady VaK-ex post'!$O$54*1000),IF(R160=('Základní vstupní data'!$F$81+6),('Provozní náklady VaK-ex post'!$Q$54*1000),IF(R160=('Základní vstupní data'!$F$81+7),('Provozní náklady VaK-ex post'!$S$54*1000),IF(R160=('Základní vstupní data'!$F$81+8),('Provozní náklady VaK-ex post'!$U$54*1000),IF(R160=('Základní vstupní data'!$F$81+9),('Provozní náklady VaK-ex post'!$W$54*1000),IF(R160=('Základní vstupní data'!$F$81+10),('Provozní náklady VaK-ex post'!$W$54*1000),IF(R160=('Základní vstupní data'!$F$81+11),('Provozní náklady VaK-ex post'!$W$54*1000),IF(R160=('Základní vstupní data'!$F$81+12),('Provozní náklady VaK-ex post'!$W$54*1000),IF(R160=('Základní vstupní data'!$F$81+13),('Provozní náklady VaK-ex post'!$W$54*1000),IF(R160=('Základní vstupní data'!$F$81+14),('Provozní náklady VaK-ex post'!$W$54*1000),IF(R160=('Základní vstupní data'!$F$81+15),('Provozní náklady VaK-ex post'!$W$54*1000),IF(R160=('Základní vstupní data'!$F$81+16),('Provozní náklady VaK-ex post'!$W$54*1000),IF(R160=('Základní vstupní data'!$F$81+17),('Provozní náklady VaK-ex post'!$W$54*1000),IF(R160=('Základní vstupní data'!$F$81+18),('Provozní náklady VaK-ex post'!$W$54*1000),IF(R160=('Základní vstupní data'!$F$81+19),('Provozní náklady VaK-ex post'!$W$54*1000),IF(R160=('Základní vstupní data'!$F$81+20),('Provozní náklady VaK-ex post'!$W$54*1000),IF(R160=('Základní vstupní data'!$F$81+21),('Provozní náklady VaK-ex post'!$W$54*1000),IF(R160=('Základní vstupní data'!$F$81+22),('Provozní náklady VaK-ex post'!$W$54*1000),IF(R160=('Základní vstupní data'!$F$81+23),('Provozní náklady VaK-ex post'!$W$54*1000),IF(R160=('Základní vstupní data'!$F$81+24),('Provozní náklady VaK-ex post'!$W$54*1000),IF(R160=('Základní vstupní data'!$F$81+25),('Provozní náklady VaK-ex post'!$W$54*1000),IF(R160=('Základní vstupní data'!$F$81+26),('Provozní náklady VaK-ex post'!$W$54*1000),IF(R160=('Základní vstupní data'!$F$81+27),('Provozní náklady VaK-ex post'!$W$54*1000),IF(R160=('Základní vstupní data'!$F$81+28),('Provozní náklady VaK-ex post'!$W$54*1000),IF(R160=('Základní vstupní data'!$F$81+29),('Provozní náklady VaK-ex post'!$W$54*1000),IF(R160=('Základní vstupní data'!$F$81+30),('Provozní náklady VaK-ex post'!$W$54*1000),0)))))))))))))))))))))))))))))))</f>
        <v>12</v>
      </c>
      <c r="S186" s="459">
        <f>IF(S160&gt;='Základní vstupní data'!$F$81,IF($F$2=1,0,('Základní vstupní data'!$G$129*1000)),IF(S160=('Základní vstupní data'!$F$81+1),('Provozní náklady VaK-ex post'!$G$54*1000),IF(S160=('Základní vstupní data'!$F$81+2),('Provozní náklady VaK-ex post'!$I$54*1000),IF(S160=('Základní vstupní data'!$F$81+3),('Provozní náklady VaK-ex post'!$K$54*1000),IF(S160=('Základní vstupní data'!$F$81+4),('Provozní náklady VaK-ex post'!$M$54*1000),IF(S160=('Základní vstupní data'!$F$81+5),('Provozní náklady VaK-ex post'!$O$54*1000),IF(S160=('Základní vstupní data'!$F$81+6),('Provozní náklady VaK-ex post'!$Q$54*1000),IF(S160=('Základní vstupní data'!$F$81+7),('Provozní náklady VaK-ex post'!$S$54*1000),IF(S160=('Základní vstupní data'!$F$81+8),('Provozní náklady VaK-ex post'!$U$54*1000),IF(S160=('Základní vstupní data'!$F$81+9),('Provozní náklady VaK-ex post'!$W$54*1000),IF(S160=('Základní vstupní data'!$F$81+10),('Provozní náklady VaK-ex post'!$W$54*1000),IF(S160=('Základní vstupní data'!$F$81+11),('Provozní náklady VaK-ex post'!$W$54*1000),IF(S160=('Základní vstupní data'!$F$81+12),('Provozní náklady VaK-ex post'!$W$54*1000),IF(S160=('Základní vstupní data'!$F$81+13),('Provozní náklady VaK-ex post'!$W$54*1000),IF(S160=('Základní vstupní data'!$F$81+14),('Provozní náklady VaK-ex post'!$W$54*1000),IF(S160=('Základní vstupní data'!$F$81+15),('Provozní náklady VaK-ex post'!$W$54*1000),IF(S160=('Základní vstupní data'!$F$81+16),('Provozní náklady VaK-ex post'!$W$54*1000),IF(S160=('Základní vstupní data'!$F$81+17),('Provozní náklady VaK-ex post'!$W$54*1000),IF(S160=('Základní vstupní data'!$F$81+18),('Provozní náklady VaK-ex post'!$W$54*1000),IF(S160=('Základní vstupní data'!$F$81+19),('Provozní náklady VaK-ex post'!$W$54*1000),IF(S160=('Základní vstupní data'!$F$81+20),('Provozní náklady VaK-ex post'!$W$54*1000),IF(S160=('Základní vstupní data'!$F$81+21),('Provozní náklady VaK-ex post'!$W$54*1000),IF(S160=('Základní vstupní data'!$F$81+22),('Provozní náklady VaK-ex post'!$W$54*1000),IF(S160=('Základní vstupní data'!$F$81+23),('Provozní náklady VaK-ex post'!$W$54*1000),IF(S160=('Základní vstupní data'!$F$81+24),('Provozní náklady VaK-ex post'!$W$54*1000),IF(S160=('Základní vstupní data'!$F$81+25),('Provozní náklady VaK-ex post'!$W$54*1000),IF(S160=('Základní vstupní data'!$F$81+26),('Provozní náklady VaK-ex post'!$W$54*1000),IF(S160=('Základní vstupní data'!$F$81+27),('Provozní náklady VaK-ex post'!$W$54*1000),IF(S160=('Základní vstupní data'!$F$81+28),('Provozní náklady VaK-ex post'!$W$54*1000),IF(S160=('Základní vstupní data'!$F$81+29),('Provozní náklady VaK-ex post'!$W$54*1000),IF(S160=('Základní vstupní data'!$F$81+30),('Provozní náklady VaK-ex post'!$W$54*1000),0)))))))))))))))))))))))))))))))</f>
        <v>12</v>
      </c>
      <c r="T186" s="459">
        <f>IF(T160&gt;='Základní vstupní data'!$F$81,IF($F$2=1,0,('Základní vstupní data'!$G$129*1000)),IF(T160=('Základní vstupní data'!$F$81+1),('Provozní náklady VaK-ex post'!$G$54*1000),IF(T160=('Základní vstupní data'!$F$81+2),('Provozní náklady VaK-ex post'!$I$54*1000),IF(T160=('Základní vstupní data'!$F$81+3),('Provozní náklady VaK-ex post'!$K$54*1000),IF(T160=('Základní vstupní data'!$F$81+4),('Provozní náklady VaK-ex post'!$M$54*1000),IF(T160=('Základní vstupní data'!$F$81+5),('Provozní náklady VaK-ex post'!$O$54*1000),IF(T160=('Základní vstupní data'!$F$81+6),('Provozní náklady VaK-ex post'!$Q$54*1000),IF(T160=('Základní vstupní data'!$F$81+7),('Provozní náklady VaK-ex post'!$S$54*1000),IF(T160=('Základní vstupní data'!$F$81+8),('Provozní náklady VaK-ex post'!$U$54*1000),IF(T160=('Základní vstupní data'!$F$81+9),('Provozní náklady VaK-ex post'!$W$54*1000),IF(T160=('Základní vstupní data'!$F$81+10),('Provozní náklady VaK-ex post'!$W$54*1000),IF(T160=('Základní vstupní data'!$F$81+11),('Provozní náklady VaK-ex post'!$W$54*1000),IF(T160=('Základní vstupní data'!$F$81+12),('Provozní náklady VaK-ex post'!$W$54*1000),IF(T160=('Základní vstupní data'!$F$81+13),('Provozní náklady VaK-ex post'!$W$54*1000),IF(T160=('Základní vstupní data'!$F$81+14),('Provozní náklady VaK-ex post'!$W$54*1000),IF(T160=('Základní vstupní data'!$F$81+15),('Provozní náklady VaK-ex post'!$W$54*1000),IF(T160=('Základní vstupní data'!$F$81+16),('Provozní náklady VaK-ex post'!$W$54*1000),IF(T160=('Základní vstupní data'!$F$81+17),('Provozní náklady VaK-ex post'!$W$54*1000),IF(T160=('Základní vstupní data'!$F$81+18),('Provozní náklady VaK-ex post'!$W$54*1000),IF(T160=('Základní vstupní data'!$F$81+19),('Provozní náklady VaK-ex post'!$W$54*1000),IF(T160=('Základní vstupní data'!$F$81+20),('Provozní náklady VaK-ex post'!$W$54*1000),IF(T160=('Základní vstupní data'!$F$81+21),('Provozní náklady VaK-ex post'!$W$54*1000),IF(T160=('Základní vstupní data'!$F$81+22),('Provozní náklady VaK-ex post'!$W$54*1000),IF(T160=('Základní vstupní data'!$F$81+23),('Provozní náklady VaK-ex post'!$W$54*1000),IF(T160=('Základní vstupní data'!$F$81+24),('Provozní náklady VaK-ex post'!$W$54*1000),IF(T160=('Základní vstupní data'!$F$81+25),('Provozní náklady VaK-ex post'!$W$54*1000),IF(T160=('Základní vstupní data'!$F$81+26),('Provozní náklady VaK-ex post'!$W$54*1000),IF(T160=('Základní vstupní data'!$F$81+27),('Provozní náklady VaK-ex post'!$W$54*1000),IF(T160=('Základní vstupní data'!$F$81+28),('Provozní náklady VaK-ex post'!$W$54*1000),IF(T160=('Základní vstupní data'!$F$81+29),('Provozní náklady VaK-ex post'!$W$54*1000),IF(T160=('Základní vstupní data'!$F$81+30),('Provozní náklady VaK-ex post'!$W$54*1000),0)))))))))))))))))))))))))))))))</f>
        <v>12</v>
      </c>
      <c r="U186" s="459">
        <f>IF(U160&gt;='Základní vstupní data'!$F$81,IF($F$2=1,0,('Základní vstupní data'!$G$129*1000)),IF(U160=('Základní vstupní data'!$F$81+1),('Provozní náklady VaK-ex post'!$G$54*1000),IF(U160=('Základní vstupní data'!$F$81+2),('Provozní náklady VaK-ex post'!$I$54*1000),IF(U160=('Základní vstupní data'!$F$81+3),('Provozní náklady VaK-ex post'!$K$54*1000),IF(U160=('Základní vstupní data'!$F$81+4),('Provozní náklady VaK-ex post'!$M$54*1000),IF(U160=('Základní vstupní data'!$F$81+5),('Provozní náklady VaK-ex post'!$O$54*1000),IF(U160=('Základní vstupní data'!$F$81+6),('Provozní náklady VaK-ex post'!$Q$54*1000),IF(U160=('Základní vstupní data'!$F$81+7),('Provozní náklady VaK-ex post'!$S$54*1000),IF(U160=('Základní vstupní data'!$F$81+8),('Provozní náklady VaK-ex post'!$U$54*1000),IF(U160=('Základní vstupní data'!$F$81+9),('Provozní náklady VaK-ex post'!$W$54*1000),IF(U160=('Základní vstupní data'!$F$81+10),('Provozní náklady VaK-ex post'!$W$54*1000),IF(U160=('Základní vstupní data'!$F$81+11),('Provozní náklady VaK-ex post'!$W$54*1000),IF(U160=('Základní vstupní data'!$F$81+12),('Provozní náklady VaK-ex post'!$W$54*1000),IF(U160=('Základní vstupní data'!$F$81+13),('Provozní náklady VaK-ex post'!$W$54*1000),IF(U160=('Základní vstupní data'!$F$81+14),('Provozní náklady VaK-ex post'!$W$54*1000),IF(U160=('Základní vstupní data'!$F$81+15),('Provozní náklady VaK-ex post'!$W$54*1000),IF(U160=('Základní vstupní data'!$F$81+16),('Provozní náklady VaK-ex post'!$W$54*1000),IF(U160=('Základní vstupní data'!$F$81+17),('Provozní náklady VaK-ex post'!$W$54*1000),IF(U160=('Základní vstupní data'!$F$81+18),('Provozní náklady VaK-ex post'!$W$54*1000),IF(U160=('Základní vstupní data'!$F$81+19),('Provozní náklady VaK-ex post'!$W$54*1000),IF(U160=('Základní vstupní data'!$F$81+20),('Provozní náklady VaK-ex post'!$W$54*1000),IF(U160=('Základní vstupní data'!$F$81+21),('Provozní náklady VaK-ex post'!$W$54*1000),IF(U160=('Základní vstupní data'!$F$81+22),('Provozní náklady VaK-ex post'!$W$54*1000),IF(U160=('Základní vstupní data'!$F$81+23),('Provozní náklady VaK-ex post'!$W$54*1000),IF(U160=('Základní vstupní data'!$F$81+24),('Provozní náklady VaK-ex post'!$W$54*1000),IF(U160=('Základní vstupní data'!$F$81+25),('Provozní náklady VaK-ex post'!$W$54*1000),IF(U160=('Základní vstupní data'!$F$81+26),('Provozní náklady VaK-ex post'!$W$54*1000),IF(U160=('Základní vstupní data'!$F$81+27),('Provozní náklady VaK-ex post'!$W$54*1000),IF(U160=('Základní vstupní data'!$F$81+28),('Provozní náklady VaK-ex post'!$W$54*1000),IF(U160=('Základní vstupní data'!$F$81+29),('Provozní náklady VaK-ex post'!$W$54*1000),IF(U160=('Základní vstupní data'!$F$81+30),('Provozní náklady VaK-ex post'!$W$54*1000),0)))))))))))))))))))))))))))))))</f>
        <v>12</v>
      </c>
      <c r="V186" s="459">
        <f>IF(V160&gt;='Základní vstupní data'!$F$81,IF($F$2=1,0,('Základní vstupní data'!$G$129*1000)),IF(V160=('Základní vstupní data'!$F$81+1),('Provozní náklady VaK-ex post'!$G$54*1000),IF(V160=('Základní vstupní data'!$F$81+2),('Provozní náklady VaK-ex post'!$I$54*1000),IF(V160=('Základní vstupní data'!$F$81+3),('Provozní náklady VaK-ex post'!$K$54*1000),IF(V160=('Základní vstupní data'!$F$81+4),('Provozní náklady VaK-ex post'!$M$54*1000),IF(V160=('Základní vstupní data'!$F$81+5),('Provozní náklady VaK-ex post'!$O$54*1000),IF(V160=('Základní vstupní data'!$F$81+6),('Provozní náklady VaK-ex post'!$Q$54*1000),IF(V160=('Základní vstupní data'!$F$81+7),('Provozní náklady VaK-ex post'!$S$54*1000),IF(V160=('Základní vstupní data'!$F$81+8),('Provozní náklady VaK-ex post'!$U$54*1000),IF(V160=('Základní vstupní data'!$F$81+9),('Provozní náklady VaK-ex post'!$W$54*1000),IF(V160=('Základní vstupní data'!$F$81+10),('Provozní náklady VaK-ex post'!$W$54*1000),IF(V160=('Základní vstupní data'!$F$81+11),('Provozní náklady VaK-ex post'!$W$54*1000),IF(V160=('Základní vstupní data'!$F$81+12),('Provozní náklady VaK-ex post'!$W$54*1000),IF(V160=('Základní vstupní data'!$F$81+13),('Provozní náklady VaK-ex post'!$W$54*1000),IF(V160=('Základní vstupní data'!$F$81+14),('Provozní náklady VaK-ex post'!$W$54*1000),IF(V160=('Základní vstupní data'!$F$81+15),('Provozní náklady VaK-ex post'!$W$54*1000),IF(V160=('Základní vstupní data'!$F$81+16),('Provozní náklady VaK-ex post'!$W$54*1000),IF(V160=('Základní vstupní data'!$F$81+17),('Provozní náklady VaK-ex post'!$W$54*1000),IF(V160=('Základní vstupní data'!$F$81+18),('Provozní náklady VaK-ex post'!$W$54*1000),IF(V160=('Základní vstupní data'!$F$81+19),('Provozní náklady VaK-ex post'!$W$54*1000),IF(V160=('Základní vstupní data'!$F$81+20),('Provozní náklady VaK-ex post'!$W$54*1000),IF(V160=('Základní vstupní data'!$F$81+21),('Provozní náklady VaK-ex post'!$W$54*1000),IF(V160=('Základní vstupní data'!$F$81+22),('Provozní náklady VaK-ex post'!$W$54*1000),IF(V160=('Základní vstupní data'!$F$81+23),('Provozní náklady VaK-ex post'!$W$54*1000),IF(V160=('Základní vstupní data'!$F$81+24),('Provozní náklady VaK-ex post'!$W$54*1000),IF(V160=('Základní vstupní data'!$F$81+25),('Provozní náklady VaK-ex post'!$W$54*1000),IF(V160=('Základní vstupní data'!$F$81+26),('Provozní náklady VaK-ex post'!$W$54*1000),IF(V160=('Základní vstupní data'!$F$81+27),('Provozní náklady VaK-ex post'!$W$54*1000),IF(V160=('Základní vstupní data'!$F$81+28),('Provozní náklady VaK-ex post'!$W$54*1000),IF(V160=('Základní vstupní data'!$F$81+29),('Provozní náklady VaK-ex post'!$W$54*1000),IF(V160=('Základní vstupní data'!$F$81+30),('Provozní náklady VaK-ex post'!$W$54*1000),0)))))))))))))))))))))))))))))))</f>
        <v>12</v>
      </c>
      <c r="W186" s="459">
        <f>IF(W160&gt;='Základní vstupní data'!$F$81,IF($F$2=1,0,('Základní vstupní data'!$G$129*1000)),IF(W160=('Základní vstupní data'!$F$81+1),('Provozní náklady VaK-ex post'!$G$54*1000),IF(W160=('Základní vstupní data'!$F$81+2),('Provozní náklady VaK-ex post'!$I$54*1000),IF(W160=('Základní vstupní data'!$F$81+3),('Provozní náklady VaK-ex post'!$K$54*1000),IF(W160=('Základní vstupní data'!$F$81+4),('Provozní náklady VaK-ex post'!$M$54*1000),IF(W160=('Základní vstupní data'!$F$81+5),('Provozní náklady VaK-ex post'!$O$54*1000),IF(W160=('Základní vstupní data'!$F$81+6),('Provozní náklady VaK-ex post'!$Q$54*1000),IF(W160=('Základní vstupní data'!$F$81+7),('Provozní náklady VaK-ex post'!$S$54*1000),IF(W160=('Základní vstupní data'!$F$81+8),('Provozní náklady VaK-ex post'!$U$54*1000),IF(W160=('Základní vstupní data'!$F$81+9),('Provozní náklady VaK-ex post'!$W$54*1000),IF(W160=('Základní vstupní data'!$F$81+10),('Provozní náklady VaK-ex post'!$W$54*1000),IF(W160=('Základní vstupní data'!$F$81+11),('Provozní náklady VaK-ex post'!$W$54*1000),IF(W160=('Základní vstupní data'!$F$81+12),('Provozní náklady VaK-ex post'!$W$54*1000),IF(W160=('Základní vstupní data'!$F$81+13),('Provozní náklady VaK-ex post'!$W$54*1000),IF(W160=('Základní vstupní data'!$F$81+14),('Provozní náklady VaK-ex post'!$W$54*1000),IF(W160=('Základní vstupní data'!$F$81+15),('Provozní náklady VaK-ex post'!$W$54*1000),IF(W160=('Základní vstupní data'!$F$81+16),('Provozní náklady VaK-ex post'!$W$54*1000),IF(W160=('Základní vstupní data'!$F$81+17),('Provozní náklady VaK-ex post'!$W$54*1000),IF(W160=('Základní vstupní data'!$F$81+18),('Provozní náklady VaK-ex post'!$W$54*1000),IF(W160=('Základní vstupní data'!$F$81+19),('Provozní náklady VaK-ex post'!$W$54*1000),IF(W160=('Základní vstupní data'!$F$81+20),('Provozní náklady VaK-ex post'!$W$54*1000),IF(W160=('Základní vstupní data'!$F$81+21),('Provozní náklady VaK-ex post'!$W$54*1000),IF(W160=('Základní vstupní data'!$F$81+22),('Provozní náklady VaK-ex post'!$W$54*1000),IF(W160=('Základní vstupní data'!$F$81+23),('Provozní náklady VaK-ex post'!$W$54*1000),IF(W160=('Základní vstupní data'!$F$81+24),('Provozní náklady VaK-ex post'!$W$54*1000),IF(W160=('Základní vstupní data'!$F$81+25),('Provozní náklady VaK-ex post'!$W$54*1000),IF(W160=('Základní vstupní data'!$F$81+26),('Provozní náklady VaK-ex post'!$W$54*1000),IF(W160=('Základní vstupní data'!$F$81+27),('Provozní náklady VaK-ex post'!$W$54*1000),IF(W160=('Základní vstupní data'!$F$81+28),('Provozní náklady VaK-ex post'!$W$54*1000),IF(W160=('Základní vstupní data'!$F$81+29),('Provozní náklady VaK-ex post'!$W$54*1000),IF(W160=('Základní vstupní data'!$F$81+30),('Provozní náklady VaK-ex post'!$W$54*1000),0)))))))))))))))))))))))))))))))</f>
        <v>12</v>
      </c>
      <c r="X186" s="459">
        <f>IF(X160&gt;='Základní vstupní data'!$F$81,IF($F$2=1,0,('Základní vstupní data'!$G$129*1000)),IF(X160=('Základní vstupní data'!$F$81+1),('Provozní náklady VaK-ex post'!$G$54*1000),IF(X160=('Základní vstupní data'!$F$81+2),('Provozní náklady VaK-ex post'!$I$54*1000),IF(X160=('Základní vstupní data'!$F$81+3),('Provozní náklady VaK-ex post'!$K$54*1000),IF(X160=('Základní vstupní data'!$F$81+4),('Provozní náklady VaK-ex post'!$M$54*1000),IF(X160=('Základní vstupní data'!$F$81+5),('Provozní náklady VaK-ex post'!$O$54*1000),IF(X160=('Základní vstupní data'!$F$81+6),('Provozní náklady VaK-ex post'!$Q$54*1000),IF(X160=('Základní vstupní data'!$F$81+7),('Provozní náklady VaK-ex post'!$S$54*1000),IF(X160=('Základní vstupní data'!$F$81+8),('Provozní náklady VaK-ex post'!$U$54*1000),IF(X160=('Základní vstupní data'!$F$81+9),('Provozní náklady VaK-ex post'!$W$54*1000),IF(X160=('Základní vstupní data'!$F$81+10),('Provozní náklady VaK-ex post'!$W$54*1000),IF(X160=('Základní vstupní data'!$F$81+11),('Provozní náklady VaK-ex post'!$W$54*1000),IF(X160=('Základní vstupní data'!$F$81+12),('Provozní náklady VaK-ex post'!$W$54*1000),IF(X160=('Základní vstupní data'!$F$81+13),('Provozní náklady VaK-ex post'!$W$54*1000),IF(X160=('Základní vstupní data'!$F$81+14),('Provozní náklady VaK-ex post'!$W$54*1000),IF(X160=('Základní vstupní data'!$F$81+15),('Provozní náklady VaK-ex post'!$W$54*1000),IF(X160=('Základní vstupní data'!$F$81+16),('Provozní náklady VaK-ex post'!$W$54*1000),IF(X160=('Základní vstupní data'!$F$81+17),('Provozní náklady VaK-ex post'!$W$54*1000),IF(X160=('Základní vstupní data'!$F$81+18),('Provozní náklady VaK-ex post'!$W$54*1000),IF(X160=('Základní vstupní data'!$F$81+19),('Provozní náklady VaK-ex post'!$W$54*1000),IF(X160=('Základní vstupní data'!$F$81+20),('Provozní náklady VaK-ex post'!$W$54*1000),IF(X160=('Základní vstupní data'!$F$81+21),('Provozní náklady VaK-ex post'!$W$54*1000),IF(X160=('Základní vstupní data'!$F$81+22),('Provozní náklady VaK-ex post'!$W$54*1000),IF(X160=('Základní vstupní data'!$F$81+23),('Provozní náklady VaK-ex post'!$W$54*1000),IF(X160=('Základní vstupní data'!$F$81+24),('Provozní náklady VaK-ex post'!$W$54*1000),IF(X160=('Základní vstupní data'!$F$81+25),('Provozní náklady VaK-ex post'!$W$54*1000),IF(X160=('Základní vstupní data'!$F$81+26),('Provozní náklady VaK-ex post'!$W$54*1000),IF(X160=('Základní vstupní data'!$F$81+27),('Provozní náklady VaK-ex post'!$W$54*1000),IF(X160=('Základní vstupní data'!$F$81+28),('Provozní náklady VaK-ex post'!$W$54*1000),IF(X160=('Základní vstupní data'!$F$81+29),('Provozní náklady VaK-ex post'!$W$54*1000),IF(X160=('Základní vstupní data'!$F$81+30),('Provozní náklady VaK-ex post'!$W$54*1000),0)))))))))))))))))))))))))))))))</f>
        <v>12</v>
      </c>
      <c r="Y186" s="459">
        <f>IF(Y160&gt;='Základní vstupní data'!$F$81,IF($F$2=1,0,('Základní vstupní data'!$G$129*1000)),IF(Y160=('Základní vstupní data'!$F$81+1),('Provozní náklady VaK-ex post'!$G$54*1000),IF(Y160=('Základní vstupní data'!$F$81+2),('Provozní náklady VaK-ex post'!$I$54*1000),IF(Y160=('Základní vstupní data'!$F$81+3),('Provozní náklady VaK-ex post'!$K$54*1000),IF(Y160=('Základní vstupní data'!$F$81+4),('Provozní náklady VaK-ex post'!$M$54*1000),IF(Y160=('Základní vstupní data'!$F$81+5),('Provozní náklady VaK-ex post'!$O$54*1000),IF(Y160=('Základní vstupní data'!$F$81+6),('Provozní náklady VaK-ex post'!$Q$54*1000),IF(Y160=('Základní vstupní data'!$F$81+7),('Provozní náklady VaK-ex post'!$S$54*1000),IF(Y160=('Základní vstupní data'!$F$81+8),('Provozní náklady VaK-ex post'!$U$54*1000),IF(Y160=('Základní vstupní data'!$F$81+9),('Provozní náklady VaK-ex post'!$W$54*1000),IF(Y160=('Základní vstupní data'!$F$81+10),('Provozní náklady VaK-ex post'!$W$54*1000),IF(Y160=('Základní vstupní data'!$F$81+11),('Provozní náklady VaK-ex post'!$W$54*1000),IF(Y160=('Základní vstupní data'!$F$81+12),('Provozní náklady VaK-ex post'!$W$54*1000),IF(Y160=('Základní vstupní data'!$F$81+13),('Provozní náklady VaK-ex post'!$W$54*1000),IF(Y160=('Základní vstupní data'!$F$81+14),('Provozní náklady VaK-ex post'!$W$54*1000),IF(Y160=('Základní vstupní data'!$F$81+15),('Provozní náklady VaK-ex post'!$W$54*1000),IF(Y160=('Základní vstupní data'!$F$81+16),('Provozní náklady VaK-ex post'!$W$54*1000),IF(Y160=('Základní vstupní data'!$F$81+17),('Provozní náklady VaK-ex post'!$W$54*1000),IF(Y160=('Základní vstupní data'!$F$81+18),('Provozní náklady VaK-ex post'!$W$54*1000),IF(Y160=('Základní vstupní data'!$F$81+19),('Provozní náklady VaK-ex post'!$W$54*1000),IF(Y160=('Základní vstupní data'!$F$81+20),('Provozní náklady VaK-ex post'!$W$54*1000),IF(Y160=('Základní vstupní data'!$F$81+21),('Provozní náklady VaK-ex post'!$W$54*1000),IF(Y160=('Základní vstupní data'!$F$81+22),('Provozní náklady VaK-ex post'!$W$54*1000),IF(Y160=('Základní vstupní data'!$F$81+23),('Provozní náklady VaK-ex post'!$W$54*1000),IF(Y160=('Základní vstupní data'!$F$81+24),('Provozní náklady VaK-ex post'!$W$54*1000),IF(Y160=('Základní vstupní data'!$F$81+25),('Provozní náklady VaK-ex post'!$W$54*1000),IF(Y160=('Základní vstupní data'!$F$81+26),('Provozní náklady VaK-ex post'!$W$54*1000),IF(Y160=('Základní vstupní data'!$F$81+27),('Provozní náklady VaK-ex post'!$W$54*1000),IF(Y160=('Základní vstupní data'!$F$81+28),('Provozní náklady VaK-ex post'!$W$54*1000),IF(Y160=('Základní vstupní data'!$F$81+29),('Provozní náklady VaK-ex post'!$W$54*1000),IF(Y160=('Základní vstupní data'!$F$81+30),('Provozní náklady VaK-ex post'!$W$54*1000),0)))))))))))))))))))))))))))))))</f>
        <v>12</v>
      </c>
      <c r="Z186" s="459">
        <f>IF(Z160&gt;='Základní vstupní data'!$F$81,IF($F$2=1,0,('Základní vstupní data'!$G$129*1000)),IF(Z160=('Základní vstupní data'!$F$81+1),('Provozní náklady VaK-ex post'!$G$54*1000),IF(Z160=('Základní vstupní data'!$F$81+2),('Provozní náklady VaK-ex post'!$I$54*1000),IF(Z160=('Základní vstupní data'!$F$81+3),('Provozní náklady VaK-ex post'!$K$54*1000),IF(Z160=('Základní vstupní data'!$F$81+4),('Provozní náklady VaK-ex post'!$M$54*1000),IF(Z160=('Základní vstupní data'!$F$81+5),('Provozní náklady VaK-ex post'!$O$54*1000),IF(Z160=('Základní vstupní data'!$F$81+6),('Provozní náklady VaK-ex post'!$Q$54*1000),IF(Z160=('Základní vstupní data'!$F$81+7),('Provozní náklady VaK-ex post'!$S$54*1000),IF(Z160=('Základní vstupní data'!$F$81+8),('Provozní náklady VaK-ex post'!$U$54*1000),IF(Z160=('Základní vstupní data'!$F$81+9),('Provozní náklady VaK-ex post'!$W$54*1000),IF(Z160=('Základní vstupní data'!$F$81+10),('Provozní náklady VaK-ex post'!$W$54*1000),IF(Z160=('Základní vstupní data'!$F$81+11),('Provozní náklady VaK-ex post'!$W$54*1000),IF(Z160=('Základní vstupní data'!$F$81+12),('Provozní náklady VaK-ex post'!$W$54*1000),IF(Z160=('Základní vstupní data'!$F$81+13),('Provozní náklady VaK-ex post'!$W$54*1000),IF(Z160=('Základní vstupní data'!$F$81+14),('Provozní náklady VaK-ex post'!$W$54*1000),IF(Z160=('Základní vstupní data'!$F$81+15),('Provozní náklady VaK-ex post'!$W$54*1000),IF(Z160=('Základní vstupní data'!$F$81+16),('Provozní náklady VaK-ex post'!$W$54*1000),IF(Z160=('Základní vstupní data'!$F$81+17),('Provozní náklady VaK-ex post'!$W$54*1000),IF(Z160=('Základní vstupní data'!$F$81+18),('Provozní náklady VaK-ex post'!$W$54*1000),IF(Z160=('Základní vstupní data'!$F$81+19),('Provozní náklady VaK-ex post'!$W$54*1000),IF(Z160=('Základní vstupní data'!$F$81+20),('Provozní náklady VaK-ex post'!$W$54*1000),IF(Z160=('Základní vstupní data'!$F$81+21),('Provozní náklady VaK-ex post'!$W$54*1000),IF(Z160=('Základní vstupní data'!$F$81+22),('Provozní náklady VaK-ex post'!$W$54*1000),IF(Z160=('Základní vstupní data'!$F$81+23),('Provozní náklady VaK-ex post'!$W$54*1000),IF(Z160=('Základní vstupní data'!$F$81+24),('Provozní náklady VaK-ex post'!$W$54*1000),IF(Z160=('Základní vstupní data'!$F$81+25),('Provozní náklady VaK-ex post'!$W$54*1000),IF(Z160=('Základní vstupní data'!$F$81+26),('Provozní náklady VaK-ex post'!$W$54*1000),IF(Z160=('Základní vstupní data'!$F$81+27),('Provozní náklady VaK-ex post'!$W$54*1000),IF(Z160=('Základní vstupní data'!$F$81+28),('Provozní náklady VaK-ex post'!$W$54*1000),IF(Z160=('Základní vstupní data'!$F$81+29),('Provozní náklady VaK-ex post'!$W$54*1000),IF(Z160=('Základní vstupní data'!$F$81+30),('Provozní náklady VaK-ex post'!$W$54*1000),0)))))))))))))))))))))))))))))))</f>
        <v>12</v>
      </c>
      <c r="AA186" s="459">
        <f>IF(AA160&gt;='Základní vstupní data'!$F$81,IF($F$2=1,0,('Základní vstupní data'!$G$129*1000)),IF(AA160=('Základní vstupní data'!$F$81+1),('Provozní náklady VaK-ex post'!$G$54*1000),IF(AA160=('Základní vstupní data'!$F$81+2),('Provozní náklady VaK-ex post'!$I$54*1000),IF(AA160=('Základní vstupní data'!$F$81+3),('Provozní náklady VaK-ex post'!$K$54*1000),IF(AA160=('Základní vstupní data'!$F$81+4),('Provozní náklady VaK-ex post'!$M$54*1000),IF(AA160=('Základní vstupní data'!$F$81+5),('Provozní náklady VaK-ex post'!$O$54*1000),IF(AA160=('Základní vstupní data'!$F$81+6),('Provozní náklady VaK-ex post'!$Q$54*1000),IF(AA160=('Základní vstupní data'!$F$81+7),('Provozní náklady VaK-ex post'!$S$54*1000),IF(AA160=('Základní vstupní data'!$F$81+8),('Provozní náklady VaK-ex post'!$U$54*1000),IF(AA160=('Základní vstupní data'!$F$81+9),('Provozní náklady VaK-ex post'!$W$54*1000),IF(AA160=('Základní vstupní data'!$F$81+10),('Provozní náklady VaK-ex post'!$W$54*1000),IF(AA160=('Základní vstupní data'!$F$81+11),('Provozní náklady VaK-ex post'!$W$54*1000),IF(AA160=('Základní vstupní data'!$F$81+12),('Provozní náklady VaK-ex post'!$W$54*1000),IF(AA160=('Základní vstupní data'!$F$81+13),('Provozní náklady VaK-ex post'!$W$54*1000),IF(AA160=('Základní vstupní data'!$F$81+14),('Provozní náklady VaK-ex post'!$W$54*1000),IF(AA160=('Základní vstupní data'!$F$81+15),('Provozní náklady VaK-ex post'!$W$54*1000),IF(AA160=('Základní vstupní data'!$F$81+16),('Provozní náklady VaK-ex post'!$W$54*1000),IF(AA160=('Základní vstupní data'!$F$81+17),('Provozní náklady VaK-ex post'!$W$54*1000),IF(AA160=('Základní vstupní data'!$F$81+18),('Provozní náklady VaK-ex post'!$W$54*1000),IF(AA160=('Základní vstupní data'!$F$81+19),('Provozní náklady VaK-ex post'!$W$54*1000),IF(AA160=('Základní vstupní data'!$F$81+20),('Provozní náklady VaK-ex post'!$W$54*1000),IF(AA160=('Základní vstupní data'!$F$81+21),('Provozní náklady VaK-ex post'!$W$54*1000),IF(AA160=('Základní vstupní data'!$F$81+22),('Provozní náklady VaK-ex post'!$W$54*1000),IF(AA160=('Základní vstupní data'!$F$81+23),('Provozní náklady VaK-ex post'!$W$54*1000),IF(AA160=('Základní vstupní data'!$F$81+24),('Provozní náklady VaK-ex post'!$W$54*1000),IF(AA160=('Základní vstupní data'!$F$81+25),('Provozní náklady VaK-ex post'!$W$54*1000),IF(AA160=('Základní vstupní data'!$F$81+26),('Provozní náklady VaK-ex post'!$W$54*1000),IF(AA160=('Základní vstupní data'!$F$81+27),('Provozní náklady VaK-ex post'!$W$54*1000),IF(AA160=('Základní vstupní data'!$F$81+28),('Provozní náklady VaK-ex post'!$W$54*1000),IF(AA160=('Základní vstupní data'!$F$81+29),('Provozní náklady VaK-ex post'!$W$54*1000),IF(AA160=('Základní vstupní data'!$F$81+30),('Provozní náklady VaK-ex post'!$W$54*1000),0)))))))))))))))))))))))))))))))</f>
        <v>12</v>
      </c>
      <c r="AB186" s="459">
        <f>IF(AB160&gt;='Základní vstupní data'!$F$81,IF($F$2=1,0,('Základní vstupní data'!$G$129*1000)),IF(AB160=('Základní vstupní data'!$F$81+1),('Provozní náklady VaK-ex post'!$G$54*1000),IF(AB160=('Základní vstupní data'!$F$81+2),('Provozní náklady VaK-ex post'!$I$54*1000),IF(AB160=('Základní vstupní data'!$F$81+3),('Provozní náklady VaK-ex post'!$K$54*1000),IF(AB160=('Základní vstupní data'!$F$81+4),('Provozní náklady VaK-ex post'!$M$54*1000),IF(AB160=('Základní vstupní data'!$F$81+5),('Provozní náklady VaK-ex post'!$O$54*1000),IF(AB160=('Základní vstupní data'!$F$81+6),('Provozní náklady VaK-ex post'!$Q$54*1000),IF(AB160=('Základní vstupní data'!$F$81+7),('Provozní náklady VaK-ex post'!$S$54*1000),IF(AB160=('Základní vstupní data'!$F$81+8),('Provozní náklady VaK-ex post'!$U$54*1000),IF(AB160=('Základní vstupní data'!$F$81+9),('Provozní náklady VaK-ex post'!$W$54*1000),IF(AB160=('Základní vstupní data'!$F$81+10),('Provozní náklady VaK-ex post'!$W$54*1000),IF(AB160=('Základní vstupní data'!$F$81+11),('Provozní náklady VaK-ex post'!$W$54*1000),IF(AB160=('Základní vstupní data'!$F$81+12),('Provozní náklady VaK-ex post'!$W$54*1000),IF(AB160=('Základní vstupní data'!$F$81+13),('Provozní náklady VaK-ex post'!$W$54*1000),IF(AB160=('Základní vstupní data'!$F$81+14),('Provozní náklady VaK-ex post'!$W$54*1000),IF(AB160=('Základní vstupní data'!$F$81+15),('Provozní náklady VaK-ex post'!$W$54*1000),IF(AB160=('Základní vstupní data'!$F$81+16),('Provozní náklady VaK-ex post'!$W$54*1000),IF(AB160=('Základní vstupní data'!$F$81+17),('Provozní náklady VaK-ex post'!$W$54*1000),IF(AB160=('Základní vstupní data'!$F$81+18),('Provozní náklady VaK-ex post'!$W$54*1000),IF(AB160=('Základní vstupní data'!$F$81+19),('Provozní náklady VaK-ex post'!$W$54*1000),IF(AB160=('Základní vstupní data'!$F$81+20),('Provozní náklady VaK-ex post'!$W$54*1000),IF(AB160=('Základní vstupní data'!$F$81+21),('Provozní náklady VaK-ex post'!$W$54*1000),IF(AB160=('Základní vstupní data'!$F$81+22),('Provozní náklady VaK-ex post'!$W$54*1000),IF(AB160=('Základní vstupní data'!$F$81+23),('Provozní náklady VaK-ex post'!$W$54*1000),IF(AB160=('Základní vstupní data'!$F$81+24),('Provozní náklady VaK-ex post'!$W$54*1000),IF(AB160=('Základní vstupní data'!$F$81+25),('Provozní náklady VaK-ex post'!$W$54*1000),IF(AB160=('Základní vstupní data'!$F$81+26),('Provozní náklady VaK-ex post'!$W$54*1000),IF(AB160=('Základní vstupní data'!$F$81+27),('Provozní náklady VaK-ex post'!$W$54*1000),IF(AB160=('Základní vstupní data'!$F$81+28),('Provozní náklady VaK-ex post'!$W$54*1000),IF(AB160=('Základní vstupní data'!$F$81+29),('Provozní náklady VaK-ex post'!$W$54*1000),IF(AB160=('Základní vstupní data'!$F$81+30),('Provozní náklady VaK-ex post'!$W$54*1000),0)))))))))))))))))))))))))))))))</f>
        <v>12</v>
      </c>
      <c r="AC186" s="459">
        <f>IF(AC160&gt;='Základní vstupní data'!$F$81,IF($F$2=1,0,('Základní vstupní data'!$G$129*1000)),IF(AC160=('Základní vstupní data'!$F$81+1),('Provozní náklady VaK-ex post'!$G$54*1000),IF(AC160=('Základní vstupní data'!$F$81+2),('Provozní náklady VaK-ex post'!$I$54*1000),IF(AC160=('Základní vstupní data'!$F$81+3),('Provozní náklady VaK-ex post'!$K$54*1000),IF(AC160=('Základní vstupní data'!$F$81+4),('Provozní náklady VaK-ex post'!$M$54*1000),IF(AC160=('Základní vstupní data'!$F$81+5),('Provozní náklady VaK-ex post'!$O$54*1000),IF(AC160=('Základní vstupní data'!$F$81+6),('Provozní náklady VaK-ex post'!$Q$54*1000),IF(AC160=('Základní vstupní data'!$F$81+7),('Provozní náklady VaK-ex post'!$S$54*1000),IF(AC160=('Základní vstupní data'!$F$81+8),('Provozní náklady VaK-ex post'!$U$54*1000),IF(AC160=('Základní vstupní data'!$F$81+9),('Provozní náklady VaK-ex post'!$W$54*1000),IF(AC160=('Základní vstupní data'!$F$81+10),('Provozní náklady VaK-ex post'!$W$54*1000),IF(AC160=('Základní vstupní data'!$F$81+11),('Provozní náklady VaK-ex post'!$W$54*1000),IF(AC160=('Základní vstupní data'!$F$81+12),('Provozní náklady VaK-ex post'!$W$54*1000),IF(AC160=('Základní vstupní data'!$F$81+13),('Provozní náklady VaK-ex post'!$W$54*1000),IF(AC160=('Základní vstupní data'!$F$81+14),('Provozní náklady VaK-ex post'!$W$54*1000),IF(AC160=('Základní vstupní data'!$F$81+15),('Provozní náklady VaK-ex post'!$W$54*1000),IF(AC160=('Základní vstupní data'!$F$81+16),('Provozní náklady VaK-ex post'!$W$54*1000),IF(AC160=('Základní vstupní data'!$F$81+17),('Provozní náklady VaK-ex post'!$W$54*1000),IF(AC160=('Základní vstupní data'!$F$81+18),('Provozní náklady VaK-ex post'!$W$54*1000),IF(AC160=('Základní vstupní data'!$F$81+19),('Provozní náklady VaK-ex post'!$W$54*1000),IF(AC160=('Základní vstupní data'!$F$81+20),('Provozní náklady VaK-ex post'!$W$54*1000),IF(AC160=('Základní vstupní data'!$F$81+21),('Provozní náklady VaK-ex post'!$W$54*1000),IF(AC160=('Základní vstupní data'!$F$81+22),('Provozní náklady VaK-ex post'!$W$54*1000),IF(AC160=('Základní vstupní data'!$F$81+23),('Provozní náklady VaK-ex post'!$W$54*1000),IF(AC160=('Základní vstupní data'!$F$81+24),('Provozní náklady VaK-ex post'!$W$54*1000),IF(AC160=('Základní vstupní data'!$F$81+25),('Provozní náklady VaK-ex post'!$W$54*1000),IF(AC160=('Základní vstupní data'!$F$81+26),('Provozní náklady VaK-ex post'!$W$54*1000),IF(AC160=('Základní vstupní data'!$F$81+27),('Provozní náklady VaK-ex post'!$W$54*1000),IF(AC160=('Základní vstupní data'!$F$81+28),('Provozní náklady VaK-ex post'!$W$54*1000),IF(AC160=('Základní vstupní data'!$F$81+29),('Provozní náklady VaK-ex post'!$W$54*1000),IF(AC160=('Základní vstupní data'!$F$81+30),('Provozní náklady VaK-ex post'!$W$54*1000),0)))))))))))))))))))))))))))))))</f>
        <v>12</v>
      </c>
      <c r="AD186" s="459">
        <f>IF(AD160&gt;='Základní vstupní data'!$F$81,IF($F$2=1,0,('Základní vstupní data'!$G$129*1000)),IF(AD160=('Základní vstupní data'!$F$81+1),('Provozní náklady VaK-ex post'!$G$54*1000),IF(AD160=('Základní vstupní data'!$F$81+2),('Provozní náklady VaK-ex post'!$I$54*1000),IF(AD160=('Základní vstupní data'!$F$81+3),('Provozní náklady VaK-ex post'!$K$54*1000),IF(AD160=('Základní vstupní data'!$F$81+4),('Provozní náklady VaK-ex post'!$M$54*1000),IF(AD160=('Základní vstupní data'!$F$81+5),('Provozní náklady VaK-ex post'!$O$54*1000),IF(AD160=('Základní vstupní data'!$F$81+6),('Provozní náklady VaK-ex post'!$Q$54*1000),IF(AD160=('Základní vstupní data'!$F$81+7),('Provozní náklady VaK-ex post'!$S$54*1000),IF(AD160=('Základní vstupní data'!$F$81+8),('Provozní náklady VaK-ex post'!$U$54*1000),IF(AD160=('Základní vstupní data'!$F$81+9),('Provozní náklady VaK-ex post'!$W$54*1000),IF(AD160=('Základní vstupní data'!$F$81+10),('Provozní náklady VaK-ex post'!$W$54*1000),IF(AD160=('Základní vstupní data'!$F$81+11),('Provozní náklady VaK-ex post'!$W$54*1000),IF(AD160=('Základní vstupní data'!$F$81+12),('Provozní náklady VaK-ex post'!$W$54*1000),IF(AD160=('Základní vstupní data'!$F$81+13),('Provozní náklady VaK-ex post'!$W$54*1000),IF(AD160=('Základní vstupní data'!$F$81+14),('Provozní náklady VaK-ex post'!$W$54*1000),IF(AD160=('Základní vstupní data'!$F$81+15),('Provozní náklady VaK-ex post'!$W$54*1000),IF(AD160=('Základní vstupní data'!$F$81+16),('Provozní náklady VaK-ex post'!$W$54*1000),IF(AD160=('Základní vstupní data'!$F$81+17),('Provozní náklady VaK-ex post'!$W$54*1000),IF(AD160=('Základní vstupní data'!$F$81+18),('Provozní náklady VaK-ex post'!$W$54*1000),IF(AD160=('Základní vstupní data'!$F$81+19),('Provozní náklady VaK-ex post'!$W$54*1000),IF(AD160=('Základní vstupní data'!$F$81+20),('Provozní náklady VaK-ex post'!$W$54*1000),IF(AD160=('Základní vstupní data'!$F$81+21),('Provozní náklady VaK-ex post'!$W$54*1000),IF(AD160=('Základní vstupní data'!$F$81+22),('Provozní náklady VaK-ex post'!$W$54*1000),IF(AD160=('Základní vstupní data'!$F$81+23),('Provozní náklady VaK-ex post'!$W$54*1000),IF(AD160=('Základní vstupní data'!$F$81+24),('Provozní náklady VaK-ex post'!$W$54*1000),IF(AD160=('Základní vstupní data'!$F$81+25),('Provozní náklady VaK-ex post'!$W$54*1000),IF(AD160=('Základní vstupní data'!$F$81+26),('Provozní náklady VaK-ex post'!$W$54*1000),IF(AD160=('Základní vstupní data'!$F$81+27),('Provozní náklady VaK-ex post'!$W$54*1000),IF(AD160=('Základní vstupní data'!$F$81+28),('Provozní náklady VaK-ex post'!$W$54*1000),IF(AD160=('Základní vstupní data'!$F$81+29),('Provozní náklady VaK-ex post'!$W$54*1000),IF(AD160=('Základní vstupní data'!$F$81+30),('Provozní náklady VaK-ex post'!$W$54*1000),0)))))))))))))))))))))))))))))))</f>
        <v>12</v>
      </c>
      <c r="AE186" s="459">
        <f>IF(AE160&gt;='Základní vstupní data'!$F$81,IF($F$2=1,0,('Základní vstupní data'!$G$129*1000)),IF(AE160=('Základní vstupní data'!$F$81+1),('Provozní náklady VaK-ex post'!$G$54*1000),IF(AE160=('Základní vstupní data'!$F$81+2),('Provozní náklady VaK-ex post'!$I$54*1000),IF(AE160=('Základní vstupní data'!$F$81+3),('Provozní náklady VaK-ex post'!$K$54*1000),IF(AE160=('Základní vstupní data'!$F$81+4),('Provozní náklady VaK-ex post'!$M$54*1000),IF(AE160=('Základní vstupní data'!$F$81+5),('Provozní náklady VaK-ex post'!$O$54*1000),IF(AE160=('Základní vstupní data'!$F$81+6),('Provozní náklady VaK-ex post'!$Q$54*1000),IF(AE160=('Základní vstupní data'!$F$81+7),('Provozní náklady VaK-ex post'!$S$54*1000),IF(AE160=('Základní vstupní data'!$F$81+8),('Provozní náklady VaK-ex post'!$U$54*1000),IF(AE160=('Základní vstupní data'!$F$81+9),('Provozní náklady VaK-ex post'!$W$54*1000),IF(AE160=('Základní vstupní data'!$F$81+10),('Provozní náklady VaK-ex post'!$W$54*1000),IF(AE160=('Základní vstupní data'!$F$81+11),('Provozní náklady VaK-ex post'!$W$54*1000),IF(AE160=('Základní vstupní data'!$F$81+12),('Provozní náklady VaK-ex post'!$W$54*1000),IF(AE160=('Základní vstupní data'!$F$81+13),('Provozní náklady VaK-ex post'!$W$54*1000),IF(AE160=('Základní vstupní data'!$F$81+14),('Provozní náklady VaK-ex post'!$W$54*1000),IF(AE160=('Základní vstupní data'!$F$81+15),('Provozní náklady VaK-ex post'!$W$54*1000),IF(AE160=('Základní vstupní data'!$F$81+16),('Provozní náklady VaK-ex post'!$W$54*1000),IF(AE160=('Základní vstupní data'!$F$81+17),('Provozní náklady VaK-ex post'!$W$54*1000),IF(AE160=('Základní vstupní data'!$F$81+18),('Provozní náklady VaK-ex post'!$W$54*1000),IF(AE160=('Základní vstupní data'!$F$81+19),('Provozní náklady VaK-ex post'!$W$54*1000),IF(AE160=('Základní vstupní data'!$F$81+20),('Provozní náklady VaK-ex post'!$W$54*1000),IF(AE160=('Základní vstupní data'!$F$81+21),('Provozní náklady VaK-ex post'!$W$54*1000),IF(AE160=('Základní vstupní data'!$F$81+22),('Provozní náklady VaK-ex post'!$W$54*1000),IF(AE160=('Základní vstupní data'!$F$81+23),('Provozní náklady VaK-ex post'!$W$54*1000),IF(AE160=('Základní vstupní data'!$F$81+24),('Provozní náklady VaK-ex post'!$W$54*1000),IF(AE160=('Základní vstupní data'!$F$81+25),('Provozní náklady VaK-ex post'!$W$54*1000),IF(AE160=('Základní vstupní data'!$F$81+26),('Provozní náklady VaK-ex post'!$W$54*1000),IF(AE160=('Základní vstupní data'!$F$81+27),('Provozní náklady VaK-ex post'!$W$54*1000),IF(AE160=('Základní vstupní data'!$F$81+28),('Provozní náklady VaK-ex post'!$W$54*1000),IF(AE160=('Základní vstupní data'!$F$81+29),('Provozní náklady VaK-ex post'!$W$54*1000),IF(AE160=('Základní vstupní data'!$F$81+30),('Provozní náklady VaK-ex post'!$W$54*1000),0)))))))))))))))))))))))))))))))</f>
        <v>12</v>
      </c>
      <c r="AF186" s="459">
        <f>IF(AF160&gt;='Základní vstupní data'!$F$81,IF($F$2=1,0,('Základní vstupní data'!$G$129*1000)),IF(AF160=('Základní vstupní data'!$F$81+1),('Provozní náklady VaK-ex post'!$G$54*1000),IF(AF160=('Základní vstupní data'!$F$81+2),('Provozní náklady VaK-ex post'!$I$54*1000),IF(AF160=('Základní vstupní data'!$F$81+3),('Provozní náklady VaK-ex post'!$K$54*1000),IF(AF160=('Základní vstupní data'!$F$81+4),('Provozní náklady VaK-ex post'!$M$54*1000),IF(AF160=('Základní vstupní data'!$F$81+5),('Provozní náklady VaK-ex post'!$O$54*1000),IF(AF160=('Základní vstupní data'!$F$81+6),('Provozní náklady VaK-ex post'!$Q$54*1000),IF(AF160=('Základní vstupní data'!$F$81+7),('Provozní náklady VaK-ex post'!$S$54*1000),IF(AF160=('Základní vstupní data'!$F$81+8),('Provozní náklady VaK-ex post'!$U$54*1000),IF(AF160=('Základní vstupní data'!$F$81+9),('Provozní náklady VaK-ex post'!$W$54*1000),IF(AF160=('Základní vstupní data'!$F$81+10),('Provozní náklady VaK-ex post'!$W$54*1000),IF(AF160=('Základní vstupní data'!$F$81+11),('Provozní náklady VaK-ex post'!$W$54*1000),IF(AF160=('Základní vstupní data'!$F$81+12),('Provozní náklady VaK-ex post'!$W$54*1000),IF(AF160=('Základní vstupní data'!$F$81+13),('Provozní náklady VaK-ex post'!$W$54*1000),IF(AF160=('Základní vstupní data'!$F$81+14),('Provozní náklady VaK-ex post'!$W$54*1000),IF(AF160=('Základní vstupní data'!$F$81+15),('Provozní náklady VaK-ex post'!$W$54*1000),IF(AF160=('Základní vstupní data'!$F$81+16),('Provozní náklady VaK-ex post'!$W$54*1000),IF(AF160=('Základní vstupní data'!$F$81+17),('Provozní náklady VaK-ex post'!$W$54*1000),IF(AF160=('Základní vstupní data'!$F$81+18),('Provozní náklady VaK-ex post'!$W$54*1000),IF(AF160=('Základní vstupní data'!$F$81+19),('Provozní náklady VaK-ex post'!$W$54*1000),IF(AF160=('Základní vstupní data'!$F$81+20),('Provozní náklady VaK-ex post'!$W$54*1000),IF(AF160=('Základní vstupní data'!$F$81+21),('Provozní náklady VaK-ex post'!$W$54*1000),IF(AF160=('Základní vstupní data'!$F$81+22),('Provozní náklady VaK-ex post'!$W$54*1000),IF(AF160=('Základní vstupní data'!$F$81+23),('Provozní náklady VaK-ex post'!$W$54*1000),IF(AF160=('Základní vstupní data'!$F$81+24),('Provozní náklady VaK-ex post'!$W$54*1000),IF(AF160=('Základní vstupní data'!$F$81+25),('Provozní náklady VaK-ex post'!$W$54*1000),IF(AF160=('Základní vstupní data'!$F$81+26),('Provozní náklady VaK-ex post'!$W$54*1000),IF(AF160=('Základní vstupní data'!$F$81+27),('Provozní náklady VaK-ex post'!$W$54*1000),IF(AF160=('Základní vstupní data'!$F$81+28),('Provozní náklady VaK-ex post'!$W$54*1000),IF(AF160=('Základní vstupní data'!$F$81+29),('Provozní náklady VaK-ex post'!$W$54*1000),IF(AF160=('Základní vstupní data'!$F$81+30),('Provozní náklady VaK-ex post'!$W$54*1000),0)))))))))))))))))))))))))))))))</f>
        <v>12</v>
      </c>
      <c r="AG186" s="459">
        <f>IF(AG160&gt;='Základní vstupní data'!$F$81,IF($F$2=1,0,('Základní vstupní data'!$G$129*1000)),IF(AG160=('Základní vstupní data'!$F$81+1),('Provozní náklady VaK-ex post'!$G$54*1000),IF(AG160=('Základní vstupní data'!$F$81+2),('Provozní náklady VaK-ex post'!$I$54*1000),IF(AG160=('Základní vstupní data'!$F$81+3),('Provozní náklady VaK-ex post'!$K$54*1000),IF(AG160=('Základní vstupní data'!$F$81+4),('Provozní náklady VaK-ex post'!$M$54*1000),IF(AG160=('Základní vstupní data'!$F$81+5),('Provozní náklady VaK-ex post'!$O$54*1000),IF(AG160=('Základní vstupní data'!$F$81+6),('Provozní náklady VaK-ex post'!$Q$54*1000),IF(AG160=('Základní vstupní data'!$F$81+7),('Provozní náklady VaK-ex post'!$S$54*1000),IF(AG160=('Základní vstupní data'!$F$81+8),('Provozní náklady VaK-ex post'!$U$54*1000),IF(AG160=('Základní vstupní data'!$F$81+9),('Provozní náklady VaK-ex post'!$W$54*1000),IF(AG160=('Základní vstupní data'!$F$81+10),('Provozní náklady VaK-ex post'!$W$54*1000),IF(AG160=('Základní vstupní data'!$F$81+11),('Provozní náklady VaK-ex post'!$W$54*1000),IF(AG160=('Základní vstupní data'!$F$81+12),('Provozní náklady VaK-ex post'!$W$54*1000),IF(AG160=('Základní vstupní data'!$F$81+13),('Provozní náklady VaK-ex post'!$W$54*1000),IF(AG160=('Základní vstupní data'!$F$81+14),('Provozní náklady VaK-ex post'!$W$54*1000),IF(AG160=('Základní vstupní data'!$F$81+15),('Provozní náklady VaK-ex post'!$W$54*1000),IF(AG160=('Základní vstupní data'!$F$81+16),('Provozní náklady VaK-ex post'!$W$54*1000),IF(AG160=('Základní vstupní data'!$F$81+17),('Provozní náklady VaK-ex post'!$W$54*1000),IF(AG160=('Základní vstupní data'!$F$81+18),('Provozní náklady VaK-ex post'!$W$54*1000),IF(AG160=('Základní vstupní data'!$F$81+19),('Provozní náklady VaK-ex post'!$W$54*1000),IF(AG160=('Základní vstupní data'!$F$81+20),('Provozní náklady VaK-ex post'!$W$54*1000),IF(AG160=('Základní vstupní data'!$F$81+21),('Provozní náklady VaK-ex post'!$W$54*1000),IF(AG160=('Základní vstupní data'!$F$81+22),('Provozní náklady VaK-ex post'!$W$54*1000),IF(AG160=('Základní vstupní data'!$F$81+23),('Provozní náklady VaK-ex post'!$W$54*1000),IF(AG160=('Základní vstupní data'!$F$81+24),('Provozní náklady VaK-ex post'!$W$54*1000),IF(AG160=('Základní vstupní data'!$F$81+25),('Provozní náklady VaK-ex post'!$W$54*1000),IF(AG160=('Základní vstupní data'!$F$81+26),('Provozní náklady VaK-ex post'!$W$54*1000),IF(AG160=('Základní vstupní data'!$F$81+27),('Provozní náklady VaK-ex post'!$W$54*1000),IF(AG160=('Základní vstupní data'!$F$81+28),('Provozní náklady VaK-ex post'!$W$54*1000),IF(AG160=('Základní vstupní data'!$F$81+29),('Provozní náklady VaK-ex post'!$W$54*1000),IF(AG160=('Základní vstupní data'!$F$81+30),('Provozní náklady VaK-ex post'!$W$54*1000),0)))))))))))))))))))))))))))))))</f>
        <v>12</v>
      </c>
      <c r="AH186" s="459">
        <f>IF(AH160&gt;='Základní vstupní data'!$F$81,IF($F$2=1,0,('Základní vstupní data'!$G$129*1000)),IF(AH160=('Základní vstupní data'!$F$81+1),('Provozní náklady VaK-ex post'!$G$54*1000),IF(AH160=('Základní vstupní data'!$F$81+2),('Provozní náklady VaK-ex post'!$I$54*1000),IF(AH160=('Základní vstupní data'!$F$81+3),('Provozní náklady VaK-ex post'!$K$54*1000),IF(AH160=('Základní vstupní data'!$F$81+4),('Provozní náklady VaK-ex post'!$M$54*1000),IF(AH160=('Základní vstupní data'!$F$81+5),('Provozní náklady VaK-ex post'!$O$54*1000),IF(AH160=('Základní vstupní data'!$F$81+6),('Provozní náklady VaK-ex post'!$Q$54*1000),IF(AH160=('Základní vstupní data'!$F$81+7),('Provozní náklady VaK-ex post'!$S$54*1000),IF(AH160=('Základní vstupní data'!$F$81+8),('Provozní náklady VaK-ex post'!$U$54*1000),IF(AH160=('Základní vstupní data'!$F$81+9),('Provozní náklady VaK-ex post'!$W$54*1000),IF(AH160=('Základní vstupní data'!$F$81+10),('Provozní náklady VaK-ex post'!$W$54*1000),IF(AH160=('Základní vstupní data'!$F$81+11),('Provozní náklady VaK-ex post'!$W$54*1000),IF(AH160=('Základní vstupní data'!$F$81+12),('Provozní náklady VaK-ex post'!$W$54*1000),IF(AH160=('Základní vstupní data'!$F$81+13),('Provozní náklady VaK-ex post'!$W$54*1000),IF(AH160=('Základní vstupní data'!$F$81+14),('Provozní náklady VaK-ex post'!$W$54*1000),IF(AH160=('Základní vstupní data'!$F$81+15),('Provozní náklady VaK-ex post'!$W$54*1000),IF(AH160=('Základní vstupní data'!$F$81+16),('Provozní náklady VaK-ex post'!$W$54*1000),IF(AH160=('Základní vstupní data'!$F$81+17),('Provozní náklady VaK-ex post'!$W$54*1000),IF(AH160=('Základní vstupní data'!$F$81+18),('Provozní náklady VaK-ex post'!$W$54*1000),IF(AH160=('Základní vstupní data'!$F$81+19),('Provozní náklady VaK-ex post'!$W$54*1000),IF(AH160=('Základní vstupní data'!$F$81+20),('Provozní náklady VaK-ex post'!$W$54*1000),IF(AH160=('Základní vstupní data'!$F$81+21),('Provozní náklady VaK-ex post'!$W$54*1000),IF(AH160=('Základní vstupní data'!$F$81+22),('Provozní náklady VaK-ex post'!$W$54*1000),IF(AH160=('Základní vstupní data'!$F$81+23),('Provozní náklady VaK-ex post'!$W$54*1000),IF(AH160=('Základní vstupní data'!$F$81+24),('Provozní náklady VaK-ex post'!$W$54*1000),IF(AH160=('Základní vstupní data'!$F$81+25),('Provozní náklady VaK-ex post'!$W$54*1000),IF(AH160=('Základní vstupní data'!$F$81+26),('Provozní náklady VaK-ex post'!$W$54*1000),IF(AH160=('Základní vstupní data'!$F$81+27),('Provozní náklady VaK-ex post'!$W$54*1000),IF(AH160=('Základní vstupní data'!$F$81+28),('Provozní náklady VaK-ex post'!$W$54*1000),IF(AH160=('Základní vstupní data'!$F$81+29),('Provozní náklady VaK-ex post'!$W$54*1000),IF(AH160=('Základní vstupní data'!$F$81+30),('Provozní náklady VaK-ex post'!$W$54*1000),0)))))))))))))))))))))))))))))))</f>
        <v>12</v>
      </c>
    </row>
    <row r="187" spans="1:34" s="8" customFormat="1">
      <c r="B187" s="16"/>
      <c r="C187" s="308"/>
      <c r="D187" s="35"/>
      <c r="E187" s="305"/>
      <c r="F187" s="305"/>
      <c r="G187" s="305"/>
      <c r="H187" s="305"/>
      <c r="I187" s="305"/>
      <c r="J187" s="305"/>
      <c r="K187" s="305"/>
      <c r="L187" s="305"/>
      <c r="M187" s="305"/>
      <c r="N187" s="305"/>
      <c r="O187" s="310"/>
      <c r="P187" s="310"/>
      <c r="Q187" s="310"/>
      <c r="R187" s="310"/>
      <c r="S187" s="310"/>
      <c r="T187" s="310"/>
      <c r="U187" s="310"/>
      <c r="V187" s="310"/>
      <c r="W187" s="310"/>
      <c r="X187" s="310"/>
      <c r="Y187" s="310"/>
      <c r="Z187" s="310"/>
      <c r="AA187" s="310"/>
      <c r="AB187" s="310"/>
      <c r="AC187" s="310"/>
      <c r="AD187" s="310"/>
      <c r="AE187" s="310"/>
      <c r="AF187" s="310"/>
      <c r="AG187" s="310"/>
      <c r="AH187" s="310"/>
    </row>
    <row r="188" spans="1:34" s="8" customFormat="1">
      <c r="B188" s="202" t="s">
        <v>238</v>
      </c>
      <c r="C188" s="202" t="s">
        <v>196</v>
      </c>
      <c r="D188" s="211"/>
      <c r="E188" s="233">
        <f>E160</f>
        <v>2024</v>
      </c>
      <c r="F188" s="233">
        <f t="shared" ref="F188:AH188" si="114">F160</f>
        <v>2025</v>
      </c>
      <c r="G188" s="233">
        <f t="shared" si="114"/>
        <v>2026</v>
      </c>
      <c r="H188" s="233">
        <f t="shared" si="114"/>
        <v>2027</v>
      </c>
      <c r="I188" s="233">
        <f t="shared" si="114"/>
        <v>2028</v>
      </c>
      <c r="J188" s="233">
        <f t="shared" si="114"/>
        <v>2029</v>
      </c>
      <c r="K188" s="233">
        <f t="shared" si="114"/>
        <v>2030</v>
      </c>
      <c r="L188" s="233">
        <f t="shared" si="114"/>
        <v>2031</v>
      </c>
      <c r="M188" s="233">
        <f t="shared" si="114"/>
        <v>2032</v>
      </c>
      <c r="N188" s="233">
        <f t="shared" si="114"/>
        <v>2033</v>
      </c>
      <c r="O188" s="233">
        <f t="shared" si="114"/>
        <v>2034</v>
      </c>
      <c r="P188" s="233">
        <f t="shared" si="114"/>
        <v>2035</v>
      </c>
      <c r="Q188" s="233">
        <f t="shared" si="114"/>
        <v>2036</v>
      </c>
      <c r="R188" s="233">
        <f t="shared" si="114"/>
        <v>2037</v>
      </c>
      <c r="S188" s="233">
        <f t="shared" si="114"/>
        <v>2038</v>
      </c>
      <c r="T188" s="233">
        <f t="shared" si="114"/>
        <v>2039</v>
      </c>
      <c r="U188" s="233">
        <f t="shared" si="114"/>
        <v>2040</v>
      </c>
      <c r="V188" s="233">
        <f t="shared" si="114"/>
        <v>2041</v>
      </c>
      <c r="W188" s="233">
        <f t="shared" si="114"/>
        <v>2042</v>
      </c>
      <c r="X188" s="233">
        <f t="shared" si="114"/>
        <v>2043</v>
      </c>
      <c r="Y188" s="233">
        <f t="shared" si="114"/>
        <v>2044</v>
      </c>
      <c r="Z188" s="233">
        <f t="shared" si="114"/>
        <v>2045</v>
      </c>
      <c r="AA188" s="233">
        <f t="shared" si="114"/>
        <v>2046</v>
      </c>
      <c r="AB188" s="233">
        <f t="shared" si="114"/>
        <v>2047</v>
      </c>
      <c r="AC188" s="233">
        <f t="shared" si="114"/>
        <v>2048</v>
      </c>
      <c r="AD188" s="233">
        <f t="shared" si="114"/>
        <v>2049</v>
      </c>
      <c r="AE188" s="233">
        <f t="shared" si="114"/>
        <v>2050</v>
      </c>
      <c r="AF188" s="233">
        <f t="shared" si="114"/>
        <v>2051</v>
      </c>
      <c r="AG188" s="233">
        <f t="shared" si="114"/>
        <v>2052</v>
      </c>
      <c r="AH188" s="233">
        <f t="shared" si="114"/>
        <v>2053</v>
      </c>
    </row>
    <row r="189" spans="1:34" s="8" customFormat="1">
      <c r="B189" s="490" t="str">
        <f>B181</f>
        <v>Pitná voda</v>
      </c>
      <c r="C189" s="526"/>
      <c r="D189" s="516" t="s">
        <v>197</v>
      </c>
      <c r="E189" s="514">
        <f>IF(E$172&gt;='Základní vstupní data'!$F$81,IF($F$2=1,0,IF('Základní vstupní data'!$F$129=0,0,'Základní vstupní data'!$F$129*1000)),0)</f>
        <v>0</v>
      </c>
      <c r="F189" s="514">
        <f>IF(F$172&gt;='Základní vstupní data'!$F$81,IF($F$2=1,0,IF('Základní vstupní data'!$F$129=0,0,'Základní vstupní data'!$F$129*1000)),0)</f>
        <v>0</v>
      </c>
      <c r="G189" s="514">
        <f>IF(G$172&gt;='Základní vstupní data'!$F$81,IF($F$2=1,0,IF('Základní vstupní data'!$F$129=0,0,'Základní vstupní data'!$F$129*1000)),0)</f>
        <v>0</v>
      </c>
      <c r="H189" s="514">
        <f>IF(H$172&gt;='Základní vstupní data'!$F$81,IF($F$2=1,0,IF('Základní vstupní data'!$F$129=0,0,'Základní vstupní data'!$F$129*1000)),0)</f>
        <v>0</v>
      </c>
      <c r="I189" s="514">
        <f>IF(I$172&gt;='Základní vstupní data'!$F$81,IF($F$2=1,0,IF('Základní vstupní data'!$F$129=0,0,'Základní vstupní data'!$F$129*1000)),0)</f>
        <v>0</v>
      </c>
      <c r="J189" s="514">
        <f>IF(J$172&gt;='Základní vstupní data'!$F$81,IF($F$2=1,0,IF('Základní vstupní data'!$F$129=0,0,'Základní vstupní data'!$F$129*1000)),0)</f>
        <v>0</v>
      </c>
      <c r="K189" s="514">
        <f>IF(K$172&gt;='Základní vstupní data'!$F$81,IF($F$2=1,0,IF('Základní vstupní data'!$F$129=0,0,'Základní vstupní data'!$F$129*1000)),0)</f>
        <v>0</v>
      </c>
      <c r="L189" s="514">
        <f>IF(L$172&gt;='Základní vstupní data'!$F$81,IF($F$2=1,0,IF('Základní vstupní data'!$F$129=0,0,'Základní vstupní data'!$F$129*1000)),0)</f>
        <v>0</v>
      </c>
      <c r="M189" s="514">
        <f>IF(M$172&gt;='Základní vstupní data'!$F$81,IF($F$2=1,0,IF('Základní vstupní data'!$F$129=0,0,'Základní vstupní data'!$F$129*1000)),0)</f>
        <v>0</v>
      </c>
      <c r="N189" s="514">
        <f>IF(N$172&gt;='Základní vstupní data'!$F$81,IF($F$2=1,0,IF('Základní vstupní data'!$F$129=0,0,'Základní vstupní data'!$F$129*1000)),0)</f>
        <v>0</v>
      </c>
      <c r="O189" s="514">
        <f>IF(O$172&gt;='Základní vstupní data'!$F$81,IF($F$2=1,0,IF('Základní vstupní data'!$F$129=0,0,'Základní vstupní data'!$F$129*1000)),0)</f>
        <v>0</v>
      </c>
      <c r="P189" s="514">
        <f>IF(P$172&gt;='Základní vstupní data'!$F$81,IF($F$2=1,0,IF('Základní vstupní data'!$F$129=0,0,'Základní vstupní data'!$F$129*1000)),0)</f>
        <v>0</v>
      </c>
      <c r="Q189" s="514">
        <f>IF(Q$172&gt;='Základní vstupní data'!$F$81,IF($F$2=1,0,IF('Základní vstupní data'!$F$129=0,0,'Základní vstupní data'!$F$129*1000)),0)</f>
        <v>0</v>
      </c>
      <c r="R189" s="514">
        <f>IF(R$172&gt;='Základní vstupní data'!$F$81,IF($F$2=1,0,IF('Základní vstupní data'!$F$129=0,0,'Základní vstupní data'!$F$129*1000)),0)</f>
        <v>0</v>
      </c>
      <c r="S189" s="514">
        <f>IF(S$172&gt;='Základní vstupní data'!$F$81,IF($F$2=1,0,IF('Základní vstupní data'!$F$129=0,0,'Základní vstupní data'!$F$129*1000)),0)</f>
        <v>0</v>
      </c>
      <c r="T189" s="514">
        <f>IF(T$172&gt;='Základní vstupní data'!$F$81,IF($F$2=1,0,IF('Základní vstupní data'!$F$129=0,0,'Základní vstupní data'!$F$129*1000)),0)</f>
        <v>0</v>
      </c>
      <c r="U189" s="514">
        <f>IF(U$172&gt;='Základní vstupní data'!$F$81,IF($F$2=1,0,IF('Základní vstupní data'!$F$129=0,0,'Základní vstupní data'!$F$129*1000)),0)</f>
        <v>0</v>
      </c>
      <c r="V189" s="514">
        <f>IF(V$172&gt;='Základní vstupní data'!$F$81,IF($F$2=1,0,IF('Základní vstupní data'!$F$129=0,0,'Základní vstupní data'!$F$129*1000)),0)</f>
        <v>0</v>
      </c>
      <c r="W189" s="514">
        <f>IF(W$172&gt;='Základní vstupní data'!$F$81,IF($F$2=1,0,IF('Základní vstupní data'!$F$129=0,0,'Základní vstupní data'!$F$129*1000)),0)</f>
        <v>0</v>
      </c>
      <c r="X189" s="514">
        <f>IF(X$172&gt;='Základní vstupní data'!$F$81,IF($F$2=1,0,IF('Základní vstupní data'!$F$129=0,0,'Základní vstupní data'!$F$129*1000)),0)</f>
        <v>0</v>
      </c>
      <c r="Y189" s="514">
        <f>IF(Y$172&gt;='Základní vstupní data'!$F$81,IF($F$2=1,0,IF('Základní vstupní data'!$F$129=0,0,'Základní vstupní data'!$F$129*1000)),0)</f>
        <v>0</v>
      </c>
      <c r="Z189" s="514">
        <f>IF(Z$172&gt;='Základní vstupní data'!$F$81,IF($F$2=1,0,IF('Základní vstupní data'!$F$129=0,0,'Základní vstupní data'!$F$129*1000)),0)</f>
        <v>0</v>
      </c>
      <c r="AA189" s="514">
        <f>IF(AA$172&gt;='Základní vstupní data'!$F$81,IF($F$2=1,0,IF('Základní vstupní data'!$F$129=0,0,'Základní vstupní data'!$F$129*1000)),0)</f>
        <v>0</v>
      </c>
      <c r="AB189" s="514">
        <f>IF(AB$172&gt;='Základní vstupní data'!$F$81,IF($F$2=1,0,IF('Základní vstupní data'!$F$129=0,0,'Základní vstupní data'!$F$129*1000)),0)</f>
        <v>0</v>
      </c>
      <c r="AC189" s="514">
        <f>IF(AC$172&gt;='Základní vstupní data'!$F$81,IF($F$2=1,0,IF('Základní vstupní data'!$F$129=0,0,'Základní vstupní data'!$F$129*1000)),0)</f>
        <v>0</v>
      </c>
      <c r="AD189" s="514">
        <f>IF(AD$172&gt;='Základní vstupní data'!$F$81,IF($F$2=1,0,IF('Základní vstupní data'!$F$129=0,0,'Základní vstupní data'!$F$129*1000)),0)</f>
        <v>0</v>
      </c>
      <c r="AE189" s="514">
        <f>IF(AE$172&gt;='Základní vstupní data'!$F$81,IF($F$2=1,0,IF('Základní vstupní data'!$F$129=0,0,'Základní vstupní data'!$F$129*1000)),0)</f>
        <v>0</v>
      </c>
      <c r="AF189" s="514">
        <f>IF(AF$172&gt;='Základní vstupní data'!$F$81,IF($F$2=1,0,IF('Základní vstupní data'!$F$129=0,0,'Základní vstupní data'!$F$129*1000)),0)</f>
        <v>0</v>
      </c>
      <c r="AG189" s="514">
        <f>IF(AG$172&gt;='Základní vstupní data'!$F$81,IF($F$2=1,0,IF('Základní vstupní data'!$F$129=0,0,'Základní vstupní data'!$F$129*1000)),0)</f>
        <v>0</v>
      </c>
      <c r="AH189" s="514">
        <f>IF(AH$172&gt;='Základní vstupní data'!$F$81,IF($F$2=1,0,IF('Základní vstupní data'!$F$129=0,0,'Základní vstupní data'!$F$129*1000)),0)</f>
        <v>0</v>
      </c>
    </row>
    <row r="190" spans="1:34">
      <c r="B190" s="86" t="str">
        <f>B182</f>
        <v>Odpadní voda</v>
      </c>
      <c r="C190" s="465"/>
      <c r="D190" s="460" t="s">
        <v>197</v>
      </c>
      <c r="E190" s="459">
        <f>IF(E$172&gt;='Základní vstupní data'!$F$81,IF($F$2=1,0,IF('Základní vstupní data'!$G$129=0,0,'Základní vstupní data'!$G$129*1000)),0)</f>
        <v>12</v>
      </c>
      <c r="F190" s="459">
        <f>IF(F$172&gt;='Základní vstupní data'!$F$81,IF($F$2=1,0,IF('Základní vstupní data'!$G$129=0,0,'Základní vstupní data'!$G$129*1000)),0)</f>
        <v>12</v>
      </c>
      <c r="G190" s="459">
        <f>IF(G$172&gt;='Základní vstupní data'!$F$81,IF($F$2=1,0,IF('Základní vstupní data'!$G$129=0,0,'Základní vstupní data'!$G$129*1000)),0)</f>
        <v>12</v>
      </c>
      <c r="H190" s="459">
        <f>IF(H$172&gt;='Základní vstupní data'!$F$81,IF($F$2=1,0,IF('Základní vstupní data'!$G$129=0,0,'Základní vstupní data'!$G$129*1000)),0)</f>
        <v>12</v>
      </c>
      <c r="I190" s="459">
        <f>IF(I$172&gt;='Základní vstupní data'!$F$81,IF($F$2=1,0,IF('Základní vstupní data'!$G$129=0,0,'Základní vstupní data'!$G$129*1000)),0)</f>
        <v>12</v>
      </c>
      <c r="J190" s="459">
        <f>IF(J$172&gt;='Základní vstupní data'!$F$81,IF($F$2=1,0,IF('Základní vstupní data'!$G$129=0,0,'Základní vstupní data'!$G$129*1000)),0)</f>
        <v>12</v>
      </c>
      <c r="K190" s="459">
        <f>IF(K$172&gt;='Základní vstupní data'!$F$81,IF($F$2=1,0,IF('Základní vstupní data'!$G$129=0,0,'Základní vstupní data'!$G$129*1000)),0)</f>
        <v>12</v>
      </c>
      <c r="L190" s="459">
        <f>IF(L$172&gt;='Základní vstupní data'!$F$81,IF($F$2=1,0,IF('Základní vstupní data'!$G$129=0,0,'Základní vstupní data'!$G$129*1000)),0)</f>
        <v>12</v>
      </c>
      <c r="M190" s="459">
        <f>IF(M$172&gt;='Základní vstupní data'!$F$81,IF($F$2=1,0,IF('Základní vstupní data'!$G$129=0,0,'Základní vstupní data'!$G$129*1000)),0)</f>
        <v>12</v>
      </c>
      <c r="N190" s="459">
        <f>IF(N$172&gt;='Základní vstupní data'!$F$81,IF($F$2=1,0,IF('Základní vstupní data'!$G$129=0,0,'Základní vstupní data'!$G$129*1000)),0)</f>
        <v>12</v>
      </c>
      <c r="O190" s="459">
        <f>IF(O$172&gt;='Základní vstupní data'!$F$81,IF($F$2=1,0,IF('Základní vstupní data'!$G$129=0,0,'Základní vstupní data'!$G$129*1000)),0)</f>
        <v>12</v>
      </c>
      <c r="P190" s="459">
        <f>IF(P$172&gt;='Základní vstupní data'!$F$81,IF($F$2=1,0,IF('Základní vstupní data'!$G$129=0,0,'Základní vstupní data'!$G$129*1000)),0)</f>
        <v>12</v>
      </c>
      <c r="Q190" s="459">
        <f>IF(Q$172&gt;='Základní vstupní data'!$F$81,IF($F$2=1,0,IF('Základní vstupní data'!$G$129=0,0,'Základní vstupní data'!$G$129*1000)),0)</f>
        <v>12</v>
      </c>
      <c r="R190" s="459">
        <f>IF(R$172&gt;='Základní vstupní data'!$F$81,IF($F$2=1,0,IF('Základní vstupní data'!$G$129=0,0,'Základní vstupní data'!$G$129*1000)),0)</f>
        <v>12</v>
      </c>
      <c r="S190" s="459">
        <f>IF(S$172&gt;='Základní vstupní data'!$F$81,IF($F$2=1,0,IF('Základní vstupní data'!$G$129=0,0,'Základní vstupní data'!$G$129*1000)),0)</f>
        <v>12</v>
      </c>
      <c r="T190" s="459">
        <f>IF(T$172&gt;='Základní vstupní data'!$F$81,IF($F$2=1,0,IF('Základní vstupní data'!$G$129=0,0,'Základní vstupní data'!$G$129*1000)),0)</f>
        <v>12</v>
      </c>
      <c r="U190" s="459">
        <f>IF(U$172&gt;='Základní vstupní data'!$F$81,IF($F$2=1,0,IF('Základní vstupní data'!$G$129=0,0,'Základní vstupní data'!$G$129*1000)),0)</f>
        <v>12</v>
      </c>
      <c r="V190" s="459">
        <f>IF(V$172&gt;='Základní vstupní data'!$F$81,IF($F$2=1,0,IF('Základní vstupní data'!$G$129=0,0,'Základní vstupní data'!$G$129*1000)),0)</f>
        <v>12</v>
      </c>
      <c r="W190" s="459">
        <f>IF(W$172&gt;='Základní vstupní data'!$F$81,IF($F$2=1,0,IF('Základní vstupní data'!$G$129=0,0,'Základní vstupní data'!$G$129*1000)),0)</f>
        <v>12</v>
      </c>
      <c r="X190" s="459">
        <f>IF(X$172&gt;='Základní vstupní data'!$F$81,IF($F$2=1,0,IF('Základní vstupní data'!$G$129=0,0,'Základní vstupní data'!$G$129*1000)),0)</f>
        <v>12</v>
      </c>
      <c r="Y190" s="459">
        <f>IF(Y$172&gt;='Základní vstupní data'!$F$81,IF($F$2=1,0,IF('Základní vstupní data'!$G$129=0,0,'Základní vstupní data'!$G$129*1000)),0)</f>
        <v>12</v>
      </c>
      <c r="Z190" s="459">
        <f>IF(Z$172&gt;='Základní vstupní data'!$F$81,IF($F$2=1,0,IF('Základní vstupní data'!$G$129=0,0,'Základní vstupní data'!$G$129*1000)),0)</f>
        <v>12</v>
      </c>
      <c r="AA190" s="459">
        <f>IF(AA$172&gt;='Základní vstupní data'!$F$81,IF($F$2=1,0,IF('Základní vstupní data'!$G$129=0,0,'Základní vstupní data'!$G$129*1000)),0)</f>
        <v>12</v>
      </c>
      <c r="AB190" s="459">
        <f>IF(AB$172&gt;='Základní vstupní data'!$F$81,IF($F$2=1,0,IF('Základní vstupní data'!$G$129=0,0,'Základní vstupní data'!$G$129*1000)),0)</f>
        <v>12</v>
      </c>
      <c r="AC190" s="459">
        <f>IF(AC$172&gt;='Základní vstupní data'!$F$81,IF($F$2=1,0,IF('Základní vstupní data'!$G$129=0,0,'Základní vstupní data'!$G$129*1000)),0)</f>
        <v>12</v>
      </c>
      <c r="AD190" s="459">
        <f>IF(AD$172&gt;='Základní vstupní data'!$F$81,IF($F$2=1,0,IF('Základní vstupní data'!$G$129=0,0,'Základní vstupní data'!$G$129*1000)),0)</f>
        <v>12</v>
      </c>
      <c r="AE190" s="459">
        <f>IF(AE$172&gt;='Základní vstupní data'!$F$81,IF($F$2=1,0,IF('Základní vstupní data'!$G$129=0,0,'Základní vstupní data'!$G$129*1000)),0)</f>
        <v>12</v>
      </c>
      <c r="AF190" s="459">
        <f>IF(AF$172&gt;='Základní vstupní data'!$F$81,IF($F$2=1,0,IF('Základní vstupní data'!$G$129=0,0,'Základní vstupní data'!$G$129*1000)),0)</f>
        <v>12</v>
      </c>
      <c r="AG190" s="459">
        <f>IF(AG$172&gt;='Základní vstupní data'!$F$81,IF($F$2=1,0,IF('Základní vstupní data'!$G$129=0,0,'Základní vstupní data'!$G$129*1000)),0)</f>
        <v>12</v>
      </c>
      <c r="AH190" s="459">
        <f>IF(AH$172&gt;='Základní vstupní data'!$F$81,IF($F$2=1,0,IF('Základní vstupní data'!$G$129=0,0,'Základní vstupní data'!$G$129*1000)),0)</f>
        <v>12</v>
      </c>
    </row>
    <row r="191" spans="1:34">
      <c r="B191" s="7"/>
      <c r="C191" s="7"/>
      <c r="D191" s="57"/>
      <c r="E191" s="49"/>
      <c r="F191" s="200"/>
      <c r="G191" s="201"/>
      <c r="H191" s="143"/>
      <c r="I191" s="200"/>
      <c r="J191" s="201"/>
      <c r="K191" s="201"/>
      <c r="L191" s="143"/>
      <c r="M191" s="49"/>
      <c r="N191" s="49"/>
      <c r="O191" s="49"/>
      <c r="P191" s="4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99"/>
    </row>
    <row r="192" spans="1:34">
      <c r="B192" s="208"/>
      <c r="C192" s="202" t="s">
        <v>186</v>
      </c>
      <c r="D192" s="202"/>
      <c r="E192" s="49"/>
      <c r="F192" s="200"/>
      <c r="G192" s="201"/>
      <c r="H192" s="143"/>
      <c r="I192" s="200"/>
      <c r="J192" s="201"/>
      <c r="K192" s="201"/>
      <c r="L192" s="143"/>
      <c r="M192" s="49"/>
      <c r="N192" s="49"/>
      <c r="O192" s="49"/>
      <c r="P192" s="4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99"/>
    </row>
    <row r="193" spans="2:36">
      <c r="B193" s="120" t="s">
        <v>0</v>
      </c>
      <c r="C193" s="523">
        <f>IF($F$2=1,0,IF(Info!$C$27="ANO",$L$85,$K$85))</f>
        <v>0</v>
      </c>
      <c r="D193" s="490" t="s">
        <v>17</v>
      </c>
      <c r="E193" s="49"/>
      <c r="F193" s="200"/>
      <c r="G193" s="201"/>
      <c r="H193" s="143"/>
      <c r="I193" s="200"/>
      <c r="J193" s="201"/>
      <c r="K193" s="201"/>
      <c r="L193" s="143"/>
      <c r="M193" s="49"/>
      <c r="N193" s="49"/>
      <c r="O193" s="49"/>
      <c r="P193" s="4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99"/>
    </row>
    <row r="194" spans="2:36">
      <c r="B194" s="131" t="s">
        <v>5</v>
      </c>
      <c r="C194" s="461">
        <f>IF($F$2=1,0,IF(Info!$C$27="ANO",$L$94,$K$94))</f>
        <v>1181.9156969880003</v>
      </c>
      <c r="D194" s="86" t="s">
        <v>17</v>
      </c>
      <c r="E194" s="49"/>
      <c r="F194" s="200"/>
      <c r="G194" s="201"/>
      <c r="H194" s="143"/>
      <c r="I194" s="200"/>
      <c r="J194" s="201"/>
      <c r="K194" s="201"/>
      <c r="L194" s="143"/>
      <c r="M194" s="49"/>
      <c r="N194" s="49"/>
      <c r="O194" s="49"/>
      <c r="P194" s="4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99"/>
    </row>
    <row r="195" spans="2:36">
      <c r="B195" s="49"/>
      <c r="C195" s="307"/>
      <c r="D195" s="16"/>
      <c r="E195" s="49"/>
      <c r="F195" s="200"/>
      <c r="G195" s="201"/>
      <c r="H195" s="143"/>
      <c r="I195" s="200"/>
      <c r="J195" s="201"/>
      <c r="K195" s="201"/>
      <c r="L195" s="143"/>
      <c r="M195" s="49"/>
      <c r="N195" s="49"/>
      <c r="O195" s="49"/>
      <c r="P195" s="4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99"/>
    </row>
    <row r="196" spans="2:36" s="187" customFormat="1">
      <c r="B196" s="202" t="s">
        <v>185</v>
      </c>
      <c r="C196" s="522" t="s">
        <v>252</v>
      </c>
      <c r="D196" s="522" t="s">
        <v>253</v>
      </c>
      <c r="E196" s="202">
        <f>E184</f>
        <v>2024</v>
      </c>
      <c r="F196" s="202">
        <f t="shared" ref="F196:AH196" si="115">F184</f>
        <v>2025</v>
      </c>
      <c r="G196" s="202">
        <f t="shared" si="115"/>
        <v>2026</v>
      </c>
      <c r="H196" s="202">
        <f t="shared" si="115"/>
        <v>2027</v>
      </c>
      <c r="I196" s="202">
        <f t="shared" si="115"/>
        <v>2028</v>
      </c>
      <c r="J196" s="202">
        <f t="shared" si="115"/>
        <v>2029</v>
      </c>
      <c r="K196" s="202">
        <f t="shared" si="115"/>
        <v>2030</v>
      </c>
      <c r="L196" s="202">
        <f t="shared" si="115"/>
        <v>2031</v>
      </c>
      <c r="M196" s="202">
        <f t="shared" si="115"/>
        <v>2032</v>
      </c>
      <c r="N196" s="202">
        <f t="shared" si="115"/>
        <v>2033</v>
      </c>
      <c r="O196" s="202">
        <f t="shared" si="115"/>
        <v>2034</v>
      </c>
      <c r="P196" s="202">
        <f t="shared" si="115"/>
        <v>2035</v>
      </c>
      <c r="Q196" s="202">
        <f t="shared" si="115"/>
        <v>2036</v>
      </c>
      <c r="R196" s="202">
        <f t="shared" si="115"/>
        <v>2037</v>
      </c>
      <c r="S196" s="202">
        <f t="shared" si="115"/>
        <v>2038</v>
      </c>
      <c r="T196" s="202">
        <f t="shared" si="115"/>
        <v>2039</v>
      </c>
      <c r="U196" s="202">
        <f t="shared" si="115"/>
        <v>2040</v>
      </c>
      <c r="V196" s="202">
        <f t="shared" si="115"/>
        <v>2041</v>
      </c>
      <c r="W196" s="202">
        <f t="shared" si="115"/>
        <v>2042</v>
      </c>
      <c r="X196" s="202">
        <f t="shared" si="115"/>
        <v>2043</v>
      </c>
      <c r="Y196" s="202">
        <f t="shared" si="115"/>
        <v>2044</v>
      </c>
      <c r="Z196" s="202">
        <f t="shared" si="115"/>
        <v>2045</v>
      </c>
      <c r="AA196" s="202">
        <f t="shared" si="115"/>
        <v>2046</v>
      </c>
      <c r="AB196" s="202">
        <f t="shared" si="115"/>
        <v>2047</v>
      </c>
      <c r="AC196" s="202">
        <f t="shared" si="115"/>
        <v>2048</v>
      </c>
      <c r="AD196" s="202">
        <f t="shared" si="115"/>
        <v>2049</v>
      </c>
      <c r="AE196" s="202">
        <f t="shared" si="115"/>
        <v>2050</v>
      </c>
      <c r="AF196" s="202">
        <f t="shared" si="115"/>
        <v>2051</v>
      </c>
      <c r="AG196" s="202">
        <f t="shared" si="115"/>
        <v>2052</v>
      </c>
      <c r="AH196" s="202">
        <f t="shared" si="115"/>
        <v>2053</v>
      </c>
    </row>
    <row r="197" spans="2:36">
      <c r="B197" s="490" t="str">
        <f>B193</f>
        <v>Pitná voda</v>
      </c>
      <c r="C197" s="524">
        <f>IF($C$193=0,0,IF($F$2=1,0,IF(E$165/$C$193&gt;=1,"Ano","Ne")))</f>
        <v>0</v>
      </c>
      <c r="D197" s="490" t="s">
        <v>17</v>
      </c>
      <c r="E197" s="524">
        <f>IF($C$193=0,0,IF($F$2=1,0,IF(E161=0,0,IF(E$161/$C$193&gt;=1,"Ano","Ne"))))</f>
        <v>0</v>
      </c>
      <c r="F197" s="524">
        <f>IF($C$193=0,0,IF($F$2=1,0,IF(F161=0,0,IF(F$161/$C$193&gt;=1,"Ano","Ne"))))</f>
        <v>0</v>
      </c>
      <c r="G197" s="524">
        <f t="shared" ref="G197:AH197" si="116">IF($C$193=0,0,IF($F$2=1,0,IF(G161=0,0,IF(G$161/$C$193&gt;=1,"Ano","Ne"))))</f>
        <v>0</v>
      </c>
      <c r="H197" s="524">
        <f t="shared" si="116"/>
        <v>0</v>
      </c>
      <c r="I197" s="524">
        <f t="shared" si="116"/>
        <v>0</v>
      </c>
      <c r="J197" s="524">
        <f t="shared" si="116"/>
        <v>0</v>
      </c>
      <c r="K197" s="524">
        <f t="shared" si="116"/>
        <v>0</v>
      </c>
      <c r="L197" s="524">
        <f t="shared" si="116"/>
        <v>0</v>
      </c>
      <c r="M197" s="524">
        <f t="shared" si="116"/>
        <v>0</v>
      </c>
      <c r="N197" s="524">
        <f t="shared" si="116"/>
        <v>0</v>
      </c>
      <c r="O197" s="524">
        <f t="shared" si="116"/>
        <v>0</v>
      </c>
      <c r="P197" s="524">
        <f t="shared" si="116"/>
        <v>0</v>
      </c>
      <c r="Q197" s="524">
        <f t="shared" si="116"/>
        <v>0</v>
      </c>
      <c r="R197" s="524">
        <f t="shared" si="116"/>
        <v>0</v>
      </c>
      <c r="S197" s="524">
        <f t="shared" si="116"/>
        <v>0</v>
      </c>
      <c r="T197" s="524">
        <f t="shared" si="116"/>
        <v>0</v>
      </c>
      <c r="U197" s="524">
        <f t="shared" si="116"/>
        <v>0</v>
      </c>
      <c r="V197" s="524">
        <f t="shared" si="116"/>
        <v>0</v>
      </c>
      <c r="W197" s="524">
        <f t="shared" si="116"/>
        <v>0</v>
      </c>
      <c r="X197" s="524">
        <f t="shared" si="116"/>
        <v>0</v>
      </c>
      <c r="Y197" s="524">
        <f t="shared" si="116"/>
        <v>0</v>
      </c>
      <c r="Z197" s="524">
        <f t="shared" si="116"/>
        <v>0</v>
      </c>
      <c r="AA197" s="524">
        <f t="shared" si="116"/>
        <v>0</v>
      </c>
      <c r="AB197" s="524">
        <f t="shared" si="116"/>
        <v>0</v>
      </c>
      <c r="AC197" s="524">
        <f t="shared" si="116"/>
        <v>0</v>
      </c>
      <c r="AD197" s="524">
        <f t="shared" si="116"/>
        <v>0</v>
      </c>
      <c r="AE197" s="524">
        <f t="shared" si="116"/>
        <v>0</v>
      </c>
      <c r="AF197" s="524">
        <f t="shared" si="116"/>
        <v>0</v>
      </c>
      <c r="AG197" s="524">
        <f t="shared" si="116"/>
        <v>0</v>
      </c>
      <c r="AH197" s="524">
        <f t="shared" si="116"/>
        <v>0</v>
      </c>
    </row>
    <row r="198" spans="2:36" s="17" customFormat="1">
      <c r="B198" s="86" t="str">
        <f>B194</f>
        <v>Odpadní voda</v>
      </c>
      <c r="C198" s="462" t="str">
        <f>IF($C$194=0,0,IF($F$2=1,0,IF(E$166/$C$194&gt;=1,"Ano","Ne")))</f>
        <v>Ne</v>
      </c>
      <c r="D198" s="86" t="s">
        <v>17</v>
      </c>
      <c r="E198" s="462" t="str">
        <f>IF($C$194=0,0,IF($F$2=1,0,IF(E162=0,0,IF(E$162/$C$194&gt;=1,"Ano","Ne"))))</f>
        <v>Ne</v>
      </c>
      <c r="F198" s="462" t="str">
        <f t="shared" ref="F198:AH198" si="117">IF($C$194=0,0,IF($F$2=1,0,IF(F162=0,0,IF(F$162/$C$194&gt;=1,"Ano","Ne"))))</f>
        <v>Ne</v>
      </c>
      <c r="G198" s="462" t="str">
        <f t="shared" si="117"/>
        <v>Ne</v>
      </c>
      <c r="H198" s="462" t="str">
        <f t="shared" si="117"/>
        <v>Ne</v>
      </c>
      <c r="I198" s="462" t="str">
        <f t="shared" si="117"/>
        <v>Ne</v>
      </c>
      <c r="J198" s="462" t="str">
        <f t="shared" si="117"/>
        <v>Ne</v>
      </c>
      <c r="K198" s="462" t="str">
        <f t="shared" si="117"/>
        <v>Ne</v>
      </c>
      <c r="L198" s="462" t="str">
        <f t="shared" si="117"/>
        <v>Ne</v>
      </c>
      <c r="M198" s="462" t="str">
        <f t="shared" si="117"/>
        <v>Ne</v>
      </c>
      <c r="N198" s="462" t="str">
        <f t="shared" si="117"/>
        <v>Ne</v>
      </c>
      <c r="O198" s="462" t="str">
        <f t="shared" si="117"/>
        <v>Ne</v>
      </c>
      <c r="P198" s="462" t="str">
        <f t="shared" si="117"/>
        <v>Ne</v>
      </c>
      <c r="Q198" s="462" t="str">
        <f t="shared" si="117"/>
        <v>Ne</v>
      </c>
      <c r="R198" s="462" t="str">
        <f t="shared" si="117"/>
        <v>Ne</v>
      </c>
      <c r="S198" s="462" t="str">
        <f t="shared" si="117"/>
        <v>Ne</v>
      </c>
      <c r="T198" s="462" t="str">
        <f t="shared" si="117"/>
        <v>Ne</v>
      </c>
      <c r="U198" s="462" t="str">
        <f t="shared" si="117"/>
        <v>Ne</v>
      </c>
      <c r="V198" s="462" t="str">
        <f t="shared" si="117"/>
        <v>Ne</v>
      </c>
      <c r="W198" s="462" t="str">
        <f t="shared" si="117"/>
        <v>Ne</v>
      </c>
      <c r="X198" s="462" t="str">
        <f t="shared" si="117"/>
        <v>Ne</v>
      </c>
      <c r="Y198" s="462" t="str">
        <f t="shared" si="117"/>
        <v>Ne</v>
      </c>
      <c r="Z198" s="462" t="str">
        <f t="shared" si="117"/>
        <v>Ne</v>
      </c>
      <c r="AA198" s="462" t="str">
        <f t="shared" si="117"/>
        <v>Ne</v>
      </c>
      <c r="AB198" s="462" t="str">
        <f t="shared" si="117"/>
        <v>Ne</v>
      </c>
      <c r="AC198" s="462" t="str">
        <f t="shared" si="117"/>
        <v>Ne</v>
      </c>
      <c r="AD198" s="462" t="str">
        <f t="shared" si="117"/>
        <v>Ne</v>
      </c>
      <c r="AE198" s="462" t="str">
        <f t="shared" si="117"/>
        <v>Ne</v>
      </c>
      <c r="AF198" s="462" t="str">
        <f t="shared" si="117"/>
        <v>Ne</v>
      </c>
      <c r="AG198" s="462" t="str">
        <f t="shared" si="117"/>
        <v>Ne</v>
      </c>
      <c r="AH198" s="462" t="str">
        <f t="shared" si="117"/>
        <v>Ne</v>
      </c>
    </row>
    <row r="199" spans="2:36">
      <c r="B199" s="7"/>
      <c r="C199" s="7"/>
      <c r="D199" s="16"/>
      <c r="F199" s="659"/>
      <c r="G199" s="659"/>
      <c r="H199" s="659"/>
      <c r="I199" s="659"/>
      <c r="J199" s="201"/>
      <c r="K199" s="201"/>
      <c r="L199" s="143"/>
      <c r="M199" s="49"/>
      <c r="N199" s="49"/>
      <c r="O199" s="49"/>
      <c r="P199" s="4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</row>
    <row r="200" spans="2:36">
      <c r="B200" s="208"/>
      <c r="C200" s="202" t="s">
        <v>260</v>
      </c>
      <c r="D200" s="205"/>
      <c r="E200" s="658"/>
      <c r="F200" s="660"/>
      <c r="G200" s="660"/>
      <c r="H200" s="660"/>
      <c r="I200" s="660"/>
      <c r="J200" s="201"/>
      <c r="K200" s="201"/>
      <c r="L200" s="143"/>
      <c r="M200" s="49"/>
      <c r="N200" s="49"/>
      <c r="O200" s="49"/>
      <c r="P200" s="4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99"/>
      <c r="AD200" s="99"/>
      <c r="AE200" s="99"/>
      <c r="AF200" s="99"/>
      <c r="AG200" s="99"/>
      <c r="AH200" s="99"/>
    </row>
    <row r="201" spans="2:36">
      <c r="B201" s="120" t="str">
        <f>B193</f>
        <v>Pitná voda</v>
      </c>
      <c r="C201" s="525">
        <f>IF(($C$193-$E$165)&lt;0,0,$C$193-$E$165)</f>
        <v>0</v>
      </c>
      <c r="D201" s="490" t="s">
        <v>17</v>
      </c>
      <c r="E201" s="660"/>
      <c r="F201" s="660"/>
      <c r="G201" s="660"/>
      <c r="H201" s="660"/>
      <c r="I201" s="660"/>
      <c r="J201" s="43"/>
      <c r="K201" s="43"/>
      <c r="L201" s="44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99"/>
      <c r="AD201" s="99"/>
      <c r="AE201" s="99"/>
      <c r="AF201" s="99"/>
      <c r="AG201" s="99"/>
      <c r="AH201" s="99"/>
    </row>
    <row r="202" spans="2:36">
      <c r="B202" s="131" t="str">
        <f>B194</f>
        <v>Odpadní voda</v>
      </c>
      <c r="C202" s="463">
        <f>IF(($C$194-$E$166)&lt;0,0,$C$194-$E$166)</f>
        <v>1181.9156969880003</v>
      </c>
      <c r="D202" s="86" t="s">
        <v>17</v>
      </c>
      <c r="F202" s="658"/>
      <c r="G202" s="658"/>
      <c r="H202" s="658"/>
      <c r="I202" s="658"/>
      <c r="J202" s="43"/>
      <c r="K202" s="43"/>
      <c r="L202" s="44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</row>
    <row r="203" spans="2:36">
      <c r="B203" s="7"/>
      <c r="C203" s="7"/>
      <c r="D203" s="16"/>
      <c r="E203" s="658"/>
      <c r="F203" s="658"/>
      <c r="G203" s="658"/>
      <c r="H203" s="658"/>
      <c r="I203" s="658"/>
      <c r="J203" s="43"/>
      <c r="K203" s="43"/>
      <c r="L203" s="44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99"/>
      <c r="AD203" s="99"/>
      <c r="AE203" s="99"/>
      <c r="AF203" s="99"/>
      <c r="AG203" s="99"/>
      <c r="AH203" s="99"/>
    </row>
    <row r="204" spans="2:36">
      <c r="B204" s="208"/>
      <c r="C204" s="202" t="s">
        <v>261</v>
      </c>
      <c r="D204" s="205"/>
      <c r="E204" s="658"/>
      <c r="F204" s="658"/>
      <c r="G204" s="658"/>
      <c r="H204" s="658"/>
      <c r="I204" s="658"/>
      <c r="J204" s="43"/>
      <c r="K204" s="43"/>
      <c r="L204" s="44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99"/>
      <c r="AD204" s="99"/>
      <c r="AE204" s="99"/>
      <c r="AF204" s="99"/>
      <c r="AG204" s="99"/>
      <c r="AH204" s="99"/>
    </row>
    <row r="205" spans="2:36">
      <c r="B205" s="120" t="str">
        <f>B201</f>
        <v>Pitná voda</v>
      </c>
      <c r="C205" s="525">
        <f>IF($F$2=0,$C$201/$D$4,0)</f>
        <v>0</v>
      </c>
      <c r="D205" s="490" t="s">
        <v>17</v>
      </c>
      <c r="E205" s="99"/>
      <c r="F205" s="45"/>
      <c r="G205" s="43"/>
      <c r="H205" s="44"/>
      <c r="I205" s="45"/>
      <c r="J205" s="43"/>
      <c r="K205" s="43"/>
      <c r="L205" s="44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99"/>
      <c r="AD205" s="99"/>
      <c r="AE205" s="99"/>
      <c r="AF205" s="99"/>
      <c r="AG205" s="99"/>
      <c r="AH205" s="99"/>
    </row>
    <row r="206" spans="2:36">
      <c r="B206" s="131" t="str">
        <f>B202</f>
        <v>Odpadní voda</v>
      </c>
      <c r="C206" s="463">
        <f>IF($F$2=0,$C$202/$D$4,0)</f>
        <v>39.397189899600008</v>
      </c>
      <c r="D206" s="86" t="s">
        <v>17</v>
      </c>
      <c r="E206" s="688"/>
      <c r="F206" s="15"/>
      <c r="G206" s="43"/>
      <c r="H206" s="44"/>
      <c r="I206" s="45"/>
      <c r="J206" s="43"/>
      <c r="K206" s="43"/>
      <c r="L206" s="44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</row>
    <row r="207" spans="2:36">
      <c r="B207" s="7"/>
      <c r="C207" s="7"/>
      <c r="D207" s="57"/>
      <c r="E207" s="765"/>
      <c r="F207" s="196"/>
      <c r="G207" s="196"/>
      <c r="H207" s="196"/>
      <c r="I207" s="196"/>
      <c r="J207" s="196"/>
      <c r="K207" s="196"/>
      <c r="L207" s="44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99"/>
      <c r="AD207" s="99"/>
      <c r="AE207" s="99"/>
      <c r="AF207" s="99"/>
      <c r="AG207" s="99"/>
      <c r="AH207" s="99"/>
    </row>
    <row r="208" spans="2:36">
      <c r="B208" s="202" t="s">
        <v>275</v>
      </c>
      <c r="C208" s="203"/>
      <c r="D208" s="211">
        <f t="shared" ref="D208:AH208" si="118">D156</f>
        <v>2024</v>
      </c>
      <c r="E208" s="203">
        <f>E156</f>
        <v>2024</v>
      </c>
      <c r="F208" s="203">
        <f t="shared" si="118"/>
        <v>2025</v>
      </c>
      <c r="G208" s="203">
        <f t="shared" si="118"/>
        <v>2026</v>
      </c>
      <c r="H208" s="203">
        <f t="shared" si="118"/>
        <v>2027</v>
      </c>
      <c r="I208" s="203">
        <f t="shared" si="118"/>
        <v>2028</v>
      </c>
      <c r="J208" s="203">
        <f t="shared" si="118"/>
        <v>2029</v>
      </c>
      <c r="K208" s="203">
        <f t="shared" si="118"/>
        <v>2030</v>
      </c>
      <c r="L208" s="203">
        <f t="shared" si="118"/>
        <v>2031</v>
      </c>
      <c r="M208" s="203">
        <f t="shared" si="118"/>
        <v>2032</v>
      </c>
      <c r="N208" s="203">
        <f t="shared" si="118"/>
        <v>2033</v>
      </c>
      <c r="O208" s="203">
        <f t="shared" si="118"/>
        <v>2034</v>
      </c>
      <c r="P208" s="203">
        <f t="shared" si="118"/>
        <v>2035</v>
      </c>
      <c r="Q208" s="203">
        <f t="shared" si="118"/>
        <v>2036</v>
      </c>
      <c r="R208" s="203">
        <f t="shared" si="118"/>
        <v>2037</v>
      </c>
      <c r="S208" s="203">
        <f t="shared" si="118"/>
        <v>2038</v>
      </c>
      <c r="T208" s="203">
        <f t="shared" si="118"/>
        <v>2039</v>
      </c>
      <c r="U208" s="203">
        <f t="shared" si="118"/>
        <v>2040</v>
      </c>
      <c r="V208" s="203">
        <f t="shared" si="118"/>
        <v>2041</v>
      </c>
      <c r="W208" s="203">
        <f t="shared" si="118"/>
        <v>2042</v>
      </c>
      <c r="X208" s="203">
        <f t="shared" si="118"/>
        <v>2043</v>
      </c>
      <c r="Y208" s="203">
        <f t="shared" si="118"/>
        <v>2044</v>
      </c>
      <c r="Z208" s="203">
        <f t="shared" si="118"/>
        <v>2045</v>
      </c>
      <c r="AA208" s="203">
        <f t="shared" si="118"/>
        <v>2046</v>
      </c>
      <c r="AB208" s="203">
        <f t="shared" si="118"/>
        <v>2047</v>
      </c>
      <c r="AC208" s="203">
        <f t="shared" si="118"/>
        <v>2048</v>
      </c>
      <c r="AD208" s="203">
        <f t="shared" si="118"/>
        <v>2049</v>
      </c>
      <c r="AE208" s="203">
        <f t="shared" si="118"/>
        <v>2050</v>
      </c>
      <c r="AF208" s="203">
        <f t="shared" si="118"/>
        <v>2051</v>
      </c>
      <c r="AG208" s="203">
        <f t="shared" si="118"/>
        <v>2052</v>
      </c>
      <c r="AH208" s="203">
        <f t="shared" si="118"/>
        <v>2053</v>
      </c>
      <c r="AI208" s="31"/>
      <c r="AJ208" s="187"/>
    </row>
    <row r="209" spans="2:36" s="17" customFormat="1">
      <c r="B209" s="490" t="str">
        <f>B205</f>
        <v>Pitná voda</v>
      </c>
      <c r="C209" s="490"/>
      <c r="D209" s="490" t="s">
        <v>17</v>
      </c>
      <c r="E209" s="768">
        <f>IF($F$2=1,0,IF(OR($G$2=1,$G$2=2),IF(E$165/$C$193&gt;=1,$C$193,E$165+$C$205),0))</f>
        <v>0</v>
      </c>
      <c r="F209" s="768">
        <f>IF($F$2=1,0,IF(OR($G$2=1,$G$2=2),IF(F$165/$C$193&gt;=1,$C$193,$C$205+E209),0))</f>
        <v>0</v>
      </c>
      <c r="G209" s="768">
        <f>IF($F$2=1,0,IF(OR($G$2=1,$G$2=2),IF(G$165/$C$193&gt;=1,$C$193,$C$205+F209),0))</f>
        <v>0</v>
      </c>
      <c r="H209" s="768">
        <f t="shared" ref="H209:AH209" si="119">IF($F$2=1,0,IF(OR($G$2=1,$G$2=2),IF(H$165/$C$193&gt;=1,$C$193,$C$205+G209),0))</f>
        <v>0</v>
      </c>
      <c r="I209" s="768">
        <f t="shared" si="119"/>
        <v>0</v>
      </c>
      <c r="J209" s="768">
        <f t="shared" si="119"/>
        <v>0</v>
      </c>
      <c r="K209" s="768">
        <f t="shared" si="119"/>
        <v>0</v>
      </c>
      <c r="L209" s="768">
        <f t="shared" si="119"/>
        <v>0</v>
      </c>
      <c r="M209" s="768">
        <f t="shared" si="119"/>
        <v>0</v>
      </c>
      <c r="N209" s="768">
        <f t="shared" si="119"/>
        <v>0</v>
      </c>
      <c r="O209" s="768">
        <f t="shared" si="119"/>
        <v>0</v>
      </c>
      <c r="P209" s="768">
        <f t="shared" si="119"/>
        <v>0</v>
      </c>
      <c r="Q209" s="768">
        <f t="shared" si="119"/>
        <v>0</v>
      </c>
      <c r="R209" s="768">
        <f t="shared" si="119"/>
        <v>0</v>
      </c>
      <c r="S209" s="768">
        <f t="shared" si="119"/>
        <v>0</v>
      </c>
      <c r="T209" s="768">
        <f t="shared" si="119"/>
        <v>0</v>
      </c>
      <c r="U209" s="768">
        <f t="shared" si="119"/>
        <v>0</v>
      </c>
      <c r="V209" s="768">
        <f t="shared" si="119"/>
        <v>0</v>
      </c>
      <c r="W209" s="768">
        <f t="shared" si="119"/>
        <v>0</v>
      </c>
      <c r="X209" s="768">
        <f t="shared" si="119"/>
        <v>0</v>
      </c>
      <c r="Y209" s="768">
        <f t="shared" si="119"/>
        <v>0</v>
      </c>
      <c r="Z209" s="768">
        <f t="shared" si="119"/>
        <v>0</v>
      </c>
      <c r="AA209" s="768">
        <f t="shared" si="119"/>
        <v>0</v>
      </c>
      <c r="AB209" s="768">
        <f t="shared" si="119"/>
        <v>0</v>
      </c>
      <c r="AC209" s="768">
        <f t="shared" si="119"/>
        <v>0</v>
      </c>
      <c r="AD209" s="768">
        <f t="shared" si="119"/>
        <v>0</v>
      </c>
      <c r="AE209" s="768">
        <f t="shared" si="119"/>
        <v>0</v>
      </c>
      <c r="AF209" s="768">
        <f t="shared" si="119"/>
        <v>0</v>
      </c>
      <c r="AG209" s="768">
        <f t="shared" si="119"/>
        <v>0</v>
      </c>
      <c r="AH209" s="768">
        <f t="shared" si="119"/>
        <v>0</v>
      </c>
      <c r="AI209" s="327"/>
      <c r="AJ209" s="328"/>
    </row>
    <row r="210" spans="2:36" s="17" customFormat="1">
      <c r="B210" s="86" t="str">
        <f>B206</f>
        <v>Odpadní voda</v>
      </c>
      <c r="C210" s="86"/>
      <c r="D210" s="86" t="s">
        <v>17</v>
      </c>
      <c r="E210" s="769">
        <f>IF($F$2=1,0,IF(OR($G$2=0,$G$2=2),IF(E$166/$C$194&gt;=1,$C$194,E$166+$C$206),0))</f>
        <v>39.397189899600008</v>
      </c>
      <c r="F210" s="769">
        <f>IF($F$2=1,0,IF(OR($G$2=0,$G$2=2),IF(F$166/$C$194&gt;=1,$C$194,E$210+$C$206),0))</f>
        <v>78.794379799200016</v>
      </c>
      <c r="G210" s="769">
        <f t="shared" ref="G210:AH210" si="120">IF($F$2=1,0,IF(OR($G$2=0,$G$2=2),IF(G$166/$C$194&gt;=1,$C$194,F$210+$C$206),0))</f>
        <v>118.19156969880002</v>
      </c>
      <c r="H210" s="769">
        <f t="shared" si="120"/>
        <v>157.58875959840003</v>
      </c>
      <c r="I210" s="769">
        <f t="shared" si="120"/>
        <v>196.98594949800002</v>
      </c>
      <c r="J210" s="769">
        <f t="shared" si="120"/>
        <v>236.38313939760002</v>
      </c>
      <c r="K210" s="769">
        <f t="shared" si="120"/>
        <v>275.78032929720001</v>
      </c>
      <c r="L210" s="769">
        <f t="shared" si="120"/>
        <v>315.17751919680001</v>
      </c>
      <c r="M210" s="769">
        <f t="shared" si="120"/>
        <v>354.5747090964</v>
      </c>
      <c r="N210" s="769">
        <f t="shared" si="120"/>
        <v>393.97189899599999</v>
      </c>
      <c r="O210" s="769">
        <f t="shared" si="120"/>
        <v>433.36908889559999</v>
      </c>
      <c r="P210" s="769">
        <f t="shared" si="120"/>
        <v>472.76627879519998</v>
      </c>
      <c r="Q210" s="769">
        <f t="shared" si="120"/>
        <v>512.16346869480003</v>
      </c>
      <c r="R210" s="769">
        <f t="shared" si="120"/>
        <v>551.56065859440002</v>
      </c>
      <c r="S210" s="769">
        <f t="shared" si="120"/>
        <v>590.95784849400002</v>
      </c>
      <c r="T210" s="769">
        <f t="shared" si="120"/>
        <v>630.35503839360001</v>
      </c>
      <c r="U210" s="769">
        <f t="shared" si="120"/>
        <v>669.75222829320001</v>
      </c>
      <c r="V210" s="769">
        <f t="shared" si="120"/>
        <v>709.1494181928</v>
      </c>
      <c r="W210" s="769">
        <f t="shared" si="120"/>
        <v>748.54660809239999</v>
      </c>
      <c r="X210" s="769">
        <f t="shared" si="120"/>
        <v>787.94379799199999</v>
      </c>
      <c r="Y210" s="769">
        <f t="shared" si="120"/>
        <v>827.34098789159998</v>
      </c>
      <c r="Z210" s="769">
        <f t="shared" si="120"/>
        <v>866.73817779119997</v>
      </c>
      <c r="AA210" s="769">
        <f t="shared" si="120"/>
        <v>906.13536769079997</v>
      </c>
      <c r="AB210" s="769">
        <f t="shared" si="120"/>
        <v>945.53255759039996</v>
      </c>
      <c r="AC210" s="769">
        <f t="shared" si="120"/>
        <v>984.92974748999995</v>
      </c>
      <c r="AD210" s="769">
        <f t="shared" si="120"/>
        <v>1024.3269373896001</v>
      </c>
      <c r="AE210" s="769">
        <f t="shared" si="120"/>
        <v>1063.7241272892002</v>
      </c>
      <c r="AF210" s="769">
        <f t="shared" si="120"/>
        <v>1103.1213171888003</v>
      </c>
      <c r="AG210" s="769">
        <f t="shared" si="120"/>
        <v>1142.5185070884004</v>
      </c>
      <c r="AH210" s="769">
        <f t="shared" si="120"/>
        <v>1181.9156969880005</v>
      </c>
      <c r="AI210" s="327"/>
      <c r="AJ210" s="328"/>
    </row>
    <row r="211" spans="2:36">
      <c r="B211" s="49"/>
      <c r="C211" s="49"/>
      <c r="D211" s="16"/>
      <c r="E211" s="327"/>
      <c r="F211" s="327"/>
      <c r="G211" s="327"/>
      <c r="H211" s="327"/>
      <c r="I211" s="327"/>
      <c r="J211" s="327"/>
      <c r="K211" s="327"/>
      <c r="L211" s="327"/>
      <c r="M211" s="327"/>
      <c r="N211" s="327"/>
      <c r="O211" s="327"/>
      <c r="P211" s="327"/>
      <c r="Q211" s="327"/>
      <c r="R211" s="327"/>
      <c r="S211" s="327"/>
      <c r="T211" s="327"/>
      <c r="U211" s="327"/>
      <c r="V211" s="327"/>
      <c r="W211" s="327"/>
      <c r="X211" s="327"/>
      <c r="Y211" s="327"/>
      <c r="Z211" s="327"/>
      <c r="AA211" s="327"/>
      <c r="AB211" s="327"/>
      <c r="AC211" s="327"/>
      <c r="AD211" s="327"/>
      <c r="AE211" s="327"/>
      <c r="AF211" s="327"/>
      <c r="AG211" s="327"/>
      <c r="AH211" s="327"/>
      <c r="AI211" s="327"/>
      <c r="AJ211" s="328"/>
    </row>
    <row r="212" spans="2:36" s="8" customFormat="1">
      <c r="B212" s="30"/>
      <c r="C212" s="529"/>
      <c r="D212" s="530"/>
      <c r="E212" s="531"/>
      <c r="F212" s="531"/>
      <c r="G212" s="531"/>
      <c r="H212" s="531"/>
      <c r="I212" s="531"/>
      <c r="J212" s="531"/>
      <c r="K212" s="531"/>
      <c r="L212" s="531"/>
      <c r="M212" s="531"/>
      <c r="N212" s="531"/>
      <c r="O212" s="531"/>
      <c r="P212" s="531"/>
      <c r="Q212" s="531"/>
      <c r="R212" s="531"/>
      <c r="S212" s="531"/>
      <c r="T212" s="531"/>
      <c r="U212" s="531"/>
      <c r="V212" s="531"/>
      <c r="W212" s="531"/>
      <c r="X212" s="531"/>
      <c r="Y212" s="531"/>
      <c r="Z212" s="531"/>
      <c r="AA212" s="531"/>
      <c r="AB212" s="531"/>
      <c r="AC212" s="531"/>
      <c r="AD212" s="531"/>
      <c r="AE212" s="531"/>
      <c r="AF212" s="531"/>
      <c r="AG212" s="531"/>
      <c r="AH212" s="531"/>
      <c r="AI212" s="14"/>
    </row>
    <row r="213" spans="2:36" s="2" customFormat="1">
      <c r="B213" s="139" t="s">
        <v>188</v>
      </c>
      <c r="C213" s="139"/>
      <c r="D213" s="331">
        <f>$D$7</f>
        <v>2024</v>
      </c>
      <c r="E213" s="332">
        <f t="shared" ref="E213:AH213" si="121">E208</f>
        <v>2024</v>
      </c>
      <c r="F213" s="332">
        <f t="shared" si="121"/>
        <v>2025</v>
      </c>
      <c r="G213" s="332">
        <f t="shared" si="121"/>
        <v>2026</v>
      </c>
      <c r="H213" s="332">
        <f t="shared" si="121"/>
        <v>2027</v>
      </c>
      <c r="I213" s="332">
        <f t="shared" si="121"/>
        <v>2028</v>
      </c>
      <c r="J213" s="332">
        <f t="shared" si="121"/>
        <v>2029</v>
      </c>
      <c r="K213" s="332">
        <f t="shared" si="121"/>
        <v>2030</v>
      </c>
      <c r="L213" s="332">
        <f t="shared" si="121"/>
        <v>2031</v>
      </c>
      <c r="M213" s="332">
        <f t="shared" si="121"/>
        <v>2032</v>
      </c>
      <c r="N213" s="332">
        <f t="shared" si="121"/>
        <v>2033</v>
      </c>
      <c r="O213" s="332">
        <f t="shared" si="121"/>
        <v>2034</v>
      </c>
      <c r="P213" s="332">
        <f t="shared" si="121"/>
        <v>2035</v>
      </c>
      <c r="Q213" s="332">
        <f t="shared" si="121"/>
        <v>2036</v>
      </c>
      <c r="R213" s="332">
        <f t="shared" si="121"/>
        <v>2037</v>
      </c>
      <c r="S213" s="332">
        <f t="shared" si="121"/>
        <v>2038</v>
      </c>
      <c r="T213" s="332">
        <f t="shared" si="121"/>
        <v>2039</v>
      </c>
      <c r="U213" s="332">
        <f t="shared" si="121"/>
        <v>2040</v>
      </c>
      <c r="V213" s="332">
        <f t="shared" si="121"/>
        <v>2041</v>
      </c>
      <c r="W213" s="332">
        <f t="shared" si="121"/>
        <v>2042</v>
      </c>
      <c r="X213" s="332">
        <f t="shared" si="121"/>
        <v>2043</v>
      </c>
      <c r="Y213" s="332">
        <f t="shared" si="121"/>
        <v>2044</v>
      </c>
      <c r="Z213" s="332">
        <f t="shared" si="121"/>
        <v>2045</v>
      </c>
      <c r="AA213" s="332">
        <f t="shared" si="121"/>
        <v>2046</v>
      </c>
      <c r="AB213" s="332">
        <f t="shared" si="121"/>
        <v>2047</v>
      </c>
      <c r="AC213" s="332">
        <f t="shared" si="121"/>
        <v>2048</v>
      </c>
      <c r="AD213" s="332">
        <f t="shared" si="121"/>
        <v>2049</v>
      </c>
      <c r="AE213" s="332">
        <f t="shared" si="121"/>
        <v>2050</v>
      </c>
      <c r="AF213" s="332">
        <f t="shared" si="121"/>
        <v>2051</v>
      </c>
      <c r="AG213" s="332">
        <f t="shared" si="121"/>
        <v>2052</v>
      </c>
      <c r="AH213" s="332">
        <f t="shared" si="121"/>
        <v>2053</v>
      </c>
    </row>
    <row r="214" spans="2:36" s="2" customFormat="1">
      <c r="B214" s="466" t="str">
        <f>B209</f>
        <v>Pitná voda</v>
      </c>
      <c r="C214" s="466"/>
      <c r="D214" s="467" t="s">
        <v>17</v>
      </c>
      <c r="E214" s="468">
        <f t="shared" ref="E214:AH214" si="122">IF($F$2=0,$C$193,$C$133)</f>
        <v>0</v>
      </c>
      <c r="F214" s="468">
        <f t="shared" si="122"/>
        <v>0</v>
      </c>
      <c r="G214" s="468">
        <f t="shared" si="122"/>
        <v>0</v>
      </c>
      <c r="H214" s="468">
        <f t="shared" si="122"/>
        <v>0</v>
      </c>
      <c r="I214" s="468">
        <f t="shared" si="122"/>
        <v>0</v>
      </c>
      <c r="J214" s="468">
        <f t="shared" si="122"/>
        <v>0</v>
      </c>
      <c r="K214" s="468">
        <f t="shared" si="122"/>
        <v>0</v>
      </c>
      <c r="L214" s="468">
        <f t="shared" si="122"/>
        <v>0</v>
      </c>
      <c r="M214" s="468">
        <f t="shared" si="122"/>
        <v>0</v>
      </c>
      <c r="N214" s="468">
        <f t="shared" si="122"/>
        <v>0</v>
      </c>
      <c r="O214" s="468">
        <f t="shared" si="122"/>
        <v>0</v>
      </c>
      <c r="P214" s="468">
        <f t="shared" si="122"/>
        <v>0</v>
      </c>
      <c r="Q214" s="468">
        <f t="shared" si="122"/>
        <v>0</v>
      </c>
      <c r="R214" s="468">
        <f t="shared" si="122"/>
        <v>0</v>
      </c>
      <c r="S214" s="468">
        <f t="shared" si="122"/>
        <v>0</v>
      </c>
      <c r="T214" s="468">
        <f t="shared" si="122"/>
        <v>0</v>
      </c>
      <c r="U214" s="468">
        <f t="shared" si="122"/>
        <v>0</v>
      </c>
      <c r="V214" s="468">
        <f t="shared" si="122"/>
        <v>0</v>
      </c>
      <c r="W214" s="468">
        <f t="shared" si="122"/>
        <v>0</v>
      </c>
      <c r="X214" s="468">
        <f t="shared" si="122"/>
        <v>0</v>
      </c>
      <c r="Y214" s="468">
        <f t="shared" si="122"/>
        <v>0</v>
      </c>
      <c r="Z214" s="468">
        <f t="shared" si="122"/>
        <v>0</v>
      </c>
      <c r="AA214" s="468">
        <f t="shared" si="122"/>
        <v>0</v>
      </c>
      <c r="AB214" s="468">
        <f t="shared" si="122"/>
        <v>0</v>
      </c>
      <c r="AC214" s="468">
        <f t="shared" si="122"/>
        <v>0</v>
      </c>
      <c r="AD214" s="468">
        <f t="shared" si="122"/>
        <v>0</v>
      </c>
      <c r="AE214" s="468">
        <f t="shared" si="122"/>
        <v>0</v>
      </c>
      <c r="AF214" s="468">
        <f t="shared" si="122"/>
        <v>0</v>
      </c>
      <c r="AG214" s="468">
        <f t="shared" si="122"/>
        <v>0</v>
      </c>
      <c r="AH214" s="468">
        <f t="shared" si="122"/>
        <v>0</v>
      </c>
    </row>
    <row r="215" spans="2:36" s="2" customFormat="1">
      <c r="B215" s="68" t="str">
        <f>B210</f>
        <v>Odpadní voda</v>
      </c>
      <c r="C215" s="68"/>
      <c r="D215" s="162" t="s">
        <v>17</v>
      </c>
      <c r="E215" s="234">
        <f t="shared" ref="E215:AH215" si="123">IF($F$2=0,$C$194,$C$134)</f>
        <v>1181.9156969880003</v>
      </c>
      <c r="F215" s="234">
        <f t="shared" si="123"/>
        <v>1181.9156969880003</v>
      </c>
      <c r="G215" s="234">
        <f t="shared" si="123"/>
        <v>1181.9156969880003</v>
      </c>
      <c r="H215" s="234">
        <f t="shared" si="123"/>
        <v>1181.9156969880003</v>
      </c>
      <c r="I215" s="234">
        <f t="shared" si="123"/>
        <v>1181.9156969880003</v>
      </c>
      <c r="J215" s="234">
        <f t="shared" si="123"/>
        <v>1181.9156969880003</v>
      </c>
      <c r="K215" s="234">
        <f t="shared" si="123"/>
        <v>1181.9156969880003</v>
      </c>
      <c r="L215" s="234">
        <f t="shared" si="123"/>
        <v>1181.9156969880003</v>
      </c>
      <c r="M215" s="234">
        <f t="shared" si="123"/>
        <v>1181.9156969880003</v>
      </c>
      <c r="N215" s="234">
        <f t="shared" si="123"/>
        <v>1181.9156969880003</v>
      </c>
      <c r="O215" s="234">
        <f t="shared" si="123"/>
        <v>1181.9156969880003</v>
      </c>
      <c r="P215" s="234">
        <f t="shared" si="123"/>
        <v>1181.9156969880003</v>
      </c>
      <c r="Q215" s="234">
        <f t="shared" si="123"/>
        <v>1181.9156969880003</v>
      </c>
      <c r="R215" s="234">
        <f t="shared" si="123"/>
        <v>1181.9156969880003</v>
      </c>
      <c r="S215" s="234">
        <f t="shared" si="123"/>
        <v>1181.9156969880003</v>
      </c>
      <c r="T215" s="234">
        <f t="shared" si="123"/>
        <v>1181.9156969880003</v>
      </c>
      <c r="U215" s="234">
        <f t="shared" si="123"/>
        <v>1181.9156969880003</v>
      </c>
      <c r="V215" s="234">
        <f t="shared" si="123"/>
        <v>1181.9156969880003</v>
      </c>
      <c r="W215" s="234">
        <f t="shared" si="123"/>
        <v>1181.9156969880003</v>
      </c>
      <c r="X215" s="234">
        <f t="shared" si="123"/>
        <v>1181.9156969880003</v>
      </c>
      <c r="Y215" s="234">
        <f t="shared" si="123"/>
        <v>1181.9156969880003</v>
      </c>
      <c r="Z215" s="234">
        <f t="shared" si="123"/>
        <v>1181.9156969880003</v>
      </c>
      <c r="AA215" s="234">
        <f t="shared" si="123"/>
        <v>1181.9156969880003</v>
      </c>
      <c r="AB215" s="234">
        <f t="shared" si="123"/>
        <v>1181.9156969880003</v>
      </c>
      <c r="AC215" s="234">
        <f t="shared" si="123"/>
        <v>1181.9156969880003</v>
      </c>
      <c r="AD215" s="234">
        <f t="shared" si="123"/>
        <v>1181.9156969880003</v>
      </c>
      <c r="AE215" s="234">
        <f t="shared" si="123"/>
        <v>1181.9156969880003</v>
      </c>
      <c r="AF215" s="234">
        <f t="shared" si="123"/>
        <v>1181.9156969880003</v>
      </c>
      <c r="AG215" s="234">
        <f t="shared" si="123"/>
        <v>1181.9156969880003</v>
      </c>
      <c r="AH215" s="234">
        <f t="shared" si="123"/>
        <v>1181.9156969880003</v>
      </c>
    </row>
    <row r="216" spans="2:36" s="2" customFormat="1">
      <c r="B216" s="85" t="s">
        <v>19</v>
      </c>
      <c r="C216" s="85"/>
      <c r="D216" s="62" t="s">
        <v>17</v>
      </c>
      <c r="E216" s="333">
        <f>E214+E215</f>
        <v>1181.9156969880003</v>
      </c>
      <c r="F216" s="333">
        <f t="shared" ref="F216:AH216" si="124">F214+F215</f>
        <v>1181.9156969880003</v>
      </c>
      <c r="G216" s="333">
        <f t="shared" si="124"/>
        <v>1181.9156969880003</v>
      </c>
      <c r="H216" s="333">
        <f t="shared" si="124"/>
        <v>1181.9156969880003</v>
      </c>
      <c r="I216" s="333">
        <f t="shared" si="124"/>
        <v>1181.9156969880003</v>
      </c>
      <c r="J216" s="333">
        <f t="shared" si="124"/>
        <v>1181.9156969880003</v>
      </c>
      <c r="K216" s="333">
        <f t="shared" si="124"/>
        <v>1181.9156969880003</v>
      </c>
      <c r="L216" s="333">
        <f t="shared" si="124"/>
        <v>1181.9156969880003</v>
      </c>
      <c r="M216" s="333">
        <f t="shared" si="124"/>
        <v>1181.9156969880003</v>
      </c>
      <c r="N216" s="333">
        <f t="shared" si="124"/>
        <v>1181.9156969880003</v>
      </c>
      <c r="O216" s="333">
        <f t="shared" si="124"/>
        <v>1181.9156969880003</v>
      </c>
      <c r="P216" s="333">
        <f t="shared" si="124"/>
        <v>1181.9156969880003</v>
      </c>
      <c r="Q216" s="333">
        <f t="shared" si="124"/>
        <v>1181.9156969880003</v>
      </c>
      <c r="R216" s="333">
        <f t="shared" si="124"/>
        <v>1181.9156969880003</v>
      </c>
      <c r="S216" s="333">
        <f t="shared" si="124"/>
        <v>1181.9156969880003</v>
      </c>
      <c r="T216" s="333">
        <f t="shared" si="124"/>
        <v>1181.9156969880003</v>
      </c>
      <c r="U216" s="333">
        <f t="shared" si="124"/>
        <v>1181.9156969880003</v>
      </c>
      <c r="V216" s="333">
        <f t="shared" si="124"/>
        <v>1181.9156969880003</v>
      </c>
      <c r="W216" s="333">
        <f t="shared" si="124"/>
        <v>1181.9156969880003</v>
      </c>
      <c r="X216" s="333">
        <f t="shared" si="124"/>
        <v>1181.9156969880003</v>
      </c>
      <c r="Y216" s="333">
        <f t="shared" si="124"/>
        <v>1181.9156969880003</v>
      </c>
      <c r="Z216" s="333">
        <f t="shared" si="124"/>
        <v>1181.9156969880003</v>
      </c>
      <c r="AA216" s="333">
        <f t="shared" si="124"/>
        <v>1181.9156969880003</v>
      </c>
      <c r="AB216" s="333">
        <f t="shared" si="124"/>
        <v>1181.9156969880003</v>
      </c>
      <c r="AC216" s="333">
        <f t="shared" si="124"/>
        <v>1181.9156969880003</v>
      </c>
      <c r="AD216" s="333">
        <f t="shared" si="124"/>
        <v>1181.9156969880003</v>
      </c>
      <c r="AE216" s="333">
        <f t="shared" si="124"/>
        <v>1181.9156969880003</v>
      </c>
      <c r="AF216" s="333">
        <f t="shared" si="124"/>
        <v>1181.9156969880003</v>
      </c>
      <c r="AG216" s="333">
        <f t="shared" si="124"/>
        <v>1181.9156969880003</v>
      </c>
      <c r="AH216" s="333">
        <f t="shared" si="124"/>
        <v>1181.9156969880003</v>
      </c>
    </row>
    <row r="217" spans="2:36">
      <c r="B217" s="99"/>
      <c r="C217" s="99"/>
      <c r="D217" s="99"/>
      <c r="E217" s="99"/>
      <c r="F217" s="8"/>
      <c r="G217" s="8"/>
      <c r="H217" s="8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99"/>
      <c r="AD217" s="99"/>
      <c r="AE217" s="99"/>
      <c r="AF217" s="99"/>
      <c r="AG217" s="99"/>
      <c r="AH217" s="99"/>
    </row>
    <row r="218" spans="2:36" hidden="1">
      <c r="B218" s="99"/>
      <c r="C218" s="99"/>
      <c r="D218" s="99"/>
      <c r="E218" s="99"/>
      <c r="F218" s="652"/>
      <c r="G218" s="652"/>
      <c r="H218" s="652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99"/>
      <c r="AD218" s="99"/>
      <c r="AE218" s="99"/>
      <c r="AF218" s="99"/>
      <c r="AG218" s="99"/>
      <c r="AH218" s="99"/>
    </row>
    <row r="219" spans="2:36" hidden="1">
      <c r="B219" s="99"/>
      <c r="C219" s="99"/>
      <c r="D219" s="194"/>
      <c r="E219" s="194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99"/>
      <c r="AD219" s="99"/>
      <c r="AE219" s="99"/>
      <c r="AF219" s="99"/>
      <c r="AG219" s="99"/>
      <c r="AH219" s="99"/>
    </row>
    <row r="220" spans="2:36" hidden="1">
      <c r="B220" s="99"/>
      <c r="C220" s="99"/>
      <c r="D220" s="652"/>
      <c r="E220" s="652"/>
      <c r="F220" s="652"/>
      <c r="G220" s="652"/>
      <c r="H220" s="652"/>
      <c r="I220" s="652"/>
      <c r="J220" s="652"/>
      <c r="K220" s="99"/>
      <c r="L220" s="652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99"/>
      <c r="AD220" s="99"/>
      <c r="AE220" s="99"/>
      <c r="AF220" s="99"/>
      <c r="AG220" s="99"/>
      <c r="AH220" s="99"/>
    </row>
    <row r="221" spans="2:36" hidden="1">
      <c r="B221" s="99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99"/>
      <c r="AD221" s="99"/>
      <c r="AE221" s="99"/>
      <c r="AF221" s="99"/>
      <c r="AG221" s="99"/>
      <c r="AH221" s="99"/>
    </row>
    <row r="222" spans="2:36" hidden="1">
      <c r="B222" s="9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</row>
    <row r="223" spans="2:36" hidden="1">
      <c r="B223" s="99"/>
      <c r="C223" s="99"/>
      <c r="D223" s="99"/>
      <c r="E223" s="99"/>
      <c r="F223" s="652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99"/>
      <c r="AD223" s="99"/>
      <c r="AE223" s="99"/>
      <c r="AF223" s="99"/>
      <c r="AG223" s="99"/>
      <c r="AH223" s="99"/>
    </row>
    <row r="224" spans="2:36" hidden="1">
      <c r="B224" s="9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99"/>
      <c r="AD224" s="99"/>
      <c r="AE224" s="99"/>
      <c r="AF224" s="99"/>
      <c r="AG224" s="99"/>
      <c r="AH224" s="99"/>
    </row>
    <row r="225" spans="2:34" hidden="1">
      <c r="B225" s="99"/>
      <c r="C225" s="99"/>
      <c r="D225" s="99"/>
      <c r="E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</row>
    <row r="226" spans="2:34" hidden="1">
      <c r="B226" s="99"/>
      <c r="C226" s="99"/>
      <c r="D226" s="99"/>
      <c r="E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99"/>
      <c r="AD226" s="99"/>
      <c r="AE226" s="99"/>
      <c r="AF226" s="99"/>
      <c r="AG226" s="99"/>
      <c r="AH226" s="99"/>
    </row>
    <row r="227" spans="2:34" hidden="1"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99"/>
      <c r="AD227" s="99"/>
      <c r="AE227" s="99"/>
      <c r="AF227" s="99"/>
      <c r="AG227" s="99"/>
      <c r="AH227" s="99"/>
    </row>
    <row r="228" spans="2:34" hidden="1">
      <c r="B228" s="99"/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99"/>
      <c r="AD228" s="99"/>
      <c r="AE228" s="99"/>
      <c r="AF228" s="99"/>
      <c r="AG228" s="99"/>
      <c r="AH228" s="99"/>
    </row>
    <row r="229" spans="2:34" hidden="1">
      <c r="B229" s="99"/>
      <c r="C229" s="99"/>
      <c r="D229" s="99"/>
      <c r="E229" s="99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99"/>
      <c r="AD229" s="99"/>
      <c r="AE229" s="99"/>
      <c r="AF229" s="99"/>
      <c r="AG229" s="99"/>
      <c r="AH229" s="99"/>
    </row>
    <row r="230" spans="2:34" hidden="1">
      <c r="B230" s="99"/>
      <c r="C230" s="99"/>
      <c r="D230" s="99"/>
      <c r="E230" s="99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99"/>
      <c r="AD230" s="99"/>
      <c r="AE230" s="99"/>
      <c r="AF230" s="99"/>
      <c r="AG230" s="99"/>
      <c r="AH230" s="99"/>
    </row>
    <row r="231" spans="2:34" hidden="1">
      <c r="B231" s="99"/>
      <c r="C231" s="99"/>
      <c r="D231" s="99"/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99"/>
      <c r="AD231" s="99"/>
      <c r="AE231" s="99"/>
      <c r="AF231" s="99"/>
      <c r="AG231" s="99"/>
      <c r="AH231" s="99"/>
    </row>
    <row r="232" spans="2:34" hidden="1">
      <c r="B232" s="99"/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99"/>
      <c r="AD232" s="99"/>
      <c r="AE232" s="99"/>
      <c r="AF232" s="99"/>
      <c r="AG232" s="99"/>
      <c r="AH232" s="99"/>
    </row>
    <row r="233" spans="2:34" hidden="1">
      <c r="B233" s="99"/>
      <c r="C233" s="99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99"/>
    </row>
    <row r="234" spans="2:34" hidden="1">
      <c r="B234" s="99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99"/>
      <c r="AD234" s="99"/>
      <c r="AE234" s="99"/>
      <c r="AF234" s="99"/>
      <c r="AG234" s="99"/>
      <c r="AH234" s="99"/>
    </row>
    <row r="235" spans="2:34" hidden="1">
      <c r="B235" s="99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</row>
    <row r="236" spans="2:34" hidden="1">
      <c r="B236" s="99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99"/>
      <c r="AD236" s="99"/>
      <c r="AE236" s="99"/>
      <c r="AF236" s="99"/>
      <c r="AG236" s="99"/>
      <c r="AH236" s="99"/>
    </row>
    <row r="237" spans="2:34" hidden="1">
      <c r="B237" s="99"/>
      <c r="C237" s="99"/>
      <c r="D237" s="99"/>
      <c r="E237" s="99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99"/>
      <c r="AD237" s="99"/>
      <c r="AE237" s="99"/>
      <c r="AF237" s="99"/>
      <c r="AG237" s="99"/>
      <c r="AH237" s="99"/>
    </row>
    <row r="238" spans="2:34" hidden="1">
      <c r="B238" s="99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99"/>
      <c r="AD238" s="99"/>
      <c r="AE238" s="99"/>
      <c r="AF238" s="99"/>
      <c r="AG238" s="99"/>
      <c r="AH238" s="99"/>
    </row>
    <row r="239" spans="2:34" hidden="1">
      <c r="B239" s="99"/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99"/>
      <c r="AD239" s="99"/>
      <c r="AE239" s="99"/>
      <c r="AF239" s="99"/>
      <c r="AG239" s="99"/>
      <c r="AH239" s="99"/>
    </row>
    <row r="240" spans="2:34" hidden="1">
      <c r="B240" s="9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99"/>
      <c r="AD240" s="99"/>
      <c r="AE240" s="99"/>
      <c r="AF240" s="99"/>
      <c r="AG240" s="99"/>
      <c r="AH240" s="99"/>
    </row>
    <row r="241" spans="2:34" hidden="1">
      <c r="B241" s="99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99"/>
      <c r="AD241" s="99"/>
      <c r="AE241" s="99"/>
      <c r="AF241" s="99"/>
      <c r="AG241" s="99"/>
      <c r="AH241" s="99"/>
    </row>
    <row r="242" spans="2:34" hidden="1">
      <c r="B242" s="99"/>
      <c r="C242" s="99"/>
      <c r="D242" s="99"/>
      <c r="E242" s="99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99"/>
      <c r="AD242" s="99"/>
      <c r="AE242" s="99"/>
      <c r="AF242" s="99"/>
      <c r="AG242" s="99"/>
      <c r="AH242" s="99"/>
    </row>
    <row r="243" spans="2:34" hidden="1"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</row>
    <row r="244" spans="2:34" hidden="1">
      <c r="B244" s="99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99"/>
      <c r="AD244" s="99"/>
      <c r="AE244" s="99"/>
      <c r="AF244" s="99"/>
      <c r="AG244" s="99"/>
      <c r="AH244" s="99"/>
    </row>
    <row r="245" spans="2:34" hidden="1">
      <c r="B245" s="99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99"/>
      <c r="AD245" s="99"/>
      <c r="AE245" s="99"/>
      <c r="AF245" s="99"/>
      <c r="AG245" s="99"/>
      <c r="AH245" s="99"/>
    </row>
    <row r="246" spans="2:34" hidden="1">
      <c r="B246" s="99"/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99"/>
      <c r="AD246" s="99"/>
      <c r="AE246" s="99"/>
      <c r="AF246" s="99"/>
      <c r="AG246" s="99"/>
      <c r="AH246" s="99"/>
    </row>
    <row r="247" spans="2:34" hidden="1">
      <c r="B247" s="9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99"/>
      <c r="AD247" s="99"/>
      <c r="AE247" s="99"/>
      <c r="AF247" s="99"/>
      <c r="AG247" s="99"/>
      <c r="AH247" s="99"/>
    </row>
    <row r="248" spans="2:34" hidden="1">
      <c r="B248" s="9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99"/>
      <c r="AD248" s="99"/>
      <c r="AE248" s="99"/>
      <c r="AF248" s="99"/>
      <c r="AG248" s="99"/>
      <c r="AH248" s="99"/>
    </row>
    <row r="249" spans="2:34" hidden="1">
      <c r="B249" s="99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99"/>
      <c r="AD249" s="99"/>
      <c r="AE249" s="99"/>
      <c r="AF249" s="99"/>
      <c r="AG249" s="99"/>
      <c r="AH249" s="99"/>
    </row>
    <row r="250" spans="2:34" hidden="1">
      <c r="B250" s="9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</row>
    <row r="251" spans="2:34" hidden="1">
      <c r="B251" s="99"/>
      <c r="C251" s="99"/>
      <c r="D251" s="99"/>
      <c r="E251" s="99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99"/>
      <c r="AD251" s="99"/>
      <c r="AE251" s="99"/>
      <c r="AF251" s="99"/>
      <c r="AG251" s="99"/>
      <c r="AH251" s="99"/>
    </row>
    <row r="252" spans="2:34" hidden="1">
      <c r="B252" s="99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99"/>
      <c r="AD252" s="99"/>
      <c r="AE252" s="99"/>
      <c r="AF252" s="99"/>
      <c r="AG252" s="99"/>
      <c r="AH252" s="99"/>
    </row>
    <row r="253" spans="2:34" hidden="1">
      <c r="B253" s="99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99"/>
      <c r="AD253" s="99"/>
      <c r="AE253" s="99"/>
      <c r="AF253" s="99"/>
      <c r="AG253" s="99"/>
      <c r="AH253" s="99"/>
    </row>
    <row r="254" spans="2:34" hidden="1"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</row>
    <row r="255" spans="2:34" hidden="1"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</row>
    <row r="256" spans="2:34" hidden="1"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/>
      <c r="AE256" s="99"/>
      <c r="AF256" s="99"/>
      <c r="AG256" s="99"/>
      <c r="AH256" s="99"/>
    </row>
    <row r="257" spans="2:34" hidden="1"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</row>
    <row r="258" spans="2:34" hidden="1">
      <c r="B258" s="99"/>
      <c r="C258" s="99"/>
      <c r="D258" s="99"/>
      <c r="E258" s="99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99"/>
      <c r="AD258" s="99"/>
      <c r="AE258" s="99"/>
      <c r="AF258" s="99"/>
      <c r="AG258" s="99"/>
      <c r="AH258" s="99"/>
    </row>
    <row r="259" spans="2:34" hidden="1">
      <c r="B259" s="99"/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99"/>
      <c r="AD259" s="99"/>
      <c r="AE259" s="99"/>
      <c r="AF259" s="99"/>
      <c r="AG259" s="99"/>
      <c r="AH259" s="99"/>
    </row>
    <row r="260" spans="2:34" hidden="1">
      <c r="B260" s="99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99"/>
      <c r="AD260" s="99"/>
      <c r="AE260" s="99"/>
      <c r="AF260" s="99"/>
      <c r="AG260" s="99"/>
      <c r="AH260" s="99"/>
    </row>
    <row r="261" spans="2:34" hidden="1">
      <c r="B261" s="99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99"/>
      <c r="AD261" s="99"/>
      <c r="AE261" s="99"/>
      <c r="AF261" s="99"/>
      <c r="AG261" s="99"/>
      <c r="AH261" s="99"/>
    </row>
    <row r="262" spans="2:34" hidden="1">
      <c r="B262" s="99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99"/>
      <c r="AD262" s="99"/>
      <c r="AE262" s="99"/>
      <c r="AF262" s="99"/>
      <c r="AG262" s="99"/>
      <c r="AH262" s="99"/>
    </row>
    <row r="263" spans="2:34" hidden="1">
      <c r="B263" s="99"/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99"/>
      <c r="AD263" s="99"/>
      <c r="AE263" s="99"/>
      <c r="AF263" s="99"/>
      <c r="AG263" s="99"/>
      <c r="AH263" s="99"/>
    </row>
    <row r="264" spans="2:34" hidden="1">
      <c r="B264" s="9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</row>
    <row r="265" spans="2:34" hidden="1">
      <c r="B265" s="9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</row>
    <row r="266" spans="2:34" hidden="1">
      <c r="B266" s="99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99"/>
      <c r="AD266" s="99"/>
      <c r="AE266" s="99"/>
      <c r="AF266" s="99"/>
      <c r="AG266" s="99"/>
      <c r="AH266" s="99"/>
    </row>
    <row r="267" spans="2:34" hidden="1">
      <c r="B267" s="99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99"/>
      <c r="AD267" s="99"/>
      <c r="AE267" s="99"/>
      <c r="AF267" s="99"/>
      <c r="AG267" s="99"/>
      <c r="AH267" s="99"/>
    </row>
    <row r="268" spans="2:34" hidden="1">
      <c r="B268" s="99"/>
      <c r="C268" s="99"/>
      <c r="D268" s="99"/>
      <c r="E268" s="99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99"/>
      <c r="AD268" s="99"/>
      <c r="AE268" s="99"/>
      <c r="AF268" s="99"/>
      <c r="AG268" s="99"/>
      <c r="AH268" s="99"/>
    </row>
    <row r="269" spans="2:34" hidden="1">
      <c r="B269" s="99"/>
      <c r="C269" s="99"/>
      <c r="D269" s="99"/>
      <c r="E269" s="99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99"/>
      <c r="AD269" s="99"/>
      <c r="AE269" s="99"/>
      <c r="AF269" s="99"/>
      <c r="AG269" s="99"/>
      <c r="AH269" s="99"/>
    </row>
    <row r="270" spans="2:34" hidden="1">
      <c r="B270" s="99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99"/>
      <c r="AD270" s="99"/>
      <c r="AE270" s="99"/>
      <c r="AF270" s="99"/>
      <c r="AG270" s="99"/>
      <c r="AH270" s="99"/>
    </row>
    <row r="271" spans="2:34" hidden="1">
      <c r="B271" s="9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99"/>
      <c r="AD271" s="99"/>
      <c r="AE271" s="99"/>
      <c r="AF271" s="99"/>
      <c r="AG271" s="99"/>
      <c r="AH271" s="99"/>
    </row>
    <row r="272" spans="2:34" hidden="1">
      <c r="B272" s="99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99"/>
      <c r="AD272" s="99"/>
      <c r="AE272" s="99"/>
      <c r="AF272" s="99"/>
      <c r="AG272" s="99"/>
      <c r="AH272" s="99"/>
    </row>
    <row r="273" spans="2:34" hidden="1">
      <c r="B273" s="99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</row>
    <row r="274" spans="2:34" hidden="1">
      <c r="B274" s="99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99"/>
      <c r="AD274" s="99"/>
      <c r="AE274" s="99"/>
      <c r="AF274" s="99"/>
      <c r="AG274" s="99"/>
      <c r="AH274" s="99"/>
    </row>
    <row r="275" spans="2:34" hidden="1"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99"/>
      <c r="AD275" s="99"/>
      <c r="AE275" s="99"/>
      <c r="AF275" s="99"/>
      <c r="AG275" s="99"/>
      <c r="AH275" s="99"/>
    </row>
    <row r="276" spans="2:34" hidden="1">
      <c r="B276" s="99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99"/>
      <c r="AD276" s="99"/>
      <c r="AE276" s="99"/>
      <c r="AF276" s="99"/>
      <c r="AG276" s="99"/>
      <c r="AH276" s="99"/>
    </row>
    <row r="277" spans="2:34" hidden="1">
      <c r="B277" s="99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99"/>
      <c r="AD277" s="99"/>
      <c r="AE277" s="99"/>
      <c r="AF277" s="99"/>
      <c r="AG277" s="99"/>
      <c r="AH277" s="99"/>
    </row>
    <row r="278" spans="2:34" hidden="1">
      <c r="B278" s="99"/>
      <c r="C278" s="99"/>
      <c r="D278" s="99"/>
      <c r="E278" s="99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99"/>
      <c r="AD278" s="99"/>
      <c r="AE278" s="99"/>
      <c r="AF278" s="99"/>
      <c r="AG278" s="99"/>
      <c r="AH278" s="99"/>
    </row>
    <row r="279" spans="2:34" hidden="1">
      <c r="B279" s="99"/>
      <c r="C279" s="99"/>
      <c r="D279" s="99"/>
      <c r="E279" s="99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99"/>
      <c r="AD279" s="99"/>
      <c r="AE279" s="99"/>
      <c r="AF279" s="99"/>
      <c r="AG279" s="99"/>
      <c r="AH279" s="99"/>
    </row>
    <row r="280" spans="2:34" hidden="1"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99"/>
      <c r="AD280" s="99"/>
      <c r="AE280" s="99"/>
      <c r="AF280" s="99"/>
      <c r="AG280" s="99"/>
      <c r="AH280" s="99"/>
    </row>
    <row r="281" spans="2:34" hidden="1"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99"/>
      <c r="AD281" s="99"/>
      <c r="AE281" s="99"/>
      <c r="AF281" s="99"/>
      <c r="AG281" s="99"/>
      <c r="AH281" s="99"/>
    </row>
    <row r="282" spans="2:34" hidden="1">
      <c r="B282" s="99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99"/>
      <c r="AD282" s="99"/>
      <c r="AE282" s="99"/>
      <c r="AF282" s="99"/>
      <c r="AG282" s="99"/>
      <c r="AH282" s="99"/>
    </row>
    <row r="283" spans="2:34" hidden="1">
      <c r="B283" s="99"/>
      <c r="C283" s="99"/>
      <c r="D283" s="99"/>
      <c r="E283" s="99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99"/>
      <c r="AD283" s="99"/>
      <c r="AE283" s="99"/>
      <c r="AF283" s="99"/>
      <c r="AG283" s="99"/>
      <c r="AH283" s="99"/>
    </row>
    <row r="284" spans="2:34" hidden="1">
      <c r="B284" s="99"/>
      <c r="C284" s="99"/>
      <c r="D284" s="99"/>
      <c r="E284" s="99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99"/>
      <c r="AD284" s="99"/>
      <c r="AE284" s="99"/>
      <c r="AF284" s="99"/>
      <c r="AG284" s="99"/>
      <c r="AH284" s="99"/>
    </row>
    <row r="285" spans="2:34" hidden="1"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99"/>
      <c r="AD285" s="99"/>
      <c r="AE285" s="99"/>
      <c r="AF285" s="99"/>
      <c r="AG285" s="99"/>
      <c r="AH285" s="99"/>
    </row>
    <row r="286" spans="2:34" hidden="1"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99"/>
      <c r="AD286" s="99"/>
      <c r="AE286" s="99"/>
      <c r="AF286" s="99"/>
      <c r="AG286" s="99"/>
      <c r="AH286" s="99"/>
    </row>
    <row r="287" spans="2:34" hidden="1"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99"/>
      <c r="AD287" s="99"/>
      <c r="AE287" s="99"/>
      <c r="AF287" s="99"/>
      <c r="AG287" s="99"/>
      <c r="AH287" s="99"/>
    </row>
    <row r="288" spans="2:34" hidden="1">
      <c r="B288" s="99"/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99"/>
      <c r="AD288" s="99"/>
      <c r="AE288" s="99"/>
      <c r="AF288" s="99"/>
      <c r="AG288" s="99"/>
      <c r="AH288" s="99"/>
    </row>
    <row r="289" spans="2:34" hidden="1">
      <c r="B289" s="99"/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99"/>
      <c r="AD289" s="99"/>
      <c r="AE289" s="99"/>
      <c r="AF289" s="99"/>
      <c r="AG289" s="99"/>
      <c r="AH289" s="99"/>
    </row>
    <row r="290" spans="2:34" hidden="1">
      <c r="B290" s="99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99"/>
      <c r="AD290" s="99"/>
      <c r="AE290" s="99"/>
      <c r="AF290" s="99"/>
      <c r="AG290" s="99"/>
      <c r="AH290" s="99"/>
    </row>
    <row r="291" spans="2:34" hidden="1">
      <c r="B291" s="9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</row>
    <row r="292" spans="2:34" hidden="1">
      <c r="B292" s="99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99"/>
      <c r="AD292" s="99"/>
      <c r="AE292" s="99"/>
      <c r="AF292" s="99"/>
      <c r="AG292" s="99"/>
      <c r="AH292" s="99"/>
    </row>
    <row r="293" spans="2:34" hidden="1">
      <c r="B293" s="99"/>
      <c r="C293" s="99"/>
      <c r="D293" s="99"/>
      <c r="E293" s="99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99"/>
      <c r="AD293" s="99"/>
      <c r="AE293" s="99"/>
      <c r="AF293" s="99"/>
      <c r="AG293" s="99"/>
      <c r="AH293" s="99"/>
    </row>
    <row r="294" spans="2:34" hidden="1">
      <c r="B294" s="99"/>
      <c r="C294" s="99"/>
      <c r="D294" s="99"/>
      <c r="E294" s="99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99"/>
      <c r="AD294" s="99"/>
      <c r="AE294" s="99"/>
      <c r="AF294" s="99"/>
      <c r="AG294" s="99"/>
      <c r="AH294" s="99"/>
    </row>
    <row r="295" spans="2:34" hidden="1">
      <c r="B295" s="99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99"/>
      <c r="AD295" s="99"/>
      <c r="AE295" s="99"/>
      <c r="AF295" s="99"/>
      <c r="AG295" s="99"/>
      <c r="AH295" s="99"/>
    </row>
    <row r="296" spans="2:34" hidden="1">
      <c r="B296" s="99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99"/>
      <c r="AD296" s="99"/>
      <c r="AE296" s="99"/>
      <c r="AF296" s="99"/>
      <c r="AG296" s="99"/>
      <c r="AH296" s="99"/>
    </row>
    <row r="297" spans="2:34" hidden="1">
      <c r="B297" s="99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99"/>
      <c r="AD297" s="99"/>
      <c r="AE297" s="99"/>
      <c r="AF297" s="99"/>
      <c r="AG297" s="99"/>
      <c r="AH297" s="99"/>
    </row>
    <row r="298" spans="2:34" hidden="1">
      <c r="B298" s="99"/>
      <c r="C298" s="99"/>
      <c r="D298" s="99"/>
      <c r="E298" s="99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99"/>
      <c r="AD298" s="99"/>
      <c r="AE298" s="99"/>
      <c r="AF298" s="99"/>
      <c r="AG298" s="99"/>
      <c r="AH298" s="99"/>
    </row>
    <row r="299" spans="2:34" hidden="1">
      <c r="B299" s="99"/>
      <c r="C299" s="99"/>
      <c r="D299" s="99"/>
      <c r="E299" s="99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99"/>
      <c r="AD299" s="99"/>
      <c r="AE299" s="99"/>
      <c r="AF299" s="99"/>
      <c r="AG299" s="99"/>
      <c r="AH299" s="99"/>
    </row>
    <row r="300" spans="2:34" hidden="1">
      <c r="B300" s="99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99"/>
      <c r="AD300" s="99"/>
      <c r="AE300" s="99"/>
      <c r="AF300" s="99"/>
      <c r="AG300" s="99"/>
      <c r="AH300" s="99"/>
    </row>
    <row r="301" spans="2:34" hidden="1">
      <c r="B301" s="99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99"/>
      <c r="AD301" s="99"/>
      <c r="AE301" s="99"/>
      <c r="AF301" s="99"/>
      <c r="AG301" s="99"/>
      <c r="AH301" s="99"/>
    </row>
    <row r="302" spans="2:34" hidden="1">
      <c r="B302" s="99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99"/>
      <c r="AD302" s="99"/>
      <c r="AE302" s="99"/>
      <c r="AF302" s="99"/>
      <c r="AG302" s="99"/>
      <c r="AH302" s="99"/>
    </row>
    <row r="303" spans="2:34" hidden="1">
      <c r="B303" s="99"/>
      <c r="C303" s="99"/>
      <c r="D303" s="99"/>
      <c r="E303" s="99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99"/>
      <c r="AD303" s="99"/>
      <c r="AE303" s="99"/>
      <c r="AF303" s="99"/>
      <c r="AG303" s="99"/>
      <c r="AH303" s="99"/>
    </row>
    <row r="304" spans="2:34" hidden="1">
      <c r="B304" s="99"/>
      <c r="C304" s="99"/>
      <c r="D304" s="99"/>
      <c r="E304" s="99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99"/>
      <c r="AD304" s="99"/>
      <c r="AE304" s="99"/>
      <c r="AF304" s="99"/>
      <c r="AG304" s="99"/>
      <c r="AH304" s="99"/>
    </row>
    <row r="305" spans="2:34" hidden="1">
      <c r="B305" s="99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99"/>
      <c r="AD305" s="99"/>
      <c r="AE305" s="99"/>
      <c r="AF305" s="99"/>
      <c r="AG305" s="99"/>
      <c r="AH305" s="99"/>
    </row>
    <row r="306" spans="2:34" hidden="1">
      <c r="B306" s="99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99"/>
      <c r="AD306" s="99"/>
      <c r="AE306" s="99"/>
      <c r="AF306" s="99"/>
      <c r="AG306" s="99"/>
      <c r="AH306" s="99"/>
    </row>
    <row r="307" spans="2:34" hidden="1">
      <c r="B307" s="99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99"/>
      <c r="AD307" s="99"/>
      <c r="AE307" s="99"/>
      <c r="AF307" s="99"/>
      <c r="AG307" s="99"/>
      <c r="AH307" s="99"/>
    </row>
    <row r="308" spans="2:34" hidden="1">
      <c r="B308" s="99"/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99"/>
      <c r="AD308" s="99"/>
      <c r="AE308" s="99"/>
      <c r="AF308" s="99"/>
      <c r="AG308" s="99"/>
      <c r="AH308" s="99"/>
    </row>
    <row r="309" spans="2:34" hidden="1"/>
    <row r="310" spans="2:34" hidden="1"/>
    <row r="311" spans="2:34" hidden="1"/>
    <row r="312" spans="2:34" hidden="1"/>
    <row r="313" spans="2:34" hidden="1">
      <c r="B313" s="99"/>
      <c r="C313" s="99"/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99"/>
      <c r="AD313" s="99"/>
      <c r="AE313" s="99"/>
      <c r="AF313" s="99"/>
      <c r="AG313" s="99"/>
      <c r="AH313" s="99"/>
    </row>
    <row r="314" spans="2:34" hidden="1">
      <c r="B314" s="99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99"/>
      <c r="AD314" s="99"/>
      <c r="AE314" s="99"/>
      <c r="AF314" s="99"/>
      <c r="AG314" s="99"/>
      <c r="AH314" s="99"/>
    </row>
  </sheetData>
  <sheetProtection algorithmName="SHA-512" hashValue="9GCdCpHVCSpDqET0MUrcC01ltTRit5a9SGnyOPtrwO3ll6+uubdIAzsBIeMeh77AbANxyYTCc8EW4bCMu4NYWA==" saltValue="MUFJHpkbH37lLp16s45ZcA==" spinCount="100000" sheet="1" objects="1" scenarios="1"/>
  <mergeCells count="13">
    <mergeCell ref="M76:N76"/>
    <mergeCell ref="B9:C9"/>
    <mergeCell ref="B15:C16"/>
    <mergeCell ref="J15:K15"/>
    <mergeCell ref="I15:I17"/>
    <mergeCell ref="E15:F15"/>
    <mergeCell ref="G15:H15"/>
    <mergeCell ref="K76:L76"/>
    <mergeCell ref="B76:C77"/>
    <mergeCell ref="E76:F76"/>
    <mergeCell ref="G76:H76"/>
    <mergeCell ref="D77:D78"/>
    <mergeCell ref="I76:J76"/>
  </mergeCells>
  <conditionalFormatting sqref="J18:J23 O103 E68:V68 E64:V64 E60:V60 E56:V56 E52:V52 E44:V44 E72:V72 E48:V48 E40:V40">
    <cfRule type="cellIs" dxfId="216" priority="330" operator="equal">
      <formula>0</formula>
    </cfRule>
  </conditionalFormatting>
  <conditionalFormatting sqref="K18:K23">
    <cfRule type="cellIs" dxfId="215" priority="329" operator="equal">
      <formula>0</formula>
    </cfRule>
  </conditionalFormatting>
  <conditionalFormatting sqref="J27:J32">
    <cfRule type="cellIs" dxfId="214" priority="328" operator="equal">
      <formula>0</formula>
    </cfRule>
  </conditionalFormatting>
  <conditionalFormatting sqref="F26">
    <cfRule type="cellIs" dxfId="213" priority="326" operator="equal">
      <formula>0</formula>
    </cfRule>
  </conditionalFormatting>
  <conditionalFormatting sqref="F17">
    <cfRule type="cellIs" dxfId="212" priority="325" operator="equal">
      <formula>0</formula>
    </cfRule>
  </conditionalFormatting>
  <conditionalFormatting sqref="E24">
    <cfRule type="cellIs" dxfId="211" priority="324" operator="equal">
      <formula>0</formula>
    </cfRule>
  </conditionalFormatting>
  <conditionalFormatting sqref="E26">
    <cfRule type="cellIs" dxfId="210" priority="323" operator="equal">
      <formula>0</formula>
    </cfRule>
  </conditionalFormatting>
  <conditionalFormatting sqref="E17">
    <cfRule type="cellIs" dxfId="209" priority="322" operator="equal">
      <formula>0</formula>
    </cfRule>
  </conditionalFormatting>
  <conditionalFormatting sqref="F18:F23">
    <cfRule type="cellIs" dxfId="208" priority="321" operator="equal">
      <formula>0</formula>
    </cfRule>
  </conditionalFormatting>
  <conditionalFormatting sqref="I24">
    <cfRule type="cellIs" dxfId="207" priority="320" operator="equal">
      <formula>0</formula>
    </cfRule>
  </conditionalFormatting>
  <conditionalFormatting sqref="I33">
    <cfRule type="cellIs" dxfId="206" priority="319" operator="equal">
      <formula>0</formula>
    </cfRule>
  </conditionalFormatting>
  <conditionalFormatting sqref="E18:E23">
    <cfRule type="cellIs" dxfId="205" priority="318" operator="equal">
      <formula>0</formula>
    </cfRule>
  </conditionalFormatting>
  <conditionalFormatting sqref="E27:E32">
    <cfRule type="cellIs" dxfId="204" priority="317" operator="equal">
      <formula>0</formula>
    </cfRule>
  </conditionalFormatting>
  <conditionalFormatting sqref="X41:Y41 E41:P43">
    <cfRule type="cellIs" dxfId="203" priority="312" operator="equal">
      <formula>0</formula>
    </cfRule>
  </conditionalFormatting>
  <conditionalFormatting sqref="X46:Y46">
    <cfRule type="cellIs" dxfId="202" priority="303" operator="equal">
      <formula>0</formula>
    </cfRule>
  </conditionalFormatting>
  <conditionalFormatting sqref="X47:Y47">
    <cfRule type="cellIs" dxfId="201" priority="301" operator="equal">
      <formula>0</formula>
    </cfRule>
  </conditionalFormatting>
  <conditionalFormatting sqref="C107 C111">
    <cfRule type="cellIs" dxfId="200" priority="276" operator="equal">
      <formula>0</formula>
    </cfRule>
  </conditionalFormatting>
  <conditionalFormatting sqref="Q74:U74">
    <cfRule type="cellIs" dxfId="199" priority="232" operator="equal">
      <formula>0</formula>
    </cfRule>
  </conditionalFormatting>
  <conditionalFormatting sqref="Q73:U73 E74:P74">
    <cfRule type="cellIs" dxfId="198" priority="246" operator="equal">
      <formula>0</formula>
    </cfRule>
  </conditionalFormatting>
  <conditionalFormatting sqref="Q41:Q43">
    <cfRule type="cellIs" dxfId="197" priority="231" operator="equal">
      <formula>0</formula>
    </cfRule>
  </conditionalFormatting>
  <conditionalFormatting sqref="R41:S43 R69:S71 R65:S67 R61:S63 R57:S59 R53:S55 R49:S51 R45:S47">
    <cfRule type="cellIs" dxfId="196" priority="215" operator="equal">
      <formula>0</formula>
    </cfRule>
  </conditionalFormatting>
  <conditionalFormatting sqref="T45:T47">
    <cfRule type="cellIs" dxfId="195" priority="214" operator="equal">
      <formula>0</formula>
    </cfRule>
  </conditionalFormatting>
  <conditionalFormatting sqref="T53:T55">
    <cfRule type="cellIs" dxfId="194" priority="213" operator="equal">
      <formula>0</formula>
    </cfRule>
  </conditionalFormatting>
  <conditionalFormatting sqref="T41:T43">
    <cfRule type="cellIs" dxfId="193" priority="212" operator="equal">
      <formula>0</formula>
    </cfRule>
  </conditionalFormatting>
  <conditionalFormatting sqref="T49:T51">
    <cfRule type="cellIs" dxfId="192" priority="211" operator="equal">
      <formula>0</formula>
    </cfRule>
  </conditionalFormatting>
  <conditionalFormatting sqref="T57:T59">
    <cfRule type="cellIs" dxfId="191" priority="210" operator="equal">
      <formula>0</formula>
    </cfRule>
  </conditionalFormatting>
  <conditionalFormatting sqref="T61:T63">
    <cfRule type="cellIs" dxfId="190" priority="209" operator="equal">
      <formula>0</formula>
    </cfRule>
  </conditionalFormatting>
  <conditionalFormatting sqref="T65:T67">
    <cfRule type="cellIs" dxfId="189" priority="208" operator="equal">
      <formula>0</formula>
    </cfRule>
  </conditionalFormatting>
  <conditionalFormatting sqref="T69:T71">
    <cfRule type="cellIs" dxfId="188" priority="207" operator="equal">
      <formula>0</formula>
    </cfRule>
  </conditionalFormatting>
  <conditionalFormatting sqref="V45:V47">
    <cfRule type="cellIs" dxfId="187" priority="165" operator="equal">
      <formula>0</formula>
    </cfRule>
  </conditionalFormatting>
  <conditionalFormatting sqref="U71">
    <cfRule type="cellIs" dxfId="186" priority="166" operator="equal">
      <formula>0</formula>
    </cfRule>
  </conditionalFormatting>
  <conditionalFormatting sqref="U45:U47">
    <cfRule type="cellIs" dxfId="185" priority="177" operator="equal">
      <formula>0</formula>
    </cfRule>
  </conditionalFormatting>
  <conditionalFormatting sqref="U41:V43">
    <cfRule type="cellIs" dxfId="184" priority="178" operator="equal">
      <formula>0</formula>
    </cfRule>
  </conditionalFormatting>
  <conditionalFormatting sqref="V69:V71">
    <cfRule type="cellIs" dxfId="183" priority="159" operator="equal">
      <formula>0</formula>
    </cfRule>
  </conditionalFormatting>
  <conditionalFormatting sqref="U69:U70">
    <cfRule type="cellIs" dxfId="182" priority="167" operator="equal">
      <formula>0</formula>
    </cfRule>
  </conditionalFormatting>
  <conditionalFormatting sqref="U67">
    <cfRule type="cellIs" dxfId="181" priority="168" operator="equal">
      <formula>0</formula>
    </cfRule>
  </conditionalFormatting>
  <conditionalFormatting sqref="U65:U66">
    <cfRule type="cellIs" dxfId="180" priority="169" operator="equal">
      <formula>0</formula>
    </cfRule>
  </conditionalFormatting>
  <conditionalFormatting sqref="U63">
    <cfRule type="cellIs" dxfId="179" priority="170" operator="equal">
      <formula>0</formula>
    </cfRule>
  </conditionalFormatting>
  <conditionalFormatting sqref="U49:U51">
    <cfRule type="cellIs" dxfId="178" priority="176" operator="equal">
      <formula>0</formula>
    </cfRule>
  </conditionalFormatting>
  <conditionalFormatting sqref="U53:U54">
    <cfRule type="cellIs" dxfId="177" priority="175" operator="equal">
      <formula>0</formula>
    </cfRule>
  </conditionalFormatting>
  <conditionalFormatting sqref="U55">
    <cfRule type="cellIs" dxfId="176" priority="174" operator="equal">
      <formula>0</formula>
    </cfRule>
  </conditionalFormatting>
  <conditionalFormatting sqref="U57:U58">
    <cfRule type="cellIs" dxfId="175" priority="173" operator="equal">
      <formula>0</formula>
    </cfRule>
  </conditionalFormatting>
  <conditionalFormatting sqref="U59">
    <cfRule type="cellIs" dxfId="174" priority="172" operator="equal">
      <formula>0</formula>
    </cfRule>
  </conditionalFormatting>
  <conditionalFormatting sqref="U61:U62">
    <cfRule type="cellIs" dxfId="173" priority="171" operator="equal">
      <formula>0</formula>
    </cfRule>
  </conditionalFormatting>
  <conditionalFormatting sqref="V49:V51">
    <cfRule type="cellIs" dxfId="172" priority="164" operator="equal">
      <formula>0</formula>
    </cfRule>
  </conditionalFormatting>
  <conditionalFormatting sqref="V53:V55">
    <cfRule type="cellIs" dxfId="171" priority="163" operator="equal">
      <formula>0</formula>
    </cfRule>
  </conditionalFormatting>
  <conditionalFormatting sqref="V57:V59">
    <cfRule type="cellIs" dxfId="170" priority="162" operator="equal">
      <formula>0</formula>
    </cfRule>
  </conditionalFormatting>
  <conditionalFormatting sqref="V61:V63">
    <cfRule type="cellIs" dxfId="169" priority="161" operator="equal">
      <formula>0</formula>
    </cfRule>
  </conditionalFormatting>
  <conditionalFormatting sqref="V65:V67">
    <cfRule type="cellIs" dxfId="168" priority="160" operator="equal">
      <formula>0</formula>
    </cfRule>
  </conditionalFormatting>
  <conditionalFormatting sqref="I79:L84">
    <cfRule type="cellIs" dxfId="167" priority="157" operator="equal">
      <formula>0</formula>
    </cfRule>
  </conditionalFormatting>
  <conditionalFormatting sqref="E85">
    <cfRule type="cellIs" dxfId="166" priority="152" operator="equal">
      <formula>0</formula>
    </cfRule>
  </conditionalFormatting>
  <conditionalFormatting sqref="E87:H87">
    <cfRule type="cellIs" dxfId="165" priority="151" operator="equal">
      <formula>0</formula>
    </cfRule>
  </conditionalFormatting>
  <conditionalFormatting sqref="E79:F84">
    <cfRule type="cellIs" dxfId="164" priority="146" operator="equal">
      <formula>0</formula>
    </cfRule>
  </conditionalFormatting>
  <conditionalFormatting sqref="E88:F93">
    <cfRule type="cellIs" dxfId="163" priority="145" operator="equal">
      <formula>0</formula>
    </cfRule>
  </conditionalFormatting>
  <conditionalFormatting sqref="D76 D12:D13 D9:D10">
    <cfRule type="expression" dxfId="162" priority="333" stopIfTrue="1">
      <formula>ISERROR($E$16:$E$16)</formula>
    </cfRule>
  </conditionalFormatting>
  <conditionalFormatting sqref="E94">
    <cfRule type="cellIs" dxfId="161" priority="144" operator="equal">
      <formula>0</formula>
    </cfRule>
  </conditionalFormatting>
  <conditionalFormatting sqref="E107:AH107 E103:N103 P103:AH103 E109:AH111">
    <cfRule type="cellIs" dxfId="160" priority="142" operator="equal">
      <formula>0</formula>
    </cfRule>
  </conditionalFormatting>
  <conditionalFormatting sqref="G163:AH163">
    <cfRule type="cellIs" dxfId="159" priority="140" operator="equal">
      <formula>0</formula>
    </cfRule>
  </conditionalFormatting>
  <conditionalFormatting sqref="C119 C123">
    <cfRule type="cellIs" dxfId="158" priority="138" operator="equal">
      <formula>0</formula>
    </cfRule>
  </conditionalFormatting>
  <conditionalFormatting sqref="O119:AH119 O123:AH123">
    <cfRule type="cellIs" dxfId="157" priority="137" operator="equal">
      <formula>0</formula>
    </cfRule>
  </conditionalFormatting>
  <conditionalFormatting sqref="C127">
    <cfRule type="cellIs" dxfId="156" priority="136" operator="equal">
      <formula>0</formula>
    </cfRule>
  </conditionalFormatting>
  <conditionalFormatting sqref="E125:AH127">
    <cfRule type="cellIs" dxfId="155" priority="135" operator="equal">
      <formula>0</formula>
    </cfRule>
  </conditionalFormatting>
  <conditionalFormatting sqref="E118:N119 E123:N123 O118:AH118">
    <cfRule type="cellIs" dxfId="154" priority="132" operator="equal">
      <formula>0</formula>
    </cfRule>
  </conditionalFormatting>
  <conditionalFormatting sqref="E117:AH117">
    <cfRule type="cellIs" dxfId="153" priority="133" operator="equal">
      <formula>0</formula>
    </cfRule>
  </conditionalFormatting>
  <conditionalFormatting sqref="C167 C169:C171">
    <cfRule type="cellIs" dxfId="152" priority="131" operator="equal">
      <formula>0</formula>
    </cfRule>
  </conditionalFormatting>
  <conditionalFormatting sqref="E167:AH167 E171:AH171">
    <cfRule type="cellIs" dxfId="151" priority="130" operator="equal">
      <formula>0</formula>
    </cfRule>
  </conditionalFormatting>
  <conditionalFormatting sqref="E177:AH178">
    <cfRule type="cellIs" dxfId="150" priority="129" operator="equal">
      <formula>0</formula>
    </cfRule>
  </conditionalFormatting>
  <conditionalFormatting sqref="C185:C187">
    <cfRule type="cellIs" dxfId="149" priority="128" operator="equal">
      <formula>0</formula>
    </cfRule>
  </conditionalFormatting>
  <conditionalFormatting sqref="E187:AH187">
    <cfRule type="cellIs" dxfId="148" priority="127" operator="equal">
      <formula>0</formula>
    </cfRule>
  </conditionalFormatting>
  <conditionalFormatting sqref="C109:C110">
    <cfRule type="cellIs" dxfId="147" priority="124" operator="equal">
      <formula>0</formula>
    </cfRule>
  </conditionalFormatting>
  <conditionalFormatting sqref="E113:AH114">
    <cfRule type="cellIs" dxfId="146" priority="125" operator="equal">
      <formula>0</formula>
    </cfRule>
  </conditionalFormatting>
  <conditionalFormatting sqref="C122">
    <cfRule type="cellIs" dxfId="145" priority="114" operator="equal">
      <formula>0</formula>
    </cfRule>
  </conditionalFormatting>
  <conditionalFormatting sqref="C113:C114">
    <cfRule type="cellIs" dxfId="144" priority="122" operator="equal">
      <formula>0</formula>
    </cfRule>
  </conditionalFormatting>
  <conditionalFormatting sqref="E122:AH122">
    <cfRule type="cellIs" dxfId="143" priority="112" operator="equal">
      <formula>0</formula>
    </cfRule>
  </conditionalFormatting>
  <conditionalFormatting sqref="C117">
    <cfRule type="cellIs" dxfId="142" priority="117" operator="equal">
      <formula>0</formula>
    </cfRule>
  </conditionalFormatting>
  <conditionalFormatting sqref="E121:AH121">
    <cfRule type="cellIs" dxfId="141" priority="113" operator="equal">
      <formula>0</formula>
    </cfRule>
  </conditionalFormatting>
  <conditionalFormatting sqref="C118">
    <cfRule type="cellIs" dxfId="140" priority="116" operator="equal">
      <formula>0</formula>
    </cfRule>
  </conditionalFormatting>
  <conditionalFormatting sqref="C125:C126">
    <cfRule type="cellIs" dxfId="139" priority="109" operator="equal">
      <formula>0</formula>
    </cfRule>
  </conditionalFormatting>
  <conditionalFormatting sqref="C121">
    <cfRule type="cellIs" dxfId="138" priority="115" operator="equal">
      <formula>0</formula>
    </cfRule>
  </conditionalFormatting>
  <conditionalFormatting sqref="E129:AH130">
    <cfRule type="cellIs" dxfId="137" priority="107" operator="equal">
      <formula>0</formula>
    </cfRule>
  </conditionalFormatting>
  <conditionalFormatting sqref="C129:C130">
    <cfRule type="cellIs" dxfId="136" priority="108" operator="equal">
      <formula>0</formula>
    </cfRule>
  </conditionalFormatting>
  <conditionalFormatting sqref="K88:L93">
    <cfRule type="cellIs" dxfId="135" priority="106" operator="equal">
      <formula>0</formula>
    </cfRule>
  </conditionalFormatting>
  <conditionalFormatting sqref="C173:C174">
    <cfRule type="cellIs" dxfId="134" priority="105" operator="equal">
      <formula>0</formula>
    </cfRule>
  </conditionalFormatting>
  <conditionalFormatting sqref="C189:C190">
    <cfRule type="cellIs" dxfId="133" priority="104" operator="equal">
      <formula>0</formula>
    </cfRule>
  </conditionalFormatting>
  <conditionalFormatting sqref="E181:AH182">
    <cfRule type="cellIs" dxfId="132" priority="103" operator="equal">
      <formula>0</formula>
    </cfRule>
  </conditionalFormatting>
  <conditionalFormatting sqref="Q45:Q47">
    <cfRule type="cellIs" dxfId="131" priority="95" operator="equal">
      <formula>0</formula>
    </cfRule>
  </conditionalFormatting>
  <conditionalFormatting sqref="Q49:Q51">
    <cfRule type="cellIs" dxfId="130" priority="94" operator="equal">
      <formula>0</formula>
    </cfRule>
  </conditionalFormatting>
  <conditionalFormatting sqref="Q53:Q55">
    <cfRule type="cellIs" dxfId="129" priority="93" operator="equal">
      <formula>0</formula>
    </cfRule>
  </conditionalFormatting>
  <conditionalFormatting sqref="Q57:Q59">
    <cfRule type="cellIs" dxfId="128" priority="92" operator="equal">
      <formula>0</formula>
    </cfRule>
  </conditionalFormatting>
  <conditionalFormatting sqref="Q61:Q63">
    <cfRule type="cellIs" dxfId="127" priority="91" operator="equal">
      <formula>0</formula>
    </cfRule>
  </conditionalFormatting>
  <conditionalFormatting sqref="Q65:Q67">
    <cfRule type="cellIs" dxfId="126" priority="90" operator="equal">
      <formula>0</formula>
    </cfRule>
  </conditionalFormatting>
  <conditionalFormatting sqref="Q69:Q71">
    <cfRule type="cellIs" dxfId="125" priority="89" operator="equal">
      <formula>0</formula>
    </cfRule>
  </conditionalFormatting>
  <conditionalFormatting sqref="G45:G47">
    <cfRule type="cellIs" dxfId="124" priority="67" operator="equal">
      <formula>0</formula>
    </cfRule>
  </conditionalFormatting>
  <conditionalFormatting sqref="E45:E47">
    <cfRule type="cellIs" dxfId="123" priority="81" operator="equal">
      <formula>0</formula>
    </cfRule>
  </conditionalFormatting>
  <conditionalFormatting sqref="E49:E51">
    <cfRule type="cellIs" dxfId="122" priority="80" operator="equal">
      <formula>0</formula>
    </cfRule>
  </conditionalFormatting>
  <conditionalFormatting sqref="E53:E55">
    <cfRule type="cellIs" dxfId="121" priority="79" operator="equal">
      <formula>0</formula>
    </cfRule>
  </conditionalFormatting>
  <conditionalFormatting sqref="E57:E59">
    <cfRule type="cellIs" dxfId="120" priority="78" operator="equal">
      <formula>0</formula>
    </cfRule>
  </conditionalFormatting>
  <conditionalFormatting sqref="E61:E63">
    <cfRule type="cellIs" dxfId="119" priority="77" operator="equal">
      <formula>0</formula>
    </cfRule>
  </conditionalFormatting>
  <conditionalFormatting sqref="E65:E67">
    <cfRule type="cellIs" dxfId="118" priority="76" operator="equal">
      <formula>0</formula>
    </cfRule>
  </conditionalFormatting>
  <conditionalFormatting sqref="E69:E71">
    <cfRule type="cellIs" dxfId="117" priority="75" operator="equal">
      <formula>0</formula>
    </cfRule>
  </conditionalFormatting>
  <conditionalFormatting sqref="F45:F47">
    <cfRule type="cellIs" dxfId="116" priority="74" operator="equal">
      <formula>0</formula>
    </cfRule>
  </conditionalFormatting>
  <conditionalFormatting sqref="F49:F51">
    <cfRule type="cellIs" dxfId="115" priority="73" operator="equal">
      <formula>0</formula>
    </cfRule>
  </conditionalFormatting>
  <conditionalFormatting sqref="F53:F55">
    <cfRule type="cellIs" dxfId="114" priority="72" operator="equal">
      <formula>0</formula>
    </cfRule>
  </conditionalFormatting>
  <conditionalFormatting sqref="F57:F59">
    <cfRule type="cellIs" dxfId="113" priority="71" operator="equal">
      <formula>0</formula>
    </cfRule>
  </conditionalFormatting>
  <conditionalFormatting sqref="F61:F63">
    <cfRule type="cellIs" dxfId="112" priority="70" operator="equal">
      <formula>0</formula>
    </cfRule>
  </conditionalFormatting>
  <conditionalFormatting sqref="F65:F67">
    <cfRule type="cellIs" dxfId="111" priority="69" operator="equal">
      <formula>0</formula>
    </cfRule>
  </conditionalFormatting>
  <conditionalFormatting sqref="F69:F71">
    <cfRule type="cellIs" dxfId="110" priority="68" operator="equal">
      <formula>0</formula>
    </cfRule>
  </conditionalFormatting>
  <conditionalFormatting sqref="G49:G51">
    <cfRule type="cellIs" dxfId="109" priority="66" operator="equal">
      <formula>0</formula>
    </cfRule>
  </conditionalFormatting>
  <conditionalFormatting sqref="G53:G55">
    <cfRule type="cellIs" dxfId="108" priority="65" operator="equal">
      <formula>0</formula>
    </cfRule>
  </conditionalFormatting>
  <conditionalFormatting sqref="G57:G59">
    <cfRule type="cellIs" dxfId="107" priority="64" operator="equal">
      <formula>0</formula>
    </cfRule>
  </conditionalFormatting>
  <conditionalFormatting sqref="G61:G63">
    <cfRule type="cellIs" dxfId="106" priority="63" operator="equal">
      <formula>0</formula>
    </cfRule>
  </conditionalFormatting>
  <conditionalFormatting sqref="G65:G67">
    <cfRule type="cellIs" dxfId="105" priority="62" operator="equal">
      <formula>0</formula>
    </cfRule>
  </conditionalFormatting>
  <conditionalFormatting sqref="G69:G71">
    <cfRule type="cellIs" dxfId="104" priority="61" operator="equal">
      <formula>0</formula>
    </cfRule>
  </conditionalFormatting>
  <conditionalFormatting sqref="H45:H47">
    <cfRule type="cellIs" dxfId="103" priority="60" operator="equal">
      <formula>0</formula>
    </cfRule>
  </conditionalFormatting>
  <conditionalFormatting sqref="H49:H51">
    <cfRule type="cellIs" dxfId="102" priority="59" operator="equal">
      <formula>0</formula>
    </cfRule>
  </conditionalFormatting>
  <conditionalFormatting sqref="H53:H55">
    <cfRule type="cellIs" dxfId="101" priority="58" operator="equal">
      <formula>0</formula>
    </cfRule>
  </conditionalFormatting>
  <conditionalFormatting sqref="H57:H59">
    <cfRule type="cellIs" dxfId="100" priority="57" operator="equal">
      <formula>0</formula>
    </cfRule>
  </conditionalFormatting>
  <conditionalFormatting sqref="H61:H63">
    <cfRule type="cellIs" dxfId="99" priority="56" operator="equal">
      <formula>0</formula>
    </cfRule>
  </conditionalFormatting>
  <conditionalFormatting sqref="H65:H67">
    <cfRule type="cellIs" dxfId="98" priority="55" operator="equal">
      <formula>0</formula>
    </cfRule>
  </conditionalFormatting>
  <conditionalFormatting sqref="H69:H71">
    <cfRule type="cellIs" dxfId="97" priority="54" operator="equal">
      <formula>0</formula>
    </cfRule>
  </conditionalFormatting>
  <conditionalFormatting sqref="I45:I47">
    <cfRule type="cellIs" dxfId="96" priority="53" operator="equal">
      <formula>0</formula>
    </cfRule>
  </conditionalFormatting>
  <conditionalFormatting sqref="I49">
    <cfRule type="cellIs" dxfId="95" priority="52" operator="equal">
      <formula>0</formula>
    </cfRule>
  </conditionalFormatting>
  <conditionalFormatting sqref="I50:I51">
    <cfRule type="cellIs" dxfId="94" priority="51" operator="equal">
      <formula>0</formula>
    </cfRule>
  </conditionalFormatting>
  <conditionalFormatting sqref="I53:I55">
    <cfRule type="cellIs" dxfId="93" priority="50" operator="equal">
      <formula>0</formula>
    </cfRule>
  </conditionalFormatting>
  <conditionalFormatting sqref="I57:I59">
    <cfRule type="cellIs" dxfId="92" priority="49" operator="equal">
      <formula>0</formula>
    </cfRule>
  </conditionalFormatting>
  <conditionalFormatting sqref="I61:I63">
    <cfRule type="cellIs" dxfId="91" priority="48" operator="equal">
      <formula>0</formula>
    </cfRule>
  </conditionalFormatting>
  <conditionalFormatting sqref="I65:I67">
    <cfRule type="cellIs" dxfId="90" priority="47" operator="equal">
      <formula>0</formula>
    </cfRule>
  </conditionalFormatting>
  <conditionalFormatting sqref="I69:I71">
    <cfRule type="cellIs" dxfId="89" priority="46" operator="equal">
      <formula>0</formula>
    </cfRule>
  </conditionalFormatting>
  <conditionalFormatting sqref="J45:J47">
    <cfRule type="cellIs" dxfId="88" priority="45" operator="equal">
      <formula>0</formula>
    </cfRule>
  </conditionalFormatting>
  <conditionalFormatting sqref="J49:J51">
    <cfRule type="cellIs" dxfId="87" priority="44" operator="equal">
      <formula>0</formula>
    </cfRule>
  </conditionalFormatting>
  <conditionalFormatting sqref="J53:J55">
    <cfRule type="cellIs" dxfId="86" priority="43" operator="equal">
      <formula>0</formula>
    </cfRule>
  </conditionalFormatting>
  <conditionalFormatting sqref="J57:J59">
    <cfRule type="cellIs" dxfId="85" priority="42" operator="equal">
      <formula>0</formula>
    </cfRule>
  </conditionalFormatting>
  <conditionalFormatting sqref="J61:J63">
    <cfRule type="cellIs" dxfId="84" priority="41" operator="equal">
      <formula>0</formula>
    </cfRule>
  </conditionalFormatting>
  <conditionalFormatting sqref="J65:J67">
    <cfRule type="cellIs" dxfId="83" priority="40" operator="equal">
      <formula>0</formula>
    </cfRule>
  </conditionalFormatting>
  <conditionalFormatting sqref="J69">
    <cfRule type="cellIs" dxfId="82" priority="39" operator="equal">
      <formula>0</formula>
    </cfRule>
  </conditionalFormatting>
  <conditionalFormatting sqref="J70">
    <cfRule type="cellIs" dxfId="81" priority="38" operator="equal">
      <formula>0</formula>
    </cfRule>
  </conditionalFormatting>
  <conditionalFormatting sqref="J71">
    <cfRule type="cellIs" dxfId="80" priority="37" operator="equal">
      <formula>0</formula>
    </cfRule>
  </conditionalFormatting>
  <conditionalFormatting sqref="K45">
    <cfRule type="cellIs" dxfId="79" priority="36" operator="equal">
      <formula>0</formula>
    </cfRule>
  </conditionalFormatting>
  <conditionalFormatting sqref="K46:K47">
    <cfRule type="cellIs" dxfId="78" priority="35" operator="equal">
      <formula>0</formula>
    </cfRule>
  </conditionalFormatting>
  <conditionalFormatting sqref="K49:K51">
    <cfRule type="cellIs" dxfId="77" priority="34" operator="equal">
      <formula>0</formula>
    </cfRule>
  </conditionalFormatting>
  <conditionalFormatting sqref="K53:K55">
    <cfRule type="cellIs" dxfId="76" priority="33" operator="equal">
      <formula>0</formula>
    </cfRule>
  </conditionalFormatting>
  <conditionalFormatting sqref="K57:K59">
    <cfRule type="cellIs" dxfId="75" priority="32" operator="equal">
      <formula>0</formula>
    </cfRule>
  </conditionalFormatting>
  <conditionalFormatting sqref="K61:K63">
    <cfRule type="cellIs" dxfId="74" priority="31" operator="equal">
      <formula>0</formula>
    </cfRule>
  </conditionalFormatting>
  <conditionalFormatting sqref="K65:K67">
    <cfRule type="cellIs" dxfId="73" priority="30" operator="equal">
      <formula>0</formula>
    </cfRule>
  </conditionalFormatting>
  <conditionalFormatting sqref="K69:K71">
    <cfRule type="cellIs" dxfId="72" priority="29" operator="equal">
      <formula>0</formula>
    </cfRule>
  </conditionalFormatting>
  <conditionalFormatting sqref="L45:L47">
    <cfRule type="cellIs" dxfId="71" priority="28" operator="equal">
      <formula>0</formula>
    </cfRule>
  </conditionalFormatting>
  <conditionalFormatting sqref="L49:L51">
    <cfRule type="cellIs" dxfId="70" priority="27" operator="equal">
      <formula>0</formula>
    </cfRule>
  </conditionalFormatting>
  <conditionalFormatting sqref="L53:L55">
    <cfRule type="cellIs" dxfId="69" priority="26" operator="equal">
      <formula>0</formula>
    </cfRule>
  </conditionalFormatting>
  <conditionalFormatting sqref="L57:L59">
    <cfRule type="cellIs" dxfId="68" priority="25" operator="equal">
      <formula>0</formula>
    </cfRule>
  </conditionalFormatting>
  <conditionalFormatting sqref="L61:L63">
    <cfRule type="cellIs" dxfId="67" priority="24" operator="equal">
      <formula>0</formula>
    </cfRule>
  </conditionalFormatting>
  <conditionalFormatting sqref="L65:L67">
    <cfRule type="cellIs" dxfId="66" priority="23" operator="equal">
      <formula>0</formula>
    </cfRule>
  </conditionalFormatting>
  <conditionalFormatting sqref="L69:L71">
    <cfRule type="cellIs" dxfId="65" priority="22" operator="equal">
      <formula>0</formula>
    </cfRule>
  </conditionalFormatting>
  <conditionalFormatting sqref="M45:M47">
    <cfRule type="cellIs" dxfId="64" priority="21" operator="equal">
      <formula>0</formula>
    </cfRule>
  </conditionalFormatting>
  <conditionalFormatting sqref="M49:M51">
    <cfRule type="cellIs" dxfId="63" priority="20" operator="equal">
      <formula>0</formula>
    </cfRule>
  </conditionalFormatting>
  <conditionalFormatting sqref="M53:M55">
    <cfRule type="cellIs" dxfId="62" priority="19" operator="equal">
      <formula>0</formula>
    </cfRule>
  </conditionalFormatting>
  <conditionalFormatting sqref="M57:M59">
    <cfRule type="cellIs" dxfId="61" priority="18" operator="equal">
      <formula>0</formula>
    </cfRule>
  </conditionalFormatting>
  <conditionalFormatting sqref="M61:M63">
    <cfRule type="cellIs" dxfId="60" priority="17" operator="equal">
      <formula>0</formula>
    </cfRule>
  </conditionalFormatting>
  <conditionalFormatting sqref="M65:M67">
    <cfRule type="cellIs" dxfId="59" priority="16" operator="equal">
      <formula>0</formula>
    </cfRule>
  </conditionalFormatting>
  <conditionalFormatting sqref="M69:M71">
    <cfRule type="cellIs" dxfId="58" priority="15" operator="equal">
      <formula>0</formula>
    </cfRule>
  </conditionalFormatting>
  <conditionalFormatting sqref="N45:P47">
    <cfRule type="cellIs" dxfId="57" priority="14" operator="equal">
      <formula>0</formula>
    </cfRule>
  </conditionalFormatting>
  <conditionalFormatting sqref="N49:P51">
    <cfRule type="cellIs" dxfId="56" priority="13" operator="equal">
      <formula>0</formula>
    </cfRule>
  </conditionalFormatting>
  <conditionalFormatting sqref="N53:P55">
    <cfRule type="cellIs" dxfId="55" priority="12" operator="equal">
      <formula>0</formula>
    </cfRule>
  </conditionalFormatting>
  <conditionalFormatting sqref="N57:P59">
    <cfRule type="cellIs" dxfId="54" priority="11" operator="equal">
      <formula>0</formula>
    </cfRule>
  </conditionalFormatting>
  <conditionalFormatting sqref="N61:P63">
    <cfRule type="cellIs" dxfId="53" priority="10" operator="equal">
      <formula>0</formula>
    </cfRule>
  </conditionalFormatting>
  <conditionalFormatting sqref="N65:P67">
    <cfRule type="cellIs" dxfId="52" priority="9" operator="equal">
      <formula>0</formula>
    </cfRule>
  </conditionalFormatting>
  <conditionalFormatting sqref="N69:P71">
    <cfRule type="cellIs" dxfId="51" priority="8" operator="equal">
      <formula>0</formula>
    </cfRule>
  </conditionalFormatting>
  <conditionalFormatting sqref="D8">
    <cfRule type="cellIs" dxfId="50" priority="7" operator="equal">
      <formula>"-"</formula>
    </cfRule>
  </conditionalFormatting>
  <conditionalFormatting sqref="E149:AH150">
    <cfRule type="containsErrors" dxfId="49" priority="3">
      <formula>ISERROR(E149)</formula>
    </cfRule>
  </conditionalFormatting>
  <conditionalFormatting sqref="E209:AH210">
    <cfRule type="containsErrors" dxfId="48" priority="2">
      <formula>ISERROR(E209)</formula>
    </cfRule>
  </conditionalFormatting>
  <conditionalFormatting sqref="I88:J93">
    <cfRule type="cellIs" dxfId="47" priority="1" operator="equal">
      <formula>0</formula>
    </cfRule>
  </conditionalFormatting>
  <pageMargins left="0.7" right="0.7" top="0.78740157499999996" bottom="0.78740157499999996" header="0.3" footer="0.3"/>
  <pageSetup paperSize="9" scale="17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"Výpočty"</oddFooter>
  </headerFooter>
  <rowBreaks count="3" manualBreakCount="3">
    <brk id="35" max="16383" man="1"/>
    <brk id="95" max="16383" man="1"/>
    <brk id="154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H94"/>
  <sheetViews>
    <sheetView topLeftCell="A16" zoomScale="70" zoomScaleNormal="70" zoomScaleSheetLayoutView="40" workbookViewId="0"/>
  </sheetViews>
  <sheetFormatPr defaultColWidth="0" defaultRowHeight="15" customHeight="1" zeroHeight="1"/>
  <cols>
    <col min="1" max="1" width="5.109375" style="49" customWidth="1"/>
    <col min="2" max="2" width="112.33203125" style="23" customWidth="1"/>
    <col min="3" max="3" width="14.109375" style="23" customWidth="1"/>
    <col min="4" max="4" width="18.33203125" style="23" customWidth="1"/>
    <col min="5" max="7" width="18.5546875" style="23" bestFit="1" customWidth="1"/>
    <col min="8" max="8" width="14" style="23" customWidth="1"/>
    <col min="9" max="9" width="18.5546875" style="23" bestFit="1" customWidth="1"/>
    <col min="10" max="14" width="16.44140625" style="23" bestFit="1" customWidth="1"/>
    <col min="15" max="19" width="17.109375" style="23" bestFit="1" customWidth="1"/>
    <col min="20" max="25" width="16.44140625" style="23" bestFit="1" customWidth="1"/>
    <col min="26" max="27" width="13.6640625" style="23" bestFit="1" customWidth="1"/>
    <col min="28" max="28" width="17.33203125" style="23" customWidth="1"/>
    <col min="29" max="33" width="13.6640625" style="23" bestFit="1" customWidth="1"/>
    <col min="34" max="34" width="13.6640625" style="49" bestFit="1" customWidth="1"/>
    <col min="35" max="16384" width="9.109375" style="49" hidden="1"/>
  </cols>
  <sheetData>
    <row r="1" spans="1:34" ht="18">
      <c r="B1" s="361" t="s">
        <v>239</v>
      </c>
      <c r="C1" s="361"/>
      <c r="D1" s="361"/>
      <c r="E1" s="371"/>
      <c r="F1" s="371"/>
      <c r="G1" s="371"/>
      <c r="H1" s="371"/>
      <c r="I1" s="371"/>
      <c r="J1" s="371"/>
      <c r="K1" s="371"/>
      <c r="L1" s="371"/>
      <c r="M1" s="371"/>
      <c r="N1" s="413"/>
      <c r="O1" s="371"/>
      <c r="P1" s="371"/>
      <c r="Q1" s="371"/>
      <c r="R1" s="371"/>
      <c r="S1" s="371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</row>
    <row r="2" spans="1:34" ht="18">
      <c r="B2" s="32" t="s">
        <v>335</v>
      </c>
      <c r="C2" s="218"/>
      <c r="D2" s="218"/>
      <c r="E2" s="99"/>
      <c r="F2" s="99"/>
      <c r="G2" s="187">
        <f>Info!$V$19</f>
        <v>0</v>
      </c>
      <c r="H2" s="99"/>
      <c r="I2" s="99"/>
      <c r="J2" s="99"/>
      <c r="K2" s="99"/>
      <c r="L2" s="99"/>
      <c r="M2" s="99"/>
      <c r="N2" s="100"/>
      <c r="O2" s="99"/>
      <c r="P2" s="99"/>
      <c r="Q2" s="99"/>
      <c r="R2" s="99"/>
      <c r="S2" s="9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</row>
    <row r="3" spans="1:34" ht="14.4">
      <c r="B3" s="655" t="s">
        <v>192</v>
      </c>
      <c r="C3" s="656">
        <f>Info!$C$17</f>
        <v>2024</v>
      </c>
      <c r="D3" s="656" t="s">
        <v>35</v>
      </c>
      <c r="E3" s="657">
        <f>IF($C$3="-","-",$C$3+9)</f>
        <v>2033</v>
      </c>
      <c r="F3" s="681"/>
      <c r="G3" s="187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289"/>
    </row>
    <row r="4" spans="1:34" ht="14.4">
      <c r="B4" s="214" t="s">
        <v>181</v>
      </c>
      <c r="C4" s="215">
        <f>Výpočty!$D$7</f>
        <v>2024</v>
      </c>
      <c r="D4" s="216"/>
      <c r="E4" s="217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289"/>
    </row>
    <row r="5" spans="1:34" ht="14.4">
      <c r="B5" s="35"/>
      <c r="C5" s="21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2"/>
      <c r="O5" s="682"/>
      <c r="P5" s="682"/>
      <c r="Q5" s="682"/>
      <c r="R5" s="682"/>
      <c r="S5" s="682"/>
      <c r="T5" s="682"/>
      <c r="U5" s="682"/>
      <c r="V5" s="682"/>
      <c r="W5" s="682"/>
      <c r="X5" s="682"/>
      <c r="Y5" s="682"/>
      <c r="Z5" s="682"/>
      <c r="AA5" s="682"/>
      <c r="AB5" s="682"/>
      <c r="AC5" s="682"/>
      <c r="AD5" s="682"/>
      <c r="AE5" s="682"/>
      <c r="AF5" s="682"/>
      <c r="AG5" s="682"/>
      <c r="AH5" s="289"/>
    </row>
    <row r="6" spans="1:34" ht="14.4">
      <c r="B6" s="571" t="s">
        <v>274</v>
      </c>
      <c r="C6" s="572"/>
      <c r="D6" s="682"/>
      <c r="E6" s="682"/>
      <c r="F6" s="682"/>
      <c r="G6" s="682"/>
      <c r="H6" s="682"/>
      <c r="I6" s="682"/>
      <c r="J6" s="682"/>
      <c r="K6" s="682"/>
      <c r="L6" s="682"/>
      <c r="M6" s="682"/>
      <c r="N6" s="682"/>
      <c r="O6" s="682"/>
      <c r="P6" s="682"/>
      <c r="Q6" s="682"/>
      <c r="R6" s="682"/>
      <c r="S6" s="682"/>
      <c r="T6" s="682"/>
      <c r="U6" s="682"/>
      <c r="V6" s="682"/>
      <c r="W6" s="682"/>
      <c r="X6" s="682"/>
      <c r="Y6" s="682"/>
      <c r="Z6" s="682"/>
      <c r="AA6" s="682"/>
      <c r="AB6" s="682"/>
      <c r="AC6" s="682"/>
      <c r="AD6" s="682"/>
      <c r="AE6" s="682"/>
      <c r="AF6" s="682"/>
      <c r="AG6" s="682"/>
      <c r="AH6" s="289"/>
    </row>
    <row r="7" spans="1:34" s="16" customFormat="1" ht="14.4">
      <c r="B7" s="509" t="s">
        <v>300</v>
      </c>
      <c r="C7" s="512"/>
      <c r="E7" s="315"/>
      <c r="F7" s="33"/>
      <c r="G7" s="33"/>
      <c r="H7" s="33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</row>
    <row r="8" spans="1:34" ht="14.4">
      <c r="B8" s="139" t="s">
        <v>189</v>
      </c>
      <c r="C8" s="219"/>
      <c r="D8" s="220">
        <f>Info!J17</f>
        <v>2024</v>
      </c>
      <c r="E8" s="220">
        <f>D8+1</f>
        <v>2025</v>
      </c>
      <c r="F8" s="220">
        <f>E8+1</f>
        <v>2026</v>
      </c>
      <c r="G8" s="220">
        <f t="shared" ref="G8:AG8" si="0">F8+1</f>
        <v>2027</v>
      </c>
      <c r="H8" s="220">
        <f t="shared" si="0"/>
        <v>2028</v>
      </c>
      <c r="I8" s="220">
        <f t="shared" si="0"/>
        <v>2029</v>
      </c>
      <c r="J8" s="220">
        <f t="shared" si="0"/>
        <v>2030</v>
      </c>
      <c r="K8" s="220">
        <f t="shared" si="0"/>
        <v>2031</v>
      </c>
      <c r="L8" s="220">
        <f t="shared" si="0"/>
        <v>2032</v>
      </c>
      <c r="M8" s="220">
        <f t="shared" si="0"/>
        <v>2033</v>
      </c>
      <c r="N8" s="220">
        <f t="shared" si="0"/>
        <v>2034</v>
      </c>
      <c r="O8" s="220">
        <f t="shared" si="0"/>
        <v>2035</v>
      </c>
      <c r="P8" s="220">
        <f t="shared" si="0"/>
        <v>2036</v>
      </c>
      <c r="Q8" s="220">
        <f t="shared" si="0"/>
        <v>2037</v>
      </c>
      <c r="R8" s="220">
        <f t="shared" si="0"/>
        <v>2038</v>
      </c>
      <c r="S8" s="220">
        <f t="shared" si="0"/>
        <v>2039</v>
      </c>
      <c r="T8" s="220">
        <f t="shared" si="0"/>
        <v>2040</v>
      </c>
      <c r="U8" s="220">
        <f t="shared" si="0"/>
        <v>2041</v>
      </c>
      <c r="V8" s="220">
        <f t="shared" si="0"/>
        <v>2042</v>
      </c>
      <c r="W8" s="220">
        <f t="shared" si="0"/>
        <v>2043</v>
      </c>
      <c r="X8" s="220">
        <f t="shared" si="0"/>
        <v>2044</v>
      </c>
      <c r="Y8" s="220">
        <f t="shared" si="0"/>
        <v>2045</v>
      </c>
      <c r="Z8" s="220">
        <f t="shared" si="0"/>
        <v>2046</v>
      </c>
      <c r="AA8" s="220">
        <f t="shared" si="0"/>
        <v>2047</v>
      </c>
      <c r="AB8" s="220">
        <f t="shared" si="0"/>
        <v>2048</v>
      </c>
      <c r="AC8" s="220">
        <f t="shared" si="0"/>
        <v>2049</v>
      </c>
      <c r="AD8" s="220">
        <f t="shared" si="0"/>
        <v>2050</v>
      </c>
      <c r="AE8" s="220">
        <f t="shared" si="0"/>
        <v>2051</v>
      </c>
      <c r="AF8" s="220">
        <f t="shared" si="0"/>
        <v>2052</v>
      </c>
      <c r="AG8" s="220">
        <f t="shared" si="0"/>
        <v>2053</v>
      </c>
      <c r="AH8" s="290"/>
    </row>
    <row r="9" spans="1:34" ht="14.4">
      <c r="B9" s="490" t="s">
        <v>276</v>
      </c>
      <c r="C9" s="490" t="s">
        <v>17</v>
      </c>
      <c r="D9" s="646">
        <f>IF(Výpočty!$F$2=0,Výpočty!E209,Výpočty!E149)</f>
        <v>0</v>
      </c>
      <c r="E9" s="646">
        <f>IF(Výpočty!$F$2=0,Výpočty!F209,Výpočty!F149)</f>
        <v>0</v>
      </c>
      <c r="F9" s="646">
        <f>IF(Výpočty!$F$2=0,Výpočty!G209,Výpočty!G149)</f>
        <v>0</v>
      </c>
      <c r="G9" s="646">
        <f>IF(Výpočty!$F$2=0,Výpočty!H209,Výpočty!H149)</f>
        <v>0</v>
      </c>
      <c r="H9" s="646">
        <f>IF(Výpočty!$F$2=0,Výpočty!I209,Výpočty!I149)</f>
        <v>0</v>
      </c>
      <c r="I9" s="646">
        <f>IF(Výpočty!$F$2=0,Výpočty!J209,Výpočty!J149)</f>
        <v>0</v>
      </c>
      <c r="J9" s="646">
        <f>IF(Výpočty!$F$2=0,Výpočty!K209,Výpočty!K149)</f>
        <v>0</v>
      </c>
      <c r="K9" s="646">
        <f>IF(Výpočty!$F$2=0,Výpočty!L209,Výpočty!L149)</f>
        <v>0</v>
      </c>
      <c r="L9" s="646">
        <f>IF(Výpočty!$F$2=0,Výpočty!M209,Výpočty!M149)</f>
        <v>0</v>
      </c>
      <c r="M9" s="646">
        <f>IF(Výpočty!$F$2=0,Výpočty!N209,Výpočty!N149)</f>
        <v>0</v>
      </c>
      <c r="N9" s="646">
        <f>IF(Výpočty!$F$2=0,Výpočty!O209,Výpočty!O149)</f>
        <v>0</v>
      </c>
      <c r="O9" s="646">
        <f>IF(Výpočty!$F$2=0,Výpočty!P209,Výpočty!P149)</f>
        <v>0</v>
      </c>
      <c r="P9" s="646">
        <f>IF(Výpočty!$F$2=0,Výpočty!Q209,Výpočty!Q149)</f>
        <v>0</v>
      </c>
      <c r="Q9" s="646">
        <f>IF(Výpočty!$F$2=0,Výpočty!R209,Výpočty!R149)</f>
        <v>0</v>
      </c>
      <c r="R9" s="646">
        <f>IF(Výpočty!$F$2=0,Výpočty!S209,Výpočty!S149)</f>
        <v>0</v>
      </c>
      <c r="S9" s="646">
        <f>IF(Výpočty!$F$2=0,Výpočty!T209,Výpočty!T149)</f>
        <v>0</v>
      </c>
      <c r="T9" s="646">
        <f>IF(Výpočty!$F$2=0,Výpočty!U209,Výpočty!U149)</f>
        <v>0</v>
      </c>
      <c r="U9" s="646">
        <f>IF(Výpočty!$F$2=0,Výpočty!V209,Výpočty!V149)</f>
        <v>0</v>
      </c>
      <c r="V9" s="646">
        <f>IF(Výpočty!$F$2=0,Výpočty!W209,Výpočty!W149)</f>
        <v>0</v>
      </c>
      <c r="W9" s="646">
        <f>IF(Výpočty!$F$2=0,Výpočty!X209,Výpočty!X149)</f>
        <v>0</v>
      </c>
      <c r="X9" s="646">
        <f>IF(Výpočty!$F$2=0,Výpočty!Y209,Výpočty!Y149)</f>
        <v>0</v>
      </c>
      <c r="Y9" s="646">
        <f>IF(Výpočty!$F$2=0,Výpočty!Z209,Výpočty!Z149)</f>
        <v>0</v>
      </c>
      <c r="Z9" s="646">
        <f>IF(Výpočty!$F$2=0,Výpočty!AA209,Výpočty!AA149)</f>
        <v>0</v>
      </c>
      <c r="AA9" s="646">
        <f>IF(Výpočty!$F$2=0,Výpočty!AB209,Výpočty!AB149)</f>
        <v>0</v>
      </c>
      <c r="AB9" s="646">
        <f>IF(Výpočty!$F$2=0,Výpočty!AC209,Výpočty!AC149)</f>
        <v>0</v>
      </c>
      <c r="AC9" s="646">
        <f>IF(Výpočty!$F$2=0,Výpočty!AD209,Výpočty!AD149)</f>
        <v>0</v>
      </c>
      <c r="AD9" s="646">
        <f>IF(Výpočty!$F$2=0,Výpočty!AE209,Výpočty!AE149)</f>
        <v>0</v>
      </c>
      <c r="AE9" s="646">
        <f>IF(Výpočty!$F$2=0,Výpočty!AF209,Výpočty!AF149)</f>
        <v>0</v>
      </c>
      <c r="AF9" s="646">
        <f>IF(Výpočty!$F$2=0,Výpočty!AG209,Výpočty!AG149)</f>
        <v>0</v>
      </c>
      <c r="AG9" s="646">
        <f>IF(Výpočty!$F$2=0,Výpočty!AH209,Výpočty!AH149)</f>
        <v>0</v>
      </c>
      <c r="AH9" s="195"/>
    </row>
    <row r="10" spans="1:34" ht="14.4">
      <c r="B10" s="119" t="s">
        <v>277</v>
      </c>
      <c r="C10" s="119" t="s">
        <v>17</v>
      </c>
      <c r="D10" s="495">
        <f>IF(Výpočty!$F$2=0,Výpočty!E210,Výpočty!E150)</f>
        <v>39.397189899600008</v>
      </c>
      <c r="E10" s="495">
        <f>IF(Výpočty!$F$2=0,Výpočty!F210,Výpočty!F150)</f>
        <v>78.794379799200016</v>
      </c>
      <c r="F10" s="495">
        <f>IF(Výpočty!$F$2=0,Výpočty!G210,Výpočty!G150)</f>
        <v>118.19156969880002</v>
      </c>
      <c r="G10" s="495">
        <f>IF(Výpočty!$F$2=0,Výpočty!H210,Výpočty!H150)</f>
        <v>157.58875959840003</v>
      </c>
      <c r="H10" s="495">
        <f>IF(Výpočty!$F$2=0,Výpočty!I210,Výpočty!I150)</f>
        <v>196.98594949800002</v>
      </c>
      <c r="I10" s="495">
        <f>IF(Výpočty!$F$2=0,Výpočty!J210,Výpočty!J150)</f>
        <v>236.38313939760002</v>
      </c>
      <c r="J10" s="495">
        <f>IF(Výpočty!$F$2=0,Výpočty!K210,Výpočty!K150)</f>
        <v>275.78032929720001</v>
      </c>
      <c r="K10" s="495">
        <f>IF(Výpočty!$F$2=0,Výpočty!L210,Výpočty!L150)</f>
        <v>315.17751919680001</v>
      </c>
      <c r="L10" s="495">
        <f>IF(Výpočty!$F$2=0,Výpočty!M210,Výpočty!M150)</f>
        <v>354.5747090964</v>
      </c>
      <c r="M10" s="495">
        <f>IF(Výpočty!$F$2=0,Výpočty!N210,Výpočty!N150)</f>
        <v>393.97189899599999</v>
      </c>
      <c r="N10" s="495">
        <f>IF(Výpočty!$F$2=0,Výpočty!O210,Výpočty!O150)</f>
        <v>433.36908889559999</v>
      </c>
      <c r="O10" s="495">
        <f>IF(Výpočty!$F$2=0,Výpočty!P210,Výpočty!P150)</f>
        <v>472.76627879519998</v>
      </c>
      <c r="P10" s="495">
        <f>IF(Výpočty!$F$2=0,Výpočty!Q210,Výpočty!Q150)</f>
        <v>512.16346869480003</v>
      </c>
      <c r="Q10" s="495">
        <f>IF(Výpočty!$F$2=0,Výpočty!R210,Výpočty!R150)</f>
        <v>551.56065859440002</v>
      </c>
      <c r="R10" s="495">
        <f>IF(Výpočty!$F$2=0,Výpočty!S210,Výpočty!S150)</f>
        <v>590.95784849400002</v>
      </c>
      <c r="S10" s="495">
        <f>IF(Výpočty!$F$2=0,Výpočty!T210,Výpočty!T150)</f>
        <v>630.35503839360001</v>
      </c>
      <c r="T10" s="495">
        <f>IF(Výpočty!$F$2=0,Výpočty!U210,Výpočty!U150)</f>
        <v>669.75222829320001</v>
      </c>
      <c r="U10" s="495">
        <f>IF(Výpočty!$F$2=0,Výpočty!V210,Výpočty!V150)</f>
        <v>709.1494181928</v>
      </c>
      <c r="V10" s="495">
        <f>IF(Výpočty!$F$2=0,Výpočty!W210,Výpočty!W150)</f>
        <v>748.54660809239999</v>
      </c>
      <c r="W10" s="495">
        <f>IF(Výpočty!$F$2=0,Výpočty!X210,Výpočty!X150)</f>
        <v>787.94379799199999</v>
      </c>
      <c r="X10" s="495">
        <f>IF(Výpočty!$F$2=0,Výpočty!Y210,Výpočty!Y150)</f>
        <v>827.34098789159998</v>
      </c>
      <c r="Y10" s="495">
        <f>IF(Výpočty!$F$2=0,Výpočty!Z210,Výpočty!Z150)</f>
        <v>866.73817779119997</v>
      </c>
      <c r="Z10" s="495">
        <f>IF(Výpočty!$F$2=0,Výpočty!AA210,Výpočty!AA150)</f>
        <v>906.13536769079997</v>
      </c>
      <c r="AA10" s="495">
        <f>IF(Výpočty!$F$2=0,Výpočty!AB210,Výpočty!AB150)</f>
        <v>945.53255759039996</v>
      </c>
      <c r="AB10" s="495">
        <f>IF(Výpočty!$F$2=0,Výpočty!AC210,Výpočty!AC150)</f>
        <v>984.92974748999995</v>
      </c>
      <c r="AC10" s="495">
        <f>IF(Výpočty!$F$2=0,Výpočty!AD210,Výpočty!AD150)</f>
        <v>1024.3269373896001</v>
      </c>
      <c r="AD10" s="495">
        <f>IF(Výpočty!$F$2=0,Výpočty!AE210,Výpočty!AE150)</f>
        <v>1063.7241272892002</v>
      </c>
      <c r="AE10" s="495">
        <f>IF(Výpočty!$F$2=0,Výpočty!AF210,Výpočty!AF150)</f>
        <v>1103.1213171888003</v>
      </c>
      <c r="AF10" s="495">
        <f>IF(Výpočty!$F$2=0,Výpočty!AG210,Výpočty!AG150)</f>
        <v>1142.5185070884004</v>
      </c>
      <c r="AG10" s="495">
        <f>IF(Výpočty!$F$2=0,Výpočty!AH210,Výpočty!AH150)</f>
        <v>1181.9156969880005</v>
      </c>
      <c r="AH10" s="195"/>
    </row>
    <row r="11" spans="1:34" ht="14.4">
      <c r="B11" s="131" t="s">
        <v>278</v>
      </c>
      <c r="C11" s="131" t="s">
        <v>17</v>
      </c>
      <c r="D11" s="565">
        <f t="shared" ref="D11:AG11" si="1">SUM(D9:D10)</f>
        <v>39.397189899600008</v>
      </c>
      <c r="E11" s="565">
        <f t="shared" si="1"/>
        <v>78.794379799200016</v>
      </c>
      <c r="F11" s="565">
        <f t="shared" si="1"/>
        <v>118.19156969880002</v>
      </c>
      <c r="G11" s="565">
        <f t="shared" si="1"/>
        <v>157.58875959840003</v>
      </c>
      <c r="H11" s="565">
        <f t="shared" si="1"/>
        <v>196.98594949800002</v>
      </c>
      <c r="I11" s="565">
        <f t="shared" si="1"/>
        <v>236.38313939760002</v>
      </c>
      <c r="J11" s="565">
        <f t="shared" si="1"/>
        <v>275.78032929720001</v>
      </c>
      <c r="K11" s="565">
        <f t="shared" si="1"/>
        <v>315.17751919680001</v>
      </c>
      <c r="L11" s="565">
        <f t="shared" si="1"/>
        <v>354.5747090964</v>
      </c>
      <c r="M11" s="565">
        <f t="shared" si="1"/>
        <v>393.97189899599999</v>
      </c>
      <c r="N11" s="497">
        <f t="shared" si="1"/>
        <v>433.36908889559999</v>
      </c>
      <c r="O11" s="497">
        <f t="shared" si="1"/>
        <v>472.76627879519998</v>
      </c>
      <c r="P11" s="497">
        <f t="shared" si="1"/>
        <v>512.16346869480003</v>
      </c>
      <c r="Q11" s="497">
        <f t="shared" si="1"/>
        <v>551.56065859440002</v>
      </c>
      <c r="R11" s="497">
        <f t="shared" si="1"/>
        <v>590.95784849400002</v>
      </c>
      <c r="S11" s="497">
        <f t="shared" si="1"/>
        <v>630.35503839360001</v>
      </c>
      <c r="T11" s="497">
        <f t="shared" si="1"/>
        <v>669.75222829320001</v>
      </c>
      <c r="U11" s="497">
        <f t="shared" si="1"/>
        <v>709.1494181928</v>
      </c>
      <c r="V11" s="497">
        <f t="shared" si="1"/>
        <v>748.54660809239999</v>
      </c>
      <c r="W11" s="497">
        <f t="shared" si="1"/>
        <v>787.94379799199999</v>
      </c>
      <c r="X11" s="497">
        <f t="shared" si="1"/>
        <v>827.34098789159998</v>
      </c>
      <c r="Y11" s="497">
        <f t="shared" si="1"/>
        <v>866.73817779119997</v>
      </c>
      <c r="Z11" s="497">
        <f t="shared" si="1"/>
        <v>906.13536769079997</v>
      </c>
      <c r="AA11" s="497">
        <f t="shared" si="1"/>
        <v>945.53255759039996</v>
      </c>
      <c r="AB11" s="497">
        <f t="shared" si="1"/>
        <v>984.92974748999995</v>
      </c>
      <c r="AC11" s="497">
        <f t="shared" si="1"/>
        <v>1024.3269373896001</v>
      </c>
      <c r="AD11" s="497">
        <f t="shared" si="1"/>
        <v>1063.7241272892002</v>
      </c>
      <c r="AE11" s="497">
        <f t="shared" si="1"/>
        <v>1103.1213171888003</v>
      </c>
      <c r="AF11" s="497">
        <f t="shared" si="1"/>
        <v>1142.5185070884004</v>
      </c>
      <c r="AG11" s="497">
        <f t="shared" si="1"/>
        <v>1181.9156969880005</v>
      </c>
      <c r="AH11" s="292"/>
    </row>
    <row r="12" spans="1:34" ht="14.4">
      <c r="A12" s="31"/>
      <c r="B12" s="49"/>
      <c r="C12" s="49"/>
      <c r="D12" s="582"/>
      <c r="E12" s="583"/>
      <c r="F12" s="293"/>
      <c r="G12" s="293"/>
      <c r="H12" s="293"/>
      <c r="I12" s="293"/>
      <c r="J12" s="293"/>
      <c r="K12" s="293"/>
      <c r="L12" s="293"/>
      <c r="M12" s="293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2"/>
    </row>
    <row r="13" spans="1:34" ht="14.4">
      <c r="B13" s="487" t="s">
        <v>283</v>
      </c>
      <c r="C13" s="487" t="s">
        <v>17</v>
      </c>
      <c r="D13" s="498">
        <f>D9</f>
        <v>0</v>
      </c>
      <c r="E13" s="498">
        <f t="shared" ref="E13:AG14" si="2">D13+E9</f>
        <v>0</v>
      </c>
      <c r="F13" s="498">
        <f t="shared" si="2"/>
        <v>0</v>
      </c>
      <c r="G13" s="498">
        <f t="shared" si="2"/>
        <v>0</v>
      </c>
      <c r="H13" s="498">
        <f t="shared" si="2"/>
        <v>0</v>
      </c>
      <c r="I13" s="498">
        <f t="shared" si="2"/>
        <v>0</v>
      </c>
      <c r="J13" s="498">
        <f t="shared" si="2"/>
        <v>0</v>
      </c>
      <c r="K13" s="498">
        <f t="shared" si="2"/>
        <v>0</v>
      </c>
      <c r="L13" s="498">
        <f t="shared" si="2"/>
        <v>0</v>
      </c>
      <c r="M13" s="498">
        <f t="shared" si="2"/>
        <v>0</v>
      </c>
      <c r="N13" s="498">
        <f t="shared" si="2"/>
        <v>0</v>
      </c>
      <c r="O13" s="498">
        <f t="shared" si="2"/>
        <v>0</v>
      </c>
      <c r="P13" s="498">
        <f t="shared" si="2"/>
        <v>0</v>
      </c>
      <c r="Q13" s="498">
        <f t="shared" si="2"/>
        <v>0</v>
      </c>
      <c r="R13" s="498">
        <f t="shared" si="2"/>
        <v>0</v>
      </c>
      <c r="S13" s="498">
        <f t="shared" si="2"/>
        <v>0</v>
      </c>
      <c r="T13" s="498">
        <f t="shared" si="2"/>
        <v>0</v>
      </c>
      <c r="U13" s="498">
        <f t="shared" si="2"/>
        <v>0</v>
      </c>
      <c r="V13" s="498">
        <f t="shared" si="2"/>
        <v>0</v>
      </c>
      <c r="W13" s="498">
        <f t="shared" si="2"/>
        <v>0</v>
      </c>
      <c r="X13" s="498">
        <f t="shared" si="2"/>
        <v>0</v>
      </c>
      <c r="Y13" s="498">
        <f t="shared" si="2"/>
        <v>0</v>
      </c>
      <c r="Z13" s="498">
        <f t="shared" si="2"/>
        <v>0</v>
      </c>
      <c r="AA13" s="498">
        <f t="shared" si="2"/>
        <v>0</v>
      </c>
      <c r="AB13" s="498">
        <f t="shared" si="2"/>
        <v>0</v>
      </c>
      <c r="AC13" s="498">
        <f t="shared" si="2"/>
        <v>0</v>
      </c>
      <c r="AD13" s="498">
        <f t="shared" si="2"/>
        <v>0</v>
      </c>
      <c r="AE13" s="498">
        <f t="shared" si="2"/>
        <v>0</v>
      </c>
      <c r="AF13" s="498">
        <f t="shared" si="2"/>
        <v>0</v>
      </c>
      <c r="AG13" s="498">
        <f t="shared" si="2"/>
        <v>0</v>
      </c>
      <c r="AH13" s="292"/>
    </row>
    <row r="14" spans="1:34" ht="14.4">
      <c r="B14" s="119" t="s">
        <v>284</v>
      </c>
      <c r="C14" s="119" t="s">
        <v>17</v>
      </c>
      <c r="D14" s="495">
        <f>D10</f>
        <v>39.397189899600008</v>
      </c>
      <c r="E14" s="495">
        <f t="shared" si="2"/>
        <v>118.19156969880002</v>
      </c>
      <c r="F14" s="495">
        <f t="shared" si="2"/>
        <v>236.38313939760005</v>
      </c>
      <c r="G14" s="495">
        <f t="shared" si="2"/>
        <v>393.97189899600005</v>
      </c>
      <c r="H14" s="495">
        <f t="shared" si="2"/>
        <v>590.95784849400002</v>
      </c>
      <c r="I14" s="495">
        <f t="shared" si="2"/>
        <v>827.34098789159998</v>
      </c>
      <c r="J14" s="495">
        <f t="shared" si="2"/>
        <v>1103.1213171888</v>
      </c>
      <c r="K14" s="495">
        <f t="shared" si="2"/>
        <v>1418.2988363856</v>
      </c>
      <c r="L14" s="495">
        <f t="shared" si="2"/>
        <v>1772.8735454820001</v>
      </c>
      <c r="M14" s="495">
        <f t="shared" si="2"/>
        <v>2166.845444478</v>
      </c>
      <c r="N14" s="495">
        <f t="shared" si="2"/>
        <v>2600.2145333735998</v>
      </c>
      <c r="O14" s="495">
        <f t="shared" si="2"/>
        <v>3072.9808121687997</v>
      </c>
      <c r="P14" s="495">
        <f t="shared" si="2"/>
        <v>3585.1442808635998</v>
      </c>
      <c r="Q14" s="495">
        <f t="shared" si="2"/>
        <v>4136.7049394579999</v>
      </c>
      <c r="R14" s="495">
        <f t="shared" si="2"/>
        <v>4727.6627879520001</v>
      </c>
      <c r="S14" s="495">
        <f t="shared" si="2"/>
        <v>5358.0178263456</v>
      </c>
      <c r="T14" s="495">
        <f t="shared" si="2"/>
        <v>6027.7700546388005</v>
      </c>
      <c r="U14" s="495">
        <f t="shared" si="2"/>
        <v>6736.9194728316006</v>
      </c>
      <c r="V14" s="495">
        <f t="shared" si="2"/>
        <v>7485.4660809240004</v>
      </c>
      <c r="W14" s="495">
        <f t="shared" si="2"/>
        <v>8273.4098789159998</v>
      </c>
      <c r="X14" s="495">
        <f t="shared" si="2"/>
        <v>9100.7508668076007</v>
      </c>
      <c r="Y14" s="495">
        <f t="shared" si="2"/>
        <v>9967.4890445988003</v>
      </c>
      <c r="Z14" s="495">
        <f t="shared" si="2"/>
        <v>10873.624412289601</v>
      </c>
      <c r="AA14" s="495">
        <f t="shared" si="2"/>
        <v>11819.156969880001</v>
      </c>
      <c r="AB14" s="495">
        <f t="shared" si="2"/>
        <v>12804.086717370001</v>
      </c>
      <c r="AC14" s="495">
        <f t="shared" si="2"/>
        <v>13828.413654759601</v>
      </c>
      <c r="AD14" s="495">
        <f t="shared" si="2"/>
        <v>14892.137782048801</v>
      </c>
      <c r="AE14" s="495">
        <f t="shared" si="2"/>
        <v>15995.259099237603</v>
      </c>
      <c r="AF14" s="495">
        <f t="shared" si="2"/>
        <v>17137.777606326003</v>
      </c>
      <c r="AG14" s="495">
        <f t="shared" si="2"/>
        <v>18319.693303314001</v>
      </c>
      <c r="AH14" s="292"/>
    </row>
    <row r="15" spans="1:34" ht="14.4">
      <c r="B15" s="131" t="s">
        <v>285</v>
      </c>
      <c r="C15" s="131" t="s">
        <v>17</v>
      </c>
      <c r="D15" s="565">
        <f t="shared" ref="D15:AG15" si="3">SUM(D13:D14)</f>
        <v>39.397189899600008</v>
      </c>
      <c r="E15" s="565">
        <f t="shared" si="3"/>
        <v>118.19156969880002</v>
      </c>
      <c r="F15" s="565">
        <f t="shared" si="3"/>
        <v>236.38313939760005</v>
      </c>
      <c r="G15" s="565">
        <f t="shared" si="3"/>
        <v>393.97189899600005</v>
      </c>
      <c r="H15" s="565">
        <f t="shared" si="3"/>
        <v>590.95784849400002</v>
      </c>
      <c r="I15" s="565">
        <f t="shared" si="3"/>
        <v>827.34098789159998</v>
      </c>
      <c r="J15" s="565">
        <f t="shared" si="3"/>
        <v>1103.1213171888</v>
      </c>
      <c r="K15" s="565">
        <f t="shared" si="3"/>
        <v>1418.2988363856</v>
      </c>
      <c r="L15" s="565">
        <f t="shared" si="3"/>
        <v>1772.8735454820001</v>
      </c>
      <c r="M15" s="565">
        <f t="shared" si="3"/>
        <v>2166.845444478</v>
      </c>
      <c r="N15" s="565">
        <f t="shared" si="3"/>
        <v>2600.2145333735998</v>
      </c>
      <c r="O15" s="565">
        <f t="shared" si="3"/>
        <v>3072.9808121687997</v>
      </c>
      <c r="P15" s="565">
        <f t="shared" si="3"/>
        <v>3585.1442808635998</v>
      </c>
      <c r="Q15" s="565">
        <f t="shared" si="3"/>
        <v>4136.7049394579999</v>
      </c>
      <c r="R15" s="565">
        <f t="shared" si="3"/>
        <v>4727.6627879520001</v>
      </c>
      <c r="S15" s="565">
        <f t="shared" si="3"/>
        <v>5358.0178263456</v>
      </c>
      <c r="T15" s="565">
        <f t="shared" si="3"/>
        <v>6027.7700546388005</v>
      </c>
      <c r="U15" s="565">
        <f t="shared" si="3"/>
        <v>6736.9194728316006</v>
      </c>
      <c r="V15" s="565">
        <f t="shared" si="3"/>
        <v>7485.4660809240004</v>
      </c>
      <c r="W15" s="565">
        <f t="shared" si="3"/>
        <v>8273.4098789159998</v>
      </c>
      <c r="X15" s="565">
        <f t="shared" si="3"/>
        <v>9100.7508668076007</v>
      </c>
      <c r="Y15" s="565">
        <f t="shared" si="3"/>
        <v>9967.4890445988003</v>
      </c>
      <c r="Z15" s="565">
        <f t="shared" si="3"/>
        <v>10873.624412289601</v>
      </c>
      <c r="AA15" s="565">
        <f t="shared" si="3"/>
        <v>11819.156969880001</v>
      </c>
      <c r="AB15" s="565">
        <f t="shared" si="3"/>
        <v>12804.086717370001</v>
      </c>
      <c r="AC15" s="565">
        <f t="shared" si="3"/>
        <v>13828.413654759601</v>
      </c>
      <c r="AD15" s="565">
        <f t="shared" si="3"/>
        <v>14892.137782048801</v>
      </c>
      <c r="AE15" s="565">
        <f t="shared" si="3"/>
        <v>15995.259099237603</v>
      </c>
      <c r="AF15" s="565">
        <f t="shared" si="3"/>
        <v>17137.777606326003</v>
      </c>
      <c r="AG15" s="565">
        <f t="shared" si="3"/>
        <v>18319.693303314001</v>
      </c>
      <c r="AH15" s="292"/>
    </row>
    <row r="16" spans="1:34" ht="14.4">
      <c r="B16" s="49"/>
      <c r="C16" s="49"/>
      <c r="D16" s="18"/>
      <c r="E16" s="293"/>
      <c r="F16" s="293"/>
      <c r="G16" s="293"/>
      <c r="H16" s="293"/>
      <c r="I16" s="293"/>
      <c r="J16" s="293"/>
      <c r="K16" s="293"/>
      <c r="L16" s="293"/>
      <c r="M16" s="293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2"/>
    </row>
    <row r="17" spans="2:34" ht="14.4">
      <c r="B17" s="213" t="s">
        <v>179</v>
      </c>
      <c r="C17" s="298"/>
      <c r="D17" s="299">
        <f>IF(D9=0,0,(($AG$9-$D$9)/Výpočty!$D$4)*(1/$AG$9))</f>
        <v>0</v>
      </c>
      <c r="E17" s="501"/>
      <c r="F17" s="293"/>
      <c r="G17" s="293"/>
      <c r="H17" s="293"/>
      <c r="I17" s="293"/>
      <c r="J17" s="293"/>
      <c r="K17" s="293"/>
      <c r="L17" s="293"/>
      <c r="M17" s="293"/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  <c r="Y17" s="294"/>
      <c r="Z17" s="294"/>
      <c r="AA17" s="294"/>
      <c r="AB17" s="294"/>
      <c r="AC17" s="294"/>
      <c r="AD17" s="294"/>
      <c r="AE17" s="294"/>
      <c r="AF17" s="294"/>
      <c r="AG17" s="294"/>
      <c r="AH17" s="292"/>
    </row>
    <row r="18" spans="2:34" ht="14.4">
      <c r="B18" s="214" t="s">
        <v>180</v>
      </c>
      <c r="C18" s="93"/>
      <c r="D18" s="300">
        <f>IF(D10=0,0,(($AG$10-$D$10)/Výpočty!$D$4)*(1/$AG$10))</f>
        <v>3.2222222222222222E-2</v>
      </c>
      <c r="E18" s="501"/>
      <c r="F18" s="293"/>
      <c r="G18" s="293"/>
      <c r="H18" s="293"/>
      <c r="I18" s="293"/>
      <c r="J18" s="293"/>
      <c r="K18" s="293"/>
      <c r="L18" s="293"/>
      <c r="M18" s="293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2"/>
    </row>
    <row r="19" spans="2:34" ht="14.4">
      <c r="B19" s="114"/>
      <c r="C19" s="418"/>
      <c r="D19" s="501"/>
      <c r="E19" s="293"/>
      <c r="F19" s="293"/>
      <c r="G19" s="293"/>
      <c r="H19" s="293"/>
      <c r="I19" s="293"/>
      <c r="J19" s="293"/>
      <c r="K19" s="293"/>
      <c r="L19" s="293"/>
      <c r="M19" s="293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2"/>
    </row>
    <row r="20" spans="2:34" ht="14.4">
      <c r="B20" s="139" t="s">
        <v>235</v>
      </c>
      <c r="C20" s="507"/>
      <c r="D20" s="501"/>
      <c r="E20" s="293"/>
      <c r="F20" s="293"/>
      <c r="G20" s="293"/>
      <c r="H20" s="293"/>
      <c r="I20" s="293"/>
      <c r="J20" s="293"/>
      <c r="K20" s="293"/>
      <c r="L20" s="293"/>
      <c r="M20" s="293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2"/>
    </row>
    <row r="21" spans="2:34" s="9" customFormat="1" ht="14.4">
      <c r="B21" s="154" t="s">
        <v>189</v>
      </c>
      <c r="C21" s="139"/>
      <c r="D21" s="494">
        <f t="shared" ref="D21:AG21" si="4">D8</f>
        <v>2024</v>
      </c>
      <c r="E21" s="494">
        <f t="shared" si="4"/>
        <v>2025</v>
      </c>
      <c r="F21" s="494">
        <f t="shared" si="4"/>
        <v>2026</v>
      </c>
      <c r="G21" s="494">
        <f t="shared" si="4"/>
        <v>2027</v>
      </c>
      <c r="H21" s="494">
        <f t="shared" si="4"/>
        <v>2028</v>
      </c>
      <c r="I21" s="494">
        <f t="shared" si="4"/>
        <v>2029</v>
      </c>
      <c r="J21" s="494">
        <f t="shared" si="4"/>
        <v>2030</v>
      </c>
      <c r="K21" s="494">
        <f t="shared" si="4"/>
        <v>2031</v>
      </c>
      <c r="L21" s="494">
        <f t="shared" si="4"/>
        <v>2032</v>
      </c>
      <c r="M21" s="494">
        <f t="shared" si="4"/>
        <v>2033</v>
      </c>
      <c r="N21" s="494">
        <f t="shared" si="4"/>
        <v>2034</v>
      </c>
      <c r="O21" s="494">
        <f t="shared" si="4"/>
        <v>2035</v>
      </c>
      <c r="P21" s="494">
        <f t="shared" si="4"/>
        <v>2036</v>
      </c>
      <c r="Q21" s="494">
        <f t="shared" si="4"/>
        <v>2037</v>
      </c>
      <c r="R21" s="494">
        <f t="shared" si="4"/>
        <v>2038</v>
      </c>
      <c r="S21" s="494">
        <f t="shared" si="4"/>
        <v>2039</v>
      </c>
      <c r="T21" s="494">
        <f t="shared" si="4"/>
        <v>2040</v>
      </c>
      <c r="U21" s="494">
        <f t="shared" si="4"/>
        <v>2041</v>
      </c>
      <c r="V21" s="494">
        <f t="shared" si="4"/>
        <v>2042</v>
      </c>
      <c r="W21" s="494">
        <f t="shared" si="4"/>
        <v>2043</v>
      </c>
      <c r="X21" s="494">
        <f t="shared" si="4"/>
        <v>2044</v>
      </c>
      <c r="Y21" s="494">
        <f t="shared" si="4"/>
        <v>2045</v>
      </c>
      <c r="Z21" s="494">
        <f t="shared" si="4"/>
        <v>2046</v>
      </c>
      <c r="AA21" s="494">
        <f t="shared" si="4"/>
        <v>2047</v>
      </c>
      <c r="AB21" s="494">
        <f t="shared" si="4"/>
        <v>2048</v>
      </c>
      <c r="AC21" s="494">
        <f t="shared" si="4"/>
        <v>2049</v>
      </c>
      <c r="AD21" s="494">
        <f t="shared" si="4"/>
        <v>2050</v>
      </c>
      <c r="AE21" s="494">
        <f t="shared" si="4"/>
        <v>2051</v>
      </c>
      <c r="AF21" s="494">
        <f t="shared" si="4"/>
        <v>2052</v>
      </c>
      <c r="AG21" s="494">
        <f t="shared" si="4"/>
        <v>2053</v>
      </c>
      <c r="AH21" s="432"/>
    </row>
    <row r="22" spans="2:34" s="16" customFormat="1" ht="14.4">
      <c r="B22" s="490" t="s">
        <v>236</v>
      </c>
      <c r="C22" s="490" t="s">
        <v>17</v>
      </c>
      <c r="D22" s="495">
        <f>Výpočty!E214</f>
        <v>0</v>
      </c>
      <c r="E22" s="495">
        <f>Výpočty!F214</f>
        <v>0</v>
      </c>
      <c r="F22" s="495">
        <f>Výpočty!G214</f>
        <v>0</v>
      </c>
      <c r="G22" s="495">
        <f>Výpočty!H214</f>
        <v>0</v>
      </c>
      <c r="H22" s="495">
        <f>Výpočty!I214</f>
        <v>0</v>
      </c>
      <c r="I22" s="495">
        <f>Výpočty!J214</f>
        <v>0</v>
      </c>
      <c r="J22" s="495">
        <f>Výpočty!K214</f>
        <v>0</v>
      </c>
      <c r="K22" s="495">
        <f>Výpočty!L214</f>
        <v>0</v>
      </c>
      <c r="L22" s="495">
        <f>Výpočty!M214</f>
        <v>0</v>
      </c>
      <c r="M22" s="495">
        <f>Výpočty!N214</f>
        <v>0</v>
      </c>
      <c r="N22" s="495">
        <f>Výpočty!O214</f>
        <v>0</v>
      </c>
      <c r="O22" s="495">
        <f>Výpočty!P214</f>
        <v>0</v>
      </c>
      <c r="P22" s="495">
        <f>Výpočty!Q214</f>
        <v>0</v>
      </c>
      <c r="Q22" s="495">
        <f>Výpočty!R214</f>
        <v>0</v>
      </c>
      <c r="R22" s="495">
        <f>Výpočty!S214</f>
        <v>0</v>
      </c>
      <c r="S22" s="495">
        <f>Výpočty!T214</f>
        <v>0</v>
      </c>
      <c r="T22" s="495">
        <f>Výpočty!U214</f>
        <v>0</v>
      </c>
      <c r="U22" s="495">
        <f>Výpočty!V214</f>
        <v>0</v>
      </c>
      <c r="V22" s="495">
        <f>Výpočty!W214</f>
        <v>0</v>
      </c>
      <c r="W22" s="495">
        <f>Výpočty!X214</f>
        <v>0</v>
      </c>
      <c r="X22" s="495">
        <f>Výpočty!Y214</f>
        <v>0</v>
      </c>
      <c r="Y22" s="495">
        <f>Výpočty!Z214</f>
        <v>0</v>
      </c>
      <c r="Z22" s="495">
        <f>Výpočty!AA214</f>
        <v>0</v>
      </c>
      <c r="AA22" s="495">
        <f>Výpočty!AB214</f>
        <v>0</v>
      </c>
      <c r="AB22" s="495">
        <f>Výpočty!AC214</f>
        <v>0</v>
      </c>
      <c r="AC22" s="495">
        <f>Výpočty!AD214</f>
        <v>0</v>
      </c>
      <c r="AD22" s="495">
        <f>Výpočty!AE214</f>
        <v>0</v>
      </c>
      <c r="AE22" s="495">
        <f>Výpočty!AF214</f>
        <v>0</v>
      </c>
      <c r="AF22" s="495">
        <f>Výpočty!AG214</f>
        <v>0</v>
      </c>
      <c r="AG22" s="495">
        <f>Výpočty!AH214</f>
        <v>0</v>
      </c>
      <c r="AH22" s="434"/>
    </row>
    <row r="23" spans="2:34" s="16" customFormat="1" ht="14.4">
      <c r="B23" s="65" t="s">
        <v>237</v>
      </c>
      <c r="C23" s="65" t="s">
        <v>17</v>
      </c>
      <c r="D23" s="495">
        <f>Výpočty!E215</f>
        <v>1181.9156969880003</v>
      </c>
      <c r="E23" s="495">
        <f>Výpočty!F215</f>
        <v>1181.9156969880003</v>
      </c>
      <c r="F23" s="495">
        <f>Výpočty!G215</f>
        <v>1181.9156969880003</v>
      </c>
      <c r="G23" s="495">
        <f>Výpočty!H215</f>
        <v>1181.9156969880003</v>
      </c>
      <c r="H23" s="495">
        <f>Výpočty!I215</f>
        <v>1181.9156969880003</v>
      </c>
      <c r="I23" s="495">
        <f>Výpočty!J215</f>
        <v>1181.9156969880003</v>
      </c>
      <c r="J23" s="495">
        <f>Výpočty!K215</f>
        <v>1181.9156969880003</v>
      </c>
      <c r="K23" s="495">
        <f>Výpočty!L215</f>
        <v>1181.9156969880003</v>
      </c>
      <c r="L23" s="495">
        <f>Výpočty!M215</f>
        <v>1181.9156969880003</v>
      </c>
      <c r="M23" s="495">
        <f>Výpočty!N215</f>
        <v>1181.9156969880003</v>
      </c>
      <c r="N23" s="495">
        <f>Výpočty!O215</f>
        <v>1181.9156969880003</v>
      </c>
      <c r="O23" s="495">
        <f>Výpočty!P215</f>
        <v>1181.9156969880003</v>
      </c>
      <c r="P23" s="495">
        <f>Výpočty!Q215</f>
        <v>1181.9156969880003</v>
      </c>
      <c r="Q23" s="495">
        <f>Výpočty!R215</f>
        <v>1181.9156969880003</v>
      </c>
      <c r="R23" s="495">
        <f>Výpočty!S215</f>
        <v>1181.9156969880003</v>
      </c>
      <c r="S23" s="495">
        <f>Výpočty!T215</f>
        <v>1181.9156969880003</v>
      </c>
      <c r="T23" s="495">
        <f>Výpočty!U215</f>
        <v>1181.9156969880003</v>
      </c>
      <c r="U23" s="495">
        <f>Výpočty!V215</f>
        <v>1181.9156969880003</v>
      </c>
      <c r="V23" s="495">
        <f>Výpočty!W215</f>
        <v>1181.9156969880003</v>
      </c>
      <c r="W23" s="495">
        <f>Výpočty!X215</f>
        <v>1181.9156969880003</v>
      </c>
      <c r="X23" s="495">
        <f>Výpočty!Y215</f>
        <v>1181.9156969880003</v>
      </c>
      <c r="Y23" s="495">
        <f>Výpočty!Z215</f>
        <v>1181.9156969880003</v>
      </c>
      <c r="Z23" s="495">
        <f>Výpočty!AA215</f>
        <v>1181.9156969880003</v>
      </c>
      <c r="AA23" s="495">
        <f>Výpočty!AB215</f>
        <v>1181.9156969880003</v>
      </c>
      <c r="AB23" s="495">
        <f>Výpočty!AC215</f>
        <v>1181.9156969880003</v>
      </c>
      <c r="AC23" s="495">
        <f>Výpočty!AD215</f>
        <v>1181.9156969880003</v>
      </c>
      <c r="AD23" s="495">
        <f>Výpočty!AE215</f>
        <v>1181.9156969880003</v>
      </c>
      <c r="AE23" s="495">
        <f>Výpočty!AF215</f>
        <v>1181.9156969880003</v>
      </c>
      <c r="AF23" s="495">
        <f>Výpočty!AG215</f>
        <v>1181.9156969880003</v>
      </c>
      <c r="AG23" s="495">
        <f>Výpočty!AH215</f>
        <v>1181.9156969880003</v>
      </c>
      <c r="AH23" s="434"/>
    </row>
    <row r="24" spans="2:34" s="16" customFormat="1" ht="14.4">
      <c r="B24" s="491" t="s">
        <v>267</v>
      </c>
      <c r="C24" s="491" t="s">
        <v>17</v>
      </c>
      <c r="D24" s="565">
        <f t="shared" ref="D24:AG24" si="5">SUM(D22:D23)</f>
        <v>1181.9156969880003</v>
      </c>
      <c r="E24" s="565">
        <f t="shared" si="5"/>
        <v>1181.9156969880003</v>
      </c>
      <c r="F24" s="565">
        <f t="shared" si="5"/>
        <v>1181.9156969880003</v>
      </c>
      <c r="G24" s="565">
        <f t="shared" si="5"/>
        <v>1181.9156969880003</v>
      </c>
      <c r="H24" s="565">
        <f t="shared" si="5"/>
        <v>1181.9156969880003</v>
      </c>
      <c r="I24" s="565">
        <f t="shared" si="5"/>
        <v>1181.9156969880003</v>
      </c>
      <c r="J24" s="565">
        <f t="shared" si="5"/>
        <v>1181.9156969880003</v>
      </c>
      <c r="K24" s="565">
        <f t="shared" si="5"/>
        <v>1181.9156969880003</v>
      </c>
      <c r="L24" s="565">
        <f t="shared" si="5"/>
        <v>1181.9156969880003</v>
      </c>
      <c r="M24" s="565">
        <f t="shared" si="5"/>
        <v>1181.9156969880003</v>
      </c>
      <c r="N24" s="565">
        <f t="shared" si="5"/>
        <v>1181.9156969880003</v>
      </c>
      <c r="O24" s="565">
        <f t="shared" si="5"/>
        <v>1181.9156969880003</v>
      </c>
      <c r="P24" s="565">
        <f t="shared" si="5"/>
        <v>1181.9156969880003</v>
      </c>
      <c r="Q24" s="565">
        <f t="shared" si="5"/>
        <v>1181.9156969880003</v>
      </c>
      <c r="R24" s="565">
        <f t="shared" si="5"/>
        <v>1181.9156969880003</v>
      </c>
      <c r="S24" s="565">
        <f t="shared" si="5"/>
        <v>1181.9156969880003</v>
      </c>
      <c r="T24" s="565">
        <f t="shared" si="5"/>
        <v>1181.9156969880003</v>
      </c>
      <c r="U24" s="565">
        <f t="shared" si="5"/>
        <v>1181.9156969880003</v>
      </c>
      <c r="V24" s="565">
        <f t="shared" si="5"/>
        <v>1181.9156969880003</v>
      </c>
      <c r="W24" s="565">
        <f t="shared" si="5"/>
        <v>1181.9156969880003</v>
      </c>
      <c r="X24" s="565">
        <f t="shared" si="5"/>
        <v>1181.9156969880003</v>
      </c>
      <c r="Y24" s="565">
        <f t="shared" si="5"/>
        <v>1181.9156969880003</v>
      </c>
      <c r="Z24" s="565">
        <f t="shared" si="5"/>
        <v>1181.9156969880003</v>
      </c>
      <c r="AA24" s="565">
        <f t="shared" si="5"/>
        <v>1181.9156969880003</v>
      </c>
      <c r="AB24" s="565">
        <f t="shared" si="5"/>
        <v>1181.9156969880003</v>
      </c>
      <c r="AC24" s="565">
        <f t="shared" si="5"/>
        <v>1181.9156969880003</v>
      </c>
      <c r="AD24" s="565">
        <f t="shared" si="5"/>
        <v>1181.9156969880003</v>
      </c>
      <c r="AE24" s="565">
        <f t="shared" si="5"/>
        <v>1181.9156969880003</v>
      </c>
      <c r="AF24" s="565">
        <f t="shared" si="5"/>
        <v>1181.9156969880003</v>
      </c>
      <c r="AG24" s="565">
        <f t="shared" si="5"/>
        <v>1181.9156969880003</v>
      </c>
      <c r="AH24" s="434"/>
    </row>
    <row r="25" spans="2:34" s="14" customFormat="1" ht="14.4">
      <c r="D25" s="195"/>
      <c r="E25" s="291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292"/>
    </row>
    <row r="26" spans="2:34" ht="14.4">
      <c r="B26" s="571" t="s">
        <v>279</v>
      </c>
      <c r="C26" s="572"/>
      <c r="D26" s="195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92"/>
    </row>
    <row r="27" spans="2:34" s="14" customFormat="1" ht="15" customHeight="1">
      <c r="B27" s="509" t="s">
        <v>301</v>
      </c>
      <c r="C27" s="512"/>
      <c r="D27" s="195"/>
      <c r="E27" s="661"/>
      <c r="F27" s="661"/>
      <c r="G27" s="661"/>
      <c r="H27" s="661"/>
      <c r="I27" s="661"/>
      <c r="J27" s="661"/>
      <c r="K27" s="661"/>
      <c r="L27" s="661"/>
      <c r="M27" s="661"/>
      <c r="N27" s="661"/>
      <c r="O27" s="661"/>
      <c r="P27" s="661"/>
      <c r="Q27" s="661"/>
      <c r="R27" s="661"/>
      <c r="S27" s="661"/>
      <c r="T27" s="661"/>
      <c r="U27" s="661"/>
      <c r="V27" s="661"/>
      <c r="W27" s="661"/>
      <c r="X27" s="661"/>
      <c r="Y27" s="661"/>
      <c r="Z27" s="661"/>
      <c r="AA27" s="661"/>
      <c r="AB27" s="661"/>
      <c r="AC27" s="661"/>
      <c r="AD27" s="661"/>
      <c r="AE27" s="661"/>
      <c r="AF27" s="661"/>
      <c r="AG27" s="661"/>
    </row>
    <row r="28" spans="2:34" s="31" customFormat="1" ht="15" customHeight="1">
      <c r="B28" s="139" t="s">
        <v>189</v>
      </c>
      <c r="C28" s="219"/>
      <c r="D28" s="142">
        <f t="shared" ref="D28:AG28" si="6">D8</f>
        <v>2024</v>
      </c>
      <c r="E28" s="142">
        <f t="shared" si="6"/>
        <v>2025</v>
      </c>
      <c r="F28" s="142">
        <f t="shared" si="6"/>
        <v>2026</v>
      </c>
      <c r="G28" s="142">
        <f t="shared" si="6"/>
        <v>2027</v>
      </c>
      <c r="H28" s="142">
        <f t="shared" si="6"/>
        <v>2028</v>
      </c>
      <c r="I28" s="142">
        <f t="shared" si="6"/>
        <v>2029</v>
      </c>
      <c r="J28" s="142">
        <f t="shared" si="6"/>
        <v>2030</v>
      </c>
      <c r="K28" s="142">
        <f t="shared" si="6"/>
        <v>2031</v>
      </c>
      <c r="L28" s="142">
        <f t="shared" si="6"/>
        <v>2032</v>
      </c>
      <c r="M28" s="142">
        <f t="shared" si="6"/>
        <v>2033</v>
      </c>
      <c r="N28" s="142">
        <f t="shared" si="6"/>
        <v>2034</v>
      </c>
      <c r="O28" s="142">
        <f t="shared" si="6"/>
        <v>2035</v>
      </c>
      <c r="P28" s="142">
        <f t="shared" si="6"/>
        <v>2036</v>
      </c>
      <c r="Q28" s="142">
        <f t="shared" si="6"/>
        <v>2037</v>
      </c>
      <c r="R28" s="142">
        <f t="shared" si="6"/>
        <v>2038</v>
      </c>
      <c r="S28" s="142">
        <f t="shared" si="6"/>
        <v>2039</v>
      </c>
      <c r="T28" s="142">
        <f t="shared" si="6"/>
        <v>2040</v>
      </c>
      <c r="U28" s="142">
        <f t="shared" si="6"/>
        <v>2041</v>
      </c>
      <c r="V28" s="142">
        <f t="shared" si="6"/>
        <v>2042</v>
      </c>
      <c r="W28" s="142">
        <f t="shared" si="6"/>
        <v>2043</v>
      </c>
      <c r="X28" s="142">
        <f t="shared" si="6"/>
        <v>2044</v>
      </c>
      <c r="Y28" s="142">
        <f t="shared" si="6"/>
        <v>2045</v>
      </c>
      <c r="Z28" s="142">
        <f t="shared" si="6"/>
        <v>2046</v>
      </c>
      <c r="AA28" s="142">
        <f t="shared" si="6"/>
        <v>2047</v>
      </c>
      <c r="AB28" s="142">
        <f t="shared" si="6"/>
        <v>2048</v>
      </c>
      <c r="AC28" s="142">
        <f t="shared" si="6"/>
        <v>2049</v>
      </c>
      <c r="AD28" s="142">
        <f t="shared" si="6"/>
        <v>2050</v>
      </c>
      <c r="AE28" s="142">
        <f t="shared" si="6"/>
        <v>2051</v>
      </c>
      <c r="AF28" s="142">
        <f t="shared" si="6"/>
        <v>2052</v>
      </c>
      <c r="AG28" s="142">
        <f t="shared" si="6"/>
        <v>2053</v>
      </c>
    </row>
    <row r="29" spans="2:34" s="16" customFormat="1" ht="14.4">
      <c r="B29" s="490" t="s">
        <v>280</v>
      </c>
      <c r="C29" s="490" t="s">
        <v>17</v>
      </c>
      <c r="D29" s="646">
        <f>IF(Výpočty!$F$2=0,Výpočty!E161,Výpočty!E101)</f>
        <v>0</v>
      </c>
      <c r="E29" s="646">
        <f>IF(Výpočty!$F$2=0,Výpočty!F161,Výpočty!F101)</f>
        <v>0</v>
      </c>
      <c r="F29" s="646">
        <f>IF(Výpočty!$F$2=0,Výpočty!G161,Výpočty!G101)</f>
        <v>0</v>
      </c>
      <c r="G29" s="646">
        <f>IF(Výpočty!$F$2=0,Výpočty!H161,Výpočty!H101)</f>
        <v>0</v>
      </c>
      <c r="H29" s="646">
        <f>IF(Výpočty!$F$2=0,Výpočty!I161,Výpočty!I101)</f>
        <v>0</v>
      </c>
      <c r="I29" s="646">
        <f>IF(Výpočty!$F$2=0,Výpočty!J161,Výpočty!J101)</f>
        <v>0</v>
      </c>
      <c r="J29" s="646">
        <f>IF(Výpočty!$F$2=0,Výpočty!K161,Výpočty!K101)</f>
        <v>0</v>
      </c>
      <c r="K29" s="646">
        <f>IF(Výpočty!$F$2=0,Výpočty!L161,Výpočty!L101)</f>
        <v>0</v>
      </c>
      <c r="L29" s="646">
        <f>IF(Výpočty!$F$2=0,Výpočty!M161,Výpočty!M101)</f>
        <v>0</v>
      </c>
      <c r="M29" s="646">
        <f>IF(Výpočty!$F$2=0,Výpočty!N161,Výpočty!N101)</f>
        <v>0</v>
      </c>
      <c r="N29" s="646">
        <f>IF(Výpočty!$F$2=0,Výpočty!O161,Výpočty!O101)</f>
        <v>0</v>
      </c>
      <c r="O29" s="646">
        <f>IF(Výpočty!$F$2=0,Výpočty!P161,Výpočty!P101)</f>
        <v>0</v>
      </c>
      <c r="P29" s="646">
        <f>IF(Výpočty!$F$2=0,Výpočty!Q161,Výpočty!Q101)</f>
        <v>0</v>
      </c>
      <c r="Q29" s="646">
        <f>IF(Výpočty!$F$2=0,Výpočty!R161,Výpočty!R101)</f>
        <v>0</v>
      </c>
      <c r="R29" s="646">
        <f>IF(Výpočty!$F$2=0,Výpočty!S161,Výpočty!S101)</f>
        <v>0</v>
      </c>
      <c r="S29" s="646">
        <f>IF(Výpočty!$F$2=0,Výpočty!T161,Výpočty!T101)</f>
        <v>0</v>
      </c>
      <c r="T29" s="646">
        <f>IF(Výpočty!$F$2=0,Výpočty!U161,Výpočty!U101)</f>
        <v>0</v>
      </c>
      <c r="U29" s="646">
        <f>IF(Výpočty!$F$2=0,Výpočty!V161,Výpočty!V101)</f>
        <v>0</v>
      </c>
      <c r="V29" s="646">
        <f>IF(Výpočty!$F$2=0,Výpočty!W161,Výpočty!W101)</f>
        <v>0</v>
      </c>
      <c r="W29" s="646">
        <f>IF(Výpočty!$F$2=0,Výpočty!X161,Výpočty!X101)</f>
        <v>0</v>
      </c>
      <c r="X29" s="646">
        <f>IF(Výpočty!$F$2=0,Výpočty!Y161,Výpočty!Y101)</f>
        <v>0</v>
      </c>
      <c r="Y29" s="646">
        <f>IF(Výpočty!$F$2=0,Výpočty!Z161,Výpočty!Z101)</f>
        <v>0</v>
      </c>
      <c r="Z29" s="646">
        <f>IF(Výpočty!$F$2=0,Výpočty!AA161,Výpočty!AA101)</f>
        <v>0</v>
      </c>
      <c r="AA29" s="646">
        <f>IF(Výpočty!$F$2=0,Výpočty!AB161,Výpočty!AB101)</f>
        <v>0</v>
      </c>
      <c r="AB29" s="646">
        <f>IF(Výpočty!$F$2=0,Výpočty!AC161,Výpočty!AC101)</f>
        <v>0</v>
      </c>
      <c r="AC29" s="646">
        <f>IF(Výpočty!$F$2=0,Výpočty!AD161,Výpočty!AD101)</f>
        <v>0</v>
      </c>
      <c r="AD29" s="646">
        <f>IF(Výpočty!$F$2=0,Výpočty!AE161,Výpočty!AE101)</f>
        <v>0</v>
      </c>
      <c r="AE29" s="646">
        <f>IF(Výpočty!$F$2=0,Výpočty!AF161,Výpočty!AF101)</f>
        <v>0</v>
      </c>
      <c r="AF29" s="646">
        <f>IF(Výpočty!$F$2=0,Výpočty!AG161,Výpočty!AG101)</f>
        <v>0</v>
      </c>
      <c r="AG29" s="646">
        <f>IF(Výpočty!$F$2=0,Výpočty!AH161,Výpočty!AH101)</f>
        <v>0</v>
      </c>
      <c r="AH29" s="488"/>
    </row>
    <row r="30" spans="2:34" s="16" customFormat="1" ht="14.4">
      <c r="B30" s="65" t="s">
        <v>281</v>
      </c>
      <c r="C30" s="65" t="s">
        <v>17</v>
      </c>
      <c r="D30" s="646">
        <f>IF(Výpočty!$F$2=0,Výpočty!E162,Výpočty!E102)</f>
        <v>217</v>
      </c>
      <c r="E30" s="646">
        <f>IF(Výpočty!$F$2=0,Výpočty!F162,Výpočty!F102)</f>
        <v>217</v>
      </c>
      <c r="F30" s="646">
        <f>IF(Výpočty!$F$2=0,Výpočty!G162,Výpočty!G102)</f>
        <v>217</v>
      </c>
      <c r="G30" s="646">
        <f>IF(Výpočty!$F$2=0,Výpočty!H162,Výpočty!H102)</f>
        <v>217</v>
      </c>
      <c r="H30" s="646">
        <f>IF(Výpočty!$F$2=0,Výpočty!I162,Výpočty!I102)</f>
        <v>217</v>
      </c>
      <c r="I30" s="646">
        <f>IF(Výpočty!$F$2=0,Výpočty!J162,Výpočty!J102)</f>
        <v>216.99999999999997</v>
      </c>
      <c r="J30" s="646">
        <f>IF(Výpočty!$F$2=0,Výpočty!K162,Výpočty!K102)</f>
        <v>216.99999999999997</v>
      </c>
      <c r="K30" s="646">
        <f>IF(Výpočty!$F$2=0,Výpočty!L162,Výpočty!L102)</f>
        <v>217</v>
      </c>
      <c r="L30" s="646">
        <f>IF(Výpočty!$F$2=0,Výpočty!M162,Výpočty!M102)</f>
        <v>216.99999999999997</v>
      </c>
      <c r="M30" s="646">
        <f>IF(Výpočty!$F$2=0,Výpočty!N162,Výpočty!N102)</f>
        <v>217</v>
      </c>
      <c r="N30" s="646">
        <f>IF(Výpočty!$F$2=0,Výpočty!O162,Výpočty!O102)</f>
        <v>212.74509803921569</v>
      </c>
      <c r="O30" s="646">
        <f>IF(Výpočty!$F$2=0,Výpočty!P162,Výpočty!P102)</f>
        <v>208.57362552864282</v>
      </c>
      <c r="P30" s="646">
        <f>IF(Výpočty!$F$2=0,Výpočty!Q162,Výpočty!Q102)</f>
        <v>204.48394659670865</v>
      </c>
      <c r="Q30" s="646">
        <f>IF(Výpočty!$F$2=0,Výpočty!R162,Výpočty!R102)</f>
        <v>200.47445744775359</v>
      </c>
      <c r="R30" s="646">
        <f>IF(Výpočty!$F$2=0,Výpočty!S162,Výpočty!S102)</f>
        <v>196.54358573309176</v>
      </c>
      <c r="S30" s="646">
        <f>IF(Výpočty!$F$2=0,Výpočty!T162,Výpočty!T102)</f>
        <v>192.68978993440371</v>
      </c>
      <c r="T30" s="646">
        <f>IF(Výpočty!$F$2=0,Výpočty!U162,Výpočty!U102)</f>
        <v>188.9115587592193</v>
      </c>
      <c r="U30" s="646">
        <f>IF(Výpočty!$F$2=0,Výpočty!V162,Výpočty!V102)</f>
        <v>185.20741054825422</v>
      </c>
      <c r="V30" s="646">
        <f>IF(Výpočty!$F$2=0,Výpočty!W162,Výpočty!W102)</f>
        <v>181.57589269436687</v>
      </c>
      <c r="W30" s="646">
        <f>IF(Výpočty!$F$2=0,Výpočty!X162,Výpočty!X102)</f>
        <v>178.0155810729087</v>
      </c>
      <c r="X30" s="646">
        <f>IF(Výpočty!$F$2=0,Výpočty!Y162,Výpočty!Y102)</f>
        <v>174.52507948324381</v>
      </c>
      <c r="Y30" s="646">
        <f>IF(Výpočty!$F$2=0,Výpočty!Z162,Výpočty!Z102)</f>
        <v>171.10301910121942</v>
      </c>
      <c r="Z30" s="646">
        <f>IF(Výpočty!$F$2=0,Výpočty!AA162,Výpočty!AA102)</f>
        <v>167.74805794237199</v>
      </c>
      <c r="AA30" s="646">
        <f>IF(Výpočty!$F$2=0,Výpočty!AB162,Výpočty!AB102)</f>
        <v>164.45888033565882</v>
      </c>
      <c r="AB30" s="646">
        <f>IF(Výpočty!$F$2=0,Výpočty!AC162,Výpočty!AC102)</f>
        <v>161.23419640750862</v>
      </c>
      <c r="AC30" s="646">
        <f>IF(Výpočty!$F$2=0,Výpočty!AD162,Výpočty!AD102)</f>
        <v>158.07274157598886</v>
      </c>
      <c r="AD30" s="646">
        <f>IF(Výpočty!$F$2=0,Výpočty!AE162,Výpočty!AE102)</f>
        <v>154.97327605489104</v>
      </c>
      <c r="AE30" s="646">
        <f>IF(Výpočty!$F$2=0,Výpočty!AF162,Výpočty!AF102)</f>
        <v>151.93458436754023</v>
      </c>
      <c r="AF30" s="646">
        <f>IF(Výpočty!$F$2=0,Výpočty!AG162,Výpočty!AG102)</f>
        <v>151.93458436754023</v>
      </c>
      <c r="AG30" s="646">
        <f>IF(Výpočty!$F$2=0,Výpočty!AH162,Výpočty!AH102)</f>
        <v>151.93458436754023</v>
      </c>
      <c r="AH30" s="57"/>
    </row>
    <row r="31" spans="2:34" s="16" customFormat="1" ht="14.4">
      <c r="B31" s="86" t="s">
        <v>282</v>
      </c>
      <c r="C31" s="86" t="s">
        <v>17</v>
      </c>
      <c r="D31" s="647">
        <f t="shared" ref="D31:AG31" si="7">SUM(D29:D30)</f>
        <v>217</v>
      </c>
      <c r="E31" s="565">
        <f t="shared" si="7"/>
        <v>217</v>
      </c>
      <c r="F31" s="565">
        <f t="shared" si="7"/>
        <v>217</v>
      </c>
      <c r="G31" s="565">
        <f t="shared" si="7"/>
        <v>217</v>
      </c>
      <c r="H31" s="565">
        <f t="shared" si="7"/>
        <v>217</v>
      </c>
      <c r="I31" s="565">
        <f t="shared" si="7"/>
        <v>216.99999999999997</v>
      </c>
      <c r="J31" s="565">
        <f t="shared" si="7"/>
        <v>216.99999999999997</v>
      </c>
      <c r="K31" s="565">
        <f t="shared" si="7"/>
        <v>217</v>
      </c>
      <c r="L31" s="565">
        <f t="shared" si="7"/>
        <v>216.99999999999997</v>
      </c>
      <c r="M31" s="565">
        <f t="shared" si="7"/>
        <v>217</v>
      </c>
      <c r="N31" s="565">
        <f t="shared" si="7"/>
        <v>212.74509803921569</v>
      </c>
      <c r="O31" s="565">
        <f t="shared" si="7"/>
        <v>208.57362552864282</v>
      </c>
      <c r="P31" s="565">
        <f t="shared" si="7"/>
        <v>204.48394659670865</v>
      </c>
      <c r="Q31" s="565">
        <f t="shared" si="7"/>
        <v>200.47445744775359</v>
      </c>
      <c r="R31" s="565">
        <f t="shared" si="7"/>
        <v>196.54358573309176</v>
      </c>
      <c r="S31" s="565">
        <f t="shared" si="7"/>
        <v>192.68978993440371</v>
      </c>
      <c r="T31" s="565">
        <f t="shared" si="7"/>
        <v>188.9115587592193</v>
      </c>
      <c r="U31" s="565">
        <f t="shared" si="7"/>
        <v>185.20741054825422</v>
      </c>
      <c r="V31" s="565">
        <f t="shared" si="7"/>
        <v>181.57589269436687</v>
      </c>
      <c r="W31" s="565">
        <f t="shared" si="7"/>
        <v>178.0155810729087</v>
      </c>
      <c r="X31" s="565">
        <f t="shared" si="7"/>
        <v>174.52507948324381</v>
      </c>
      <c r="Y31" s="565">
        <f t="shared" si="7"/>
        <v>171.10301910121942</v>
      </c>
      <c r="Z31" s="565">
        <f t="shared" si="7"/>
        <v>167.74805794237199</v>
      </c>
      <c r="AA31" s="565">
        <f t="shared" si="7"/>
        <v>164.45888033565882</v>
      </c>
      <c r="AB31" s="565">
        <f t="shared" si="7"/>
        <v>161.23419640750862</v>
      </c>
      <c r="AC31" s="565">
        <f t="shared" si="7"/>
        <v>158.07274157598886</v>
      </c>
      <c r="AD31" s="565">
        <f t="shared" si="7"/>
        <v>154.97327605489104</v>
      </c>
      <c r="AE31" s="565">
        <f t="shared" si="7"/>
        <v>151.93458436754023</v>
      </c>
      <c r="AF31" s="565">
        <f t="shared" si="7"/>
        <v>151.93458436754023</v>
      </c>
      <c r="AG31" s="565">
        <f t="shared" si="7"/>
        <v>151.93458436754023</v>
      </c>
      <c r="AH31" s="329"/>
    </row>
    <row r="32" spans="2:34" s="16" customFormat="1" ht="14.4">
      <c r="B32" s="17"/>
      <c r="C32" s="17"/>
      <c r="E32" s="433"/>
      <c r="F32" s="433"/>
      <c r="G32" s="433"/>
      <c r="H32" s="433"/>
      <c r="I32" s="433"/>
      <c r="J32" s="433"/>
      <c r="K32" s="433"/>
      <c r="L32" s="433"/>
      <c r="M32" s="433"/>
      <c r="N32" s="433"/>
      <c r="O32" s="433"/>
      <c r="P32" s="433"/>
      <c r="Q32" s="433"/>
      <c r="R32" s="433"/>
      <c r="S32" s="433"/>
      <c r="T32" s="433"/>
      <c r="U32" s="433"/>
      <c r="V32" s="433"/>
      <c r="W32" s="433"/>
      <c r="X32" s="433"/>
      <c r="Y32" s="433"/>
      <c r="Z32" s="433"/>
      <c r="AA32" s="433"/>
      <c r="AB32" s="433"/>
      <c r="AC32" s="433"/>
      <c r="AD32" s="433"/>
      <c r="AE32" s="433"/>
      <c r="AF32" s="433"/>
      <c r="AG32" s="433"/>
      <c r="AH32" s="329"/>
    </row>
    <row r="33" spans="2:34" s="16" customFormat="1" ht="14.4">
      <c r="B33" s="63" t="s">
        <v>286</v>
      </c>
      <c r="C33" s="63" t="s">
        <v>17</v>
      </c>
      <c r="D33" s="648">
        <f>D29</f>
        <v>0</v>
      </c>
      <c r="E33" s="498">
        <f>D33+E29</f>
        <v>0</v>
      </c>
      <c r="F33" s="498">
        <f t="shared" ref="F33:AG34" si="8">E33+F29</f>
        <v>0</v>
      </c>
      <c r="G33" s="498">
        <f t="shared" si="8"/>
        <v>0</v>
      </c>
      <c r="H33" s="498">
        <f t="shared" si="8"/>
        <v>0</v>
      </c>
      <c r="I33" s="498">
        <f t="shared" si="8"/>
        <v>0</v>
      </c>
      <c r="J33" s="498">
        <f t="shared" si="8"/>
        <v>0</v>
      </c>
      <c r="K33" s="498">
        <f t="shared" si="8"/>
        <v>0</v>
      </c>
      <c r="L33" s="498">
        <f t="shared" si="8"/>
        <v>0</v>
      </c>
      <c r="M33" s="498">
        <f t="shared" si="8"/>
        <v>0</v>
      </c>
      <c r="N33" s="498">
        <f t="shared" si="8"/>
        <v>0</v>
      </c>
      <c r="O33" s="498">
        <f t="shared" si="8"/>
        <v>0</v>
      </c>
      <c r="P33" s="498">
        <f t="shared" si="8"/>
        <v>0</v>
      </c>
      <c r="Q33" s="498">
        <f t="shared" si="8"/>
        <v>0</v>
      </c>
      <c r="R33" s="498">
        <f t="shared" si="8"/>
        <v>0</v>
      </c>
      <c r="S33" s="498">
        <f t="shared" si="8"/>
        <v>0</v>
      </c>
      <c r="T33" s="498">
        <f t="shared" si="8"/>
        <v>0</v>
      </c>
      <c r="U33" s="498">
        <f t="shared" si="8"/>
        <v>0</v>
      </c>
      <c r="V33" s="498">
        <f t="shared" si="8"/>
        <v>0</v>
      </c>
      <c r="W33" s="498">
        <f t="shared" si="8"/>
        <v>0</v>
      </c>
      <c r="X33" s="498">
        <f t="shared" si="8"/>
        <v>0</v>
      </c>
      <c r="Y33" s="498">
        <f t="shared" si="8"/>
        <v>0</v>
      </c>
      <c r="Z33" s="498">
        <f t="shared" si="8"/>
        <v>0</v>
      </c>
      <c r="AA33" s="498">
        <f t="shared" si="8"/>
        <v>0</v>
      </c>
      <c r="AB33" s="498">
        <f t="shared" si="8"/>
        <v>0</v>
      </c>
      <c r="AC33" s="498">
        <f t="shared" si="8"/>
        <v>0</v>
      </c>
      <c r="AD33" s="498">
        <f t="shared" si="8"/>
        <v>0</v>
      </c>
      <c r="AE33" s="498">
        <f t="shared" si="8"/>
        <v>0</v>
      </c>
      <c r="AF33" s="498">
        <f t="shared" si="8"/>
        <v>0</v>
      </c>
      <c r="AG33" s="498">
        <f t="shared" si="8"/>
        <v>0</v>
      </c>
      <c r="AH33" s="329"/>
    </row>
    <row r="34" spans="2:34" s="16" customFormat="1" ht="14.4">
      <c r="B34" s="65" t="s">
        <v>287</v>
      </c>
      <c r="C34" s="65" t="s">
        <v>17</v>
      </c>
      <c r="D34" s="646">
        <f>D30</f>
        <v>217</v>
      </c>
      <c r="E34" s="495">
        <f>D34+E30</f>
        <v>434</v>
      </c>
      <c r="F34" s="495">
        <f t="shared" si="8"/>
        <v>651</v>
      </c>
      <c r="G34" s="495">
        <f t="shared" si="8"/>
        <v>868</v>
      </c>
      <c r="H34" s="495">
        <f t="shared" si="8"/>
        <v>1085</v>
      </c>
      <c r="I34" s="495">
        <f t="shared" si="8"/>
        <v>1302</v>
      </c>
      <c r="J34" s="495">
        <f t="shared" si="8"/>
        <v>1519</v>
      </c>
      <c r="K34" s="495">
        <f t="shared" si="8"/>
        <v>1736</v>
      </c>
      <c r="L34" s="495">
        <f t="shared" si="8"/>
        <v>1953</v>
      </c>
      <c r="M34" s="495">
        <f t="shared" si="8"/>
        <v>2170</v>
      </c>
      <c r="N34" s="495">
        <f t="shared" si="8"/>
        <v>2382.7450980392159</v>
      </c>
      <c r="O34" s="495">
        <f t="shared" si="8"/>
        <v>2591.3187235678588</v>
      </c>
      <c r="P34" s="495">
        <f t="shared" si="8"/>
        <v>2795.8026701645676</v>
      </c>
      <c r="Q34" s="495">
        <f t="shared" si="8"/>
        <v>2996.2771276123212</v>
      </c>
      <c r="R34" s="495">
        <f t="shared" si="8"/>
        <v>3192.820713345413</v>
      </c>
      <c r="S34" s="495">
        <f t="shared" si="8"/>
        <v>3385.5105032798165</v>
      </c>
      <c r="T34" s="495">
        <f t="shared" si="8"/>
        <v>3574.4220620390356</v>
      </c>
      <c r="U34" s="495">
        <f t="shared" si="8"/>
        <v>3759.6294725872899</v>
      </c>
      <c r="V34" s="495">
        <f t="shared" si="8"/>
        <v>3941.2053652816567</v>
      </c>
      <c r="W34" s="495">
        <f t="shared" si="8"/>
        <v>4119.2209463545651</v>
      </c>
      <c r="X34" s="495">
        <f t="shared" si="8"/>
        <v>4293.7460258378087</v>
      </c>
      <c r="Y34" s="495">
        <f t="shared" si="8"/>
        <v>4464.8490449390283</v>
      </c>
      <c r="Z34" s="495">
        <f t="shared" si="8"/>
        <v>4632.5971028814001</v>
      </c>
      <c r="AA34" s="495">
        <f t="shared" si="8"/>
        <v>4797.0559832170593</v>
      </c>
      <c r="AB34" s="495">
        <f t="shared" si="8"/>
        <v>4958.2901796245678</v>
      </c>
      <c r="AC34" s="495">
        <f t="shared" si="8"/>
        <v>5116.3629212005562</v>
      </c>
      <c r="AD34" s="495">
        <f t="shared" si="8"/>
        <v>5271.3361972554476</v>
      </c>
      <c r="AE34" s="495">
        <f t="shared" si="8"/>
        <v>5423.2707816229877</v>
      </c>
      <c r="AF34" s="495">
        <f t="shared" si="8"/>
        <v>5575.2053659905278</v>
      </c>
      <c r="AG34" s="495">
        <f t="shared" si="8"/>
        <v>5727.1399503580678</v>
      </c>
      <c r="AH34" s="329"/>
    </row>
    <row r="35" spans="2:34" s="16" customFormat="1" ht="14.4">
      <c r="B35" s="86" t="s">
        <v>288</v>
      </c>
      <c r="C35" s="86" t="s">
        <v>17</v>
      </c>
      <c r="D35" s="649">
        <f t="shared" ref="D35:AG35" si="9">SUM(D33:D34)</f>
        <v>217</v>
      </c>
      <c r="E35" s="497">
        <f t="shared" si="9"/>
        <v>434</v>
      </c>
      <c r="F35" s="497">
        <f t="shared" si="9"/>
        <v>651</v>
      </c>
      <c r="G35" s="497">
        <f t="shared" si="9"/>
        <v>868</v>
      </c>
      <c r="H35" s="497">
        <f t="shared" si="9"/>
        <v>1085</v>
      </c>
      <c r="I35" s="497">
        <f t="shared" si="9"/>
        <v>1302</v>
      </c>
      <c r="J35" s="497">
        <f t="shared" si="9"/>
        <v>1519</v>
      </c>
      <c r="K35" s="497">
        <f t="shared" si="9"/>
        <v>1736</v>
      </c>
      <c r="L35" s="497">
        <f t="shared" si="9"/>
        <v>1953</v>
      </c>
      <c r="M35" s="497">
        <f t="shared" si="9"/>
        <v>2170</v>
      </c>
      <c r="N35" s="497">
        <f t="shared" si="9"/>
        <v>2382.7450980392159</v>
      </c>
      <c r="O35" s="497">
        <f t="shared" si="9"/>
        <v>2591.3187235678588</v>
      </c>
      <c r="P35" s="497">
        <f t="shared" si="9"/>
        <v>2795.8026701645676</v>
      </c>
      <c r="Q35" s="497">
        <f t="shared" si="9"/>
        <v>2996.2771276123212</v>
      </c>
      <c r="R35" s="497">
        <f t="shared" si="9"/>
        <v>3192.820713345413</v>
      </c>
      <c r="S35" s="497">
        <f t="shared" si="9"/>
        <v>3385.5105032798165</v>
      </c>
      <c r="T35" s="497">
        <f t="shared" si="9"/>
        <v>3574.4220620390356</v>
      </c>
      <c r="U35" s="497">
        <f t="shared" si="9"/>
        <v>3759.6294725872899</v>
      </c>
      <c r="V35" s="497">
        <f t="shared" si="9"/>
        <v>3941.2053652816567</v>
      </c>
      <c r="W35" s="497">
        <f t="shared" si="9"/>
        <v>4119.2209463545651</v>
      </c>
      <c r="X35" s="497">
        <f t="shared" si="9"/>
        <v>4293.7460258378087</v>
      </c>
      <c r="Y35" s="497">
        <f t="shared" si="9"/>
        <v>4464.8490449390283</v>
      </c>
      <c r="Z35" s="497">
        <f t="shared" si="9"/>
        <v>4632.5971028814001</v>
      </c>
      <c r="AA35" s="497">
        <f t="shared" si="9"/>
        <v>4797.0559832170593</v>
      </c>
      <c r="AB35" s="497">
        <f t="shared" si="9"/>
        <v>4958.2901796245678</v>
      </c>
      <c r="AC35" s="497">
        <f t="shared" si="9"/>
        <v>5116.3629212005562</v>
      </c>
      <c r="AD35" s="497">
        <f t="shared" si="9"/>
        <v>5271.3361972554476</v>
      </c>
      <c r="AE35" s="497">
        <f t="shared" si="9"/>
        <v>5423.2707816229877</v>
      </c>
      <c r="AF35" s="497">
        <f t="shared" si="9"/>
        <v>5575.2053659905278</v>
      </c>
      <c r="AG35" s="497">
        <f t="shared" si="9"/>
        <v>5727.1399503580678</v>
      </c>
      <c r="AH35" s="329"/>
    </row>
    <row r="36" spans="2:34" s="16" customFormat="1" ht="14.4">
      <c r="B36" s="17"/>
      <c r="C36" s="17"/>
      <c r="E36" s="36"/>
      <c r="F36" s="36"/>
      <c r="G36" s="36"/>
      <c r="H36" s="36"/>
      <c r="I36" s="36"/>
      <c r="J36" s="36"/>
      <c r="K36" s="433"/>
      <c r="L36" s="433"/>
      <c r="M36" s="433"/>
      <c r="N36" s="433"/>
      <c r="O36" s="433"/>
      <c r="P36" s="433"/>
      <c r="Q36" s="433"/>
      <c r="R36" s="433"/>
      <c r="S36" s="433"/>
      <c r="T36" s="433"/>
      <c r="U36" s="433"/>
      <c r="V36" s="433"/>
      <c r="W36" s="433"/>
      <c r="X36" s="433"/>
      <c r="Y36" s="433"/>
      <c r="Z36" s="433"/>
      <c r="AA36" s="433"/>
      <c r="AB36" s="433"/>
      <c r="AC36" s="433"/>
      <c r="AD36" s="433"/>
      <c r="AE36" s="433"/>
      <c r="AF36" s="433"/>
      <c r="AG36" s="433"/>
      <c r="AH36" s="329"/>
    </row>
    <row r="37" spans="2:34" s="16" customFormat="1" ht="14.4">
      <c r="B37" s="154" t="s">
        <v>289</v>
      </c>
      <c r="C37" s="492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29"/>
    </row>
    <row r="38" spans="2:34" s="16" customFormat="1" ht="14.4">
      <c r="B38" s="509" t="s">
        <v>301</v>
      </c>
      <c r="C38" s="512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29"/>
    </row>
    <row r="39" spans="2:34" s="31" customFormat="1" ht="14.4">
      <c r="B39" s="154" t="s">
        <v>189</v>
      </c>
      <c r="C39" s="108"/>
      <c r="D39" s="494">
        <f t="shared" ref="D39:AG39" si="10">D8</f>
        <v>2024</v>
      </c>
      <c r="E39" s="494">
        <f t="shared" si="10"/>
        <v>2025</v>
      </c>
      <c r="F39" s="494">
        <f t="shared" si="10"/>
        <v>2026</v>
      </c>
      <c r="G39" s="494">
        <f t="shared" si="10"/>
        <v>2027</v>
      </c>
      <c r="H39" s="494">
        <f t="shared" si="10"/>
        <v>2028</v>
      </c>
      <c r="I39" s="494">
        <f t="shared" si="10"/>
        <v>2029</v>
      </c>
      <c r="J39" s="494">
        <f t="shared" si="10"/>
        <v>2030</v>
      </c>
      <c r="K39" s="494">
        <f t="shared" si="10"/>
        <v>2031</v>
      </c>
      <c r="L39" s="494">
        <f t="shared" si="10"/>
        <v>2032</v>
      </c>
      <c r="M39" s="494">
        <f t="shared" si="10"/>
        <v>2033</v>
      </c>
      <c r="N39" s="494">
        <f t="shared" si="10"/>
        <v>2034</v>
      </c>
      <c r="O39" s="494">
        <f t="shared" si="10"/>
        <v>2035</v>
      </c>
      <c r="P39" s="494">
        <f t="shared" si="10"/>
        <v>2036</v>
      </c>
      <c r="Q39" s="494">
        <f t="shared" si="10"/>
        <v>2037</v>
      </c>
      <c r="R39" s="494">
        <f t="shared" si="10"/>
        <v>2038</v>
      </c>
      <c r="S39" s="494">
        <f t="shared" si="10"/>
        <v>2039</v>
      </c>
      <c r="T39" s="494">
        <f t="shared" si="10"/>
        <v>2040</v>
      </c>
      <c r="U39" s="494">
        <f t="shared" si="10"/>
        <v>2041</v>
      </c>
      <c r="V39" s="494">
        <f t="shared" si="10"/>
        <v>2042</v>
      </c>
      <c r="W39" s="494">
        <f t="shared" si="10"/>
        <v>2043</v>
      </c>
      <c r="X39" s="494">
        <f t="shared" si="10"/>
        <v>2044</v>
      </c>
      <c r="Y39" s="494">
        <f t="shared" si="10"/>
        <v>2045</v>
      </c>
      <c r="Z39" s="494">
        <f t="shared" si="10"/>
        <v>2046</v>
      </c>
      <c r="AA39" s="494">
        <f t="shared" si="10"/>
        <v>2047</v>
      </c>
      <c r="AB39" s="494">
        <f t="shared" si="10"/>
        <v>2048</v>
      </c>
      <c r="AC39" s="494">
        <f t="shared" si="10"/>
        <v>2049</v>
      </c>
      <c r="AD39" s="494">
        <f t="shared" si="10"/>
        <v>2050</v>
      </c>
      <c r="AE39" s="494">
        <f t="shared" si="10"/>
        <v>2051</v>
      </c>
      <c r="AF39" s="494">
        <f t="shared" si="10"/>
        <v>2052</v>
      </c>
      <c r="AG39" s="494">
        <f t="shared" si="10"/>
        <v>2053</v>
      </c>
      <c r="AH39" s="493"/>
    </row>
    <row r="40" spans="2:34" s="57" customFormat="1" ht="14.4">
      <c r="B40" s="16" t="s">
        <v>256</v>
      </c>
      <c r="C40" s="16" t="s">
        <v>17</v>
      </c>
      <c r="D40" s="499">
        <f t="shared" ref="D40:F41" si="11">IF(D29=0,0,D29-D9)</f>
        <v>0</v>
      </c>
      <c r="E40" s="499">
        <f t="shared" si="11"/>
        <v>0</v>
      </c>
      <c r="F40" s="499">
        <f t="shared" si="11"/>
        <v>0</v>
      </c>
      <c r="G40" s="499">
        <f t="shared" ref="G40:AG40" si="12">IF(G29=0,0,G29-G9)</f>
        <v>0</v>
      </c>
      <c r="H40" s="499">
        <f t="shared" si="12"/>
        <v>0</v>
      </c>
      <c r="I40" s="499">
        <f t="shared" si="12"/>
        <v>0</v>
      </c>
      <c r="J40" s="499">
        <f t="shared" si="12"/>
        <v>0</v>
      </c>
      <c r="K40" s="499">
        <f t="shared" si="12"/>
        <v>0</v>
      </c>
      <c r="L40" s="499">
        <f t="shared" si="12"/>
        <v>0</v>
      </c>
      <c r="M40" s="499">
        <f t="shared" si="12"/>
        <v>0</v>
      </c>
      <c r="N40" s="499">
        <f t="shared" si="12"/>
        <v>0</v>
      </c>
      <c r="O40" s="499">
        <f t="shared" si="12"/>
        <v>0</v>
      </c>
      <c r="P40" s="499">
        <f t="shared" si="12"/>
        <v>0</v>
      </c>
      <c r="Q40" s="499">
        <f t="shared" si="12"/>
        <v>0</v>
      </c>
      <c r="R40" s="499">
        <f t="shared" si="12"/>
        <v>0</v>
      </c>
      <c r="S40" s="499">
        <f t="shared" si="12"/>
        <v>0</v>
      </c>
      <c r="T40" s="499">
        <f t="shared" si="12"/>
        <v>0</v>
      </c>
      <c r="U40" s="499">
        <f t="shared" si="12"/>
        <v>0</v>
      </c>
      <c r="V40" s="499">
        <f t="shared" si="12"/>
        <v>0</v>
      </c>
      <c r="W40" s="499">
        <f t="shared" si="12"/>
        <v>0</v>
      </c>
      <c r="X40" s="499">
        <f t="shared" si="12"/>
        <v>0</v>
      </c>
      <c r="Y40" s="499">
        <f t="shared" si="12"/>
        <v>0</v>
      </c>
      <c r="Z40" s="499">
        <f t="shared" si="12"/>
        <v>0</v>
      </c>
      <c r="AA40" s="499">
        <f t="shared" si="12"/>
        <v>0</v>
      </c>
      <c r="AB40" s="499">
        <f t="shared" si="12"/>
        <v>0</v>
      </c>
      <c r="AC40" s="499">
        <f t="shared" si="12"/>
        <v>0</v>
      </c>
      <c r="AD40" s="499">
        <f t="shared" si="12"/>
        <v>0</v>
      </c>
      <c r="AE40" s="499">
        <f t="shared" si="12"/>
        <v>0</v>
      </c>
      <c r="AF40" s="499">
        <f t="shared" si="12"/>
        <v>0</v>
      </c>
      <c r="AG40" s="499">
        <f t="shared" si="12"/>
        <v>0</v>
      </c>
      <c r="AH40" s="489"/>
    </row>
    <row r="41" spans="2:34" s="57" customFormat="1" ht="14.4">
      <c r="B41" s="65" t="s">
        <v>257</v>
      </c>
      <c r="C41" s="65" t="s">
        <v>17</v>
      </c>
      <c r="D41" s="499">
        <f t="shared" si="11"/>
        <v>177.60281010040001</v>
      </c>
      <c r="E41" s="499">
        <f t="shared" si="11"/>
        <v>138.20562020079998</v>
      </c>
      <c r="F41" s="499">
        <f t="shared" si="11"/>
        <v>98.808430301199976</v>
      </c>
      <c r="G41" s="499">
        <f t="shared" ref="G41:AG41" si="13">IF(G30=0,0,G30-G10)</f>
        <v>59.411240401599969</v>
      </c>
      <c r="H41" s="499">
        <f t="shared" si="13"/>
        <v>20.014050501999975</v>
      </c>
      <c r="I41" s="499">
        <f t="shared" si="13"/>
        <v>-19.383139397600047</v>
      </c>
      <c r="J41" s="499">
        <f t="shared" si="13"/>
        <v>-58.780329297200041</v>
      </c>
      <c r="K41" s="499">
        <f t="shared" si="13"/>
        <v>-98.177519196800006</v>
      </c>
      <c r="L41" s="499">
        <f t="shared" si="13"/>
        <v>-137.57470909640003</v>
      </c>
      <c r="M41" s="499">
        <f t="shared" si="13"/>
        <v>-176.97189899599999</v>
      </c>
      <c r="N41" s="499">
        <f t="shared" si="13"/>
        <v>-220.6239908563843</v>
      </c>
      <c r="O41" s="499">
        <f t="shared" si="13"/>
        <v>-264.19265326655716</v>
      </c>
      <c r="P41" s="499">
        <f t="shared" si="13"/>
        <v>-307.67952209809141</v>
      </c>
      <c r="Q41" s="499">
        <f t="shared" si="13"/>
        <v>-351.08620114664643</v>
      </c>
      <c r="R41" s="499">
        <f t="shared" si="13"/>
        <v>-394.41426276090829</v>
      </c>
      <c r="S41" s="499">
        <f t="shared" si="13"/>
        <v>-437.66524845919628</v>
      </c>
      <c r="T41" s="499">
        <f t="shared" si="13"/>
        <v>-480.8406695339807</v>
      </c>
      <c r="U41" s="499">
        <f t="shared" si="13"/>
        <v>-523.94200764454581</v>
      </c>
      <c r="V41" s="499">
        <f t="shared" si="13"/>
        <v>-566.97071539803312</v>
      </c>
      <c r="W41" s="499">
        <f t="shared" si="13"/>
        <v>-609.92821691909126</v>
      </c>
      <c r="X41" s="499">
        <f t="shared" si="13"/>
        <v>-652.81590840835611</v>
      </c>
      <c r="Y41" s="499">
        <f t="shared" si="13"/>
        <v>-695.63515868998059</v>
      </c>
      <c r="Z41" s="499">
        <f t="shared" si="13"/>
        <v>-738.38730974842792</v>
      </c>
      <c r="AA41" s="499">
        <f t="shared" si="13"/>
        <v>-781.07367725474114</v>
      </c>
      <c r="AB41" s="499">
        <f t="shared" si="13"/>
        <v>-823.69555108249131</v>
      </c>
      <c r="AC41" s="499">
        <f t="shared" si="13"/>
        <v>-866.2541958136112</v>
      </c>
      <c r="AD41" s="499">
        <f t="shared" si="13"/>
        <v>-908.75085123430915</v>
      </c>
      <c r="AE41" s="499">
        <f t="shared" si="13"/>
        <v>-951.18673282126008</v>
      </c>
      <c r="AF41" s="499">
        <f t="shared" si="13"/>
        <v>-990.58392272086019</v>
      </c>
      <c r="AG41" s="499">
        <f t="shared" si="13"/>
        <v>-1029.9811126204602</v>
      </c>
      <c r="AH41" s="489"/>
    </row>
    <row r="42" spans="2:34" ht="14.4">
      <c r="B42" s="86" t="s">
        <v>258</v>
      </c>
      <c r="C42" s="86" t="s">
        <v>17</v>
      </c>
      <c r="D42" s="500">
        <f t="shared" ref="D42:AG42" si="14">SUM(D40:D41)</f>
        <v>177.60281010040001</v>
      </c>
      <c r="E42" s="500">
        <f t="shared" si="14"/>
        <v>138.20562020079998</v>
      </c>
      <c r="F42" s="500">
        <f t="shared" si="14"/>
        <v>98.808430301199976</v>
      </c>
      <c r="G42" s="500">
        <f t="shared" si="14"/>
        <v>59.411240401599969</v>
      </c>
      <c r="H42" s="500">
        <f t="shared" si="14"/>
        <v>20.014050501999975</v>
      </c>
      <c r="I42" s="500">
        <f t="shared" si="14"/>
        <v>-19.383139397600047</v>
      </c>
      <c r="J42" s="500">
        <f t="shared" si="14"/>
        <v>-58.780329297200041</v>
      </c>
      <c r="K42" s="500">
        <f t="shared" si="14"/>
        <v>-98.177519196800006</v>
      </c>
      <c r="L42" s="500">
        <f t="shared" si="14"/>
        <v>-137.57470909640003</v>
      </c>
      <c r="M42" s="500">
        <f t="shared" si="14"/>
        <v>-176.97189899599999</v>
      </c>
      <c r="N42" s="500">
        <f t="shared" si="14"/>
        <v>-220.6239908563843</v>
      </c>
      <c r="O42" s="500">
        <f t="shared" si="14"/>
        <v>-264.19265326655716</v>
      </c>
      <c r="P42" s="500">
        <f t="shared" si="14"/>
        <v>-307.67952209809141</v>
      </c>
      <c r="Q42" s="500">
        <f t="shared" si="14"/>
        <v>-351.08620114664643</v>
      </c>
      <c r="R42" s="500">
        <f t="shared" si="14"/>
        <v>-394.41426276090829</v>
      </c>
      <c r="S42" s="500">
        <f t="shared" si="14"/>
        <v>-437.66524845919628</v>
      </c>
      <c r="T42" s="500">
        <f t="shared" si="14"/>
        <v>-480.8406695339807</v>
      </c>
      <c r="U42" s="500">
        <f t="shared" si="14"/>
        <v>-523.94200764454581</v>
      </c>
      <c r="V42" s="500">
        <f t="shared" si="14"/>
        <v>-566.97071539803312</v>
      </c>
      <c r="W42" s="500">
        <f t="shared" si="14"/>
        <v>-609.92821691909126</v>
      </c>
      <c r="X42" s="500">
        <f t="shared" si="14"/>
        <v>-652.81590840835611</v>
      </c>
      <c r="Y42" s="500">
        <f t="shared" si="14"/>
        <v>-695.63515868998059</v>
      </c>
      <c r="Z42" s="500">
        <f t="shared" si="14"/>
        <v>-738.38730974842792</v>
      </c>
      <c r="AA42" s="500">
        <f t="shared" si="14"/>
        <v>-781.07367725474114</v>
      </c>
      <c r="AB42" s="500">
        <f t="shared" si="14"/>
        <v>-823.69555108249131</v>
      </c>
      <c r="AC42" s="500">
        <f t="shared" si="14"/>
        <v>-866.2541958136112</v>
      </c>
      <c r="AD42" s="500">
        <f t="shared" si="14"/>
        <v>-908.75085123430915</v>
      </c>
      <c r="AE42" s="500">
        <f t="shared" si="14"/>
        <v>-951.18673282126008</v>
      </c>
      <c r="AF42" s="500">
        <f t="shared" si="14"/>
        <v>-990.58392272086019</v>
      </c>
      <c r="AG42" s="500">
        <f t="shared" si="14"/>
        <v>-1029.9811126204602</v>
      </c>
      <c r="AH42" s="198"/>
    </row>
    <row r="43" spans="2:34" ht="14.4">
      <c r="B43" s="115"/>
      <c r="C43" s="16"/>
      <c r="D43" s="590"/>
      <c r="E43" s="590"/>
      <c r="F43" s="590"/>
      <c r="G43" s="590"/>
      <c r="H43" s="590"/>
      <c r="I43" s="590"/>
      <c r="J43" s="590"/>
      <c r="K43" s="590"/>
      <c r="L43" s="590"/>
      <c r="M43" s="590"/>
      <c r="N43" s="590"/>
      <c r="O43" s="590"/>
      <c r="P43" s="590"/>
      <c r="Q43" s="590"/>
      <c r="R43" s="590"/>
      <c r="S43" s="590"/>
      <c r="T43" s="590"/>
      <c r="U43" s="590"/>
      <c r="V43" s="590"/>
      <c r="W43" s="590"/>
      <c r="X43" s="590"/>
      <c r="Y43" s="590"/>
      <c r="Z43" s="590"/>
      <c r="AA43" s="590"/>
      <c r="AB43" s="590"/>
      <c r="AC43" s="590"/>
      <c r="AD43" s="590"/>
      <c r="AE43" s="590"/>
      <c r="AF43" s="590"/>
      <c r="AG43" s="590"/>
      <c r="AH43" s="198"/>
    </row>
    <row r="44" spans="2:34" s="16" customFormat="1" ht="14.4">
      <c r="B44" s="16" t="s">
        <v>290</v>
      </c>
      <c r="C44" s="63" t="s">
        <v>17</v>
      </c>
      <c r="D44" s="498">
        <f>IF(D33=0,0,D33-D13)</f>
        <v>0</v>
      </c>
      <c r="E44" s="498">
        <f>IF(E40=0,0,D44+E40)</f>
        <v>0</v>
      </c>
      <c r="F44" s="498">
        <f>IF(F40=0,0,E44+F40)</f>
        <v>0</v>
      </c>
      <c r="G44" s="498">
        <f t="shared" ref="G44:AG44" si="15">IF(G40=0,0,F44+G40)</f>
        <v>0</v>
      </c>
      <c r="H44" s="498">
        <f t="shared" si="15"/>
        <v>0</v>
      </c>
      <c r="I44" s="498">
        <f t="shared" si="15"/>
        <v>0</v>
      </c>
      <c r="J44" s="498">
        <f t="shared" si="15"/>
        <v>0</v>
      </c>
      <c r="K44" s="498">
        <f t="shared" si="15"/>
        <v>0</v>
      </c>
      <c r="L44" s="498">
        <f t="shared" si="15"/>
        <v>0</v>
      </c>
      <c r="M44" s="498">
        <f t="shared" si="15"/>
        <v>0</v>
      </c>
      <c r="N44" s="498">
        <f t="shared" si="15"/>
        <v>0</v>
      </c>
      <c r="O44" s="498">
        <f t="shared" si="15"/>
        <v>0</v>
      </c>
      <c r="P44" s="498">
        <f t="shared" si="15"/>
        <v>0</v>
      </c>
      <c r="Q44" s="498">
        <f t="shared" si="15"/>
        <v>0</v>
      </c>
      <c r="R44" s="498">
        <f t="shared" si="15"/>
        <v>0</v>
      </c>
      <c r="S44" s="498">
        <f t="shared" si="15"/>
        <v>0</v>
      </c>
      <c r="T44" s="498">
        <f t="shared" si="15"/>
        <v>0</v>
      </c>
      <c r="U44" s="498">
        <f t="shared" si="15"/>
        <v>0</v>
      </c>
      <c r="V44" s="498">
        <f t="shared" si="15"/>
        <v>0</v>
      </c>
      <c r="W44" s="498">
        <f t="shared" si="15"/>
        <v>0</v>
      </c>
      <c r="X44" s="498">
        <f t="shared" si="15"/>
        <v>0</v>
      </c>
      <c r="Y44" s="498">
        <f t="shared" si="15"/>
        <v>0</v>
      </c>
      <c r="Z44" s="498">
        <f t="shared" si="15"/>
        <v>0</v>
      </c>
      <c r="AA44" s="498">
        <f t="shared" si="15"/>
        <v>0</v>
      </c>
      <c r="AB44" s="498">
        <f t="shared" si="15"/>
        <v>0</v>
      </c>
      <c r="AC44" s="498">
        <f t="shared" si="15"/>
        <v>0</v>
      </c>
      <c r="AD44" s="498">
        <f t="shared" si="15"/>
        <v>0</v>
      </c>
      <c r="AE44" s="498">
        <f t="shared" si="15"/>
        <v>0</v>
      </c>
      <c r="AF44" s="498">
        <f t="shared" si="15"/>
        <v>0</v>
      </c>
      <c r="AG44" s="498">
        <f t="shared" si="15"/>
        <v>0</v>
      </c>
      <c r="AH44" s="329"/>
    </row>
    <row r="45" spans="2:34" s="16" customFormat="1" ht="14.4">
      <c r="B45" s="65" t="s">
        <v>291</v>
      </c>
      <c r="C45" s="65" t="s">
        <v>17</v>
      </c>
      <c r="D45" s="499">
        <f>IF(D34=0,0,D34-D14)</f>
        <v>177.60281010040001</v>
      </c>
      <c r="E45" s="495">
        <f>IF(E41=0,0,D45+E41)</f>
        <v>315.80843030120002</v>
      </c>
      <c r="F45" s="495">
        <f>IF(F41=0,0,E45+F41)</f>
        <v>414.61686060239998</v>
      </c>
      <c r="G45" s="495">
        <f t="shared" ref="G45:AG45" si="16">IF(G41=0,0,F45+G41)</f>
        <v>474.02810100399995</v>
      </c>
      <c r="H45" s="495">
        <f t="shared" si="16"/>
        <v>494.04215150599993</v>
      </c>
      <c r="I45" s="495">
        <f t="shared" si="16"/>
        <v>474.65901210839991</v>
      </c>
      <c r="J45" s="495">
        <f t="shared" si="16"/>
        <v>415.87868281119984</v>
      </c>
      <c r="K45" s="495">
        <f t="shared" si="16"/>
        <v>317.70116361439983</v>
      </c>
      <c r="L45" s="495">
        <f t="shared" si="16"/>
        <v>180.1264545179998</v>
      </c>
      <c r="M45" s="495">
        <f t="shared" si="16"/>
        <v>3.1545555219998107</v>
      </c>
      <c r="N45" s="495">
        <f t="shared" si="16"/>
        <v>-217.46943533438449</v>
      </c>
      <c r="O45" s="495">
        <f t="shared" si="16"/>
        <v>-481.66208860094162</v>
      </c>
      <c r="P45" s="495">
        <f t="shared" si="16"/>
        <v>-789.34161069903303</v>
      </c>
      <c r="Q45" s="495">
        <f t="shared" si="16"/>
        <v>-1140.4278118456796</v>
      </c>
      <c r="R45" s="495">
        <f t="shared" si="16"/>
        <v>-1534.8420746065879</v>
      </c>
      <c r="S45" s="495">
        <f t="shared" si="16"/>
        <v>-1972.507323065784</v>
      </c>
      <c r="T45" s="495">
        <f t="shared" si="16"/>
        <v>-2453.3479925997649</v>
      </c>
      <c r="U45" s="495">
        <f t="shared" si="16"/>
        <v>-2977.2900002443107</v>
      </c>
      <c r="V45" s="495">
        <f t="shared" si="16"/>
        <v>-3544.2607156423437</v>
      </c>
      <c r="W45" s="495">
        <f t="shared" si="16"/>
        <v>-4154.1889325614347</v>
      </c>
      <c r="X45" s="495">
        <f t="shared" si="16"/>
        <v>-4807.0048409697911</v>
      </c>
      <c r="Y45" s="495">
        <f t="shared" si="16"/>
        <v>-5502.639999659772</v>
      </c>
      <c r="Z45" s="495">
        <f t="shared" si="16"/>
        <v>-6241.0273094082004</v>
      </c>
      <c r="AA45" s="495">
        <f t="shared" si="16"/>
        <v>-7022.1009866629411</v>
      </c>
      <c r="AB45" s="495">
        <f t="shared" si="16"/>
        <v>-7845.796537745432</v>
      </c>
      <c r="AC45" s="495">
        <f t="shared" si="16"/>
        <v>-8712.0507335590428</v>
      </c>
      <c r="AD45" s="495">
        <f t="shared" si="16"/>
        <v>-9620.8015847933511</v>
      </c>
      <c r="AE45" s="495">
        <f t="shared" si="16"/>
        <v>-10571.98831761461</v>
      </c>
      <c r="AF45" s="495">
        <f t="shared" si="16"/>
        <v>-11562.57224033547</v>
      </c>
      <c r="AG45" s="495">
        <f t="shared" si="16"/>
        <v>-12592.553352955931</v>
      </c>
      <c r="AH45" s="329"/>
    </row>
    <row r="46" spans="2:34" s="16" customFormat="1" ht="14.4">
      <c r="B46" s="86" t="s">
        <v>292</v>
      </c>
      <c r="C46" s="86" t="s">
        <v>17</v>
      </c>
      <c r="D46" s="497">
        <f>SUM(D44:D45)</f>
        <v>177.60281010040001</v>
      </c>
      <c r="E46" s="497">
        <f t="shared" ref="E46" si="17">SUM(E44:E45)</f>
        <v>315.80843030120002</v>
      </c>
      <c r="F46" s="497">
        <f t="shared" ref="F46:AG46" si="18">SUM(F44:F45)</f>
        <v>414.61686060239998</v>
      </c>
      <c r="G46" s="497">
        <f t="shared" si="18"/>
        <v>474.02810100399995</v>
      </c>
      <c r="H46" s="497">
        <f t="shared" si="18"/>
        <v>494.04215150599993</v>
      </c>
      <c r="I46" s="497">
        <f t="shared" si="18"/>
        <v>474.65901210839991</v>
      </c>
      <c r="J46" s="497">
        <f t="shared" si="18"/>
        <v>415.87868281119984</v>
      </c>
      <c r="K46" s="497">
        <f t="shared" si="18"/>
        <v>317.70116361439983</v>
      </c>
      <c r="L46" s="497">
        <f t="shared" si="18"/>
        <v>180.1264545179998</v>
      </c>
      <c r="M46" s="497">
        <f t="shared" si="18"/>
        <v>3.1545555219998107</v>
      </c>
      <c r="N46" s="497">
        <f t="shared" si="18"/>
        <v>-217.46943533438449</v>
      </c>
      <c r="O46" s="497">
        <f t="shared" si="18"/>
        <v>-481.66208860094162</v>
      </c>
      <c r="P46" s="497">
        <f t="shared" si="18"/>
        <v>-789.34161069903303</v>
      </c>
      <c r="Q46" s="497">
        <f t="shared" si="18"/>
        <v>-1140.4278118456796</v>
      </c>
      <c r="R46" s="497">
        <f t="shared" si="18"/>
        <v>-1534.8420746065879</v>
      </c>
      <c r="S46" s="497">
        <f t="shared" si="18"/>
        <v>-1972.507323065784</v>
      </c>
      <c r="T46" s="497">
        <f t="shared" si="18"/>
        <v>-2453.3479925997649</v>
      </c>
      <c r="U46" s="497">
        <f t="shared" si="18"/>
        <v>-2977.2900002443107</v>
      </c>
      <c r="V46" s="497">
        <f t="shared" si="18"/>
        <v>-3544.2607156423437</v>
      </c>
      <c r="W46" s="497">
        <f t="shared" si="18"/>
        <v>-4154.1889325614347</v>
      </c>
      <c r="X46" s="497">
        <f t="shared" si="18"/>
        <v>-4807.0048409697911</v>
      </c>
      <c r="Y46" s="497">
        <f t="shared" si="18"/>
        <v>-5502.639999659772</v>
      </c>
      <c r="Z46" s="497">
        <f t="shared" si="18"/>
        <v>-6241.0273094082004</v>
      </c>
      <c r="AA46" s="497">
        <f t="shared" si="18"/>
        <v>-7022.1009866629411</v>
      </c>
      <c r="AB46" s="497">
        <f t="shared" si="18"/>
        <v>-7845.796537745432</v>
      </c>
      <c r="AC46" s="497">
        <f t="shared" si="18"/>
        <v>-8712.0507335590428</v>
      </c>
      <c r="AD46" s="497">
        <f t="shared" si="18"/>
        <v>-9620.8015847933511</v>
      </c>
      <c r="AE46" s="497">
        <f t="shared" si="18"/>
        <v>-10571.98831761461</v>
      </c>
      <c r="AF46" s="497">
        <f t="shared" si="18"/>
        <v>-11562.57224033547</v>
      </c>
      <c r="AG46" s="497">
        <f t="shared" si="18"/>
        <v>-12592.553352955931</v>
      </c>
      <c r="AH46" s="329"/>
    </row>
    <row r="47" spans="2:34" s="295" customFormat="1" ht="14.4">
      <c r="B47" s="301"/>
      <c r="C47" s="301"/>
      <c r="D47" s="302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7"/>
    </row>
    <row r="48" spans="2:34" s="7" customFormat="1" ht="14.4" hidden="1">
      <c r="B48" s="571" t="s">
        <v>317</v>
      </c>
      <c r="C48" s="571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s="7" customFormat="1" ht="14.4" hidden="1">
      <c r="B49" s="509" t="s">
        <v>300</v>
      </c>
      <c r="C49" s="509"/>
      <c r="D49" s="316"/>
      <c r="E49" s="316"/>
      <c r="F49" s="303"/>
      <c r="G49" s="303"/>
      <c r="H49" s="303"/>
      <c r="I49" s="303"/>
      <c r="J49" s="303"/>
      <c r="K49" s="303"/>
      <c r="L49" s="303"/>
      <c r="M49" s="303"/>
      <c r="N49" s="319"/>
    </row>
    <row r="50" spans="1:33" s="30" customFormat="1" ht="14.4" hidden="1">
      <c r="B50" s="154" t="s">
        <v>240</v>
      </c>
      <c r="C50" s="209"/>
      <c r="D50" s="142">
        <f>D8</f>
        <v>2024</v>
      </c>
      <c r="E50" s="235">
        <f>E8</f>
        <v>2025</v>
      </c>
      <c r="F50" s="562">
        <f t="shared" ref="F50:AG50" si="19">F8</f>
        <v>2026</v>
      </c>
      <c r="G50" s="562">
        <f t="shared" si="19"/>
        <v>2027</v>
      </c>
      <c r="H50" s="562">
        <f t="shared" si="19"/>
        <v>2028</v>
      </c>
      <c r="I50" s="562">
        <f t="shared" si="19"/>
        <v>2029</v>
      </c>
      <c r="J50" s="562">
        <f t="shared" si="19"/>
        <v>2030</v>
      </c>
      <c r="K50" s="562">
        <f t="shared" si="19"/>
        <v>2031</v>
      </c>
      <c r="L50" s="562">
        <f t="shared" si="19"/>
        <v>2032</v>
      </c>
      <c r="M50" s="562">
        <f t="shared" si="19"/>
        <v>2033</v>
      </c>
      <c r="N50" s="562">
        <f t="shared" si="19"/>
        <v>2034</v>
      </c>
      <c r="O50" s="562">
        <f t="shared" si="19"/>
        <v>2035</v>
      </c>
      <c r="P50" s="562">
        <f t="shared" si="19"/>
        <v>2036</v>
      </c>
      <c r="Q50" s="562">
        <f t="shared" si="19"/>
        <v>2037</v>
      </c>
      <c r="R50" s="562">
        <f t="shared" si="19"/>
        <v>2038</v>
      </c>
      <c r="S50" s="562">
        <f t="shared" si="19"/>
        <v>2039</v>
      </c>
      <c r="T50" s="562">
        <f t="shared" si="19"/>
        <v>2040</v>
      </c>
      <c r="U50" s="562">
        <f t="shared" si="19"/>
        <v>2041</v>
      </c>
      <c r="V50" s="562">
        <f t="shared" si="19"/>
        <v>2042</v>
      </c>
      <c r="W50" s="562">
        <f t="shared" si="19"/>
        <v>2043</v>
      </c>
      <c r="X50" s="562">
        <f t="shared" si="19"/>
        <v>2044</v>
      </c>
      <c r="Y50" s="562">
        <f t="shared" si="19"/>
        <v>2045</v>
      </c>
      <c r="Z50" s="562">
        <f t="shared" si="19"/>
        <v>2046</v>
      </c>
      <c r="AA50" s="562">
        <f t="shared" si="19"/>
        <v>2047</v>
      </c>
      <c r="AB50" s="562">
        <f t="shared" si="19"/>
        <v>2048</v>
      </c>
      <c r="AC50" s="562">
        <f t="shared" si="19"/>
        <v>2049</v>
      </c>
      <c r="AD50" s="562">
        <f t="shared" si="19"/>
        <v>2050</v>
      </c>
      <c r="AE50" s="562">
        <f t="shared" si="19"/>
        <v>2051</v>
      </c>
      <c r="AF50" s="562">
        <f t="shared" si="19"/>
        <v>2052</v>
      </c>
      <c r="AG50" s="562">
        <f t="shared" si="19"/>
        <v>2053</v>
      </c>
    </row>
    <row r="51" spans="1:33" ht="14.4" hidden="1">
      <c r="A51" s="129"/>
      <c r="B51" s="120" t="s">
        <v>276</v>
      </c>
      <c r="C51" s="502" t="s">
        <v>6</v>
      </c>
      <c r="D51" s="495">
        <f>D9</f>
        <v>0</v>
      </c>
      <c r="E51" s="495">
        <f t="shared" ref="E51:AG51" si="20">E9</f>
        <v>0</v>
      </c>
      <c r="F51" s="495">
        <f t="shared" si="20"/>
        <v>0</v>
      </c>
      <c r="G51" s="495">
        <f t="shared" si="20"/>
        <v>0</v>
      </c>
      <c r="H51" s="495">
        <f t="shared" si="20"/>
        <v>0</v>
      </c>
      <c r="I51" s="495">
        <f t="shared" si="20"/>
        <v>0</v>
      </c>
      <c r="J51" s="495">
        <f t="shared" si="20"/>
        <v>0</v>
      </c>
      <c r="K51" s="495">
        <f t="shared" si="20"/>
        <v>0</v>
      </c>
      <c r="L51" s="495">
        <f t="shared" si="20"/>
        <v>0</v>
      </c>
      <c r="M51" s="495">
        <f t="shared" si="20"/>
        <v>0</v>
      </c>
      <c r="N51" s="496">
        <f t="shared" si="20"/>
        <v>0</v>
      </c>
      <c r="O51" s="496">
        <f t="shared" si="20"/>
        <v>0</v>
      </c>
      <c r="P51" s="496">
        <f t="shared" si="20"/>
        <v>0</v>
      </c>
      <c r="Q51" s="496">
        <f t="shared" si="20"/>
        <v>0</v>
      </c>
      <c r="R51" s="496">
        <f t="shared" si="20"/>
        <v>0</v>
      </c>
      <c r="S51" s="496">
        <f t="shared" si="20"/>
        <v>0</v>
      </c>
      <c r="T51" s="496">
        <f t="shared" si="20"/>
        <v>0</v>
      </c>
      <c r="U51" s="496">
        <f t="shared" si="20"/>
        <v>0</v>
      </c>
      <c r="V51" s="496">
        <f t="shared" si="20"/>
        <v>0</v>
      </c>
      <c r="W51" s="496">
        <f t="shared" si="20"/>
        <v>0</v>
      </c>
      <c r="X51" s="496">
        <f t="shared" si="20"/>
        <v>0</v>
      </c>
      <c r="Y51" s="496">
        <f t="shared" si="20"/>
        <v>0</v>
      </c>
      <c r="Z51" s="496">
        <f t="shared" si="20"/>
        <v>0</v>
      </c>
      <c r="AA51" s="496">
        <f t="shared" si="20"/>
        <v>0</v>
      </c>
      <c r="AB51" s="496">
        <f t="shared" si="20"/>
        <v>0</v>
      </c>
      <c r="AC51" s="496">
        <f t="shared" si="20"/>
        <v>0</v>
      </c>
      <c r="AD51" s="496">
        <f t="shared" si="20"/>
        <v>0</v>
      </c>
      <c r="AE51" s="496">
        <f t="shared" si="20"/>
        <v>0</v>
      </c>
      <c r="AF51" s="496">
        <f t="shared" si="20"/>
        <v>0</v>
      </c>
      <c r="AG51" s="496">
        <f t="shared" si="20"/>
        <v>0</v>
      </c>
    </row>
    <row r="52" spans="1:33" s="16" customFormat="1" ht="14.4" hidden="1">
      <c r="A52" s="35"/>
      <c r="B52" s="65" t="s">
        <v>269</v>
      </c>
      <c r="C52" s="503" t="s">
        <v>6</v>
      </c>
      <c r="D52" s="495">
        <f>IF(Výpočty!$F$2=0,Výpočty!E173,Výpočty!E113)</f>
        <v>0</v>
      </c>
      <c r="E52" s="495">
        <f>IF(Výpočty!$F$2=0,Výpočty!F173,Výpočty!F113)</f>
        <v>0</v>
      </c>
      <c r="F52" s="495">
        <f>IF(Výpočty!$F$2=0,Výpočty!G173,Výpočty!G113)</f>
        <v>0</v>
      </c>
      <c r="G52" s="495">
        <f>IF(Výpočty!$F$2=0,Výpočty!H173,Výpočty!H113)</f>
        <v>0</v>
      </c>
      <c r="H52" s="495">
        <f>IF(Výpočty!$F$2=0,Výpočty!I173,Výpočty!I113)</f>
        <v>0</v>
      </c>
      <c r="I52" s="495">
        <f>IF(Výpočty!$F$2=0,Výpočty!J173,Výpočty!J113)</f>
        <v>0</v>
      </c>
      <c r="J52" s="495">
        <f>IF(Výpočty!$F$2=0,Výpočty!K173,Výpočty!K113)</f>
        <v>0</v>
      </c>
      <c r="K52" s="495">
        <f>IF(Výpočty!$F$2=0,Výpočty!L173,Výpočty!L113)</f>
        <v>0</v>
      </c>
      <c r="L52" s="495">
        <f>IF(Výpočty!$F$2=0,Výpočty!M173,Výpočty!M113)</f>
        <v>0</v>
      </c>
      <c r="M52" s="495">
        <f>IF(Výpočty!$F$2=0,Výpočty!N173,Výpočty!N113)</f>
        <v>0</v>
      </c>
      <c r="N52" s="496">
        <f>IF(Výpočty!$F$2=0,Výpočty!O173,Výpočty!O113)</f>
        <v>0</v>
      </c>
      <c r="O52" s="496">
        <f>IF(Výpočty!$F$2=0,Výpočty!P173,Výpočty!P113)</f>
        <v>0</v>
      </c>
      <c r="P52" s="496">
        <f>IF(Výpočty!$F$2=0,Výpočty!Q173,Výpočty!Q113)</f>
        <v>0</v>
      </c>
      <c r="Q52" s="496">
        <f>IF(Výpočty!$F$2=0,Výpočty!R173,Výpočty!R113)</f>
        <v>0</v>
      </c>
      <c r="R52" s="496">
        <f>IF(Výpočty!$F$2=0,Výpočty!S173,Výpočty!S113)</f>
        <v>0</v>
      </c>
      <c r="S52" s="496">
        <f>IF(Výpočty!$F$2=0,Výpočty!T173,Výpočty!T113)</f>
        <v>0</v>
      </c>
      <c r="T52" s="496">
        <f>IF(Výpočty!$F$2=0,Výpočty!U173,Výpočty!U113)</f>
        <v>0</v>
      </c>
      <c r="U52" s="496">
        <f>IF(Výpočty!$F$2=0,Výpočty!V173,Výpočty!V113)</f>
        <v>0</v>
      </c>
      <c r="V52" s="496">
        <f>IF(Výpočty!$F$2=0,Výpočty!W173,Výpočty!W113)</f>
        <v>0</v>
      </c>
      <c r="W52" s="496">
        <f>IF(Výpočty!$F$2=0,Výpočty!X173,Výpočty!X113)</f>
        <v>0</v>
      </c>
      <c r="X52" s="496">
        <f>IF(Výpočty!$F$2=0,Výpočty!Y173,Výpočty!Y113)</f>
        <v>0</v>
      </c>
      <c r="Y52" s="496">
        <f>IF(Výpočty!$F$2=0,Výpočty!Z173,Výpočty!Z113)</f>
        <v>0</v>
      </c>
      <c r="Z52" s="496">
        <f>IF(Výpočty!$F$2=0,Výpočty!AA173,Výpočty!AA113)</f>
        <v>0</v>
      </c>
      <c r="AA52" s="496">
        <f>IF(Výpočty!$F$2=0,Výpočty!AB173,Výpočty!AB113)</f>
        <v>0</v>
      </c>
      <c r="AB52" s="496">
        <f>IF(Výpočty!$F$2=0,Výpočty!AC173,Výpočty!AC113)</f>
        <v>0</v>
      </c>
      <c r="AC52" s="496">
        <f>IF(Výpočty!$F$2=0,Výpočty!AD173,Výpočty!AD113)</f>
        <v>0</v>
      </c>
      <c r="AD52" s="496">
        <f>IF(Výpočty!$F$2=0,Výpočty!AE173,Výpočty!AE113)</f>
        <v>0</v>
      </c>
      <c r="AE52" s="496">
        <f>IF(Výpočty!$F$2=0,Výpočty!AF173,Výpočty!AF113)</f>
        <v>0</v>
      </c>
      <c r="AF52" s="496">
        <f>IF(Výpočty!$F$2=0,Výpočty!AG173,Výpočty!AG113)</f>
        <v>0</v>
      </c>
      <c r="AG52" s="496">
        <f>IF(Výpočty!$F$2=0,Výpočty!AH173,Výpočty!AH113)</f>
        <v>0</v>
      </c>
    </row>
    <row r="53" spans="1:33" s="16" customFormat="1" ht="14.4" hidden="1">
      <c r="A53" s="35"/>
      <c r="B53" s="65" t="s">
        <v>306</v>
      </c>
      <c r="C53" s="503" t="s">
        <v>6</v>
      </c>
      <c r="D53" s="495">
        <f>D51+D52</f>
        <v>0</v>
      </c>
      <c r="E53" s="495">
        <f t="shared" ref="E53:AG53" si="21">E51+E52</f>
        <v>0</v>
      </c>
      <c r="F53" s="495">
        <f t="shared" si="21"/>
        <v>0</v>
      </c>
      <c r="G53" s="495">
        <f t="shared" si="21"/>
        <v>0</v>
      </c>
      <c r="H53" s="495">
        <f t="shared" si="21"/>
        <v>0</v>
      </c>
      <c r="I53" s="495">
        <f t="shared" si="21"/>
        <v>0</v>
      </c>
      <c r="J53" s="495">
        <f t="shared" si="21"/>
        <v>0</v>
      </c>
      <c r="K53" s="495">
        <f t="shared" si="21"/>
        <v>0</v>
      </c>
      <c r="L53" s="495">
        <f t="shared" si="21"/>
        <v>0</v>
      </c>
      <c r="M53" s="495">
        <f t="shared" si="21"/>
        <v>0</v>
      </c>
      <c r="N53" s="496">
        <f t="shared" si="21"/>
        <v>0</v>
      </c>
      <c r="O53" s="496">
        <f t="shared" si="21"/>
        <v>0</v>
      </c>
      <c r="P53" s="496">
        <f t="shared" si="21"/>
        <v>0</v>
      </c>
      <c r="Q53" s="496">
        <f t="shared" si="21"/>
        <v>0</v>
      </c>
      <c r="R53" s="496">
        <f t="shared" si="21"/>
        <v>0</v>
      </c>
      <c r="S53" s="496">
        <f t="shared" si="21"/>
        <v>0</v>
      </c>
      <c r="T53" s="496">
        <f t="shared" si="21"/>
        <v>0</v>
      </c>
      <c r="U53" s="496">
        <f t="shared" si="21"/>
        <v>0</v>
      </c>
      <c r="V53" s="496">
        <f t="shared" si="21"/>
        <v>0</v>
      </c>
      <c r="W53" s="496">
        <f t="shared" si="21"/>
        <v>0</v>
      </c>
      <c r="X53" s="496">
        <f t="shared" si="21"/>
        <v>0</v>
      </c>
      <c r="Y53" s="496">
        <f t="shared" si="21"/>
        <v>0</v>
      </c>
      <c r="Z53" s="496">
        <f t="shared" si="21"/>
        <v>0</v>
      </c>
      <c r="AA53" s="496">
        <f t="shared" si="21"/>
        <v>0</v>
      </c>
      <c r="AB53" s="496">
        <f t="shared" si="21"/>
        <v>0</v>
      </c>
      <c r="AC53" s="496">
        <f t="shared" si="21"/>
        <v>0</v>
      </c>
      <c r="AD53" s="496">
        <f t="shared" si="21"/>
        <v>0</v>
      </c>
      <c r="AE53" s="496">
        <f t="shared" si="21"/>
        <v>0</v>
      </c>
      <c r="AF53" s="496">
        <f t="shared" si="21"/>
        <v>0</v>
      </c>
      <c r="AG53" s="496">
        <f t="shared" si="21"/>
        <v>0</v>
      </c>
    </row>
    <row r="54" spans="1:33" s="14" customFormat="1" ht="14.4" hidden="1">
      <c r="A54" s="35"/>
      <c r="B54" s="504" t="s">
        <v>268</v>
      </c>
      <c r="C54" s="505" t="s">
        <v>6</v>
      </c>
      <c r="D54" s="506">
        <f>IF(Výpočty!$F$2=0,Výpočty!E181,Výpočty!E121)</f>
        <v>0</v>
      </c>
      <c r="E54" s="506">
        <f>IF(Výpočty!$F$2=0,Výpočty!F181,Výpočty!F121)</f>
        <v>0</v>
      </c>
      <c r="F54" s="506">
        <f>IF(Výpočty!$F$2=0,Výpočty!G181,Výpočty!G121)</f>
        <v>0</v>
      </c>
      <c r="G54" s="506">
        <f>IF(Výpočty!$F$2=0,Výpočty!H181,Výpočty!H121)</f>
        <v>0</v>
      </c>
      <c r="H54" s="506">
        <f>IF(Výpočty!$F$2=0,Výpočty!I181,Výpočty!I121)</f>
        <v>0</v>
      </c>
      <c r="I54" s="506">
        <f>IF(Výpočty!$F$2=0,Výpočty!J181,Výpočty!J121)</f>
        <v>0</v>
      </c>
      <c r="J54" s="506">
        <f>IF(Výpočty!$F$2=0,Výpočty!K181,Výpočty!K121)</f>
        <v>0</v>
      </c>
      <c r="K54" s="506">
        <f>IF(Výpočty!$F$2=0,Výpočty!L181,Výpočty!L121)</f>
        <v>0</v>
      </c>
      <c r="L54" s="506">
        <f>IF(Výpočty!$F$2=0,Výpočty!M181,Výpočty!M121)</f>
        <v>0</v>
      </c>
      <c r="M54" s="506">
        <f>IF(Výpočty!$F$2=0,Výpočty!N181,Výpočty!N121)</f>
        <v>0</v>
      </c>
      <c r="N54" s="511">
        <f>IF(Výpočty!$F$2=0,Výpočty!O181,Výpočty!O121)</f>
        <v>0</v>
      </c>
      <c r="O54" s="511">
        <f>IF(Výpočty!$F$2=0,Výpočty!P181,Výpočty!P121)</f>
        <v>0</v>
      </c>
      <c r="P54" s="511">
        <f>IF(Výpočty!$F$2=0,Výpočty!Q181,Výpočty!Q121)</f>
        <v>0</v>
      </c>
      <c r="Q54" s="511">
        <f>IF(Výpočty!$F$2=0,Výpočty!R181,Výpočty!R121)</f>
        <v>0</v>
      </c>
      <c r="R54" s="511">
        <f>IF(Výpočty!$F$2=0,Výpočty!S181,Výpočty!S121)</f>
        <v>0</v>
      </c>
      <c r="S54" s="511">
        <f>IF(Výpočty!$F$2=0,Výpočty!T181,Výpočty!T121)</f>
        <v>0</v>
      </c>
      <c r="T54" s="511">
        <f>IF(Výpočty!$F$2=0,Výpočty!U181,Výpočty!U121)</f>
        <v>0</v>
      </c>
      <c r="U54" s="511">
        <f>IF(Výpočty!$F$2=0,Výpočty!V181,Výpočty!V121)</f>
        <v>0</v>
      </c>
      <c r="V54" s="511">
        <f>IF(Výpočty!$F$2=0,Výpočty!W181,Výpočty!W121)</f>
        <v>0</v>
      </c>
      <c r="W54" s="511">
        <f>IF(Výpočty!$F$2=0,Výpočty!X181,Výpočty!X121)</f>
        <v>0</v>
      </c>
      <c r="X54" s="511">
        <f>IF(Výpočty!$F$2=0,Výpočty!Y181,Výpočty!Y121)</f>
        <v>0</v>
      </c>
      <c r="Y54" s="511">
        <f>IF(Výpočty!$F$2=0,Výpočty!Z181,Výpočty!Z121)</f>
        <v>0</v>
      </c>
      <c r="Z54" s="511">
        <f>IF(Výpočty!$F$2=0,Výpočty!AA181,Výpočty!AA121)</f>
        <v>0</v>
      </c>
      <c r="AA54" s="511">
        <f>IF(Výpočty!$F$2=0,Výpočty!AB181,Výpočty!AB121)</f>
        <v>0</v>
      </c>
      <c r="AB54" s="511">
        <f>IF(Výpočty!$F$2=0,Výpočty!AC181,Výpočty!AC121)</f>
        <v>0</v>
      </c>
      <c r="AC54" s="511">
        <f>IF(Výpočty!$F$2=0,Výpočty!AD181,Výpočty!AD121)</f>
        <v>0</v>
      </c>
      <c r="AD54" s="511">
        <f>IF(Výpočty!$F$2=0,Výpočty!AE181,Výpočty!AE121)</f>
        <v>0</v>
      </c>
      <c r="AE54" s="511">
        <f>IF(Výpočty!$F$2=0,Výpočty!AF181,Výpočty!AF121)</f>
        <v>0</v>
      </c>
      <c r="AF54" s="511">
        <f>IF(Výpočty!$F$2=0,Výpočty!AG181,Výpočty!AG121)</f>
        <v>0</v>
      </c>
      <c r="AG54" s="511">
        <f>IF(Výpočty!$F$2=0,Výpočty!AH181,Výpočty!AH121)</f>
        <v>0</v>
      </c>
    </row>
    <row r="55" spans="1:33" s="16" customFormat="1" ht="14.4" hidden="1">
      <c r="A55" s="35"/>
      <c r="B55" s="86" t="s">
        <v>194</v>
      </c>
      <c r="C55" s="318" t="s">
        <v>197</v>
      </c>
      <c r="D55" s="565">
        <f>IF(Výpočty!$F$2=0,Výpočty!E189,Výpočty!E129)</f>
        <v>0</v>
      </c>
      <c r="E55" s="565">
        <f>IF(Výpočty!$F$2=0,Výpočty!F189,Výpočty!F129)</f>
        <v>0</v>
      </c>
      <c r="F55" s="565">
        <f>IF(Výpočty!$F$2=0,Výpočty!G189,Výpočty!G129)</f>
        <v>0</v>
      </c>
      <c r="G55" s="565">
        <f>IF(Výpočty!$F$2=0,Výpočty!H189,Výpočty!H129)</f>
        <v>0</v>
      </c>
      <c r="H55" s="565">
        <f>IF(Výpočty!$F$2=0,Výpočty!I189,Výpočty!I129)</f>
        <v>0</v>
      </c>
      <c r="I55" s="565">
        <f>IF(Výpočty!$F$2=0,Výpočty!J189,Výpočty!J129)</f>
        <v>0</v>
      </c>
      <c r="J55" s="565">
        <f>IF(Výpočty!$F$2=0,Výpočty!K189,Výpočty!K129)</f>
        <v>0</v>
      </c>
      <c r="K55" s="565">
        <f>IF(Výpočty!$F$2=0,Výpočty!L189,Výpočty!L129)</f>
        <v>0</v>
      </c>
      <c r="L55" s="565">
        <f>IF(Výpočty!$F$2=0,Výpočty!M189,Výpočty!M129)</f>
        <v>0</v>
      </c>
      <c r="M55" s="565">
        <f>IF(Výpočty!$F$2=0,Výpočty!N189,Výpočty!N129)</f>
        <v>0</v>
      </c>
      <c r="N55" s="566">
        <f>IF(Výpočty!$F$2=0,Výpočty!O189,Výpočty!O129)</f>
        <v>0</v>
      </c>
      <c r="O55" s="566">
        <f>IF(Výpočty!$F$2=0,Výpočty!P189,Výpočty!P129)</f>
        <v>0</v>
      </c>
      <c r="P55" s="566">
        <f>IF(Výpočty!$F$2=0,Výpočty!Q189,Výpočty!Q129)</f>
        <v>0</v>
      </c>
      <c r="Q55" s="566">
        <f>IF(Výpočty!$F$2=0,Výpočty!R189,Výpočty!R129)</f>
        <v>0</v>
      </c>
      <c r="R55" s="566">
        <f>IF(Výpočty!$F$2=0,Výpočty!S189,Výpočty!S129)</f>
        <v>0</v>
      </c>
      <c r="S55" s="566">
        <f>IF(Výpočty!$F$2=0,Výpočty!T189,Výpočty!T129)</f>
        <v>0</v>
      </c>
      <c r="T55" s="566">
        <f>IF(Výpočty!$F$2=0,Výpočty!U189,Výpočty!U129)</f>
        <v>0</v>
      </c>
      <c r="U55" s="566">
        <f>IF(Výpočty!$F$2=0,Výpočty!V189,Výpočty!V129)</f>
        <v>0</v>
      </c>
      <c r="V55" s="566">
        <f>IF(Výpočty!$F$2=0,Výpočty!W189,Výpočty!W129)</f>
        <v>0</v>
      </c>
      <c r="W55" s="566">
        <f>IF(Výpočty!$F$2=0,Výpočty!X189,Výpočty!X129)</f>
        <v>0</v>
      </c>
      <c r="X55" s="566">
        <f>IF(Výpočty!$F$2=0,Výpočty!Y189,Výpočty!Y129)</f>
        <v>0</v>
      </c>
      <c r="Y55" s="566">
        <f>IF(Výpočty!$F$2=0,Výpočty!Z189,Výpočty!Z129)</f>
        <v>0</v>
      </c>
      <c r="Z55" s="566">
        <f>IF(Výpočty!$F$2=0,Výpočty!AA189,Výpočty!AA129)</f>
        <v>0</v>
      </c>
      <c r="AA55" s="566">
        <f>IF(Výpočty!$F$2=0,Výpočty!AB189,Výpočty!AB129)</f>
        <v>0</v>
      </c>
      <c r="AB55" s="566">
        <f>IF(Výpočty!$F$2=0,Výpočty!AC189,Výpočty!AC129)</f>
        <v>0</v>
      </c>
      <c r="AC55" s="566">
        <f>IF(Výpočty!$F$2=0,Výpočty!AD189,Výpočty!AD129)</f>
        <v>0</v>
      </c>
      <c r="AD55" s="566">
        <f>IF(Výpočty!$F$2=0,Výpočty!AE189,Výpočty!AE129)</f>
        <v>0</v>
      </c>
      <c r="AE55" s="566">
        <f>IF(Výpočty!$F$2=0,Výpočty!AF189,Výpočty!AF129)</f>
        <v>0</v>
      </c>
      <c r="AF55" s="566">
        <f>IF(Výpočty!$F$2=0,Výpočty!AG189,Výpočty!AG129)</f>
        <v>0</v>
      </c>
      <c r="AG55" s="566">
        <f>IF(Výpočty!$F$2=0,Výpočty!AH189,Výpočty!AH129)</f>
        <v>0</v>
      </c>
    </row>
    <row r="56" spans="1:33" s="57" customFormat="1" ht="14.4" hidden="1">
      <c r="B56" s="62" t="s">
        <v>303</v>
      </c>
      <c r="C56" s="317" t="s">
        <v>23</v>
      </c>
      <c r="D56" s="567">
        <f>IF(D$55=0,0,(D$51+D$52)/D$55)</f>
        <v>0</v>
      </c>
      <c r="E56" s="567">
        <f t="shared" ref="E56:AG56" si="22">IF(E$55=0,0,(E$51+E$52)/E$55)</f>
        <v>0</v>
      </c>
      <c r="F56" s="567">
        <f t="shared" si="22"/>
        <v>0</v>
      </c>
      <c r="G56" s="567">
        <f t="shared" si="22"/>
        <v>0</v>
      </c>
      <c r="H56" s="567">
        <f t="shared" si="22"/>
        <v>0</v>
      </c>
      <c r="I56" s="567">
        <f t="shared" si="22"/>
        <v>0</v>
      </c>
      <c r="J56" s="567">
        <f t="shared" si="22"/>
        <v>0</v>
      </c>
      <c r="K56" s="567">
        <f t="shared" si="22"/>
        <v>0</v>
      </c>
      <c r="L56" s="567">
        <f t="shared" si="22"/>
        <v>0</v>
      </c>
      <c r="M56" s="567">
        <f t="shared" si="22"/>
        <v>0</v>
      </c>
      <c r="N56" s="568">
        <f t="shared" si="22"/>
        <v>0</v>
      </c>
      <c r="O56" s="568">
        <f t="shared" si="22"/>
        <v>0</v>
      </c>
      <c r="P56" s="568">
        <f t="shared" si="22"/>
        <v>0</v>
      </c>
      <c r="Q56" s="568">
        <f t="shared" si="22"/>
        <v>0</v>
      </c>
      <c r="R56" s="568">
        <f t="shared" si="22"/>
        <v>0</v>
      </c>
      <c r="S56" s="568">
        <f t="shared" si="22"/>
        <v>0</v>
      </c>
      <c r="T56" s="568">
        <f t="shared" si="22"/>
        <v>0</v>
      </c>
      <c r="U56" s="568">
        <f t="shared" si="22"/>
        <v>0</v>
      </c>
      <c r="V56" s="568">
        <f t="shared" si="22"/>
        <v>0</v>
      </c>
      <c r="W56" s="568">
        <f t="shared" si="22"/>
        <v>0</v>
      </c>
      <c r="X56" s="568">
        <f t="shared" si="22"/>
        <v>0</v>
      </c>
      <c r="Y56" s="568">
        <f t="shared" si="22"/>
        <v>0</v>
      </c>
      <c r="Z56" s="568">
        <f t="shared" si="22"/>
        <v>0</v>
      </c>
      <c r="AA56" s="568">
        <f t="shared" si="22"/>
        <v>0</v>
      </c>
      <c r="AB56" s="568">
        <f t="shared" si="22"/>
        <v>0</v>
      </c>
      <c r="AC56" s="568">
        <f t="shared" si="22"/>
        <v>0</v>
      </c>
      <c r="AD56" s="568">
        <f t="shared" si="22"/>
        <v>0</v>
      </c>
      <c r="AE56" s="568">
        <f t="shared" si="22"/>
        <v>0</v>
      </c>
      <c r="AF56" s="568">
        <f t="shared" si="22"/>
        <v>0</v>
      </c>
      <c r="AG56" s="568">
        <f t="shared" si="22"/>
        <v>0</v>
      </c>
    </row>
    <row r="57" spans="1:33" ht="14.4" hidden="1">
      <c r="B57" s="131"/>
      <c r="C57" s="131"/>
      <c r="D57" s="569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</row>
    <row r="58" spans="1:33" s="30" customFormat="1" ht="14.4" hidden="1">
      <c r="B58" s="154" t="s">
        <v>241</v>
      </c>
      <c r="C58" s="209"/>
      <c r="D58" s="142">
        <f>D8</f>
        <v>2024</v>
      </c>
      <c r="E58" s="142">
        <f t="shared" ref="E58:AG58" si="23">E8</f>
        <v>2025</v>
      </c>
      <c r="F58" s="142">
        <f t="shared" si="23"/>
        <v>2026</v>
      </c>
      <c r="G58" s="142">
        <f t="shared" si="23"/>
        <v>2027</v>
      </c>
      <c r="H58" s="142">
        <f t="shared" si="23"/>
        <v>2028</v>
      </c>
      <c r="I58" s="142">
        <f t="shared" si="23"/>
        <v>2029</v>
      </c>
      <c r="J58" s="142">
        <f t="shared" si="23"/>
        <v>2030</v>
      </c>
      <c r="K58" s="142">
        <f t="shared" si="23"/>
        <v>2031</v>
      </c>
      <c r="L58" s="142">
        <f t="shared" si="23"/>
        <v>2032</v>
      </c>
      <c r="M58" s="142">
        <f t="shared" si="23"/>
        <v>2033</v>
      </c>
      <c r="N58" s="142">
        <f t="shared" si="23"/>
        <v>2034</v>
      </c>
      <c r="O58" s="142">
        <f t="shared" si="23"/>
        <v>2035</v>
      </c>
      <c r="P58" s="142">
        <f t="shared" si="23"/>
        <v>2036</v>
      </c>
      <c r="Q58" s="142">
        <f t="shared" si="23"/>
        <v>2037</v>
      </c>
      <c r="R58" s="142">
        <f t="shared" si="23"/>
        <v>2038</v>
      </c>
      <c r="S58" s="142">
        <f t="shared" si="23"/>
        <v>2039</v>
      </c>
      <c r="T58" s="142">
        <f t="shared" si="23"/>
        <v>2040</v>
      </c>
      <c r="U58" s="142">
        <f t="shared" si="23"/>
        <v>2041</v>
      </c>
      <c r="V58" s="142">
        <f t="shared" si="23"/>
        <v>2042</v>
      </c>
      <c r="W58" s="142">
        <f t="shared" si="23"/>
        <v>2043</v>
      </c>
      <c r="X58" s="142">
        <f t="shared" si="23"/>
        <v>2044</v>
      </c>
      <c r="Y58" s="142">
        <f t="shared" si="23"/>
        <v>2045</v>
      </c>
      <c r="Z58" s="142">
        <f t="shared" si="23"/>
        <v>2046</v>
      </c>
      <c r="AA58" s="142">
        <f t="shared" si="23"/>
        <v>2047</v>
      </c>
      <c r="AB58" s="142">
        <f t="shared" si="23"/>
        <v>2048</v>
      </c>
      <c r="AC58" s="142">
        <f t="shared" si="23"/>
        <v>2049</v>
      </c>
      <c r="AD58" s="142">
        <f t="shared" si="23"/>
        <v>2050</v>
      </c>
      <c r="AE58" s="142">
        <f t="shared" si="23"/>
        <v>2051</v>
      </c>
      <c r="AF58" s="142">
        <f t="shared" si="23"/>
        <v>2052</v>
      </c>
      <c r="AG58" s="142">
        <f t="shared" si="23"/>
        <v>2053</v>
      </c>
    </row>
    <row r="59" spans="1:33" s="16" customFormat="1" ht="14.4" hidden="1">
      <c r="A59" s="35"/>
      <c r="B59" s="120" t="s">
        <v>277</v>
      </c>
      <c r="C59" s="508" t="s">
        <v>6</v>
      </c>
      <c r="D59" s="495">
        <f>D10</f>
        <v>39.397189899600008</v>
      </c>
      <c r="E59" s="495">
        <f t="shared" ref="E59:AG59" si="24">E10</f>
        <v>78.794379799200016</v>
      </c>
      <c r="F59" s="495">
        <f t="shared" si="24"/>
        <v>118.19156969880002</v>
      </c>
      <c r="G59" s="495">
        <f t="shared" si="24"/>
        <v>157.58875959840003</v>
      </c>
      <c r="H59" s="495">
        <f t="shared" si="24"/>
        <v>196.98594949800002</v>
      </c>
      <c r="I59" s="495">
        <f t="shared" si="24"/>
        <v>236.38313939760002</v>
      </c>
      <c r="J59" s="495">
        <f t="shared" si="24"/>
        <v>275.78032929720001</v>
      </c>
      <c r="K59" s="495">
        <f t="shared" si="24"/>
        <v>315.17751919680001</v>
      </c>
      <c r="L59" s="495">
        <f t="shared" si="24"/>
        <v>354.5747090964</v>
      </c>
      <c r="M59" s="495">
        <f t="shared" si="24"/>
        <v>393.97189899599999</v>
      </c>
      <c r="N59" s="496">
        <f t="shared" si="24"/>
        <v>433.36908889559999</v>
      </c>
      <c r="O59" s="496">
        <f t="shared" si="24"/>
        <v>472.76627879519998</v>
      </c>
      <c r="P59" s="496">
        <f t="shared" si="24"/>
        <v>512.16346869480003</v>
      </c>
      <c r="Q59" s="496">
        <f t="shared" si="24"/>
        <v>551.56065859440002</v>
      </c>
      <c r="R59" s="496">
        <f t="shared" si="24"/>
        <v>590.95784849400002</v>
      </c>
      <c r="S59" s="496">
        <f t="shared" si="24"/>
        <v>630.35503839360001</v>
      </c>
      <c r="T59" s="496">
        <f t="shared" si="24"/>
        <v>669.75222829320001</v>
      </c>
      <c r="U59" s="496">
        <f t="shared" si="24"/>
        <v>709.1494181928</v>
      </c>
      <c r="V59" s="496">
        <f t="shared" si="24"/>
        <v>748.54660809239999</v>
      </c>
      <c r="W59" s="496">
        <f t="shared" si="24"/>
        <v>787.94379799199999</v>
      </c>
      <c r="X59" s="496">
        <f t="shared" si="24"/>
        <v>827.34098789159998</v>
      </c>
      <c r="Y59" s="496">
        <f t="shared" si="24"/>
        <v>866.73817779119997</v>
      </c>
      <c r="Z59" s="496">
        <f t="shared" si="24"/>
        <v>906.13536769079997</v>
      </c>
      <c r="AA59" s="496">
        <f t="shared" si="24"/>
        <v>945.53255759039996</v>
      </c>
      <c r="AB59" s="496">
        <f t="shared" si="24"/>
        <v>984.92974748999995</v>
      </c>
      <c r="AC59" s="496">
        <f t="shared" si="24"/>
        <v>1024.3269373896001</v>
      </c>
      <c r="AD59" s="496">
        <f t="shared" si="24"/>
        <v>1063.7241272892002</v>
      </c>
      <c r="AE59" s="496">
        <f t="shared" si="24"/>
        <v>1103.1213171888003</v>
      </c>
      <c r="AF59" s="496">
        <f t="shared" si="24"/>
        <v>1142.5185070884004</v>
      </c>
      <c r="AG59" s="496">
        <f t="shared" si="24"/>
        <v>1181.9156969880005</v>
      </c>
    </row>
    <row r="60" spans="1:33" s="16" customFormat="1" ht="14.4" hidden="1">
      <c r="A60" s="35"/>
      <c r="B60" s="65" t="s">
        <v>270</v>
      </c>
      <c r="C60" s="503" t="s">
        <v>6</v>
      </c>
      <c r="D60" s="495">
        <f>IF(Výpočty!$F$2=0,Výpočty!E174,Výpočty!E114)</f>
        <v>494.0920000000001</v>
      </c>
      <c r="E60" s="495">
        <f>IF(Výpočty!$F$2=0,Výpočty!F174,Výpočty!F114)</f>
        <v>494.0920000000001</v>
      </c>
      <c r="F60" s="495">
        <f>IF(Výpočty!$F$2=0,Výpočty!G174,Výpočty!G114)</f>
        <v>494.0920000000001</v>
      </c>
      <c r="G60" s="495">
        <f>IF(Výpočty!$F$2=0,Výpočty!H174,Výpočty!H114)</f>
        <v>494.0920000000001</v>
      </c>
      <c r="H60" s="495">
        <f>IF(Výpočty!$F$2=0,Výpočty!I174,Výpočty!I114)</f>
        <v>494.0920000000001</v>
      </c>
      <c r="I60" s="495">
        <f>IF(Výpočty!$F$2=0,Výpočty!J174,Výpočty!J114)</f>
        <v>494.0920000000001</v>
      </c>
      <c r="J60" s="495">
        <f>IF(Výpočty!$F$2=0,Výpočty!K174,Výpočty!K114)</f>
        <v>494.0920000000001</v>
      </c>
      <c r="K60" s="495">
        <f>IF(Výpočty!$F$2=0,Výpočty!L174,Výpočty!L114)</f>
        <v>494.0920000000001</v>
      </c>
      <c r="L60" s="495">
        <f>IF(Výpočty!$F$2=0,Výpočty!M174,Výpočty!M114)</f>
        <v>494.0920000000001</v>
      </c>
      <c r="M60" s="495">
        <f>IF(Výpočty!$F$2=0,Výpočty!N174,Výpočty!N114)</f>
        <v>494.0920000000001</v>
      </c>
      <c r="N60" s="496">
        <f>IF(Výpočty!$F$2=0,Výpočty!O174,Výpočty!O114)</f>
        <v>494.0920000000001</v>
      </c>
      <c r="O60" s="496">
        <f>IF(Výpočty!$F$2=0,Výpočty!P174,Výpočty!P114)</f>
        <v>494.0920000000001</v>
      </c>
      <c r="P60" s="496">
        <f>IF(Výpočty!$F$2=0,Výpočty!Q174,Výpočty!Q114)</f>
        <v>494.0920000000001</v>
      </c>
      <c r="Q60" s="496">
        <f>IF(Výpočty!$F$2=0,Výpočty!R174,Výpočty!R114)</f>
        <v>494.0920000000001</v>
      </c>
      <c r="R60" s="496">
        <f>IF(Výpočty!$F$2=0,Výpočty!S174,Výpočty!S114)</f>
        <v>494.0920000000001</v>
      </c>
      <c r="S60" s="496">
        <f>IF(Výpočty!$F$2=0,Výpočty!T174,Výpočty!T114)</f>
        <v>494.0920000000001</v>
      </c>
      <c r="T60" s="496">
        <f>IF(Výpočty!$F$2=0,Výpočty!U174,Výpočty!U114)</f>
        <v>494.0920000000001</v>
      </c>
      <c r="U60" s="496">
        <f>IF(Výpočty!$F$2=0,Výpočty!V174,Výpočty!V114)</f>
        <v>494.0920000000001</v>
      </c>
      <c r="V60" s="496">
        <f>IF(Výpočty!$F$2=0,Výpočty!W174,Výpočty!W114)</f>
        <v>494.0920000000001</v>
      </c>
      <c r="W60" s="496">
        <f>IF(Výpočty!$F$2=0,Výpočty!X174,Výpočty!X114)</f>
        <v>494.0920000000001</v>
      </c>
      <c r="X60" s="496">
        <f>IF(Výpočty!$F$2=0,Výpočty!Y174,Výpočty!Y114)</f>
        <v>494.0920000000001</v>
      </c>
      <c r="Y60" s="496">
        <f>IF(Výpočty!$F$2=0,Výpočty!Z174,Výpočty!Z114)</f>
        <v>494.0920000000001</v>
      </c>
      <c r="Z60" s="496">
        <f>IF(Výpočty!$F$2=0,Výpočty!AA174,Výpočty!AA114)</f>
        <v>494.0920000000001</v>
      </c>
      <c r="AA60" s="496">
        <f>IF(Výpočty!$F$2=0,Výpočty!AB174,Výpočty!AB114)</f>
        <v>494.0920000000001</v>
      </c>
      <c r="AB60" s="496">
        <f>IF(Výpočty!$F$2=0,Výpočty!AC174,Výpočty!AC114)</f>
        <v>494.0920000000001</v>
      </c>
      <c r="AC60" s="496">
        <f>IF(Výpočty!$F$2=0,Výpočty!AD174,Výpočty!AD114)</f>
        <v>494.0920000000001</v>
      </c>
      <c r="AD60" s="496">
        <f>IF(Výpočty!$F$2=0,Výpočty!AE174,Výpočty!AE114)</f>
        <v>494.0920000000001</v>
      </c>
      <c r="AE60" s="496">
        <f>IF(Výpočty!$F$2=0,Výpočty!AF174,Výpočty!AF114)</f>
        <v>494.0920000000001</v>
      </c>
      <c r="AF60" s="496">
        <f>IF(Výpočty!$F$2=0,Výpočty!AG174,Výpočty!AG114)</f>
        <v>494.0920000000001</v>
      </c>
      <c r="AG60" s="496">
        <f>IF(Výpočty!$F$2=0,Výpočty!AH174,Výpočty!AH114)</f>
        <v>494.0920000000001</v>
      </c>
    </row>
    <row r="61" spans="1:33" s="16" customFormat="1" ht="14.4" hidden="1">
      <c r="A61" s="35"/>
      <c r="B61" s="65" t="s">
        <v>307</v>
      </c>
      <c r="C61" s="503" t="s">
        <v>6</v>
      </c>
      <c r="D61" s="495">
        <f>D59+D60</f>
        <v>533.48918989960009</v>
      </c>
      <c r="E61" s="495">
        <f t="shared" ref="E61:AG61" si="25">E59+E60</f>
        <v>572.88637979920009</v>
      </c>
      <c r="F61" s="495">
        <f t="shared" si="25"/>
        <v>612.28356969880008</v>
      </c>
      <c r="G61" s="495">
        <f t="shared" si="25"/>
        <v>651.68075959840007</v>
      </c>
      <c r="H61" s="495">
        <f t="shared" si="25"/>
        <v>691.07794949800018</v>
      </c>
      <c r="I61" s="495">
        <f t="shared" si="25"/>
        <v>730.47513939760006</v>
      </c>
      <c r="J61" s="495">
        <f t="shared" si="25"/>
        <v>769.87232929720017</v>
      </c>
      <c r="K61" s="495">
        <f t="shared" si="25"/>
        <v>809.26951919680005</v>
      </c>
      <c r="L61" s="495">
        <f t="shared" si="25"/>
        <v>848.66670909640015</v>
      </c>
      <c r="M61" s="495">
        <f t="shared" si="25"/>
        <v>888.06389899600003</v>
      </c>
      <c r="N61" s="496">
        <f t="shared" si="25"/>
        <v>927.46108889560014</v>
      </c>
      <c r="O61" s="496">
        <f t="shared" si="25"/>
        <v>966.85827879520002</v>
      </c>
      <c r="P61" s="496">
        <f t="shared" si="25"/>
        <v>1006.2554686948001</v>
      </c>
      <c r="Q61" s="496">
        <f t="shared" si="25"/>
        <v>1045.6526585944002</v>
      </c>
      <c r="R61" s="496">
        <f t="shared" si="25"/>
        <v>1085.0498484940001</v>
      </c>
      <c r="S61" s="496">
        <f t="shared" si="25"/>
        <v>1124.4470383936</v>
      </c>
      <c r="T61" s="496">
        <f t="shared" si="25"/>
        <v>1163.8442282932001</v>
      </c>
      <c r="U61" s="496">
        <f t="shared" si="25"/>
        <v>1203.2414181928002</v>
      </c>
      <c r="V61" s="496">
        <f t="shared" si="25"/>
        <v>1242.6386080924001</v>
      </c>
      <c r="W61" s="496">
        <f t="shared" si="25"/>
        <v>1282.035797992</v>
      </c>
      <c r="X61" s="496">
        <f t="shared" si="25"/>
        <v>1321.4329878916001</v>
      </c>
      <c r="Y61" s="496">
        <f t="shared" si="25"/>
        <v>1360.8301777912002</v>
      </c>
      <c r="Z61" s="496">
        <f t="shared" si="25"/>
        <v>1400.2273676908001</v>
      </c>
      <c r="AA61" s="496">
        <f t="shared" si="25"/>
        <v>1439.6245575903999</v>
      </c>
      <c r="AB61" s="496">
        <f t="shared" si="25"/>
        <v>1479.0217474900001</v>
      </c>
      <c r="AC61" s="496">
        <f t="shared" si="25"/>
        <v>1518.4189373896002</v>
      </c>
      <c r="AD61" s="496">
        <f t="shared" si="25"/>
        <v>1557.8161272892003</v>
      </c>
      <c r="AE61" s="496">
        <f t="shared" si="25"/>
        <v>1597.2133171888004</v>
      </c>
      <c r="AF61" s="496">
        <f t="shared" si="25"/>
        <v>1636.6105070884005</v>
      </c>
      <c r="AG61" s="496">
        <f t="shared" si="25"/>
        <v>1676.0076969880006</v>
      </c>
    </row>
    <row r="62" spans="1:33" s="14" customFormat="1" ht="14.4" hidden="1">
      <c r="A62" s="602"/>
      <c r="B62" s="504" t="s">
        <v>268</v>
      </c>
      <c r="C62" s="505" t="s">
        <v>6</v>
      </c>
      <c r="D62" s="506">
        <f>IF(Výpočty!$F$2=0,Výpočty!E182,Výpočty!E122)</f>
        <v>217</v>
      </c>
      <c r="E62" s="506">
        <f>IF(Výpočty!$F$2=0,Výpočty!F182,Výpočty!F122)</f>
        <v>217</v>
      </c>
      <c r="F62" s="506">
        <f>IF(Výpočty!$F$2=0,Výpočty!G182,Výpočty!G122)</f>
        <v>217</v>
      </c>
      <c r="G62" s="506">
        <f>IF(Výpočty!$F$2=0,Výpočty!H182,Výpočty!H122)</f>
        <v>217</v>
      </c>
      <c r="H62" s="506">
        <f>IF(Výpočty!$F$2=0,Výpočty!I182,Výpočty!I122)</f>
        <v>217</v>
      </c>
      <c r="I62" s="506">
        <f>IF(Výpočty!$F$2=0,Výpočty!J182,Výpočty!J122)</f>
        <v>217</v>
      </c>
      <c r="J62" s="506">
        <f>IF(Výpočty!$F$2=0,Výpočty!K182,Výpočty!K122)</f>
        <v>217</v>
      </c>
      <c r="K62" s="506">
        <f>IF(Výpočty!$F$2=0,Výpočty!L182,Výpočty!L122)</f>
        <v>217</v>
      </c>
      <c r="L62" s="506">
        <f>IF(Výpočty!$F$2=0,Výpočty!M182,Výpočty!M122)</f>
        <v>217</v>
      </c>
      <c r="M62" s="506">
        <f>IF(Výpočty!$F$2=0,Výpočty!N182,Výpočty!N122)</f>
        <v>217</v>
      </c>
      <c r="N62" s="511">
        <f>IF(Výpočty!$F$2=0,Výpočty!O182,Výpočty!O122)</f>
        <v>217</v>
      </c>
      <c r="O62" s="511">
        <f>IF(Výpočty!$F$2=0,Výpočty!P182,Výpočty!P122)</f>
        <v>217</v>
      </c>
      <c r="P62" s="511">
        <f>IF(Výpočty!$F$2=0,Výpočty!Q182,Výpočty!Q122)</f>
        <v>217</v>
      </c>
      <c r="Q62" s="511">
        <f>IF(Výpočty!$F$2=0,Výpočty!R182,Výpočty!R122)</f>
        <v>217</v>
      </c>
      <c r="R62" s="511">
        <f>IF(Výpočty!$F$2=0,Výpočty!S182,Výpočty!S122)</f>
        <v>217</v>
      </c>
      <c r="S62" s="511">
        <f>IF(Výpočty!$F$2=0,Výpočty!T182,Výpočty!T122)</f>
        <v>217</v>
      </c>
      <c r="T62" s="511">
        <f>IF(Výpočty!$F$2=0,Výpočty!U182,Výpočty!U122)</f>
        <v>217</v>
      </c>
      <c r="U62" s="511">
        <f>IF(Výpočty!$F$2=0,Výpočty!V182,Výpočty!V122)</f>
        <v>217</v>
      </c>
      <c r="V62" s="511">
        <f>IF(Výpočty!$F$2=0,Výpočty!W182,Výpočty!W122)</f>
        <v>217</v>
      </c>
      <c r="W62" s="511">
        <f>IF(Výpočty!$F$2=0,Výpočty!X182,Výpočty!X122)</f>
        <v>217</v>
      </c>
      <c r="X62" s="511">
        <f>IF(Výpočty!$F$2=0,Výpočty!Y182,Výpočty!Y122)</f>
        <v>217</v>
      </c>
      <c r="Y62" s="511">
        <f>IF(Výpočty!$F$2=0,Výpočty!Z182,Výpočty!Z122)</f>
        <v>217</v>
      </c>
      <c r="Z62" s="511">
        <f>IF(Výpočty!$F$2=0,Výpočty!AA182,Výpočty!AA122)</f>
        <v>217</v>
      </c>
      <c r="AA62" s="511">
        <f>IF(Výpočty!$F$2=0,Výpočty!AB182,Výpočty!AB122)</f>
        <v>217</v>
      </c>
      <c r="AB62" s="511">
        <f>IF(Výpočty!$F$2=0,Výpočty!AC182,Výpočty!AC122)</f>
        <v>217</v>
      </c>
      <c r="AC62" s="511">
        <f>IF(Výpočty!$F$2=0,Výpočty!AD182,Výpočty!AD122)</f>
        <v>217</v>
      </c>
      <c r="AD62" s="511">
        <f>IF(Výpočty!$F$2=0,Výpočty!AE182,Výpočty!AE122)</f>
        <v>217</v>
      </c>
      <c r="AE62" s="511">
        <f>IF(Výpočty!$F$2=0,Výpočty!AF182,Výpočty!AF122)</f>
        <v>217</v>
      </c>
      <c r="AF62" s="511">
        <f>IF(Výpočty!$F$2=0,Výpočty!AG182,Výpočty!AG122)</f>
        <v>217</v>
      </c>
      <c r="AG62" s="511">
        <f>IF(Výpočty!$F$2=0,Výpočty!AH182,Výpočty!AH122)</f>
        <v>217</v>
      </c>
    </row>
    <row r="63" spans="1:33" s="16" customFormat="1" ht="14.4" hidden="1">
      <c r="A63" s="35"/>
      <c r="B63" s="86" t="s">
        <v>198</v>
      </c>
      <c r="C63" s="318" t="s">
        <v>197</v>
      </c>
      <c r="D63" s="565">
        <f>IF(Výpočty!$F$2=0,Výpočty!E190,Výpočty!E130)</f>
        <v>12</v>
      </c>
      <c r="E63" s="565">
        <f>IF(Výpočty!$F$2=0,Výpočty!F190,Výpočty!F130)</f>
        <v>12</v>
      </c>
      <c r="F63" s="565">
        <f>IF(Výpočty!$F$2=0,Výpočty!G190,Výpočty!G130)</f>
        <v>12</v>
      </c>
      <c r="G63" s="565">
        <f>IF(Výpočty!$F$2=0,Výpočty!H190,Výpočty!H130)</f>
        <v>12</v>
      </c>
      <c r="H63" s="565">
        <f>IF(Výpočty!$F$2=0,Výpočty!I190,Výpočty!I130)</f>
        <v>12</v>
      </c>
      <c r="I63" s="565">
        <f>IF(Výpočty!$F$2=0,Výpočty!J190,Výpočty!J130)</f>
        <v>12</v>
      </c>
      <c r="J63" s="565">
        <f>IF(Výpočty!$F$2=0,Výpočty!K190,Výpočty!K130)</f>
        <v>12</v>
      </c>
      <c r="K63" s="565">
        <f>IF(Výpočty!$F$2=0,Výpočty!L190,Výpočty!L130)</f>
        <v>12</v>
      </c>
      <c r="L63" s="565">
        <f>IF(Výpočty!$F$2=0,Výpočty!M190,Výpočty!M130)</f>
        <v>12</v>
      </c>
      <c r="M63" s="565">
        <f>IF(Výpočty!$F$2=0,Výpočty!N190,Výpočty!N130)</f>
        <v>12</v>
      </c>
      <c r="N63" s="566">
        <f>IF(Výpočty!$F$2=0,Výpočty!O190,Výpočty!O130)</f>
        <v>12</v>
      </c>
      <c r="O63" s="566">
        <f>IF(Výpočty!$F$2=0,Výpočty!P190,Výpočty!P130)</f>
        <v>12</v>
      </c>
      <c r="P63" s="566">
        <f>IF(Výpočty!$F$2=0,Výpočty!Q190,Výpočty!Q130)</f>
        <v>12</v>
      </c>
      <c r="Q63" s="566">
        <f>IF(Výpočty!$F$2=0,Výpočty!R190,Výpočty!R130)</f>
        <v>12</v>
      </c>
      <c r="R63" s="566">
        <f>IF(Výpočty!$F$2=0,Výpočty!S190,Výpočty!S130)</f>
        <v>12</v>
      </c>
      <c r="S63" s="566">
        <f>IF(Výpočty!$F$2=0,Výpočty!T190,Výpočty!T130)</f>
        <v>12</v>
      </c>
      <c r="T63" s="566">
        <f>IF(Výpočty!$F$2=0,Výpočty!U190,Výpočty!U130)</f>
        <v>12</v>
      </c>
      <c r="U63" s="566">
        <f>IF(Výpočty!$F$2=0,Výpočty!V190,Výpočty!V130)</f>
        <v>12</v>
      </c>
      <c r="V63" s="566">
        <f>IF(Výpočty!$F$2=0,Výpočty!W190,Výpočty!W130)</f>
        <v>12</v>
      </c>
      <c r="W63" s="566">
        <f>IF(Výpočty!$F$2=0,Výpočty!X190,Výpočty!X130)</f>
        <v>12</v>
      </c>
      <c r="X63" s="566">
        <f>IF(Výpočty!$F$2=0,Výpočty!Y190,Výpočty!Y130)</f>
        <v>12</v>
      </c>
      <c r="Y63" s="566">
        <f>IF(Výpočty!$F$2=0,Výpočty!Z190,Výpočty!Z130)</f>
        <v>12</v>
      </c>
      <c r="Z63" s="566">
        <f>IF(Výpočty!$F$2=0,Výpočty!AA190,Výpočty!AA130)</f>
        <v>12</v>
      </c>
      <c r="AA63" s="566">
        <f>IF(Výpočty!$F$2=0,Výpočty!AB190,Výpočty!AB130)</f>
        <v>12</v>
      </c>
      <c r="AB63" s="566">
        <f>IF(Výpočty!$F$2=0,Výpočty!AC190,Výpočty!AC130)</f>
        <v>12</v>
      </c>
      <c r="AC63" s="566">
        <f>IF(Výpočty!$F$2=0,Výpočty!AD190,Výpočty!AD130)</f>
        <v>12</v>
      </c>
      <c r="AD63" s="566">
        <f>IF(Výpočty!$F$2=0,Výpočty!AE190,Výpočty!AE130)</f>
        <v>12</v>
      </c>
      <c r="AE63" s="566">
        <f>IF(Výpočty!$F$2=0,Výpočty!AF190,Výpočty!AF130)</f>
        <v>12</v>
      </c>
      <c r="AF63" s="566">
        <f>IF(Výpočty!$F$2=0,Výpočty!AG190,Výpočty!AG130)</f>
        <v>12</v>
      </c>
      <c r="AG63" s="566">
        <f>IF(Výpočty!$F$2=0,Výpočty!AH190,Výpočty!AH130)</f>
        <v>12</v>
      </c>
    </row>
    <row r="64" spans="1:33" s="57" customFormat="1" ht="14.4" hidden="1">
      <c r="B64" s="62" t="s">
        <v>304</v>
      </c>
      <c r="C64" s="317" t="s">
        <v>23</v>
      </c>
      <c r="D64" s="567">
        <f>IF(D$63=0,0,(D$59+D$60)/D$63)</f>
        <v>44.457432491633341</v>
      </c>
      <c r="E64" s="567">
        <f t="shared" ref="E64:AG64" si="26">IF(E$63=0,0,(E$59+E$60)/E$63)</f>
        <v>47.740531649933338</v>
      </c>
      <c r="F64" s="567">
        <f t="shared" si="26"/>
        <v>51.023630808233342</v>
      </c>
      <c r="G64" s="567">
        <f t="shared" si="26"/>
        <v>54.306729966533339</v>
      </c>
      <c r="H64" s="567">
        <f t="shared" si="26"/>
        <v>57.589829124833351</v>
      </c>
      <c r="I64" s="567">
        <f t="shared" si="26"/>
        <v>60.872928283133341</v>
      </c>
      <c r="J64" s="567">
        <f t="shared" si="26"/>
        <v>64.156027441433352</v>
      </c>
      <c r="K64" s="567">
        <f t="shared" si="26"/>
        <v>67.439126599733342</v>
      </c>
      <c r="L64" s="567">
        <f t="shared" si="26"/>
        <v>70.722225758033346</v>
      </c>
      <c r="M64" s="567">
        <f t="shared" si="26"/>
        <v>74.005324916333336</v>
      </c>
      <c r="N64" s="568">
        <f t="shared" si="26"/>
        <v>77.28842407463334</v>
      </c>
      <c r="O64" s="568">
        <f t="shared" si="26"/>
        <v>80.57152323293333</v>
      </c>
      <c r="P64" s="568">
        <f t="shared" si="26"/>
        <v>83.854622391233349</v>
      </c>
      <c r="Q64" s="568">
        <f t="shared" si="26"/>
        <v>87.137721549533353</v>
      </c>
      <c r="R64" s="568">
        <f t="shared" si="26"/>
        <v>90.420820707833343</v>
      </c>
      <c r="S64" s="568">
        <f t="shared" si="26"/>
        <v>93.703919866133333</v>
      </c>
      <c r="T64" s="568">
        <f t="shared" si="26"/>
        <v>96.987019024433337</v>
      </c>
      <c r="U64" s="568">
        <f t="shared" si="26"/>
        <v>100.27011818273336</v>
      </c>
      <c r="V64" s="568">
        <f t="shared" si="26"/>
        <v>103.55321734103335</v>
      </c>
      <c r="W64" s="568">
        <f t="shared" si="26"/>
        <v>106.83631649933334</v>
      </c>
      <c r="X64" s="568">
        <f t="shared" si="26"/>
        <v>110.11941565763334</v>
      </c>
      <c r="Y64" s="568">
        <f t="shared" si="26"/>
        <v>113.40251481593334</v>
      </c>
      <c r="Z64" s="568">
        <f t="shared" si="26"/>
        <v>116.68561397423333</v>
      </c>
      <c r="AA64" s="568">
        <f t="shared" si="26"/>
        <v>119.96871313253332</v>
      </c>
      <c r="AB64" s="568">
        <f t="shared" si="26"/>
        <v>123.25181229083334</v>
      </c>
      <c r="AC64" s="568">
        <f t="shared" si="26"/>
        <v>126.53491144913335</v>
      </c>
      <c r="AD64" s="568">
        <f t="shared" si="26"/>
        <v>129.81801060743337</v>
      </c>
      <c r="AE64" s="568">
        <f t="shared" si="26"/>
        <v>133.10110976573336</v>
      </c>
      <c r="AF64" s="568">
        <f t="shared" si="26"/>
        <v>136.38420892403337</v>
      </c>
      <c r="AG64" s="568">
        <f t="shared" si="26"/>
        <v>139.66730808233339</v>
      </c>
    </row>
    <row r="65" spans="1:33" s="57" customFormat="1" ht="14.4" hidden="1">
      <c r="B65" s="7"/>
      <c r="C65" s="11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4"/>
      <c r="AA65" s="304"/>
      <c r="AB65" s="304"/>
      <c r="AC65" s="304"/>
      <c r="AD65" s="304"/>
      <c r="AE65" s="304"/>
      <c r="AF65" s="304"/>
      <c r="AG65" s="304"/>
    </row>
    <row r="66" spans="1:33" s="7" customFormat="1" ht="14.4">
      <c r="B66" s="571" t="s">
        <v>316</v>
      </c>
      <c r="C66" s="571"/>
      <c r="D66" s="303"/>
      <c r="E66" s="303"/>
      <c r="F66" s="303"/>
      <c r="G66" s="303"/>
      <c r="H66" s="303"/>
      <c r="I66" s="303"/>
      <c r="J66" s="303"/>
      <c r="K66" s="303"/>
      <c r="L66" s="303"/>
      <c r="M66" s="303"/>
      <c r="N66" s="303"/>
      <c r="O66" s="303"/>
      <c r="P66" s="303"/>
      <c r="Q66" s="303"/>
      <c r="R66" s="303"/>
      <c r="S66" s="303"/>
      <c r="T66" s="303"/>
      <c r="U66" s="303"/>
      <c r="V66" s="303"/>
      <c r="W66" s="303"/>
      <c r="X66" s="303"/>
      <c r="Y66" s="303"/>
      <c r="Z66" s="303"/>
      <c r="AA66" s="303"/>
      <c r="AB66" s="303"/>
      <c r="AC66" s="303"/>
      <c r="AD66" s="303"/>
      <c r="AE66" s="303"/>
      <c r="AF66" s="303"/>
      <c r="AG66" s="303"/>
    </row>
    <row r="67" spans="1:33" s="7" customFormat="1" ht="14.4">
      <c r="B67" s="509" t="s">
        <v>301</v>
      </c>
      <c r="C67" s="509"/>
      <c r="D67" s="316"/>
      <c r="E67" s="316"/>
      <c r="F67" s="303"/>
      <c r="G67" s="303"/>
      <c r="H67" s="303"/>
      <c r="I67" s="303"/>
      <c r="J67" s="303"/>
      <c r="K67" s="303"/>
      <c r="L67" s="303"/>
      <c r="M67" s="303"/>
      <c r="N67" s="303"/>
      <c r="O67" s="303"/>
      <c r="P67" s="303"/>
      <c r="Q67" s="303"/>
      <c r="R67" s="303"/>
      <c r="S67" s="303"/>
      <c r="T67" s="303"/>
      <c r="U67" s="303"/>
      <c r="V67" s="303"/>
      <c r="W67" s="303"/>
      <c r="X67" s="303"/>
      <c r="Y67" s="303"/>
      <c r="Z67" s="303"/>
      <c r="AA67" s="303"/>
      <c r="AB67" s="303"/>
      <c r="AC67" s="303"/>
      <c r="AD67" s="303"/>
      <c r="AE67" s="303"/>
      <c r="AF67" s="303"/>
      <c r="AG67" s="303"/>
    </row>
    <row r="68" spans="1:33" s="30" customFormat="1" ht="14.4">
      <c r="B68" s="154" t="s">
        <v>240</v>
      </c>
      <c r="C68" s="209"/>
      <c r="D68" s="142">
        <f>D8</f>
        <v>2024</v>
      </c>
      <c r="E68" s="142">
        <f t="shared" ref="E68:AG68" si="27">E8</f>
        <v>2025</v>
      </c>
      <c r="F68" s="142">
        <f t="shared" si="27"/>
        <v>2026</v>
      </c>
      <c r="G68" s="142">
        <f t="shared" si="27"/>
        <v>2027</v>
      </c>
      <c r="H68" s="142">
        <f t="shared" si="27"/>
        <v>2028</v>
      </c>
      <c r="I68" s="142">
        <f t="shared" si="27"/>
        <v>2029</v>
      </c>
      <c r="J68" s="142">
        <f t="shared" si="27"/>
        <v>2030</v>
      </c>
      <c r="K68" s="142">
        <f t="shared" si="27"/>
        <v>2031</v>
      </c>
      <c r="L68" s="142">
        <f t="shared" si="27"/>
        <v>2032</v>
      </c>
      <c r="M68" s="142">
        <f t="shared" si="27"/>
        <v>2033</v>
      </c>
      <c r="N68" s="142">
        <f t="shared" si="27"/>
        <v>2034</v>
      </c>
      <c r="O68" s="142">
        <f t="shared" si="27"/>
        <v>2035</v>
      </c>
      <c r="P68" s="142">
        <f t="shared" si="27"/>
        <v>2036</v>
      </c>
      <c r="Q68" s="142">
        <f t="shared" si="27"/>
        <v>2037</v>
      </c>
      <c r="R68" s="142">
        <f t="shared" si="27"/>
        <v>2038</v>
      </c>
      <c r="S68" s="142">
        <f t="shared" si="27"/>
        <v>2039</v>
      </c>
      <c r="T68" s="142">
        <f t="shared" si="27"/>
        <v>2040</v>
      </c>
      <c r="U68" s="142">
        <f t="shared" si="27"/>
        <v>2041</v>
      </c>
      <c r="V68" s="142">
        <f t="shared" si="27"/>
        <v>2042</v>
      </c>
      <c r="W68" s="142">
        <f t="shared" si="27"/>
        <v>2043</v>
      </c>
      <c r="X68" s="142">
        <f t="shared" si="27"/>
        <v>2044</v>
      </c>
      <c r="Y68" s="142">
        <f t="shared" si="27"/>
        <v>2045</v>
      </c>
      <c r="Z68" s="142">
        <f t="shared" si="27"/>
        <v>2046</v>
      </c>
      <c r="AA68" s="142">
        <f t="shared" si="27"/>
        <v>2047</v>
      </c>
      <c r="AB68" s="142">
        <f t="shared" si="27"/>
        <v>2048</v>
      </c>
      <c r="AC68" s="142">
        <f t="shared" si="27"/>
        <v>2049</v>
      </c>
      <c r="AD68" s="142">
        <f t="shared" si="27"/>
        <v>2050</v>
      </c>
      <c r="AE68" s="142">
        <f t="shared" si="27"/>
        <v>2051</v>
      </c>
      <c r="AF68" s="142">
        <f t="shared" si="27"/>
        <v>2052</v>
      </c>
      <c r="AG68" s="142">
        <f t="shared" si="27"/>
        <v>2053</v>
      </c>
    </row>
    <row r="69" spans="1:33" ht="14.4">
      <c r="A69" s="129"/>
      <c r="B69" s="120" t="s">
        <v>276</v>
      </c>
      <c r="C69" s="502" t="s">
        <v>6</v>
      </c>
      <c r="D69" s="646">
        <f>IF(D9=0,0,D9)</f>
        <v>0</v>
      </c>
      <c r="E69" s="646">
        <f t="shared" ref="E69:AG69" si="28">IF(E9=0,0,E9)</f>
        <v>0</v>
      </c>
      <c r="F69" s="646">
        <f t="shared" si="28"/>
        <v>0</v>
      </c>
      <c r="G69" s="646">
        <f t="shared" si="28"/>
        <v>0</v>
      </c>
      <c r="H69" s="646">
        <f t="shared" si="28"/>
        <v>0</v>
      </c>
      <c r="I69" s="646">
        <f t="shared" si="28"/>
        <v>0</v>
      </c>
      <c r="J69" s="646">
        <f t="shared" si="28"/>
        <v>0</v>
      </c>
      <c r="K69" s="646">
        <f t="shared" si="28"/>
        <v>0</v>
      </c>
      <c r="L69" s="646">
        <f t="shared" si="28"/>
        <v>0</v>
      </c>
      <c r="M69" s="646">
        <f t="shared" si="28"/>
        <v>0</v>
      </c>
      <c r="N69" s="646">
        <f t="shared" si="28"/>
        <v>0</v>
      </c>
      <c r="O69" s="646">
        <f t="shared" si="28"/>
        <v>0</v>
      </c>
      <c r="P69" s="646">
        <f t="shared" si="28"/>
        <v>0</v>
      </c>
      <c r="Q69" s="646">
        <f t="shared" si="28"/>
        <v>0</v>
      </c>
      <c r="R69" s="646">
        <f t="shared" si="28"/>
        <v>0</v>
      </c>
      <c r="S69" s="646">
        <f t="shared" si="28"/>
        <v>0</v>
      </c>
      <c r="T69" s="646">
        <f t="shared" si="28"/>
        <v>0</v>
      </c>
      <c r="U69" s="646">
        <f t="shared" si="28"/>
        <v>0</v>
      </c>
      <c r="V69" s="646">
        <f t="shared" si="28"/>
        <v>0</v>
      </c>
      <c r="W69" s="646">
        <f t="shared" si="28"/>
        <v>0</v>
      </c>
      <c r="X69" s="646">
        <f t="shared" si="28"/>
        <v>0</v>
      </c>
      <c r="Y69" s="646">
        <f t="shared" si="28"/>
        <v>0</v>
      </c>
      <c r="Z69" s="646">
        <f t="shared" si="28"/>
        <v>0</v>
      </c>
      <c r="AA69" s="646">
        <f t="shared" si="28"/>
        <v>0</v>
      </c>
      <c r="AB69" s="646">
        <f t="shared" si="28"/>
        <v>0</v>
      </c>
      <c r="AC69" s="646">
        <f t="shared" si="28"/>
        <v>0</v>
      </c>
      <c r="AD69" s="646">
        <f t="shared" si="28"/>
        <v>0</v>
      </c>
      <c r="AE69" s="646">
        <f t="shared" si="28"/>
        <v>0</v>
      </c>
      <c r="AF69" s="646">
        <f t="shared" si="28"/>
        <v>0</v>
      </c>
      <c r="AG69" s="646">
        <f t="shared" si="28"/>
        <v>0</v>
      </c>
    </row>
    <row r="70" spans="1:33" ht="14.4">
      <c r="A70" s="129"/>
      <c r="B70" s="119" t="s">
        <v>308</v>
      </c>
      <c r="C70" s="510" t="s">
        <v>6</v>
      </c>
      <c r="D70" s="646">
        <f>IF(D29=0,0,D29)</f>
        <v>0</v>
      </c>
      <c r="E70" s="646">
        <f t="shared" ref="E70:AG70" si="29">IF(E29=0,0,E29)</f>
        <v>0</v>
      </c>
      <c r="F70" s="646">
        <f t="shared" si="29"/>
        <v>0</v>
      </c>
      <c r="G70" s="646">
        <f t="shared" si="29"/>
        <v>0</v>
      </c>
      <c r="H70" s="646">
        <f t="shared" si="29"/>
        <v>0</v>
      </c>
      <c r="I70" s="646">
        <f t="shared" si="29"/>
        <v>0</v>
      </c>
      <c r="J70" s="646">
        <f t="shared" si="29"/>
        <v>0</v>
      </c>
      <c r="K70" s="646">
        <f t="shared" si="29"/>
        <v>0</v>
      </c>
      <c r="L70" s="646">
        <f t="shared" si="29"/>
        <v>0</v>
      </c>
      <c r="M70" s="646">
        <f t="shared" si="29"/>
        <v>0</v>
      </c>
      <c r="N70" s="646">
        <f t="shared" si="29"/>
        <v>0</v>
      </c>
      <c r="O70" s="646">
        <f t="shared" si="29"/>
        <v>0</v>
      </c>
      <c r="P70" s="646">
        <f t="shared" si="29"/>
        <v>0</v>
      </c>
      <c r="Q70" s="646">
        <f t="shared" si="29"/>
        <v>0</v>
      </c>
      <c r="R70" s="646">
        <f t="shared" si="29"/>
        <v>0</v>
      </c>
      <c r="S70" s="646">
        <f t="shared" si="29"/>
        <v>0</v>
      </c>
      <c r="T70" s="646">
        <f t="shared" si="29"/>
        <v>0</v>
      </c>
      <c r="U70" s="646">
        <f t="shared" si="29"/>
        <v>0</v>
      </c>
      <c r="V70" s="646">
        <f t="shared" si="29"/>
        <v>0</v>
      </c>
      <c r="W70" s="646">
        <f t="shared" si="29"/>
        <v>0</v>
      </c>
      <c r="X70" s="646">
        <f t="shared" si="29"/>
        <v>0</v>
      </c>
      <c r="Y70" s="646">
        <f t="shared" si="29"/>
        <v>0</v>
      </c>
      <c r="Z70" s="646">
        <f t="shared" si="29"/>
        <v>0</v>
      </c>
      <c r="AA70" s="646">
        <f t="shared" si="29"/>
        <v>0</v>
      </c>
      <c r="AB70" s="646">
        <f t="shared" si="29"/>
        <v>0</v>
      </c>
      <c r="AC70" s="646">
        <f t="shared" si="29"/>
        <v>0</v>
      </c>
      <c r="AD70" s="646">
        <f t="shared" si="29"/>
        <v>0</v>
      </c>
      <c r="AE70" s="646">
        <f t="shared" si="29"/>
        <v>0</v>
      </c>
      <c r="AF70" s="646">
        <f t="shared" si="29"/>
        <v>0</v>
      </c>
      <c r="AG70" s="646">
        <f t="shared" si="29"/>
        <v>0</v>
      </c>
    </row>
    <row r="71" spans="1:33" s="16" customFormat="1" ht="14.4">
      <c r="A71" s="35"/>
      <c r="B71" s="65" t="s">
        <v>271</v>
      </c>
      <c r="C71" s="503" t="s">
        <v>6</v>
      </c>
      <c r="D71" s="646">
        <f>IF(Výpočty!$F$2=0,Výpočty!E169,Výpočty!E109)</f>
        <v>0</v>
      </c>
      <c r="E71" s="495">
        <f>IF(Výpočty!$F$2=0,Výpočty!F169,Výpočty!F109)</f>
        <v>0</v>
      </c>
      <c r="F71" s="495">
        <f>IF(Výpočty!$F$2=0,Výpočty!G169,Výpočty!G109)</f>
        <v>0</v>
      </c>
      <c r="G71" s="495">
        <f>IF(Výpočty!$F$2=0,Výpočty!H169,Výpočty!H109)</f>
        <v>0</v>
      </c>
      <c r="H71" s="495">
        <f>IF(Výpočty!$F$2=0,Výpočty!I169,Výpočty!I109)</f>
        <v>0</v>
      </c>
      <c r="I71" s="495">
        <f>IF(Výpočty!$F$2=0,Výpočty!J169,Výpočty!J109)</f>
        <v>0</v>
      </c>
      <c r="J71" s="495">
        <f>IF(Výpočty!$F$2=0,Výpočty!K169,Výpočty!K109)</f>
        <v>0</v>
      </c>
      <c r="K71" s="495">
        <f>IF(Výpočty!$F$2=0,Výpočty!L169,Výpočty!L109)</f>
        <v>0</v>
      </c>
      <c r="L71" s="495">
        <f>IF(Výpočty!$F$2=0,Výpočty!M169,Výpočty!M109)</f>
        <v>0</v>
      </c>
      <c r="M71" s="495">
        <f>IF(Výpočty!$F$2=0,Výpočty!N169,Výpočty!N109)</f>
        <v>0</v>
      </c>
      <c r="N71" s="495">
        <f>IF(Výpočty!$F$2=0,Výpočty!O169,Výpočty!O109)</f>
        <v>0</v>
      </c>
      <c r="O71" s="495">
        <f>IF(Výpočty!$F$2=0,Výpočty!P169,Výpočty!P109)</f>
        <v>0</v>
      </c>
      <c r="P71" s="495">
        <f>IF(Výpočty!$F$2=0,Výpočty!Q169,Výpočty!Q109)</f>
        <v>0</v>
      </c>
      <c r="Q71" s="495">
        <f>IF(Výpočty!$F$2=0,Výpočty!R169,Výpočty!R109)</f>
        <v>0</v>
      </c>
      <c r="R71" s="495">
        <f>IF(Výpočty!$F$2=0,Výpočty!S169,Výpočty!S109)</f>
        <v>0</v>
      </c>
      <c r="S71" s="495">
        <f>IF(Výpočty!$F$2=0,Výpočty!T169,Výpočty!T109)</f>
        <v>0</v>
      </c>
      <c r="T71" s="495">
        <f>IF(Výpočty!$F$2=0,Výpočty!U169,Výpočty!U109)</f>
        <v>0</v>
      </c>
      <c r="U71" s="495">
        <f>IF(Výpočty!$F$2=0,Výpočty!V169,Výpočty!V109)</f>
        <v>0</v>
      </c>
      <c r="V71" s="495">
        <f>IF(Výpočty!$F$2=0,Výpočty!W169,Výpočty!W109)</f>
        <v>0</v>
      </c>
      <c r="W71" s="495">
        <f>IF(Výpočty!$F$2=0,Výpočty!X169,Výpočty!X109)</f>
        <v>0</v>
      </c>
      <c r="X71" s="495">
        <f>IF(Výpočty!$F$2=0,Výpočty!Y169,Výpočty!Y109)</f>
        <v>0</v>
      </c>
      <c r="Y71" s="495">
        <f>IF(Výpočty!$F$2=0,Výpočty!Z169,Výpočty!Z109)</f>
        <v>0</v>
      </c>
      <c r="Z71" s="495">
        <f>IF(Výpočty!$F$2=0,Výpočty!AA169,Výpočty!AA109)</f>
        <v>0</v>
      </c>
      <c r="AA71" s="495">
        <f>IF(Výpočty!$F$2=0,Výpočty!AB169,Výpočty!AB109)</f>
        <v>0</v>
      </c>
      <c r="AB71" s="495">
        <f>IF(Výpočty!$F$2=0,Výpočty!AC169,Výpočty!AC109)</f>
        <v>0</v>
      </c>
      <c r="AC71" s="495">
        <f>IF(Výpočty!$F$2=0,Výpočty!AD169,Výpočty!AD109)</f>
        <v>0</v>
      </c>
      <c r="AD71" s="495">
        <f>IF(Výpočty!$F$2=0,Výpočty!AE169,Výpočty!AE109)</f>
        <v>0</v>
      </c>
      <c r="AE71" s="495">
        <f>IF(Výpočty!$F$2=0,Výpočty!AF169,Výpočty!AF109)</f>
        <v>0</v>
      </c>
      <c r="AF71" s="495">
        <f>IF(Výpočty!$F$2=0,Výpočty!AG169,Výpočty!AG109)</f>
        <v>0</v>
      </c>
      <c r="AG71" s="495">
        <f>IF(Výpočty!$F$2=0,Výpočty!AH169,Výpočty!AH109)</f>
        <v>0</v>
      </c>
    </row>
    <row r="72" spans="1:33" s="16" customFormat="1" ht="14.4" hidden="1">
      <c r="A72" s="35"/>
      <c r="B72" s="65" t="s">
        <v>309</v>
      </c>
      <c r="C72" s="503" t="s">
        <v>6</v>
      </c>
      <c r="D72" s="646">
        <f>D69+D71</f>
        <v>0</v>
      </c>
      <c r="E72" s="495">
        <f t="shared" ref="E72:N72" si="30">E69+E71</f>
        <v>0</v>
      </c>
      <c r="F72" s="495">
        <f t="shared" si="30"/>
        <v>0</v>
      </c>
      <c r="G72" s="495">
        <f t="shared" si="30"/>
        <v>0</v>
      </c>
      <c r="H72" s="495">
        <f t="shared" si="30"/>
        <v>0</v>
      </c>
      <c r="I72" s="495">
        <f t="shared" si="30"/>
        <v>0</v>
      </c>
      <c r="J72" s="495">
        <f t="shared" si="30"/>
        <v>0</v>
      </c>
      <c r="K72" s="495">
        <f t="shared" si="30"/>
        <v>0</v>
      </c>
      <c r="L72" s="495">
        <f t="shared" si="30"/>
        <v>0</v>
      </c>
      <c r="M72" s="495">
        <f t="shared" si="30"/>
        <v>0</v>
      </c>
      <c r="N72" s="495">
        <f t="shared" si="30"/>
        <v>0</v>
      </c>
      <c r="O72" s="495">
        <f t="shared" ref="O72" si="31">O69+O71</f>
        <v>0</v>
      </c>
      <c r="P72" s="495">
        <f t="shared" ref="P72" si="32">P69+P71</f>
        <v>0</v>
      </c>
      <c r="Q72" s="495">
        <f t="shared" ref="Q72" si="33">Q69+Q71</f>
        <v>0</v>
      </c>
      <c r="R72" s="495">
        <f t="shared" ref="R72" si="34">R69+R71</f>
        <v>0</v>
      </c>
      <c r="S72" s="495">
        <f t="shared" ref="S72" si="35">S69+S71</f>
        <v>0</v>
      </c>
      <c r="T72" s="495">
        <f t="shared" ref="T72" si="36">T69+T71</f>
        <v>0</v>
      </c>
      <c r="U72" s="495">
        <f t="shared" ref="U72" si="37">U69+U71</f>
        <v>0</v>
      </c>
      <c r="V72" s="495">
        <f t="shared" ref="V72" si="38">V69+V71</f>
        <v>0</v>
      </c>
      <c r="W72" s="495">
        <f t="shared" ref="W72" si="39">W69+W71</f>
        <v>0</v>
      </c>
      <c r="X72" s="495">
        <f t="shared" ref="X72" si="40">X69+X71</f>
        <v>0</v>
      </c>
      <c r="Y72" s="495">
        <f t="shared" ref="Y72" si="41">Y69+Y71</f>
        <v>0</v>
      </c>
      <c r="Z72" s="495">
        <f t="shared" ref="Z72" si="42">Z69+Z71</f>
        <v>0</v>
      </c>
      <c r="AA72" s="495">
        <f t="shared" ref="AA72" si="43">AA69+AA71</f>
        <v>0</v>
      </c>
      <c r="AB72" s="495">
        <f t="shared" ref="AB72" si="44">AB69+AB71</f>
        <v>0</v>
      </c>
      <c r="AC72" s="495">
        <f t="shared" ref="AC72" si="45">AC69+AC71</f>
        <v>0</v>
      </c>
      <c r="AD72" s="495">
        <f t="shared" ref="AD72" si="46">AD69+AD71</f>
        <v>0</v>
      </c>
      <c r="AE72" s="495">
        <f t="shared" ref="AE72" si="47">AE69+AE71</f>
        <v>0</v>
      </c>
      <c r="AF72" s="495">
        <f t="shared" ref="AF72" si="48">AF69+AF71</f>
        <v>0</v>
      </c>
      <c r="AG72" s="495">
        <f t="shared" ref="AG72" si="49">AG69+AG71</f>
        <v>0</v>
      </c>
    </row>
    <row r="73" spans="1:33" s="16" customFormat="1" ht="14.4" hidden="1">
      <c r="A73" s="35"/>
      <c r="B73" s="65" t="s">
        <v>305</v>
      </c>
      <c r="C73" s="503" t="s">
        <v>6</v>
      </c>
      <c r="D73" s="646">
        <f t="shared" ref="D73:AG73" si="50">D70+D71</f>
        <v>0</v>
      </c>
      <c r="E73" s="495">
        <f t="shared" si="50"/>
        <v>0</v>
      </c>
      <c r="F73" s="495">
        <f t="shared" si="50"/>
        <v>0</v>
      </c>
      <c r="G73" s="495">
        <f t="shared" si="50"/>
        <v>0</v>
      </c>
      <c r="H73" s="495">
        <f t="shared" si="50"/>
        <v>0</v>
      </c>
      <c r="I73" s="495">
        <f t="shared" si="50"/>
        <v>0</v>
      </c>
      <c r="J73" s="495">
        <f t="shared" si="50"/>
        <v>0</v>
      </c>
      <c r="K73" s="495">
        <f t="shared" si="50"/>
        <v>0</v>
      </c>
      <c r="L73" s="495">
        <f t="shared" si="50"/>
        <v>0</v>
      </c>
      <c r="M73" s="495">
        <f t="shared" si="50"/>
        <v>0</v>
      </c>
      <c r="N73" s="495">
        <f t="shared" si="50"/>
        <v>0</v>
      </c>
      <c r="O73" s="495">
        <f t="shared" si="50"/>
        <v>0</v>
      </c>
      <c r="P73" s="495">
        <f t="shared" si="50"/>
        <v>0</v>
      </c>
      <c r="Q73" s="495">
        <f t="shared" si="50"/>
        <v>0</v>
      </c>
      <c r="R73" s="495">
        <f t="shared" si="50"/>
        <v>0</v>
      </c>
      <c r="S73" s="495">
        <f t="shared" si="50"/>
        <v>0</v>
      </c>
      <c r="T73" s="495">
        <f t="shared" si="50"/>
        <v>0</v>
      </c>
      <c r="U73" s="495">
        <f t="shared" si="50"/>
        <v>0</v>
      </c>
      <c r="V73" s="495">
        <f t="shared" si="50"/>
        <v>0</v>
      </c>
      <c r="W73" s="495">
        <f t="shared" si="50"/>
        <v>0</v>
      </c>
      <c r="X73" s="495">
        <f t="shared" si="50"/>
        <v>0</v>
      </c>
      <c r="Y73" s="495">
        <f t="shared" si="50"/>
        <v>0</v>
      </c>
      <c r="Z73" s="495">
        <f t="shared" si="50"/>
        <v>0</v>
      </c>
      <c r="AA73" s="495">
        <f t="shared" si="50"/>
        <v>0</v>
      </c>
      <c r="AB73" s="495">
        <f t="shared" si="50"/>
        <v>0</v>
      </c>
      <c r="AC73" s="495">
        <f t="shared" si="50"/>
        <v>0</v>
      </c>
      <c r="AD73" s="495">
        <f t="shared" si="50"/>
        <v>0</v>
      </c>
      <c r="AE73" s="495">
        <f t="shared" si="50"/>
        <v>0</v>
      </c>
      <c r="AF73" s="495">
        <f t="shared" si="50"/>
        <v>0</v>
      </c>
      <c r="AG73" s="495">
        <f t="shared" si="50"/>
        <v>0</v>
      </c>
    </row>
    <row r="74" spans="1:33" s="14" customFormat="1" ht="14.4" hidden="1">
      <c r="A74" s="602"/>
      <c r="B74" s="504" t="s">
        <v>242</v>
      </c>
      <c r="C74" s="505" t="s">
        <v>6</v>
      </c>
      <c r="D74" s="506">
        <f>IF(Výpočty!$F$2=0,Výpočty!E177,Výpočty!E117)</f>
        <v>0</v>
      </c>
      <c r="E74" s="506">
        <f>IF(Výpočty!$F$2=0,Výpočty!F177,Výpočty!F117)</f>
        <v>0</v>
      </c>
      <c r="F74" s="506">
        <f>IF(Výpočty!$F$2=0,Výpočty!G177,Výpočty!G117)</f>
        <v>0</v>
      </c>
      <c r="G74" s="506">
        <f>IF(Výpočty!$F$2=0,Výpočty!H177,Výpočty!H117)</f>
        <v>0</v>
      </c>
      <c r="H74" s="506">
        <f>IF(Výpočty!$F$2=0,Výpočty!I177,Výpočty!I117)</f>
        <v>0</v>
      </c>
      <c r="I74" s="506">
        <f>IF(Výpočty!$F$2=0,Výpočty!J177,Výpočty!J117)</f>
        <v>0</v>
      </c>
      <c r="J74" s="506">
        <f>IF(Výpočty!$F$2=0,Výpočty!K177,Výpočty!K117)</f>
        <v>0</v>
      </c>
      <c r="K74" s="506">
        <f>IF(Výpočty!$F$2=0,Výpočty!L177,Výpočty!L117)</f>
        <v>0</v>
      </c>
      <c r="L74" s="506">
        <f>IF(Výpočty!$F$2=0,Výpočty!M177,Výpočty!M117)</f>
        <v>0</v>
      </c>
      <c r="M74" s="506">
        <f>IF(Výpočty!$F$2=0,Výpočty!N177,Výpočty!N117)</f>
        <v>0</v>
      </c>
      <c r="N74" s="506">
        <f>IF(Výpočty!$F$2=0,Výpočty!O177,Výpočty!O117)</f>
        <v>0</v>
      </c>
      <c r="O74" s="506">
        <f>IF(Výpočty!$F$2=0,Výpočty!P177,Výpočty!P117)</f>
        <v>0</v>
      </c>
      <c r="P74" s="506">
        <f>IF(Výpočty!$F$2=0,Výpočty!Q177,Výpočty!Q117)</f>
        <v>0</v>
      </c>
      <c r="Q74" s="506">
        <f>IF(Výpočty!$F$2=0,Výpočty!R177,Výpočty!R117)</f>
        <v>0</v>
      </c>
      <c r="R74" s="506">
        <f>IF(Výpočty!$F$2=0,Výpočty!S177,Výpočty!S117)</f>
        <v>0</v>
      </c>
      <c r="S74" s="506">
        <f>IF(Výpočty!$F$2=0,Výpočty!T177,Výpočty!T117)</f>
        <v>0</v>
      </c>
      <c r="T74" s="506">
        <f>IF(Výpočty!$F$2=0,Výpočty!U177,Výpočty!U117)</f>
        <v>0</v>
      </c>
      <c r="U74" s="506">
        <f>IF(Výpočty!$F$2=0,Výpočty!V177,Výpočty!V117)</f>
        <v>0</v>
      </c>
      <c r="V74" s="506">
        <f>IF(Výpočty!$F$2=0,Výpočty!W177,Výpočty!W117)</f>
        <v>0</v>
      </c>
      <c r="W74" s="506">
        <f>IF(Výpočty!$F$2=0,Výpočty!X177,Výpočty!X117)</f>
        <v>0</v>
      </c>
      <c r="X74" s="506">
        <f>IF(Výpočty!$F$2=0,Výpočty!Y177,Výpočty!Y117)</f>
        <v>0</v>
      </c>
      <c r="Y74" s="506">
        <f>IF(Výpočty!$F$2=0,Výpočty!Z177,Výpočty!Z117)</f>
        <v>0</v>
      </c>
      <c r="Z74" s="506">
        <f>IF(Výpočty!$F$2=0,Výpočty!AA177,Výpočty!AA117)</f>
        <v>0</v>
      </c>
      <c r="AA74" s="506">
        <f>IF(Výpočty!$F$2=0,Výpočty!AB177,Výpočty!AB117)</f>
        <v>0</v>
      </c>
      <c r="AB74" s="506">
        <f>IF(Výpočty!$F$2=0,Výpočty!AC177,Výpočty!AC117)</f>
        <v>0</v>
      </c>
      <c r="AC74" s="506">
        <f>IF(Výpočty!$F$2=0,Výpočty!AD177,Výpočty!AD117)</f>
        <v>0</v>
      </c>
      <c r="AD74" s="506">
        <f>IF(Výpočty!$F$2=0,Výpočty!AE177,Výpočty!AE117)</f>
        <v>0</v>
      </c>
      <c r="AE74" s="506">
        <f>IF(Výpočty!$F$2=0,Výpočty!AF177,Výpočty!AF117)</f>
        <v>0</v>
      </c>
      <c r="AF74" s="506">
        <f>IF(Výpočty!$F$2=0,Výpočty!AG177,Výpočty!AG117)</f>
        <v>0</v>
      </c>
      <c r="AG74" s="506">
        <f>IF(Výpočty!$F$2=0,Výpočty!AH177,Výpočty!AH117)</f>
        <v>0</v>
      </c>
    </row>
    <row r="75" spans="1:33" s="16" customFormat="1" ht="14.4">
      <c r="A75" s="35"/>
      <c r="B75" s="86" t="s">
        <v>194</v>
      </c>
      <c r="C75" s="318" t="s">
        <v>197</v>
      </c>
      <c r="D75" s="647">
        <f>IF(Výpočty!$F$2=0,Výpočty!E185,Výpočty!E125)</f>
        <v>0</v>
      </c>
      <c r="E75" s="565">
        <f>IF(Výpočty!$F$2=0,Výpočty!F185,Výpočty!F125)</f>
        <v>0</v>
      </c>
      <c r="F75" s="565">
        <f>IF(Výpočty!$F$2=0,Výpočty!G185,Výpočty!G125)</f>
        <v>0</v>
      </c>
      <c r="G75" s="565">
        <f>IF(Výpočty!$F$2=0,Výpočty!H185,Výpočty!H125)</f>
        <v>0</v>
      </c>
      <c r="H75" s="565">
        <f>IF(Výpočty!$F$2=0,Výpočty!I185,Výpočty!I125)</f>
        <v>0</v>
      </c>
      <c r="I75" s="565">
        <f>IF(Výpočty!$F$2=0,Výpočty!J185,Výpočty!J125)</f>
        <v>0</v>
      </c>
      <c r="J75" s="565">
        <f>IF(Výpočty!$F$2=0,Výpočty!K185,Výpočty!K125)</f>
        <v>0</v>
      </c>
      <c r="K75" s="565">
        <f>IF(Výpočty!$F$2=0,Výpočty!L185,Výpočty!L125)</f>
        <v>0</v>
      </c>
      <c r="L75" s="565">
        <f>IF(Výpočty!$F$2=0,Výpočty!M185,Výpočty!M125)</f>
        <v>0</v>
      </c>
      <c r="M75" s="565">
        <f>IF(Výpočty!$F$2=0,Výpočty!N185,Výpočty!N125)</f>
        <v>0</v>
      </c>
      <c r="N75" s="565">
        <f>IF(Výpočty!$F$2=0,Výpočty!O185,Výpočty!O125)</f>
        <v>0</v>
      </c>
      <c r="O75" s="565">
        <f>IF(Výpočty!$F$2=0,Výpočty!P185,Výpočty!P125)</f>
        <v>0</v>
      </c>
      <c r="P75" s="565">
        <f>IF(Výpočty!$F$2=0,Výpočty!Q185,Výpočty!Q125)</f>
        <v>0</v>
      </c>
      <c r="Q75" s="565">
        <f>IF(Výpočty!$F$2=0,Výpočty!R185,Výpočty!R125)</f>
        <v>0</v>
      </c>
      <c r="R75" s="565">
        <f>IF(Výpočty!$F$2=0,Výpočty!S185,Výpočty!S125)</f>
        <v>0</v>
      </c>
      <c r="S75" s="565">
        <f>IF(Výpočty!$F$2=0,Výpočty!T185,Výpočty!T125)</f>
        <v>0</v>
      </c>
      <c r="T75" s="565">
        <f>IF(Výpočty!$F$2=0,Výpočty!U185,Výpočty!U125)</f>
        <v>0</v>
      </c>
      <c r="U75" s="565">
        <f>IF(Výpočty!$F$2=0,Výpočty!V185,Výpočty!V125)</f>
        <v>0</v>
      </c>
      <c r="V75" s="565">
        <f>IF(Výpočty!$F$2=0,Výpočty!W185,Výpočty!W125)</f>
        <v>0</v>
      </c>
      <c r="W75" s="565">
        <f>IF(Výpočty!$F$2=0,Výpočty!X185,Výpočty!X125)</f>
        <v>0</v>
      </c>
      <c r="X75" s="565">
        <f>IF(Výpočty!$F$2=0,Výpočty!Y185,Výpočty!Y125)</f>
        <v>0</v>
      </c>
      <c r="Y75" s="565">
        <f>IF(Výpočty!$F$2=0,Výpočty!Z185,Výpočty!Z125)</f>
        <v>0</v>
      </c>
      <c r="Z75" s="565">
        <f>IF(Výpočty!$F$2=0,Výpočty!AA185,Výpočty!AA125)</f>
        <v>0</v>
      </c>
      <c r="AA75" s="565">
        <f>IF(Výpočty!$F$2=0,Výpočty!AB185,Výpočty!AB125)</f>
        <v>0</v>
      </c>
      <c r="AB75" s="565">
        <f>IF(Výpočty!$F$2=0,Výpočty!AC185,Výpočty!AC125)</f>
        <v>0</v>
      </c>
      <c r="AC75" s="565">
        <f>IF(Výpočty!$F$2=0,Výpočty!AD185,Výpočty!AD125)</f>
        <v>0</v>
      </c>
      <c r="AD75" s="565">
        <f>IF(Výpočty!$F$2=0,Výpočty!AE185,Výpočty!AE125)</f>
        <v>0</v>
      </c>
      <c r="AE75" s="565">
        <f>IF(Výpočty!$F$2=0,Výpočty!AF185,Výpočty!AF125)</f>
        <v>0</v>
      </c>
      <c r="AF75" s="565">
        <f>IF(Výpočty!$F$2=0,Výpočty!AG185,Výpočty!AG125)</f>
        <v>0</v>
      </c>
      <c r="AG75" s="565">
        <f>IF(Výpočty!$F$2=0,Výpočty!AH185,Výpočty!AH125)</f>
        <v>0</v>
      </c>
    </row>
    <row r="76" spans="1:33" s="57" customFormat="1" ht="14.4">
      <c r="B76" s="62" t="s">
        <v>302</v>
      </c>
      <c r="C76" s="317" t="s">
        <v>23</v>
      </c>
      <c r="D76" s="567">
        <f>IF(D$75=0,0,(D$69+D$71)/D$75)</f>
        <v>0</v>
      </c>
      <c r="E76" s="567">
        <f t="shared" ref="E76:AG76" si="51">IF(E$75=0,0,(E$69+E$71)/E$75)</f>
        <v>0</v>
      </c>
      <c r="F76" s="567">
        <f t="shared" si="51"/>
        <v>0</v>
      </c>
      <c r="G76" s="567">
        <f t="shared" si="51"/>
        <v>0</v>
      </c>
      <c r="H76" s="567">
        <f t="shared" si="51"/>
        <v>0</v>
      </c>
      <c r="I76" s="567">
        <f t="shared" si="51"/>
        <v>0</v>
      </c>
      <c r="J76" s="567">
        <f t="shared" si="51"/>
        <v>0</v>
      </c>
      <c r="K76" s="567">
        <f t="shared" si="51"/>
        <v>0</v>
      </c>
      <c r="L76" s="567">
        <f t="shared" si="51"/>
        <v>0</v>
      </c>
      <c r="M76" s="567">
        <f t="shared" si="51"/>
        <v>0</v>
      </c>
      <c r="N76" s="567">
        <f t="shared" si="51"/>
        <v>0</v>
      </c>
      <c r="O76" s="567">
        <f t="shared" si="51"/>
        <v>0</v>
      </c>
      <c r="P76" s="567">
        <f t="shared" si="51"/>
        <v>0</v>
      </c>
      <c r="Q76" s="567">
        <f t="shared" si="51"/>
        <v>0</v>
      </c>
      <c r="R76" s="567">
        <f t="shared" si="51"/>
        <v>0</v>
      </c>
      <c r="S76" s="567">
        <f t="shared" si="51"/>
        <v>0</v>
      </c>
      <c r="T76" s="567">
        <f t="shared" si="51"/>
        <v>0</v>
      </c>
      <c r="U76" s="567">
        <f t="shared" si="51"/>
        <v>0</v>
      </c>
      <c r="V76" s="567">
        <f t="shared" si="51"/>
        <v>0</v>
      </c>
      <c r="W76" s="567">
        <f t="shared" si="51"/>
        <v>0</v>
      </c>
      <c r="X76" s="567">
        <f t="shared" si="51"/>
        <v>0</v>
      </c>
      <c r="Y76" s="567">
        <f t="shared" si="51"/>
        <v>0</v>
      </c>
      <c r="Z76" s="567">
        <f t="shared" si="51"/>
        <v>0</v>
      </c>
      <c r="AA76" s="567">
        <f t="shared" si="51"/>
        <v>0</v>
      </c>
      <c r="AB76" s="567">
        <f t="shared" si="51"/>
        <v>0</v>
      </c>
      <c r="AC76" s="567">
        <f t="shared" si="51"/>
        <v>0</v>
      </c>
      <c r="AD76" s="567">
        <f t="shared" si="51"/>
        <v>0</v>
      </c>
      <c r="AE76" s="567">
        <f t="shared" si="51"/>
        <v>0</v>
      </c>
      <c r="AF76" s="567">
        <f t="shared" si="51"/>
        <v>0</v>
      </c>
      <c r="AG76" s="567">
        <f t="shared" si="51"/>
        <v>0</v>
      </c>
    </row>
    <row r="77" spans="1:33" s="57" customFormat="1" ht="14.4">
      <c r="B77" s="62" t="s">
        <v>310</v>
      </c>
      <c r="C77" s="317" t="s">
        <v>23</v>
      </c>
      <c r="D77" s="567">
        <f>IF(D$75=0,0,(D$70+D$71)/D$75)</f>
        <v>0</v>
      </c>
      <c r="E77" s="567">
        <f t="shared" ref="E77:AG77" si="52">IF(E$75=0,0,(E$70+E$71)/E$75)</f>
        <v>0</v>
      </c>
      <c r="F77" s="567">
        <f t="shared" si="52"/>
        <v>0</v>
      </c>
      <c r="G77" s="567">
        <f t="shared" si="52"/>
        <v>0</v>
      </c>
      <c r="H77" s="567">
        <f t="shared" si="52"/>
        <v>0</v>
      </c>
      <c r="I77" s="567">
        <f t="shared" si="52"/>
        <v>0</v>
      </c>
      <c r="J77" s="567">
        <f t="shared" si="52"/>
        <v>0</v>
      </c>
      <c r="K77" s="567">
        <f t="shared" si="52"/>
        <v>0</v>
      </c>
      <c r="L77" s="567">
        <f t="shared" si="52"/>
        <v>0</v>
      </c>
      <c r="M77" s="567">
        <f t="shared" si="52"/>
        <v>0</v>
      </c>
      <c r="N77" s="567">
        <f t="shared" si="52"/>
        <v>0</v>
      </c>
      <c r="O77" s="567">
        <f t="shared" si="52"/>
        <v>0</v>
      </c>
      <c r="P77" s="567">
        <f t="shared" si="52"/>
        <v>0</v>
      </c>
      <c r="Q77" s="567">
        <f t="shared" si="52"/>
        <v>0</v>
      </c>
      <c r="R77" s="567">
        <f t="shared" si="52"/>
        <v>0</v>
      </c>
      <c r="S77" s="567">
        <f t="shared" si="52"/>
        <v>0</v>
      </c>
      <c r="T77" s="567">
        <f t="shared" si="52"/>
        <v>0</v>
      </c>
      <c r="U77" s="567">
        <f t="shared" si="52"/>
        <v>0</v>
      </c>
      <c r="V77" s="567">
        <f t="shared" si="52"/>
        <v>0</v>
      </c>
      <c r="W77" s="567">
        <f t="shared" si="52"/>
        <v>0</v>
      </c>
      <c r="X77" s="567">
        <f t="shared" si="52"/>
        <v>0</v>
      </c>
      <c r="Y77" s="567">
        <f t="shared" si="52"/>
        <v>0</v>
      </c>
      <c r="Z77" s="567">
        <f t="shared" si="52"/>
        <v>0</v>
      </c>
      <c r="AA77" s="567">
        <f t="shared" si="52"/>
        <v>0</v>
      </c>
      <c r="AB77" s="567">
        <f t="shared" si="52"/>
        <v>0</v>
      </c>
      <c r="AC77" s="567">
        <f t="shared" si="52"/>
        <v>0</v>
      </c>
      <c r="AD77" s="567">
        <f t="shared" si="52"/>
        <v>0</v>
      </c>
      <c r="AE77" s="567">
        <f t="shared" si="52"/>
        <v>0</v>
      </c>
      <c r="AF77" s="567">
        <f t="shared" si="52"/>
        <v>0</v>
      </c>
      <c r="AG77" s="567">
        <f t="shared" si="52"/>
        <v>0</v>
      </c>
    </row>
    <row r="78" spans="1:33" ht="14.4">
      <c r="B78" s="131"/>
      <c r="C78" s="131"/>
      <c r="D78" s="570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</row>
    <row r="79" spans="1:33" s="30" customFormat="1" ht="14.4">
      <c r="B79" s="154" t="s">
        <v>241</v>
      </c>
      <c r="C79" s="209"/>
      <c r="D79" s="142">
        <f t="shared" ref="D79:AG79" si="53">D8</f>
        <v>2024</v>
      </c>
      <c r="E79" s="142">
        <f t="shared" si="53"/>
        <v>2025</v>
      </c>
      <c r="F79" s="142">
        <f t="shared" si="53"/>
        <v>2026</v>
      </c>
      <c r="G79" s="142">
        <f t="shared" si="53"/>
        <v>2027</v>
      </c>
      <c r="H79" s="142">
        <f t="shared" si="53"/>
        <v>2028</v>
      </c>
      <c r="I79" s="142">
        <f t="shared" si="53"/>
        <v>2029</v>
      </c>
      <c r="J79" s="142">
        <f t="shared" si="53"/>
        <v>2030</v>
      </c>
      <c r="K79" s="142">
        <f t="shared" si="53"/>
        <v>2031</v>
      </c>
      <c r="L79" s="142">
        <f t="shared" si="53"/>
        <v>2032</v>
      </c>
      <c r="M79" s="142">
        <f t="shared" si="53"/>
        <v>2033</v>
      </c>
      <c r="N79" s="142">
        <f t="shared" si="53"/>
        <v>2034</v>
      </c>
      <c r="O79" s="142">
        <f t="shared" si="53"/>
        <v>2035</v>
      </c>
      <c r="P79" s="142">
        <f t="shared" si="53"/>
        <v>2036</v>
      </c>
      <c r="Q79" s="142">
        <f t="shared" si="53"/>
        <v>2037</v>
      </c>
      <c r="R79" s="142">
        <f t="shared" si="53"/>
        <v>2038</v>
      </c>
      <c r="S79" s="142">
        <f t="shared" si="53"/>
        <v>2039</v>
      </c>
      <c r="T79" s="142">
        <f t="shared" si="53"/>
        <v>2040</v>
      </c>
      <c r="U79" s="142">
        <f t="shared" si="53"/>
        <v>2041</v>
      </c>
      <c r="V79" s="142">
        <f t="shared" si="53"/>
        <v>2042</v>
      </c>
      <c r="W79" s="142">
        <f t="shared" si="53"/>
        <v>2043</v>
      </c>
      <c r="X79" s="142">
        <f t="shared" si="53"/>
        <v>2044</v>
      </c>
      <c r="Y79" s="142">
        <f t="shared" si="53"/>
        <v>2045</v>
      </c>
      <c r="Z79" s="142">
        <f t="shared" si="53"/>
        <v>2046</v>
      </c>
      <c r="AA79" s="142">
        <f t="shared" si="53"/>
        <v>2047</v>
      </c>
      <c r="AB79" s="142">
        <f t="shared" si="53"/>
        <v>2048</v>
      </c>
      <c r="AC79" s="142">
        <f t="shared" si="53"/>
        <v>2049</v>
      </c>
      <c r="AD79" s="142">
        <f t="shared" si="53"/>
        <v>2050</v>
      </c>
      <c r="AE79" s="142">
        <f t="shared" si="53"/>
        <v>2051</v>
      </c>
      <c r="AF79" s="142">
        <f t="shared" si="53"/>
        <v>2052</v>
      </c>
      <c r="AG79" s="142">
        <f t="shared" si="53"/>
        <v>2053</v>
      </c>
    </row>
    <row r="80" spans="1:33" ht="14.4">
      <c r="A80" s="129"/>
      <c r="B80" s="120" t="s">
        <v>277</v>
      </c>
      <c r="C80" s="502" t="s">
        <v>6</v>
      </c>
      <c r="D80" s="646">
        <f>IF(D10=0,0,D10)</f>
        <v>39.397189899600008</v>
      </c>
      <c r="E80" s="646">
        <f t="shared" ref="E80:AG80" si="54">IF(E10=0,0,E10)</f>
        <v>78.794379799200016</v>
      </c>
      <c r="F80" s="646">
        <f t="shared" si="54"/>
        <v>118.19156969880002</v>
      </c>
      <c r="G80" s="646">
        <f t="shared" si="54"/>
        <v>157.58875959840003</v>
      </c>
      <c r="H80" s="646">
        <f t="shared" si="54"/>
        <v>196.98594949800002</v>
      </c>
      <c r="I80" s="646">
        <f t="shared" si="54"/>
        <v>236.38313939760002</v>
      </c>
      <c r="J80" s="646">
        <f t="shared" si="54"/>
        <v>275.78032929720001</v>
      </c>
      <c r="K80" s="646">
        <f t="shared" si="54"/>
        <v>315.17751919680001</v>
      </c>
      <c r="L80" s="646">
        <f t="shared" si="54"/>
        <v>354.5747090964</v>
      </c>
      <c r="M80" s="646">
        <f t="shared" si="54"/>
        <v>393.97189899599999</v>
      </c>
      <c r="N80" s="646">
        <f t="shared" si="54"/>
        <v>433.36908889559999</v>
      </c>
      <c r="O80" s="646">
        <f t="shared" si="54"/>
        <v>472.76627879519998</v>
      </c>
      <c r="P80" s="646">
        <f t="shared" si="54"/>
        <v>512.16346869480003</v>
      </c>
      <c r="Q80" s="646">
        <f t="shared" si="54"/>
        <v>551.56065859440002</v>
      </c>
      <c r="R80" s="646">
        <f t="shared" si="54"/>
        <v>590.95784849400002</v>
      </c>
      <c r="S80" s="646">
        <f t="shared" si="54"/>
        <v>630.35503839360001</v>
      </c>
      <c r="T80" s="646">
        <f t="shared" si="54"/>
        <v>669.75222829320001</v>
      </c>
      <c r="U80" s="646">
        <f t="shared" si="54"/>
        <v>709.1494181928</v>
      </c>
      <c r="V80" s="646">
        <f t="shared" si="54"/>
        <v>748.54660809239999</v>
      </c>
      <c r="W80" s="646">
        <f t="shared" si="54"/>
        <v>787.94379799199999</v>
      </c>
      <c r="X80" s="646">
        <f t="shared" si="54"/>
        <v>827.34098789159998</v>
      </c>
      <c r="Y80" s="646">
        <f t="shared" si="54"/>
        <v>866.73817779119997</v>
      </c>
      <c r="Z80" s="646">
        <f t="shared" si="54"/>
        <v>906.13536769079997</v>
      </c>
      <c r="AA80" s="646">
        <f t="shared" si="54"/>
        <v>945.53255759039996</v>
      </c>
      <c r="AB80" s="646">
        <f t="shared" si="54"/>
        <v>984.92974748999995</v>
      </c>
      <c r="AC80" s="646">
        <f t="shared" si="54"/>
        <v>1024.3269373896001</v>
      </c>
      <c r="AD80" s="646">
        <f t="shared" si="54"/>
        <v>1063.7241272892002</v>
      </c>
      <c r="AE80" s="646">
        <f t="shared" si="54"/>
        <v>1103.1213171888003</v>
      </c>
      <c r="AF80" s="646">
        <f t="shared" si="54"/>
        <v>1142.5185070884004</v>
      </c>
      <c r="AG80" s="646">
        <f t="shared" si="54"/>
        <v>1181.9156969880005</v>
      </c>
    </row>
    <row r="81" spans="2:33" s="16" customFormat="1" ht="14.4">
      <c r="B81" s="119" t="s">
        <v>311</v>
      </c>
      <c r="C81" s="510" t="s">
        <v>6</v>
      </c>
      <c r="D81" s="646">
        <f>IF(D30=0,0,D30)</f>
        <v>217</v>
      </c>
      <c r="E81" s="646">
        <f t="shared" ref="E81:AG81" si="55">IF(E30=0,0,E30)</f>
        <v>217</v>
      </c>
      <c r="F81" s="646">
        <f t="shared" si="55"/>
        <v>217</v>
      </c>
      <c r="G81" s="646">
        <f t="shared" si="55"/>
        <v>217</v>
      </c>
      <c r="H81" s="646">
        <f t="shared" si="55"/>
        <v>217</v>
      </c>
      <c r="I81" s="646">
        <f t="shared" si="55"/>
        <v>216.99999999999997</v>
      </c>
      <c r="J81" s="646">
        <f t="shared" si="55"/>
        <v>216.99999999999997</v>
      </c>
      <c r="K81" s="646">
        <f t="shared" si="55"/>
        <v>217</v>
      </c>
      <c r="L81" s="646">
        <f t="shared" si="55"/>
        <v>216.99999999999997</v>
      </c>
      <c r="M81" s="646">
        <f t="shared" si="55"/>
        <v>217</v>
      </c>
      <c r="N81" s="646">
        <f t="shared" si="55"/>
        <v>212.74509803921569</v>
      </c>
      <c r="O81" s="646">
        <f t="shared" si="55"/>
        <v>208.57362552864282</v>
      </c>
      <c r="P81" s="646">
        <f t="shared" si="55"/>
        <v>204.48394659670865</v>
      </c>
      <c r="Q81" s="646">
        <f t="shared" si="55"/>
        <v>200.47445744775359</v>
      </c>
      <c r="R81" s="646">
        <f t="shared" si="55"/>
        <v>196.54358573309176</v>
      </c>
      <c r="S81" s="646">
        <f t="shared" si="55"/>
        <v>192.68978993440371</v>
      </c>
      <c r="T81" s="646">
        <f t="shared" si="55"/>
        <v>188.9115587592193</v>
      </c>
      <c r="U81" s="646">
        <f t="shared" si="55"/>
        <v>185.20741054825422</v>
      </c>
      <c r="V81" s="646">
        <f t="shared" si="55"/>
        <v>181.57589269436687</v>
      </c>
      <c r="W81" s="646">
        <f t="shared" si="55"/>
        <v>178.0155810729087</v>
      </c>
      <c r="X81" s="646">
        <f t="shared" si="55"/>
        <v>174.52507948324381</v>
      </c>
      <c r="Y81" s="646">
        <f t="shared" si="55"/>
        <v>171.10301910121942</v>
      </c>
      <c r="Z81" s="646">
        <f t="shared" si="55"/>
        <v>167.74805794237199</v>
      </c>
      <c r="AA81" s="646">
        <f t="shared" si="55"/>
        <v>164.45888033565882</v>
      </c>
      <c r="AB81" s="646">
        <f t="shared" si="55"/>
        <v>161.23419640750862</v>
      </c>
      <c r="AC81" s="646">
        <f t="shared" si="55"/>
        <v>158.07274157598886</v>
      </c>
      <c r="AD81" s="646">
        <f t="shared" si="55"/>
        <v>154.97327605489104</v>
      </c>
      <c r="AE81" s="646">
        <f t="shared" si="55"/>
        <v>151.93458436754023</v>
      </c>
      <c r="AF81" s="646">
        <f t="shared" si="55"/>
        <v>151.93458436754023</v>
      </c>
      <c r="AG81" s="646">
        <f t="shared" si="55"/>
        <v>151.93458436754023</v>
      </c>
    </row>
    <row r="82" spans="2:33" s="16" customFormat="1" ht="14.4">
      <c r="B82" s="65" t="s">
        <v>272</v>
      </c>
      <c r="C82" s="503" t="s">
        <v>6</v>
      </c>
      <c r="D82" s="646">
        <f>IF(Výpočty!$F$2=0,Výpočty!E170,Výpočty!E110)</f>
        <v>494.0920000000001</v>
      </c>
      <c r="E82" s="495">
        <f>IF(Výpočty!$F$2=0,Výpočty!F170,Výpočty!F110)</f>
        <v>494.0920000000001</v>
      </c>
      <c r="F82" s="495">
        <f>IF(Výpočty!$F$2=0,Výpočty!G170,Výpočty!G110)</f>
        <v>494.0920000000001</v>
      </c>
      <c r="G82" s="495">
        <f>IF(Výpočty!$F$2=0,Výpočty!H170,Výpočty!H110)</f>
        <v>494.0920000000001</v>
      </c>
      <c r="H82" s="495">
        <f>IF(Výpočty!$F$2=0,Výpočty!I170,Výpočty!I110)</f>
        <v>494.0920000000001</v>
      </c>
      <c r="I82" s="495">
        <f>IF(Výpočty!$F$2=0,Výpočty!J170,Výpočty!J110)</f>
        <v>494.0920000000001</v>
      </c>
      <c r="J82" s="495">
        <f>IF(Výpočty!$F$2=0,Výpočty!K170,Výpočty!K110)</f>
        <v>494.0920000000001</v>
      </c>
      <c r="K82" s="495">
        <f>IF(Výpočty!$F$2=0,Výpočty!L170,Výpočty!L110)</f>
        <v>494.0920000000001</v>
      </c>
      <c r="L82" s="495">
        <f>IF(Výpočty!$F$2=0,Výpočty!M170,Výpočty!M110)</f>
        <v>494.0920000000001</v>
      </c>
      <c r="M82" s="495">
        <f>IF(Výpočty!$F$2=0,Výpočty!N170,Výpočty!N110)</f>
        <v>494.0920000000001</v>
      </c>
      <c r="N82" s="495">
        <f>IF(Výpočty!$F$2=0,Výpočty!O170,Výpočty!O110)</f>
        <v>498.34690196078441</v>
      </c>
      <c r="O82" s="495">
        <f>IF(Výpočty!$F$2=0,Výpočty!P170,Výpočty!P110)</f>
        <v>502.51837447135728</v>
      </c>
      <c r="P82" s="495">
        <f>IF(Výpočty!$F$2=0,Výpočty!Q170,Výpočty!Q110)</f>
        <v>506.60805340329148</v>
      </c>
      <c r="Q82" s="495">
        <f>IF(Výpočty!$F$2=0,Výpočty!R170,Výpočty!R110)</f>
        <v>510.6175425522465</v>
      </c>
      <c r="R82" s="495">
        <f>IF(Výpočty!$F$2=0,Výpočty!S170,Výpočty!S110)</f>
        <v>514.54841426690837</v>
      </c>
      <c r="S82" s="495">
        <f>IF(Výpočty!$F$2=0,Výpočty!T170,Výpočty!T110)</f>
        <v>518.40221006559636</v>
      </c>
      <c r="T82" s="495">
        <f>IF(Výpočty!$F$2=0,Výpočty!U170,Výpočty!U110)</f>
        <v>522.18044124078074</v>
      </c>
      <c r="U82" s="495">
        <f>IF(Výpočty!$F$2=0,Výpočty!V170,Výpočty!V110)</f>
        <v>525.88458945174591</v>
      </c>
      <c r="V82" s="495">
        <f>IF(Výpočty!$F$2=0,Výpočty!W170,Výpočty!W110)</f>
        <v>529.51610730563323</v>
      </c>
      <c r="W82" s="495">
        <f>IF(Výpočty!$F$2=0,Výpočty!X170,Výpočty!X110)</f>
        <v>533.07641892709137</v>
      </c>
      <c r="X82" s="495">
        <f>IF(Výpočty!$F$2=0,Výpočty!Y170,Výpočty!Y110)</f>
        <v>536.56692051675623</v>
      </c>
      <c r="Y82" s="495">
        <f>IF(Výpočty!$F$2=0,Výpočty!Z170,Výpočty!Z110)</f>
        <v>539.98898089878071</v>
      </c>
      <c r="Z82" s="495">
        <f>IF(Výpočty!$F$2=0,Výpočty!AA170,Výpočty!AA110)</f>
        <v>543.34394205762806</v>
      </c>
      <c r="AA82" s="495">
        <f>IF(Výpočty!$F$2=0,Výpočty!AB170,Výpočty!AB110)</f>
        <v>546.63311966434128</v>
      </c>
      <c r="AB82" s="495">
        <f>IF(Výpočty!$F$2=0,Výpočty!AC170,Výpočty!AC110)</f>
        <v>549.85780359249145</v>
      </c>
      <c r="AC82" s="495">
        <f>IF(Výpočty!$F$2=0,Výpočty!AD170,Výpočty!AD110)</f>
        <v>553.01925842401124</v>
      </c>
      <c r="AD82" s="495">
        <f>IF(Výpočty!$F$2=0,Výpočty!AE170,Výpočty!AE110)</f>
        <v>556.11872394510908</v>
      </c>
      <c r="AE82" s="495">
        <f>IF(Výpočty!$F$2=0,Výpočty!AF170,Výpočty!AF110)</f>
        <v>559.1574156324599</v>
      </c>
      <c r="AF82" s="495">
        <f>IF(Výpočty!$F$2=0,Výpočty!AG170,Výpočty!AG110)</f>
        <v>559.1574156324599</v>
      </c>
      <c r="AG82" s="495">
        <f>IF(Výpočty!$F$2=0,Výpočty!AH170,Výpočty!AH110)</f>
        <v>559.1574156324599</v>
      </c>
    </row>
    <row r="83" spans="2:33" s="16" customFormat="1" ht="14.4" hidden="1">
      <c r="B83" s="65" t="s">
        <v>313</v>
      </c>
      <c r="C83" s="503" t="s">
        <v>6</v>
      </c>
      <c r="D83" s="646">
        <f>D80+D82</f>
        <v>533.48918989960009</v>
      </c>
      <c r="E83" s="495">
        <f t="shared" ref="E83:AG83" si="56">E80+E82</f>
        <v>572.88637979920009</v>
      </c>
      <c r="F83" s="495">
        <f t="shared" si="56"/>
        <v>612.28356969880008</v>
      </c>
      <c r="G83" s="495">
        <f t="shared" si="56"/>
        <v>651.68075959840007</v>
      </c>
      <c r="H83" s="495">
        <f t="shared" si="56"/>
        <v>691.07794949800018</v>
      </c>
      <c r="I83" s="495">
        <f t="shared" si="56"/>
        <v>730.47513939760006</v>
      </c>
      <c r="J83" s="495">
        <f t="shared" si="56"/>
        <v>769.87232929720017</v>
      </c>
      <c r="K83" s="495">
        <f t="shared" si="56"/>
        <v>809.26951919680005</v>
      </c>
      <c r="L83" s="495">
        <f t="shared" si="56"/>
        <v>848.66670909640015</v>
      </c>
      <c r="M83" s="495">
        <f t="shared" si="56"/>
        <v>888.06389899600003</v>
      </c>
      <c r="N83" s="495">
        <f t="shared" si="56"/>
        <v>931.71599085638445</v>
      </c>
      <c r="O83" s="495">
        <f t="shared" si="56"/>
        <v>975.28465326655726</v>
      </c>
      <c r="P83" s="495">
        <f t="shared" si="56"/>
        <v>1018.7715220980915</v>
      </c>
      <c r="Q83" s="495">
        <f t="shared" si="56"/>
        <v>1062.1782011466466</v>
      </c>
      <c r="R83" s="495">
        <f t="shared" si="56"/>
        <v>1105.5062627609084</v>
      </c>
      <c r="S83" s="495">
        <f t="shared" si="56"/>
        <v>1148.7572484591965</v>
      </c>
      <c r="T83" s="495">
        <f t="shared" si="56"/>
        <v>1191.9326695339807</v>
      </c>
      <c r="U83" s="495">
        <f t="shared" si="56"/>
        <v>1235.0340076445459</v>
      </c>
      <c r="V83" s="495">
        <f t="shared" si="56"/>
        <v>1278.0627153980331</v>
      </c>
      <c r="W83" s="495">
        <f t="shared" si="56"/>
        <v>1321.0202169190914</v>
      </c>
      <c r="X83" s="495">
        <f t="shared" si="56"/>
        <v>1363.9079084083562</v>
      </c>
      <c r="Y83" s="495">
        <f t="shared" si="56"/>
        <v>1406.7271586899806</v>
      </c>
      <c r="Z83" s="495">
        <f t="shared" si="56"/>
        <v>1449.479309748428</v>
      </c>
      <c r="AA83" s="495">
        <f t="shared" si="56"/>
        <v>1492.1656772547412</v>
      </c>
      <c r="AB83" s="495">
        <f t="shared" si="56"/>
        <v>1534.7875510824915</v>
      </c>
      <c r="AC83" s="495">
        <f t="shared" si="56"/>
        <v>1577.3461958136113</v>
      </c>
      <c r="AD83" s="495">
        <f t="shared" si="56"/>
        <v>1619.8428512343094</v>
      </c>
      <c r="AE83" s="495">
        <f t="shared" si="56"/>
        <v>1662.2787328212603</v>
      </c>
      <c r="AF83" s="495">
        <f t="shared" si="56"/>
        <v>1701.6759227208604</v>
      </c>
      <c r="AG83" s="495">
        <f t="shared" si="56"/>
        <v>1741.0731126204605</v>
      </c>
    </row>
    <row r="84" spans="2:33" s="16" customFormat="1" ht="14.4" hidden="1">
      <c r="B84" s="65" t="s">
        <v>312</v>
      </c>
      <c r="C84" s="503" t="s">
        <v>6</v>
      </c>
      <c r="D84" s="646">
        <f>D81+D82</f>
        <v>711.0920000000001</v>
      </c>
      <c r="E84" s="495">
        <f t="shared" ref="E84:AG84" si="57">E81+E82</f>
        <v>711.0920000000001</v>
      </c>
      <c r="F84" s="495">
        <f t="shared" si="57"/>
        <v>711.0920000000001</v>
      </c>
      <c r="G84" s="495">
        <f t="shared" si="57"/>
        <v>711.0920000000001</v>
      </c>
      <c r="H84" s="495">
        <f t="shared" si="57"/>
        <v>711.0920000000001</v>
      </c>
      <c r="I84" s="495">
        <f t="shared" si="57"/>
        <v>711.0920000000001</v>
      </c>
      <c r="J84" s="495">
        <f t="shared" si="57"/>
        <v>711.0920000000001</v>
      </c>
      <c r="K84" s="495">
        <f t="shared" si="57"/>
        <v>711.0920000000001</v>
      </c>
      <c r="L84" s="495">
        <f t="shared" si="57"/>
        <v>711.0920000000001</v>
      </c>
      <c r="M84" s="495">
        <f t="shared" si="57"/>
        <v>711.0920000000001</v>
      </c>
      <c r="N84" s="495">
        <f t="shared" si="57"/>
        <v>711.0920000000001</v>
      </c>
      <c r="O84" s="495">
        <f t="shared" si="57"/>
        <v>711.0920000000001</v>
      </c>
      <c r="P84" s="495">
        <f t="shared" si="57"/>
        <v>711.0920000000001</v>
      </c>
      <c r="Q84" s="495">
        <f t="shared" si="57"/>
        <v>711.0920000000001</v>
      </c>
      <c r="R84" s="495">
        <f t="shared" si="57"/>
        <v>711.0920000000001</v>
      </c>
      <c r="S84" s="495">
        <f t="shared" si="57"/>
        <v>711.0920000000001</v>
      </c>
      <c r="T84" s="495">
        <f t="shared" si="57"/>
        <v>711.0920000000001</v>
      </c>
      <c r="U84" s="495">
        <f t="shared" si="57"/>
        <v>711.0920000000001</v>
      </c>
      <c r="V84" s="495">
        <f t="shared" si="57"/>
        <v>711.0920000000001</v>
      </c>
      <c r="W84" s="495">
        <f t="shared" si="57"/>
        <v>711.0920000000001</v>
      </c>
      <c r="X84" s="495">
        <f t="shared" si="57"/>
        <v>711.0920000000001</v>
      </c>
      <c r="Y84" s="495">
        <f t="shared" si="57"/>
        <v>711.0920000000001</v>
      </c>
      <c r="Z84" s="495">
        <f t="shared" si="57"/>
        <v>711.0920000000001</v>
      </c>
      <c r="AA84" s="495">
        <f t="shared" si="57"/>
        <v>711.0920000000001</v>
      </c>
      <c r="AB84" s="495">
        <f t="shared" si="57"/>
        <v>711.0920000000001</v>
      </c>
      <c r="AC84" s="495">
        <f t="shared" si="57"/>
        <v>711.0920000000001</v>
      </c>
      <c r="AD84" s="495">
        <f t="shared" si="57"/>
        <v>711.0920000000001</v>
      </c>
      <c r="AE84" s="495">
        <f t="shared" si="57"/>
        <v>711.0920000000001</v>
      </c>
      <c r="AF84" s="495">
        <f t="shared" si="57"/>
        <v>711.0920000000001</v>
      </c>
      <c r="AG84" s="495">
        <f t="shared" si="57"/>
        <v>711.0920000000001</v>
      </c>
    </row>
    <row r="85" spans="2:33" s="14" customFormat="1" ht="14.4" hidden="1">
      <c r="B85" s="504" t="s">
        <v>242</v>
      </c>
      <c r="C85" s="505" t="s">
        <v>6</v>
      </c>
      <c r="D85" s="506">
        <f>IF(Výpočty!$F$2=0,Výpočty!E178,Výpočty!E118)</f>
        <v>217</v>
      </c>
      <c r="E85" s="506">
        <f>IF(Výpočty!$F$2=0,Výpočty!F178,Výpočty!F118)</f>
        <v>225.76680000000002</v>
      </c>
      <c r="F85" s="506">
        <f>IF(Výpočty!$F$2=0,Výpočty!G178,Výpočty!G118)</f>
        <v>230.28213600000004</v>
      </c>
      <c r="G85" s="506">
        <f>IF(Výpočty!$F$2=0,Výpočty!H178,Výpočty!H118)</f>
        <v>244.37724498028805</v>
      </c>
      <c r="H85" s="506">
        <f>IF(Výpočty!$F$2=0,Výpočty!I178,Výpočty!I118)</f>
        <v>254.25008567749171</v>
      </c>
      <c r="I85" s="506">
        <f>IF(Výpočty!$F$2=0,Výpočty!J178,Výpočty!J118)</f>
        <v>264.52178913886235</v>
      </c>
      <c r="J85" s="506">
        <f>IF(Výpočty!$F$2=0,Výpočty!K178,Výpočty!K118)</f>
        <v>275.20846942007245</v>
      </c>
      <c r="K85" s="506">
        <f>IF(Výpočty!$F$2=0,Výpočty!L178,Výpočty!L118)</f>
        <v>286.32689158464342</v>
      </c>
      <c r="L85" s="506">
        <f>IF(Výpočty!$F$2=0,Výpočty!M178,Výpočty!M118)</f>
        <v>297.89449800466298</v>
      </c>
      <c r="M85" s="506">
        <f>IF(Výpočty!$F$2=0,Výpočty!N178,Výpočty!N118)</f>
        <v>309.92943572405142</v>
      </c>
      <c r="N85" s="506">
        <f>IF(Výpočty!$F$2=0,Výpočty!O178,Výpočty!O118)</f>
        <v>316.12802443853246</v>
      </c>
      <c r="O85" s="506">
        <f>IF(Výpočty!$F$2=0,Výpočty!P178,Výpočty!P118)</f>
        <v>322.45058492730311</v>
      </c>
      <c r="P85" s="506">
        <f>IF(Výpočty!$F$2=0,Výpočty!Q178,Výpočty!Q118)</f>
        <v>328.89959662584914</v>
      </c>
      <c r="Q85" s="506">
        <f>IF(Výpočty!$F$2=0,Výpočty!R178,Výpočty!R118)</f>
        <v>335.47758855836611</v>
      </c>
      <c r="R85" s="506">
        <f>IF(Výpočty!$F$2=0,Výpočty!S178,Výpočty!S118)</f>
        <v>342.18714032953346</v>
      </c>
      <c r="S85" s="506">
        <f>IF(Výpočty!$F$2=0,Výpočty!T178,Výpočty!T118)</f>
        <v>349.03088313612409</v>
      </c>
      <c r="T85" s="506">
        <f>IF(Výpočty!$F$2=0,Výpočty!U178,Výpočty!U118)</f>
        <v>356.01150079884661</v>
      </c>
      <c r="U85" s="506">
        <f>IF(Výpočty!$F$2=0,Výpočty!V178,Výpočty!V118)</f>
        <v>363.13173081482353</v>
      </c>
      <c r="V85" s="506">
        <f>IF(Výpočty!$F$2=0,Výpočty!W178,Výpočty!W118)</f>
        <v>370.39436543112004</v>
      </c>
      <c r="W85" s="506">
        <f>IF(Výpočty!$F$2=0,Výpočty!X178,Výpočty!X118)</f>
        <v>377.80225273974241</v>
      </c>
      <c r="X85" s="506">
        <f>IF(Výpočty!$F$2=0,Výpočty!Y178,Výpočty!Y118)</f>
        <v>385.35829779453729</v>
      </c>
      <c r="Y85" s="506">
        <f>IF(Výpočty!$F$2=0,Výpočty!Z178,Výpočty!Z118)</f>
        <v>393.06546375042802</v>
      </c>
      <c r="Z85" s="506">
        <f>IF(Výpočty!$F$2=0,Výpočty!AA178,Výpočty!AA118)</f>
        <v>400.9267730254366</v>
      </c>
      <c r="AA85" s="506">
        <f>IF(Výpočty!$F$2=0,Výpočty!AB178,Výpočty!AB118)</f>
        <v>408.9453084859453</v>
      </c>
      <c r="AB85" s="506">
        <f>IF(Výpočty!$F$2=0,Výpočty!AC178,Výpočty!AC118)</f>
        <v>417.12421465566428</v>
      </c>
      <c r="AC85" s="506">
        <f>IF(Výpočty!$F$2=0,Výpočty!AD178,Výpočty!AD118)</f>
        <v>425.46669894877755</v>
      </c>
      <c r="AD85" s="506">
        <f>IF(Výpočty!$F$2=0,Výpočty!AE178,Výpočty!AE118)</f>
        <v>433.97603292775307</v>
      </c>
      <c r="AE85" s="506">
        <f>IF(Výpočty!$F$2=0,Výpočty!AF178,Výpočty!AF118)</f>
        <v>442.65555358630814</v>
      </c>
      <c r="AF85" s="506">
        <f>IF(Výpočty!$F$2=0,Výpočty!AG178,Výpočty!AG118)</f>
        <v>442.65555358630814</v>
      </c>
      <c r="AG85" s="506">
        <f>IF(Výpočty!$F$2=0,Výpočty!AH178,Výpočty!AH118)</f>
        <v>442.65555358630814</v>
      </c>
    </row>
    <row r="86" spans="2:33" s="16" customFormat="1" ht="14.4">
      <c r="B86" s="86" t="s">
        <v>198</v>
      </c>
      <c r="C86" s="318" t="s">
        <v>197</v>
      </c>
      <c r="D86" s="647">
        <f>IF(Výpočty!$F$2=0,Výpočty!E186,Výpočty!E126)</f>
        <v>12</v>
      </c>
      <c r="E86" s="565">
        <f>IF(Výpočty!$F$2=0,Výpočty!F186,Výpočty!F126)</f>
        <v>12</v>
      </c>
      <c r="F86" s="565">
        <f>IF(Výpočty!$F$2=0,Výpočty!G186,Výpočty!G126)</f>
        <v>12</v>
      </c>
      <c r="G86" s="565">
        <f>IF(Výpočty!$F$2=0,Výpočty!H186,Výpočty!H126)</f>
        <v>12</v>
      </c>
      <c r="H86" s="565">
        <f>IF(Výpočty!$F$2=0,Výpočty!I186,Výpočty!I126)</f>
        <v>12</v>
      </c>
      <c r="I86" s="565">
        <f>IF(Výpočty!$F$2=0,Výpočty!J186,Výpočty!J126)</f>
        <v>12</v>
      </c>
      <c r="J86" s="565">
        <f>IF(Výpočty!$F$2=0,Výpočty!K186,Výpočty!K126)</f>
        <v>12</v>
      </c>
      <c r="K86" s="565">
        <f>IF(Výpočty!$F$2=0,Výpočty!L186,Výpočty!L126)</f>
        <v>12</v>
      </c>
      <c r="L86" s="565">
        <f>IF(Výpočty!$F$2=0,Výpočty!M186,Výpočty!M126)</f>
        <v>12</v>
      </c>
      <c r="M86" s="565">
        <f>IF(Výpočty!$F$2=0,Výpočty!N186,Výpočty!N126)</f>
        <v>12</v>
      </c>
      <c r="N86" s="565">
        <f>IF(Výpočty!$F$2=0,Výpočty!O186,Výpočty!O126)</f>
        <v>12</v>
      </c>
      <c r="O86" s="565">
        <f>IF(Výpočty!$F$2=0,Výpočty!P186,Výpočty!P126)</f>
        <v>12</v>
      </c>
      <c r="P86" s="565">
        <f>IF(Výpočty!$F$2=0,Výpočty!Q186,Výpočty!Q126)</f>
        <v>12</v>
      </c>
      <c r="Q86" s="565">
        <f>IF(Výpočty!$F$2=0,Výpočty!R186,Výpočty!R126)</f>
        <v>12</v>
      </c>
      <c r="R86" s="565">
        <f>IF(Výpočty!$F$2=0,Výpočty!S186,Výpočty!S126)</f>
        <v>12</v>
      </c>
      <c r="S86" s="565">
        <f>IF(Výpočty!$F$2=0,Výpočty!T186,Výpočty!T126)</f>
        <v>12</v>
      </c>
      <c r="T86" s="565">
        <f>IF(Výpočty!$F$2=0,Výpočty!U186,Výpočty!U126)</f>
        <v>12</v>
      </c>
      <c r="U86" s="565">
        <f>IF(Výpočty!$F$2=0,Výpočty!V186,Výpočty!V126)</f>
        <v>12</v>
      </c>
      <c r="V86" s="565">
        <f>IF(Výpočty!$F$2=0,Výpočty!W186,Výpočty!W126)</f>
        <v>12</v>
      </c>
      <c r="W86" s="565">
        <f>IF(Výpočty!$F$2=0,Výpočty!X186,Výpočty!X126)</f>
        <v>12</v>
      </c>
      <c r="X86" s="565">
        <f>IF(Výpočty!$F$2=0,Výpočty!Y186,Výpočty!Y126)</f>
        <v>12</v>
      </c>
      <c r="Y86" s="565">
        <f>IF(Výpočty!$F$2=0,Výpočty!Z186,Výpočty!Z126)</f>
        <v>12</v>
      </c>
      <c r="Z86" s="565">
        <f>IF(Výpočty!$F$2=0,Výpočty!AA186,Výpočty!AA126)</f>
        <v>12</v>
      </c>
      <c r="AA86" s="565">
        <f>IF(Výpočty!$F$2=0,Výpočty!AB186,Výpočty!AB126)</f>
        <v>12</v>
      </c>
      <c r="AB86" s="565">
        <f>IF(Výpočty!$F$2=0,Výpočty!AC186,Výpočty!AC126)</f>
        <v>12</v>
      </c>
      <c r="AC86" s="565">
        <f>IF(Výpočty!$F$2=0,Výpočty!AD186,Výpočty!AD126)</f>
        <v>12</v>
      </c>
      <c r="AD86" s="565">
        <f>IF(Výpočty!$F$2=0,Výpočty!AE186,Výpočty!AE126)</f>
        <v>12</v>
      </c>
      <c r="AE86" s="565">
        <f>IF(Výpočty!$F$2=0,Výpočty!AF186,Výpočty!AF126)</f>
        <v>12</v>
      </c>
      <c r="AF86" s="565">
        <f>IF(Výpočty!$F$2=0,Výpočty!AG186,Výpočty!AG126)</f>
        <v>12</v>
      </c>
      <c r="AG86" s="565">
        <f>IF(Výpočty!$F$2=0,Výpočty!AH186,Výpočty!AH126)</f>
        <v>12</v>
      </c>
    </row>
    <row r="87" spans="2:33" s="16" customFormat="1" ht="14.4">
      <c r="B87" s="62" t="s">
        <v>314</v>
      </c>
      <c r="C87" s="317" t="s">
        <v>23</v>
      </c>
      <c r="D87" s="567">
        <f>IF(D$86=0,0,(D$80+D$82)/D$86)</f>
        <v>44.457432491633341</v>
      </c>
      <c r="E87" s="567">
        <f t="shared" ref="E87:AG87" si="58">IF(E$86=0,0,(E$80+E$82)/E$86)</f>
        <v>47.740531649933338</v>
      </c>
      <c r="F87" s="567">
        <f t="shared" si="58"/>
        <v>51.023630808233342</v>
      </c>
      <c r="G87" s="567">
        <f t="shared" si="58"/>
        <v>54.306729966533339</v>
      </c>
      <c r="H87" s="567">
        <f t="shared" si="58"/>
        <v>57.589829124833351</v>
      </c>
      <c r="I87" s="567">
        <f t="shared" si="58"/>
        <v>60.872928283133341</v>
      </c>
      <c r="J87" s="567">
        <f t="shared" si="58"/>
        <v>64.156027441433352</v>
      </c>
      <c r="K87" s="567">
        <f t="shared" si="58"/>
        <v>67.439126599733342</v>
      </c>
      <c r="L87" s="567">
        <f t="shared" si="58"/>
        <v>70.722225758033346</v>
      </c>
      <c r="M87" s="567">
        <f t="shared" si="58"/>
        <v>74.005324916333336</v>
      </c>
      <c r="N87" s="567">
        <f t="shared" si="58"/>
        <v>77.642999238032033</v>
      </c>
      <c r="O87" s="567">
        <f t="shared" si="58"/>
        <v>81.273721105546443</v>
      </c>
      <c r="P87" s="567">
        <f t="shared" si="58"/>
        <v>84.897626841507631</v>
      </c>
      <c r="Q87" s="567">
        <f t="shared" si="58"/>
        <v>88.514850095553882</v>
      </c>
      <c r="R87" s="567">
        <f t="shared" si="58"/>
        <v>92.12552189674237</v>
      </c>
      <c r="S87" s="567">
        <f t="shared" si="58"/>
        <v>95.729770704933046</v>
      </c>
      <c r="T87" s="567">
        <f t="shared" si="58"/>
        <v>99.327722461165067</v>
      </c>
      <c r="U87" s="567">
        <f t="shared" si="58"/>
        <v>102.91950063704549</v>
      </c>
      <c r="V87" s="567">
        <f t="shared" si="58"/>
        <v>106.50522628316942</v>
      </c>
      <c r="W87" s="567">
        <f t="shared" si="58"/>
        <v>110.08501807659094</v>
      </c>
      <c r="X87" s="567">
        <f t="shared" si="58"/>
        <v>113.65899236736301</v>
      </c>
      <c r="Y87" s="567">
        <f t="shared" si="58"/>
        <v>117.22726322416504</v>
      </c>
      <c r="Z87" s="567">
        <f t="shared" si="58"/>
        <v>120.78994247903567</v>
      </c>
      <c r="AA87" s="567">
        <f t="shared" si="58"/>
        <v>124.34713977122844</v>
      </c>
      <c r="AB87" s="567">
        <f t="shared" si="58"/>
        <v>127.89896259020763</v>
      </c>
      <c r="AC87" s="567">
        <f t="shared" si="58"/>
        <v>131.44551631780095</v>
      </c>
      <c r="AD87" s="567">
        <f t="shared" si="58"/>
        <v>134.98690426952578</v>
      </c>
      <c r="AE87" s="567">
        <f t="shared" si="58"/>
        <v>138.52322773510502</v>
      </c>
      <c r="AF87" s="567">
        <f t="shared" si="58"/>
        <v>141.80632689340504</v>
      </c>
      <c r="AG87" s="567">
        <f t="shared" si="58"/>
        <v>145.08942605170503</v>
      </c>
    </row>
    <row r="88" spans="2:33" s="57" customFormat="1" ht="14.4">
      <c r="B88" s="62" t="s">
        <v>315</v>
      </c>
      <c r="C88" s="317" t="s">
        <v>23</v>
      </c>
      <c r="D88" s="567">
        <f>IF(D$86=0,0,(D$81+D$82)/D$86)</f>
        <v>59.257666666666672</v>
      </c>
      <c r="E88" s="567">
        <f t="shared" ref="E88:F88" si="59">IF(E$86=0,0,(E$81+E$82)/E$86)</f>
        <v>59.257666666666672</v>
      </c>
      <c r="F88" s="567">
        <f t="shared" si="59"/>
        <v>59.257666666666672</v>
      </c>
      <c r="G88" s="567">
        <f t="shared" ref="G88:AG88" si="60">IF(G$86=0,0,(G$81+G$82)/G$86)</f>
        <v>59.257666666666672</v>
      </c>
      <c r="H88" s="567">
        <f t="shared" si="60"/>
        <v>59.257666666666672</v>
      </c>
      <c r="I88" s="567">
        <f t="shared" si="60"/>
        <v>59.257666666666672</v>
      </c>
      <c r="J88" s="567">
        <f t="shared" si="60"/>
        <v>59.257666666666672</v>
      </c>
      <c r="K88" s="567">
        <f t="shared" si="60"/>
        <v>59.257666666666672</v>
      </c>
      <c r="L88" s="567">
        <f t="shared" si="60"/>
        <v>59.257666666666672</v>
      </c>
      <c r="M88" s="567">
        <f t="shared" si="60"/>
        <v>59.257666666666672</v>
      </c>
      <c r="N88" s="567">
        <f t="shared" si="60"/>
        <v>59.257666666666672</v>
      </c>
      <c r="O88" s="567">
        <f t="shared" si="60"/>
        <v>59.257666666666672</v>
      </c>
      <c r="P88" s="567">
        <f t="shared" si="60"/>
        <v>59.257666666666672</v>
      </c>
      <c r="Q88" s="567">
        <f t="shared" si="60"/>
        <v>59.257666666666672</v>
      </c>
      <c r="R88" s="567">
        <f t="shared" si="60"/>
        <v>59.257666666666672</v>
      </c>
      <c r="S88" s="567">
        <f t="shared" si="60"/>
        <v>59.257666666666672</v>
      </c>
      <c r="T88" s="567">
        <f t="shared" si="60"/>
        <v>59.257666666666672</v>
      </c>
      <c r="U88" s="567">
        <f t="shared" si="60"/>
        <v>59.257666666666672</v>
      </c>
      <c r="V88" s="567">
        <f t="shared" si="60"/>
        <v>59.257666666666672</v>
      </c>
      <c r="W88" s="567">
        <f t="shared" si="60"/>
        <v>59.257666666666672</v>
      </c>
      <c r="X88" s="567">
        <f t="shared" si="60"/>
        <v>59.257666666666672</v>
      </c>
      <c r="Y88" s="567">
        <f t="shared" si="60"/>
        <v>59.257666666666672</v>
      </c>
      <c r="Z88" s="567">
        <f t="shared" si="60"/>
        <v>59.257666666666672</v>
      </c>
      <c r="AA88" s="567">
        <f t="shared" si="60"/>
        <v>59.257666666666672</v>
      </c>
      <c r="AB88" s="567">
        <f t="shared" si="60"/>
        <v>59.257666666666672</v>
      </c>
      <c r="AC88" s="567">
        <f t="shared" si="60"/>
        <v>59.257666666666672</v>
      </c>
      <c r="AD88" s="567">
        <f t="shared" si="60"/>
        <v>59.257666666666672</v>
      </c>
      <c r="AE88" s="567">
        <f t="shared" si="60"/>
        <v>59.257666666666672</v>
      </c>
      <c r="AF88" s="567">
        <f t="shared" si="60"/>
        <v>59.257666666666672</v>
      </c>
      <c r="AG88" s="567">
        <f t="shared" si="60"/>
        <v>59.257666666666672</v>
      </c>
    </row>
    <row r="89" spans="2:33" ht="14.4"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</row>
    <row r="90" spans="2:33" ht="14.4" hidden="1"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</row>
    <row r="91" spans="2:33" ht="15" hidden="1" customHeight="1"/>
    <row r="92" spans="2:33" ht="15" hidden="1" customHeight="1"/>
    <row r="93" spans="2:33" ht="15" hidden="1" customHeight="1"/>
    <row r="94" spans="2:33" ht="15" hidden="1" customHeight="1"/>
  </sheetData>
  <sheetProtection algorithmName="SHA-512" hashValue="8brz70hfTVkW5bUNE+cKfVStYaDzGxBLrPwbDyHfbPqF2BGyTABGWNl0quC+pM3IrtGKuIxHaruGDjlF1u74Pg==" saltValue="NuRA77Q4iPPuEv5mu3L9dA==" spinCount="100000" sheet="1" objects="1" scenarios="1"/>
  <conditionalFormatting sqref="N29">
    <cfRule type="expression" dxfId="46" priority="8">
      <formula>"KDYŽ($N$28&gt;=($D$28+10))"</formula>
    </cfRule>
  </conditionalFormatting>
  <conditionalFormatting sqref="D9:AG11">
    <cfRule type="containsErrors" dxfId="45" priority="7">
      <formula>ISERROR(D9)</formula>
    </cfRule>
  </conditionalFormatting>
  <conditionalFormatting sqref="D13:AG15">
    <cfRule type="containsErrors" dxfId="44" priority="6">
      <formula>ISERROR(D13)</formula>
    </cfRule>
  </conditionalFormatting>
  <conditionalFormatting sqref="D17:D18">
    <cfRule type="containsErrors" dxfId="43" priority="5">
      <formula>ISERROR(D17)</formula>
    </cfRule>
  </conditionalFormatting>
  <conditionalFormatting sqref="D40:AG42">
    <cfRule type="containsErrors" dxfId="42" priority="4">
      <formula>ISERROR(D40)</formula>
    </cfRule>
  </conditionalFormatting>
  <conditionalFormatting sqref="D44:AG46">
    <cfRule type="containsErrors" dxfId="41" priority="3">
      <formula>ISERROR(D44)</formula>
    </cfRule>
  </conditionalFormatting>
  <conditionalFormatting sqref="D69:AG69">
    <cfRule type="containsErrors" dxfId="40" priority="2">
      <formula>ISERROR(D69)</formula>
    </cfRule>
  </conditionalFormatting>
  <conditionalFormatting sqref="D80:AG80">
    <cfRule type="containsErrors" dxfId="39" priority="1">
      <formula>ISERROR(D80)</formula>
    </cfRule>
  </conditionalFormatting>
  <pageMargins left="0.7" right="0.7" top="0.78740157499999996" bottom="0.78740157499999996" header="0.3" footer="0.3"/>
  <pageSetup paperSize="9" scale="50" fitToWidth="0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"Výstupy - udržitelnost"</oddFooter>
  </headerFooter>
  <colBreaks count="2" manualBreakCount="2">
    <brk id="10" max="92" man="1"/>
    <brk id="34" max="8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249977111117893"/>
  </sheetPr>
  <dimension ref="A1:P42"/>
  <sheetViews>
    <sheetView zoomScale="70" zoomScaleNormal="70" zoomScaleSheetLayoutView="55" workbookViewId="0"/>
  </sheetViews>
  <sheetFormatPr defaultColWidth="0" defaultRowHeight="14.4" zeroHeight="1"/>
  <cols>
    <col min="1" max="1" width="5.88671875" style="3" customWidth="1"/>
    <col min="2" max="2" width="22.5546875" style="3" customWidth="1"/>
    <col min="3" max="3" width="21.109375" style="3" customWidth="1"/>
    <col min="4" max="16" width="9.109375" style="3" customWidth="1"/>
    <col min="17" max="16384" width="9.109375" style="3" hidden="1"/>
  </cols>
  <sheetData>
    <row r="1" spans="1:16">
      <c r="B1" s="202" t="s">
        <v>221</v>
      </c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</row>
    <row r="2" spans="1:16">
      <c r="B2" s="7" t="s">
        <v>334</v>
      </c>
      <c r="C2" s="20">
        <f>Info!C17</f>
        <v>2024</v>
      </c>
    </row>
    <row r="3" spans="1:16">
      <c r="A3" s="313"/>
      <c r="B3" s="313"/>
      <c r="C3" s="314"/>
    </row>
    <row r="4" spans="1:16">
      <c r="A4" s="314"/>
      <c r="B4" s="314"/>
      <c r="C4" s="314"/>
    </row>
    <row r="5" spans="1:16">
      <c r="A5" s="314"/>
      <c r="B5" s="314"/>
      <c r="C5" s="314"/>
    </row>
    <row r="6" spans="1:16">
      <c r="A6" s="314"/>
      <c r="B6" s="314"/>
      <c r="C6" s="314"/>
    </row>
    <row r="7" spans="1:16">
      <c r="A7" s="314"/>
      <c r="B7" s="314"/>
      <c r="C7" s="314"/>
    </row>
    <row r="8" spans="1:16">
      <c r="A8" s="313"/>
      <c r="B8" s="313"/>
      <c r="C8" s="313"/>
    </row>
    <row r="9" spans="1:16">
      <c r="A9" s="314"/>
      <c r="B9" s="314"/>
      <c r="C9" s="314"/>
    </row>
    <row r="10" spans="1:16">
      <c r="A10" s="314"/>
      <c r="B10" s="314"/>
      <c r="C10" s="314"/>
      <c r="O10" s="847"/>
      <c r="P10" s="847"/>
    </row>
    <row r="11" spans="1:16">
      <c r="A11" s="314"/>
      <c r="B11" s="314"/>
      <c r="C11" s="314"/>
      <c r="O11" s="847"/>
      <c r="P11" s="847"/>
    </row>
    <row r="12" spans="1:16">
      <c r="O12" s="847"/>
      <c r="P12" s="847"/>
    </row>
    <row r="13" spans="1:16">
      <c r="O13" s="847"/>
      <c r="P13" s="847"/>
    </row>
    <row r="14" spans="1:16">
      <c r="O14" s="847"/>
      <c r="P14" s="847"/>
    </row>
    <row r="15" spans="1:16">
      <c r="O15" s="847"/>
      <c r="P15" s="847"/>
    </row>
    <row r="16" spans="1:16">
      <c r="O16" s="847"/>
      <c r="P16" s="847"/>
    </row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</sheetData>
  <sheetProtection algorithmName="SHA-512" hashValue="esn4Sx7+S7/Xpl72cR/CN0o0odgjbS2GeFXe9OLRlG+FaJuusJqWKOCKHkjFiFqJIcYTxPsIMA2a5s8B+8dDDQ==" saltValue="zp0RJsDpL91GqXI2fANh+Q==" spinCount="100000" sheet="1" objects="1" scenarios="1"/>
  <mergeCells count="1">
    <mergeCell ref="O10:P16"/>
  </mergeCells>
  <pageMargins left="0.70866141732283472" right="0.70866141732283472" top="0.78740157480314965" bottom="0.78740157480314965" header="0.31496062992125984" footer="0.31496062992125984"/>
  <pageSetup paperSize="9" scale="78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"Grafy"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XFD124"/>
  <sheetViews>
    <sheetView topLeftCell="A25" zoomScale="70" zoomScaleNormal="70" zoomScaleSheetLayoutView="85" workbookViewId="0">
      <selection activeCell="F48" sqref="F48"/>
    </sheetView>
  </sheetViews>
  <sheetFormatPr defaultColWidth="0" defaultRowHeight="14.4" zeroHeight="1"/>
  <cols>
    <col min="1" max="1" width="9.109375" style="51" customWidth="1"/>
    <col min="2" max="2" width="53" style="51" customWidth="1"/>
    <col min="3" max="3" width="9.109375" style="51" customWidth="1"/>
    <col min="4" max="4" width="50.33203125" style="694" customWidth="1"/>
    <col min="5" max="5" width="13.88671875" style="694" customWidth="1"/>
    <col min="6" max="6" width="27.5546875" style="51" customWidth="1"/>
    <col min="7" max="7" width="16.88671875" style="51" bestFit="1" customWidth="1"/>
    <col min="8" max="8" width="10.88671875" style="51" bestFit="1" customWidth="1"/>
    <col min="9" max="9" width="19" style="51" customWidth="1"/>
    <col min="10" max="12" width="17.5546875" style="51" bestFit="1" customWidth="1"/>
    <col min="13" max="18" width="16.6640625" style="51" bestFit="1" customWidth="1"/>
    <col min="19" max="26" width="16.5546875" style="51" bestFit="1" customWidth="1"/>
    <col min="27" max="36" width="12.88671875" style="51" bestFit="1" customWidth="1"/>
    <col min="37" max="37" width="9.109375" style="51" customWidth="1"/>
    <col min="38" max="16384" width="0" style="51" hidden="1"/>
  </cols>
  <sheetData>
    <row r="1" spans="1:36" s="14" customFormat="1" ht="18">
      <c r="A1" s="49"/>
      <c r="B1" s="361" t="s">
        <v>262</v>
      </c>
      <c r="C1" s="361"/>
      <c r="D1" s="532"/>
      <c r="E1" s="532"/>
      <c r="F1" s="371"/>
      <c r="G1" s="371"/>
      <c r="H1" s="371"/>
      <c r="I1" s="371"/>
      <c r="J1" s="371"/>
      <c r="K1" s="371"/>
      <c r="L1" s="371"/>
      <c r="M1" s="413"/>
      <c r="N1" s="371"/>
      <c r="O1" s="371"/>
      <c r="P1" s="371"/>
      <c r="Q1" s="371"/>
      <c r="R1" s="371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</row>
    <row r="2" spans="1:36" s="8" customFormat="1" ht="15" thickBot="1">
      <c r="A2" s="1"/>
      <c r="B2" s="2" t="s">
        <v>345</v>
      </c>
      <c r="C2" s="1"/>
      <c r="D2" s="533"/>
      <c r="E2" s="533"/>
      <c r="F2" s="187">
        <f>Info!V25</f>
        <v>0</v>
      </c>
      <c r="G2" s="187">
        <f>Info!V19</f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8" customFormat="1">
      <c r="A3" s="1"/>
      <c r="B3" s="537" t="str">
        <f>Info!B9</f>
        <v>Žadatel</v>
      </c>
      <c r="C3" s="538"/>
      <c r="D3" s="539" t="str">
        <f>IF(Info!$C$9=0,"-",Info!$C$9)</f>
        <v>Obec Královice</v>
      </c>
      <c r="E3" s="543"/>
      <c r="F3" s="53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8" customFormat="1">
      <c r="A4" s="99"/>
      <c r="B4" s="119" t="str">
        <f>Info!B29</f>
        <v>Statutární zástupce žadatele č. 1                               Jméno:</v>
      </c>
      <c r="C4" s="119"/>
      <c r="D4" s="119" t="str">
        <f>IF(Info!$C$29=0,"-",Info!$C$29)</f>
        <v>Ing. Luděk Šorf</v>
      </c>
      <c r="E4" s="163" t="str">
        <f>Info!H29</f>
        <v>E-mail:</v>
      </c>
      <c r="F4" s="119" t="str">
        <f>IF(Info!$I$29=0,"-",Info!I29)</f>
        <v xml:space="preserve"> oukralovice@volny.cz</v>
      </c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</row>
    <row r="5" spans="1:36" s="8" customFormat="1">
      <c r="A5" s="99"/>
      <c r="B5" s="119" t="str">
        <f>Info!B31</f>
        <v>Statutární zástupce žadatele č. 2 (za Svazek obcí)   Jméno:</v>
      </c>
      <c r="C5" s="119"/>
      <c r="D5" s="119" t="str">
        <f>IF(Info!$C$31=0,"-",Info!$C$31)</f>
        <v>-</v>
      </c>
      <c r="E5" s="163" t="str">
        <f>Info!H31</f>
        <v>E-mail:</v>
      </c>
      <c r="F5" s="119" t="str">
        <f>IF(Info!$I$31=0,"-",Info!I31)</f>
        <v>-</v>
      </c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</row>
    <row r="6" spans="1:36" s="8" customFormat="1">
      <c r="A6" s="99"/>
      <c r="B6" s="119" t="str">
        <f>Info!B11</f>
        <v>Název projektu</v>
      </c>
      <c r="C6" s="119"/>
      <c r="D6" s="540" t="str">
        <f>IF(Info!$C$11=0,"-",Info!$C$11)</f>
        <v xml:space="preserve">Královice ČOV a kanalizace </v>
      </c>
      <c r="E6" s="163"/>
      <c r="F6" s="11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</row>
    <row r="7" spans="1:36" s="8" customFormat="1">
      <c r="A7" s="99"/>
      <c r="B7" s="119" t="str">
        <f>Info!B13</f>
        <v>Registrační číslo</v>
      </c>
      <c r="C7" s="119"/>
      <c r="D7" s="540" t="str">
        <f>IF(Info!$C$13=0,"-",Info!$C$13)</f>
        <v>CZ.05.1.30/0.0/0.0/17_071/0007170</v>
      </c>
      <c r="E7" s="163"/>
      <c r="F7" s="11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</row>
    <row r="8" spans="1:36" s="8" customFormat="1">
      <c r="A8" s="99"/>
      <c r="B8" s="119" t="str">
        <f>Info!B17</f>
        <v>Rok zahájení období udržitelnosti projektu</v>
      </c>
      <c r="C8" s="119"/>
      <c r="D8" s="541">
        <f>Info!C17</f>
        <v>2024</v>
      </c>
      <c r="E8" s="163"/>
      <c r="F8" s="11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</row>
    <row r="9" spans="1:36" s="8" customFormat="1">
      <c r="A9" s="99"/>
      <c r="B9" s="119" t="str">
        <f>Info!B19</f>
        <v>Typ provozního modelu dle budoucího stavu</v>
      </c>
      <c r="C9" s="119"/>
      <c r="D9" s="119" t="str">
        <f>IF(Info!$C$19=0,"-",Info!$C$19)</f>
        <v>Obec provozuje sama</v>
      </c>
      <c r="E9" s="163"/>
      <c r="F9" s="11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</row>
    <row r="10" spans="1:36" s="8" customFormat="1">
      <c r="A10" s="99"/>
      <c r="B10" s="119" t="str">
        <f>Info!B21</f>
        <v>Prioritní osa dle PD OPŽP 2014 - 2020</v>
      </c>
      <c r="C10" s="119"/>
      <c r="D10" s="119" t="str">
        <f>Info!C21</f>
        <v>Prioritní osa 1</v>
      </c>
      <c r="E10" s="163"/>
      <c r="F10" s="11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</row>
    <row r="11" spans="1:36" s="8" customFormat="1">
      <c r="A11" s="99"/>
      <c r="B11" s="119" t="str">
        <f>Info!B23</f>
        <v>Specifický cíl dle PD OPŽP 2014 - 2020</v>
      </c>
      <c r="C11" s="119"/>
      <c r="D11" s="119" t="str">
        <f>IF(Info!$C$23=0,"-",Info!$C$23)</f>
        <v>Specifický cíl 1.1 (odpadní voda)</v>
      </c>
      <c r="E11" s="163"/>
      <c r="F11" s="11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</row>
    <row r="12" spans="1:36" s="8" customFormat="1" ht="15" thickBot="1">
      <c r="A12" s="99"/>
      <c r="B12" s="542" t="str">
        <f>Info!B25</f>
        <v>Rozsah Projektu</v>
      </c>
      <c r="C12" s="542"/>
      <c r="D12" s="542" t="str">
        <f>IF(Info!$C$25=0,"-",Info!$C$25)</f>
        <v>Zelená louka</v>
      </c>
      <c r="E12" s="544"/>
      <c r="F12" s="542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</row>
    <row r="13" spans="1:36" s="8" customFormat="1">
      <c r="A13" s="1"/>
      <c r="B13" s="120" t="str">
        <f>Info!B33</f>
        <v>Zpracovatel                                                                Jméno:</v>
      </c>
      <c r="C13" s="120"/>
      <c r="D13" s="120" t="str">
        <f>IF(Info!$C$33=0,"-",Info!$C$33)</f>
        <v>Bc. Kateřina Tomsová</v>
      </c>
      <c r="E13" s="158" t="str">
        <f>Info!H33</f>
        <v>E-mail:</v>
      </c>
      <c r="F13" s="119" t="str">
        <f>IF(Info!$I$33=0,"-",Info!I33)</f>
        <v>katerina.tomsova@promitens-company.cz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s="8" customFormat="1" ht="15" thickBot="1">
      <c r="A14" s="1"/>
      <c r="B14" s="534" t="str">
        <f>Info!B35</f>
        <v>Datum zpracování</v>
      </c>
      <c r="C14" s="534"/>
      <c r="D14" s="536">
        <f>Info!C35</f>
        <v>44895</v>
      </c>
      <c r="E14" s="535"/>
      <c r="F14" s="53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s="8" customFormat="1">
      <c r="A15" s="1"/>
      <c r="B15" s="1"/>
      <c r="C15" s="1"/>
      <c r="D15" s="533"/>
      <c r="E15" s="53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s="8" customFormat="1" ht="15" thickBot="1">
      <c r="A16" s="1"/>
      <c r="B16" s="1"/>
      <c r="C16" s="1"/>
      <c r="D16" s="547"/>
      <c r="E16" s="533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16384" s="8" customFormat="1">
      <c r="A17" s="1"/>
      <c r="B17" s="576" t="s">
        <v>273</v>
      </c>
      <c r="C17" s="577"/>
      <c r="D17" s="578"/>
      <c r="E17" s="579"/>
      <c r="F17" s="577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16384" s="8" customFormat="1">
      <c r="A18" s="1"/>
      <c r="B18" s="643" t="str">
        <f>Udržitelnost!B3</f>
        <v xml:space="preserve">Období udržitelnosti celého VH systému včetně Projektu od r. </v>
      </c>
      <c r="C18" s="643">
        <f>Udržitelnost!C3</f>
        <v>2024</v>
      </c>
      <c r="D18" s="643" t="str">
        <f>Udržitelnost!D3</f>
        <v>do  r.</v>
      </c>
      <c r="E18" s="644">
        <f>Udržitelnost!E3</f>
        <v>2033</v>
      </c>
      <c r="F18" s="48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16384" s="8" customFormat="1" ht="15" thickBot="1">
      <c r="A19" s="1"/>
      <c r="B19" s="642" t="s">
        <v>264</v>
      </c>
      <c r="C19" s="642">
        <f>Udržitelnost!C4</f>
        <v>2024</v>
      </c>
      <c r="D19" s="548"/>
      <c r="E19" s="549"/>
      <c r="F19" s="548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16384" s="8" customFormat="1" ht="15" thickBot="1">
      <c r="A20" s="1"/>
      <c r="B20" s="546"/>
      <c r="C20" s="546"/>
      <c r="D20" s="546"/>
      <c r="E20" s="550"/>
      <c r="F20" s="54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16384" s="187" customFormat="1">
      <c r="A21" s="1"/>
      <c r="B21" s="576" t="str">
        <f>Udržitelnost!B20</f>
        <v>Plná výše odpisů celé VHI (stávající + Projekt)</v>
      </c>
      <c r="C21" s="577"/>
      <c r="D21" s="579"/>
      <c r="E21" s="579"/>
      <c r="F21" s="577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773">
        <f t="shared" ref="AK21:BS21" si="0">IF(OR(AK26&lt;$C$18,AK26&gt;($C$18+9)),0,AK27)</f>
        <v>0</v>
      </c>
      <c r="AL21" s="773">
        <f t="shared" si="0"/>
        <v>0</v>
      </c>
      <c r="AM21" s="773">
        <f t="shared" si="0"/>
        <v>0</v>
      </c>
      <c r="AN21" s="773">
        <f t="shared" si="0"/>
        <v>0</v>
      </c>
      <c r="AO21" s="773">
        <f t="shared" si="0"/>
        <v>0</v>
      </c>
      <c r="AP21" s="773">
        <f t="shared" si="0"/>
        <v>0</v>
      </c>
      <c r="AQ21" s="773">
        <f t="shared" si="0"/>
        <v>0</v>
      </c>
      <c r="AR21" s="773">
        <f t="shared" si="0"/>
        <v>0</v>
      </c>
      <c r="AS21" s="773">
        <f t="shared" si="0"/>
        <v>0</v>
      </c>
      <c r="AT21" s="773">
        <f t="shared" si="0"/>
        <v>0</v>
      </c>
      <c r="AU21" s="773">
        <f t="shared" si="0"/>
        <v>0</v>
      </c>
      <c r="AV21" s="773">
        <f t="shared" si="0"/>
        <v>0</v>
      </c>
      <c r="AW21" s="773">
        <f t="shared" si="0"/>
        <v>0</v>
      </c>
      <c r="AX21" s="773">
        <f t="shared" si="0"/>
        <v>0</v>
      </c>
      <c r="AY21" s="773">
        <f t="shared" si="0"/>
        <v>0</v>
      </c>
      <c r="AZ21" s="773">
        <f t="shared" si="0"/>
        <v>0</v>
      </c>
      <c r="BA21" s="773">
        <f t="shared" si="0"/>
        <v>0</v>
      </c>
      <c r="BB21" s="773">
        <f t="shared" si="0"/>
        <v>0</v>
      </c>
      <c r="BC21" s="773">
        <f t="shared" si="0"/>
        <v>0</v>
      </c>
      <c r="BD21" s="773">
        <f t="shared" si="0"/>
        <v>0</v>
      </c>
      <c r="BE21" s="773">
        <f t="shared" si="0"/>
        <v>0</v>
      </c>
      <c r="BF21" s="773">
        <f t="shared" si="0"/>
        <v>0</v>
      </c>
      <c r="BG21" s="773">
        <f t="shared" si="0"/>
        <v>0</v>
      </c>
      <c r="BH21" s="773">
        <f t="shared" si="0"/>
        <v>0</v>
      </c>
      <c r="BI21" s="773">
        <f t="shared" si="0"/>
        <v>0</v>
      </c>
      <c r="BJ21" s="773">
        <f t="shared" si="0"/>
        <v>0</v>
      </c>
      <c r="BK21" s="773">
        <f t="shared" si="0"/>
        <v>0</v>
      </c>
      <c r="BL21" s="773">
        <f t="shared" si="0"/>
        <v>0</v>
      </c>
      <c r="BM21" s="773">
        <f t="shared" si="0"/>
        <v>0</v>
      </c>
      <c r="BN21" s="773">
        <f t="shared" si="0"/>
        <v>0</v>
      </c>
      <c r="BO21" s="773">
        <f t="shared" si="0"/>
        <v>0</v>
      </c>
      <c r="BP21" s="773">
        <f t="shared" si="0"/>
        <v>0</v>
      </c>
      <c r="BQ21" s="773">
        <f t="shared" si="0"/>
        <v>0</v>
      </c>
      <c r="BR21" s="773">
        <f t="shared" si="0"/>
        <v>0</v>
      </c>
      <c r="BS21" s="773">
        <f t="shared" si="0"/>
        <v>0</v>
      </c>
      <c r="BT21" s="773">
        <f t="shared" ref="BT21:EE21" si="1">IF(OR(BT26&lt;$C$18,BT26&gt;($C$18+9)),0,BT27)</f>
        <v>0</v>
      </c>
      <c r="BU21" s="773">
        <f t="shared" si="1"/>
        <v>0</v>
      </c>
      <c r="BV21" s="773">
        <f t="shared" si="1"/>
        <v>0</v>
      </c>
      <c r="BW21" s="773">
        <f t="shared" si="1"/>
        <v>0</v>
      </c>
      <c r="BX21" s="773">
        <f t="shared" si="1"/>
        <v>0</v>
      </c>
      <c r="BY21" s="773">
        <f t="shared" si="1"/>
        <v>0</v>
      </c>
      <c r="BZ21" s="773">
        <f t="shared" si="1"/>
        <v>0</v>
      </c>
      <c r="CA21" s="773">
        <f t="shared" si="1"/>
        <v>0</v>
      </c>
      <c r="CB21" s="773">
        <f t="shared" si="1"/>
        <v>0</v>
      </c>
      <c r="CC21" s="773">
        <f t="shared" si="1"/>
        <v>0</v>
      </c>
      <c r="CD21" s="773">
        <f t="shared" si="1"/>
        <v>0</v>
      </c>
      <c r="CE21" s="773">
        <f t="shared" si="1"/>
        <v>0</v>
      </c>
      <c r="CF21" s="773">
        <f t="shared" si="1"/>
        <v>0</v>
      </c>
      <c r="CG21" s="773">
        <f t="shared" si="1"/>
        <v>0</v>
      </c>
      <c r="CH21" s="773">
        <f t="shared" si="1"/>
        <v>0</v>
      </c>
      <c r="CI21" s="773">
        <f t="shared" si="1"/>
        <v>0</v>
      </c>
      <c r="CJ21" s="773">
        <f t="shared" si="1"/>
        <v>0</v>
      </c>
      <c r="CK21" s="773">
        <f t="shared" si="1"/>
        <v>0</v>
      </c>
      <c r="CL21" s="773">
        <f t="shared" si="1"/>
        <v>0</v>
      </c>
      <c r="CM21" s="773">
        <f t="shared" si="1"/>
        <v>0</v>
      </c>
      <c r="CN21" s="773">
        <f t="shared" si="1"/>
        <v>0</v>
      </c>
      <c r="CO21" s="773">
        <f t="shared" si="1"/>
        <v>0</v>
      </c>
      <c r="CP21" s="773">
        <f t="shared" si="1"/>
        <v>0</v>
      </c>
      <c r="CQ21" s="773">
        <f t="shared" si="1"/>
        <v>0</v>
      </c>
      <c r="CR21" s="773">
        <f t="shared" si="1"/>
        <v>0</v>
      </c>
      <c r="CS21" s="773">
        <f t="shared" si="1"/>
        <v>0</v>
      </c>
      <c r="CT21" s="773">
        <f t="shared" si="1"/>
        <v>0</v>
      </c>
      <c r="CU21" s="773">
        <f t="shared" si="1"/>
        <v>0</v>
      </c>
      <c r="CV21" s="773">
        <f t="shared" si="1"/>
        <v>0</v>
      </c>
      <c r="CW21" s="773">
        <f t="shared" si="1"/>
        <v>0</v>
      </c>
      <c r="CX21" s="773">
        <f t="shared" si="1"/>
        <v>0</v>
      </c>
      <c r="CY21" s="773">
        <f t="shared" si="1"/>
        <v>0</v>
      </c>
      <c r="CZ21" s="773">
        <f t="shared" si="1"/>
        <v>0</v>
      </c>
      <c r="DA21" s="773">
        <f t="shared" si="1"/>
        <v>0</v>
      </c>
      <c r="DB21" s="773">
        <f t="shared" si="1"/>
        <v>0</v>
      </c>
      <c r="DC21" s="773">
        <f t="shared" si="1"/>
        <v>0</v>
      </c>
      <c r="DD21" s="773">
        <f t="shared" si="1"/>
        <v>0</v>
      </c>
      <c r="DE21" s="773">
        <f t="shared" si="1"/>
        <v>0</v>
      </c>
      <c r="DF21" s="773">
        <f t="shared" si="1"/>
        <v>0</v>
      </c>
      <c r="DG21" s="773">
        <f t="shared" si="1"/>
        <v>0</v>
      </c>
      <c r="DH21" s="773">
        <f t="shared" si="1"/>
        <v>0</v>
      </c>
      <c r="DI21" s="773">
        <f t="shared" si="1"/>
        <v>0</v>
      </c>
      <c r="DJ21" s="773">
        <f t="shared" si="1"/>
        <v>0</v>
      </c>
      <c r="DK21" s="773">
        <f t="shared" si="1"/>
        <v>0</v>
      </c>
      <c r="DL21" s="773">
        <f t="shared" si="1"/>
        <v>0</v>
      </c>
      <c r="DM21" s="773">
        <f t="shared" si="1"/>
        <v>0</v>
      </c>
      <c r="DN21" s="773">
        <f t="shared" si="1"/>
        <v>0</v>
      </c>
      <c r="DO21" s="773">
        <f t="shared" si="1"/>
        <v>0</v>
      </c>
      <c r="DP21" s="773">
        <f t="shared" si="1"/>
        <v>0</v>
      </c>
      <c r="DQ21" s="773">
        <f t="shared" si="1"/>
        <v>0</v>
      </c>
      <c r="DR21" s="773">
        <f t="shared" si="1"/>
        <v>0</v>
      </c>
      <c r="DS21" s="773">
        <f t="shared" si="1"/>
        <v>0</v>
      </c>
      <c r="DT21" s="773">
        <f t="shared" si="1"/>
        <v>0</v>
      </c>
      <c r="DU21" s="773">
        <f t="shared" si="1"/>
        <v>0</v>
      </c>
      <c r="DV21" s="773">
        <f t="shared" si="1"/>
        <v>0</v>
      </c>
      <c r="DW21" s="773">
        <f t="shared" si="1"/>
        <v>0</v>
      </c>
      <c r="DX21" s="773">
        <f t="shared" si="1"/>
        <v>0</v>
      </c>
      <c r="DY21" s="773">
        <f t="shared" si="1"/>
        <v>0</v>
      </c>
      <c r="DZ21" s="773">
        <f t="shared" si="1"/>
        <v>0</v>
      </c>
      <c r="EA21" s="773">
        <f t="shared" si="1"/>
        <v>0</v>
      </c>
      <c r="EB21" s="773">
        <f t="shared" si="1"/>
        <v>0</v>
      </c>
      <c r="EC21" s="773">
        <f t="shared" si="1"/>
        <v>0</v>
      </c>
      <c r="ED21" s="773">
        <f t="shared" si="1"/>
        <v>0</v>
      </c>
      <c r="EE21" s="773">
        <f t="shared" si="1"/>
        <v>0</v>
      </c>
      <c r="EF21" s="773">
        <f t="shared" ref="EF21:GQ21" si="2">IF(OR(EF26&lt;$C$18,EF26&gt;($C$18+9)),0,EF27)</f>
        <v>0</v>
      </c>
      <c r="EG21" s="773">
        <f t="shared" si="2"/>
        <v>0</v>
      </c>
      <c r="EH21" s="773">
        <f t="shared" si="2"/>
        <v>0</v>
      </c>
      <c r="EI21" s="773">
        <f t="shared" si="2"/>
        <v>0</v>
      </c>
      <c r="EJ21" s="773">
        <f t="shared" si="2"/>
        <v>0</v>
      </c>
      <c r="EK21" s="773">
        <f t="shared" si="2"/>
        <v>0</v>
      </c>
      <c r="EL21" s="773">
        <f t="shared" si="2"/>
        <v>0</v>
      </c>
      <c r="EM21" s="773">
        <f t="shared" si="2"/>
        <v>0</v>
      </c>
      <c r="EN21" s="773">
        <f t="shared" si="2"/>
        <v>0</v>
      </c>
      <c r="EO21" s="773">
        <f t="shared" si="2"/>
        <v>0</v>
      </c>
      <c r="EP21" s="773">
        <f t="shared" si="2"/>
        <v>0</v>
      </c>
      <c r="EQ21" s="773">
        <f t="shared" si="2"/>
        <v>0</v>
      </c>
      <c r="ER21" s="773">
        <f t="shared" si="2"/>
        <v>0</v>
      </c>
      <c r="ES21" s="773">
        <f t="shared" si="2"/>
        <v>0</v>
      </c>
      <c r="ET21" s="773">
        <f t="shared" si="2"/>
        <v>0</v>
      </c>
      <c r="EU21" s="773">
        <f t="shared" si="2"/>
        <v>0</v>
      </c>
      <c r="EV21" s="773">
        <f t="shared" si="2"/>
        <v>0</v>
      </c>
      <c r="EW21" s="773">
        <f t="shared" si="2"/>
        <v>0</v>
      </c>
      <c r="EX21" s="773">
        <f t="shared" si="2"/>
        <v>0</v>
      </c>
      <c r="EY21" s="773">
        <f t="shared" si="2"/>
        <v>0</v>
      </c>
      <c r="EZ21" s="773">
        <f t="shared" si="2"/>
        <v>0</v>
      </c>
      <c r="FA21" s="773">
        <f t="shared" si="2"/>
        <v>0</v>
      </c>
      <c r="FB21" s="773">
        <f t="shared" si="2"/>
        <v>0</v>
      </c>
      <c r="FC21" s="773">
        <f t="shared" si="2"/>
        <v>0</v>
      </c>
      <c r="FD21" s="773">
        <f t="shared" si="2"/>
        <v>0</v>
      </c>
      <c r="FE21" s="773">
        <f t="shared" si="2"/>
        <v>0</v>
      </c>
      <c r="FF21" s="773">
        <f t="shared" si="2"/>
        <v>0</v>
      </c>
      <c r="FG21" s="773">
        <f t="shared" si="2"/>
        <v>0</v>
      </c>
      <c r="FH21" s="773">
        <f t="shared" si="2"/>
        <v>0</v>
      </c>
      <c r="FI21" s="773">
        <f t="shared" si="2"/>
        <v>0</v>
      </c>
      <c r="FJ21" s="773">
        <f t="shared" si="2"/>
        <v>0</v>
      </c>
      <c r="FK21" s="773">
        <f t="shared" si="2"/>
        <v>0</v>
      </c>
      <c r="FL21" s="773">
        <f t="shared" si="2"/>
        <v>0</v>
      </c>
      <c r="FM21" s="773">
        <f t="shared" si="2"/>
        <v>0</v>
      </c>
      <c r="FN21" s="773">
        <f t="shared" si="2"/>
        <v>0</v>
      </c>
      <c r="FO21" s="773">
        <f t="shared" si="2"/>
        <v>0</v>
      </c>
      <c r="FP21" s="773">
        <f t="shared" si="2"/>
        <v>0</v>
      </c>
      <c r="FQ21" s="773">
        <f t="shared" si="2"/>
        <v>0</v>
      </c>
      <c r="FR21" s="773">
        <f t="shared" si="2"/>
        <v>0</v>
      </c>
      <c r="FS21" s="773">
        <f t="shared" si="2"/>
        <v>0</v>
      </c>
      <c r="FT21" s="773">
        <f t="shared" si="2"/>
        <v>0</v>
      </c>
      <c r="FU21" s="773">
        <f t="shared" si="2"/>
        <v>0</v>
      </c>
      <c r="FV21" s="773">
        <f t="shared" si="2"/>
        <v>0</v>
      </c>
      <c r="FW21" s="773">
        <f t="shared" si="2"/>
        <v>0</v>
      </c>
      <c r="FX21" s="773">
        <f t="shared" si="2"/>
        <v>0</v>
      </c>
      <c r="FY21" s="773">
        <f t="shared" si="2"/>
        <v>0</v>
      </c>
      <c r="FZ21" s="773">
        <f t="shared" si="2"/>
        <v>0</v>
      </c>
      <c r="GA21" s="773">
        <f t="shared" si="2"/>
        <v>0</v>
      </c>
      <c r="GB21" s="773">
        <f t="shared" si="2"/>
        <v>0</v>
      </c>
      <c r="GC21" s="773">
        <f t="shared" si="2"/>
        <v>0</v>
      </c>
      <c r="GD21" s="773">
        <f t="shared" si="2"/>
        <v>0</v>
      </c>
      <c r="GE21" s="773">
        <f t="shared" si="2"/>
        <v>0</v>
      </c>
      <c r="GF21" s="773">
        <f t="shared" si="2"/>
        <v>0</v>
      </c>
      <c r="GG21" s="773">
        <f t="shared" si="2"/>
        <v>0</v>
      </c>
      <c r="GH21" s="773">
        <f t="shared" si="2"/>
        <v>0</v>
      </c>
      <c r="GI21" s="773">
        <f t="shared" si="2"/>
        <v>0</v>
      </c>
      <c r="GJ21" s="773">
        <f t="shared" si="2"/>
        <v>0</v>
      </c>
      <c r="GK21" s="773">
        <f t="shared" si="2"/>
        <v>0</v>
      </c>
      <c r="GL21" s="773">
        <f t="shared" si="2"/>
        <v>0</v>
      </c>
      <c r="GM21" s="773">
        <f t="shared" si="2"/>
        <v>0</v>
      </c>
      <c r="GN21" s="773">
        <f t="shared" si="2"/>
        <v>0</v>
      </c>
      <c r="GO21" s="773">
        <f t="shared" si="2"/>
        <v>0</v>
      </c>
      <c r="GP21" s="773">
        <f t="shared" si="2"/>
        <v>0</v>
      </c>
      <c r="GQ21" s="773">
        <f t="shared" si="2"/>
        <v>0</v>
      </c>
      <c r="GR21" s="773">
        <f t="shared" ref="GR21:JC21" si="3">IF(OR(GR26&lt;$C$18,GR26&gt;($C$18+9)),0,GR27)</f>
        <v>0</v>
      </c>
      <c r="GS21" s="773">
        <f t="shared" si="3"/>
        <v>0</v>
      </c>
      <c r="GT21" s="773">
        <f t="shared" si="3"/>
        <v>0</v>
      </c>
      <c r="GU21" s="773">
        <f t="shared" si="3"/>
        <v>0</v>
      </c>
      <c r="GV21" s="773">
        <f t="shared" si="3"/>
        <v>0</v>
      </c>
      <c r="GW21" s="773">
        <f t="shared" si="3"/>
        <v>0</v>
      </c>
      <c r="GX21" s="773">
        <f t="shared" si="3"/>
        <v>0</v>
      </c>
      <c r="GY21" s="773">
        <f t="shared" si="3"/>
        <v>0</v>
      </c>
      <c r="GZ21" s="773">
        <f t="shared" si="3"/>
        <v>0</v>
      </c>
      <c r="HA21" s="773">
        <f t="shared" si="3"/>
        <v>0</v>
      </c>
      <c r="HB21" s="773">
        <f t="shared" si="3"/>
        <v>0</v>
      </c>
      <c r="HC21" s="773">
        <f t="shared" si="3"/>
        <v>0</v>
      </c>
      <c r="HD21" s="773">
        <f t="shared" si="3"/>
        <v>0</v>
      </c>
      <c r="HE21" s="773">
        <f t="shared" si="3"/>
        <v>0</v>
      </c>
      <c r="HF21" s="773">
        <f t="shared" si="3"/>
        <v>0</v>
      </c>
      <c r="HG21" s="773">
        <f t="shared" si="3"/>
        <v>0</v>
      </c>
      <c r="HH21" s="773">
        <f t="shared" si="3"/>
        <v>0</v>
      </c>
      <c r="HI21" s="773">
        <f t="shared" si="3"/>
        <v>0</v>
      </c>
      <c r="HJ21" s="773">
        <f t="shared" si="3"/>
        <v>0</v>
      </c>
      <c r="HK21" s="773">
        <f t="shared" si="3"/>
        <v>0</v>
      </c>
      <c r="HL21" s="773">
        <f t="shared" si="3"/>
        <v>0</v>
      </c>
      <c r="HM21" s="773">
        <f t="shared" si="3"/>
        <v>0</v>
      </c>
      <c r="HN21" s="773">
        <f t="shared" si="3"/>
        <v>0</v>
      </c>
      <c r="HO21" s="773">
        <f t="shared" si="3"/>
        <v>0</v>
      </c>
      <c r="HP21" s="773">
        <f t="shared" si="3"/>
        <v>0</v>
      </c>
      <c r="HQ21" s="773">
        <f t="shared" si="3"/>
        <v>0</v>
      </c>
      <c r="HR21" s="773">
        <f t="shared" si="3"/>
        <v>0</v>
      </c>
      <c r="HS21" s="773">
        <f t="shared" si="3"/>
        <v>0</v>
      </c>
      <c r="HT21" s="773">
        <f t="shared" si="3"/>
        <v>0</v>
      </c>
      <c r="HU21" s="773">
        <f t="shared" si="3"/>
        <v>0</v>
      </c>
      <c r="HV21" s="773">
        <f t="shared" si="3"/>
        <v>0</v>
      </c>
      <c r="HW21" s="773">
        <f t="shared" si="3"/>
        <v>0</v>
      </c>
      <c r="HX21" s="773">
        <f t="shared" si="3"/>
        <v>0</v>
      </c>
      <c r="HY21" s="773">
        <f t="shared" si="3"/>
        <v>0</v>
      </c>
      <c r="HZ21" s="773">
        <f t="shared" si="3"/>
        <v>0</v>
      </c>
      <c r="IA21" s="773">
        <f t="shared" si="3"/>
        <v>0</v>
      </c>
      <c r="IB21" s="773">
        <f t="shared" si="3"/>
        <v>0</v>
      </c>
      <c r="IC21" s="773">
        <f t="shared" si="3"/>
        <v>0</v>
      </c>
      <c r="ID21" s="773">
        <f t="shared" si="3"/>
        <v>0</v>
      </c>
      <c r="IE21" s="773">
        <f t="shared" si="3"/>
        <v>0</v>
      </c>
      <c r="IF21" s="773">
        <f t="shared" si="3"/>
        <v>0</v>
      </c>
      <c r="IG21" s="773">
        <f t="shared" si="3"/>
        <v>0</v>
      </c>
      <c r="IH21" s="773">
        <f t="shared" si="3"/>
        <v>0</v>
      </c>
      <c r="II21" s="773">
        <f t="shared" si="3"/>
        <v>0</v>
      </c>
      <c r="IJ21" s="773">
        <f t="shared" si="3"/>
        <v>0</v>
      </c>
      <c r="IK21" s="773">
        <f t="shared" si="3"/>
        <v>0</v>
      </c>
      <c r="IL21" s="773">
        <f t="shared" si="3"/>
        <v>0</v>
      </c>
      <c r="IM21" s="773">
        <f t="shared" si="3"/>
        <v>0</v>
      </c>
      <c r="IN21" s="773">
        <f t="shared" si="3"/>
        <v>0</v>
      </c>
      <c r="IO21" s="773">
        <f t="shared" si="3"/>
        <v>0</v>
      </c>
      <c r="IP21" s="773">
        <f t="shared" si="3"/>
        <v>0</v>
      </c>
      <c r="IQ21" s="773">
        <f t="shared" si="3"/>
        <v>0</v>
      </c>
      <c r="IR21" s="773">
        <f t="shared" si="3"/>
        <v>0</v>
      </c>
      <c r="IS21" s="773">
        <f t="shared" si="3"/>
        <v>0</v>
      </c>
      <c r="IT21" s="773">
        <f t="shared" si="3"/>
        <v>0</v>
      </c>
      <c r="IU21" s="773">
        <f t="shared" si="3"/>
        <v>0</v>
      </c>
      <c r="IV21" s="773">
        <f t="shared" si="3"/>
        <v>0</v>
      </c>
      <c r="IW21" s="773">
        <f t="shared" si="3"/>
        <v>0</v>
      </c>
      <c r="IX21" s="773">
        <f t="shared" si="3"/>
        <v>0</v>
      </c>
      <c r="IY21" s="773">
        <f t="shared" si="3"/>
        <v>0</v>
      </c>
      <c r="IZ21" s="773">
        <f t="shared" si="3"/>
        <v>0</v>
      </c>
      <c r="JA21" s="773">
        <f t="shared" si="3"/>
        <v>0</v>
      </c>
      <c r="JB21" s="773">
        <f t="shared" si="3"/>
        <v>0</v>
      </c>
      <c r="JC21" s="773">
        <f t="shared" si="3"/>
        <v>0</v>
      </c>
      <c r="JD21" s="773">
        <f t="shared" ref="JD21:LO21" si="4">IF(OR(JD26&lt;$C$18,JD26&gt;($C$18+9)),0,JD27)</f>
        <v>0</v>
      </c>
      <c r="JE21" s="773">
        <f t="shared" si="4"/>
        <v>0</v>
      </c>
      <c r="JF21" s="773">
        <f t="shared" si="4"/>
        <v>0</v>
      </c>
      <c r="JG21" s="773">
        <f t="shared" si="4"/>
        <v>0</v>
      </c>
      <c r="JH21" s="773">
        <f t="shared" si="4"/>
        <v>0</v>
      </c>
      <c r="JI21" s="773">
        <f t="shared" si="4"/>
        <v>0</v>
      </c>
      <c r="JJ21" s="773">
        <f t="shared" si="4"/>
        <v>0</v>
      </c>
      <c r="JK21" s="773">
        <f t="shared" si="4"/>
        <v>0</v>
      </c>
      <c r="JL21" s="773">
        <f t="shared" si="4"/>
        <v>0</v>
      </c>
      <c r="JM21" s="773">
        <f t="shared" si="4"/>
        <v>0</v>
      </c>
      <c r="JN21" s="773">
        <f t="shared" si="4"/>
        <v>0</v>
      </c>
      <c r="JO21" s="773">
        <f t="shared" si="4"/>
        <v>0</v>
      </c>
      <c r="JP21" s="773">
        <f t="shared" si="4"/>
        <v>0</v>
      </c>
      <c r="JQ21" s="773">
        <f t="shared" si="4"/>
        <v>0</v>
      </c>
      <c r="JR21" s="773">
        <f t="shared" si="4"/>
        <v>0</v>
      </c>
      <c r="JS21" s="773">
        <f t="shared" si="4"/>
        <v>0</v>
      </c>
      <c r="JT21" s="773">
        <f t="shared" si="4"/>
        <v>0</v>
      </c>
      <c r="JU21" s="773">
        <f t="shared" si="4"/>
        <v>0</v>
      </c>
      <c r="JV21" s="773">
        <f t="shared" si="4"/>
        <v>0</v>
      </c>
      <c r="JW21" s="773">
        <f t="shared" si="4"/>
        <v>0</v>
      </c>
      <c r="JX21" s="773">
        <f t="shared" si="4"/>
        <v>0</v>
      </c>
      <c r="JY21" s="773">
        <f t="shared" si="4"/>
        <v>0</v>
      </c>
      <c r="JZ21" s="773">
        <f t="shared" si="4"/>
        <v>0</v>
      </c>
      <c r="KA21" s="773">
        <f t="shared" si="4"/>
        <v>0</v>
      </c>
      <c r="KB21" s="773">
        <f t="shared" si="4"/>
        <v>0</v>
      </c>
      <c r="KC21" s="773">
        <f t="shared" si="4"/>
        <v>0</v>
      </c>
      <c r="KD21" s="773">
        <f t="shared" si="4"/>
        <v>0</v>
      </c>
      <c r="KE21" s="773">
        <f t="shared" si="4"/>
        <v>0</v>
      </c>
      <c r="KF21" s="773">
        <f t="shared" si="4"/>
        <v>0</v>
      </c>
      <c r="KG21" s="773">
        <f t="shared" si="4"/>
        <v>0</v>
      </c>
      <c r="KH21" s="773">
        <f t="shared" si="4"/>
        <v>0</v>
      </c>
      <c r="KI21" s="773">
        <f t="shared" si="4"/>
        <v>0</v>
      </c>
      <c r="KJ21" s="773">
        <f t="shared" si="4"/>
        <v>0</v>
      </c>
      <c r="KK21" s="773">
        <f t="shared" si="4"/>
        <v>0</v>
      </c>
      <c r="KL21" s="773">
        <f t="shared" si="4"/>
        <v>0</v>
      </c>
      <c r="KM21" s="773">
        <f t="shared" si="4"/>
        <v>0</v>
      </c>
      <c r="KN21" s="773">
        <f t="shared" si="4"/>
        <v>0</v>
      </c>
      <c r="KO21" s="773">
        <f t="shared" si="4"/>
        <v>0</v>
      </c>
      <c r="KP21" s="773">
        <f t="shared" si="4"/>
        <v>0</v>
      </c>
      <c r="KQ21" s="773">
        <f t="shared" si="4"/>
        <v>0</v>
      </c>
      <c r="KR21" s="773">
        <f t="shared" si="4"/>
        <v>0</v>
      </c>
      <c r="KS21" s="773">
        <f t="shared" si="4"/>
        <v>0</v>
      </c>
      <c r="KT21" s="773">
        <f t="shared" si="4"/>
        <v>0</v>
      </c>
      <c r="KU21" s="773">
        <f t="shared" si="4"/>
        <v>0</v>
      </c>
      <c r="KV21" s="773">
        <f t="shared" si="4"/>
        <v>0</v>
      </c>
      <c r="KW21" s="773">
        <f t="shared" si="4"/>
        <v>0</v>
      </c>
      <c r="KX21" s="773">
        <f t="shared" si="4"/>
        <v>0</v>
      </c>
      <c r="KY21" s="773">
        <f t="shared" si="4"/>
        <v>0</v>
      </c>
      <c r="KZ21" s="773">
        <f t="shared" si="4"/>
        <v>0</v>
      </c>
      <c r="LA21" s="773">
        <f t="shared" si="4"/>
        <v>0</v>
      </c>
      <c r="LB21" s="773">
        <f t="shared" si="4"/>
        <v>0</v>
      </c>
      <c r="LC21" s="773">
        <f t="shared" si="4"/>
        <v>0</v>
      </c>
      <c r="LD21" s="773">
        <f t="shared" si="4"/>
        <v>0</v>
      </c>
      <c r="LE21" s="773">
        <f t="shared" si="4"/>
        <v>0</v>
      </c>
      <c r="LF21" s="773">
        <f t="shared" si="4"/>
        <v>0</v>
      </c>
      <c r="LG21" s="773">
        <f t="shared" si="4"/>
        <v>0</v>
      </c>
      <c r="LH21" s="773">
        <f t="shared" si="4"/>
        <v>0</v>
      </c>
      <c r="LI21" s="773">
        <f t="shared" si="4"/>
        <v>0</v>
      </c>
      <c r="LJ21" s="773">
        <f t="shared" si="4"/>
        <v>0</v>
      </c>
      <c r="LK21" s="773">
        <f t="shared" si="4"/>
        <v>0</v>
      </c>
      <c r="LL21" s="773">
        <f t="shared" si="4"/>
        <v>0</v>
      </c>
      <c r="LM21" s="773">
        <f t="shared" si="4"/>
        <v>0</v>
      </c>
      <c r="LN21" s="773">
        <f t="shared" si="4"/>
        <v>0</v>
      </c>
      <c r="LO21" s="773">
        <f t="shared" si="4"/>
        <v>0</v>
      </c>
      <c r="LP21" s="773">
        <f t="shared" ref="LP21:OA21" si="5">IF(OR(LP26&lt;$C$18,LP26&gt;($C$18+9)),0,LP27)</f>
        <v>0</v>
      </c>
      <c r="LQ21" s="773">
        <f t="shared" si="5"/>
        <v>0</v>
      </c>
      <c r="LR21" s="773">
        <f t="shared" si="5"/>
        <v>0</v>
      </c>
      <c r="LS21" s="773">
        <f t="shared" si="5"/>
        <v>0</v>
      </c>
      <c r="LT21" s="773">
        <f t="shared" si="5"/>
        <v>0</v>
      </c>
      <c r="LU21" s="773">
        <f t="shared" si="5"/>
        <v>0</v>
      </c>
      <c r="LV21" s="773">
        <f t="shared" si="5"/>
        <v>0</v>
      </c>
      <c r="LW21" s="773">
        <f t="shared" si="5"/>
        <v>0</v>
      </c>
      <c r="LX21" s="773">
        <f t="shared" si="5"/>
        <v>0</v>
      </c>
      <c r="LY21" s="773">
        <f t="shared" si="5"/>
        <v>0</v>
      </c>
      <c r="LZ21" s="773">
        <f t="shared" si="5"/>
        <v>0</v>
      </c>
      <c r="MA21" s="773">
        <f t="shared" si="5"/>
        <v>0</v>
      </c>
      <c r="MB21" s="773">
        <f t="shared" si="5"/>
        <v>0</v>
      </c>
      <c r="MC21" s="773">
        <f t="shared" si="5"/>
        <v>0</v>
      </c>
      <c r="MD21" s="773">
        <f t="shared" si="5"/>
        <v>0</v>
      </c>
      <c r="ME21" s="773">
        <f t="shared" si="5"/>
        <v>0</v>
      </c>
      <c r="MF21" s="773">
        <f t="shared" si="5"/>
        <v>0</v>
      </c>
      <c r="MG21" s="773">
        <f t="shared" si="5"/>
        <v>0</v>
      </c>
      <c r="MH21" s="773">
        <f t="shared" si="5"/>
        <v>0</v>
      </c>
      <c r="MI21" s="773">
        <f t="shared" si="5"/>
        <v>0</v>
      </c>
      <c r="MJ21" s="773">
        <f t="shared" si="5"/>
        <v>0</v>
      </c>
      <c r="MK21" s="773">
        <f t="shared" si="5"/>
        <v>0</v>
      </c>
      <c r="ML21" s="773">
        <f t="shared" si="5"/>
        <v>0</v>
      </c>
      <c r="MM21" s="773">
        <f t="shared" si="5"/>
        <v>0</v>
      </c>
      <c r="MN21" s="773">
        <f t="shared" si="5"/>
        <v>0</v>
      </c>
      <c r="MO21" s="773">
        <f t="shared" si="5"/>
        <v>0</v>
      </c>
      <c r="MP21" s="773">
        <f t="shared" si="5"/>
        <v>0</v>
      </c>
      <c r="MQ21" s="773">
        <f t="shared" si="5"/>
        <v>0</v>
      </c>
      <c r="MR21" s="773">
        <f t="shared" si="5"/>
        <v>0</v>
      </c>
      <c r="MS21" s="773">
        <f t="shared" si="5"/>
        <v>0</v>
      </c>
      <c r="MT21" s="773">
        <f t="shared" si="5"/>
        <v>0</v>
      </c>
      <c r="MU21" s="773">
        <f t="shared" si="5"/>
        <v>0</v>
      </c>
      <c r="MV21" s="773">
        <f t="shared" si="5"/>
        <v>0</v>
      </c>
      <c r="MW21" s="773">
        <f t="shared" si="5"/>
        <v>0</v>
      </c>
      <c r="MX21" s="773">
        <f t="shared" si="5"/>
        <v>0</v>
      </c>
      <c r="MY21" s="773">
        <f t="shared" si="5"/>
        <v>0</v>
      </c>
      <c r="MZ21" s="773">
        <f t="shared" si="5"/>
        <v>0</v>
      </c>
      <c r="NA21" s="773">
        <f t="shared" si="5"/>
        <v>0</v>
      </c>
      <c r="NB21" s="773">
        <f t="shared" si="5"/>
        <v>0</v>
      </c>
      <c r="NC21" s="773">
        <f t="shared" si="5"/>
        <v>0</v>
      </c>
      <c r="ND21" s="773">
        <f t="shared" si="5"/>
        <v>0</v>
      </c>
      <c r="NE21" s="773">
        <f t="shared" si="5"/>
        <v>0</v>
      </c>
      <c r="NF21" s="773">
        <f t="shared" si="5"/>
        <v>0</v>
      </c>
      <c r="NG21" s="773">
        <f t="shared" si="5"/>
        <v>0</v>
      </c>
      <c r="NH21" s="773">
        <f t="shared" si="5"/>
        <v>0</v>
      </c>
      <c r="NI21" s="773">
        <f t="shared" si="5"/>
        <v>0</v>
      </c>
      <c r="NJ21" s="773">
        <f t="shared" si="5"/>
        <v>0</v>
      </c>
      <c r="NK21" s="773">
        <f t="shared" si="5"/>
        <v>0</v>
      </c>
      <c r="NL21" s="773">
        <f t="shared" si="5"/>
        <v>0</v>
      </c>
      <c r="NM21" s="773">
        <f t="shared" si="5"/>
        <v>0</v>
      </c>
      <c r="NN21" s="773">
        <f t="shared" si="5"/>
        <v>0</v>
      </c>
      <c r="NO21" s="773">
        <f t="shared" si="5"/>
        <v>0</v>
      </c>
      <c r="NP21" s="773">
        <f t="shared" si="5"/>
        <v>0</v>
      </c>
      <c r="NQ21" s="773">
        <f t="shared" si="5"/>
        <v>0</v>
      </c>
      <c r="NR21" s="773">
        <f t="shared" si="5"/>
        <v>0</v>
      </c>
      <c r="NS21" s="773">
        <f t="shared" si="5"/>
        <v>0</v>
      </c>
      <c r="NT21" s="773">
        <f t="shared" si="5"/>
        <v>0</v>
      </c>
      <c r="NU21" s="773">
        <f t="shared" si="5"/>
        <v>0</v>
      </c>
      <c r="NV21" s="773">
        <f t="shared" si="5"/>
        <v>0</v>
      </c>
      <c r="NW21" s="773">
        <f t="shared" si="5"/>
        <v>0</v>
      </c>
      <c r="NX21" s="773">
        <f t="shared" si="5"/>
        <v>0</v>
      </c>
      <c r="NY21" s="773">
        <f t="shared" si="5"/>
        <v>0</v>
      </c>
      <c r="NZ21" s="773">
        <f t="shared" si="5"/>
        <v>0</v>
      </c>
      <c r="OA21" s="773">
        <f t="shared" si="5"/>
        <v>0</v>
      </c>
      <c r="OB21" s="773">
        <f t="shared" ref="OB21:QM21" si="6">IF(OR(OB26&lt;$C$18,OB26&gt;($C$18+9)),0,OB27)</f>
        <v>0</v>
      </c>
      <c r="OC21" s="773">
        <f t="shared" si="6"/>
        <v>0</v>
      </c>
      <c r="OD21" s="773">
        <f t="shared" si="6"/>
        <v>0</v>
      </c>
      <c r="OE21" s="773">
        <f t="shared" si="6"/>
        <v>0</v>
      </c>
      <c r="OF21" s="773">
        <f t="shared" si="6"/>
        <v>0</v>
      </c>
      <c r="OG21" s="773">
        <f t="shared" si="6"/>
        <v>0</v>
      </c>
      <c r="OH21" s="773">
        <f t="shared" si="6"/>
        <v>0</v>
      </c>
      <c r="OI21" s="773">
        <f t="shared" si="6"/>
        <v>0</v>
      </c>
      <c r="OJ21" s="773">
        <f t="shared" si="6"/>
        <v>0</v>
      </c>
      <c r="OK21" s="773">
        <f t="shared" si="6"/>
        <v>0</v>
      </c>
      <c r="OL21" s="773">
        <f t="shared" si="6"/>
        <v>0</v>
      </c>
      <c r="OM21" s="773">
        <f t="shared" si="6"/>
        <v>0</v>
      </c>
      <c r="ON21" s="773">
        <f t="shared" si="6"/>
        <v>0</v>
      </c>
      <c r="OO21" s="773">
        <f t="shared" si="6"/>
        <v>0</v>
      </c>
      <c r="OP21" s="773">
        <f t="shared" si="6"/>
        <v>0</v>
      </c>
      <c r="OQ21" s="773">
        <f t="shared" si="6"/>
        <v>0</v>
      </c>
      <c r="OR21" s="773">
        <f t="shared" si="6"/>
        <v>0</v>
      </c>
      <c r="OS21" s="773">
        <f t="shared" si="6"/>
        <v>0</v>
      </c>
      <c r="OT21" s="773">
        <f t="shared" si="6"/>
        <v>0</v>
      </c>
      <c r="OU21" s="773">
        <f t="shared" si="6"/>
        <v>0</v>
      </c>
      <c r="OV21" s="773">
        <f t="shared" si="6"/>
        <v>0</v>
      </c>
      <c r="OW21" s="773">
        <f t="shared" si="6"/>
        <v>0</v>
      </c>
      <c r="OX21" s="773">
        <f t="shared" si="6"/>
        <v>0</v>
      </c>
      <c r="OY21" s="773">
        <f t="shared" si="6"/>
        <v>0</v>
      </c>
      <c r="OZ21" s="773">
        <f t="shared" si="6"/>
        <v>0</v>
      </c>
      <c r="PA21" s="773">
        <f t="shared" si="6"/>
        <v>0</v>
      </c>
      <c r="PB21" s="773">
        <f t="shared" si="6"/>
        <v>0</v>
      </c>
      <c r="PC21" s="773">
        <f t="shared" si="6"/>
        <v>0</v>
      </c>
      <c r="PD21" s="773">
        <f t="shared" si="6"/>
        <v>0</v>
      </c>
      <c r="PE21" s="773">
        <f t="shared" si="6"/>
        <v>0</v>
      </c>
      <c r="PF21" s="773">
        <f t="shared" si="6"/>
        <v>0</v>
      </c>
      <c r="PG21" s="773">
        <f t="shared" si="6"/>
        <v>0</v>
      </c>
      <c r="PH21" s="773">
        <f t="shared" si="6"/>
        <v>0</v>
      </c>
      <c r="PI21" s="773">
        <f t="shared" si="6"/>
        <v>0</v>
      </c>
      <c r="PJ21" s="773">
        <f t="shared" si="6"/>
        <v>0</v>
      </c>
      <c r="PK21" s="773">
        <f t="shared" si="6"/>
        <v>0</v>
      </c>
      <c r="PL21" s="773">
        <f t="shared" si="6"/>
        <v>0</v>
      </c>
      <c r="PM21" s="773">
        <f t="shared" si="6"/>
        <v>0</v>
      </c>
      <c r="PN21" s="773">
        <f t="shared" si="6"/>
        <v>0</v>
      </c>
      <c r="PO21" s="773">
        <f t="shared" si="6"/>
        <v>0</v>
      </c>
      <c r="PP21" s="773">
        <f t="shared" si="6"/>
        <v>0</v>
      </c>
      <c r="PQ21" s="773">
        <f t="shared" si="6"/>
        <v>0</v>
      </c>
      <c r="PR21" s="773">
        <f t="shared" si="6"/>
        <v>0</v>
      </c>
      <c r="PS21" s="773">
        <f t="shared" si="6"/>
        <v>0</v>
      </c>
      <c r="PT21" s="773">
        <f t="shared" si="6"/>
        <v>0</v>
      </c>
      <c r="PU21" s="773">
        <f t="shared" si="6"/>
        <v>0</v>
      </c>
      <c r="PV21" s="773">
        <f t="shared" si="6"/>
        <v>0</v>
      </c>
      <c r="PW21" s="773">
        <f t="shared" si="6"/>
        <v>0</v>
      </c>
      <c r="PX21" s="773">
        <f t="shared" si="6"/>
        <v>0</v>
      </c>
      <c r="PY21" s="773">
        <f t="shared" si="6"/>
        <v>0</v>
      </c>
      <c r="PZ21" s="773">
        <f t="shared" si="6"/>
        <v>0</v>
      </c>
      <c r="QA21" s="773">
        <f t="shared" si="6"/>
        <v>0</v>
      </c>
      <c r="QB21" s="773">
        <f t="shared" si="6"/>
        <v>0</v>
      </c>
      <c r="QC21" s="773">
        <f t="shared" si="6"/>
        <v>0</v>
      </c>
      <c r="QD21" s="773">
        <f t="shared" si="6"/>
        <v>0</v>
      </c>
      <c r="QE21" s="773">
        <f t="shared" si="6"/>
        <v>0</v>
      </c>
      <c r="QF21" s="773">
        <f t="shared" si="6"/>
        <v>0</v>
      </c>
      <c r="QG21" s="773">
        <f t="shared" si="6"/>
        <v>0</v>
      </c>
      <c r="QH21" s="773">
        <f t="shared" si="6"/>
        <v>0</v>
      </c>
      <c r="QI21" s="773">
        <f t="shared" si="6"/>
        <v>0</v>
      </c>
      <c r="QJ21" s="773">
        <f t="shared" si="6"/>
        <v>0</v>
      </c>
      <c r="QK21" s="773">
        <f t="shared" si="6"/>
        <v>0</v>
      </c>
      <c r="QL21" s="773">
        <f t="shared" si="6"/>
        <v>0</v>
      </c>
      <c r="QM21" s="773">
        <f t="shared" si="6"/>
        <v>0</v>
      </c>
      <c r="QN21" s="773">
        <f t="shared" ref="QN21:SY21" si="7">IF(OR(QN26&lt;$C$18,QN26&gt;($C$18+9)),0,QN27)</f>
        <v>0</v>
      </c>
      <c r="QO21" s="773">
        <f t="shared" si="7"/>
        <v>0</v>
      </c>
      <c r="QP21" s="773">
        <f t="shared" si="7"/>
        <v>0</v>
      </c>
      <c r="QQ21" s="773">
        <f t="shared" si="7"/>
        <v>0</v>
      </c>
      <c r="QR21" s="773">
        <f t="shared" si="7"/>
        <v>0</v>
      </c>
      <c r="QS21" s="773">
        <f t="shared" si="7"/>
        <v>0</v>
      </c>
      <c r="QT21" s="773">
        <f t="shared" si="7"/>
        <v>0</v>
      </c>
      <c r="QU21" s="773">
        <f t="shared" si="7"/>
        <v>0</v>
      </c>
      <c r="QV21" s="773">
        <f t="shared" si="7"/>
        <v>0</v>
      </c>
      <c r="QW21" s="773">
        <f t="shared" si="7"/>
        <v>0</v>
      </c>
      <c r="QX21" s="773">
        <f t="shared" si="7"/>
        <v>0</v>
      </c>
      <c r="QY21" s="773">
        <f t="shared" si="7"/>
        <v>0</v>
      </c>
      <c r="QZ21" s="773">
        <f t="shared" si="7"/>
        <v>0</v>
      </c>
      <c r="RA21" s="773">
        <f t="shared" si="7"/>
        <v>0</v>
      </c>
      <c r="RB21" s="773">
        <f t="shared" si="7"/>
        <v>0</v>
      </c>
      <c r="RC21" s="773">
        <f t="shared" si="7"/>
        <v>0</v>
      </c>
      <c r="RD21" s="773">
        <f t="shared" si="7"/>
        <v>0</v>
      </c>
      <c r="RE21" s="773">
        <f t="shared" si="7"/>
        <v>0</v>
      </c>
      <c r="RF21" s="773">
        <f t="shared" si="7"/>
        <v>0</v>
      </c>
      <c r="RG21" s="773">
        <f t="shared" si="7"/>
        <v>0</v>
      </c>
      <c r="RH21" s="773">
        <f t="shared" si="7"/>
        <v>0</v>
      </c>
      <c r="RI21" s="773">
        <f t="shared" si="7"/>
        <v>0</v>
      </c>
      <c r="RJ21" s="773">
        <f t="shared" si="7"/>
        <v>0</v>
      </c>
      <c r="RK21" s="773">
        <f t="shared" si="7"/>
        <v>0</v>
      </c>
      <c r="RL21" s="773">
        <f t="shared" si="7"/>
        <v>0</v>
      </c>
      <c r="RM21" s="773">
        <f t="shared" si="7"/>
        <v>0</v>
      </c>
      <c r="RN21" s="773">
        <f t="shared" si="7"/>
        <v>0</v>
      </c>
      <c r="RO21" s="773">
        <f t="shared" si="7"/>
        <v>0</v>
      </c>
      <c r="RP21" s="773">
        <f t="shared" si="7"/>
        <v>0</v>
      </c>
      <c r="RQ21" s="773">
        <f t="shared" si="7"/>
        <v>0</v>
      </c>
      <c r="RR21" s="773">
        <f t="shared" si="7"/>
        <v>0</v>
      </c>
      <c r="RS21" s="773">
        <f t="shared" si="7"/>
        <v>0</v>
      </c>
      <c r="RT21" s="773">
        <f t="shared" si="7"/>
        <v>0</v>
      </c>
      <c r="RU21" s="773">
        <f t="shared" si="7"/>
        <v>0</v>
      </c>
      <c r="RV21" s="773">
        <f t="shared" si="7"/>
        <v>0</v>
      </c>
      <c r="RW21" s="773">
        <f t="shared" si="7"/>
        <v>0</v>
      </c>
      <c r="RX21" s="773">
        <f t="shared" si="7"/>
        <v>0</v>
      </c>
      <c r="RY21" s="773">
        <f t="shared" si="7"/>
        <v>0</v>
      </c>
      <c r="RZ21" s="773">
        <f t="shared" si="7"/>
        <v>0</v>
      </c>
      <c r="SA21" s="773">
        <f t="shared" si="7"/>
        <v>0</v>
      </c>
      <c r="SB21" s="773">
        <f t="shared" si="7"/>
        <v>0</v>
      </c>
      <c r="SC21" s="773">
        <f t="shared" si="7"/>
        <v>0</v>
      </c>
      <c r="SD21" s="773">
        <f t="shared" si="7"/>
        <v>0</v>
      </c>
      <c r="SE21" s="773">
        <f t="shared" si="7"/>
        <v>0</v>
      </c>
      <c r="SF21" s="773">
        <f t="shared" si="7"/>
        <v>0</v>
      </c>
      <c r="SG21" s="773">
        <f t="shared" si="7"/>
        <v>0</v>
      </c>
      <c r="SH21" s="773">
        <f t="shared" si="7"/>
        <v>0</v>
      </c>
      <c r="SI21" s="773">
        <f t="shared" si="7"/>
        <v>0</v>
      </c>
      <c r="SJ21" s="773">
        <f t="shared" si="7"/>
        <v>0</v>
      </c>
      <c r="SK21" s="773">
        <f t="shared" si="7"/>
        <v>0</v>
      </c>
      <c r="SL21" s="773">
        <f t="shared" si="7"/>
        <v>0</v>
      </c>
      <c r="SM21" s="773">
        <f t="shared" si="7"/>
        <v>0</v>
      </c>
      <c r="SN21" s="773">
        <f t="shared" si="7"/>
        <v>0</v>
      </c>
      <c r="SO21" s="773">
        <f t="shared" si="7"/>
        <v>0</v>
      </c>
      <c r="SP21" s="773">
        <f t="shared" si="7"/>
        <v>0</v>
      </c>
      <c r="SQ21" s="773">
        <f t="shared" si="7"/>
        <v>0</v>
      </c>
      <c r="SR21" s="773">
        <f t="shared" si="7"/>
        <v>0</v>
      </c>
      <c r="SS21" s="773">
        <f t="shared" si="7"/>
        <v>0</v>
      </c>
      <c r="ST21" s="773">
        <f t="shared" si="7"/>
        <v>0</v>
      </c>
      <c r="SU21" s="773">
        <f t="shared" si="7"/>
        <v>0</v>
      </c>
      <c r="SV21" s="773">
        <f t="shared" si="7"/>
        <v>0</v>
      </c>
      <c r="SW21" s="773">
        <f t="shared" si="7"/>
        <v>0</v>
      </c>
      <c r="SX21" s="773">
        <f t="shared" si="7"/>
        <v>0</v>
      </c>
      <c r="SY21" s="773">
        <f t="shared" si="7"/>
        <v>0</v>
      </c>
      <c r="SZ21" s="773">
        <f t="shared" ref="SZ21:VK21" si="8">IF(OR(SZ26&lt;$C$18,SZ26&gt;($C$18+9)),0,SZ27)</f>
        <v>0</v>
      </c>
      <c r="TA21" s="773">
        <f t="shared" si="8"/>
        <v>0</v>
      </c>
      <c r="TB21" s="773">
        <f t="shared" si="8"/>
        <v>0</v>
      </c>
      <c r="TC21" s="773">
        <f t="shared" si="8"/>
        <v>0</v>
      </c>
      <c r="TD21" s="773">
        <f t="shared" si="8"/>
        <v>0</v>
      </c>
      <c r="TE21" s="773">
        <f t="shared" si="8"/>
        <v>0</v>
      </c>
      <c r="TF21" s="773">
        <f t="shared" si="8"/>
        <v>0</v>
      </c>
      <c r="TG21" s="773">
        <f t="shared" si="8"/>
        <v>0</v>
      </c>
      <c r="TH21" s="773">
        <f t="shared" si="8"/>
        <v>0</v>
      </c>
      <c r="TI21" s="773">
        <f t="shared" si="8"/>
        <v>0</v>
      </c>
      <c r="TJ21" s="773">
        <f t="shared" si="8"/>
        <v>0</v>
      </c>
      <c r="TK21" s="773">
        <f t="shared" si="8"/>
        <v>0</v>
      </c>
      <c r="TL21" s="773">
        <f t="shared" si="8"/>
        <v>0</v>
      </c>
      <c r="TM21" s="773">
        <f t="shared" si="8"/>
        <v>0</v>
      </c>
      <c r="TN21" s="773">
        <f t="shared" si="8"/>
        <v>0</v>
      </c>
      <c r="TO21" s="773">
        <f t="shared" si="8"/>
        <v>0</v>
      </c>
      <c r="TP21" s="773">
        <f t="shared" si="8"/>
        <v>0</v>
      </c>
      <c r="TQ21" s="773">
        <f t="shared" si="8"/>
        <v>0</v>
      </c>
      <c r="TR21" s="773">
        <f t="shared" si="8"/>
        <v>0</v>
      </c>
      <c r="TS21" s="773">
        <f t="shared" si="8"/>
        <v>0</v>
      </c>
      <c r="TT21" s="773">
        <f t="shared" si="8"/>
        <v>0</v>
      </c>
      <c r="TU21" s="773">
        <f t="shared" si="8"/>
        <v>0</v>
      </c>
      <c r="TV21" s="773">
        <f t="shared" si="8"/>
        <v>0</v>
      </c>
      <c r="TW21" s="773">
        <f t="shared" si="8"/>
        <v>0</v>
      </c>
      <c r="TX21" s="773">
        <f t="shared" si="8"/>
        <v>0</v>
      </c>
      <c r="TY21" s="773">
        <f t="shared" si="8"/>
        <v>0</v>
      </c>
      <c r="TZ21" s="773">
        <f t="shared" si="8"/>
        <v>0</v>
      </c>
      <c r="UA21" s="773">
        <f t="shared" si="8"/>
        <v>0</v>
      </c>
      <c r="UB21" s="773">
        <f t="shared" si="8"/>
        <v>0</v>
      </c>
      <c r="UC21" s="773">
        <f t="shared" si="8"/>
        <v>0</v>
      </c>
      <c r="UD21" s="773">
        <f t="shared" si="8"/>
        <v>0</v>
      </c>
      <c r="UE21" s="773">
        <f t="shared" si="8"/>
        <v>0</v>
      </c>
      <c r="UF21" s="773">
        <f t="shared" si="8"/>
        <v>0</v>
      </c>
      <c r="UG21" s="773">
        <f t="shared" si="8"/>
        <v>0</v>
      </c>
      <c r="UH21" s="773">
        <f t="shared" si="8"/>
        <v>0</v>
      </c>
      <c r="UI21" s="773">
        <f t="shared" si="8"/>
        <v>0</v>
      </c>
      <c r="UJ21" s="773">
        <f t="shared" si="8"/>
        <v>0</v>
      </c>
      <c r="UK21" s="773">
        <f t="shared" si="8"/>
        <v>0</v>
      </c>
      <c r="UL21" s="773">
        <f t="shared" si="8"/>
        <v>0</v>
      </c>
      <c r="UM21" s="773">
        <f t="shared" si="8"/>
        <v>0</v>
      </c>
      <c r="UN21" s="773">
        <f t="shared" si="8"/>
        <v>0</v>
      </c>
      <c r="UO21" s="773">
        <f t="shared" si="8"/>
        <v>0</v>
      </c>
      <c r="UP21" s="773">
        <f t="shared" si="8"/>
        <v>0</v>
      </c>
      <c r="UQ21" s="773">
        <f t="shared" si="8"/>
        <v>0</v>
      </c>
      <c r="UR21" s="773">
        <f t="shared" si="8"/>
        <v>0</v>
      </c>
      <c r="US21" s="773">
        <f t="shared" si="8"/>
        <v>0</v>
      </c>
      <c r="UT21" s="773">
        <f t="shared" si="8"/>
        <v>0</v>
      </c>
      <c r="UU21" s="773">
        <f t="shared" si="8"/>
        <v>0</v>
      </c>
      <c r="UV21" s="773">
        <f t="shared" si="8"/>
        <v>0</v>
      </c>
      <c r="UW21" s="773">
        <f t="shared" si="8"/>
        <v>0</v>
      </c>
      <c r="UX21" s="773">
        <f t="shared" si="8"/>
        <v>0</v>
      </c>
      <c r="UY21" s="773">
        <f t="shared" si="8"/>
        <v>0</v>
      </c>
      <c r="UZ21" s="773">
        <f t="shared" si="8"/>
        <v>0</v>
      </c>
      <c r="VA21" s="773">
        <f t="shared" si="8"/>
        <v>0</v>
      </c>
      <c r="VB21" s="773">
        <f t="shared" si="8"/>
        <v>0</v>
      </c>
      <c r="VC21" s="773">
        <f t="shared" si="8"/>
        <v>0</v>
      </c>
      <c r="VD21" s="773">
        <f t="shared" si="8"/>
        <v>0</v>
      </c>
      <c r="VE21" s="773">
        <f t="shared" si="8"/>
        <v>0</v>
      </c>
      <c r="VF21" s="773">
        <f t="shared" si="8"/>
        <v>0</v>
      </c>
      <c r="VG21" s="773">
        <f t="shared" si="8"/>
        <v>0</v>
      </c>
      <c r="VH21" s="773">
        <f t="shared" si="8"/>
        <v>0</v>
      </c>
      <c r="VI21" s="773">
        <f t="shared" si="8"/>
        <v>0</v>
      </c>
      <c r="VJ21" s="773">
        <f t="shared" si="8"/>
        <v>0</v>
      </c>
      <c r="VK21" s="773">
        <f t="shared" si="8"/>
        <v>0</v>
      </c>
      <c r="VL21" s="773">
        <f t="shared" ref="VL21:XW21" si="9">IF(OR(VL26&lt;$C$18,VL26&gt;($C$18+9)),0,VL27)</f>
        <v>0</v>
      </c>
      <c r="VM21" s="773">
        <f t="shared" si="9"/>
        <v>0</v>
      </c>
      <c r="VN21" s="773">
        <f t="shared" si="9"/>
        <v>0</v>
      </c>
      <c r="VO21" s="773">
        <f t="shared" si="9"/>
        <v>0</v>
      </c>
      <c r="VP21" s="773">
        <f t="shared" si="9"/>
        <v>0</v>
      </c>
      <c r="VQ21" s="773">
        <f t="shared" si="9"/>
        <v>0</v>
      </c>
      <c r="VR21" s="773">
        <f t="shared" si="9"/>
        <v>0</v>
      </c>
      <c r="VS21" s="773">
        <f t="shared" si="9"/>
        <v>0</v>
      </c>
      <c r="VT21" s="773">
        <f t="shared" si="9"/>
        <v>0</v>
      </c>
      <c r="VU21" s="773">
        <f t="shared" si="9"/>
        <v>0</v>
      </c>
      <c r="VV21" s="773">
        <f t="shared" si="9"/>
        <v>0</v>
      </c>
      <c r="VW21" s="773">
        <f t="shared" si="9"/>
        <v>0</v>
      </c>
      <c r="VX21" s="773">
        <f t="shared" si="9"/>
        <v>0</v>
      </c>
      <c r="VY21" s="773">
        <f t="shared" si="9"/>
        <v>0</v>
      </c>
      <c r="VZ21" s="773">
        <f t="shared" si="9"/>
        <v>0</v>
      </c>
      <c r="WA21" s="773">
        <f t="shared" si="9"/>
        <v>0</v>
      </c>
      <c r="WB21" s="773">
        <f t="shared" si="9"/>
        <v>0</v>
      </c>
      <c r="WC21" s="773">
        <f t="shared" si="9"/>
        <v>0</v>
      </c>
      <c r="WD21" s="773">
        <f t="shared" si="9"/>
        <v>0</v>
      </c>
      <c r="WE21" s="773">
        <f t="shared" si="9"/>
        <v>0</v>
      </c>
      <c r="WF21" s="773">
        <f t="shared" si="9"/>
        <v>0</v>
      </c>
      <c r="WG21" s="773">
        <f t="shared" si="9"/>
        <v>0</v>
      </c>
      <c r="WH21" s="773">
        <f t="shared" si="9"/>
        <v>0</v>
      </c>
      <c r="WI21" s="773">
        <f t="shared" si="9"/>
        <v>0</v>
      </c>
      <c r="WJ21" s="773">
        <f t="shared" si="9"/>
        <v>0</v>
      </c>
      <c r="WK21" s="773">
        <f t="shared" si="9"/>
        <v>0</v>
      </c>
      <c r="WL21" s="773">
        <f t="shared" si="9"/>
        <v>0</v>
      </c>
      <c r="WM21" s="773">
        <f t="shared" si="9"/>
        <v>0</v>
      </c>
      <c r="WN21" s="773">
        <f t="shared" si="9"/>
        <v>0</v>
      </c>
      <c r="WO21" s="773">
        <f t="shared" si="9"/>
        <v>0</v>
      </c>
      <c r="WP21" s="773">
        <f t="shared" si="9"/>
        <v>0</v>
      </c>
      <c r="WQ21" s="773">
        <f t="shared" si="9"/>
        <v>0</v>
      </c>
      <c r="WR21" s="773">
        <f t="shared" si="9"/>
        <v>0</v>
      </c>
      <c r="WS21" s="773">
        <f t="shared" si="9"/>
        <v>0</v>
      </c>
      <c r="WT21" s="773">
        <f t="shared" si="9"/>
        <v>0</v>
      </c>
      <c r="WU21" s="773">
        <f t="shared" si="9"/>
        <v>0</v>
      </c>
      <c r="WV21" s="773">
        <f t="shared" si="9"/>
        <v>0</v>
      </c>
      <c r="WW21" s="773">
        <f t="shared" si="9"/>
        <v>0</v>
      </c>
      <c r="WX21" s="773">
        <f t="shared" si="9"/>
        <v>0</v>
      </c>
      <c r="WY21" s="773">
        <f t="shared" si="9"/>
        <v>0</v>
      </c>
      <c r="WZ21" s="773">
        <f t="shared" si="9"/>
        <v>0</v>
      </c>
      <c r="XA21" s="773">
        <f t="shared" si="9"/>
        <v>0</v>
      </c>
      <c r="XB21" s="773">
        <f t="shared" si="9"/>
        <v>0</v>
      </c>
      <c r="XC21" s="773">
        <f t="shared" si="9"/>
        <v>0</v>
      </c>
      <c r="XD21" s="773">
        <f t="shared" si="9"/>
        <v>0</v>
      </c>
      <c r="XE21" s="773">
        <f t="shared" si="9"/>
        <v>0</v>
      </c>
      <c r="XF21" s="773">
        <f t="shared" si="9"/>
        <v>0</v>
      </c>
      <c r="XG21" s="773">
        <f t="shared" si="9"/>
        <v>0</v>
      </c>
      <c r="XH21" s="773">
        <f t="shared" si="9"/>
        <v>0</v>
      </c>
      <c r="XI21" s="773">
        <f t="shared" si="9"/>
        <v>0</v>
      </c>
      <c r="XJ21" s="773">
        <f t="shared" si="9"/>
        <v>0</v>
      </c>
      <c r="XK21" s="773">
        <f t="shared" si="9"/>
        <v>0</v>
      </c>
      <c r="XL21" s="773">
        <f t="shared" si="9"/>
        <v>0</v>
      </c>
      <c r="XM21" s="773">
        <f t="shared" si="9"/>
        <v>0</v>
      </c>
      <c r="XN21" s="773">
        <f t="shared" si="9"/>
        <v>0</v>
      </c>
      <c r="XO21" s="773">
        <f t="shared" si="9"/>
        <v>0</v>
      </c>
      <c r="XP21" s="773">
        <f t="shared" si="9"/>
        <v>0</v>
      </c>
      <c r="XQ21" s="773">
        <f t="shared" si="9"/>
        <v>0</v>
      </c>
      <c r="XR21" s="773">
        <f t="shared" si="9"/>
        <v>0</v>
      </c>
      <c r="XS21" s="773">
        <f t="shared" si="9"/>
        <v>0</v>
      </c>
      <c r="XT21" s="773">
        <f t="shared" si="9"/>
        <v>0</v>
      </c>
      <c r="XU21" s="773">
        <f t="shared" si="9"/>
        <v>0</v>
      </c>
      <c r="XV21" s="773">
        <f t="shared" si="9"/>
        <v>0</v>
      </c>
      <c r="XW21" s="773">
        <f t="shared" si="9"/>
        <v>0</v>
      </c>
      <c r="XX21" s="773">
        <f t="shared" ref="XX21:AAI21" si="10">IF(OR(XX26&lt;$C$18,XX26&gt;($C$18+9)),0,XX27)</f>
        <v>0</v>
      </c>
      <c r="XY21" s="773">
        <f t="shared" si="10"/>
        <v>0</v>
      </c>
      <c r="XZ21" s="773">
        <f t="shared" si="10"/>
        <v>0</v>
      </c>
      <c r="YA21" s="773">
        <f t="shared" si="10"/>
        <v>0</v>
      </c>
      <c r="YB21" s="773">
        <f t="shared" si="10"/>
        <v>0</v>
      </c>
      <c r="YC21" s="773">
        <f t="shared" si="10"/>
        <v>0</v>
      </c>
      <c r="YD21" s="773">
        <f t="shared" si="10"/>
        <v>0</v>
      </c>
      <c r="YE21" s="773">
        <f t="shared" si="10"/>
        <v>0</v>
      </c>
      <c r="YF21" s="773">
        <f t="shared" si="10"/>
        <v>0</v>
      </c>
      <c r="YG21" s="773">
        <f t="shared" si="10"/>
        <v>0</v>
      </c>
      <c r="YH21" s="773">
        <f t="shared" si="10"/>
        <v>0</v>
      </c>
      <c r="YI21" s="773">
        <f t="shared" si="10"/>
        <v>0</v>
      </c>
      <c r="YJ21" s="773">
        <f t="shared" si="10"/>
        <v>0</v>
      </c>
      <c r="YK21" s="773">
        <f t="shared" si="10"/>
        <v>0</v>
      </c>
      <c r="YL21" s="773">
        <f t="shared" si="10"/>
        <v>0</v>
      </c>
      <c r="YM21" s="773">
        <f t="shared" si="10"/>
        <v>0</v>
      </c>
      <c r="YN21" s="773">
        <f t="shared" si="10"/>
        <v>0</v>
      </c>
      <c r="YO21" s="773">
        <f t="shared" si="10"/>
        <v>0</v>
      </c>
      <c r="YP21" s="773">
        <f t="shared" si="10"/>
        <v>0</v>
      </c>
      <c r="YQ21" s="773">
        <f t="shared" si="10"/>
        <v>0</v>
      </c>
      <c r="YR21" s="773">
        <f t="shared" si="10"/>
        <v>0</v>
      </c>
      <c r="YS21" s="773">
        <f t="shared" si="10"/>
        <v>0</v>
      </c>
      <c r="YT21" s="773">
        <f t="shared" si="10"/>
        <v>0</v>
      </c>
      <c r="YU21" s="773">
        <f t="shared" si="10"/>
        <v>0</v>
      </c>
      <c r="YV21" s="773">
        <f t="shared" si="10"/>
        <v>0</v>
      </c>
      <c r="YW21" s="773">
        <f t="shared" si="10"/>
        <v>0</v>
      </c>
      <c r="YX21" s="773">
        <f t="shared" si="10"/>
        <v>0</v>
      </c>
      <c r="YY21" s="773">
        <f t="shared" si="10"/>
        <v>0</v>
      </c>
      <c r="YZ21" s="773">
        <f t="shared" si="10"/>
        <v>0</v>
      </c>
      <c r="ZA21" s="773">
        <f t="shared" si="10"/>
        <v>0</v>
      </c>
      <c r="ZB21" s="773">
        <f t="shared" si="10"/>
        <v>0</v>
      </c>
      <c r="ZC21" s="773">
        <f t="shared" si="10"/>
        <v>0</v>
      </c>
      <c r="ZD21" s="773">
        <f t="shared" si="10"/>
        <v>0</v>
      </c>
      <c r="ZE21" s="773">
        <f t="shared" si="10"/>
        <v>0</v>
      </c>
      <c r="ZF21" s="773">
        <f t="shared" si="10"/>
        <v>0</v>
      </c>
      <c r="ZG21" s="773">
        <f t="shared" si="10"/>
        <v>0</v>
      </c>
      <c r="ZH21" s="773">
        <f t="shared" si="10"/>
        <v>0</v>
      </c>
      <c r="ZI21" s="773">
        <f t="shared" si="10"/>
        <v>0</v>
      </c>
      <c r="ZJ21" s="773">
        <f t="shared" si="10"/>
        <v>0</v>
      </c>
      <c r="ZK21" s="773">
        <f t="shared" si="10"/>
        <v>0</v>
      </c>
      <c r="ZL21" s="773">
        <f t="shared" si="10"/>
        <v>0</v>
      </c>
      <c r="ZM21" s="773">
        <f t="shared" si="10"/>
        <v>0</v>
      </c>
      <c r="ZN21" s="773">
        <f t="shared" si="10"/>
        <v>0</v>
      </c>
      <c r="ZO21" s="773">
        <f t="shared" si="10"/>
        <v>0</v>
      </c>
      <c r="ZP21" s="773">
        <f t="shared" si="10"/>
        <v>0</v>
      </c>
      <c r="ZQ21" s="773">
        <f t="shared" si="10"/>
        <v>0</v>
      </c>
      <c r="ZR21" s="773">
        <f t="shared" si="10"/>
        <v>0</v>
      </c>
      <c r="ZS21" s="773">
        <f t="shared" si="10"/>
        <v>0</v>
      </c>
      <c r="ZT21" s="773">
        <f t="shared" si="10"/>
        <v>0</v>
      </c>
      <c r="ZU21" s="773">
        <f t="shared" si="10"/>
        <v>0</v>
      </c>
      <c r="ZV21" s="773">
        <f t="shared" si="10"/>
        <v>0</v>
      </c>
      <c r="ZW21" s="773">
        <f t="shared" si="10"/>
        <v>0</v>
      </c>
      <c r="ZX21" s="773">
        <f t="shared" si="10"/>
        <v>0</v>
      </c>
      <c r="ZY21" s="773">
        <f t="shared" si="10"/>
        <v>0</v>
      </c>
      <c r="ZZ21" s="773">
        <f t="shared" si="10"/>
        <v>0</v>
      </c>
      <c r="AAA21" s="773">
        <f t="shared" si="10"/>
        <v>0</v>
      </c>
      <c r="AAB21" s="773">
        <f t="shared" si="10"/>
        <v>0</v>
      </c>
      <c r="AAC21" s="773">
        <f t="shared" si="10"/>
        <v>0</v>
      </c>
      <c r="AAD21" s="773">
        <f t="shared" si="10"/>
        <v>0</v>
      </c>
      <c r="AAE21" s="773">
        <f t="shared" si="10"/>
        <v>0</v>
      </c>
      <c r="AAF21" s="773">
        <f t="shared" si="10"/>
        <v>0</v>
      </c>
      <c r="AAG21" s="773">
        <f t="shared" si="10"/>
        <v>0</v>
      </c>
      <c r="AAH21" s="773">
        <f t="shared" si="10"/>
        <v>0</v>
      </c>
      <c r="AAI21" s="773">
        <f t="shared" si="10"/>
        <v>0</v>
      </c>
      <c r="AAJ21" s="773">
        <f t="shared" ref="AAJ21:ACU21" si="11">IF(OR(AAJ26&lt;$C$18,AAJ26&gt;($C$18+9)),0,AAJ27)</f>
        <v>0</v>
      </c>
      <c r="AAK21" s="773">
        <f t="shared" si="11"/>
        <v>0</v>
      </c>
      <c r="AAL21" s="773">
        <f t="shared" si="11"/>
        <v>0</v>
      </c>
      <c r="AAM21" s="773">
        <f t="shared" si="11"/>
        <v>0</v>
      </c>
      <c r="AAN21" s="773">
        <f t="shared" si="11"/>
        <v>0</v>
      </c>
      <c r="AAO21" s="773">
        <f t="shared" si="11"/>
        <v>0</v>
      </c>
      <c r="AAP21" s="773">
        <f t="shared" si="11"/>
        <v>0</v>
      </c>
      <c r="AAQ21" s="773">
        <f t="shared" si="11"/>
        <v>0</v>
      </c>
      <c r="AAR21" s="773">
        <f t="shared" si="11"/>
        <v>0</v>
      </c>
      <c r="AAS21" s="773">
        <f t="shared" si="11"/>
        <v>0</v>
      </c>
      <c r="AAT21" s="773">
        <f t="shared" si="11"/>
        <v>0</v>
      </c>
      <c r="AAU21" s="773">
        <f t="shared" si="11"/>
        <v>0</v>
      </c>
      <c r="AAV21" s="773">
        <f t="shared" si="11"/>
        <v>0</v>
      </c>
      <c r="AAW21" s="773">
        <f t="shared" si="11"/>
        <v>0</v>
      </c>
      <c r="AAX21" s="773">
        <f t="shared" si="11"/>
        <v>0</v>
      </c>
      <c r="AAY21" s="773">
        <f t="shared" si="11"/>
        <v>0</v>
      </c>
      <c r="AAZ21" s="773">
        <f t="shared" si="11"/>
        <v>0</v>
      </c>
      <c r="ABA21" s="773">
        <f t="shared" si="11"/>
        <v>0</v>
      </c>
      <c r="ABB21" s="773">
        <f t="shared" si="11"/>
        <v>0</v>
      </c>
      <c r="ABC21" s="773">
        <f t="shared" si="11"/>
        <v>0</v>
      </c>
      <c r="ABD21" s="773">
        <f t="shared" si="11"/>
        <v>0</v>
      </c>
      <c r="ABE21" s="773">
        <f t="shared" si="11"/>
        <v>0</v>
      </c>
      <c r="ABF21" s="773">
        <f t="shared" si="11"/>
        <v>0</v>
      </c>
      <c r="ABG21" s="773">
        <f t="shared" si="11"/>
        <v>0</v>
      </c>
      <c r="ABH21" s="773">
        <f t="shared" si="11"/>
        <v>0</v>
      </c>
      <c r="ABI21" s="773">
        <f t="shared" si="11"/>
        <v>0</v>
      </c>
      <c r="ABJ21" s="773">
        <f t="shared" si="11"/>
        <v>0</v>
      </c>
      <c r="ABK21" s="773">
        <f t="shared" si="11"/>
        <v>0</v>
      </c>
      <c r="ABL21" s="773">
        <f t="shared" si="11"/>
        <v>0</v>
      </c>
      <c r="ABM21" s="773">
        <f t="shared" si="11"/>
        <v>0</v>
      </c>
      <c r="ABN21" s="773">
        <f t="shared" si="11"/>
        <v>0</v>
      </c>
      <c r="ABO21" s="773">
        <f t="shared" si="11"/>
        <v>0</v>
      </c>
      <c r="ABP21" s="773">
        <f t="shared" si="11"/>
        <v>0</v>
      </c>
      <c r="ABQ21" s="773">
        <f t="shared" si="11"/>
        <v>0</v>
      </c>
      <c r="ABR21" s="773">
        <f t="shared" si="11"/>
        <v>0</v>
      </c>
      <c r="ABS21" s="773">
        <f t="shared" si="11"/>
        <v>0</v>
      </c>
      <c r="ABT21" s="773">
        <f t="shared" si="11"/>
        <v>0</v>
      </c>
      <c r="ABU21" s="773">
        <f t="shared" si="11"/>
        <v>0</v>
      </c>
      <c r="ABV21" s="773">
        <f t="shared" si="11"/>
        <v>0</v>
      </c>
      <c r="ABW21" s="773">
        <f t="shared" si="11"/>
        <v>0</v>
      </c>
      <c r="ABX21" s="773">
        <f t="shared" si="11"/>
        <v>0</v>
      </c>
      <c r="ABY21" s="773">
        <f t="shared" si="11"/>
        <v>0</v>
      </c>
      <c r="ABZ21" s="773">
        <f t="shared" si="11"/>
        <v>0</v>
      </c>
      <c r="ACA21" s="773">
        <f t="shared" si="11"/>
        <v>0</v>
      </c>
      <c r="ACB21" s="773">
        <f t="shared" si="11"/>
        <v>0</v>
      </c>
      <c r="ACC21" s="773">
        <f t="shared" si="11"/>
        <v>0</v>
      </c>
      <c r="ACD21" s="773">
        <f t="shared" si="11"/>
        <v>0</v>
      </c>
      <c r="ACE21" s="773">
        <f t="shared" si="11"/>
        <v>0</v>
      </c>
      <c r="ACF21" s="773">
        <f t="shared" si="11"/>
        <v>0</v>
      </c>
      <c r="ACG21" s="773">
        <f t="shared" si="11"/>
        <v>0</v>
      </c>
      <c r="ACH21" s="773">
        <f t="shared" si="11"/>
        <v>0</v>
      </c>
      <c r="ACI21" s="773">
        <f t="shared" si="11"/>
        <v>0</v>
      </c>
      <c r="ACJ21" s="773">
        <f t="shared" si="11"/>
        <v>0</v>
      </c>
      <c r="ACK21" s="773">
        <f t="shared" si="11"/>
        <v>0</v>
      </c>
      <c r="ACL21" s="773">
        <f t="shared" si="11"/>
        <v>0</v>
      </c>
      <c r="ACM21" s="773">
        <f t="shared" si="11"/>
        <v>0</v>
      </c>
      <c r="ACN21" s="773">
        <f t="shared" si="11"/>
        <v>0</v>
      </c>
      <c r="ACO21" s="773">
        <f t="shared" si="11"/>
        <v>0</v>
      </c>
      <c r="ACP21" s="773">
        <f t="shared" si="11"/>
        <v>0</v>
      </c>
      <c r="ACQ21" s="773">
        <f t="shared" si="11"/>
        <v>0</v>
      </c>
      <c r="ACR21" s="773">
        <f t="shared" si="11"/>
        <v>0</v>
      </c>
      <c r="ACS21" s="773">
        <f t="shared" si="11"/>
        <v>0</v>
      </c>
      <c r="ACT21" s="773">
        <f t="shared" si="11"/>
        <v>0</v>
      </c>
      <c r="ACU21" s="773">
        <f t="shared" si="11"/>
        <v>0</v>
      </c>
      <c r="ACV21" s="773">
        <f t="shared" ref="ACV21:AFG21" si="12">IF(OR(ACV26&lt;$C$18,ACV26&gt;($C$18+9)),0,ACV27)</f>
        <v>0</v>
      </c>
      <c r="ACW21" s="773">
        <f t="shared" si="12"/>
        <v>0</v>
      </c>
      <c r="ACX21" s="773">
        <f t="shared" si="12"/>
        <v>0</v>
      </c>
      <c r="ACY21" s="773">
        <f t="shared" si="12"/>
        <v>0</v>
      </c>
      <c r="ACZ21" s="773">
        <f t="shared" si="12"/>
        <v>0</v>
      </c>
      <c r="ADA21" s="773">
        <f t="shared" si="12"/>
        <v>0</v>
      </c>
      <c r="ADB21" s="773">
        <f t="shared" si="12"/>
        <v>0</v>
      </c>
      <c r="ADC21" s="773">
        <f t="shared" si="12"/>
        <v>0</v>
      </c>
      <c r="ADD21" s="773">
        <f t="shared" si="12"/>
        <v>0</v>
      </c>
      <c r="ADE21" s="773">
        <f t="shared" si="12"/>
        <v>0</v>
      </c>
      <c r="ADF21" s="773">
        <f t="shared" si="12"/>
        <v>0</v>
      </c>
      <c r="ADG21" s="773">
        <f t="shared" si="12"/>
        <v>0</v>
      </c>
      <c r="ADH21" s="773">
        <f t="shared" si="12"/>
        <v>0</v>
      </c>
      <c r="ADI21" s="773">
        <f t="shared" si="12"/>
        <v>0</v>
      </c>
      <c r="ADJ21" s="773">
        <f t="shared" si="12"/>
        <v>0</v>
      </c>
      <c r="ADK21" s="773">
        <f t="shared" si="12"/>
        <v>0</v>
      </c>
      <c r="ADL21" s="773">
        <f t="shared" si="12"/>
        <v>0</v>
      </c>
      <c r="ADM21" s="773">
        <f t="shared" si="12"/>
        <v>0</v>
      </c>
      <c r="ADN21" s="773">
        <f t="shared" si="12"/>
        <v>0</v>
      </c>
      <c r="ADO21" s="773">
        <f t="shared" si="12"/>
        <v>0</v>
      </c>
      <c r="ADP21" s="773">
        <f t="shared" si="12"/>
        <v>0</v>
      </c>
      <c r="ADQ21" s="773">
        <f t="shared" si="12"/>
        <v>0</v>
      </c>
      <c r="ADR21" s="773">
        <f t="shared" si="12"/>
        <v>0</v>
      </c>
      <c r="ADS21" s="773">
        <f t="shared" si="12"/>
        <v>0</v>
      </c>
      <c r="ADT21" s="773">
        <f t="shared" si="12"/>
        <v>0</v>
      </c>
      <c r="ADU21" s="773">
        <f t="shared" si="12"/>
        <v>0</v>
      </c>
      <c r="ADV21" s="773">
        <f t="shared" si="12"/>
        <v>0</v>
      </c>
      <c r="ADW21" s="773">
        <f t="shared" si="12"/>
        <v>0</v>
      </c>
      <c r="ADX21" s="773">
        <f t="shared" si="12"/>
        <v>0</v>
      </c>
      <c r="ADY21" s="773">
        <f t="shared" si="12"/>
        <v>0</v>
      </c>
      <c r="ADZ21" s="773">
        <f t="shared" si="12"/>
        <v>0</v>
      </c>
      <c r="AEA21" s="773">
        <f t="shared" si="12"/>
        <v>0</v>
      </c>
      <c r="AEB21" s="773">
        <f t="shared" si="12"/>
        <v>0</v>
      </c>
      <c r="AEC21" s="773">
        <f t="shared" si="12"/>
        <v>0</v>
      </c>
      <c r="AED21" s="773">
        <f t="shared" si="12"/>
        <v>0</v>
      </c>
      <c r="AEE21" s="773">
        <f t="shared" si="12"/>
        <v>0</v>
      </c>
      <c r="AEF21" s="773">
        <f t="shared" si="12"/>
        <v>0</v>
      </c>
      <c r="AEG21" s="773">
        <f t="shared" si="12"/>
        <v>0</v>
      </c>
      <c r="AEH21" s="773">
        <f t="shared" si="12"/>
        <v>0</v>
      </c>
      <c r="AEI21" s="773">
        <f t="shared" si="12"/>
        <v>0</v>
      </c>
      <c r="AEJ21" s="773">
        <f t="shared" si="12"/>
        <v>0</v>
      </c>
      <c r="AEK21" s="773">
        <f t="shared" si="12"/>
        <v>0</v>
      </c>
      <c r="AEL21" s="773">
        <f t="shared" si="12"/>
        <v>0</v>
      </c>
      <c r="AEM21" s="773">
        <f t="shared" si="12"/>
        <v>0</v>
      </c>
      <c r="AEN21" s="773">
        <f t="shared" si="12"/>
        <v>0</v>
      </c>
      <c r="AEO21" s="773">
        <f t="shared" si="12"/>
        <v>0</v>
      </c>
      <c r="AEP21" s="773">
        <f t="shared" si="12"/>
        <v>0</v>
      </c>
      <c r="AEQ21" s="773">
        <f t="shared" si="12"/>
        <v>0</v>
      </c>
      <c r="AER21" s="773">
        <f t="shared" si="12"/>
        <v>0</v>
      </c>
      <c r="AES21" s="773">
        <f t="shared" si="12"/>
        <v>0</v>
      </c>
      <c r="AET21" s="773">
        <f t="shared" si="12"/>
        <v>0</v>
      </c>
      <c r="AEU21" s="773">
        <f t="shared" si="12"/>
        <v>0</v>
      </c>
      <c r="AEV21" s="773">
        <f t="shared" si="12"/>
        <v>0</v>
      </c>
      <c r="AEW21" s="773">
        <f t="shared" si="12"/>
        <v>0</v>
      </c>
      <c r="AEX21" s="773">
        <f t="shared" si="12"/>
        <v>0</v>
      </c>
      <c r="AEY21" s="773">
        <f t="shared" si="12"/>
        <v>0</v>
      </c>
      <c r="AEZ21" s="773">
        <f t="shared" si="12"/>
        <v>0</v>
      </c>
      <c r="AFA21" s="773">
        <f t="shared" si="12"/>
        <v>0</v>
      </c>
      <c r="AFB21" s="773">
        <f t="shared" si="12"/>
        <v>0</v>
      </c>
      <c r="AFC21" s="773">
        <f t="shared" si="12"/>
        <v>0</v>
      </c>
      <c r="AFD21" s="773">
        <f t="shared" si="12"/>
        <v>0</v>
      </c>
      <c r="AFE21" s="773">
        <f t="shared" si="12"/>
        <v>0</v>
      </c>
      <c r="AFF21" s="773">
        <f t="shared" si="12"/>
        <v>0</v>
      </c>
      <c r="AFG21" s="773">
        <f t="shared" si="12"/>
        <v>0</v>
      </c>
      <c r="AFH21" s="773">
        <f t="shared" ref="AFH21:AHS21" si="13">IF(OR(AFH26&lt;$C$18,AFH26&gt;($C$18+9)),0,AFH27)</f>
        <v>0</v>
      </c>
      <c r="AFI21" s="773">
        <f t="shared" si="13"/>
        <v>0</v>
      </c>
      <c r="AFJ21" s="773">
        <f t="shared" si="13"/>
        <v>0</v>
      </c>
      <c r="AFK21" s="773">
        <f t="shared" si="13"/>
        <v>0</v>
      </c>
      <c r="AFL21" s="773">
        <f t="shared" si="13"/>
        <v>0</v>
      </c>
      <c r="AFM21" s="773">
        <f t="shared" si="13"/>
        <v>0</v>
      </c>
      <c r="AFN21" s="773">
        <f t="shared" si="13"/>
        <v>0</v>
      </c>
      <c r="AFO21" s="773">
        <f t="shared" si="13"/>
        <v>0</v>
      </c>
      <c r="AFP21" s="773">
        <f t="shared" si="13"/>
        <v>0</v>
      </c>
      <c r="AFQ21" s="773">
        <f t="shared" si="13"/>
        <v>0</v>
      </c>
      <c r="AFR21" s="773">
        <f t="shared" si="13"/>
        <v>0</v>
      </c>
      <c r="AFS21" s="773">
        <f t="shared" si="13"/>
        <v>0</v>
      </c>
      <c r="AFT21" s="773">
        <f t="shared" si="13"/>
        <v>0</v>
      </c>
      <c r="AFU21" s="773">
        <f t="shared" si="13"/>
        <v>0</v>
      </c>
      <c r="AFV21" s="773">
        <f t="shared" si="13"/>
        <v>0</v>
      </c>
      <c r="AFW21" s="773">
        <f t="shared" si="13"/>
        <v>0</v>
      </c>
      <c r="AFX21" s="773">
        <f t="shared" si="13"/>
        <v>0</v>
      </c>
      <c r="AFY21" s="773">
        <f t="shared" si="13"/>
        <v>0</v>
      </c>
      <c r="AFZ21" s="773">
        <f t="shared" si="13"/>
        <v>0</v>
      </c>
      <c r="AGA21" s="773">
        <f t="shared" si="13"/>
        <v>0</v>
      </c>
      <c r="AGB21" s="773">
        <f t="shared" si="13"/>
        <v>0</v>
      </c>
      <c r="AGC21" s="773">
        <f t="shared" si="13"/>
        <v>0</v>
      </c>
      <c r="AGD21" s="773">
        <f t="shared" si="13"/>
        <v>0</v>
      </c>
      <c r="AGE21" s="773">
        <f t="shared" si="13"/>
        <v>0</v>
      </c>
      <c r="AGF21" s="773">
        <f t="shared" si="13"/>
        <v>0</v>
      </c>
      <c r="AGG21" s="773">
        <f t="shared" si="13"/>
        <v>0</v>
      </c>
      <c r="AGH21" s="773">
        <f t="shared" si="13"/>
        <v>0</v>
      </c>
      <c r="AGI21" s="773">
        <f t="shared" si="13"/>
        <v>0</v>
      </c>
      <c r="AGJ21" s="773">
        <f t="shared" si="13"/>
        <v>0</v>
      </c>
      <c r="AGK21" s="773">
        <f t="shared" si="13"/>
        <v>0</v>
      </c>
      <c r="AGL21" s="773">
        <f t="shared" si="13"/>
        <v>0</v>
      </c>
      <c r="AGM21" s="773">
        <f t="shared" si="13"/>
        <v>0</v>
      </c>
      <c r="AGN21" s="773">
        <f t="shared" si="13"/>
        <v>0</v>
      </c>
      <c r="AGO21" s="773">
        <f t="shared" si="13"/>
        <v>0</v>
      </c>
      <c r="AGP21" s="773">
        <f t="shared" si="13"/>
        <v>0</v>
      </c>
      <c r="AGQ21" s="773">
        <f t="shared" si="13"/>
        <v>0</v>
      </c>
      <c r="AGR21" s="773">
        <f t="shared" si="13"/>
        <v>0</v>
      </c>
      <c r="AGS21" s="773">
        <f t="shared" si="13"/>
        <v>0</v>
      </c>
      <c r="AGT21" s="773">
        <f t="shared" si="13"/>
        <v>0</v>
      </c>
      <c r="AGU21" s="773">
        <f t="shared" si="13"/>
        <v>0</v>
      </c>
      <c r="AGV21" s="773">
        <f t="shared" si="13"/>
        <v>0</v>
      </c>
      <c r="AGW21" s="773">
        <f t="shared" si="13"/>
        <v>0</v>
      </c>
      <c r="AGX21" s="773">
        <f t="shared" si="13"/>
        <v>0</v>
      </c>
      <c r="AGY21" s="773">
        <f t="shared" si="13"/>
        <v>0</v>
      </c>
      <c r="AGZ21" s="773">
        <f t="shared" si="13"/>
        <v>0</v>
      </c>
      <c r="AHA21" s="773">
        <f t="shared" si="13"/>
        <v>0</v>
      </c>
      <c r="AHB21" s="773">
        <f t="shared" si="13"/>
        <v>0</v>
      </c>
      <c r="AHC21" s="773">
        <f t="shared" si="13"/>
        <v>0</v>
      </c>
      <c r="AHD21" s="773">
        <f t="shared" si="13"/>
        <v>0</v>
      </c>
      <c r="AHE21" s="773">
        <f t="shared" si="13"/>
        <v>0</v>
      </c>
      <c r="AHF21" s="773">
        <f t="shared" si="13"/>
        <v>0</v>
      </c>
      <c r="AHG21" s="773">
        <f t="shared" si="13"/>
        <v>0</v>
      </c>
      <c r="AHH21" s="773">
        <f t="shared" si="13"/>
        <v>0</v>
      </c>
      <c r="AHI21" s="773">
        <f t="shared" si="13"/>
        <v>0</v>
      </c>
      <c r="AHJ21" s="773">
        <f t="shared" si="13"/>
        <v>0</v>
      </c>
      <c r="AHK21" s="773">
        <f t="shared" si="13"/>
        <v>0</v>
      </c>
      <c r="AHL21" s="773">
        <f t="shared" si="13"/>
        <v>0</v>
      </c>
      <c r="AHM21" s="773">
        <f t="shared" si="13"/>
        <v>0</v>
      </c>
      <c r="AHN21" s="773">
        <f t="shared" si="13"/>
        <v>0</v>
      </c>
      <c r="AHO21" s="773">
        <f t="shared" si="13"/>
        <v>0</v>
      </c>
      <c r="AHP21" s="773">
        <f t="shared" si="13"/>
        <v>0</v>
      </c>
      <c r="AHQ21" s="773">
        <f t="shared" si="13"/>
        <v>0</v>
      </c>
      <c r="AHR21" s="773">
        <f t="shared" si="13"/>
        <v>0</v>
      </c>
      <c r="AHS21" s="773">
        <f t="shared" si="13"/>
        <v>0</v>
      </c>
      <c r="AHT21" s="773">
        <f t="shared" ref="AHT21:AKE21" si="14">IF(OR(AHT26&lt;$C$18,AHT26&gt;($C$18+9)),0,AHT27)</f>
        <v>0</v>
      </c>
      <c r="AHU21" s="773">
        <f t="shared" si="14"/>
        <v>0</v>
      </c>
      <c r="AHV21" s="773">
        <f t="shared" si="14"/>
        <v>0</v>
      </c>
      <c r="AHW21" s="773">
        <f t="shared" si="14"/>
        <v>0</v>
      </c>
      <c r="AHX21" s="773">
        <f t="shared" si="14"/>
        <v>0</v>
      </c>
      <c r="AHY21" s="773">
        <f t="shared" si="14"/>
        <v>0</v>
      </c>
      <c r="AHZ21" s="773">
        <f t="shared" si="14"/>
        <v>0</v>
      </c>
      <c r="AIA21" s="773">
        <f t="shared" si="14"/>
        <v>0</v>
      </c>
      <c r="AIB21" s="773">
        <f t="shared" si="14"/>
        <v>0</v>
      </c>
      <c r="AIC21" s="773">
        <f t="shared" si="14"/>
        <v>0</v>
      </c>
      <c r="AID21" s="773">
        <f t="shared" si="14"/>
        <v>0</v>
      </c>
      <c r="AIE21" s="773">
        <f t="shared" si="14"/>
        <v>0</v>
      </c>
      <c r="AIF21" s="773">
        <f t="shared" si="14"/>
        <v>0</v>
      </c>
      <c r="AIG21" s="773">
        <f t="shared" si="14"/>
        <v>0</v>
      </c>
      <c r="AIH21" s="773">
        <f t="shared" si="14"/>
        <v>0</v>
      </c>
      <c r="AII21" s="773">
        <f t="shared" si="14"/>
        <v>0</v>
      </c>
      <c r="AIJ21" s="773">
        <f t="shared" si="14"/>
        <v>0</v>
      </c>
      <c r="AIK21" s="773">
        <f t="shared" si="14"/>
        <v>0</v>
      </c>
      <c r="AIL21" s="773">
        <f t="shared" si="14"/>
        <v>0</v>
      </c>
      <c r="AIM21" s="773">
        <f t="shared" si="14"/>
        <v>0</v>
      </c>
      <c r="AIN21" s="773">
        <f t="shared" si="14"/>
        <v>0</v>
      </c>
      <c r="AIO21" s="773">
        <f t="shared" si="14"/>
        <v>0</v>
      </c>
      <c r="AIP21" s="773">
        <f t="shared" si="14"/>
        <v>0</v>
      </c>
      <c r="AIQ21" s="773">
        <f t="shared" si="14"/>
        <v>0</v>
      </c>
      <c r="AIR21" s="773">
        <f t="shared" si="14"/>
        <v>0</v>
      </c>
      <c r="AIS21" s="773">
        <f t="shared" si="14"/>
        <v>0</v>
      </c>
      <c r="AIT21" s="773">
        <f t="shared" si="14"/>
        <v>0</v>
      </c>
      <c r="AIU21" s="773">
        <f t="shared" si="14"/>
        <v>0</v>
      </c>
      <c r="AIV21" s="773">
        <f t="shared" si="14"/>
        <v>0</v>
      </c>
      <c r="AIW21" s="773">
        <f t="shared" si="14"/>
        <v>0</v>
      </c>
      <c r="AIX21" s="773">
        <f t="shared" si="14"/>
        <v>0</v>
      </c>
      <c r="AIY21" s="773">
        <f t="shared" si="14"/>
        <v>0</v>
      </c>
      <c r="AIZ21" s="773">
        <f t="shared" si="14"/>
        <v>0</v>
      </c>
      <c r="AJA21" s="773">
        <f t="shared" si="14"/>
        <v>0</v>
      </c>
      <c r="AJB21" s="773">
        <f t="shared" si="14"/>
        <v>0</v>
      </c>
      <c r="AJC21" s="773">
        <f t="shared" si="14"/>
        <v>0</v>
      </c>
      <c r="AJD21" s="773">
        <f t="shared" si="14"/>
        <v>0</v>
      </c>
      <c r="AJE21" s="773">
        <f t="shared" si="14"/>
        <v>0</v>
      </c>
      <c r="AJF21" s="773">
        <f t="shared" si="14"/>
        <v>0</v>
      </c>
      <c r="AJG21" s="773">
        <f t="shared" si="14"/>
        <v>0</v>
      </c>
      <c r="AJH21" s="773">
        <f t="shared" si="14"/>
        <v>0</v>
      </c>
      <c r="AJI21" s="773">
        <f t="shared" si="14"/>
        <v>0</v>
      </c>
      <c r="AJJ21" s="773">
        <f t="shared" si="14"/>
        <v>0</v>
      </c>
      <c r="AJK21" s="773">
        <f t="shared" si="14"/>
        <v>0</v>
      </c>
      <c r="AJL21" s="773">
        <f t="shared" si="14"/>
        <v>0</v>
      </c>
      <c r="AJM21" s="773">
        <f t="shared" si="14"/>
        <v>0</v>
      </c>
      <c r="AJN21" s="773">
        <f t="shared" si="14"/>
        <v>0</v>
      </c>
      <c r="AJO21" s="773">
        <f t="shared" si="14"/>
        <v>0</v>
      </c>
      <c r="AJP21" s="773">
        <f t="shared" si="14"/>
        <v>0</v>
      </c>
      <c r="AJQ21" s="773">
        <f t="shared" si="14"/>
        <v>0</v>
      </c>
      <c r="AJR21" s="773">
        <f t="shared" si="14"/>
        <v>0</v>
      </c>
      <c r="AJS21" s="773">
        <f t="shared" si="14"/>
        <v>0</v>
      </c>
      <c r="AJT21" s="773">
        <f t="shared" si="14"/>
        <v>0</v>
      </c>
      <c r="AJU21" s="773">
        <f t="shared" si="14"/>
        <v>0</v>
      </c>
      <c r="AJV21" s="773">
        <f t="shared" si="14"/>
        <v>0</v>
      </c>
      <c r="AJW21" s="773">
        <f t="shared" si="14"/>
        <v>0</v>
      </c>
      <c r="AJX21" s="773">
        <f t="shared" si="14"/>
        <v>0</v>
      </c>
      <c r="AJY21" s="773">
        <f t="shared" si="14"/>
        <v>0</v>
      </c>
      <c r="AJZ21" s="773">
        <f t="shared" si="14"/>
        <v>0</v>
      </c>
      <c r="AKA21" s="773">
        <f t="shared" si="14"/>
        <v>0</v>
      </c>
      <c r="AKB21" s="773">
        <f t="shared" si="14"/>
        <v>0</v>
      </c>
      <c r="AKC21" s="773">
        <f t="shared" si="14"/>
        <v>0</v>
      </c>
      <c r="AKD21" s="773">
        <f t="shared" si="14"/>
        <v>0</v>
      </c>
      <c r="AKE21" s="773">
        <f t="shared" si="14"/>
        <v>0</v>
      </c>
      <c r="AKF21" s="773">
        <f t="shared" ref="AKF21:AMQ21" si="15">IF(OR(AKF26&lt;$C$18,AKF26&gt;($C$18+9)),0,AKF27)</f>
        <v>0</v>
      </c>
      <c r="AKG21" s="773">
        <f t="shared" si="15"/>
        <v>0</v>
      </c>
      <c r="AKH21" s="773">
        <f t="shared" si="15"/>
        <v>0</v>
      </c>
      <c r="AKI21" s="773">
        <f t="shared" si="15"/>
        <v>0</v>
      </c>
      <c r="AKJ21" s="773">
        <f t="shared" si="15"/>
        <v>0</v>
      </c>
      <c r="AKK21" s="773">
        <f t="shared" si="15"/>
        <v>0</v>
      </c>
      <c r="AKL21" s="773">
        <f t="shared" si="15"/>
        <v>0</v>
      </c>
      <c r="AKM21" s="773">
        <f t="shared" si="15"/>
        <v>0</v>
      </c>
      <c r="AKN21" s="773">
        <f t="shared" si="15"/>
        <v>0</v>
      </c>
      <c r="AKO21" s="773">
        <f t="shared" si="15"/>
        <v>0</v>
      </c>
      <c r="AKP21" s="773">
        <f t="shared" si="15"/>
        <v>0</v>
      </c>
      <c r="AKQ21" s="773">
        <f t="shared" si="15"/>
        <v>0</v>
      </c>
      <c r="AKR21" s="773">
        <f t="shared" si="15"/>
        <v>0</v>
      </c>
      <c r="AKS21" s="773">
        <f t="shared" si="15"/>
        <v>0</v>
      </c>
      <c r="AKT21" s="773">
        <f t="shared" si="15"/>
        <v>0</v>
      </c>
      <c r="AKU21" s="773">
        <f t="shared" si="15"/>
        <v>0</v>
      </c>
      <c r="AKV21" s="773">
        <f t="shared" si="15"/>
        <v>0</v>
      </c>
      <c r="AKW21" s="773">
        <f t="shared" si="15"/>
        <v>0</v>
      </c>
      <c r="AKX21" s="773">
        <f t="shared" si="15"/>
        <v>0</v>
      </c>
      <c r="AKY21" s="773">
        <f t="shared" si="15"/>
        <v>0</v>
      </c>
      <c r="AKZ21" s="773">
        <f t="shared" si="15"/>
        <v>0</v>
      </c>
      <c r="ALA21" s="773">
        <f t="shared" si="15"/>
        <v>0</v>
      </c>
      <c r="ALB21" s="773">
        <f t="shared" si="15"/>
        <v>0</v>
      </c>
      <c r="ALC21" s="773">
        <f t="shared" si="15"/>
        <v>0</v>
      </c>
      <c r="ALD21" s="773">
        <f t="shared" si="15"/>
        <v>0</v>
      </c>
      <c r="ALE21" s="773">
        <f t="shared" si="15"/>
        <v>0</v>
      </c>
      <c r="ALF21" s="773">
        <f t="shared" si="15"/>
        <v>0</v>
      </c>
      <c r="ALG21" s="773">
        <f t="shared" si="15"/>
        <v>0</v>
      </c>
      <c r="ALH21" s="773">
        <f t="shared" si="15"/>
        <v>0</v>
      </c>
      <c r="ALI21" s="773">
        <f t="shared" si="15"/>
        <v>0</v>
      </c>
      <c r="ALJ21" s="773">
        <f t="shared" si="15"/>
        <v>0</v>
      </c>
      <c r="ALK21" s="773">
        <f t="shared" si="15"/>
        <v>0</v>
      </c>
      <c r="ALL21" s="773">
        <f t="shared" si="15"/>
        <v>0</v>
      </c>
      <c r="ALM21" s="773">
        <f t="shared" si="15"/>
        <v>0</v>
      </c>
      <c r="ALN21" s="773">
        <f t="shared" si="15"/>
        <v>0</v>
      </c>
      <c r="ALO21" s="773">
        <f t="shared" si="15"/>
        <v>0</v>
      </c>
      <c r="ALP21" s="773">
        <f t="shared" si="15"/>
        <v>0</v>
      </c>
      <c r="ALQ21" s="773">
        <f t="shared" si="15"/>
        <v>0</v>
      </c>
      <c r="ALR21" s="773">
        <f t="shared" si="15"/>
        <v>0</v>
      </c>
      <c r="ALS21" s="773">
        <f t="shared" si="15"/>
        <v>0</v>
      </c>
      <c r="ALT21" s="773">
        <f t="shared" si="15"/>
        <v>0</v>
      </c>
      <c r="ALU21" s="773">
        <f t="shared" si="15"/>
        <v>0</v>
      </c>
      <c r="ALV21" s="773">
        <f t="shared" si="15"/>
        <v>0</v>
      </c>
      <c r="ALW21" s="773">
        <f t="shared" si="15"/>
        <v>0</v>
      </c>
      <c r="ALX21" s="773">
        <f t="shared" si="15"/>
        <v>0</v>
      </c>
      <c r="ALY21" s="773">
        <f t="shared" si="15"/>
        <v>0</v>
      </c>
      <c r="ALZ21" s="773">
        <f t="shared" si="15"/>
        <v>0</v>
      </c>
      <c r="AMA21" s="773">
        <f t="shared" si="15"/>
        <v>0</v>
      </c>
      <c r="AMB21" s="773">
        <f t="shared" si="15"/>
        <v>0</v>
      </c>
      <c r="AMC21" s="773">
        <f t="shared" si="15"/>
        <v>0</v>
      </c>
      <c r="AMD21" s="773">
        <f t="shared" si="15"/>
        <v>0</v>
      </c>
      <c r="AME21" s="773">
        <f t="shared" si="15"/>
        <v>0</v>
      </c>
      <c r="AMF21" s="773">
        <f t="shared" si="15"/>
        <v>0</v>
      </c>
      <c r="AMG21" s="773">
        <f t="shared" si="15"/>
        <v>0</v>
      </c>
      <c r="AMH21" s="773">
        <f t="shared" si="15"/>
        <v>0</v>
      </c>
      <c r="AMI21" s="773">
        <f t="shared" si="15"/>
        <v>0</v>
      </c>
      <c r="AMJ21" s="773">
        <f t="shared" si="15"/>
        <v>0</v>
      </c>
      <c r="AMK21" s="773">
        <f t="shared" si="15"/>
        <v>0</v>
      </c>
      <c r="AML21" s="773">
        <f t="shared" si="15"/>
        <v>0</v>
      </c>
      <c r="AMM21" s="773">
        <f t="shared" si="15"/>
        <v>0</v>
      </c>
      <c r="AMN21" s="773">
        <f t="shared" si="15"/>
        <v>0</v>
      </c>
      <c r="AMO21" s="773">
        <f t="shared" si="15"/>
        <v>0</v>
      </c>
      <c r="AMP21" s="773">
        <f t="shared" si="15"/>
        <v>0</v>
      </c>
      <c r="AMQ21" s="773">
        <f t="shared" si="15"/>
        <v>0</v>
      </c>
      <c r="AMR21" s="773">
        <f t="shared" ref="AMR21:APC21" si="16">IF(OR(AMR26&lt;$C$18,AMR26&gt;($C$18+9)),0,AMR27)</f>
        <v>0</v>
      </c>
      <c r="AMS21" s="773">
        <f t="shared" si="16"/>
        <v>0</v>
      </c>
      <c r="AMT21" s="773">
        <f t="shared" si="16"/>
        <v>0</v>
      </c>
      <c r="AMU21" s="773">
        <f t="shared" si="16"/>
        <v>0</v>
      </c>
      <c r="AMV21" s="773">
        <f t="shared" si="16"/>
        <v>0</v>
      </c>
      <c r="AMW21" s="773">
        <f t="shared" si="16"/>
        <v>0</v>
      </c>
      <c r="AMX21" s="773">
        <f t="shared" si="16"/>
        <v>0</v>
      </c>
      <c r="AMY21" s="773">
        <f t="shared" si="16"/>
        <v>0</v>
      </c>
      <c r="AMZ21" s="773">
        <f t="shared" si="16"/>
        <v>0</v>
      </c>
      <c r="ANA21" s="773">
        <f t="shared" si="16"/>
        <v>0</v>
      </c>
      <c r="ANB21" s="773">
        <f t="shared" si="16"/>
        <v>0</v>
      </c>
      <c r="ANC21" s="773">
        <f t="shared" si="16"/>
        <v>0</v>
      </c>
      <c r="AND21" s="773">
        <f t="shared" si="16"/>
        <v>0</v>
      </c>
      <c r="ANE21" s="773">
        <f t="shared" si="16"/>
        <v>0</v>
      </c>
      <c r="ANF21" s="773">
        <f t="shared" si="16"/>
        <v>0</v>
      </c>
      <c r="ANG21" s="773">
        <f t="shared" si="16"/>
        <v>0</v>
      </c>
      <c r="ANH21" s="773">
        <f t="shared" si="16"/>
        <v>0</v>
      </c>
      <c r="ANI21" s="773">
        <f t="shared" si="16"/>
        <v>0</v>
      </c>
      <c r="ANJ21" s="773">
        <f t="shared" si="16"/>
        <v>0</v>
      </c>
      <c r="ANK21" s="773">
        <f t="shared" si="16"/>
        <v>0</v>
      </c>
      <c r="ANL21" s="773">
        <f t="shared" si="16"/>
        <v>0</v>
      </c>
      <c r="ANM21" s="773">
        <f t="shared" si="16"/>
        <v>0</v>
      </c>
      <c r="ANN21" s="773">
        <f t="shared" si="16"/>
        <v>0</v>
      </c>
      <c r="ANO21" s="773">
        <f t="shared" si="16"/>
        <v>0</v>
      </c>
      <c r="ANP21" s="773">
        <f t="shared" si="16"/>
        <v>0</v>
      </c>
      <c r="ANQ21" s="773">
        <f t="shared" si="16"/>
        <v>0</v>
      </c>
      <c r="ANR21" s="773">
        <f t="shared" si="16"/>
        <v>0</v>
      </c>
      <c r="ANS21" s="773">
        <f t="shared" si="16"/>
        <v>0</v>
      </c>
      <c r="ANT21" s="773">
        <f t="shared" si="16"/>
        <v>0</v>
      </c>
      <c r="ANU21" s="773">
        <f t="shared" si="16"/>
        <v>0</v>
      </c>
      <c r="ANV21" s="773">
        <f t="shared" si="16"/>
        <v>0</v>
      </c>
      <c r="ANW21" s="773">
        <f t="shared" si="16"/>
        <v>0</v>
      </c>
      <c r="ANX21" s="773">
        <f t="shared" si="16"/>
        <v>0</v>
      </c>
      <c r="ANY21" s="773">
        <f t="shared" si="16"/>
        <v>0</v>
      </c>
      <c r="ANZ21" s="773">
        <f t="shared" si="16"/>
        <v>0</v>
      </c>
      <c r="AOA21" s="773">
        <f t="shared" si="16"/>
        <v>0</v>
      </c>
      <c r="AOB21" s="773">
        <f t="shared" si="16"/>
        <v>0</v>
      </c>
      <c r="AOC21" s="773">
        <f t="shared" si="16"/>
        <v>0</v>
      </c>
      <c r="AOD21" s="773">
        <f t="shared" si="16"/>
        <v>0</v>
      </c>
      <c r="AOE21" s="773">
        <f t="shared" si="16"/>
        <v>0</v>
      </c>
      <c r="AOF21" s="773">
        <f t="shared" si="16"/>
        <v>0</v>
      </c>
      <c r="AOG21" s="773">
        <f t="shared" si="16"/>
        <v>0</v>
      </c>
      <c r="AOH21" s="773">
        <f t="shared" si="16"/>
        <v>0</v>
      </c>
      <c r="AOI21" s="773">
        <f t="shared" si="16"/>
        <v>0</v>
      </c>
      <c r="AOJ21" s="773">
        <f t="shared" si="16"/>
        <v>0</v>
      </c>
      <c r="AOK21" s="773">
        <f t="shared" si="16"/>
        <v>0</v>
      </c>
      <c r="AOL21" s="773">
        <f t="shared" si="16"/>
        <v>0</v>
      </c>
      <c r="AOM21" s="773">
        <f t="shared" si="16"/>
        <v>0</v>
      </c>
      <c r="AON21" s="773">
        <f t="shared" si="16"/>
        <v>0</v>
      </c>
      <c r="AOO21" s="773">
        <f t="shared" si="16"/>
        <v>0</v>
      </c>
      <c r="AOP21" s="773">
        <f t="shared" si="16"/>
        <v>0</v>
      </c>
      <c r="AOQ21" s="773">
        <f t="shared" si="16"/>
        <v>0</v>
      </c>
      <c r="AOR21" s="773">
        <f t="shared" si="16"/>
        <v>0</v>
      </c>
      <c r="AOS21" s="773">
        <f t="shared" si="16"/>
        <v>0</v>
      </c>
      <c r="AOT21" s="773">
        <f t="shared" si="16"/>
        <v>0</v>
      </c>
      <c r="AOU21" s="773">
        <f t="shared" si="16"/>
        <v>0</v>
      </c>
      <c r="AOV21" s="773">
        <f t="shared" si="16"/>
        <v>0</v>
      </c>
      <c r="AOW21" s="773">
        <f t="shared" si="16"/>
        <v>0</v>
      </c>
      <c r="AOX21" s="773">
        <f t="shared" si="16"/>
        <v>0</v>
      </c>
      <c r="AOY21" s="773">
        <f t="shared" si="16"/>
        <v>0</v>
      </c>
      <c r="AOZ21" s="773">
        <f t="shared" si="16"/>
        <v>0</v>
      </c>
      <c r="APA21" s="773">
        <f t="shared" si="16"/>
        <v>0</v>
      </c>
      <c r="APB21" s="773">
        <f t="shared" si="16"/>
        <v>0</v>
      </c>
      <c r="APC21" s="773">
        <f t="shared" si="16"/>
        <v>0</v>
      </c>
      <c r="APD21" s="773">
        <f t="shared" ref="APD21:ARO21" si="17">IF(OR(APD26&lt;$C$18,APD26&gt;($C$18+9)),0,APD27)</f>
        <v>0</v>
      </c>
      <c r="APE21" s="773">
        <f t="shared" si="17"/>
        <v>0</v>
      </c>
      <c r="APF21" s="773">
        <f t="shared" si="17"/>
        <v>0</v>
      </c>
      <c r="APG21" s="773">
        <f t="shared" si="17"/>
        <v>0</v>
      </c>
      <c r="APH21" s="773">
        <f t="shared" si="17"/>
        <v>0</v>
      </c>
      <c r="API21" s="773">
        <f t="shared" si="17"/>
        <v>0</v>
      </c>
      <c r="APJ21" s="773">
        <f t="shared" si="17"/>
        <v>0</v>
      </c>
      <c r="APK21" s="773">
        <f t="shared" si="17"/>
        <v>0</v>
      </c>
      <c r="APL21" s="773">
        <f t="shared" si="17"/>
        <v>0</v>
      </c>
      <c r="APM21" s="773">
        <f t="shared" si="17"/>
        <v>0</v>
      </c>
      <c r="APN21" s="773">
        <f t="shared" si="17"/>
        <v>0</v>
      </c>
      <c r="APO21" s="773">
        <f t="shared" si="17"/>
        <v>0</v>
      </c>
      <c r="APP21" s="773">
        <f t="shared" si="17"/>
        <v>0</v>
      </c>
      <c r="APQ21" s="773">
        <f t="shared" si="17"/>
        <v>0</v>
      </c>
      <c r="APR21" s="773">
        <f t="shared" si="17"/>
        <v>0</v>
      </c>
      <c r="APS21" s="773">
        <f t="shared" si="17"/>
        <v>0</v>
      </c>
      <c r="APT21" s="773">
        <f t="shared" si="17"/>
        <v>0</v>
      </c>
      <c r="APU21" s="773">
        <f t="shared" si="17"/>
        <v>0</v>
      </c>
      <c r="APV21" s="773">
        <f t="shared" si="17"/>
        <v>0</v>
      </c>
      <c r="APW21" s="773">
        <f t="shared" si="17"/>
        <v>0</v>
      </c>
      <c r="APX21" s="773">
        <f t="shared" si="17"/>
        <v>0</v>
      </c>
      <c r="APY21" s="773">
        <f t="shared" si="17"/>
        <v>0</v>
      </c>
      <c r="APZ21" s="773">
        <f t="shared" si="17"/>
        <v>0</v>
      </c>
      <c r="AQA21" s="773">
        <f t="shared" si="17"/>
        <v>0</v>
      </c>
      <c r="AQB21" s="773">
        <f t="shared" si="17"/>
        <v>0</v>
      </c>
      <c r="AQC21" s="773">
        <f t="shared" si="17"/>
        <v>0</v>
      </c>
      <c r="AQD21" s="773">
        <f t="shared" si="17"/>
        <v>0</v>
      </c>
      <c r="AQE21" s="773">
        <f t="shared" si="17"/>
        <v>0</v>
      </c>
      <c r="AQF21" s="773">
        <f t="shared" si="17"/>
        <v>0</v>
      </c>
      <c r="AQG21" s="773">
        <f t="shared" si="17"/>
        <v>0</v>
      </c>
      <c r="AQH21" s="773">
        <f t="shared" si="17"/>
        <v>0</v>
      </c>
      <c r="AQI21" s="773">
        <f t="shared" si="17"/>
        <v>0</v>
      </c>
      <c r="AQJ21" s="773">
        <f t="shared" si="17"/>
        <v>0</v>
      </c>
      <c r="AQK21" s="773">
        <f t="shared" si="17"/>
        <v>0</v>
      </c>
      <c r="AQL21" s="773">
        <f t="shared" si="17"/>
        <v>0</v>
      </c>
      <c r="AQM21" s="773">
        <f t="shared" si="17"/>
        <v>0</v>
      </c>
      <c r="AQN21" s="773">
        <f t="shared" si="17"/>
        <v>0</v>
      </c>
      <c r="AQO21" s="773">
        <f t="shared" si="17"/>
        <v>0</v>
      </c>
      <c r="AQP21" s="773">
        <f t="shared" si="17"/>
        <v>0</v>
      </c>
      <c r="AQQ21" s="773">
        <f t="shared" si="17"/>
        <v>0</v>
      </c>
      <c r="AQR21" s="773">
        <f t="shared" si="17"/>
        <v>0</v>
      </c>
      <c r="AQS21" s="773">
        <f t="shared" si="17"/>
        <v>0</v>
      </c>
      <c r="AQT21" s="773">
        <f t="shared" si="17"/>
        <v>0</v>
      </c>
      <c r="AQU21" s="773">
        <f t="shared" si="17"/>
        <v>0</v>
      </c>
      <c r="AQV21" s="773">
        <f t="shared" si="17"/>
        <v>0</v>
      </c>
      <c r="AQW21" s="773">
        <f t="shared" si="17"/>
        <v>0</v>
      </c>
      <c r="AQX21" s="773">
        <f t="shared" si="17"/>
        <v>0</v>
      </c>
      <c r="AQY21" s="773">
        <f t="shared" si="17"/>
        <v>0</v>
      </c>
      <c r="AQZ21" s="773">
        <f t="shared" si="17"/>
        <v>0</v>
      </c>
      <c r="ARA21" s="773">
        <f t="shared" si="17"/>
        <v>0</v>
      </c>
      <c r="ARB21" s="773">
        <f t="shared" si="17"/>
        <v>0</v>
      </c>
      <c r="ARC21" s="773">
        <f t="shared" si="17"/>
        <v>0</v>
      </c>
      <c r="ARD21" s="773">
        <f t="shared" si="17"/>
        <v>0</v>
      </c>
      <c r="ARE21" s="773">
        <f t="shared" si="17"/>
        <v>0</v>
      </c>
      <c r="ARF21" s="773">
        <f t="shared" si="17"/>
        <v>0</v>
      </c>
      <c r="ARG21" s="773">
        <f t="shared" si="17"/>
        <v>0</v>
      </c>
      <c r="ARH21" s="773">
        <f t="shared" si="17"/>
        <v>0</v>
      </c>
      <c r="ARI21" s="773">
        <f t="shared" si="17"/>
        <v>0</v>
      </c>
      <c r="ARJ21" s="773">
        <f t="shared" si="17"/>
        <v>0</v>
      </c>
      <c r="ARK21" s="773">
        <f t="shared" si="17"/>
        <v>0</v>
      </c>
      <c r="ARL21" s="773">
        <f t="shared" si="17"/>
        <v>0</v>
      </c>
      <c r="ARM21" s="773">
        <f t="shared" si="17"/>
        <v>0</v>
      </c>
      <c r="ARN21" s="773">
        <f t="shared" si="17"/>
        <v>0</v>
      </c>
      <c r="ARO21" s="773">
        <f t="shared" si="17"/>
        <v>0</v>
      </c>
      <c r="ARP21" s="773">
        <f t="shared" ref="ARP21:AUA21" si="18">IF(OR(ARP26&lt;$C$18,ARP26&gt;($C$18+9)),0,ARP27)</f>
        <v>0</v>
      </c>
      <c r="ARQ21" s="773">
        <f t="shared" si="18"/>
        <v>0</v>
      </c>
      <c r="ARR21" s="773">
        <f t="shared" si="18"/>
        <v>0</v>
      </c>
      <c r="ARS21" s="773">
        <f t="shared" si="18"/>
        <v>0</v>
      </c>
      <c r="ART21" s="773">
        <f t="shared" si="18"/>
        <v>0</v>
      </c>
      <c r="ARU21" s="773">
        <f t="shared" si="18"/>
        <v>0</v>
      </c>
      <c r="ARV21" s="773">
        <f t="shared" si="18"/>
        <v>0</v>
      </c>
      <c r="ARW21" s="773">
        <f t="shared" si="18"/>
        <v>0</v>
      </c>
      <c r="ARX21" s="773">
        <f t="shared" si="18"/>
        <v>0</v>
      </c>
      <c r="ARY21" s="773">
        <f t="shared" si="18"/>
        <v>0</v>
      </c>
      <c r="ARZ21" s="773">
        <f t="shared" si="18"/>
        <v>0</v>
      </c>
      <c r="ASA21" s="773">
        <f t="shared" si="18"/>
        <v>0</v>
      </c>
      <c r="ASB21" s="773">
        <f t="shared" si="18"/>
        <v>0</v>
      </c>
      <c r="ASC21" s="773">
        <f t="shared" si="18"/>
        <v>0</v>
      </c>
      <c r="ASD21" s="773">
        <f t="shared" si="18"/>
        <v>0</v>
      </c>
      <c r="ASE21" s="773">
        <f t="shared" si="18"/>
        <v>0</v>
      </c>
      <c r="ASF21" s="773">
        <f t="shared" si="18"/>
        <v>0</v>
      </c>
      <c r="ASG21" s="773">
        <f t="shared" si="18"/>
        <v>0</v>
      </c>
      <c r="ASH21" s="773">
        <f t="shared" si="18"/>
        <v>0</v>
      </c>
      <c r="ASI21" s="773">
        <f t="shared" si="18"/>
        <v>0</v>
      </c>
      <c r="ASJ21" s="773">
        <f t="shared" si="18"/>
        <v>0</v>
      </c>
      <c r="ASK21" s="773">
        <f t="shared" si="18"/>
        <v>0</v>
      </c>
      <c r="ASL21" s="773">
        <f t="shared" si="18"/>
        <v>0</v>
      </c>
      <c r="ASM21" s="773">
        <f t="shared" si="18"/>
        <v>0</v>
      </c>
      <c r="ASN21" s="773">
        <f t="shared" si="18"/>
        <v>0</v>
      </c>
      <c r="ASO21" s="773">
        <f t="shared" si="18"/>
        <v>0</v>
      </c>
      <c r="ASP21" s="773">
        <f t="shared" si="18"/>
        <v>0</v>
      </c>
      <c r="ASQ21" s="773">
        <f t="shared" si="18"/>
        <v>0</v>
      </c>
      <c r="ASR21" s="773">
        <f t="shared" si="18"/>
        <v>0</v>
      </c>
      <c r="ASS21" s="773">
        <f t="shared" si="18"/>
        <v>0</v>
      </c>
      <c r="AST21" s="773">
        <f t="shared" si="18"/>
        <v>0</v>
      </c>
      <c r="ASU21" s="773">
        <f t="shared" si="18"/>
        <v>0</v>
      </c>
      <c r="ASV21" s="773">
        <f t="shared" si="18"/>
        <v>0</v>
      </c>
      <c r="ASW21" s="773">
        <f t="shared" si="18"/>
        <v>0</v>
      </c>
      <c r="ASX21" s="773">
        <f t="shared" si="18"/>
        <v>0</v>
      </c>
      <c r="ASY21" s="773">
        <f t="shared" si="18"/>
        <v>0</v>
      </c>
      <c r="ASZ21" s="773">
        <f t="shared" si="18"/>
        <v>0</v>
      </c>
      <c r="ATA21" s="773">
        <f t="shared" si="18"/>
        <v>0</v>
      </c>
      <c r="ATB21" s="773">
        <f t="shared" si="18"/>
        <v>0</v>
      </c>
      <c r="ATC21" s="773">
        <f t="shared" si="18"/>
        <v>0</v>
      </c>
      <c r="ATD21" s="773">
        <f t="shared" si="18"/>
        <v>0</v>
      </c>
      <c r="ATE21" s="773">
        <f t="shared" si="18"/>
        <v>0</v>
      </c>
      <c r="ATF21" s="773">
        <f t="shared" si="18"/>
        <v>0</v>
      </c>
      <c r="ATG21" s="773">
        <f t="shared" si="18"/>
        <v>0</v>
      </c>
      <c r="ATH21" s="773">
        <f t="shared" si="18"/>
        <v>0</v>
      </c>
      <c r="ATI21" s="773">
        <f t="shared" si="18"/>
        <v>0</v>
      </c>
      <c r="ATJ21" s="773">
        <f t="shared" si="18"/>
        <v>0</v>
      </c>
      <c r="ATK21" s="773">
        <f t="shared" si="18"/>
        <v>0</v>
      </c>
      <c r="ATL21" s="773">
        <f t="shared" si="18"/>
        <v>0</v>
      </c>
      <c r="ATM21" s="773">
        <f t="shared" si="18"/>
        <v>0</v>
      </c>
      <c r="ATN21" s="773">
        <f t="shared" si="18"/>
        <v>0</v>
      </c>
      <c r="ATO21" s="773">
        <f t="shared" si="18"/>
        <v>0</v>
      </c>
      <c r="ATP21" s="773">
        <f t="shared" si="18"/>
        <v>0</v>
      </c>
      <c r="ATQ21" s="773">
        <f t="shared" si="18"/>
        <v>0</v>
      </c>
      <c r="ATR21" s="773">
        <f t="shared" si="18"/>
        <v>0</v>
      </c>
      <c r="ATS21" s="773">
        <f t="shared" si="18"/>
        <v>0</v>
      </c>
      <c r="ATT21" s="773">
        <f t="shared" si="18"/>
        <v>0</v>
      </c>
      <c r="ATU21" s="773">
        <f t="shared" si="18"/>
        <v>0</v>
      </c>
      <c r="ATV21" s="773">
        <f t="shared" si="18"/>
        <v>0</v>
      </c>
      <c r="ATW21" s="773">
        <f t="shared" si="18"/>
        <v>0</v>
      </c>
      <c r="ATX21" s="773">
        <f t="shared" si="18"/>
        <v>0</v>
      </c>
      <c r="ATY21" s="773">
        <f t="shared" si="18"/>
        <v>0</v>
      </c>
      <c r="ATZ21" s="773">
        <f t="shared" si="18"/>
        <v>0</v>
      </c>
      <c r="AUA21" s="773">
        <f t="shared" si="18"/>
        <v>0</v>
      </c>
      <c r="AUB21" s="773">
        <f t="shared" ref="AUB21:AWM21" si="19">IF(OR(AUB26&lt;$C$18,AUB26&gt;($C$18+9)),0,AUB27)</f>
        <v>0</v>
      </c>
      <c r="AUC21" s="773">
        <f t="shared" si="19"/>
        <v>0</v>
      </c>
      <c r="AUD21" s="773">
        <f t="shared" si="19"/>
        <v>0</v>
      </c>
      <c r="AUE21" s="773">
        <f t="shared" si="19"/>
        <v>0</v>
      </c>
      <c r="AUF21" s="773">
        <f t="shared" si="19"/>
        <v>0</v>
      </c>
      <c r="AUG21" s="773">
        <f t="shared" si="19"/>
        <v>0</v>
      </c>
      <c r="AUH21" s="773">
        <f t="shared" si="19"/>
        <v>0</v>
      </c>
      <c r="AUI21" s="773">
        <f t="shared" si="19"/>
        <v>0</v>
      </c>
      <c r="AUJ21" s="773">
        <f t="shared" si="19"/>
        <v>0</v>
      </c>
      <c r="AUK21" s="773">
        <f t="shared" si="19"/>
        <v>0</v>
      </c>
      <c r="AUL21" s="773">
        <f t="shared" si="19"/>
        <v>0</v>
      </c>
      <c r="AUM21" s="773">
        <f t="shared" si="19"/>
        <v>0</v>
      </c>
      <c r="AUN21" s="773">
        <f t="shared" si="19"/>
        <v>0</v>
      </c>
      <c r="AUO21" s="773">
        <f t="shared" si="19"/>
        <v>0</v>
      </c>
      <c r="AUP21" s="773">
        <f t="shared" si="19"/>
        <v>0</v>
      </c>
      <c r="AUQ21" s="773">
        <f t="shared" si="19"/>
        <v>0</v>
      </c>
      <c r="AUR21" s="773">
        <f t="shared" si="19"/>
        <v>0</v>
      </c>
      <c r="AUS21" s="773">
        <f t="shared" si="19"/>
        <v>0</v>
      </c>
      <c r="AUT21" s="773">
        <f t="shared" si="19"/>
        <v>0</v>
      </c>
      <c r="AUU21" s="773">
        <f t="shared" si="19"/>
        <v>0</v>
      </c>
      <c r="AUV21" s="773">
        <f t="shared" si="19"/>
        <v>0</v>
      </c>
      <c r="AUW21" s="773">
        <f t="shared" si="19"/>
        <v>0</v>
      </c>
      <c r="AUX21" s="773">
        <f t="shared" si="19"/>
        <v>0</v>
      </c>
      <c r="AUY21" s="773">
        <f t="shared" si="19"/>
        <v>0</v>
      </c>
      <c r="AUZ21" s="773">
        <f t="shared" si="19"/>
        <v>0</v>
      </c>
      <c r="AVA21" s="773">
        <f t="shared" si="19"/>
        <v>0</v>
      </c>
      <c r="AVB21" s="773">
        <f t="shared" si="19"/>
        <v>0</v>
      </c>
      <c r="AVC21" s="773">
        <f t="shared" si="19"/>
        <v>0</v>
      </c>
      <c r="AVD21" s="773">
        <f t="shared" si="19"/>
        <v>0</v>
      </c>
      <c r="AVE21" s="773">
        <f t="shared" si="19"/>
        <v>0</v>
      </c>
      <c r="AVF21" s="773">
        <f t="shared" si="19"/>
        <v>0</v>
      </c>
      <c r="AVG21" s="773">
        <f t="shared" si="19"/>
        <v>0</v>
      </c>
      <c r="AVH21" s="773">
        <f t="shared" si="19"/>
        <v>0</v>
      </c>
      <c r="AVI21" s="773">
        <f t="shared" si="19"/>
        <v>0</v>
      </c>
      <c r="AVJ21" s="773">
        <f t="shared" si="19"/>
        <v>0</v>
      </c>
      <c r="AVK21" s="773">
        <f t="shared" si="19"/>
        <v>0</v>
      </c>
      <c r="AVL21" s="773">
        <f t="shared" si="19"/>
        <v>0</v>
      </c>
      <c r="AVM21" s="773">
        <f t="shared" si="19"/>
        <v>0</v>
      </c>
      <c r="AVN21" s="773">
        <f t="shared" si="19"/>
        <v>0</v>
      </c>
      <c r="AVO21" s="773">
        <f t="shared" si="19"/>
        <v>0</v>
      </c>
      <c r="AVP21" s="773">
        <f t="shared" si="19"/>
        <v>0</v>
      </c>
      <c r="AVQ21" s="773">
        <f t="shared" si="19"/>
        <v>0</v>
      </c>
      <c r="AVR21" s="773">
        <f t="shared" si="19"/>
        <v>0</v>
      </c>
      <c r="AVS21" s="773">
        <f t="shared" si="19"/>
        <v>0</v>
      </c>
      <c r="AVT21" s="773">
        <f t="shared" si="19"/>
        <v>0</v>
      </c>
      <c r="AVU21" s="773">
        <f t="shared" si="19"/>
        <v>0</v>
      </c>
      <c r="AVV21" s="773">
        <f t="shared" si="19"/>
        <v>0</v>
      </c>
      <c r="AVW21" s="773">
        <f t="shared" si="19"/>
        <v>0</v>
      </c>
      <c r="AVX21" s="773">
        <f t="shared" si="19"/>
        <v>0</v>
      </c>
      <c r="AVY21" s="773">
        <f t="shared" si="19"/>
        <v>0</v>
      </c>
      <c r="AVZ21" s="773">
        <f t="shared" si="19"/>
        <v>0</v>
      </c>
      <c r="AWA21" s="773">
        <f t="shared" si="19"/>
        <v>0</v>
      </c>
      <c r="AWB21" s="773">
        <f t="shared" si="19"/>
        <v>0</v>
      </c>
      <c r="AWC21" s="773">
        <f t="shared" si="19"/>
        <v>0</v>
      </c>
      <c r="AWD21" s="773">
        <f t="shared" si="19"/>
        <v>0</v>
      </c>
      <c r="AWE21" s="773">
        <f t="shared" si="19"/>
        <v>0</v>
      </c>
      <c r="AWF21" s="773">
        <f t="shared" si="19"/>
        <v>0</v>
      </c>
      <c r="AWG21" s="773">
        <f t="shared" si="19"/>
        <v>0</v>
      </c>
      <c r="AWH21" s="773">
        <f t="shared" si="19"/>
        <v>0</v>
      </c>
      <c r="AWI21" s="773">
        <f t="shared" si="19"/>
        <v>0</v>
      </c>
      <c r="AWJ21" s="773">
        <f t="shared" si="19"/>
        <v>0</v>
      </c>
      <c r="AWK21" s="773">
        <f t="shared" si="19"/>
        <v>0</v>
      </c>
      <c r="AWL21" s="773">
        <f t="shared" si="19"/>
        <v>0</v>
      </c>
      <c r="AWM21" s="773">
        <f t="shared" si="19"/>
        <v>0</v>
      </c>
      <c r="AWN21" s="773">
        <f t="shared" ref="AWN21:AYY21" si="20">IF(OR(AWN26&lt;$C$18,AWN26&gt;($C$18+9)),0,AWN27)</f>
        <v>0</v>
      </c>
      <c r="AWO21" s="773">
        <f t="shared" si="20"/>
        <v>0</v>
      </c>
      <c r="AWP21" s="773">
        <f t="shared" si="20"/>
        <v>0</v>
      </c>
      <c r="AWQ21" s="773">
        <f t="shared" si="20"/>
        <v>0</v>
      </c>
      <c r="AWR21" s="773">
        <f t="shared" si="20"/>
        <v>0</v>
      </c>
      <c r="AWS21" s="773">
        <f t="shared" si="20"/>
        <v>0</v>
      </c>
      <c r="AWT21" s="773">
        <f t="shared" si="20"/>
        <v>0</v>
      </c>
      <c r="AWU21" s="773">
        <f t="shared" si="20"/>
        <v>0</v>
      </c>
      <c r="AWV21" s="773">
        <f t="shared" si="20"/>
        <v>0</v>
      </c>
      <c r="AWW21" s="773">
        <f t="shared" si="20"/>
        <v>0</v>
      </c>
      <c r="AWX21" s="773">
        <f t="shared" si="20"/>
        <v>0</v>
      </c>
      <c r="AWY21" s="773">
        <f t="shared" si="20"/>
        <v>0</v>
      </c>
      <c r="AWZ21" s="773">
        <f t="shared" si="20"/>
        <v>0</v>
      </c>
      <c r="AXA21" s="773">
        <f t="shared" si="20"/>
        <v>0</v>
      </c>
      <c r="AXB21" s="773">
        <f t="shared" si="20"/>
        <v>0</v>
      </c>
      <c r="AXC21" s="773">
        <f t="shared" si="20"/>
        <v>0</v>
      </c>
      <c r="AXD21" s="773">
        <f t="shared" si="20"/>
        <v>0</v>
      </c>
      <c r="AXE21" s="773">
        <f t="shared" si="20"/>
        <v>0</v>
      </c>
      <c r="AXF21" s="773">
        <f t="shared" si="20"/>
        <v>0</v>
      </c>
      <c r="AXG21" s="773">
        <f t="shared" si="20"/>
        <v>0</v>
      </c>
      <c r="AXH21" s="773">
        <f t="shared" si="20"/>
        <v>0</v>
      </c>
      <c r="AXI21" s="773">
        <f t="shared" si="20"/>
        <v>0</v>
      </c>
      <c r="AXJ21" s="773">
        <f t="shared" si="20"/>
        <v>0</v>
      </c>
      <c r="AXK21" s="773">
        <f t="shared" si="20"/>
        <v>0</v>
      </c>
      <c r="AXL21" s="773">
        <f t="shared" si="20"/>
        <v>0</v>
      </c>
      <c r="AXM21" s="773">
        <f t="shared" si="20"/>
        <v>0</v>
      </c>
      <c r="AXN21" s="773">
        <f t="shared" si="20"/>
        <v>0</v>
      </c>
      <c r="AXO21" s="773">
        <f t="shared" si="20"/>
        <v>0</v>
      </c>
      <c r="AXP21" s="773">
        <f t="shared" si="20"/>
        <v>0</v>
      </c>
      <c r="AXQ21" s="773">
        <f t="shared" si="20"/>
        <v>0</v>
      </c>
      <c r="AXR21" s="773">
        <f t="shared" si="20"/>
        <v>0</v>
      </c>
      <c r="AXS21" s="773">
        <f t="shared" si="20"/>
        <v>0</v>
      </c>
      <c r="AXT21" s="773">
        <f t="shared" si="20"/>
        <v>0</v>
      </c>
      <c r="AXU21" s="773">
        <f t="shared" si="20"/>
        <v>0</v>
      </c>
      <c r="AXV21" s="773">
        <f t="shared" si="20"/>
        <v>0</v>
      </c>
      <c r="AXW21" s="773">
        <f t="shared" si="20"/>
        <v>0</v>
      </c>
      <c r="AXX21" s="773">
        <f t="shared" si="20"/>
        <v>0</v>
      </c>
      <c r="AXY21" s="773">
        <f t="shared" si="20"/>
        <v>0</v>
      </c>
      <c r="AXZ21" s="773">
        <f t="shared" si="20"/>
        <v>0</v>
      </c>
      <c r="AYA21" s="773">
        <f t="shared" si="20"/>
        <v>0</v>
      </c>
      <c r="AYB21" s="773">
        <f t="shared" si="20"/>
        <v>0</v>
      </c>
      <c r="AYC21" s="773">
        <f t="shared" si="20"/>
        <v>0</v>
      </c>
      <c r="AYD21" s="773">
        <f t="shared" si="20"/>
        <v>0</v>
      </c>
      <c r="AYE21" s="773">
        <f t="shared" si="20"/>
        <v>0</v>
      </c>
      <c r="AYF21" s="773">
        <f t="shared" si="20"/>
        <v>0</v>
      </c>
      <c r="AYG21" s="773">
        <f t="shared" si="20"/>
        <v>0</v>
      </c>
      <c r="AYH21" s="773">
        <f t="shared" si="20"/>
        <v>0</v>
      </c>
      <c r="AYI21" s="773">
        <f t="shared" si="20"/>
        <v>0</v>
      </c>
      <c r="AYJ21" s="773">
        <f t="shared" si="20"/>
        <v>0</v>
      </c>
      <c r="AYK21" s="773">
        <f t="shared" si="20"/>
        <v>0</v>
      </c>
      <c r="AYL21" s="773">
        <f t="shared" si="20"/>
        <v>0</v>
      </c>
      <c r="AYM21" s="773">
        <f t="shared" si="20"/>
        <v>0</v>
      </c>
      <c r="AYN21" s="773">
        <f t="shared" si="20"/>
        <v>0</v>
      </c>
      <c r="AYO21" s="773">
        <f t="shared" si="20"/>
        <v>0</v>
      </c>
      <c r="AYP21" s="773">
        <f t="shared" si="20"/>
        <v>0</v>
      </c>
      <c r="AYQ21" s="773">
        <f t="shared" si="20"/>
        <v>0</v>
      </c>
      <c r="AYR21" s="773">
        <f t="shared" si="20"/>
        <v>0</v>
      </c>
      <c r="AYS21" s="773">
        <f t="shared" si="20"/>
        <v>0</v>
      </c>
      <c r="AYT21" s="773">
        <f t="shared" si="20"/>
        <v>0</v>
      </c>
      <c r="AYU21" s="773">
        <f t="shared" si="20"/>
        <v>0</v>
      </c>
      <c r="AYV21" s="773">
        <f t="shared" si="20"/>
        <v>0</v>
      </c>
      <c r="AYW21" s="773">
        <f t="shared" si="20"/>
        <v>0</v>
      </c>
      <c r="AYX21" s="773">
        <f t="shared" si="20"/>
        <v>0</v>
      </c>
      <c r="AYY21" s="773">
        <f t="shared" si="20"/>
        <v>0</v>
      </c>
      <c r="AYZ21" s="773">
        <f t="shared" ref="AYZ21:BBK21" si="21">IF(OR(AYZ26&lt;$C$18,AYZ26&gt;($C$18+9)),0,AYZ27)</f>
        <v>0</v>
      </c>
      <c r="AZA21" s="773">
        <f t="shared" si="21"/>
        <v>0</v>
      </c>
      <c r="AZB21" s="773">
        <f t="shared" si="21"/>
        <v>0</v>
      </c>
      <c r="AZC21" s="773">
        <f t="shared" si="21"/>
        <v>0</v>
      </c>
      <c r="AZD21" s="773">
        <f t="shared" si="21"/>
        <v>0</v>
      </c>
      <c r="AZE21" s="773">
        <f t="shared" si="21"/>
        <v>0</v>
      </c>
      <c r="AZF21" s="773">
        <f t="shared" si="21"/>
        <v>0</v>
      </c>
      <c r="AZG21" s="773">
        <f t="shared" si="21"/>
        <v>0</v>
      </c>
      <c r="AZH21" s="773">
        <f t="shared" si="21"/>
        <v>0</v>
      </c>
      <c r="AZI21" s="773">
        <f t="shared" si="21"/>
        <v>0</v>
      </c>
      <c r="AZJ21" s="773">
        <f t="shared" si="21"/>
        <v>0</v>
      </c>
      <c r="AZK21" s="773">
        <f t="shared" si="21"/>
        <v>0</v>
      </c>
      <c r="AZL21" s="773">
        <f t="shared" si="21"/>
        <v>0</v>
      </c>
      <c r="AZM21" s="773">
        <f t="shared" si="21"/>
        <v>0</v>
      </c>
      <c r="AZN21" s="773">
        <f t="shared" si="21"/>
        <v>0</v>
      </c>
      <c r="AZO21" s="773">
        <f t="shared" si="21"/>
        <v>0</v>
      </c>
      <c r="AZP21" s="773">
        <f t="shared" si="21"/>
        <v>0</v>
      </c>
      <c r="AZQ21" s="773">
        <f t="shared" si="21"/>
        <v>0</v>
      </c>
      <c r="AZR21" s="773">
        <f t="shared" si="21"/>
        <v>0</v>
      </c>
      <c r="AZS21" s="773">
        <f t="shared" si="21"/>
        <v>0</v>
      </c>
      <c r="AZT21" s="773">
        <f t="shared" si="21"/>
        <v>0</v>
      </c>
      <c r="AZU21" s="773">
        <f t="shared" si="21"/>
        <v>0</v>
      </c>
      <c r="AZV21" s="773">
        <f t="shared" si="21"/>
        <v>0</v>
      </c>
      <c r="AZW21" s="773">
        <f t="shared" si="21"/>
        <v>0</v>
      </c>
      <c r="AZX21" s="773">
        <f t="shared" si="21"/>
        <v>0</v>
      </c>
      <c r="AZY21" s="773">
        <f t="shared" si="21"/>
        <v>0</v>
      </c>
      <c r="AZZ21" s="773">
        <f t="shared" si="21"/>
        <v>0</v>
      </c>
      <c r="BAA21" s="773">
        <f t="shared" si="21"/>
        <v>0</v>
      </c>
      <c r="BAB21" s="773">
        <f t="shared" si="21"/>
        <v>0</v>
      </c>
      <c r="BAC21" s="773">
        <f t="shared" si="21"/>
        <v>0</v>
      </c>
      <c r="BAD21" s="773">
        <f t="shared" si="21"/>
        <v>0</v>
      </c>
      <c r="BAE21" s="773">
        <f t="shared" si="21"/>
        <v>0</v>
      </c>
      <c r="BAF21" s="773">
        <f t="shared" si="21"/>
        <v>0</v>
      </c>
      <c r="BAG21" s="773">
        <f t="shared" si="21"/>
        <v>0</v>
      </c>
      <c r="BAH21" s="773">
        <f t="shared" si="21"/>
        <v>0</v>
      </c>
      <c r="BAI21" s="773">
        <f t="shared" si="21"/>
        <v>0</v>
      </c>
      <c r="BAJ21" s="773">
        <f t="shared" si="21"/>
        <v>0</v>
      </c>
      <c r="BAK21" s="773">
        <f t="shared" si="21"/>
        <v>0</v>
      </c>
      <c r="BAL21" s="773">
        <f t="shared" si="21"/>
        <v>0</v>
      </c>
      <c r="BAM21" s="773">
        <f t="shared" si="21"/>
        <v>0</v>
      </c>
      <c r="BAN21" s="773">
        <f t="shared" si="21"/>
        <v>0</v>
      </c>
      <c r="BAO21" s="773">
        <f t="shared" si="21"/>
        <v>0</v>
      </c>
      <c r="BAP21" s="773">
        <f t="shared" si="21"/>
        <v>0</v>
      </c>
      <c r="BAQ21" s="773">
        <f t="shared" si="21"/>
        <v>0</v>
      </c>
      <c r="BAR21" s="773">
        <f t="shared" si="21"/>
        <v>0</v>
      </c>
      <c r="BAS21" s="773">
        <f t="shared" si="21"/>
        <v>0</v>
      </c>
      <c r="BAT21" s="773">
        <f t="shared" si="21"/>
        <v>0</v>
      </c>
      <c r="BAU21" s="773">
        <f t="shared" si="21"/>
        <v>0</v>
      </c>
      <c r="BAV21" s="773">
        <f t="shared" si="21"/>
        <v>0</v>
      </c>
      <c r="BAW21" s="773">
        <f t="shared" si="21"/>
        <v>0</v>
      </c>
      <c r="BAX21" s="773">
        <f t="shared" si="21"/>
        <v>0</v>
      </c>
      <c r="BAY21" s="773">
        <f t="shared" si="21"/>
        <v>0</v>
      </c>
      <c r="BAZ21" s="773">
        <f t="shared" si="21"/>
        <v>0</v>
      </c>
      <c r="BBA21" s="773">
        <f t="shared" si="21"/>
        <v>0</v>
      </c>
      <c r="BBB21" s="773">
        <f t="shared" si="21"/>
        <v>0</v>
      </c>
      <c r="BBC21" s="773">
        <f t="shared" si="21"/>
        <v>0</v>
      </c>
      <c r="BBD21" s="773">
        <f t="shared" si="21"/>
        <v>0</v>
      </c>
      <c r="BBE21" s="773">
        <f t="shared" si="21"/>
        <v>0</v>
      </c>
      <c r="BBF21" s="773">
        <f t="shared" si="21"/>
        <v>0</v>
      </c>
      <c r="BBG21" s="773">
        <f t="shared" si="21"/>
        <v>0</v>
      </c>
      <c r="BBH21" s="773">
        <f t="shared" si="21"/>
        <v>0</v>
      </c>
      <c r="BBI21" s="773">
        <f t="shared" si="21"/>
        <v>0</v>
      </c>
      <c r="BBJ21" s="773">
        <f t="shared" si="21"/>
        <v>0</v>
      </c>
      <c r="BBK21" s="773">
        <f t="shared" si="21"/>
        <v>0</v>
      </c>
      <c r="BBL21" s="773">
        <f t="shared" ref="BBL21:BDW21" si="22">IF(OR(BBL26&lt;$C$18,BBL26&gt;($C$18+9)),0,BBL27)</f>
        <v>0</v>
      </c>
      <c r="BBM21" s="773">
        <f t="shared" si="22"/>
        <v>0</v>
      </c>
      <c r="BBN21" s="773">
        <f t="shared" si="22"/>
        <v>0</v>
      </c>
      <c r="BBO21" s="773">
        <f t="shared" si="22"/>
        <v>0</v>
      </c>
      <c r="BBP21" s="773">
        <f t="shared" si="22"/>
        <v>0</v>
      </c>
      <c r="BBQ21" s="773">
        <f t="shared" si="22"/>
        <v>0</v>
      </c>
      <c r="BBR21" s="773">
        <f t="shared" si="22"/>
        <v>0</v>
      </c>
      <c r="BBS21" s="773">
        <f t="shared" si="22"/>
        <v>0</v>
      </c>
      <c r="BBT21" s="773">
        <f t="shared" si="22"/>
        <v>0</v>
      </c>
      <c r="BBU21" s="773">
        <f t="shared" si="22"/>
        <v>0</v>
      </c>
      <c r="BBV21" s="773">
        <f t="shared" si="22"/>
        <v>0</v>
      </c>
      <c r="BBW21" s="773">
        <f t="shared" si="22"/>
        <v>0</v>
      </c>
      <c r="BBX21" s="773">
        <f t="shared" si="22"/>
        <v>0</v>
      </c>
      <c r="BBY21" s="773">
        <f t="shared" si="22"/>
        <v>0</v>
      </c>
      <c r="BBZ21" s="773">
        <f t="shared" si="22"/>
        <v>0</v>
      </c>
      <c r="BCA21" s="773">
        <f t="shared" si="22"/>
        <v>0</v>
      </c>
      <c r="BCB21" s="773">
        <f t="shared" si="22"/>
        <v>0</v>
      </c>
      <c r="BCC21" s="773">
        <f t="shared" si="22"/>
        <v>0</v>
      </c>
      <c r="BCD21" s="773">
        <f t="shared" si="22"/>
        <v>0</v>
      </c>
      <c r="BCE21" s="773">
        <f t="shared" si="22"/>
        <v>0</v>
      </c>
      <c r="BCF21" s="773">
        <f t="shared" si="22"/>
        <v>0</v>
      </c>
      <c r="BCG21" s="773">
        <f t="shared" si="22"/>
        <v>0</v>
      </c>
      <c r="BCH21" s="773">
        <f t="shared" si="22"/>
        <v>0</v>
      </c>
      <c r="BCI21" s="773">
        <f t="shared" si="22"/>
        <v>0</v>
      </c>
      <c r="BCJ21" s="773">
        <f t="shared" si="22"/>
        <v>0</v>
      </c>
      <c r="BCK21" s="773">
        <f t="shared" si="22"/>
        <v>0</v>
      </c>
      <c r="BCL21" s="773">
        <f t="shared" si="22"/>
        <v>0</v>
      </c>
      <c r="BCM21" s="773">
        <f t="shared" si="22"/>
        <v>0</v>
      </c>
      <c r="BCN21" s="773">
        <f t="shared" si="22"/>
        <v>0</v>
      </c>
      <c r="BCO21" s="773">
        <f t="shared" si="22"/>
        <v>0</v>
      </c>
      <c r="BCP21" s="773">
        <f t="shared" si="22"/>
        <v>0</v>
      </c>
      <c r="BCQ21" s="773">
        <f t="shared" si="22"/>
        <v>0</v>
      </c>
      <c r="BCR21" s="773">
        <f t="shared" si="22"/>
        <v>0</v>
      </c>
      <c r="BCS21" s="773">
        <f t="shared" si="22"/>
        <v>0</v>
      </c>
      <c r="BCT21" s="773">
        <f t="shared" si="22"/>
        <v>0</v>
      </c>
      <c r="BCU21" s="773">
        <f t="shared" si="22"/>
        <v>0</v>
      </c>
      <c r="BCV21" s="773">
        <f t="shared" si="22"/>
        <v>0</v>
      </c>
      <c r="BCW21" s="773">
        <f t="shared" si="22"/>
        <v>0</v>
      </c>
      <c r="BCX21" s="773">
        <f t="shared" si="22"/>
        <v>0</v>
      </c>
      <c r="BCY21" s="773">
        <f t="shared" si="22"/>
        <v>0</v>
      </c>
      <c r="BCZ21" s="773">
        <f t="shared" si="22"/>
        <v>0</v>
      </c>
      <c r="BDA21" s="773">
        <f t="shared" si="22"/>
        <v>0</v>
      </c>
      <c r="BDB21" s="773">
        <f t="shared" si="22"/>
        <v>0</v>
      </c>
      <c r="BDC21" s="773">
        <f t="shared" si="22"/>
        <v>0</v>
      </c>
      <c r="BDD21" s="773">
        <f t="shared" si="22"/>
        <v>0</v>
      </c>
      <c r="BDE21" s="773">
        <f t="shared" si="22"/>
        <v>0</v>
      </c>
      <c r="BDF21" s="773">
        <f t="shared" si="22"/>
        <v>0</v>
      </c>
      <c r="BDG21" s="773">
        <f t="shared" si="22"/>
        <v>0</v>
      </c>
      <c r="BDH21" s="773">
        <f t="shared" si="22"/>
        <v>0</v>
      </c>
      <c r="BDI21" s="773">
        <f t="shared" si="22"/>
        <v>0</v>
      </c>
      <c r="BDJ21" s="773">
        <f t="shared" si="22"/>
        <v>0</v>
      </c>
      <c r="BDK21" s="773">
        <f t="shared" si="22"/>
        <v>0</v>
      </c>
      <c r="BDL21" s="773">
        <f t="shared" si="22"/>
        <v>0</v>
      </c>
      <c r="BDM21" s="773">
        <f t="shared" si="22"/>
        <v>0</v>
      </c>
      <c r="BDN21" s="773">
        <f t="shared" si="22"/>
        <v>0</v>
      </c>
      <c r="BDO21" s="773">
        <f t="shared" si="22"/>
        <v>0</v>
      </c>
      <c r="BDP21" s="773">
        <f t="shared" si="22"/>
        <v>0</v>
      </c>
      <c r="BDQ21" s="773">
        <f t="shared" si="22"/>
        <v>0</v>
      </c>
      <c r="BDR21" s="773">
        <f t="shared" si="22"/>
        <v>0</v>
      </c>
      <c r="BDS21" s="773">
        <f t="shared" si="22"/>
        <v>0</v>
      </c>
      <c r="BDT21" s="773">
        <f t="shared" si="22"/>
        <v>0</v>
      </c>
      <c r="BDU21" s="773">
        <f t="shared" si="22"/>
        <v>0</v>
      </c>
      <c r="BDV21" s="773">
        <f t="shared" si="22"/>
        <v>0</v>
      </c>
      <c r="BDW21" s="773">
        <f t="shared" si="22"/>
        <v>0</v>
      </c>
      <c r="BDX21" s="773">
        <f t="shared" ref="BDX21:BGI21" si="23">IF(OR(BDX26&lt;$C$18,BDX26&gt;($C$18+9)),0,BDX27)</f>
        <v>0</v>
      </c>
      <c r="BDY21" s="773">
        <f t="shared" si="23"/>
        <v>0</v>
      </c>
      <c r="BDZ21" s="773">
        <f t="shared" si="23"/>
        <v>0</v>
      </c>
      <c r="BEA21" s="773">
        <f t="shared" si="23"/>
        <v>0</v>
      </c>
      <c r="BEB21" s="773">
        <f t="shared" si="23"/>
        <v>0</v>
      </c>
      <c r="BEC21" s="773">
        <f t="shared" si="23"/>
        <v>0</v>
      </c>
      <c r="BED21" s="773">
        <f t="shared" si="23"/>
        <v>0</v>
      </c>
      <c r="BEE21" s="773">
        <f t="shared" si="23"/>
        <v>0</v>
      </c>
      <c r="BEF21" s="773">
        <f t="shared" si="23"/>
        <v>0</v>
      </c>
      <c r="BEG21" s="773">
        <f t="shared" si="23"/>
        <v>0</v>
      </c>
      <c r="BEH21" s="773">
        <f t="shared" si="23"/>
        <v>0</v>
      </c>
      <c r="BEI21" s="773">
        <f t="shared" si="23"/>
        <v>0</v>
      </c>
      <c r="BEJ21" s="773">
        <f t="shared" si="23"/>
        <v>0</v>
      </c>
      <c r="BEK21" s="773">
        <f t="shared" si="23"/>
        <v>0</v>
      </c>
      <c r="BEL21" s="773">
        <f t="shared" si="23"/>
        <v>0</v>
      </c>
      <c r="BEM21" s="773">
        <f t="shared" si="23"/>
        <v>0</v>
      </c>
      <c r="BEN21" s="773">
        <f t="shared" si="23"/>
        <v>0</v>
      </c>
      <c r="BEO21" s="773">
        <f t="shared" si="23"/>
        <v>0</v>
      </c>
      <c r="BEP21" s="773">
        <f t="shared" si="23"/>
        <v>0</v>
      </c>
      <c r="BEQ21" s="773">
        <f t="shared" si="23"/>
        <v>0</v>
      </c>
      <c r="BER21" s="773">
        <f t="shared" si="23"/>
        <v>0</v>
      </c>
      <c r="BES21" s="773">
        <f t="shared" si="23"/>
        <v>0</v>
      </c>
      <c r="BET21" s="773">
        <f t="shared" si="23"/>
        <v>0</v>
      </c>
      <c r="BEU21" s="773">
        <f t="shared" si="23"/>
        <v>0</v>
      </c>
      <c r="BEV21" s="773">
        <f t="shared" si="23"/>
        <v>0</v>
      </c>
      <c r="BEW21" s="773">
        <f t="shared" si="23"/>
        <v>0</v>
      </c>
      <c r="BEX21" s="773">
        <f t="shared" si="23"/>
        <v>0</v>
      </c>
      <c r="BEY21" s="773">
        <f t="shared" si="23"/>
        <v>0</v>
      </c>
      <c r="BEZ21" s="773">
        <f t="shared" si="23"/>
        <v>0</v>
      </c>
      <c r="BFA21" s="773">
        <f t="shared" si="23"/>
        <v>0</v>
      </c>
      <c r="BFB21" s="773">
        <f t="shared" si="23"/>
        <v>0</v>
      </c>
      <c r="BFC21" s="773">
        <f t="shared" si="23"/>
        <v>0</v>
      </c>
      <c r="BFD21" s="773">
        <f t="shared" si="23"/>
        <v>0</v>
      </c>
      <c r="BFE21" s="773">
        <f t="shared" si="23"/>
        <v>0</v>
      </c>
      <c r="BFF21" s="773">
        <f t="shared" si="23"/>
        <v>0</v>
      </c>
      <c r="BFG21" s="773">
        <f t="shared" si="23"/>
        <v>0</v>
      </c>
      <c r="BFH21" s="773">
        <f t="shared" si="23"/>
        <v>0</v>
      </c>
      <c r="BFI21" s="773">
        <f t="shared" si="23"/>
        <v>0</v>
      </c>
      <c r="BFJ21" s="773">
        <f t="shared" si="23"/>
        <v>0</v>
      </c>
      <c r="BFK21" s="773">
        <f t="shared" si="23"/>
        <v>0</v>
      </c>
      <c r="BFL21" s="773">
        <f t="shared" si="23"/>
        <v>0</v>
      </c>
      <c r="BFM21" s="773">
        <f t="shared" si="23"/>
        <v>0</v>
      </c>
      <c r="BFN21" s="773">
        <f t="shared" si="23"/>
        <v>0</v>
      </c>
      <c r="BFO21" s="773">
        <f t="shared" si="23"/>
        <v>0</v>
      </c>
      <c r="BFP21" s="773">
        <f t="shared" si="23"/>
        <v>0</v>
      </c>
      <c r="BFQ21" s="773">
        <f t="shared" si="23"/>
        <v>0</v>
      </c>
      <c r="BFR21" s="773">
        <f t="shared" si="23"/>
        <v>0</v>
      </c>
      <c r="BFS21" s="773">
        <f t="shared" si="23"/>
        <v>0</v>
      </c>
      <c r="BFT21" s="773">
        <f t="shared" si="23"/>
        <v>0</v>
      </c>
      <c r="BFU21" s="773">
        <f t="shared" si="23"/>
        <v>0</v>
      </c>
      <c r="BFV21" s="773">
        <f t="shared" si="23"/>
        <v>0</v>
      </c>
      <c r="BFW21" s="773">
        <f t="shared" si="23"/>
        <v>0</v>
      </c>
      <c r="BFX21" s="773">
        <f t="shared" si="23"/>
        <v>0</v>
      </c>
      <c r="BFY21" s="773">
        <f t="shared" si="23"/>
        <v>0</v>
      </c>
      <c r="BFZ21" s="773">
        <f t="shared" si="23"/>
        <v>0</v>
      </c>
      <c r="BGA21" s="773">
        <f t="shared" si="23"/>
        <v>0</v>
      </c>
      <c r="BGB21" s="773">
        <f t="shared" si="23"/>
        <v>0</v>
      </c>
      <c r="BGC21" s="773">
        <f t="shared" si="23"/>
        <v>0</v>
      </c>
      <c r="BGD21" s="773">
        <f t="shared" si="23"/>
        <v>0</v>
      </c>
      <c r="BGE21" s="773">
        <f t="shared" si="23"/>
        <v>0</v>
      </c>
      <c r="BGF21" s="773">
        <f t="shared" si="23"/>
        <v>0</v>
      </c>
      <c r="BGG21" s="773">
        <f t="shared" si="23"/>
        <v>0</v>
      </c>
      <c r="BGH21" s="773">
        <f t="shared" si="23"/>
        <v>0</v>
      </c>
      <c r="BGI21" s="773">
        <f t="shared" si="23"/>
        <v>0</v>
      </c>
      <c r="BGJ21" s="773">
        <f t="shared" ref="BGJ21:BIU21" si="24">IF(OR(BGJ26&lt;$C$18,BGJ26&gt;($C$18+9)),0,BGJ27)</f>
        <v>0</v>
      </c>
      <c r="BGK21" s="773">
        <f t="shared" si="24"/>
        <v>0</v>
      </c>
      <c r="BGL21" s="773">
        <f t="shared" si="24"/>
        <v>0</v>
      </c>
      <c r="BGM21" s="773">
        <f t="shared" si="24"/>
        <v>0</v>
      </c>
      <c r="BGN21" s="773">
        <f t="shared" si="24"/>
        <v>0</v>
      </c>
      <c r="BGO21" s="773">
        <f t="shared" si="24"/>
        <v>0</v>
      </c>
      <c r="BGP21" s="773">
        <f t="shared" si="24"/>
        <v>0</v>
      </c>
      <c r="BGQ21" s="773">
        <f t="shared" si="24"/>
        <v>0</v>
      </c>
      <c r="BGR21" s="773">
        <f t="shared" si="24"/>
        <v>0</v>
      </c>
      <c r="BGS21" s="773">
        <f t="shared" si="24"/>
        <v>0</v>
      </c>
      <c r="BGT21" s="773">
        <f t="shared" si="24"/>
        <v>0</v>
      </c>
      <c r="BGU21" s="773">
        <f t="shared" si="24"/>
        <v>0</v>
      </c>
      <c r="BGV21" s="773">
        <f t="shared" si="24"/>
        <v>0</v>
      </c>
      <c r="BGW21" s="773">
        <f t="shared" si="24"/>
        <v>0</v>
      </c>
      <c r="BGX21" s="773">
        <f t="shared" si="24"/>
        <v>0</v>
      </c>
      <c r="BGY21" s="773">
        <f t="shared" si="24"/>
        <v>0</v>
      </c>
      <c r="BGZ21" s="773">
        <f t="shared" si="24"/>
        <v>0</v>
      </c>
      <c r="BHA21" s="773">
        <f t="shared" si="24"/>
        <v>0</v>
      </c>
      <c r="BHB21" s="773">
        <f t="shared" si="24"/>
        <v>0</v>
      </c>
      <c r="BHC21" s="773">
        <f t="shared" si="24"/>
        <v>0</v>
      </c>
      <c r="BHD21" s="773">
        <f t="shared" si="24"/>
        <v>0</v>
      </c>
      <c r="BHE21" s="773">
        <f t="shared" si="24"/>
        <v>0</v>
      </c>
      <c r="BHF21" s="773">
        <f t="shared" si="24"/>
        <v>0</v>
      </c>
      <c r="BHG21" s="773">
        <f t="shared" si="24"/>
        <v>0</v>
      </c>
      <c r="BHH21" s="773">
        <f t="shared" si="24"/>
        <v>0</v>
      </c>
      <c r="BHI21" s="773">
        <f t="shared" si="24"/>
        <v>0</v>
      </c>
      <c r="BHJ21" s="773">
        <f t="shared" si="24"/>
        <v>0</v>
      </c>
      <c r="BHK21" s="773">
        <f t="shared" si="24"/>
        <v>0</v>
      </c>
      <c r="BHL21" s="773">
        <f t="shared" si="24"/>
        <v>0</v>
      </c>
      <c r="BHM21" s="773">
        <f t="shared" si="24"/>
        <v>0</v>
      </c>
      <c r="BHN21" s="773">
        <f t="shared" si="24"/>
        <v>0</v>
      </c>
      <c r="BHO21" s="773">
        <f t="shared" si="24"/>
        <v>0</v>
      </c>
      <c r="BHP21" s="773">
        <f t="shared" si="24"/>
        <v>0</v>
      </c>
      <c r="BHQ21" s="773">
        <f t="shared" si="24"/>
        <v>0</v>
      </c>
      <c r="BHR21" s="773">
        <f t="shared" si="24"/>
        <v>0</v>
      </c>
      <c r="BHS21" s="773">
        <f t="shared" si="24"/>
        <v>0</v>
      </c>
      <c r="BHT21" s="773">
        <f t="shared" si="24"/>
        <v>0</v>
      </c>
      <c r="BHU21" s="773">
        <f t="shared" si="24"/>
        <v>0</v>
      </c>
      <c r="BHV21" s="773">
        <f t="shared" si="24"/>
        <v>0</v>
      </c>
      <c r="BHW21" s="773">
        <f t="shared" si="24"/>
        <v>0</v>
      </c>
      <c r="BHX21" s="773">
        <f t="shared" si="24"/>
        <v>0</v>
      </c>
      <c r="BHY21" s="773">
        <f t="shared" si="24"/>
        <v>0</v>
      </c>
      <c r="BHZ21" s="773">
        <f t="shared" si="24"/>
        <v>0</v>
      </c>
      <c r="BIA21" s="773">
        <f t="shared" si="24"/>
        <v>0</v>
      </c>
      <c r="BIB21" s="773">
        <f t="shared" si="24"/>
        <v>0</v>
      </c>
      <c r="BIC21" s="773">
        <f t="shared" si="24"/>
        <v>0</v>
      </c>
      <c r="BID21" s="773">
        <f t="shared" si="24"/>
        <v>0</v>
      </c>
      <c r="BIE21" s="773">
        <f t="shared" si="24"/>
        <v>0</v>
      </c>
      <c r="BIF21" s="773">
        <f t="shared" si="24"/>
        <v>0</v>
      </c>
      <c r="BIG21" s="773">
        <f t="shared" si="24"/>
        <v>0</v>
      </c>
      <c r="BIH21" s="773">
        <f t="shared" si="24"/>
        <v>0</v>
      </c>
      <c r="BII21" s="773">
        <f t="shared" si="24"/>
        <v>0</v>
      </c>
      <c r="BIJ21" s="773">
        <f t="shared" si="24"/>
        <v>0</v>
      </c>
      <c r="BIK21" s="773">
        <f t="shared" si="24"/>
        <v>0</v>
      </c>
      <c r="BIL21" s="773">
        <f t="shared" si="24"/>
        <v>0</v>
      </c>
      <c r="BIM21" s="773">
        <f t="shared" si="24"/>
        <v>0</v>
      </c>
      <c r="BIN21" s="773">
        <f t="shared" si="24"/>
        <v>0</v>
      </c>
      <c r="BIO21" s="773">
        <f t="shared" si="24"/>
        <v>0</v>
      </c>
      <c r="BIP21" s="773">
        <f t="shared" si="24"/>
        <v>0</v>
      </c>
      <c r="BIQ21" s="773">
        <f t="shared" si="24"/>
        <v>0</v>
      </c>
      <c r="BIR21" s="773">
        <f t="shared" si="24"/>
        <v>0</v>
      </c>
      <c r="BIS21" s="773">
        <f t="shared" si="24"/>
        <v>0</v>
      </c>
      <c r="BIT21" s="773">
        <f t="shared" si="24"/>
        <v>0</v>
      </c>
      <c r="BIU21" s="773">
        <f t="shared" si="24"/>
        <v>0</v>
      </c>
      <c r="BIV21" s="773">
        <f t="shared" ref="BIV21:BLG21" si="25">IF(OR(BIV26&lt;$C$18,BIV26&gt;($C$18+9)),0,BIV27)</f>
        <v>0</v>
      </c>
      <c r="BIW21" s="773">
        <f t="shared" si="25"/>
        <v>0</v>
      </c>
      <c r="BIX21" s="773">
        <f t="shared" si="25"/>
        <v>0</v>
      </c>
      <c r="BIY21" s="773">
        <f t="shared" si="25"/>
        <v>0</v>
      </c>
      <c r="BIZ21" s="773">
        <f t="shared" si="25"/>
        <v>0</v>
      </c>
      <c r="BJA21" s="773">
        <f t="shared" si="25"/>
        <v>0</v>
      </c>
      <c r="BJB21" s="773">
        <f t="shared" si="25"/>
        <v>0</v>
      </c>
      <c r="BJC21" s="773">
        <f t="shared" si="25"/>
        <v>0</v>
      </c>
      <c r="BJD21" s="773">
        <f t="shared" si="25"/>
        <v>0</v>
      </c>
      <c r="BJE21" s="773">
        <f t="shared" si="25"/>
        <v>0</v>
      </c>
      <c r="BJF21" s="773">
        <f t="shared" si="25"/>
        <v>0</v>
      </c>
      <c r="BJG21" s="773">
        <f t="shared" si="25"/>
        <v>0</v>
      </c>
      <c r="BJH21" s="773">
        <f t="shared" si="25"/>
        <v>0</v>
      </c>
      <c r="BJI21" s="773">
        <f t="shared" si="25"/>
        <v>0</v>
      </c>
      <c r="BJJ21" s="773">
        <f t="shared" si="25"/>
        <v>0</v>
      </c>
      <c r="BJK21" s="773">
        <f t="shared" si="25"/>
        <v>0</v>
      </c>
      <c r="BJL21" s="773">
        <f t="shared" si="25"/>
        <v>0</v>
      </c>
      <c r="BJM21" s="773">
        <f t="shared" si="25"/>
        <v>0</v>
      </c>
      <c r="BJN21" s="773">
        <f t="shared" si="25"/>
        <v>0</v>
      </c>
      <c r="BJO21" s="773">
        <f t="shared" si="25"/>
        <v>0</v>
      </c>
      <c r="BJP21" s="773">
        <f t="shared" si="25"/>
        <v>0</v>
      </c>
      <c r="BJQ21" s="773">
        <f t="shared" si="25"/>
        <v>0</v>
      </c>
      <c r="BJR21" s="773">
        <f t="shared" si="25"/>
        <v>0</v>
      </c>
      <c r="BJS21" s="773">
        <f t="shared" si="25"/>
        <v>0</v>
      </c>
      <c r="BJT21" s="773">
        <f t="shared" si="25"/>
        <v>0</v>
      </c>
      <c r="BJU21" s="773">
        <f t="shared" si="25"/>
        <v>0</v>
      </c>
      <c r="BJV21" s="773">
        <f t="shared" si="25"/>
        <v>0</v>
      </c>
      <c r="BJW21" s="773">
        <f t="shared" si="25"/>
        <v>0</v>
      </c>
      <c r="BJX21" s="773">
        <f t="shared" si="25"/>
        <v>0</v>
      </c>
      <c r="BJY21" s="773">
        <f t="shared" si="25"/>
        <v>0</v>
      </c>
      <c r="BJZ21" s="773">
        <f t="shared" si="25"/>
        <v>0</v>
      </c>
      <c r="BKA21" s="773">
        <f t="shared" si="25"/>
        <v>0</v>
      </c>
      <c r="BKB21" s="773">
        <f t="shared" si="25"/>
        <v>0</v>
      </c>
      <c r="BKC21" s="773">
        <f t="shared" si="25"/>
        <v>0</v>
      </c>
      <c r="BKD21" s="773">
        <f t="shared" si="25"/>
        <v>0</v>
      </c>
      <c r="BKE21" s="773">
        <f t="shared" si="25"/>
        <v>0</v>
      </c>
      <c r="BKF21" s="773">
        <f t="shared" si="25"/>
        <v>0</v>
      </c>
      <c r="BKG21" s="773">
        <f t="shared" si="25"/>
        <v>0</v>
      </c>
      <c r="BKH21" s="773">
        <f t="shared" si="25"/>
        <v>0</v>
      </c>
      <c r="BKI21" s="773">
        <f t="shared" si="25"/>
        <v>0</v>
      </c>
      <c r="BKJ21" s="773">
        <f t="shared" si="25"/>
        <v>0</v>
      </c>
      <c r="BKK21" s="773">
        <f t="shared" si="25"/>
        <v>0</v>
      </c>
      <c r="BKL21" s="773">
        <f t="shared" si="25"/>
        <v>0</v>
      </c>
      <c r="BKM21" s="773">
        <f t="shared" si="25"/>
        <v>0</v>
      </c>
      <c r="BKN21" s="773">
        <f t="shared" si="25"/>
        <v>0</v>
      </c>
      <c r="BKO21" s="773">
        <f t="shared" si="25"/>
        <v>0</v>
      </c>
      <c r="BKP21" s="773">
        <f t="shared" si="25"/>
        <v>0</v>
      </c>
      <c r="BKQ21" s="773">
        <f t="shared" si="25"/>
        <v>0</v>
      </c>
      <c r="BKR21" s="773">
        <f t="shared" si="25"/>
        <v>0</v>
      </c>
      <c r="BKS21" s="773">
        <f t="shared" si="25"/>
        <v>0</v>
      </c>
      <c r="BKT21" s="773">
        <f t="shared" si="25"/>
        <v>0</v>
      </c>
      <c r="BKU21" s="773">
        <f t="shared" si="25"/>
        <v>0</v>
      </c>
      <c r="BKV21" s="773">
        <f t="shared" si="25"/>
        <v>0</v>
      </c>
      <c r="BKW21" s="773">
        <f t="shared" si="25"/>
        <v>0</v>
      </c>
      <c r="BKX21" s="773">
        <f t="shared" si="25"/>
        <v>0</v>
      </c>
      <c r="BKY21" s="773">
        <f t="shared" si="25"/>
        <v>0</v>
      </c>
      <c r="BKZ21" s="773">
        <f t="shared" si="25"/>
        <v>0</v>
      </c>
      <c r="BLA21" s="773">
        <f t="shared" si="25"/>
        <v>0</v>
      </c>
      <c r="BLB21" s="773">
        <f t="shared" si="25"/>
        <v>0</v>
      </c>
      <c r="BLC21" s="773">
        <f t="shared" si="25"/>
        <v>0</v>
      </c>
      <c r="BLD21" s="773">
        <f t="shared" si="25"/>
        <v>0</v>
      </c>
      <c r="BLE21" s="773">
        <f t="shared" si="25"/>
        <v>0</v>
      </c>
      <c r="BLF21" s="773">
        <f t="shared" si="25"/>
        <v>0</v>
      </c>
      <c r="BLG21" s="773">
        <f t="shared" si="25"/>
        <v>0</v>
      </c>
      <c r="BLH21" s="773">
        <f t="shared" ref="BLH21:BNS21" si="26">IF(OR(BLH26&lt;$C$18,BLH26&gt;($C$18+9)),0,BLH27)</f>
        <v>0</v>
      </c>
      <c r="BLI21" s="773">
        <f t="shared" si="26"/>
        <v>0</v>
      </c>
      <c r="BLJ21" s="773">
        <f t="shared" si="26"/>
        <v>0</v>
      </c>
      <c r="BLK21" s="773">
        <f t="shared" si="26"/>
        <v>0</v>
      </c>
      <c r="BLL21" s="773">
        <f t="shared" si="26"/>
        <v>0</v>
      </c>
      <c r="BLM21" s="773">
        <f t="shared" si="26"/>
        <v>0</v>
      </c>
      <c r="BLN21" s="773">
        <f t="shared" si="26"/>
        <v>0</v>
      </c>
      <c r="BLO21" s="773">
        <f t="shared" si="26"/>
        <v>0</v>
      </c>
      <c r="BLP21" s="773">
        <f t="shared" si="26"/>
        <v>0</v>
      </c>
      <c r="BLQ21" s="773">
        <f t="shared" si="26"/>
        <v>0</v>
      </c>
      <c r="BLR21" s="773">
        <f t="shared" si="26"/>
        <v>0</v>
      </c>
      <c r="BLS21" s="773">
        <f t="shared" si="26"/>
        <v>0</v>
      </c>
      <c r="BLT21" s="773">
        <f t="shared" si="26"/>
        <v>0</v>
      </c>
      <c r="BLU21" s="773">
        <f t="shared" si="26"/>
        <v>0</v>
      </c>
      <c r="BLV21" s="773">
        <f t="shared" si="26"/>
        <v>0</v>
      </c>
      <c r="BLW21" s="773">
        <f t="shared" si="26"/>
        <v>0</v>
      </c>
      <c r="BLX21" s="773">
        <f t="shared" si="26"/>
        <v>0</v>
      </c>
      <c r="BLY21" s="773">
        <f t="shared" si="26"/>
        <v>0</v>
      </c>
      <c r="BLZ21" s="773">
        <f t="shared" si="26"/>
        <v>0</v>
      </c>
      <c r="BMA21" s="773">
        <f t="shared" si="26"/>
        <v>0</v>
      </c>
      <c r="BMB21" s="773">
        <f t="shared" si="26"/>
        <v>0</v>
      </c>
      <c r="BMC21" s="773">
        <f t="shared" si="26"/>
        <v>0</v>
      </c>
      <c r="BMD21" s="773">
        <f t="shared" si="26"/>
        <v>0</v>
      </c>
      <c r="BME21" s="773">
        <f t="shared" si="26"/>
        <v>0</v>
      </c>
      <c r="BMF21" s="773">
        <f t="shared" si="26"/>
        <v>0</v>
      </c>
      <c r="BMG21" s="773">
        <f t="shared" si="26"/>
        <v>0</v>
      </c>
      <c r="BMH21" s="773">
        <f t="shared" si="26"/>
        <v>0</v>
      </c>
      <c r="BMI21" s="773">
        <f t="shared" si="26"/>
        <v>0</v>
      </c>
      <c r="BMJ21" s="773">
        <f t="shared" si="26"/>
        <v>0</v>
      </c>
      <c r="BMK21" s="773">
        <f t="shared" si="26"/>
        <v>0</v>
      </c>
      <c r="BML21" s="773">
        <f t="shared" si="26"/>
        <v>0</v>
      </c>
      <c r="BMM21" s="773">
        <f t="shared" si="26"/>
        <v>0</v>
      </c>
      <c r="BMN21" s="773">
        <f t="shared" si="26"/>
        <v>0</v>
      </c>
      <c r="BMO21" s="773">
        <f t="shared" si="26"/>
        <v>0</v>
      </c>
      <c r="BMP21" s="773">
        <f t="shared" si="26"/>
        <v>0</v>
      </c>
      <c r="BMQ21" s="773">
        <f t="shared" si="26"/>
        <v>0</v>
      </c>
      <c r="BMR21" s="773">
        <f t="shared" si="26"/>
        <v>0</v>
      </c>
      <c r="BMS21" s="773">
        <f t="shared" si="26"/>
        <v>0</v>
      </c>
      <c r="BMT21" s="773">
        <f t="shared" si="26"/>
        <v>0</v>
      </c>
      <c r="BMU21" s="773">
        <f t="shared" si="26"/>
        <v>0</v>
      </c>
      <c r="BMV21" s="773">
        <f t="shared" si="26"/>
        <v>0</v>
      </c>
      <c r="BMW21" s="773">
        <f t="shared" si="26"/>
        <v>0</v>
      </c>
      <c r="BMX21" s="773">
        <f t="shared" si="26"/>
        <v>0</v>
      </c>
      <c r="BMY21" s="773">
        <f t="shared" si="26"/>
        <v>0</v>
      </c>
      <c r="BMZ21" s="773">
        <f t="shared" si="26"/>
        <v>0</v>
      </c>
      <c r="BNA21" s="773">
        <f t="shared" si="26"/>
        <v>0</v>
      </c>
      <c r="BNB21" s="773">
        <f t="shared" si="26"/>
        <v>0</v>
      </c>
      <c r="BNC21" s="773">
        <f t="shared" si="26"/>
        <v>0</v>
      </c>
      <c r="BND21" s="773">
        <f t="shared" si="26"/>
        <v>0</v>
      </c>
      <c r="BNE21" s="773">
        <f t="shared" si="26"/>
        <v>0</v>
      </c>
      <c r="BNF21" s="773">
        <f t="shared" si="26"/>
        <v>0</v>
      </c>
      <c r="BNG21" s="773">
        <f t="shared" si="26"/>
        <v>0</v>
      </c>
      <c r="BNH21" s="773">
        <f t="shared" si="26"/>
        <v>0</v>
      </c>
      <c r="BNI21" s="773">
        <f t="shared" si="26"/>
        <v>0</v>
      </c>
      <c r="BNJ21" s="773">
        <f t="shared" si="26"/>
        <v>0</v>
      </c>
      <c r="BNK21" s="773">
        <f t="shared" si="26"/>
        <v>0</v>
      </c>
      <c r="BNL21" s="773">
        <f t="shared" si="26"/>
        <v>0</v>
      </c>
      <c r="BNM21" s="773">
        <f t="shared" si="26"/>
        <v>0</v>
      </c>
      <c r="BNN21" s="773">
        <f t="shared" si="26"/>
        <v>0</v>
      </c>
      <c r="BNO21" s="773">
        <f t="shared" si="26"/>
        <v>0</v>
      </c>
      <c r="BNP21" s="773">
        <f t="shared" si="26"/>
        <v>0</v>
      </c>
      <c r="BNQ21" s="773">
        <f t="shared" si="26"/>
        <v>0</v>
      </c>
      <c r="BNR21" s="773">
        <f t="shared" si="26"/>
        <v>0</v>
      </c>
      <c r="BNS21" s="773">
        <f t="shared" si="26"/>
        <v>0</v>
      </c>
      <c r="BNT21" s="773">
        <f t="shared" ref="BNT21:BQE21" si="27">IF(OR(BNT26&lt;$C$18,BNT26&gt;($C$18+9)),0,BNT27)</f>
        <v>0</v>
      </c>
      <c r="BNU21" s="773">
        <f t="shared" si="27"/>
        <v>0</v>
      </c>
      <c r="BNV21" s="773">
        <f t="shared" si="27"/>
        <v>0</v>
      </c>
      <c r="BNW21" s="773">
        <f t="shared" si="27"/>
        <v>0</v>
      </c>
      <c r="BNX21" s="773">
        <f t="shared" si="27"/>
        <v>0</v>
      </c>
      <c r="BNY21" s="773">
        <f t="shared" si="27"/>
        <v>0</v>
      </c>
      <c r="BNZ21" s="773">
        <f t="shared" si="27"/>
        <v>0</v>
      </c>
      <c r="BOA21" s="773">
        <f t="shared" si="27"/>
        <v>0</v>
      </c>
      <c r="BOB21" s="773">
        <f t="shared" si="27"/>
        <v>0</v>
      </c>
      <c r="BOC21" s="773">
        <f t="shared" si="27"/>
        <v>0</v>
      </c>
      <c r="BOD21" s="773">
        <f t="shared" si="27"/>
        <v>0</v>
      </c>
      <c r="BOE21" s="773">
        <f t="shared" si="27"/>
        <v>0</v>
      </c>
      <c r="BOF21" s="773">
        <f t="shared" si="27"/>
        <v>0</v>
      </c>
      <c r="BOG21" s="773">
        <f t="shared" si="27"/>
        <v>0</v>
      </c>
      <c r="BOH21" s="773">
        <f t="shared" si="27"/>
        <v>0</v>
      </c>
      <c r="BOI21" s="773">
        <f t="shared" si="27"/>
        <v>0</v>
      </c>
      <c r="BOJ21" s="773">
        <f t="shared" si="27"/>
        <v>0</v>
      </c>
      <c r="BOK21" s="773">
        <f t="shared" si="27"/>
        <v>0</v>
      </c>
      <c r="BOL21" s="773">
        <f t="shared" si="27"/>
        <v>0</v>
      </c>
      <c r="BOM21" s="773">
        <f t="shared" si="27"/>
        <v>0</v>
      </c>
      <c r="BON21" s="773">
        <f t="shared" si="27"/>
        <v>0</v>
      </c>
      <c r="BOO21" s="773">
        <f t="shared" si="27"/>
        <v>0</v>
      </c>
      <c r="BOP21" s="773">
        <f t="shared" si="27"/>
        <v>0</v>
      </c>
      <c r="BOQ21" s="773">
        <f t="shared" si="27"/>
        <v>0</v>
      </c>
      <c r="BOR21" s="773">
        <f t="shared" si="27"/>
        <v>0</v>
      </c>
      <c r="BOS21" s="773">
        <f t="shared" si="27"/>
        <v>0</v>
      </c>
      <c r="BOT21" s="773">
        <f t="shared" si="27"/>
        <v>0</v>
      </c>
      <c r="BOU21" s="773">
        <f t="shared" si="27"/>
        <v>0</v>
      </c>
      <c r="BOV21" s="773">
        <f t="shared" si="27"/>
        <v>0</v>
      </c>
      <c r="BOW21" s="773">
        <f t="shared" si="27"/>
        <v>0</v>
      </c>
      <c r="BOX21" s="773">
        <f t="shared" si="27"/>
        <v>0</v>
      </c>
      <c r="BOY21" s="773">
        <f t="shared" si="27"/>
        <v>0</v>
      </c>
      <c r="BOZ21" s="773">
        <f t="shared" si="27"/>
        <v>0</v>
      </c>
      <c r="BPA21" s="773">
        <f t="shared" si="27"/>
        <v>0</v>
      </c>
      <c r="BPB21" s="773">
        <f t="shared" si="27"/>
        <v>0</v>
      </c>
      <c r="BPC21" s="773">
        <f t="shared" si="27"/>
        <v>0</v>
      </c>
      <c r="BPD21" s="773">
        <f t="shared" si="27"/>
        <v>0</v>
      </c>
      <c r="BPE21" s="773">
        <f t="shared" si="27"/>
        <v>0</v>
      </c>
      <c r="BPF21" s="773">
        <f t="shared" si="27"/>
        <v>0</v>
      </c>
      <c r="BPG21" s="773">
        <f t="shared" si="27"/>
        <v>0</v>
      </c>
      <c r="BPH21" s="773">
        <f t="shared" si="27"/>
        <v>0</v>
      </c>
      <c r="BPI21" s="773">
        <f t="shared" si="27"/>
        <v>0</v>
      </c>
      <c r="BPJ21" s="773">
        <f t="shared" si="27"/>
        <v>0</v>
      </c>
      <c r="BPK21" s="773">
        <f t="shared" si="27"/>
        <v>0</v>
      </c>
      <c r="BPL21" s="773">
        <f t="shared" si="27"/>
        <v>0</v>
      </c>
      <c r="BPM21" s="773">
        <f t="shared" si="27"/>
        <v>0</v>
      </c>
      <c r="BPN21" s="773">
        <f t="shared" si="27"/>
        <v>0</v>
      </c>
      <c r="BPO21" s="773">
        <f t="shared" si="27"/>
        <v>0</v>
      </c>
      <c r="BPP21" s="773">
        <f t="shared" si="27"/>
        <v>0</v>
      </c>
      <c r="BPQ21" s="773">
        <f t="shared" si="27"/>
        <v>0</v>
      </c>
      <c r="BPR21" s="773">
        <f t="shared" si="27"/>
        <v>0</v>
      </c>
      <c r="BPS21" s="773">
        <f t="shared" si="27"/>
        <v>0</v>
      </c>
      <c r="BPT21" s="773">
        <f t="shared" si="27"/>
        <v>0</v>
      </c>
      <c r="BPU21" s="773">
        <f t="shared" si="27"/>
        <v>0</v>
      </c>
      <c r="BPV21" s="773">
        <f t="shared" si="27"/>
        <v>0</v>
      </c>
      <c r="BPW21" s="773">
        <f t="shared" si="27"/>
        <v>0</v>
      </c>
      <c r="BPX21" s="773">
        <f t="shared" si="27"/>
        <v>0</v>
      </c>
      <c r="BPY21" s="773">
        <f t="shared" si="27"/>
        <v>0</v>
      </c>
      <c r="BPZ21" s="773">
        <f t="shared" si="27"/>
        <v>0</v>
      </c>
      <c r="BQA21" s="773">
        <f t="shared" si="27"/>
        <v>0</v>
      </c>
      <c r="BQB21" s="773">
        <f t="shared" si="27"/>
        <v>0</v>
      </c>
      <c r="BQC21" s="773">
        <f t="shared" si="27"/>
        <v>0</v>
      </c>
      <c r="BQD21" s="773">
        <f t="shared" si="27"/>
        <v>0</v>
      </c>
      <c r="BQE21" s="773">
        <f t="shared" si="27"/>
        <v>0</v>
      </c>
      <c r="BQF21" s="773">
        <f t="shared" ref="BQF21:BSQ21" si="28">IF(OR(BQF26&lt;$C$18,BQF26&gt;($C$18+9)),0,BQF27)</f>
        <v>0</v>
      </c>
      <c r="BQG21" s="773">
        <f t="shared" si="28"/>
        <v>0</v>
      </c>
      <c r="BQH21" s="773">
        <f t="shared" si="28"/>
        <v>0</v>
      </c>
      <c r="BQI21" s="773">
        <f t="shared" si="28"/>
        <v>0</v>
      </c>
      <c r="BQJ21" s="773">
        <f t="shared" si="28"/>
        <v>0</v>
      </c>
      <c r="BQK21" s="773">
        <f t="shared" si="28"/>
        <v>0</v>
      </c>
      <c r="BQL21" s="773">
        <f t="shared" si="28"/>
        <v>0</v>
      </c>
      <c r="BQM21" s="773">
        <f t="shared" si="28"/>
        <v>0</v>
      </c>
      <c r="BQN21" s="773">
        <f t="shared" si="28"/>
        <v>0</v>
      </c>
      <c r="BQO21" s="773">
        <f t="shared" si="28"/>
        <v>0</v>
      </c>
      <c r="BQP21" s="773">
        <f t="shared" si="28"/>
        <v>0</v>
      </c>
      <c r="BQQ21" s="773">
        <f t="shared" si="28"/>
        <v>0</v>
      </c>
      <c r="BQR21" s="773">
        <f t="shared" si="28"/>
        <v>0</v>
      </c>
      <c r="BQS21" s="773">
        <f t="shared" si="28"/>
        <v>0</v>
      </c>
      <c r="BQT21" s="773">
        <f t="shared" si="28"/>
        <v>0</v>
      </c>
      <c r="BQU21" s="773">
        <f t="shared" si="28"/>
        <v>0</v>
      </c>
      <c r="BQV21" s="773">
        <f t="shared" si="28"/>
        <v>0</v>
      </c>
      <c r="BQW21" s="773">
        <f t="shared" si="28"/>
        <v>0</v>
      </c>
      <c r="BQX21" s="773">
        <f t="shared" si="28"/>
        <v>0</v>
      </c>
      <c r="BQY21" s="773">
        <f t="shared" si="28"/>
        <v>0</v>
      </c>
      <c r="BQZ21" s="773">
        <f t="shared" si="28"/>
        <v>0</v>
      </c>
      <c r="BRA21" s="773">
        <f t="shared" si="28"/>
        <v>0</v>
      </c>
      <c r="BRB21" s="773">
        <f t="shared" si="28"/>
        <v>0</v>
      </c>
      <c r="BRC21" s="773">
        <f t="shared" si="28"/>
        <v>0</v>
      </c>
      <c r="BRD21" s="773">
        <f t="shared" si="28"/>
        <v>0</v>
      </c>
      <c r="BRE21" s="773">
        <f t="shared" si="28"/>
        <v>0</v>
      </c>
      <c r="BRF21" s="773">
        <f t="shared" si="28"/>
        <v>0</v>
      </c>
      <c r="BRG21" s="773">
        <f t="shared" si="28"/>
        <v>0</v>
      </c>
      <c r="BRH21" s="773">
        <f t="shared" si="28"/>
        <v>0</v>
      </c>
      <c r="BRI21" s="773">
        <f t="shared" si="28"/>
        <v>0</v>
      </c>
      <c r="BRJ21" s="773">
        <f t="shared" si="28"/>
        <v>0</v>
      </c>
      <c r="BRK21" s="773">
        <f t="shared" si="28"/>
        <v>0</v>
      </c>
      <c r="BRL21" s="773">
        <f t="shared" si="28"/>
        <v>0</v>
      </c>
      <c r="BRM21" s="773">
        <f t="shared" si="28"/>
        <v>0</v>
      </c>
      <c r="BRN21" s="773">
        <f t="shared" si="28"/>
        <v>0</v>
      </c>
      <c r="BRO21" s="773">
        <f t="shared" si="28"/>
        <v>0</v>
      </c>
      <c r="BRP21" s="773">
        <f t="shared" si="28"/>
        <v>0</v>
      </c>
      <c r="BRQ21" s="773">
        <f t="shared" si="28"/>
        <v>0</v>
      </c>
      <c r="BRR21" s="773">
        <f t="shared" si="28"/>
        <v>0</v>
      </c>
      <c r="BRS21" s="773">
        <f t="shared" si="28"/>
        <v>0</v>
      </c>
      <c r="BRT21" s="773">
        <f t="shared" si="28"/>
        <v>0</v>
      </c>
      <c r="BRU21" s="773">
        <f t="shared" si="28"/>
        <v>0</v>
      </c>
      <c r="BRV21" s="773">
        <f t="shared" si="28"/>
        <v>0</v>
      </c>
      <c r="BRW21" s="773">
        <f t="shared" si="28"/>
        <v>0</v>
      </c>
      <c r="BRX21" s="773">
        <f t="shared" si="28"/>
        <v>0</v>
      </c>
      <c r="BRY21" s="773">
        <f t="shared" si="28"/>
        <v>0</v>
      </c>
      <c r="BRZ21" s="773">
        <f t="shared" si="28"/>
        <v>0</v>
      </c>
      <c r="BSA21" s="773">
        <f t="shared" si="28"/>
        <v>0</v>
      </c>
      <c r="BSB21" s="773">
        <f t="shared" si="28"/>
        <v>0</v>
      </c>
      <c r="BSC21" s="773">
        <f t="shared" si="28"/>
        <v>0</v>
      </c>
      <c r="BSD21" s="773">
        <f t="shared" si="28"/>
        <v>0</v>
      </c>
      <c r="BSE21" s="773">
        <f t="shared" si="28"/>
        <v>0</v>
      </c>
      <c r="BSF21" s="773">
        <f t="shared" si="28"/>
        <v>0</v>
      </c>
      <c r="BSG21" s="773">
        <f t="shared" si="28"/>
        <v>0</v>
      </c>
      <c r="BSH21" s="773">
        <f t="shared" si="28"/>
        <v>0</v>
      </c>
      <c r="BSI21" s="773">
        <f t="shared" si="28"/>
        <v>0</v>
      </c>
      <c r="BSJ21" s="773">
        <f t="shared" si="28"/>
        <v>0</v>
      </c>
      <c r="BSK21" s="773">
        <f t="shared" si="28"/>
        <v>0</v>
      </c>
      <c r="BSL21" s="773">
        <f t="shared" si="28"/>
        <v>0</v>
      </c>
      <c r="BSM21" s="773">
        <f t="shared" si="28"/>
        <v>0</v>
      </c>
      <c r="BSN21" s="773">
        <f t="shared" si="28"/>
        <v>0</v>
      </c>
      <c r="BSO21" s="773">
        <f t="shared" si="28"/>
        <v>0</v>
      </c>
      <c r="BSP21" s="773">
        <f t="shared" si="28"/>
        <v>0</v>
      </c>
      <c r="BSQ21" s="773">
        <f t="shared" si="28"/>
        <v>0</v>
      </c>
      <c r="BSR21" s="773">
        <f t="shared" ref="BSR21:BVC21" si="29">IF(OR(BSR26&lt;$C$18,BSR26&gt;($C$18+9)),0,BSR27)</f>
        <v>0</v>
      </c>
      <c r="BSS21" s="773">
        <f t="shared" si="29"/>
        <v>0</v>
      </c>
      <c r="BST21" s="773">
        <f t="shared" si="29"/>
        <v>0</v>
      </c>
      <c r="BSU21" s="773">
        <f t="shared" si="29"/>
        <v>0</v>
      </c>
      <c r="BSV21" s="773">
        <f t="shared" si="29"/>
        <v>0</v>
      </c>
      <c r="BSW21" s="773">
        <f t="shared" si="29"/>
        <v>0</v>
      </c>
      <c r="BSX21" s="773">
        <f t="shared" si="29"/>
        <v>0</v>
      </c>
      <c r="BSY21" s="773">
        <f t="shared" si="29"/>
        <v>0</v>
      </c>
      <c r="BSZ21" s="773">
        <f t="shared" si="29"/>
        <v>0</v>
      </c>
      <c r="BTA21" s="773">
        <f t="shared" si="29"/>
        <v>0</v>
      </c>
      <c r="BTB21" s="773">
        <f t="shared" si="29"/>
        <v>0</v>
      </c>
      <c r="BTC21" s="773">
        <f t="shared" si="29"/>
        <v>0</v>
      </c>
      <c r="BTD21" s="773">
        <f t="shared" si="29"/>
        <v>0</v>
      </c>
      <c r="BTE21" s="773">
        <f t="shared" si="29"/>
        <v>0</v>
      </c>
      <c r="BTF21" s="773">
        <f t="shared" si="29"/>
        <v>0</v>
      </c>
      <c r="BTG21" s="773">
        <f t="shared" si="29"/>
        <v>0</v>
      </c>
      <c r="BTH21" s="773">
        <f t="shared" si="29"/>
        <v>0</v>
      </c>
      <c r="BTI21" s="773">
        <f t="shared" si="29"/>
        <v>0</v>
      </c>
      <c r="BTJ21" s="773">
        <f t="shared" si="29"/>
        <v>0</v>
      </c>
      <c r="BTK21" s="773">
        <f t="shared" si="29"/>
        <v>0</v>
      </c>
      <c r="BTL21" s="773">
        <f t="shared" si="29"/>
        <v>0</v>
      </c>
      <c r="BTM21" s="773">
        <f t="shared" si="29"/>
        <v>0</v>
      </c>
      <c r="BTN21" s="773">
        <f t="shared" si="29"/>
        <v>0</v>
      </c>
      <c r="BTO21" s="773">
        <f t="shared" si="29"/>
        <v>0</v>
      </c>
      <c r="BTP21" s="773">
        <f t="shared" si="29"/>
        <v>0</v>
      </c>
      <c r="BTQ21" s="773">
        <f t="shared" si="29"/>
        <v>0</v>
      </c>
      <c r="BTR21" s="773">
        <f t="shared" si="29"/>
        <v>0</v>
      </c>
      <c r="BTS21" s="773">
        <f t="shared" si="29"/>
        <v>0</v>
      </c>
      <c r="BTT21" s="773">
        <f t="shared" si="29"/>
        <v>0</v>
      </c>
      <c r="BTU21" s="773">
        <f t="shared" si="29"/>
        <v>0</v>
      </c>
      <c r="BTV21" s="773">
        <f t="shared" si="29"/>
        <v>0</v>
      </c>
      <c r="BTW21" s="773">
        <f t="shared" si="29"/>
        <v>0</v>
      </c>
      <c r="BTX21" s="773">
        <f t="shared" si="29"/>
        <v>0</v>
      </c>
      <c r="BTY21" s="773">
        <f t="shared" si="29"/>
        <v>0</v>
      </c>
      <c r="BTZ21" s="773">
        <f t="shared" si="29"/>
        <v>0</v>
      </c>
      <c r="BUA21" s="773">
        <f t="shared" si="29"/>
        <v>0</v>
      </c>
      <c r="BUB21" s="773">
        <f t="shared" si="29"/>
        <v>0</v>
      </c>
      <c r="BUC21" s="773">
        <f t="shared" si="29"/>
        <v>0</v>
      </c>
      <c r="BUD21" s="773">
        <f t="shared" si="29"/>
        <v>0</v>
      </c>
      <c r="BUE21" s="773">
        <f t="shared" si="29"/>
        <v>0</v>
      </c>
      <c r="BUF21" s="773">
        <f t="shared" si="29"/>
        <v>0</v>
      </c>
      <c r="BUG21" s="773">
        <f t="shared" si="29"/>
        <v>0</v>
      </c>
      <c r="BUH21" s="773">
        <f t="shared" si="29"/>
        <v>0</v>
      </c>
      <c r="BUI21" s="773">
        <f t="shared" si="29"/>
        <v>0</v>
      </c>
      <c r="BUJ21" s="773">
        <f t="shared" si="29"/>
        <v>0</v>
      </c>
      <c r="BUK21" s="773">
        <f t="shared" si="29"/>
        <v>0</v>
      </c>
      <c r="BUL21" s="773">
        <f t="shared" si="29"/>
        <v>0</v>
      </c>
      <c r="BUM21" s="773">
        <f t="shared" si="29"/>
        <v>0</v>
      </c>
      <c r="BUN21" s="773">
        <f t="shared" si="29"/>
        <v>0</v>
      </c>
      <c r="BUO21" s="773">
        <f t="shared" si="29"/>
        <v>0</v>
      </c>
      <c r="BUP21" s="773">
        <f t="shared" si="29"/>
        <v>0</v>
      </c>
      <c r="BUQ21" s="773">
        <f t="shared" si="29"/>
        <v>0</v>
      </c>
      <c r="BUR21" s="773">
        <f t="shared" si="29"/>
        <v>0</v>
      </c>
      <c r="BUS21" s="773">
        <f t="shared" si="29"/>
        <v>0</v>
      </c>
      <c r="BUT21" s="773">
        <f t="shared" si="29"/>
        <v>0</v>
      </c>
      <c r="BUU21" s="773">
        <f t="shared" si="29"/>
        <v>0</v>
      </c>
      <c r="BUV21" s="773">
        <f t="shared" si="29"/>
        <v>0</v>
      </c>
      <c r="BUW21" s="773">
        <f t="shared" si="29"/>
        <v>0</v>
      </c>
      <c r="BUX21" s="773">
        <f t="shared" si="29"/>
        <v>0</v>
      </c>
      <c r="BUY21" s="773">
        <f t="shared" si="29"/>
        <v>0</v>
      </c>
      <c r="BUZ21" s="773">
        <f t="shared" si="29"/>
        <v>0</v>
      </c>
      <c r="BVA21" s="773">
        <f t="shared" si="29"/>
        <v>0</v>
      </c>
      <c r="BVB21" s="773">
        <f t="shared" si="29"/>
        <v>0</v>
      </c>
      <c r="BVC21" s="773">
        <f t="shared" si="29"/>
        <v>0</v>
      </c>
      <c r="BVD21" s="773">
        <f t="shared" ref="BVD21:BXO21" si="30">IF(OR(BVD26&lt;$C$18,BVD26&gt;($C$18+9)),0,BVD27)</f>
        <v>0</v>
      </c>
      <c r="BVE21" s="773">
        <f t="shared" si="30"/>
        <v>0</v>
      </c>
      <c r="BVF21" s="773">
        <f t="shared" si="30"/>
        <v>0</v>
      </c>
      <c r="BVG21" s="773">
        <f t="shared" si="30"/>
        <v>0</v>
      </c>
      <c r="BVH21" s="773">
        <f t="shared" si="30"/>
        <v>0</v>
      </c>
      <c r="BVI21" s="773">
        <f t="shared" si="30"/>
        <v>0</v>
      </c>
      <c r="BVJ21" s="773">
        <f t="shared" si="30"/>
        <v>0</v>
      </c>
      <c r="BVK21" s="773">
        <f t="shared" si="30"/>
        <v>0</v>
      </c>
      <c r="BVL21" s="773">
        <f t="shared" si="30"/>
        <v>0</v>
      </c>
      <c r="BVM21" s="773">
        <f t="shared" si="30"/>
        <v>0</v>
      </c>
      <c r="BVN21" s="773">
        <f t="shared" si="30"/>
        <v>0</v>
      </c>
      <c r="BVO21" s="773">
        <f t="shared" si="30"/>
        <v>0</v>
      </c>
      <c r="BVP21" s="773">
        <f t="shared" si="30"/>
        <v>0</v>
      </c>
      <c r="BVQ21" s="773">
        <f t="shared" si="30"/>
        <v>0</v>
      </c>
      <c r="BVR21" s="773">
        <f t="shared" si="30"/>
        <v>0</v>
      </c>
      <c r="BVS21" s="773">
        <f t="shared" si="30"/>
        <v>0</v>
      </c>
      <c r="BVT21" s="773">
        <f t="shared" si="30"/>
        <v>0</v>
      </c>
      <c r="BVU21" s="773">
        <f t="shared" si="30"/>
        <v>0</v>
      </c>
      <c r="BVV21" s="773">
        <f t="shared" si="30"/>
        <v>0</v>
      </c>
      <c r="BVW21" s="773">
        <f t="shared" si="30"/>
        <v>0</v>
      </c>
      <c r="BVX21" s="773">
        <f t="shared" si="30"/>
        <v>0</v>
      </c>
      <c r="BVY21" s="773">
        <f t="shared" si="30"/>
        <v>0</v>
      </c>
      <c r="BVZ21" s="773">
        <f t="shared" si="30"/>
        <v>0</v>
      </c>
      <c r="BWA21" s="773">
        <f t="shared" si="30"/>
        <v>0</v>
      </c>
      <c r="BWB21" s="773">
        <f t="shared" si="30"/>
        <v>0</v>
      </c>
      <c r="BWC21" s="773">
        <f t="shared" si="30"/>
        <v>0</v>
      </c>
      <c r="BWD21" s="773">
        <f t="shared" si="30"/>
        <v>0</v>
      </c>
      <c r="BWE21" s="773">
        <f t="shared" si="30"/>
        <v>0</v>
      </c>
      <c r="BWF21" s="773">
        <f t="shared" si="30"/>
        <v>0</v>
      </c>
      <c r="BWG21" s="773">
        <f t="shared" si="30"/>
        <v>0</v>
      </c>
      <c r="BWH21" s="773">
        <f t="shared" si="30"/>
        <v>0</v>
      </c>
      <c r="BWI21" s="773">
        <f t="shared" si="30"/>
        <v>0</v>
      </c>
      <c r="BWJ21" s="773">
        <f t="shared" si="30"/>
        <v>0</v>
      </c>
      <c r="BWK21" s="773">
        <f t="shared" si="30"/>
        <v>0</v>
      </c>
      <c r="BWL21" s="773">
        <f t="shared" si="30"/>
        <v>0</v>
      </c>
      <c r="BWM21" s="773">
        <f t="shared" si="30"/>
        <v>0</v>
      </c>
      <c r="BWN21" s="773">
        <f t="shared" si="30"/>
        <v>0</v>
      </c>
      <c r="BWO21" s="773">
        <f t="shared" si="30"/>
        <v>0</v>
      </c>
      <c r="BWP21" s="773">
        <f t="shared" si="30"/>
        <v>0</v>
      </c>
      <c r="BWQ21" s="773">
        <f t="shared" si="30"/>
        <v>0</v>
      </c>
      <c r="BWR21" s="773">
        <f t="shared" si="30"/>
        <v>0</v>
      </c>
      <c r="BWS21" s="773">
        <f t="shared" si="30"/>
        <v>0</v>
      </c>
      <c r="BWT21" s="773">
        <f t="shared" si="30"/>
        <v>0</v>
      </c>
      <c r="BWU21" s="773">
        <f t="shared" si="30"/>
        <v>0</v>
      </c>
      <c r="BWV21" s="773">
        <f t="shared" si="30"/>
        <v>0</v>
      </c>
      <c r="BWW21" s="773">
        <f t="shared" si="30"/>
        <v>0</v>
      </c>
      <c r="BWX21" s="773">
        <f t="shared" si="30"/>
        <v>0</v>
      </c>
      <c r="BWY21" s="773">
        <f t="shared" si="30"/>
        <v>0</v>
      </c>
      <c r="BWZ21" s="773">
        <f t="shared" si="30"/>
        <v>0</v>
      </c>
      <c r="BXA21" s="773">
        <f t="shared" si="30"/>
        <v>0</v>
      </c>
      <c r="BXB21" s="773">
        <f t="shared" si="30"/>
        <v>0</v>
      </c>
      <c r="BXC21" s="773">
        <f t="shared" si="30"/>
        <v>0</v>
      </c>
      <c r="BXD21" s="773">
        <f t="shared" si="30"/>
        <v>0</v>
      </c>
      <c r="BXE21" s="773">
        <f t="shared" si="30"/>
        <v>0</v>
      </c>
      <c r="BXF21" s="773">
        <f t="shared" si="30"/>
        <v>0</v>
      </c>
      <c r="BXG21" s="773">
        <f t="shared" si="30"/>
        <v>0</v>
      </c>
      <c r="BXH21" s="773">
        <f t="shared" si="30"/>
        <v>0</v>
      </c>
      <c r="BXI21" s="773">
        <f t="shared" si="30"/>
        <v>0</v>
      </c>
      <c r="BXJ21" s="773">
        <f t="shared" si="30"/>
        <v>0</v>
      </c>
      <c r="BXK21" s="773">
        <f t="shared" si="30"/>
        <v>0</v>
      </c>
      <c r="BXL21" s="773">
        <f t="shared" si="30"/>
        <v>0</v>
      </c>
      <c r="BXM21" s="773">
        <f t="shared" si="30"/>
        <v>0</v>
      </c>
      <c r="BXN21" s="773">
        <f t="shared" si="30"/>
        <v>0</v>
      </c>
      <c r="BXO21" s="773">
        <f t="shared" si="30"/>
        <v>0</v>
      </c>
      <c r="BXP21" s="773">
        <f t="shared" ref="BXP21:CAA21" si="31">IF(OR(BXP26&lt;$C$18,BXP26&gt;($C$18+9)),0,BXP27)</f>
        <v>0</v>
      </c>
      <c r="BXQ21" s="773">
        <f t="shared" si="31"/>
        <v>0</v>
      </c>
      <c r="BXR21" s="773">
        <f t="shared" si="31"/>
        <v>0</v>
      </c>
      <c r="BXS21" s="773">
        <f t="shared" si="31"/>
        <v>0</v>
      </c>
      <c r="BXT21" s="773">
        <f t="shared" si="31"/>
        <v>0</v>
      </c>
      <c r="BXU21" s="773">
        <f t="shared" si="31"/>
        <v>0</v>
      </c>
      <c r="BXV21" s="773">
        <f t="shared" si="31"/>
        <v>0</v>
      </c>
      <c r="BXW21" s="773">
        <f t="shared" si="31"/>
        <v>0</v>
      </c>
      <c r="BXX21" s="773">
        <f t="shared" si="31"/>
        <v>0</v>
      </c>
      <c r="BXY21" s="773">
        <f t="shared" si="31"/>
        <v>0</v>
      </c>
      <c r="BXZ21" s="773">
        <f t="shared" si="31"/>
        <v>0</v>
      </c>
      <c r="BYA21" s="773">
        <f t="shared" si="31"/>
        <v>0</v>
      </c>
      <c r="BYB21" s="773">
        <f t="shared" si="31"/>
        <v>0</v>
      </c>
      <c r="BYC21" s="773">
        <f t="shared" si="31"/>
        <v>0</v>
      </c>
      <c r="BYD21" s="773">
        <f t="shared" si="31"/>
        <v>0</v>
      </c>
      <c r="BYE21" s="773">
        <f t="shared" si="31"/>
        <v>0</v>
      </c>
      <c r="BYF21" s="773">
        <f t="shared" si="31"/>
        <v>0</v>
      </c>
      <c r="BYG21" s="773">
        <f t="shared" si="31"/>
        <v>0</v>
      </c>
      <c r="BYH21" s="773">
        <f t="shared" si="31"/>
        <v>0</v>
      </c>
      <c r="BYI21" s="773">
        <f t="shared" si="31"/>
        <v>0</v>
      </c>
      <c r="BYJ21" s="773">
        <f t="shared" si="31"/>
        <v>0</v>
      </c>
      <c r="BYK21" s="773">
        <f t="shared" si="31"/>
        <v>0</v>
      </c>
      <c r="BYL21" s="773">
        <f t="shared" si="31"/>
        <v>0</v>
      </c>
      <c r="BYM21" s="773">
        <f t="shared" si="31"/>
        <v>0</v>
      </c>
      <c r="BYN21" s="773">
        <f t="shared" si="31"/>
        <v>0</v>
      </c>
      <c r="BYO21" s="773">
        <f t="shared" si="31"/>
        <v>0</v>
      </c>
      <c r="BYP21" s="773">
        <f t="shared" si="31"/>
        <v>0</v>
      </c>
      <c r="BYQ21" s="773">
        <f t="shared" si="31"/>
        <v>0</v>
      </c>
      <c r="BYR21" s="773">
        <f t="shared" si="31"/>
        <v>0</v>
      </c>
      <c r="BYS21" s="773">
        <f t="shared" si="31"/>
        <v>0</v>
      </c>
      <c r="BYT21" s="773">
        <f t="shared" si="31"/>
        <v>0</v>
      </c>
      <c r="BYU21" s="773">
        <f t="shared" si="31"/>
        <v>0</v>
      </c>
      <c r="BYV21" s="773">
        <f t="shared" si="31"/>
        <v>0</v>
      </c>
      <c r="BYW21" s="773">
        <f t="shared" si="31"/>
        <v>0</v>
      </c>
      <c r="BYX21" s="773">
        <f t="shared" si="31"/>
        <v>0</v>
      </c>
      <c r="BYY21" s="773">
        <f t="shared" si="31"/>
        <v>0</v>
      </c>
      <c r="BYZ21" s="773">
        <f t="shared" si="31"/>
        <v>0</v>
      </c>
      <c r="BZA21" s="773">
        <f t="shared" si="31"/>
        <v>0</v>
      </c>
      <c r="BZB21" s="773">
        <f t="shared" si="31"/>
        <v>0</v>
      </c>
      <c r="BZC21" s="773">
        <f t="shared" si="31"/>
        <v>0</v>
      </c>
      <c r="BZD21" s="773">
        <f t="shared" si="31"/>
        <v>0</v>
      </c>
      <c r="BZE21" s="773">
        <f t="shared" si="31"/>
        <v>0</v>
      </c>
      <c r="BZF21" s="773">
        <f t="shared" si="31"/>
        <v>0</v>
      </c>
      <c r="BZG21" s="773">
        <f t="shared" si="31"/>
        <v>0</v>
      </c>
      <c r="BZH21" s="773">
        <f t="shared" si="31"/>
        <v>0</v>
      </c>
      <c r="BZI21" s="773">
        <f t="shared" si="31"/>
        <v>0</v>
      </c>
      <c r="BZJ21" s="773">
        <f t="shared" si="31"/>
        <v>0</v>
      </c>
      <c r="BZK21" s="773">
        <f t="shared" si="31"/>
        <v>0</v>
      </c>
      <c r="BZL21" s="773">
        <f t="shared" si="31"/>
        <v>0</v>
      </c>
      <c r="BZM21" s="773">
        <f t="shared" si="31"/>
        <v>0</v>
      </c>
      <c r="BZN21" s="773">
        <f t="shared" si="31"/>
        <v>0</v>
      </c>
      <c r="BZO21" s="773">
        <f t="shared" si="31"/>
        <v>0</v>
      </c>
      <c r="BZP21" s="773">
        <f t="shared" si="31"/>
        <v>0</v>
      </c>
      <c r="BZQ21" s="773">
        <f t="shared" si="31"/>
        <v>0</v>
      </c>
      <c r="BZR21" s="773">
        <f t="shared" si="31"/>
        <v>0</v>
      </c>
      <c r="BZS21" s="773">
        <f t="shared" si="31"/>
        <v>0</v>
      </c>
      <c r="BZT21" s="773">
        <f t="shared" si="31"/>
        <v>0</v>
      </c>
      <c r="BZU21" s="773">
        <f t="shared" si="31"/>
        <v>0</v>
      </c>
      <c r="BZV21" s="773">
        <f t="shared" si="31"/>
        <v>0</v>
      </c>
      <c r="BZW21" s="773">
        <f t="shared" si="31"/>
        <v>0</v>
      </c>
      <c r="BZX21" s="773">
        <f t="shared" si="31"/>
        <v>0</v>
      </c>
      <c r="BZY21" s="773">
        <f t="shared" si="31"/>
        <v>0</v>
      </c>
      <c r="BZZ21" s="773">
        <f t="shared" si="31"/>
        <v>0</v>
      </c>
      <c r="CAA21" s="773">
        <f t="shared" si="31"/>
        <v>0</v>
      </c>
      <c r="CAB21" s="773">
        <f t="shared" ref="CAB21:CCM21" si="32">IF(OR(CAB26&lt;$C$18,CAB26&gt;($C$18+9)),0,CAB27)</f>
        <v>0</v>
      </c>
      <c r="CAC21" s="773">
        <f t="shared" si="32"/>
        <v>0</v>
      </c>
      <c r="CAD21" s="773">
        <f t="shared" si="32"/>
        <v>0</v>
      </c>
      <c r="CAE21" s="773">
        <f t="shared" si="32"/>
        <v>0</v>
      </c>
      <c r="CAF21" s="773">
        <f t="shared" si="32"/>
        <v>0</v>
      </c>
      <c r="CAG21" s="773">
        <f t="shared" si="32"/>
        <v>0</v>
      </c>
      <c r="CAH21" s="773">
        <f t="shared" si="32"/>
        <v>0</v>
      </c>
      <c r="CAI21" s="773">
        <f t="shared" si="32"/>
        <v>0</v>
      </c>
      <c r="CAJ21" s="773">
        <f t="shared" si="32"/>
        <v>0</v>
      </c>
      <c r="CAK21" s="773">
        <f t="shared" si="32"/>
        <v>0</v>
      </c>
      <c r="CAL21" s="773">
        <f t="shared" si="32"/>
        <v>0</v>
      </c>
      <c r="CAM21" s="773">
        <f t="shared" si="32"/>
        <v>0</v>
      </c>
      <c r="CAN21" s="773">
        <f t="shared" si="32"/>
        <v>0</v>
      </c>
      <c r="CAO21" s="773">
        <f t="shared" si="32"/>
        <v>0</v>
      </c>
      <c r="CAP21" s="773">
        <f t="shared" si="32"/>
        <v>0</v>
      </c>
      <c r="CAQ21" s="773">
        <f t="shared" si="32"/>
        <v>0</v>
      </c>
      <c r="CAR21" s="773">
        <f t="shared" si="32"/>
        <v>0</v>
      </c>
      <c r="CAS21" s="773">
        <f t="shared" si="32"/>
        <v>0</v>
      </c>
      <c r="CAT21" s="773">
        <f t="shared" si="32"/>
        <v>0</v>
      </c>
      <c r="CAU21" s="773">
        <f t="shared" si="32"/>
        <v>0</v>
      </c>
      <c r="CAV21" s="773">
        <f t="shared" si="32"/>
        <v>0</v>
      </c>
      <c r="CAW21" s="773">
        <f t="shared" si="32"/>
        <v>0</v>
      </c>
      <c r="CAX21" s="773">
        <f t="shared" si="32"/>
        <v>0</v>
      </c>
      <c r="CAY21" s="773">
        <f t="shared" si="32"/>
        <v>0</v>
      </c>
      <c r="CAZ21" s="773">
        <f t="shared" si="32"/>
        <v>0</v>
      </c>
      <c r="CBA21" s="773">
        <f t="shared" si="32"/>
        <v>0</v>
      </c>
      <c r="CBB21" s="773">
        <f t="shared" si="32"/>
        <v>0</v>
      </c>
      <c r="CBC21" s="773">
        <f t="shared" si="32"/>
        <v>0</v>
      </c>
      <c r="CBD21" s="773">
        <f t="shared" si="32"/>
        <v>0</v>
      </c>
      <c r="CBE21" s="773">
        <f t="shared" si="32"/>
        <v>0</v>
      </c>
      <c r="CBF21" s="773">
        <f t="shared" si="32"/>
        <v>0</v>
      </c>
      <c r="CBG21" s="773">
        <f t="shared" si="32"/>
        <v>0</v>
      </c>
      <c r="CBH21" s="773">
        <f t="shared" si="32"/>
        <v>0</v>
      </c>
      <c r="CBI21" s="773">
        <f t="shared" si="32"/>
        <v>0</v>
      </c>
      <c r="CBJ21" s="773">
        <f t="shared" si="32"/>
        <v>0</v>
      </c>
      <c r="CBK21" s="773">
        <f t="shared" si="32"/>
        <v>0</v>
      </c>
      <c r="CBL21" s="773">
        <f t="shared" si="32"/>
        <v>0</v>
      </c>
      <c r="CBM21" s="773">
        <f t="shared" si="32"/>
        <v>0</v>
      </c>
      <c r="CBN21" s="773">
        <f t="shared" si="32"/>
        <v>0</v>
      </c>
      <c r="CBO21" s="773">
        <f t="shared" si="32"/>
        <v>0</v>
      </c>
      <c r="CBP21" s="773">
        <f t="shared" si="32"/>
        <v>0</v>
      </c>
      <c r="CBQ21" s="773">
        <f t="shared" si="32"/>
        <v>0</v>
      </c>
      <c r="CBR21" s="773">
        <f t="shared" si="32"/>
        <v>0</v>
      </c>
      <c r="CBS21" s="773">
        <f t="shared" si="32"/>
        <v>0</v>
      </c>
      <c r="CBT21" s="773">
        <f t="shared" si="32"/>
        <v>0</v>
      </c>
      <c r="CBU21" s="773">
        <f t="shared" si="32"/>
        <v>0</v>
      </c>
      <c r="CBV21" s="773">
        <f t="shared" si="32"/>
        <v>0</v>
      </c>
      <c r="CBW21" s="773">
        <f t="shared" si="32"/>
        <v>0</v>
      </c>
      <c r="CBX21" s="773">
        <f t="shared" si="32"/>
        <v>0</v>
      </c>
      <c r="CBY21" s="773">
        <f t="shared" si="32"/>
        <v>0</v>
      </c>
      <c r="CBZ21" s="773">
        <f t="shared" si="32"/>
        <v>0</v>
      </c>
      <c r="CCA21" s="773">
        <f t="shared" si="32"/>
        <v>0</v>
      </c>
      <c r="CCB21" s="773">
        <f t="shared" si="32"/>
        <v>0</v>
      </c>
      <c r="CCC21" s="773">
        <f t="shared" si="32"/>
        <v>0</v>
      </c>
      <c r="CCD21" s="773">
        <f t="shared" si="32"/>
        <v>0</v>
      </c>
      <c r="CCE21" s="773">
        <f t="shared" si="32"/>
        <v>0</v>
      </c>
      <c r="CCF21" s="773">
        <f t="shared" si="32"/>
        <v>0</v>
      </c>
      <c r="CCG21" s="773">
        <f t="shared" si="32"/>
        <v>0</v>
      </c>
      <c r="CCH21" s="773">
        <f t="shared" si="32"/>
        <v>0</v>
      </c>
      <c r="CCI21" s="773">
        <f t="shared" si="32"/>
        <v>0</v>
      </c>
      <c r="CCJ21" s="773">
        <f t="shared" si="32"/>
        <v>0</v>
      </c>
      <c r="CCK21" s="773">
        <f t="shared" si="32"/>
        <v>0</v>
      </c>
      <c r="CCL21" s="773">
        <f t="shared" si="32"/>
        <v>0</v>
      </c>
      <c r="CCM21" s="773">
        <f t="shared" si="32"/>
        <v>0</v>
      </c>
      <c r="CCN21" s="773">
        <f t="shared" ref="CCN21:CEY21" si="33">IF(OR(CCN26&lt;$C$18,CCN26&gt;($C$18+9)),0,CCN27)</f>
        <v>0</v>
      </c>
      <c r="CCO21" s="773">
        <f t="shared" si="33"/>
        <v>0</v>
      </c>
      <c r="CCP21" s="773">
        <f t="shared" si="33"/>
        <v>0</v>
      </c>
      <c r="CCQ21" s="773">
        <f t="shared" si="33"/>
        <v>0</v>
      </c>
      <c r="CCR21" s="773">
        <f t="shared" si="33"/>
        <v>0</v>
      </c>
      <c r="CCS21" s="773">
        <f t="shared" si="33"/>
        <v>0</v>
      </c>
      <c r="CCT21" s="773">
        <f t="shared" si="33"/>
        <v>0</v>
      </c>
      <c r="CCU21" s="773">
        <f t="shared" si="33"/>
        <v>0</v>
      </c>
      <c r="CCV21" s="773">
        <f t="shared" si="33"/>
        <v>0</v>
      </c>
      <c r="CCW21" s="773">
        <f t="shared" si="33"/>
        <v>0</v>
      </c>
      <c r="CCX21" s="773">
        <f t="shared" si="33"/>
        <v>0</v>
      </c>
      <c r="CCY21" s="773">
        <f t="shared" si="33"/>
        <v>0</v>
      </c>
      <c r="CCZ21" s="773">
        <f t="shared" si="33"/>
        <v>0</v>
      </c>
      <c r="CDA21" s="773">
        <f t="shared" si="33"/>
        <v>0</v>
      </c>
      <c r="CDB21" s="773">
        <f t="shared" si="33"/>
        <v>0</v>
      </c>
      <c r="CDC21" s="773">
        <f t="shared" si="33"/>
        <v>0</v>
      </c>
      <c r="CDD21" s="773">
        <f t="shared" si="33"/>
        <v>0</v>
      </c>
      <c r="CDE21" s="773">
        <f t="shared" si="33"/>
        <v>0</v>
      </c>
      <c r="CDF21" s="773">
        <f t="shared" si="33"/>
        <v>0</v>
      </c>
      <c r="CDG21" s="773">
        <f t="shared" si="33"/>
        <v>0</v>
      </c>
      <c r="CDH21" s="773">
        <f t="shared" si="33"/>
        <v>0</v>
      </c>
      <c r="CDI21" s="773">
        <f t="shared" si="33"/>
        <v>0</v>
      </c>
      <c r="CDJ21" s="773">
        <f t="shared" si="33"/>
        <v>0</v>
      </c>
      <c r="CDK21" s="773">
        <f t="shared" si="33"/>
        <v>0</v>
      </c>
      <c r="CDL21" s="773">
        <f t="shared" si="33"/>
        <v>0</v>
      </c>
      <c r="CDM21" s="773">
        <f t="shared" si="33"/>
        <v>0</v>
      </c>
      <c r="CDN21" s="773">
        <f t="shared" si="33"/>
        <v>0</v>
      </c>
      <c r="CDO21" s="773">
        <f t="shared" si="33"/>
        <v>0</v>
      </c>
      <c r="CDP21" s="773">
        <f t="shared" si="33"/>
        <v>0</v>
      </c>
      <c r="CDQ21" s="773">
        <f t="shared" si="33"/>
        <v>0</v>
      </c>
      <c r="CDR21" s="773">
        <f t="shared" si="33"/>
        <v>0</v>
      </c>
      <c r="CDS21" s="773">
        <f t="shared" si="33"/>
        <v>0</v>
      </c>
      <c r="CDT21" s="773">
        <f t="shared" si="33"/>
        <v>0</v>
      </c>
      <c r="CDU21" s="773">
        <f t="shared" si="33"/>
        <v>0</v>
      </c>
      <c r="CDV21" s="773">
        <f t="shared" si="33"/>
        <v>0</v>
      </c>
      <c r="CDW21" s="773">
        <f t="shared" si="33"/>
        <v>0</v>
      </c>
      <c r="CDX21" s="773">
        <f t="shared" si="33"/>
        <v>0</v>
      </c>
      <c r="CDY21" s="773">
        <f t="shared" si="33"/>
        <v>0</v>
      </c>
      <c r="CDZ21" s="773">
        <f t="shared" si="33"/>
        <v>0</v>
      </c>
      <c r="CEA21" s="773">
        <f t="shared" si="33"/>
        <v>0</v>
      </c>
      <c r="CEB21" s="773">
        <f t="shared" si="33"/>
        <v>0</v>
      </c>
      <c r="CEC21" s="773">
        <f t="shared" si="33"/>
        <v>0</v>
      </c>
      <c r="CED21" s="773">
        <f t="shared" si="33"/>
        <v>0</v>
      </c>
      <c r="CEE21" s="773">
        <f t="shared" si="33"/>
        <v>0</v>
      </c>
      <c r="CEF21" s="773">
        <f t="shared" si="33"/>
        <v>0</v>
      </c>
      <c r="CEG21" s="773">
        <f t="shared" si="33"/>
        <v>0</v>
      </c>
      <c r="CEH21" s="773">
        <f t="shared" si="33"/>
        <v>0</v>
      </c>
      <c r="CEI21" s="773">
        <f t="shared" si="33"/>
        <v>0</v>
      </c>
      <c r="CEJ21" s="773">
        <f t="shared" si="33"/>
        <v>0</v>
      </c>
      <c r="CEK21" s="773">
        <f t="shared" si="33"/>
        <v>0</v>
      </c>
      <c r="CEL21" s="773">
        <f t="shared" si="33"/>
        <v>0</v>
      </c>
      <c r="CEM21" s="773">
        <f t="shared" si="33"/>
        <v>0</v>
      </c>
      <c r="CEN21" s="773">
        <f t="shared" si="33"/>
        <v>0</v>
      </c>
      <c r="CEO21" s="773">
        <f t="shared" si="33"/>
        <v>0</v>
      </c>
      <c r="CEP21" s="773">
        <f t="shared" si="33"/>
        <v>0</v>
      </c>
      <c r="CEQ21" s="773">
        <f t="shared" si="33"/>
        <v>0</v>
      </c>
      <c r="CER21" s="773">
        <f t="shared" si="33"/>
        <v>0</v>
      </c>
      <c r="CES21" s="773">
        <f t="shared" si="33"/>
        <v>0</v>
      </c>
      <c r="CET21" s="773">
        <f t="shared" si="33"/>
        <v>0</v>
      </c>
      <c r="CEU21" s="773">
        <f t="shared" si="33"/>
        <v>0</v>
      </c>
      <c r="CEV21" s="773">
        <f t="shared" si="33"/>
        <v>0</v>
      </c>
      <c r="CEW21" s="773">
        <f t="shared" si="33"/>
        <v>0</v>
      </c>
      <c r="CEX21" s="773">
        <f t="shared" si="33"/>
        <v>0</v>
      </c>
      <c r="CEY21" s="773">
        <f t="shared" si="33"/>
        <v>0</v>
      </c>
      <c r="CEZ21" s="773">
        <f t="shared" ref="CEZ21:CHK21" si="34">IF(OR(CEZ26&lt;$C$18,CEZ26&gt;($C$18+9)),0,CEZ27)</f>
        <v>0</v>
      </c>
      <c r="CFA21" s="773">
        <f t="shared" si="34"/>
        <v>0</v>
      </c>
      <c r="CFB21" s="773">
        <f t="shared" si="34"/>
        <v>0</v>
      </c>
      <c r="CFC21" s="773">
        <f t="shared" si="34"/>
        <v>0</v>
      </c>
      <c r="CFD21" s="773">
        <f t="shared" si="34"/>
        <v>0</v>
      </c>
      <c r="CFE21" s="773">
        <f t="shared" si="34"/>
        <v>0</v>
      </c>
      <c r="CFF21" s="773">
        <f t="shared" si="34"/>
        <v>0</v>
      </c>
      <c r="CFG21" s="773">
        <f t="shared" si="34"/>
        <v>0</v>
      </c>
      <c r="CFH21" s="773">
        <f t="shared" si="34"/>
        <v>0</v>
      </c>
      <c r="CFI21" s="773">
        <f t="shared" si="34"/>
        <v>0</v>
      </c>
      <c r="CFJ21" s="773">
        <f t="shared" si="34"/>
        <v>0</v>
      </c>
      <c r="CFK21" s="773">
        <f t="shared" si="34"/>
        <v>0</v>
      </c>
      <c r="CFL21" s="773">
        <f t="shared" si="34"/>
        <v>0</v>
      </c>
      <c r="CFM21" s="773">
        <f t="shared" si="34"/>
        <v>0</v>
      </c>
      <c r="CFN21" s="773">
        <f t="shared" si="34"/>
        <v>0</v>
      </c>
      <c r="CFO21" s="773">
        <f t="shared" si="34"/>
        <v>0</v>
      </c>
      <c r="CFP21" s="773">
        <f t="shared" si="34"/>
        <v>0</v>
      </c>
      <c r="CFQ21" s="773">
        <f t="shared" si="34"/>
        <v>0</v>
      </c>
      <c r="CFR21" s="773">
        <f t="shared" si="34"/>
        <v>0</v>
      </c>
      <c r="CFS21" s="773">
        <f t="shared" si="34"/>
        <v>0</v>
      </c>
      <c r="CFT21" s="773">
        <f t="shared" si="34"/>
        <v>0</v>
      </c>
      <c r="CFU21" s="773">
        <f t="shared" si="34"/>
        <v>0</v>
      </c>
      <c r="CFV21" s="773">
        <f t="shared" si="34"/>
        <v>0</v>
      </c>
      <c r="CFW21" s="773">
        <f t="shared" si="34"/>
        <v>0</v>
      </c>
      <c r="CFX21" s="773">
        <f t="shared" si="34"/>
        <v>0</v>
      </c>
      <c r="CFY21" s="773">
        <f t="shared" si="34"/>
        <v>0</v>
      </c>
      <c r="CFZ21" s="773">
        <f t="shared" si="34"/>
        <v>0</v>
      </c>
      <c r="CGA21" s="773">
        <f t="shared" si="34"/>
        <v>0</v>
      </c>
      <c r="CGB21" s="773">
        <f t="shared" si="34"/>
        <v>0</v>
      </c>
      <c r="CGC21" s="773">
        <f t="shared" si="34"/>
        <v>0</v>
      </c>
      <c r="CGD21" s="773">
        <f t="shared" si="34"/>
        <v>0</v>
      </c>
      <c r="CGE21" s="773">
        <f t="shared" si="34"/>
        <v>0</v>
      </c>
      <c r="CGF21" s="773">
        <f t="shared" si="34"/>
        <v>0</v>
      </c>
      <c r="CGG21" s="773">
        <f t="shared" si="34"/>
        <v>0</v>
      </c>
      <c r="CGH21" s="773">
        <f t="shared" si="34"/>
        <v>0</v>
      </c>
      <c r="CGI21" s="773">
        <f t="shared" si="34"/>
        <v>0</v>
      </c>
      <c r="CGJ21" s="773">
        <f t="shared" si="34"/>
        <v>0</v>
      </c>
      <c r="CGK21" s="773">
        <f t="shared" si="34"/>
        <v>0</v>
      </c>
      <c r="CGL21" s="773">
        <f t="shared" si="34"/>
        <v>0</v>
      </c>
      <c r="CGM21" s="773">
        <f t="shared" si="34"/>
        <v>0</v>
      </c>
      <c r="CGN21" s="773">
        <f t="shared" si="34"/>
        <v>0</v>
      </c>
      <c r="CGO21" s="773">
        <f t="shared" si="34"/>
        <v>0</v>
      </c>
      <c r="CGP21" s="773">
        <f t="shared" si="34"/>
        <v>0</v>
      </c>
      <c r="CGQ21" s="773">
        <f t="shared" si="34"/>
        <v>0</v>
      </c>
      <c r="CGR21" s="773">
        <f t="shared" si="34"/>
        <v>0</v>
      </c>
      <c r="CGS21" s="773">
        <f t="shared" si="34"/>
        <v>0</v>
      </c>
      <c r="CGT21" s="773">
        <f t="shared" si="34"/>
        <v>0</v>
      </c>
      <c r="CGU21" s="773">
        <f t="shared" si="34"/>
        <v>0</v>
      </c>
      <c r="CGV21" s="773">
        <f t="shared" si="34"/>
        <v>0</v>
      </c>
      <c r="CGW21" s="773">
        <f t="shared" si="34"/>
        <v>0</v>
      </c>
      <c r="CGX21" s="773">
        <f t="shared" si="34"/>
        <v>0</v>
      </c>
      <c r="CGY21" s="773">
        <f t="shared" si="34"/>
        <v>0</v>
      </c>
      <c r="CGZ21" s="773">
        <f t="shared" si="34"/>
        <v>0</v>
      </c>
      <c r="CHA21" s="773">
        <f t="shared" si="34"/>
        <v>0</v>
      </c>
      <c r="CHB21" s="773">
        <f t="shared" si="34"/>
        <v>0</v>
      </c>
      <c r="CHC21" s="773">
        <f t="shared" si="34"/>
        <v>0</v>
      </c>
      <c r="CHD21" s="773">
        <f t="shared" si="34"/>
        <v>0</v>
      </c>
      <c r="CHE21" s="773">
        <f t="shared" si="34"/>
        <v>0</v>
      </c>
      <c r="CHF21" s="773">
        <f t="shared" si="34"/>
        <v>0</v>
      </c>
      <c r="CHG21" s="773">
        <f t="shared" si="34"/>
        <v>0</v>
      </c>
      <c r="CHH21" s="773">
        <f t="shared" si="34"/>
        <v>0</v>
      </c>
      <c r="CHI21" s="773">
        <f t="shared" si="34"/>
        <v>0</v>
      </c>
      <c r="CHJ21" s="773">
        <f t="shared" si="34"/>
        <v>0</v>
      </c>
      <c r="CHK21" s="773">
        <f t="shared" si="34"/>
        <v>0</v>
      </c>
      <c r="CHL21" s="773">
        <f t="shared" ref="CHL21:CJW21" si="35">IF(OR(CHL26&lt;$C$18,CHL26&gt;($C$18+9)),0,CHL27)</f>
        <v>0</v>
      </c>
      <c r="CHM21" s="773">
        <f t="shared" si="35"/>
        <v>0</v>
      </c>
      <c r="CHN21" s="773">
        <f t="shared" si="35"/>
        <v>0</v>
      </c>
      <c r="CHO21" s="773">
        <f t="shared" si="35"/>
        <v>0</v>
      </c>
      <c r="CHP21" s="773">
        <f t="shared" si="35"/>
        <v>0</v>
      </c>
      <c r="CHQ21" s="773">
        <f t="shared" si="35"/>
        <v>0</v>
      </c>
      <c r="CHR21" s="773">
        <f t="shared" si="35"/>
        <v>0</v>
      </c>
      <c r="CHS21" s="773">
        <f t="shared" si="35"/>
        <v>0</v>
      </c>
      <c r="CHT21" s="773">
        <f t="shared" si="35"/>
        <v>0</v>
      </c>
      <c r="CHU21" s="773">
        <f t="shared" si="35"/>
        <v>0</v>
      </c>
      <c r="CHV21" s="773">
        <f t="shared" si="35"/>
        <v>0</v>
      </c>
      <c r="CHW21" s="773">
        <f t="shared" si="35"/>
        <v>0</v>
      </c>
      <c r="CHX21" s="773">
        <f t="shared" si="35"/>
        <v>0</v>
      </c>
      <c r="CHY21" s="773">
        <f t="shared" si="35"/>
        <v>0</v>
      </c>
      <c r="CHZ21" s="773">
        <f t="shared" si="35"/>
        <v>0</v>
      </c>
      <c r="CIA21" s="773">
        <f t="shared" si="35"/>
        <v>0</v>
      </c>
      <c r="CIB21" s="773">
        <f t="shared" si="35"/>
        <v>0</v>
      </c>
      <c r="CIC21" s="773">
        <f t="shared" si="35"/>
        <v>0</v>
      </c>
      <c r="CID21" s="773">
        <f t="shared" si="35"/>
        <v>0</v>
      </c>
      <c r="CIE21" s="773">
        <f t="shared" si="35"/>
        <v>0</v>
      </c>
      <c r="CIF21" s="773">
        <f t="shared" si="35"/>
        <v>0</v>
      </c>
      <c r="CIG21" s="773">
        <f t="shared" si="35"/>
        <v>0</v>
      </c>
      <c r="CIH21" s="773">
        <f t="shared" si="35"/>
        <v>0</v>
      </c>
      <c r="CII21" s="773">
        <f t="shared" si="35"/>
        <v>0</v>
      </c>
      <c r="CIJ21" s="773">
        <f t="shared" si="35"/>
        <v>0</v>
      </c>
      <c r="CIK21" s="773">
        <f t="shared" si="35"/>
        <v>0</v>
      </c>
      <c r="CIL21" s="773">
        <f t="shared" si="35"/>
        <v>0</v>
      </c>
      <c r="CIM21" s="773">
        <f t="shared" si="35"/>
        <v>0</v>
      </c>
      <c r="CIN21" s="773">
        <f t="shared" si="35"/>
        <v>0</v>
      </c>
      <c r="CIO21" s="773">
        <f t="shared" si="35"/>
        <v>0</v>
      </c>
      <c r="CIP21" s="773">
        <f t="shared" si="35"/>
        <v>0</v>
      </c>
      <c r="CIQ21" s="773">
        <f t="shared" si="35"/>
        <v>0</v>
      </c>
      <c r="CIR21" s="773">
        <f t="shared" si="35"/>
        <v>0</v>
      </c>
      <c r="CIS21" s="773">
        <f t="shared" si="35"/>
        <v>0</v>
      </c>
      <c r="CIT21" s="773">
        <f t="shared" si="35"/>
        <v>0</v>
      </c>
      <c r="CIU21" s="773">
        <f t="shared" si="35"/>
        <v>0</v>
      </c>
      <c r="CIV21" s="773">
        <f t="shared" si="35"/>
        <v>0</v>
      </c>
      <c r="CIW21" s="773">
        <f t="shared" si="35"/>
        <v>0</v>
      </c>
      <c r="CIX21" s="773">
        <f t="shared" si="35"/>
        <v>0</v>
      </c>
      <c r="CIY21" s="773">
        <f t="shared" si="35"/>
        <v>0</v>
      </c>
      <c r="CIZ21" s="773">
        <f t="shared" si="35"/>
        <v>0</v>
      </c>
      <c r="CJA21" s="773">
        <f t="shared" si="35"/>
        <v>0</v>
      </c>
      <c r="CJB21" s="773">
        <f t="shared" si="35"/>
        <v>0</v>
      </c>
      <c r="CJC21" s="773">
        <f t="shared" si="35"/>
        <v>0</v>
      </c>
      <c r="CJD21" s="773">
        <f t="shared" si="35"/>
        <v>0</v>
      </c>
      <c r="CJE21" s="773">
        <f t="shared" si="35"/>
        <v>0</v>
      </c>
      <c r="CJF21" s="773">
        <f t="shared" si="35"/>
        <v>0</v>
      </c>
      <c r="CJG21" s="773">
        <f t="shared" si="35"/>
        <v>0</v>
      </c>
      <c r="CJH21" s="773">
        <f t="shared" si="35"/>
        <v>0</v>
      </c>
      <c r="CJI21" s="773">
        <f t="shared" si="35"/>
        <v>0</v>
      </c>
      <c r="CJJ21" s="773">
        <f t="shared" si="35"/>
        <v>0</v>
      </c>
      <c r="CJK21" s="773">
        <f t="shared" si="35"/>
        <v>0</v>
      </c>
      <c r="CJL21" s="773">
        <f t="shared" si="35"/>
        <v>0</v>
      </c>
      <c r="CJM21" s="773">
        <f t="shared" si="35"/>
        <v>0</v>
      </c>
      <c r="CJN21" s="773">
        <f t="shared" si="35"/>
        <v>0</v>
      </c>
      <c r="CJO21" s="773">
        <f t="shared" si="35"/>
        <v>0</v>
      </c>
      <c r="CJP21" s="773">
        <f t="shared" si="35"/>
        <v>0</v>
      </c>
      <c r="CJQ21" s="773">
        <f t="shared" si="35"/>
        <v>0</v>
      </c>
      <c r="CJR21" s="773">
        <f t="shared" si="35"/>
        <v>0</v>
      </c>
      <c r="CJS21" s="773">
        <f t="shared" si="35"/>
        <v>0</v>
      </c>
      <c r="CJT21" s="773">
        <f t="shared" si="35"/>
        <v>0</v>
      </c>
      <c r="CJU21" s="773">
        <f t="shared" si="35"/>
        <v>0</v>
      </c>
      <c r="CJV21" s="773">
        <f t="shared" si="35"/>
        <v>0</v>
      </c>
      <c r="CJW21" s="773">
        <f t="shared" si="35"/>
        <v>0</v>
      </c>
      <c r="CJX21" s="773">
        <f t="shared" ref="CJX21:CMI21" si="36">IF(OR(CJX26&lt;$C$18,CJX26&gt;($C$18+9)),0,CJX27)</f>
        <v>0</v>
      </c>
      <c r="CJY21" s="773">
        <f t="shared" si="36"/>
        <v>0</v>
      </c>
      <c r="CJZ21" s="773">
        <f t="shared" si="36"/>
        <v>0</v>
      </c>
      <c r="CKA21" s="773">
        <f t="shared" si="36"/>
        <v>0</v>
      </c>
      <c r="CKB21" s="773">
        <f t="shared" si="36"/>
        <v>0</v>
      </c>
      <c r="CKC21" s="773">
        <f t="shared" si="36"/>
        <v>0</v>
      </c>
      <c r="CKD21" s="773">
        <f t="shared" si="36"/>
        <v>0</v>
      </c>
      <c r="CKE21" s="773">
        <f t="shared" si="36"/>
        <v>0</v>
      </c>
      <c r="CKF21" s="773">
        <f t="shared" si="36"/>
        <v>0</v>
      </c>
      <c r="CKG21" s="773">
        <f t="shared" si="36"/>
        <v>0</v>
      </c>
      <c r="CKH21" s="773">
        <f t="shared" si="36"/>
        <v>0</v>
      </c>
      <c r="CKI21" s="773">
        <f t="shared" si="36"/>
        <v>0</v>
      </c>
      <c r="CKJ21" s="773">
        <f t="shared" si="36"/>
        <v>0</v>
      </c>
      <c r="CKK21" s="773">
        <f t="shared" si="36"/>
        <v>0</v>
      </c>
      <c r="CKL21" s="773">
        <f t="shared" si="36"/>
        <v>0</v>
      </c>
      <c r="CKM21" s="773">
        <f t="shared" si="36"/>
        <v>0</v>
      </c>
      <c r="CKN21" s="773">
        <f t="shared" si="36"/>
        <v>0</v>
      </c>
      <c r="CKO21" s="773">
        <f t="shared" si="36"/>
        <v>0</v>
      </c>
      <c r="CKP21" s="773">
        <f t="shared" si="36"/>
        <v>0</v>
      </c>
      <c r="CKQ21" s="773">
        <f t="shared" si="36"/>
        <v>0</v>
      </c>
      <c r="CKR21" s="773">
        <f t="shared" si="36"/>
        <v>0</v>
      </c>
      <c r="CKS21" s="773">
        <f t="shared" si="36"/>
        <v>0</v>
      </c>
      <c r="CKT21" s="773">
        <f t="shared" si="36"/>
        <v>0</v>
      </c>
      <c r="CKU21" s="773">
        <f t="shared" si="36"/>
        <v>0</v>
      </c>
      <c r="CKV21" s="773">
        <f t="shared" si="36"/>
        <v>0</v>
      </c>
      <c r="CKW21" s="773">
        <f t="shared" si="36"/>
        <v>0</v>
      </c>
      <c r="CKX21" s="773">
        <f t="shared" si="36"/>
        <v>0</v>
      </c>
      <c r="CKY21" s="773">
        <f t="shared" si="36"/>
        <v>0</v>
      </c>
      <c r="CKZ21" s="773">
        <f t="shared" si="36"/>
        <v>0</v>
      </c>
      <c r="CLA21" s="773">
        <f t="shared" si="36"/>
        <v>0</v>
      </c>
      <c r="CLB21" s="773">
        <f t="shared" si="36"/>
        <v>0</v>
      </c>
      <c r="CLC21" s="773">
        <f t="shared" si="36"/>
        <v>0</v>
      </c>
      <c r="CLD21" s="773">
        <f t="shared" si="36"/>
        <v>0</v>
      </c>
      <c r="CLE21" s="773">
        <f t="shared" si="36"/>
        <v>0</v>
      </c>
      <c r="CLF21" s="773">
        <f t="shared" si="36"/>
        <v>0</v>
      </c>
      <c r="CLG21" s="773">
        <f t="shared" si="36"/>
        <v>0</v>
      </c>
      <c r="CLH21" s="773">
        <f t="shared" si="36"/>
        <v>0</v>
      </c>
      <c r="CLI21" s="773">
        <f t="shared" si="36"/>
        <v>0</v>
      </c>
      <c r="CLJ21" s="773">
        <f t="shared" si="36"/>
        <v>0</v>
      </c>
      <c r="CLK21" s="773">
        <f t="shared" si="36"/>
        <v>0</v>
      </c>
      <c r="CLL21" s="773">
        <f t="shared" si="36"/>
        <v>0</v>
      </c>
      <c r="CLM21" s="773">
        <f t="shared" si="36"/>
        <v>0</v>
      </c>
      <c r="CLN21" s="773">
        <f t="shared" si="36"/>
        <v>0</v>
      </c>
      <c r="CLO21" s="773">
        <f t="shared" si="36"/>
        <v>0</v>
      </c>
      <c r="CLP21" s="773">
        <f t="shared" si="36"/>
        <v>0</v>
      </c>
      <c r="CLQ21" s="773">
        <f t="shared" si="36"/>
        <v>0</v>
      </c>
      <c r="CLR21" s="773">
        <f t="shared" si="36"/>
        <v>0</v>
      </c>
      <c r="CLS21" s="773">
        <f t="shared" si="36"/>
        <v>0</v>
      </c>
      <c r="CLT21" s="773">
        <f t="shared" si="36"/>
        <v>0</v>
      </c>
      <c r="CLU21" s="773">
        <f t="shared" si="36"/>
        <v>0</v>
      </c>
      <c r="CLV21" s="773">
        <f t="shared" si="36"/>
        <v>0</v>
      </c>
      <c r="CLW21" s="773">
        <f t="shared" si="36"/>
        <v>0</v>
      </c>
      <c r="CLX21" s="773">
        <f t="shared" si="36"/>
        <v>0</v>
      </c>
      <c r="CLY21" s="773">
        <f t="shared" si="36"/>
        <v>0</v>
      </c>
      <c r="CLZ21" s="773">
        <f t="shared" si="36"/>
        <v>0</v>
      </c>
      <c r="CMA21" s="773">
        <f t="shared" si="36"/>
        <v>0</v>
      </c>
      <c r="CMB21" s="773">
        <f t="shared" si="36"/>
        <v>0</v>
      </c>
      <c r="CMC21" s="773">
        <f t="shared" si="36"/>
        <v>0</v>
      </c>
      <c r="CMD21" s="773">
        <f t="shared" si="36"/>
        <v>0</v>
      </c>
      <c r="CME21" s="773">
        <f t="shared" si="36"/>
        <v>0</v>
      </c>
      <c r="CMF21" s="773">
        <f t="shared" si="36"/>
        <v>0</v>
      </c>
      <c r="CMG21" s="773">
        <f t="shared" si="36"/>
        <v>0</v>
      </c>
      <c r="CMH21" s="773">
        <f t="shared" si="36"/>
        <v>0</v>
      </c>
      <c r="CMI21" s="773">
        <f t="shared" si="36"/>
        <v>0</v>
      </c>
      <c r="CMJ21" s="773">
        <f t="shared" ref="CMJ21:COU21" si="37">IF(OR(CMJ26&lt;$C$18,CMJ26&gt;($C$18+9)),0,CMJ27)</f>
        <v>0</v>
      </c>
      <c r="CMK21" s="773">
        <f t="shared" si="37"/>
        <v>0</v>
      </c>
      <c r="CML21" s="773">
        <f t="shared" si="37"/>
        <v>0</v>
      </c>
      <c r="CMM21" s="773">
        <f t="shared" si="37"/>
        <v>0</v>
      </c>
      <c r="CMN21" s="773">
        <f t="shared" si="37"/>
        <v>0</v>
      </c>
      <c r="CMO21" s="773">
        <f t="shared" si="37"/>
        <v>0</v>
      </c>
      <c r="CMP21" s="773">
        <f t="shared" si="37"/>
        <v>0</v>
      </c>
      <c r="CMQ21" s="773">
        <f t="shared" si="37"/>
        <v>0</v>
      </c>
      <c r="CMR21" s="773">
        <f t="shared" si="37"/>
        <v>0</v>
      </c>
      <c r="CMS21" s="773">
        <f t="shared" si="37"/>
        <v>0</v>
      </c>
      <c r="CMT21" s="773">
        <f t="shared" si="37"/>
        <v>0</v>
      </c>
      <c r="CMU21" s="773">
        <f t="shared" si="37"/>
        <v>0</v>
      </c>
      <c r="CMV21" s="773">
        <f t="shared" si="37"/>
        <v>0</v>
      </c>
      <c r="CMW21" s="773">
        <f t="shared" si="37"/>
        <v>0</v>
      </c>
      <c r="CMX21" s="773">
        <f t="shared" si="37"/>
        <v>0</v>
      </c>
      <c r="CMY21" s="773">
        <f t="shared" si="37"/>
        <v>0</v>
      </c>
      <c r="CMZ21" s="773">
        <f t="shared" si="37"/>
        <v>0</v>
      </c>
      <c r="CNA21" s="773">
        <f t="shared" si="37"/>
        <v>0</v>
      </c>
      <c r="CNB21" s="773">
        <f t="shared" si="37"/>
        <v>0</v>
      </c>
      <c r="CNC21" s="773">
        <f t="shared" si="37"/>
        <v>0</v>
      </c>
      <c r="CND21" s="773">
        <f t="shared" si="37"/>
        <v>0</v>
      </c>
      <c r="CNE21" s="773">
        <f t="shared" si="37"/>
        <v>0</v>
      </c>
      <c r="CNF21" s="773">
        <f t="shared" si="37"/>
        <v>0</v>
      </c>
      <c r="CNG21" s="773">
        <f t="shared" si="37"/>
        <v>0</v>
      </c>
      <c r="CNH21" s="773">
        <f t="shared" si="37"/>
        <v>0</v>
      </c>
      <c r="CNI21" s="773">
        <f t="shared" si="37"/>
        <v>0</v>
      </c>
      <c r="CNJ21" s="773">
        <f t="shared" si="37"/>
        <v>0</v>
      </c>
      <c r="CNK21" s="773">
        <f t="shared" si="37"/>
        <v>0</v>
      </c>
      <c r="CNL21" s="773">
        <f t="shared" si="37"/>
        <v>0</v>
      </c>
      <c r="CNM21" s="773">
        <f t="shared" si="37"/>
        <v>0</v>
      </c>
      <c r="CNN21" s="773">
        <f t="shared" si="37"/>
        <v>0</v>
      </c>
      <c r="CNO21" s="773">
        <f t="shared" si="37"/>
        <v>0</v>
      </c>
      <c r="CNP21" s="773">
        <f t="shared" si="37"/>
        <v>0</v>
      </c>
      <c r="CNQ21" s="773">
        <f t="shared" si="37"/>
        <v>0</v>
      </c>
      <c r="CNR21" s="773">
        <f t="shared" si="37"/>
        <v>0</v>
      </c>
      <c r="CNS21" s="773">
        <f t="shared" si="37"/>
        <v>0</v>
      </c>
      <c r="CNT21" s="773">
        <f t="shared" si="37"/>
        <v>0</v>
      </c>
      <c r="CNU21" s="773">
        <f t="shared" si="37"/>
        <v>0</v>
      </c>
      <c r="CNV21" s="773">
        <f t="shared" si="37"/>
        <v>0</v>
      </c>
      <c r="CNW21" s="773">
        <f t="shared" si="37"/>
        <v>0</v>
      </c>
      <c r="CNX21" s="773">
        <f t="shared" si="37"/>
        <v>0</v>
      </c>
      <c r="CNY21" s="773">
        <f t="shared" si="37"/>
        <v>0</v>
      </c>
      <c r="CNZ21" s="773">
        <f t="shared" si="37"/>
        <v>0</v>
      </c>
      <c r="COA21" s="773">
        <f t="shared" si="37"/>
        <v>0</v>
      </c>
      <c r="COB21" s="773">
        <f t="shared" si="37"/>
        <v>0</v>
      </c>
      <c r="COC21" s="773">
        <f t="shared" si="37"/>
        <v>0</v>
      </c>
      <c r="COD21" s="773">
        <f t="shared" si="37"/>
        <v>0</v>
      </c>
      <c r="COE21" s="773">
        <f t="shared" si="37"/>
        <v>0</v>
      </c>
      <c r="COF21" s="773">
        <f t="shared" si="37"/>
        <v>0</v>
      </c>
      <c r="COG21" s="773">
        <f t="shared" si="37"/>
        <v>0</v>
      </c>
      <c r="COH21" s="773">
        <f t="shared" si="37"/>
        <v>0</v>
      </c>
      <c r="COI21" s="773">
        <f t="shared" si="37"/>
        <v>0</v>
      </c>
      <c r="COJ21" s="773">
        <f t="shared" si="37"/>
        <v>0</v>
      </c>
      <c r="COK21" s="773">
        <f t="shared" si="37"/>
        <v>0</v>
      </c>
      <c r="COL21" s="773">
        <f t="shared" si="37"/>
        <v>0</v>
      </c>
      <c r="COM21" s="773">
        <f t="shared" si="37"/>
        <v>0</v>
      </c>
      <c r="CON21" s="773">
        <f t="shared" si="37"/>
        <v>0</v>
      </c>
      <c r="COO21" s="773">
        <f t="shared" si="37"/>
        <v>0</v>
      </c>
      <c r="COP21" s="773">
        <f t="shared" si="37"/>
        <v>0</v>
      </c>
      <c r="COQ21" s="773">
        <f t="shared" si="37"/>
        <v>0</v>
      </c>
      <c r="COR21" s="773">
        <f t="shared" si="37"/>
        <v>0</v>
      </c>
      <c r="COS21" s="773">
        <f t="shared" si="37"/>
        <v>0</v>
      </c>
      <c r="COT21" s="773">
        <f t="shared" si="37"/>
        <v>0</v>
      </c>
      <c r="COU21" s="773">
        <f t="shared" si="37"/>
        <v>0</v>
      </c>
      <c r="COV21" s="773">
        <f t="shared" ref="COV21:CRG21" si="38">IF(OR(COV26&lt;$C$18,COV26&gt;($C$18+9)),0,COV27)</f>
        <v>0</v>
      </c>
      <c r="COW21" s="773">
        <f t="shared" si="38"/>
        <v>0</v>
      </c>
      <c r="COX21" s="773">
        <f t="shared" si="38"/>
        <v>0</v>
      </c>
      <c r="COY21" s="773">
        <f t="shared" si="38"/>
        <v>0</v>
      </c>
      <c r="COZ21" s="773">
        <f t="shared" si="38"/>
        <v>0</v>
      </c>
      <c r="CPA21" s="773">
        <f t="shared" si="38"/>
        <v>0</v>
      </c>
      <c r="CPB21" s="773">
        <f t="shared" si="38"/>
        <v>0</v>
      </c>
      <c r="CPC21" s="773">
        <f t="shared" si="38"/>
        <v>0</v>
      </c>
      <c r="CPD21" s="773">
        <f t="shared" si="38"/>
        <v>0</v>
      </c>
      <c r="CPE21" s="773">
        <f t="shared" si="38"/>
        <v>0</v>
      </c>
      <c r="CPF21" s="773">
        <f t="shared" si="38"/>
        <v>0</v>
      </c>
      <c r="CPG21" s="773">
        <f t="shared" si="38"/>
        <v>0</v>
      </c>
      <c r="CPH21" s="773">
        <f t="shared" si="38"/>
        <v>0</v>
      </c>
      <c r="CPI21" s="773">
        <f t="shared" si="38"/>
        <v>0</v>
      </c>
      <c r="CPJ21" s="773">
        <f t="shared" si="38"/>
        <v>0</v>
      </c>
      <c r="CPK21" s="773">
        <f t="shared" si="38"/>
        <v>0</v>
      </c>
      <c r="CPL21" s="773">
        <f t="shared" si="38"/>
        <v>0</v>
      </c>
      <c r="CPM21" s="773">
        <f t="shared" si="38"/>
        <v>0</v>
      </c>
      <c r="CPN21" s="773">
        <f t="shared" si="38"/>
        <v>0</v>
      </c>
      <c r="CPO21" s="773">
        <f t="shared" si="38"/>
        <v>0</v>
      </c>
      <c r="CPP21" s="773">
        <f t="shared" si="38"/>
        <v>0</v>
      </c>
      <c r="CPQ21" s="773">
        <f t="shared" si="38"/>
        <v>0</v>
      </c>
      <c r="CPR21" s="773">
        <f t="shared" si="38"/>
        <v>0</v>
      </c>
      <c r="CPS21" s="773">
        <f t="shared" si="38"/>
        <v>0</v>
      </c>
      <c r="CPT21" s="773">
        <f t="shared" si="38"/>
        <v>0</v>
      </c>
      <c r="CPU21" s="773">
        <f t="shared" si="38"/>
        <v>0</v>
      </c>
      <c r="CPV21" s="773">
        <f t="shared" si="38"/>
        <v>0</v>
      </c>
      <c r="CPW21" s="773">
        <f t="shared" si="38"/>
        <v>0</v>
      </c>
      <c r="CPX21" s="773">
        <f t="shared" si="38"/>
        <v>0</v>
      </c>
      <c r="CPY21" s="773">
        <f t="shared" si="38"/>
        <v>0</v>
      </c>
      <c r="CPZ21" s="773">
        <f t="shared" si="38"/>
        <v>0</v>
      </c>
      <c r="CQA21" s="773">
        <f t="shared" si="38"/>
        <v>0</v>
      </c>
      <c r="CQB21" s="773">
        <f t="shared" si="38"/>
        <v>0</v>
      </c>
      <c r="CQC21" s="773">
        <f t="shared" si="38"/>
        <v>0</v>
      </c>
      <c r="CQD21" s="773">
        <f t="shared" si="38"/>
        <v>0</v>
      </c>
      <c r="CQE21" s="773">
        <f t="shared" si="38"/>
        <v>0</v>
      </c>
      <c r="CQF21" s="773">
        <f t="shared" si="38"/>
        <v>0</v>
      </c>
      <c r="CQG21" s="773">
        <f t="shared" si="38"/>
        <v>0</v>
      </c>
      <c r="CQH21" s="773">
        <f t="shared" si="38"/>
        <v>0</v>
      </c>
      <c r="CQI21" s="773">
        <f t="shared" si="38"/>
        <v>0</v>
      </c>
      <c r="CQJ21" s="773">
        <f t="shared" si="38"/>
        <v>0</v>
      </c>
      <c r="CQK21" s="773">
        <f t="shared" si="38"/>
        <v>0</v>
      </c>
      <c r="CQL21" s="773">
        <f t="shared" si="38"/>
        <v>0</v>
      </c>
      <c r="CQM21" s="773">
        <f t="shared" si="38"/>
        <v>0</v>
      </c>
      <c r="CQN21" s="773">
        <f t="shared" si="38"/>
        <v>0</v>
      </c>
      <c r="CQO21" s="773">
        <f t="shared" si="38"/>
        <v>0</v>
      </c>
      <c r="CQP21" s="773">
        <f t="shared" si="38"/>
        <v>0</v>
      </c>
      <c r="CQQ21" s="773">
        <f t="shared" si="38"/>
        <v>0</v>
      </c>
      <c r="CQR21" s="773">
        <f t="shared" si="38"/>
        <v>0</v>
      </c>
      <c r="CQS21" s="773">
        <f t="shared" si="38"/>
        <v>0</v>
      </c>
      <c r="CQT21" s="773">
        <f t="shared" si="38"/>
        <v>0</v>
      </c>
      <c r="CQU21" s="773">
        <f t="shared" si="38"/>
        <v>0</v>
      </c>
      <c r="CQV21" s="773">
        <f t="shared" si="38"/>
        <v>0</v>
      </c>
      <c r="CQW21" s="773">
        <f t="shared" si="38"/>
        <v>0</v>
      </c>
      <c r="CQX21" s="773">
        <f t="shared" si="38"/>
        <v>0</v>
      </c>
      <c r="CQY21" s="773">
        <f t="shared" si="38"/>
        <v>0</v>
      </c>
      <c r="CQZ21" s="773">
        <f t="shared" si="38"/>
        <v>0</v>
      </c>
      <c r="CRA21" s="773">
        <f t="shared" si="38"/>
        <v>0</v>
      </c>
      <c r="CRB21" s="773">
        <f t="shared" si="38"/>
        <v>0</v>
      </c>
      <c r="CRC21" s="773">
        <f t="shared" si="38"/>
        <v>0</v>
      </c>
      <c r="CRD21" s="773">
        <f t="shared" si="38"/>
        <v>0</v>
      </c>
      <c r="CRE21" s="773">
        <f t="shared" si="38"/>
        <v>0</v>
      </c>
      <c r="CRF21" s="773">
        <f t="shared" si="38"/>
        <v>0</v>
      </c>
      <c r="CRG21" s="773">
        <f t="shared" si="38"/>
        <v>0</v>
      </c>
      <c r="CRH21" s="773">
        <f t="shared" ref="CRH21:CTS21" si="39">IF(OR(CRH26&lt;$C$18,CRH26&gt;($C$18+9)),0,CRH27)</f>
        <v>0</v>
      </c>
      <c r="CRI21" s="773">
        <f t="shared" si="39"/>
        <v>0</v>
      </c>
      <c r="CRJ21" s="773">
        <f t="shared" si="39"/>
        <v>0</v>
      </c>
      <c r="CRK21" s="773">
        <f t="shared" si="39"/>
        <v>0</v>
      </c>
      <c r="CRL21" s="773">
        <f t="shared" si="39"/>
        <v>0</v>
      </c>
      <c r="CRM21" s="773">
        <f t="shared" si="39"/>
        <v>0</v>
      </c>
      <c r="CRN21" s="773">
        <f t="shared" si="39"/>
        <v>0</v>
      </c>
      <c r="CRO21" s="773">
        <f t="shared" si="39"/>
        <v>0</v>
      </c>
      <c r="CRP21" s="773">
        <f t="shared" si="39"/>
        <v>0</v>
      </c>
      <c r="CRQ21" s="773">
        <f t="shared" si="39"/>
        <v>0</v>
      </c>
      <c r="CRR21" s="773">
        <f t="shared" si="39"/>
        <v>0</v>
      </c>
      <c r="CRS21" s="773">
        <f t="shared" si="39"/>
        <v>0</v>
      </c>
      <c r="CRT21" s="773">
        <f t="shared" si="39"/>
        <v>0</v>
      </c>
      <c r="CRU21" s="773">
        <f t="shared" si="39"/>
        <v>0</v>
      </c>
      <c r="CRV21" s="773">
        <f t="shared" si="39"/>
        <v>0</v>
      </c>
      <c r="CRW21" s="773">
        <f t="shared" si="39"/>
        <v>0</v>
      </c>
      <c r="CRX21" s="773">
        <f t="shared" si="39"/>
        <v>0</v>
      </c>
      <c r="CRY21" s="773">
        <f t="shared" si="39"/>
        <v>0</v>
      </c>
      <c r="CRZ21" s="773">
        <f t="shared" si="39"/>
        <v>0</v>
      </c>
      <c r="CSA21" s="773">
        <f t="shared" si="39"/>
        <v>0</v>
      </c>
      <c r="CSB21" s="773">
        <f t="shared" si="39"/>
        <v>0</v>
      </c>
      <c r="CSC21" s="773">
        <f t="shared" si="39"/>
        <v>0</v>
      </c>
      <c r="CSD21" s="773">
        <f t="shared" si="39"/>
        <v>0</v>
      </c>
      <c r="CSE21" s="773">
        <f t="shared" si="39"/>
        <v>0</v>
      </c>
      <c r="CSF21" s="773">
        <f t="shared" si="39"/>
        <v>0</v>
      </c>
      <c r="CSG21" s="773">
        <f t="shared" si="39"/>
        <v>0</v>
      </c>
      <c r="CSH21" s="773">
        <f t="shared" si="39"/>
        <v>0</v>
      </c>
      <c r="CSI21" s="773">
        <f t="shared" si="39"/>
        <v>0</v>
      </c>
      <c r="CSJ21" s="773">
        <f t="shared" si="39"/>
        <v>0</v>
      </c>
      <c r="CSK21" s="773">
        <f t="shared" si="39"/>
        <v>0</v>
      </c>
      <c r="CSL21" s="773">
        <f t="shared" si="39"/>
        <v>0</v>
      </c>
      <c r="CSM21" s="773">
        <f t="shared" si="39"/>
        <v>0</v>
      </c>
      <c r="CSN21" s="773">
        <f t="shared" si="39"/>
        <v>0</v>
      </c>
      <c r="CSO21" s="773">
        <f t="shared" si="39"/>
        <v>0</v>
      </c>
      <c r="CSP21" s="773">
        <f t="shared" si="39"/>
        <v>0</v>
      </c>
      <c r="CSQ21" s="773">
        <f t="shared" si="39"/>
        <v>0</v>
      </c>
      <c r="CSR21" s="773">
        <f t="shared" si="39"/>
        <v>0</v>
      </c>
      <c r="CSS21" s="773">
        <f t="shared" si="39"/>
        <v>0</v>
      </c>
      <c r="CST21" s="773">
        <f t="shared" si="39"/>
        <v>0</v>
      </c>
      <c r="CSU21" s="773">
        <f t="shared" si="39"/>
        <v>0</v>
      </c>
      <c r="CSV21" s="773">
        <f t="shared" si="39"/>
        <v>0</v>
      </c>
      <c r="CSW21" s="773">
        <f t="shared" si="39"/>
        <v>0</v>
      </c>
      <c r="CSX21" s="773">
        <f t="shared" si="39"/>
        <v>0</v>
      </c>
      <c r="CSY21" s="773">
        <f t="shared" si="39"/>
        <v>0</v>
      </c>
      <c r="CSZ21" s="773">
        <f t="shared" si="39"/>
        <v>0</v>
      </c>
      <c r="CTA21" s="773">
        <f t="shared" si="39"/>
        <v>0</v>
      </c>
      <c r="CTB21" s="773">
        <f t="shared" si="39"/>
        <v>0</v>
      </c>
      <c r="CTC21" s="773">
        <f t="shared" si="39"/>
        <v>0</v>
      </c>
      <c r="CTD21" s="773">
        <f t="shared" si="39"/>
        <v>0</v>
      </c>
      <c r="CTE21" s="773">
        <f t="shared" si="39"/>
        <v>0</v>
      </c>
      <c r="CTF21" s="773">
        <f t="shared" si="39"/>
        <v>0</v>
      </c>
      <c r="CTG21" s="773">
        <f t="shared" si="39"/>
        <v>0</v>
      </c>
      <c r="CTH21" s="773">
        <f t="shared" si="39"/>
        <v>0</v>
      </c>
      <c r="CTI21" s="773">
        <f t="shared" si="39"/>
        <v>0</v>
      </c>
      <c r="CTJ21" s="773">
        <f t="shared" si="39"/>
        <v>0</v>
      </c>
      <c r="CTK21" s="773">
        <f t="shared" si="39"/>
        <v>0</v>
      </c>
      <c r="CTL21" s="773">
        <f t="shared" si="39"/>
        <v>0</v>
      </c>
      <c r="CTM21" s="773">
        <f t="shared" si="39"/>
        <v>0</v>
      </c>
      <c r="CTN21" s="773">
        <f t="shared" si="39"/>
        <v>0</v>
      </c>
      <c r="CTO21" s="773">
        <f t="shared" si="39"/>
        <v>0</v>
      </c>
      <c r="CTP21" s="773">
        <f t="shared" si="39"/>
        <v>0</v>
      </c>
      <c r="CTQ21" s="773">
        <f t="shared" si="39"/>
        <v>0</v>
      </c>
      <c r="CTR21" s="773">
        <f t="shared" si="39"/>
        <v>0</v>
      </c>
      <c r="CTS21" s="773">
        <f t="shared" si="39"/>
        <v>0</v>
      </c>
      <c r="CTT21" s="773">
        <f t="shared" ref="CTT21:CWE21" si="40">IF(OR(CTT26&lt;$C$18,CTT26&gt;($C$18+9)),0,CTT27)</f>
        <v>0</v>
      </c>
      <c r="CTU21" s="773">
        <f t="shared" si="40"/>
        <v>0</v>
      </c>
      <c r="CTV21" s="773">
        <f t="shared" si="40"/>
        <v>0</v>
      </c>
      <c r="CTW21" s="773">
        <f t="shared" si="40"/>
        <v>0</v>
      </c>
      <c r="CTX21" s="773">
        <f t="shared" si="40"/>
        <v>0</v>
      </c>
      <c r="CTY21" s="773">
        <f t="shared" si="40"/>
        <v>0</v>
      </c>
      <c r="CTZ21" s="773">
        <f t="shared" si="40"/>
        <v>0</v>
      </c>
      <c r="CUA21" s="773">
        <f t="shared" si="40"/>
        <v>0</v>
      </c>
      <c r="CUB21" s="773">
        <f t="shared" si="40"/>
        <v>0</v>
      </c>
      <c r="CUC21" s="773">
        <f t="shared" si="40"/>
        <v>0</v>
      </c>
      <c r="CUD21" s="773">
        <f t="shared" si="40"/>
        <v>0</v>
      </c>
      <c r="CUE21" s="773">
        <f t="shared" si="40"/>
        <v>0</v>
      </c>
      <c r="CUF21" s="773">
        <f t="shared" si="40"/>
        <v>0</v>
      </c>
      <c r="CUG21" s="773">
        <f t="shared" si="40"/>
        <v>0</v>
      </c>
      <c r="CUH21" s="773">
        <f t="shared" si="40"/>
        <v>0</v>
      </c>
      <c r="CUI21" s="773">
        <f t="shared" si="40"/>
        <v>0</v>
      </c>
      <c r="CUJ21" s="773">
        <f t="shared" si="40"/>
        <v>0</v>
      </c>
      <c r="CUK21" s="773">
        <f t="shared" si="40"/>
        <v>0</v>
      </c>
      <c r="CUL21" s="773">
        <f t="shared" si="40"/>
        <v>0</v>
      </c>
      <c r="CUM21" s="773">
        <f t="shared" si="40"/>
        <v>0</v>
      </c>
      <c r="CUN21" s="773">
        <f t="shared" si="40"/>
        <v>0</v>
      </c>
      <c r="CUO21" s="773">
        <f t="shared" si="40"/>
        <v>0</v>
      </c>
      <c r="CUP21" s="773">
        <f t="shared" si="40"/>
        <v>0</v>
      </c>
      <c r="CUQ21" s="773">
        <f t="shared" si="40"/>
        <v>0</v>
      </c>
      <c r="CUR21" s="773">
        <f t="shared" si="40"/>
        <v>0</v>
      </c>
      <c r="CUS21" s="773">
        <f t="shared" si="40"/>
        <v>0</v>
      </c>
      <c r="CUT21" s="773">
        <f t="shared" si="40"/>
        <v>0</v>
      </c>
      <c r="CUU21" s="773">
        <f t="shared" si="40"/>
        <v>0</v>
      </c>
      <c r="CUV21" s="773">
        <f t="shared" si="40"/>
        <v>0</v>
      </c>
      <c r="CUW21" s="773">
        <f t="shared" si="40"/>
        <v>0</v>
      </c>
      <c r="CUX21" s="773">
        <f t="shared" si="40"/>
        <v>0</v>
      </c>
      <c r="CUY21" s="773">
        <f t="shared" si="40"/>
        <v>0</v>
      </c>
      <c r="CUZ21" s="773">
        <f t="shared" si="40"/>
        <v>0</v>
      </c>
      <c r="CVA21" s="773">
        <f t="shared" si="40"/>
        <v>0</v>
      </c>
      <c r="CVB21" s="773">
        <f t="shared" si="40"/>
        <v>0</v>
      </c>
      <c r="CVC21" s="773">
        <f t="shared" si="40"/>
        <v>0</v>
      </c>
      <c r="CVD21" s="773">
        <f t="shared" si="40"/>
        <v>0</v>
      </c>
      <c r="CVE21" s="773">
        <f t="shared" si="40"/>
        <v>0</v>
      </c>
      <c r="CVF21" s="773">
        <f t="shared" si="40"/>
        <v>0</v>
      </c>
      <c r="CVG21" s="773">
        <f t="shared" si="40"/>
        <v>0</v>
      </c>
      <c r="CVH21" s="773">
        <f t="shared" si="40"/>
        <v>0</v>
      </c>
      <c r="CVI21" s="773">
        <f t="shared" si="40"/>
        <v>0</v>
      </c>
      <c r="CVJ21" s="773">
        <f t="shared" si="40"/>
        <v>0</v>
      </c>
      <c r="CVK21" s="773">
        <f t="shared" si="40"/>
        <v>0</v>
      </c>
      <c r="CVL21" s="773">
        <f t="shared" si="40"/>
        <v>0</v>
      </c>
      <c r="CVM21" s="773">
        <f t="shared" si="40"/>
        <v>0</v>
      </c>
      <c r="CVN21" s="773">
        <f t="shared" si="40"/>
        <v>0</v>
      </c>
      <c r="CVO21" s="773">
        <f t="shared" si="40"/>
        <v>0</v>
      </c>
      <c r="CVP21" s="773">
        <f t="shared" si="40"/>
        <v>0</v>
      </c>
      <c r="CVQ21" s="773">
        <f t="shared" si="40"/>
        <v>0</v>
      </c>
      <c r="CVR21" s="773">
        <f t="shared" si="40"/>
        <v>0</v>
      </c>
      <c r="CVS21" s="773">
        <f t="shared" si="40"/>
        <v>0</v>
      </c>
      <c r="CVT21" s="773">
        <f t="shared" si="40"/>
        <v>0</v>
      </c>
      <c r="CVU21" s="773">
        <f t="shared" si="40"/>
        <v>0</v>
      </c>
      <c r="CVV21" s="773">
        <f t="shared" si="40"/>
        <v>0</v>
      </c>
      <c r="CVW21" s="773">
        <f t="shared" si="40"/>
        <v>0</v>
      </c>
      <c r="CVX21" s="773">
        <f t="shared" si="40"/>
        <v>0</v>
      </c>
      <c r="CVY21" s="773">
        <f t="shared" si="40"/>
        <v>0</v>
      </c>
      <c r="CVZ21" s="773">
        <f t="shared" si="40"/>
        <v>0</v>
      </c>
      <c r="CWA21" s="773">
        <f t="shared" si="40"/>
        <v>0</v>
      </c>
      <c r="CWB21" s="773">
        <f t="shared" si="40"/>
        <v>0</v>
      </c>
      <c r="CWC21" s="773">
        <f t="shared" si="40"/>
        <v>0</v>
      </c>
      <c r="CWD21" s="773">
        <f t="shared" si="40"/>
        <v>0</v>
      </c>
      <c r="CWE21" s="773">
        <f t="shared" si="40"/>
        <v>0</v>
      </c>
      <c r="CWF21" s="773">
        <f t="shared" ref="CWF21:CYQ21" si="41">IF(OR(CWF26&lt;$C$18,CWF26&gt;($C$18+9)),0,CWF27)</f>
        <v>0</v>
      </c>
      <c r="CWG21" s="773">
        <f t="shared" si="41"/>
        <v>0</v>
      </c>
      <c r="CWH21" s="773">
        <f t="shared" si="41"/>
        <v>0</v>
      </c>
      <c r="CWI21" s="773">
        <f t="shared" si="41"/>
        <v>0</v>
      </c>
      <c r="CWJ21" s="773">
        <f t="shared" si="41"/>
        <v>0</v>
      </c>
      <c r="CWK21" s="773">
        <f t="shared" si="41"/>
        <v>0</v>
      </c>
      <c r="CWL21" s="773">
        <f t="shared" si="41"/>
        <v>0</v>
      </c>
      <c r="CWM21" s="773">
        <f t="shared" si="41"/>
        <v>0</v>
      </c>
      <c r="CWN21" s="773">
        <f t="shared" si="41"/>
        <v>0</v>
      </c>
      <c r="CWO21" s="773">
        <f t="shared" si="41"/>
        <v>0</v>
      </c>
      <c r="CWP21" s="773">
        <f t="shared" si="41"/>
        <v>0</v>
      </c>
      <c r="CWQ21" s="773">
        <f t="shared" si="41"/>
        <v>0</v>
      </c>
      <c r="CWR21" s="773">
        <f t="shared" si="41"/>
        <v>0</v>
      </c>
      <c r="CWS21" s="773">
        <f t="shared" si="41"/>
        <v>0</v>
      </c>
      <c r="CWT21" s="773">
        <f t="shared" si="41"/>
        <v>0</v>
      </c>
      <c r="CWU21" s="773">
        <f t="shared" si="41"/>
        <v>0</v>
      </c>
      <c r="CWV21" s="773">
        <f t="shared" si="41"/>
        <v>0</v>
      </c>
      <c r="CWW21" s="773">
        <f t="shared" si="41"/>
        <v>0</v>
      </c>
      <c r="CWX21" s="773">
        <f t="shared" si="41"/>
        <v>0</v>
      </c>
      <c r="CWY21" s="773">
        <f t="shared" si="41"/>
        <v>0</v>
      </c>
      <c r="CWZ21" s="773">
        <f t="shared" si="41"/>
        <v>0</v>
      </c>
      <c r="CXA21" s="773">
        <f t="shared" si="41"/>
        <v>0</v>
      </c>
      <c r="CXB21" s="773">
        <f t="shared" si="41"/>
        <v>0</v>
      </c>
      <c r="CXC21" s="773">
        <f t="shared" si="41"/>
        <v>0</v>
      </c>
      <c r="CXD21" s="773">
        <f t="shared" si="41"/>
        <v>0</v>
      </c>
      <c r="CXE21" s="773">
        <f t="shared" si="41"/>
        <v>0</v>
      </c>
      <c r="CXF21" s="773">
        <f t="shared" si="41"/>
        <v>0</v>
      </c>
      <c r="CXG21" s="773">
        <f t="shared" si="41"/>
        <v>0</v>
      </c>
      <c r="CXH21" s="773">
        <f t="shared" si="41"/>
        <v>0</v>
      </c>
      <c r="CXI21" s="773">
        <f t="shared" si="41"/>
        <v>0</v>
      </c>
      <c r="CXJ21" s="773">
        <f t="shared" si="41"/>
        <v>0</v>
      </c>
      <c r="CXK21" s="773">
        <f t="shared" si="41"/>
        <v>0</v>
      </c>
      <c r="CXL21" s="773">
        <f t="shared" si="41"/>
        <v>0</v>
      </c>
      <c r="CXM21" s="773">
        <f t="shared" si="41"/>
        <v>0</v>
      </c>
      <c r="CXN21" s="773">
        <f t="shared" si="41"/>
        <v>0</v>
      </c>
      <c r="CXO21" s="773">
        <f t="shared" si="41"/>
        <v>0</v>
      </c>
      <c r="CXP21" s="773">
        <f t="shared" si="41"/>
        <v>0</v>
      </c>
      <c r="CXQ21" s="773">
        <f t="shared" si="41"/>
        <v>0</v>
      </c>
      <c r="CXR21" s="773">
        <f t="shared" si="41"/>
        <v>0</v>
      </c>
      <c r="CXS21" s="773">
        <f t="shared" si="41"/>
        <v>0</v>
      </c>
      <c r="CXT21" s="773">
        <f t="shared" si="41"/>
        <v>0</v>
      </c>
      <c r="CXU21" s="773">
        <f t="shared" si="41"/>
        <v>0</v>
      </c>
      <c r="CXV21" s="773">
        <f t="shared" si="41"/>
        <v>0</v>
      </c>
      <c r="CXW21" s="773">
        <f t="shared" si="41"/>
        <v>0</v>
      </c>
      <c r="CXX21" s="773">
        <f t="shared" si="41"/>
        <v>0</v>
      </c>
      <c r="CXY21" s="773">
        <f t="shared" si="41"/>
        <v>0</v>
      </c>
      <c r="CXZ21" s="773">
        <f t="shared" si="41"/>
        <v>0</v>
      </c>
      <c r="CYA21" s="773">
        <f t="shared" si="41"/>
        <v>0</v>
      </c>
      <c r="CYB21" s="773">
        <f t="shared" si="41"/>
        <v>0</v>
      </c>
      <c r="CYC21" s="773">
        <f t="shared" si="41"/>
        <v>0</v>
      </c>
      <c r="CYD21" s="773">
        <f t="shared" si="41"/>
        <v>0</v>
      </c>
      <c r="CYE21" s="773">
        <f t="shared" si="41"/>
        <v>0</v>
      </c>
      <c r="CYF21" s="773">
        <f t="shared" si="41"/>
        <v>0</v>
      </c>
      <c r="CYG21" s="773">
        <f t="shared" si="41"/>
        <v>0</v>
      </c>
      <c r="CYH21" s="773">
        <f t="shared" si="41"/>
        <v>0</v>
      </c>
      <c r="CYI21" s="773">
        <f t="shared" si="41"/>
        <v>0</v>
      </c>
      <c r="CYJ21" s="773">
        <f t="shared" si="41"/>
        <v>0</v>
      </c>
      <c r="CYK21" s="773">
        <f t="shared" si="41"/>
        <v>0</v>
      </c>
      <c r="CYL21" s="773">
        <f t="shared" si="41"/>
        <v>0</v>
      </c>
      <c r="CYM21" s="773">
        <f t="shared" si="41"/>
        <v>0</v>
      </c>
      <c r="CYN21" s="773">
        <f t="shared" si="41"/>
        <v>0</v>
      </c>
      <c r="CYO21" s="773">
        <f t="shared" si="41"/>
        <v>0</v>
      </c>
      <c r="CYP21" s="773">
        <f t="shared" si="41"/>
        <v>0</v>
      </c>
      <c r="CYQ21" s="773">
        <f t="shared" si="41"/>
        <v>0</v>
      </c>
      <c r="CYR21" s="773">
        <f t="shared" ref="CYR21:DBC21" si="42">IF(OR(CYR26&lt;$C$18,CYR26&gt;($C$18+9)),0,CYR27)</f>
        <v>0</v>
      </c>
      <c r="CYS21" s="773">
        <f t="shared" si="42"/>
        <v>0</v>
      </c>
      <c r="CYT21" s="773">
        <f t="shared" si="42"/>
        <v>0</v>
      </c>
      <c r="CYU21" s="773">
        <f t="shared" si="42"/>
        <v>0</v>
      </c>
      <c r="CYV21" s="773">
        <f t="shared" si="42"/>
        <v>0</v>
      </c>
      <c r="CYW21" s="773">
        <f t="shared" si="42"/>
        <v>0</v>
      </c>
      <c r="CYX21" s="773">
        <f t="shared" si="42"/>
        <v>0</v>
      </c>
      <c r="CYY21" s="773">
        <f t="shared" si="42"/>
        <v>0</v>
      </c>
      <c r="CYZ21" s="773">
        <f t="shared" si="42"/>
        <v>0</v>
      </c>
      <c r="CZA21" s="773">
        <f t="shared" si="42"/>
        <v>0</v>
      </c>
      <c r="CZB21" s="773">
        <f t="shared" si="42"/>
        <v>0</v>
      </c>
      <c r="CZC21" s="773">
        <f t="shared" si="42"/>
        <v>0</v>
      </c>
      <c r="CZD21" s="773">
        <f t="shared" si="42"/>
        <v>0</v>
      </c>
      <c r="CZE21" s="773">
        <f t="shared" si="42"/>
        <v>0</v>
      </c>
      <c r="CZF21" s="773">
        <f t="shared" si="42"/>
        <v>0</v>
      </c>
      <c r="CZG21" s="773">
        <f t="shared" si="42"/>
        <v>0</v>
      </c>
      <c r="CZH21" s="773">
        <f t="shared" si="42"/>
        <v>0</v>
      </c>
      <c r="CZI21" s="773">
        <f t="shared" si="42"/>
        <v>0</v>
      </c>
      <c r="CZJ21" s="773">
        <f t="shared" si="42"/>
        <v>0</v>
      </c>
      <c r="CZK21" s="773">
        <f t="shared" si="42"/>
        <v>0</v>
      </c>
      <c r="CZL21" s="773">
        <f t="shared" si="42"/>
        <v>0</v>
      </c>
      <c r="CZM21" s="773">
        <f t="shared" si="42"/>
        <v>0</v>
      </c>
      <c r="CZN21" s="773">
        <f t="shared" si="42"/>
        <v>0</v>
      </c>
      <c r="CZO21" s="773">
        <f t="shared" si="42"/>
        <v>0</v>
      </c>
      <c r="CZP21" s="773">
        <f t="shared" si="42"/>
        <v>0</v>
      </c>
      <c r="CZQ21" s="773">
        <f t="shared" si="42"/>
        <v>0</v>
      </c>
      <c r="CZR21" s="773">
        <f t="shared" si="42"/>
        <v>0</v>
      </c>
      <c r="CZS21" s="773">
        <f t="shared" si="42"/>
        <v>0</v>
      </c>
      <c r="CZT21" s="773">
        <f t="shared" si="42"/>
        <v>0</v>
      </c>
      <c r="CZU21" s="773">
        <f t="shared" si="42"/>
        <v>0</v>
      </c>
      <c r="CZV21" s="773">
        <f t="shared" si="42"/>
        <v>0</v>
      </c>
      <c r="CZW21" s="773">
        <f t="shared" si="42"/>
        <v>0</v>
      </c>
      <c r="CZX21" s="773">
        <f t="shared" si="42"/>
        <v>0</v>
      </c>
      <c r="CZY21" s="773">
        <f t="shared" si="42"/>
        <v>0</v>
      </c>
      <c r="CZZ21" s="773">
        <f t="shared" si="42"/>
        <v>0</v>
      </c>
      <c r="DAA21" s="773">
        <f t="shared" si="42"/>
        <v>0</v>
      </c>
      <c r="DAB21" s="773">
        <f t="shared" si="42"/>
        <v>0</v>
      </c>
      <c r="DAC21" s="773">
        <f t="shared" si="42"/>
        <v>0</v>
      </c>
      <c r="DAD21" s="773">
        <f t="shared" si="42"/>
        <v>0</v>
      </c>
      <c r="DAE21" s="773">
        <f t="shared" si="42"/>
        <v>0</v>
      </c>
      <c r="DAF21" s="773">
        <f t="shared" si="42"/>
        <v>0</v>
      </c>
      <c r="DAG21" s="773">
        <f t="shared" si="42"/>
        <v>0</v>
      </c>
      <c r="DAH21" s="773">
        <f t="shared" si="42"/>
        <v>0</v>
      </c>
      <c r="DAI21" s="773">
        <f t="shared" si="42"/>
        <v>0</v>
      </c>
      <c r="DAJ21" s="773">
        <f t="shared" si="42"/>
        <v>0</v>
      </c>
      <c r="DAK21" s="773">
        <f t="shared" si="42"/>
        <v>0</v>
      </c>
      <c r="DAL21" s="773">
        <f t="shared" si="42"/>
        <v>0</v>
      </c>
      <c r="DAM21" s="773">
        <f t="shared" si="42"/>
        <v>0</v>
      </c>
      <c r="DAN21" s="773">
        <f t="shared" si="42"/>
        <v>0</v>
      </c>
      <c r="DAO21" s="773">
        <f t="shared" si="42"/>
        <v>0</v>
      </c>
      <c r="DAP21" s="773">
        <f t="shared" si="42"/>
        <v>0</v>
      </c>
      <c r="DAQ21" s="773">
        <f t="shared" si="42"/>
        <v>0</v>
      </c>
      <c r="DAR21" s="773">
        <f t="shared" si="42"/>
        <v>0</v>
      </c>
      <c r="DAS21" s="773">
        <f t="shared" si="42"/>
        <v>0</v>
      </c>
      <c r="DAT21" s="773">
        <f t="shared" si="42"/>
        <v>0</v>
      </c>
      <c r="DAU21" s="773">
        <f t="shared" si="42"/>
        <v>0</v>
      </c>
      <c r="DAV21" s="773">
        <f t="shared" si="42"/>
        <v>0</v>
      </c>
      <c r="DAW21" s="773">
        <f t="shared" si="42"/>
        <v>0</v>
      </c>
      <c r="DAX21" s="773">
        <f t="shared" si="42"/>
        <v>0</v>
      </c>
      <c r="DAY21" s="773">
        <f t="shared" si="42"/>
        <v>0</v>
      </c>
      <c r="DAZ21" s="773">
        <f t="shared" si="42"/>
        <v>0</v>
      </c>
      <c r="DBA21" s="773">
        <f t="shared" si="42"/>
        <v>0</v>
      </c>
      <c r="DBB21" s="773">
        <f t="shared" si="42"/>
        <v>0</v>
      </c>
      <c r="DBC21" s="773">
        <f t="shared" si="42"/>
        <v>0</v>
      </c>
      <c r="DBD21" s="773">
        <f t="shared" ref="DBD21:DDO21" si="43">IF(OR(DBD26&lt;$C$18,DBD26&gt;($C$18+9)),0,DBD27)</f>
        <v>0</v>
      </c>
      <c r="DBE21" s="773">
        <f t="shared" si="43"/>
        <v>0</v>
      </c>
      <c r="DBF21" s="773">
        <f t="shared" si="43"/>
        <v>0</v>
      </c>
      <c r="DBG21" s="773">
        <f t="shared" si="43"/>
        <v>0</v>
      </c>
      <c r="DBH21" s="773">
        <f t="shared" si="43"/>
        <v>0</v>
      </c>
      <c r="DBI21" s="773">
        <f t="shared" si="43"/>
        <v>0</v>
      </c>
      <c r="DBJ21" s="773">
        <f t="shared" si="43"/>
        <v>0</v>
      </c>
      <c r="DBK21" s="773">
        <f t="shared" si="43"/>
        <v>0</v>
      </c>
      <c r="DBL21" s="773">
        <f t="shared" si="43"/>
        <v>0</v>
      </c>
      <c r="DBM21" s="773">
        <f t="shared" si="43"/>
        <v>0</v>
      </c>
      <c r="DBN21" s="773">
        <f t="shared" si="43"/>
        <v>0</v>
      </c>
      <c r="DBO21" s="773">
        <f t="shared" si="43"/>
        <v>0</v>
      </c>
      <c r="DBP21" s="773">
        <f t="shared" si="43"/>
        <v>0</v>
      </c>
      <c r="DBQ21" s="773">
        <f t="shared" si="43"/>
        <v>0</v>
      </c>
      <c r="DBR21" s="773">
        <f t="shared" si="43"/>
        <v>0</v>
      </c>
      <c r="DBS21" s="773">
        <f t="shared" si="43"/>
        <v>0</v>
      </c>
      <c r="DBT21" s="773">
        <f t="shared" si="43"/>
        <v>0</v>
      </c>
      <c r="DBU21" s="773">
        <f t="shared" si="43"/>
        <v>0</v>
      </c>
      <c r="DBV21" s="773">
        <f t="shared" si="43"/>
        <v>0</v>
      </c>
      <c r="DBW21" s="773">
        <f t="shared" si="43"/>
        <v>0</v>
      </c>
      <c r="DBX21" s="773">
        <f t="shared" si="43"/>
        <v>0</v>
      </c>
      <c r="DBY21" s="773">
        <f t="shared" si="43"/>
        <v>0</v>
      </c>
      <c r="DBZ21" s="773">
        <f t="shared" si="43"/>
        <v>0</v>
      </c>
      <c r="DCA21" s="773">
        <f t="shared" si="43"/>
        <v>0</v>
      </c>
      <c r="DCB21" s="773">
        <f t="shared" si="43"/>
        <v>0</v>
      </c>
      <c r="DCC21" s="773">
        <f t="shared" si="43"/>
        <v>0</v>
      </c>
      <c r="DCD21" s="773">
        <f t="shared" si="43"/>
        <v>0</v>
      </c>
      <c r="DCE21" s="773">
        <f t="shared" si="43"/>
        <v>0</v>
      </c>
      <c r="DCF21" s="773">
        <f t="shared" si="43"/>
        <v>0</v>
      </c>
      <c r="DCG21" s="773">
        <f t="shared" si="43"/>
        <v>0</v>
      </c>
      <c r="DCH21" s="773">
        <f t="shared" si="43"/>
        <v>0</v>
      </c>
      <c r="DCI21" s="773">
        <f t="shared" si="43"/>
        <v>0</v>
      </c>
      <c r="DCJ21" s="773">
        <f t="shared" si="43"/>
        <v>0</v>
      </c>
      <c r="DCK21" s="773">
        <f t="shared" si="43"/>
        <v>0</v>
      </c>
      <c r="DCL21" s="773">
        <f t="shared" si="43"/>
        <v>0</v>
      </c>
      <c r="DCM21" s="773">
        <f t="shared" si="43"/>
        <v>0</v>
      </c>
      <c r="DCN21" s="773">
        <f t="shared" si="43"/>
        <v>0</v>
      </c>
      <c r="DCO21" s="773">
        <f t="shared" si="43"/>
        <v>0</v>
      </c>
      <c r="DCP21" s="773">
        <f t="shared" si="43"/>
        <v>0</v>
      </c>
      <c r="DCQ21" s="773">
        <f t="shared" si="43"/>
        <v>0</v>
      </c>
      <c r="DCR21" s="773">
        <f t="shared" si="43"/>
        <v>0</v>
      </c>
      <c r="DCS21" s="773">
        <f t="shared" si="43"/>
        <v>0</v>
      </c>
      <c r="DCT21" s="773">
        <f t="shared" si="43"/>
        <v>0</v>
      </c>
      <c r="DCU21" s="773">
        <f t="shared" si="43"/>
        <v>0</v>
      </c>
      <c r="DCV21" s="773">
        <f t="shared" si="43"/>
        <v>0</v>
      </c>
      <c r="DCW21" s="773">
        <f t="shared" si="43"/>
        <v>0</v>
      </c>
      <c r="DCX21" s="773">
        <f t="shared" si="43"/>
        <v>0</v>
      </c>
      <c r="DCY21" s="773">
        <f t="shared" si="43"/>
        <v>0</v>
      </c>
      <c r="DCZ21" s="773">
        <f t="shared" si="43"/>
        <v>0</v>
      </c>
      <c r="DDA21" s="773">
        <f t="shared" si="43"/>
        <v>0</v>
      </c>
      <c r="DDB21" s="773">
        <f t="shared" si="43"/>
        <v>0</v>
      </c>
      <c r="DDC21" s="773">
        <f t="shared" si="43"/>
        <v>0</v>
      </c>
      <c r="DDD21" s="773">
        <f t="shared" si="43"/>
        <v>0</v>
      </c>
      <c r="DDE21" s="773">
        <f t="shared" si="43"/>
        <v>0</v>
      </c>
      <c r="DDF21" s="773">
        <f t="shared" si="43"/>
        <v>0</v>
      </c>
      <c r="DDG21" s="773">
        <f t="shared" si="43"/>
        <v>0</v>
      </c>
      <c r="DDH21" s="773">
        <f t="shared" si="43"/>
        <v>0</v>
      </c>
      <c r="DDI21" s="773">
        <f t="shared" si="43"/>
        <v>0</v>
      </c>
      <c r="DDJ21" s="773">
        <f t="shared" si="43"/>
        <v>0</v>
      </c>
      <c r="DDK21" s="773">
        <f t="shared" si="43"/>
        <v>0</v>
      </c>
      <c r="DDL21" s="773">
        <f t="shared" si="43"/>
        <v>0</v>
      </c>
      <c r="DDM21" s="773">
        <f t="shared" si="43"/>
        <v>0</v>
      </c>
      <c r="DDN21" s="773">
        <f t="shared" si="43"/>
        <v>0</v>
      </c>
      <c r="DDO21" s="773">
        <f t="shared" si="43"/>
        <v>0</v>
      </c>
      <c r="DDP21" s="773">
        <f t="shared" ref="DDP21:DGA21" si="44">IF(OR(DDP26&lt;$C$18,DDP26&gt;($C$18+9)),0,DDP27)</f>
        <v>0</v>
      </c>
      <c r="DDQ21" s="773">
        <f t="shared" si="44"/>
        <v>0</v>
      </c>
      <c r="DDR21" s="773">
        <f t="shared" si="44"/>
        <v>0</v>
      </c>
      <c r="DDS21" s="773">
        <f t="shared" si="44"/>
        <v>0</v>
      </c>
      <c r="DDT21" s="773">
        <f t="shared" si="44"/>
        <v>0</v>
      </c>
      <c r="DDU21" s="773">
        <f t="shared" si="44"/>
        <v>0</v>
      </c>
      <c r="DDV21" s="773">
        <f t="shared" si="44"/>
        <v>0</v>
      </c>
      <c r="DDW21" s="773">
        <f t="shared" si="44"/>
        <v>0</v>
      </c>
      <c r="DDX21" s="773">
        <f t="shared" si="44"/>
        <v>0</v>
      </c>
      <c r="DDY21" s="773">
        <f t="shared" si="44"/>
        <v>0</v>
      </c>
      <c r="DDZ21" s="773">
        <f t="shared" si="44"/>
        <v>0</v>
      </c>
      <c r="DEA21" s="773">
        <f t="shared" si="44"/>
        <v>0</v>
      </c>
      <c r="DEB21" s="773">
        <f t="shared" si="44"/>
        <v>0</v>
      </c>
      <c r="DEC21" s="773">
        <f t="shared" si="44"/>
        <v>0</v>
      </c>
      <c r="DED21" s="773">
        <f t="shared" si="44"/>
        <v>0</v>
      </c>
      <c r="DEE21" s="773">
        <f t="shared" si="44"/>
        <v>0</v>
      </c>
      <c r="DEF21" s="773">
        <f t="shared" si="44"/>
        <v>0</v>
      </c>
      <c r="DEG21" s="773">
        <f t="shared" si="44"/>
        <v>0</v>
      </c>
      <c r="DEH21" s="773">
        <f t="shared" si="44"/>
        <v>0</v>
      </c>
      <c r="DEI21" s="773">
        <f t="shared" si="44"/>
        <v>0</v>
      </c>
      <c r="DEJ21" s="773">
        <f t="shared" si="44"/>
        <v>0</v>
      </c>
      <c r="DEK21" s="773">
        <f t="shared" si="44"/>
        <v>0</v>
      </c>
      <c r="DEL21" s="773">
        <f t="shared" si="44"/>
        <v>0</v>
      </c>
      <c r="DEM21" s="773">
        <f t="shared" si="44"/>
        <v>0</v>
      </c>
      <c r="DEN21" s="773">
        <f t="shared" si="44"/>
        <v>0</v>
      </c>
      <c r="DEO21" s="773">
        <f t="shared" si="44"/>
        <v>0</v>
      </c>
      <c r="DEP21" s="773">
        <f t="shared" si="44"/>
        <v>0</v>
      </c>
      <c r="DEQ21" s="773">
        <f t="shared" si="44"/>
        <v>0</v>
      </c>
      <c r="DER21" s="773">
        <f t="shared" si="44"/>
        <v>0</v>
      </c>
      <c r="DES21" s="773">
        <f t="shared" si="44"/>
        <v>0</v>
      </c>
      <c r="DET21" s="773">
        <f t="shared" si="44"/>
        <v>0</v>
      </c>
      <c r="DEU21" s="773">
        <f t="shared" si="44"/>
        <v>0</v>
      </c>
      <c r="DEV21" s="773">
        <f t="shared" si="44"/>
        <v>0</v>
      </c>
      <c r="DEW21" s="773">
        <f t="shared" si="44"/>
        <v>0</v>
      </c>
      <c r="DEX21" s="773">
        <f t="shared" si="44"/>
        <v>0</v>
      </c>
      <c r="DEY21" s="773">
        <f t="shared" si="44"/>
        <v>0</v>
      </c>
      <c r="DEZ21" s="773">
        <f t="shared" si="44"/>
        <v>0</v>
      </c>
      <c r="DFA21" s="773">
        <f t="shared" si="44"/>
        <v>0</v>
      </c>
      <c r="DFB21" s="773">
        <f t="shared" si="44"/>
        <v>0</v>
      </c>
      <c r="DFC21" s="773">
        <f t="shared" si="44"/>
        <v>0</v>
      </c>
      <c r="DFD21" s="773">
        <f t="shared" si="44"/>
        <v>0</v>
      </c>
      <c r="DFE21" s="773">
        <f t="shared" si="44"/>
        <v>0</v>
      </c>
      <c r="DFF21" s="773">
        <f t="shared" si="44"/>
        <v>0</v>
      </c>
      <c r="DFG21" s="773">
        <f t="shared" si="44"/>
        <v>0</v>
      </c>
      <c r="DFH21" s="773">
        <f t="shared" si="44"/>
        <v>0</v>
      </c>
      <c r="DFI21" s="773">
        <f t="shared" si="44"/>
        <v>0</v>
      </c>
      <c r="DFJ21" s="773">
        <f t="shared" si="44"/>
        <v>0</v>
      </c>
      <c r="DFK21" s="773">
        <f t="shared" si="44"/>
        <v>0</v>
      </c>
      <c r="DFL21" s="773">
        <f t="shared" si="44"/>
        <v>0</v>
      </c>
      <c r="DFM21" s="773">
        <f t="shared" si="44"/>
        <v>0</v>
      </c>
      <c r="DFN21" s="773">
        <f t="shared" si="44"/>
        <v>0</v>
      </c>
      <c r="DFO21" s="773">
        <f t="shared" si="44"/>
        <v>0</v>
      </c>
      <c r="DFP21" s="773">
        <f t="shared" si="44"/>
        <v>0</v>
      </c>
      <c r="DFQ21" s="773">
        <f t="shared" si="44"/>
        <v>0</v>
      </c>
      <c r="DFR21" s="773">
        <f t="shared" si="44"/>
        <v>0</v>
      </c>
      <c r="DFS21" s="773">
        <f t="shared" si="44"/>
        <v>0</v>
      </c>
      <c r="DFT21" s="773">
        <f t="shared" si="44"/>
        <v>0</v>
      </c>
      <c r="DFU21" s="773">
        <f t="shared" si="44"/>
        <v>0</v>
      </c>
      <c r="DFV21" s="773">
        <f t="shared" si="44"/>
        <v>0</v>
      </c>
      <c r="DFW21" s="773">
        <f t="shared" si="44"/>
        <v>0</v>
      </c>
      <c r="DFX21" s="773">
        <f t="shared" si="44"/>
        <v>0</v>
      </c>
      <c r="DFY21" s="773">
        <f t="shared" si="44"/>
        <v>0</v>
      </c>
      <c r="DFZ21" s="773">
        <f t="shared" si="44"/>
        <v>0</v>
      </c>
      <c r="DGA21" s="773">
        <f t="shared" si="44"/>
        <v>0</v>
      </c>
      <c r="DGB21" s="773">
        <f t="shared" ref="DGB21:DIM21" si="45">IF(OR(DGB26&lt;$C$18,DGB26&gt;($C$18+9)),0,DGB27)</f>
        <v>0</v>
      </c>
      <c r="DGC21" s="773">
        <f t="shared" si="45"/>
        <v>0</v>
      </c>
      <c r="DGD21" s="773">
        <f t="shared" si="45"/>
        <v>0</v>
      </c>
      <c r="DGE21" s="773">
        <f t="shared" si="45"/>
        <v>0</v>
      </c>
      <c r="DGF21" s="773">
        <f t="shared" si="45"/>
        <v>0</v>
      </c>
      <c r="DGG21" s="773">
        <f t="shared" si="45"/>
        <v>0</v>
      </c>
      <c r="DGH21" s="773">
        <f t="shared" si="45"/>
        <v>0</v>
      </c>
      <c r="DGI21" s="773">
        <f t="shared" si="45"/>
        <v>0</v>
      </c>
      <c r="DGJ21" s="773">
        <f t="shared" si="45"/>
        <v>0</v>
      </c>
      <c r="DGK21" s="773">
        <f t="shared" si="45"/>
        <v>0</v>
      </c>
      <c r="DGL21" s="773">
        <f t="shared" si="45"/>
        <v>0</v>
      </c>
      <c r="DGM21" s="773">
        <f t="shared" si="45"/>
        <v>0</v>
      </c>
      <c r="DGN21" s="773">
        <f t="shared" si="45"/>
        <v>0</v>
      </c>
      <c r="DGO21" s="773">
        <f t="shared" si="45"/>
        <v>0</v>
      </c>
      <c r="DGP21" s="773">
        <f t="shared" si="45"/>
        <v>0</v>
      </c>
      <c r="DGQ21" s="773">
        <f t="shared" si="45"/>
        <v>0</v>
      </c>
      <c r="DGR21" s="773">
        <f t="shared" si="45"/>
        <v>0</v>
      </c>
      <c r="DGS21" s="773">
        <f t="shared" si="45"/>
        <v>0</v>
      </c>
      <c r="DGT21" s="773">
        <f t="shared" si="45"/>
        <v>0</v>
      </c>
      <c r="DGU21" s="773">
        <f t="shared" si="45"/>
        <v>0</v>
      </c>
      <c r="DGV21" s="773">
        <f t="shared" si="45"/>
        <v>0</v>
      </c>
      <c r="DGW21" s="773">
        <f t="shared" si="45"/>
        <v>0</v>
      </c>
      <c r="DGX21" s="773">
        <f t="shared" si="45"/>
        <v>0</v>
      </c>
      <c r="DGY21" s="773">
        <f t="shared" si="45"/>
        <v>0</v>
      </c>
      <c r="DGZ21" s="773">
        <f t="shared" si="45"/>
        <v>0</v>
      </c>
      <c r="DHA21" s="773">
        <f t="shared" si="45"/>
        <v>0</v>
      </c>
      <c r="DHB21" s="773">
        <f t="shared" si="45"/>
        <v>0</v>
      </c>
      <c r="DHC21" s="773">
        <f t="shared" si="45"/>
        <v>0</v>
      </c>
      <c r="DHD21" s="773">
        <f t="shared" si="45"/>
        <v>0</v>
      </c>
      <c r="DHE21" s="773">
        <f t="shared" si="45"/>
        <v>0</v>
      </c>
      <c r="DHF21" s="773">
        <f t="shared" si="45"/>
        <v>0</v>
      </c>
      <c r="DHG21" s="773">
        <f t="shared" si="45"/>
        <v>0</v>
      </c>
      <c r="DHH21" s="773">
        <f t="shared" si="45"/>
        <v>0</v>
      </c>
      <c r="DHI21" s="773">
        <f t="shared" si="45"/>
        <v>0</v>
      </c>
      <c r="DHJ21" s="773">
        <f t="shared" si="45"/>
        <v>0</v>
      </c>
      <c r="DHK21" s="773">
        <f t="shared" si="45"/>
        <v>0</v>
      </c>
      <c r="DHL21" s="773">
        <f t="shared" si="45"/>
        <v>0</v>
      </c>
      <c r="DHM21" s="773">
        <f t="shared" si="45"/>
        <v>0</v>
      </c>
      <c r="DHN21" s="773">
        <f t="shared" si="45"/>
        <v>0</v>
      </c>
      <c r="DHO21" s="773">
        <f t="shared" si="45"/>
        <v>0</v>
      </c>
      <c r="DHP21" s="773">
        <f t="shared" si="45"/>
        <v>0</v>
      </c>
      <c r="DHQ21" s="773">
        <f t="shared" si="45"/>
        <v>0</v>
      </c>
      <c r="DHR21" s="773">
        <f t="shared" si="45"/>
        <v>0</v>
      </c>
      <c r="DHS21" s="773">
        <f t="shared" si="45"/>
        <v>0</v>
      </c>
      <c r="DHT21" s="773">
        <f t="shared" si="45"/>
        <v>0</v>
      </c>
      <c r="DHU21" s="773">
        <f t="shared" si="45"/>
        <v>0</v>
      </c>
      <c r="DHV21" s="773">
        <f t="shared" si="45"/>
        <v>0</v>
      </c>
      <c r="DHW21" s="773">
        <f t="shared" si="45"/>
        <v>0</v>
      </c>
      <c r="DHX21" s="773">
        <f t="shared" si="45"/>
        <v>0</v>
      </c>
      <c r="DHY21" s="773">
        <f t="shared" si="45"/>
        <v>0</v>
      </c>
      <c r="DHZ21" s="773">
        <f t="shared" si="45"/>
        <v>0</v>
      </c>
      <c r="DIA21" s="773">
        <f t="shared" si="45"/>
        <v>0</v>
      </c>
      <c r="DIB21" s="773">
        <f t="shared" si="45"/>
        <v>0</v>
      </c>
      <c r="DIC21" s="773">
        <f t="shared" si="45"/>
        <v>0</v>
      </c>
      <c r="DID21" s="773">
        <f t="shared" si="45"/>
        <v>0</v>
      </c>
      <c r="DIE21" s="773">
        <f t="shared" si="45"/>
        <v>0</v>
      </c>
      <c r="DIF21" s="773">
        <f t="shared" si="45"/>
        <v>0</v>
      </c>
      <c r="DIG21" s="773">
        <f t="shared" si="45"/>
        <v>0</v>
      </c>
      <c r="DIH21" s="773">
        <f t="shared" si="45"/>
        <v>0</v>
      </c>
      <c r="DII21" s="773">
        <f t="shared" si="45"/>
        <v>0</v>
      </c>
      <c r="DIJ21" s="773">
        <f t="shared" si="45"/>
        <v>0</v>
      </c>
      <c r="DIK21" s="773">
        <f t="shared" si="45"/>
        <v>0</v>
      </c>
      <c r="DIL21" s="773">
        <f t="shared" si="45"/>
        <v>0</v>
      </c>
      <c r="DIM21" s="773">
        <f t="shared" si="45"/>
        <v>0</v>
      </c>
      <c r="DIN21" s="773">
        <f t="shared" ref="DIN21:DKY21" si="46">IF(OR(DIN26&lt;$C$18,DIN26&gt;($C$18+9)),0,DIN27)</f>
        <v>0</v>
      </c>
      <c r="DIO21" s="773">
        <f t="shared" si="46"/>
        <v>0</v>
      </c>
      <c r="DIP21" s="773">
        <f t="shared" si="46"/>
        <v>0</v>
      </c>
      <c r="DIQ21" s="773">
        <f t="shared" si="46"/>
        <v>0</v>
      </c>
      <c r="DIR21" s="773">
        <f t="shared" si="46"/>
        <v>0</v>
      </c>
      <c r="DIS21" s="773">
        <f t="shared" si="46"/>
        <v>0</v>
      </c>
      <c r="DIT21" s="773">
        <f t="shared" si="46"/>
        <v>0</v>
      </c>
      <c r="DIU21" s="773">
        <f t="shared" si="46"/>
        <v>0</v>
      </c>
      <c r="DIV21" s="773">
        <f t="shared" si="46"/>
        <v>0</v>
      </c>
      <c r="DIW21" s="773">
        <f t="shared" si="46"/>
        <v>0</v>
      </c>
      <c r="DIX21" s="773">
        <f t="shared" si="46"/>
        <v>0</v>
      </c>
      <c r="DIY21" s="773">
        <f t="shared" si="46"/>
        <v>0</v>
      </c>
      <c r="DIZ21" s="773">
        <f t="shared" si="46"/>
        <v>0</v>
      </c>
      <c r="DJA21" s="773">
        <f t="shared" si="46"/>
        <v>0</v>
      </c>
      <c r="DJB21" s="773">
        <f t="shared" si="46"/>
        <v>0</v>
      </c>
      <c r="DJC21" s="773">
        <f t="shared" si="46"/>
        <v>0</v>
      </c>
      <c r="DJD21" s="773">
        <f t="shared" si="46"/>
        <v>0</v>
      </c>
      <c r="DJE21" s="773">
        <f t="shared" si="46"/>
        <v>0</v>
      </c>
      <c r="DJF21" s="773">
        <f t="shared" si="46"/>
        <v>0</v>
      </c>
      <c r="DJG21" s="773">
        <f t="shared" si="46"/>
        <v>0</v>
      </c>
      <c r="DJH21" s="773">
        <f t="shared" si="46"/>
        <v>0</v>
      </c>
      <c r="DJI21" s="773">
        <f t="shared" si="46"/>
        <v>0</v>
      </c>
      <c r="DJJ21" s="773">
        <f t="shared" si="46"/>
        <v>0</v>
      </c>
      <c r="DJK21" s="773">
        <f t="shared" si="46"/>
        <v>0</v>
      </c>
      <c r="DJL21" s="773">
        <f t="shared" si="46"/>
        <v>0</v>
      </c>
      <c r="DJM21" s="773">
        <f t="shared" si="46"/>
        <v>0</v>
      </c>
      <c r="DJN21" s="773">
        <f t="shared" si="46"/>
        <v>0</v>
      </c>
      <c r="DJO21" s="773">
        <f t="shared" si="46"/>
        <v>0</v>
      </c>
      <c r="DJP21" s="773">
        <f t="shared" si="46"/>
        <v>0</v>
      </c>
      <c r="DJQ21" s="773">
        <f t="shared" si="46"/>
        <v>0</v>
      </c>
      <c r="DJR21" s="773">
        <f t="shared" si="46"/>
        <v>0</v>
      </c>
      <c r="DJS21" s="773">
        <f t="shared" si="46"/>
        <v>0</v>
      </c>
      <c r="DJT21" s="773">
        <f t="shared" si="46"/>
        <v>0</v>
      </c>
      <c r="DJU21" s="773">
        <f t="shared" si="46"/>
        <v>0</v>
      </c>
      <c r="DJV21" s="773">
        <f t="shared" si="46"/>
        <v>0</v>
      </c>
      <c r="DJW21" s="773">
        <f t="shared" si="46"/>
        <v>0</v>
      </c>
      <c r="DJX21" s="773">
        <f t="shared" si="46"/>
        <v>0</v>
      </c>
      <c r="DJY21" s="773">
        <f t="shared" si="46"/>
        <v>0</v>
      </c>
      <c r="DJZ21" s="773">
        <f t="shared" si="46"/>
        <v>0</v>
      </c>
      <c r="DKA21" s="773">
        <f t="shared" si="46"/>
        <v>0</v>
      </c>
      <c r="DKB21" s="773">
        <f t="shared" si="46"/>
        <v>0</v>
      </c>
      <c r="DKC21" s="773">
        <f t="shared" si="46"/>
        <v>0</v>
      </c>
      <c r="DKD21" s="773">
        <f t="shared" si="46"/>
        <v>0</v>
      </c>
      <c r="DKE21" s="773">
        <f t="shared" si="46"/>
        <v>0</v>
      </c>
      <c r="DKF21" s="773">
        <f t="shared" si="46"/>
        <v>0</v>
      </c>
      <c r="DKG21" s="773">
        <f t="shared" si="46"/>
        <v>0</v>
      </c>
      <c r="DKH21" s="773">
        <f t="shared" si="46"/>
        <v>0</v>
      </c>
      <c r="DKI21" s="773">
        <f t="shared" si="46"/>
        <v>0</v>
      </c>
      <c r="DKJ21" s="773">
        <f t="shared" si="46"/>
        <v>0</v>
      </c>
      <c r="DKK21" s="773">
        <f t="shared" si="46"/>
        <v>0</v>
      </c>
      <c r="DKL21" s="773">
        <f t="shared" si="46"/>
        <v>0</v>
      </c>
      <c r="DKM21" s="773">
        <f t="shared" si="46"/>
        <v>0</v>
      </c>
      <c r="DKN21" s="773">
        <f t="shared" si="46"/>
        <v>0</v>
      </c>
      <c r="DKO21" s="773">
        <f t="shared" si="46"/>
        <v>0</v>
      </c>
      <c r="DKP21" s="773">
        <f t="shared" si="46"/>
        <v>0</v>
      </c>
      <c r="DKQ21" s="773">
        <f t="shared" si="46"/>
        <v>0</v>
      </c>
      <c r="DKR21" s="773">
        <f t="shared" si="46"/>
        <v>0</v>
      </c>
      <c r="DKS21" s="773">
        <f t="shared" si="46"/>
        <v>0</v>
      </c>
      <c r="DKT21" s="773">
        <f t="shared" si="46"/>
        <v>0</v>
      </c>
      <c r="DKU21" s="773">
        <f t="shared" si="46"/>
        <v>0</v>
      </c>
      <c r="DKV21" s="773">
        <f t="shared" si="46"/>
        <v>0</v>
      </c>
      <c r="DKW21" s="773">
        <f t="shared" si="46"/>
        <v>0</v>
      </c>
      <c r="DKX21" s="773">
        <f t="shared" si="46"/>
        <v>0</v>
      </c>
      <c r="DKY21" s="773">
        <f t="shared" si="46"/>
        <v>0</v>
      </c>
      <c r="DKZ21" s="773">
        <f t="shared" ref="DKZ21:DNK21" si="47">IF(OR(DKZ26&lt;$C$18,DKZ26&gt;($C$18+9)),0,DKZ27)</f>
        <v>0</v>
      </c>
      <c r="DLA21" s="773">
        <f t="shared" si="47"/>
        <v>0</v>
      </c>
      <c r="DLB21" s="773">
        <f t="shared" si="47"/>
        <v>0</v>
      </c>
      <c r="DLC21" s="773">
        <f t="shared" si="47"/>
        <v>0</v>
      </c>
      <c r="DLD21" s="773">
        <f t="shared" si="47"/>
        <v>0</v>
      </c>
      <c r="DLE21" s="773">
        <f t="shared" si="47"/>
        <v>0</v>
      </c>
      <c r="DLF21" s="773">
        <f t="shared" si="47"/>
        <v>0</v>
      </c>
      <c r="DLG21" s="773">
        <f t="shared" si="47"/>
        <v>0</v>
      </c>
      <c r="DLH21" s="773">
        <f t="shared" si="47"/>
        <v>0</v>
      </c>
      <c r="DLI21" s="773">
        <f t="shared" si="47"/>
        <v>0</v>
      </c>
      <c r="DLJ21" s="773">
        <f t="shared" si="47"/>
        <v>0</v>
      </c>
      <c r="DLK21" s="773">
        <f t="shared" si="47"/>
        <v>0</v>
      </c>
      <c r="DLL21" s="773">
        <f t="shared" si="47"/>
        <v>0</v>
      </c>
      <c r="DLM21" s="773">
        <f t="shared" si="47"/>
        <v>0</v>
      </c>
      <c r="DLN21" s="773">
        <f t="shared" si="47"/>
        <v>0</v>
      </c>
      <c r="DLO21" s="773">
        <f t="shared" si="47"/>
        <v>0</v>
      </c>
      <c r="DLP21" s="773">
        <f t="shared" si="47"/>
        <v>0</v>
      </c>
      <c r="DLQ21" s="773">
        <f t="shared" si="47"/>
        <v>0</v>
      </c>
      <c r="DLR21" s="773">
        <f t="shared" si="47"/>
        <v>0</v>
      </c>
      <c r="DLS21" s="773">
        <f t="shared" si="47"/>
        <v>0</v>
      </c>
      <c r="DLT21" s="773">
        <f t="shared" si="47"/>
        <v>0</v>
      </c>
      <c r="DLU21" s="773">
        <f t="shared" si="47"/>
        <v>0</v>
      </c>
      <c r="DLV21" s="773">
        <f t="shared" si="47"/>
        <v>0</v>
      </c>
      <c r="DLW21" s="773">
        <f t="shared" si="47"/>
        <v>0</v>
      </c>
      <c r="DLX21" s="773">
        <f t="shared" si="47"/>
        <v>0</v>
      </c>
      <c r="DLY21" s="773">
        <f t="shared" si="47"/>
        <v>0</v>
      </c>
      <c r="DLZ21" s="773">
        <f t="shared" si="47"/>
        <v>0</v>
      </c>
      <c r="DMA21" s="773">
        <f t="shared" si="47"/>
        <v>0</v>
      </c>
      <c r="DMB21" s="773">
        <f t="shared" si="47"/>
        <v>0</v>
      </c>
      <c r="DMC21" s="773">
        <f t="shared" si="47"/>
        <v>0</v>
      </c>
      <c r="DMD21" s="773">
        <f t="shared" si="47"/>
        <v>0</v>
      </c>
      <c r="DME21" s="773">
        <f t="shared" si="47"/>
        <v>0</v>
      </c>
      <c r="DMF21" s="773">
        <f t="shared" si="47"/>
        <v>0</v>
      </c>
      <c r="DMG21" s="773">
        <f t="shared" si="47"/>
        <v>0</v>
      </c>
      <c r="DMH21" s="773">
        <f t="shared" si="47"/>
        <v>0</v>
      </c>
      <c r="DMI21" s="773">
        <f t="shared" si="47"/>
        <v>0</v>
      </c>
      <c r="DMJ21" s="773">
        <f t="shared" si="47"/>
        <v>0</v>
      </c>
      <c r="DMK21" s="773">
        <f t="shared" si="47"/>
        <v>0</v>
      </c>
      <c r="DML21" s="773">
        <f t="shared" si="47"/>
        <v>0</v>
      </c>
      <c r="DMM21" s="773">
        <f t="shared" si="47"/>
        <v>0</v>
      </c>
      <c r="DMN21" s="773">
        <f t="shared" si="47"/>
        <v>0</v>
      </c>
      <c r="DMO21" s="773">
        <f t="shared" si="47"/>
        <v>0</v>
      </c>
      <c r="DMP21" s="773">
        <f t="shared" si="47"/>
        <v>0</v>
      </c>
      <c r="DMQ21" s="773">
        <f t="shared" si="47"/>
        <v>0</v>
      </c>
      <c r="DMR21" s="773">
        <f t="shared" si="47"/>
        <v>0</v>
      </c>
      <c r="DMS21" s="773">
        <f t="shared" si="47"/>
        <v>0</v>
      </c>
      <c r="DMT21" s="773">
        <f t="shared" si="47"/>
        <v>0</v>
      </c>
      <c r="DMU21" s="773">
        <f t="shared" si="47"/>
        <v>0</v>
      </c>
      <c r="DMV21" s="773">
        <f t="shared" si="47"/>
        <v>0</v>
      </c>
      <c r="DMW21" s="773">
        <f t="shared" si="47"/>
        <v>0</v>
      </c>
      <c r="DMX21" s="773">
        <f t="shared" si="47"/>
        <v>0</v>
      </c>
      <c r="DMY21" s="773">
        <f t="shared" si="47"/>
        <v>0</v>
      </c>
      <c r="DMZ21" s="773">
        <f t="shared" si="47"/>
        <v>0</v>
      </c>
      <c r="DNA21" s="773">
        <f t="shared" si="47"/>
        <v>0</v>
      </c>
      <c r="DNB21" s="773">
        <f t="shared" si="47"/>
        <v>0</v>
      </c>
      <c r="DNC21" s="773">
        <f t="shared" si="47"/>
        <v>0</v>
      </c>
      <c r="DND21" s="773">
        <f t="shared" si="47"/>
        <v>0</v>
      </c>
      <c r="DNE21" s="773">
        <f t="shared" si="47"/>
        <v>0</v>
      </c>
      <c r="DNF21" s="773">
        <f t="shared" si="47"/>
        <v>0</v>
      </c>
      <c r="DNG21" s="773">
        <f t="shared" si="47"/>
        <v>0</v>
      </c>
      <c r="DNH21" s="773">
        <f t="shared" si="47"/>
        <v>0</v>
      </c>
      <c r="DNI21" s="773">
        <f t="shared" si="47"/>
        <v>0</v>
      </c>
      <c r="DNJ21" s="773">
        <f t="shared" si="47"/>
        <v>0</v>
      </c>
      <c r="DNK21" s="773">
        <f t="shared" si="47"/>
        <v>0</v>
      </c>
      <c r="DNL21" s="773">
        <f t="shared" ref="DNL21:DPW21" si="48">IF(OR(DNL26&lt;$C$18,DNL26&gt;($C$18+9)),0,DNL27)</f>
        <v>0</v>
      </c>
      <c r="DNM21" s="773">
        <f t="shared" si="48"/>
        <v>0</v>
      </c>
      <c r="DNN21" s="773">
        <f t="shared" si="48"/>
        <v>0</v>
      </c>
      <c r="DNO21" s="773">
        <f t="shared" si="48"/>
        <v>0</v>
      </c>
      <c r="DNP21" s="773">
        <f t="shared" si="48"/>
        <v>0</v>
      </c>
      <c r="DNQ21" s="773">
        <f t="shared" si="48"/>
        <v>0</v>
      </c>
      <c r="DNR21" s="773">
        <f t="shared" si="48"/>
        <v>0</v>
      </c>
      <c r="DNS21" s="773">
        <f t="shared" si="48"/>
        <v>0</v>
      </c>
      <c r="DNT21" s="773">
        <f t="shared" si="48"/>
        <v>0</v>
      </c>
      <c r="DNU21" s="773">
        <f t="shared" si="48"/>
        <v>0</v>
      </c>
      <c r="DNV21" s="773">
        <f t="shared" si="48"/>
        <v>0</v>
      </c>
      <c r="DNW21" s="773">
        <f t="shared" si="48"/>
        <v>0</v>
      </c>
      <c r="DNX21" s="773">
        <f t="shared" si="48"/>
        <v>0</v>
      </c>
      <c r="DNY21" s="773">
        <f t="shared" si="48"/>
        <v>0</v>
      </c>
      <c r="DNZ21" s="773">
        <f t="shared" si="48"/>
        <v>0</v>
      </c>
      <c r="DOA21" s="773">
        <f t="shared" si="48"/>
        <v>0</v>
      </c>
      <c r="DOB21" s="773">
        <f t="shared" si="48"/>
        <v>0</v>
      </c>
      <c r="DOC21" s="773">
        <f t="shared" si="48"/>
        <v>0</v>
      </c>
      <c r="DOD21" s="773">
        <f t="shared" si="48"/>
        <v>0</v>
      </c>
      <c r="DOE21" s="773">
        <f t="shared" si="48"/>
        <v>0</v>
      </c>
      <c r="DOF21" s="773">
        <f t="shared" si="48"/>
        <v>0</v>
      </c>
      <c r="DOG21" s="773">
        <f t="shared" si="48"/>
        <v>0</v>
      </c>
      <c r="DOH21" s="773">
        <f t="shared" si="48"/>
        <v>0</v>
      </c>
      <c r="DOI21" s="773">
        <f t="shared" si="48"/>
        <v>0</v>
      </c>
      <c r="DOJ21" s="773">
        <f t="shared" si="48"/>
        <v>0</v>
      </c>
      <c r="DOK21" s="773">
        <f t="shared" si="48"/>
        <v>0</v>
      </c>
      <c r="DOL21" s="773">
        <f t="shared" si="48"/>
        <v>0</v>
      </c>
      <c r="DOM21" s="773">
        <f t="shared" si="48"/>
        <v>0</v>
      </c>
      <c r="DON21" s="773">
        <f t="shared" si="48"/>
        <v>0</v>
      </c>
      <c r="DOO21" s="773">
        <f t="shared" si="48"/>
        <v>0</v>
      </c>
      <c r="DOP21" s="773">
        <f t="shared" si="48"/>
        <v>0</v>
      </c>
      <c r="DOQ21" s="773">
        <f t="shared" si="48"/>
        <v>0</v>
      </c>
      <c r="DOR21" s="773">
        <f t="shared" si="48"/>
        <v>0</v>
      </c>
      <c r="DOS21" s="773">
        <f t="shared" si="48"/>
        <v>0</v>
      </c>
      <c r="DOT21" s="773">
        <f t="shared" si="48"/>
        <v>0</v>
      </c>
      <c r="DOU21" s="773">
        <f t="shared" si="48"/>
        <v>0</v>
      </c>
      <c r="DOV21" s="773">
        <f t="shared" si="48"/>
        <v>0</v>
      </c>
      <c r="DOW21" s="773">
        <f t="shared" si="48"/>
        <v>0</v>
      </c>
      <c r="DOX21" s="773">
        <f t="shared" si="48"/>
        <v>0</v>
      </c>
      <c r="DOY21" s="773">
        <f t="shared" si="48"/>
        <v>0</v>
      </c>
      <c r="DOZ21" s="773">
        <f t="shared" si="48"/>
        <v>0</v>
      </c>
      <c r="DPA21" s="773">
        <f t="shared" si="48"/>
        <v>0</v>
      </c>
      <c r="DPB21" s="773">
        <f t="shared" si="48"/>
        <v>0</v>
      </c>
      <c r="DPC21" s="773">
        <f t="shared" si="48"/>
        <v>0</v>
      </c>
      <c r="DPD21" s="773">
        <f t="shared" si="48"/>
        <v>0</v>
      </c>
      <c r="DPE21" s="773">
        <f t="shared" si="48"/>
        <v>0</v>
      </c>
      <c r="DPF21" s="773">
        <f t="shared" si="48"/>
        <v>0</v>
      </c>
      <c r="DPG21" s="773">
        <f t="shared" si="48"/>
        <v>0</v>
      </c>
      <c r="DPH21" s="773">
        <f t="shared" si="48"/>
        <v>0</v>
      </c>
      <c r="DPI21" s="773">
        <f t="shared" si="48"/>
        <v>0</v>
      </c>
      <c r="DPJ21" s="773">
        <f t="shared" si="48"/>
        <v>0</v>
      </c>
      <c r="DPK21" s="773">
        <f t="shared" si="48"/>
        <v>0</v>
      </c>
      <c r="DPL21" s="773">
        <f t="shared" si="48"/>
        <v>0</v>
      </c>
      <c r="DPM21" s="773">
        <f t="shared" si="48"/>
        <v>0</v>
      </c>
      <c r="DPN21" s="773">
        <f t="shared" si="48"/>
        <v>0</v>
      </c>
      <c r="DPO21" s="773">
        <f t="shared" si="48"/>
        <v>0</v>
      </c>
      <c r="DPP21" s="773">
        <f t="shared" si="48"/>
        <v>0</v>
      </c>
      <c r="DPQ21" s="773">
        <f t="shared" si="48"/>
        <v>0</v>
      </c>
      <c r="DPR21" s="773">
        <f t="shared" si="48"/>
        <v>0</v>
      </c>
      <c r="DPS21" s="773">
        <f t="shared" si="48"/>
        <v>0</v>
      </c>
      <c r="DPT21" s="773">
        <f t="shared" si="48"/>
        <v>0</v>
      </c>
      <c r="DPU21" s="773">
        <f t="shared" si="48"/>
        <v>0</v>
      </c>
      <c r="DPV21" s="773">
        <f t="shared" si="48"/>
        <v>0</v>
      </c>
      <c r="DPW21" s="773">
        <f t="shared" si="48"/>
        <v>0</v>
      </c>
      <c r="DPX21" s="773">
        <f t="shared" ref="DPX21:DSI21" si="49">IF(OR(DPX26&lt;$C$18,DPX26&gt;($C$18+9)),0,DPX27)</f>
        <v>0</v>
      </c>
      <c r="DPY21" s="773">
        <f t="shared" si="49"/>
        <v>0</v>
      </c>
      <c r="DPZ21" s="773">
        <f t="shared" si="49"/>
        <v>0</v>
      </c>
      <c r="DQA21" s="773">
        <f t="shared" si="49"/>
        <v>0</v>
      </c>
      <c r="DQB21" s="773">
        <f t="shared" si="49"/>
        <v>0</v>
      </c>
      <c r="DQC21" s="773">
        <f t="shared" si="49"/>
        <v>0</v>
      </c>
      <c r="DQD21" s="773">
        <f t="shared" si="49"/>
        <v>0</v>
      </c>
      <c r="DQE21" s="773">
        <f t="shared" si="49"/>
        <v>0</v>
      </c>
      <c r="DQF21" s="773">
        <f t="shared" si="49"/>
        <v>0</v>
      </c>
      <c r="DQG21" s="773">
        <f t="shared" si="49"/>
        <v>0</v>
      </c>
      <c r="DQH21" s="773">
        <f t="shared" si="49"/>
        <v>0</v>
      </c>
      <c r="DQI21" s="773">
        <f t="shared" si="49"/>
        <v>0</v>
      </c>
      <c r="DQJ21" s="773">
        <f t="shared" si="49"/>
        <v>0</v>
      </c>
      <c r="DQK21" s="773">
        <f t="shared" si="49"/>
        <v>0</v>
      </c>
      <c r="DQL21" s="773">
        <f t="shared" si="49"/>
        <v>0</v>
      </c>
      <c r="DQM21" s="773">
        <f t="shared" si="49"/>
        <v>0</v>
      </c>
      <c r="DQN21" s="773">
        <f t="shared" si="49"/>
        <v>0</v>
      </c>
      <c r="DQO21" s="773">
        <f t="shared" si="49"/>
        <v>0</v>
      </c>
      <c r="DQP21" s="773">
        <f t="shared" si="49"/>
        <v>0</v>
      </c>
      <c r="DQQ21" s="773">
        <f t="shared" si="49"/>
        <v>0</v>
      </c>
      <c r="DQR21" s="773">
        <f t="shared" si="49"/>
        <v>0</v>
      </c>
      <c r="DQS21" s="773">
        <f t="shared" si="49"/>
        <v>0</v>
      </c>
      <c r="DQT21" s="773">
        <f t="shared" si="49"/>
        <v>0</v>
      </c>
      <c r="DQU21" s="773">
        <f t="shared" si="49"/>
        <v>0</v>
      </c>
      <c r="DQV21" s="773">
        <f t="shared" si="49"/>
        <v>0</v>
      </c>
      <c r="DQW21" s="773">
        <f t="shared" si="49"/>
        <v>0</v>
      </c>
      <c r="DQX21" s="773">
        <f t="shared" si="49"/>
        <v>0</v>
      </c>
      <c r="DQY21" s="773">
        <f t="shared" si="49"/>
        <v>0</v>
      </c>
      <c r="DQZ21" s="773">
        <f t="shared" si="49"/>
        <v>0</v>
      </c>
      <c r="DRA21" s="773">
        <f t="shared" si="49"/>
        <v>0</v>
      </c>
      <c r="DRB21" s="773">
        <f t="shared" si="49"/>
        <v>0</v>
      </c>
      <c r="DRC21" s="773">
        <f t="shared" si="49"/>
        <v>0</v>
      </c>
      <c r="DRD21" s="773">
        <f t="shared" si="49"/>
        <v>0</v>
      </c>
      <c r="DRE21" s="773">
        <f t="shared" si="49"/>
        <v>0</v>
      </c>
      <c r="DRF21" s="773">
        <f t="shared" si="49"/>
        <v>0</v>
      </c>
      <c r="DRG21" s="773">
        <f t="shared" si="49"/>
        <v>0</v>
      </c>
      <c r="DRH21" s="773">
        <f t="shared" si="49"/>
        <v>0</v>
      </c>
      <c r="DRI21" s="773">
        <f t="shared" si="49"/>
        <v>0</v>
      </c>
      <c r="DRJ21" s="773">
        <f t="shared" si="49"/>
        <v>0</v>
      </c>
      <c r="DRK21" s="773">
        <f t="shared" si="49"/>
        <v>0</v>
      </c>
      <c r="DRL21" s="773">
        <f t="shared" si="49"/>
        <v>0</v>
      </c>
      <c r="DRM21" s="773">
        <f t="shared" si="49"/>
        <v>0</v>
      </c>
      <c r="DRN21" s="773">
        <f t="shared" si="49"/>
        <v>0</v>
      </c>
      <c r="DRO21" s="773">
        <f t="shared" si="49"/>
        <v>0</v>
      </c>
      <c r="DRP21" s="773">
        <f t="shared" si="49"/>
        <v>0</v>
      </c>
      <c r="DRQ21" s="773">
        <f t="shared" si="49"/>
        <v>0</v>
      </c>
      <c r="DRR21" s="773">
        <f t="shared" si="49"/>
        <v>0</v>
      </c>
      <c r="DRS21" s="773">
        <f t="shared" si="49"/>
        <v>0</v>
      </c>
      <c r="DRT21" s="773">
        <f t="shared" si="49"/>
        <v>0</v>
      </c>
      <c r="DRU21" s="773">
        <f t="shared" si="49"/>
        <v>0</v>
      </c>
      <c r="DRV21" s="773">
        <f t="shared" si="49"/>
        <v>0</v>
      </c>
      <c r="DRW21" s="773">
        <f t="shared" si="49"/>
        <v>0</v>
      </c>
      <c r="DRX21" s="773">
        <f t="shared" si="49"/>
        <v>0</v>
      </c>
      <c r="DRY21" s="773">
        <f t="shared" si="49"/>
        <v>0</v>
      </c>
      <c r="DRZ21" s="773">
        <f t="shared" si="49"/>
        <v>0</v>
      </c>
      <c r="DSA21" s="773">
        <f t="shared" si="49"/>
        <v>0</v>
      </c>
      <c r="DSB21" s="773">
        <f t="shared" si="49"/>
        <v>0</v>
      </c>
      <c r="DSC21" s="773">
        <f t="shared" si="49"/>
        <v>0</v>
      </c>
      <c r="DSD21" s="773">
        <f t="shared" si="49"/>
        <v>0</v>
      </c>
      <c r="DSE21" s="773">
        <f t="shared" si="49"/>
        <v>0</v>
      </c>
      <c r="DSF21" s="773">
        <f t="shared" si="49"/>
        <v>0</v>
      </c>
      <c r="DSG21" s="773">
        <f t="shared" si="49"/>
        <v>0</v>
      </c>
      <c r="DSH21" s="773">
        <f t="shared" si="49"/>
        <v>0</v>
      </c>
      <c r="DSI21" s="773">
        <f t="shared" si="49"/>
        <v>0</v>
      </c>
      <c r="DSJ21" s="773">
        <f t="shared" ref="DSJ21:DUU21" si="50">IF(OR(DSJ26&lt;$C$18,DSJ26&gt;($C$18+9)),0,DSJ27)</f>
        <v>0</v>
      </c>
      <c r="DSK21" s="773">
        <f t="shared" si="50"/>
        <v>0</v>
      </c>
      <c r="DSL21" s="773">
        <f t="shared" si="50"/>
        <v>0</v>
      </c>
      <c r="DSM21" s="773">
        <f t="shared" si="50"/>
        <v>0</v>
      </c>
      <c r="DSN21" s="773">
        <f t="shared" si="50"/>
        <v>0</v>
      </c>
      <c r="DSO21" s="773">
        <f t="shared" si="50"/>
        <v>0</v>
      </c>
      <c r="DSP21" s="773">
        <f t="shared" si="50"/>
        <v>0</v>
      </c>
      <c r="DSQ21" s="773">
        <f t="shared" si="50"/>
        <v>0</v>
      </c>
      <c r="DSR21" s="773">
        <f t="shared" si="50"/>
        <v>0</v>
      </c>
      <c r="DSS21" s="773">
        <f t="shared" si="50"/>
        <v>0</v>
      </c>
      <c r="DST21" s="773">
        <f t="shared" si="50"/>
        <v>0</v>
      </c>
      <c r="DSU21" s="773">
        <f t="shared" si="50"/>
        <v>0</v>
      </c>
      <c r="DSV21" s="773">
        <f t="shared" si="50"/>
        <v>0</v>
      </c>
      <c r="DSW21" s="773">
        <f t="shared" si="50"/>
        <v>0</v>
      </c>
      <c r="DSX21" s="773">
        <f t="shared" si="50"/>
        <v>0</v>
      </c>
      <c r="DSY21" s="773">
        <f t="shared" si="50"/>
        <v>0</v>
      </c>
      <c r="DSZ21" s="773">
        <f t="shared" si="50"/>
        <v>0</v>
      </c>
      <c r="DTA21" s="773">
        <f t="shared" si="50"/>
        <v>0</v>
      </c>
      <c r="DTB21" s="773">
        <f t="shared" si="50"/>
        <v>0</v>
      </c>
      <c r="DTC21" s="773">
        <f t="shared" si="50"/>
        <v>0</v>
      </c>
      <c r="DTD21" s="773">
        <f t="shared" si="50"/>
        <v>0</v>
      </c>
      <c r="DTE21" s="773">
        <f t="shared" si="50"/>
        <v>0</v>
      </c>
      <c r="DTF21" s="773">
        <f t="shared" si="50"/>
        <v>0</v>
      </c>
      <c r="DTG21" s="773">
        <f t="shared" si="50"/>
        <v>0</v>
      </c>
      <c r="DTH21" s="773">
        <f t="shared" si="50"/>
        <v>0</v>
      </c>
      <c r="DTI21" s="773">
        <f t="shared" si="50"/>
        <v>0</v>
      </c>
      <c r="DTJ21" s="773">
        <f t="shared" si="50"/>
        <v>0</v>
      </c>
      <c r="DTK21" s="773">
        <f t="shared" si="50"/>
        <v>0</v>
      </c>
      <c r="DTL21" s="773">
        <f t="shared" si="50"/>
        <v>0</v>
      </c>
      <c r="DTM21" s="773">
        <f t="shared" si="50"/>
        <v>0</v>
      </c>
      <c r="DTN21" s="773">
        <f t="shared" si="50"/>
        <v>0</v>
      </c>
      <c r="DTO21" s="773">
        <f t="shared" si="50"/>
        <v>0</v>
      </c>
      <c r="DTP21" s="773">
        <f t="shared" si="50"/>
        <v>0</v>
      </c>
      <c r="DTQ21" s="773">
        <f t="shared" si="50"/>
        <v>0</v>
      </c>
      <c r="DTR21" s="773">
        <f t="shared" si="50"/>
        <v>0</v>
      </c>
      <c r="DTS21" s="773">
        <f t="shared" si="50"/>
        <v>0</v>
      </c>
      <c r="DTT21" s="773">
        <f t="shared" si="50"/>
        <v>0</v>
      </c>
      <c r="DTU21" s="773">
        <f t="shared" si="50"/>
        <v>0</v>
      </c>
      <c r="DTV21" s="773">
        <f t="shared" si="50"/>
        <v>0</v>
      </c>
      <c r="DTW21" s="773">
        <f t="shared" si="50"/>
        <v>0</v>
      </c>
      <c r="DTX21" s="773">
        <f t="shared" si="50"/>
        <v>0</v>
      </c>
      <c r="DTY21" s="773">
        <f t="shared" si="50"/>
        <v>0</v>
      </c>
      <c r="DTZ21" s="773">
        <f t="shared" si="50"/>
        <v>0</v>
      </c>
      <c r="DUA21" s="773">
        <f t="shared" si="50"/>
        <v>0</v>
      </c>
      <c r="DUB21" s="773">
        <f t="shared" si="50"/>
        <v>0</v>
      </c>
      <c r="DUC21" s="773">
        <f t="shared" si="50"/>
        <v>0</v>
      </c>
      <c r="DUD21" s="773">
        <f t="shared" si="50"/>
        <v>0</v>
      </c>
      <c r="DUE21" s="773">
        <f t="shared" si="50"/>
        <v>0</v>
      </c>
      <c r="DUF21" s="773">
        <f t="shared" si="50"/>
        <v>0</v>
      </c>
      <c r="DUG21" s="773">
        <f t="shared" si="50"/>
        <v>0</v>
      </c>
      <c r="DUH21" s="773">
        <f t="shared" si="50"/>
        <v>0</v>
      </c>
      <c r="DUI21" s="773">
        <f t="shared" si="50"/>
        <v>0</v>
      </c>
      <c r="DUJ21" s="773">
        <f t="shared" si="50"/>
        <v>0</v>
      </c>
      <c r="DUK21" s="773">
        <f t="shared" si="50"/>
        <v>0</v>
      </c>
      <c r="DUL21" s="773">
        <f t="shared" si="50"/>
        <v>0</v>
      </c>
      <c r="DUM21" s="773">
        <f t="shared" si="50"/>
        <v>0</v>
      </c>
      <c r="DUN21" s="773">
        <f t="shared" si="50"/>
        <v>0</v>
      </c>
      <c r="DUO21" s="773">
        <f t="shared" si="50"/>
        <v>0</v>
      </c>
      <c r="DUP21" s="773">
        <f t="shared" si="50"/>
        <v>0</v>
      </c>
      <c r="DUQ21" s="773">
        <f t="shared" si="50"/>
        <v>0</v>
      </c>
      <c r="DUR21" s="773">
        <f t="shared" si="50"/>
        <v>0</v>
      </c>
      <c r="DUS21" s="773">
        <f t="shared" si="50"/>
        <v>0</v>
      </c>
      <c r="DUT21" s="773">
        <f t="shared" si="50"/>
        <v>0</v>
      </c>
      <c r="DUU21" s="773">
        <f t="shared" si="50"/>
        <v>0</v>
      </c>
      <c r="DUV21" s="773">
        <f t="shared" ref="DUV21:DXG21" si="51">IF(OR(DUV26&lt;$C$18,DUV26&gt;($C$18+9)),0,DUV27)</f>
        <v>0</v>
      </c>
      <c r="DUW21" s="773">
        <f t="shared" si="51"/>
        <v>0</v>
      </c>
      <c r="DUX21" s="773">
        <f t="shared" si="51"/>
        <v>0</v>
      </c>
      <c r="DUY21" s="773">
        <f t="shared" si="51"/>
        <v>0</v>
      </c>
      <c r="DUZ21" s="773">
        <f t="shared" si="51"/>
        <v>0</v>
      </c>
      <c r="DVA21" s="773">
        <f t="shared" si="51"/>
        <v>0</v>
      </c>
      <c r="DVB21" s="773">
        <f t="shared" si="51"/>
        <v>0</v>
      </c>
      <c r="DVC21" s="773">
        <f t="shared" si="51"/>
        <v>0</v>
      </c>
      <c r="DVD21" s="773">
        <f t="shared" si="51"/>
        <v>0</v>
      </c>
      <c r="DVE21" s="773">
        <f t="shared" si="51"/>
        <v>0</v>
      </c>
      <c r="DVF21" s="773">
        <f t="shared" si="51"/>
        <v>0</v>
      </c>
      <c r="DVG21" s="773">
        <f t="shared" si="51"/>
        <v>0</v>
      </c>
      <c r="DVH21" s="773">
        <f t="shared" si="51"/>
        <v>0</v>
      </c>
      <c r="DVI21" s="773">
        <f t="shared" si="51"/>
        <v>0</v>
      </c>
      <c r="DVJ21" s="773">
        <f t="shared" si="51"/>
        <v>0</v>
      </c>
      <c r="DVK21" s="773">
        <f t="shared" si="51"/>
        <v>0</v>
      </c>
      <c r="DVL21" s="773">
        <f t="shared" si="51"/>
        <v>0</v>
      </c>
      <c r="DVM21" s="773">
        <f t="shared" si="51"/>
        <v>0</v>
      </c>
      <c r="DVN21" s="773">
        <f t="shared" si="51"/>
        <v>0</v>
      </c>
      <c r="DVO21" s="773">
        <f t="shared" si="51"/>
        <v>0</v>
      </c>
      <c r="DVP21" s="773">
        <f t="shared" si="51"/>
        <v>0</v>
      </c>
      <c r="DVQ21" s="773">
        <f t="shared" si="51"/>
        <v>0</v>
      </c>
      <c r="DVR21" s="773">
        <f t="shared" si="51"/>
        <v>0</v>
      </c>
      <c r="DVS21" s="773">
        <f t="shared" si="51"/>
        <v>0</v>
      </c>
      <c r="DVT21" s="773">
        <f t="shared" si="51"/>
        <v>0</v>
      </c>
      <c r="DVU21" s="773">
        <f t="shared" si="51"/>
        <v>0</v>
      </c>
      <c r="DVV21" s="773">
        <f t="shared" si="51"/>
        <v>0</v>
      </c>
      <c r="DVW21" s="773">
        <f t="shared" si="51"/>
        <v>0</v>
      </c>
      <c r="DVX21" s="773">
        <f t="shared" si="51"/>
        <v>0</v>
      </c>
      <c r="DVY21" s="773">
        <f t="shared" si="51"/>
        <v>0</v>
      </c>
      <c r="DVZ21" s="773">
        <f t="shared" si="51"/>
        <v>0</v>
      </c>
      <c r="DWA21" s="773">
        <f t="shared" si="51"/>
        <v>0</v>
      </c>
      <c r="DWB21" s="773">
        <f t="shared" si="51"/>
        <v>0</v>
      </c>
      <c r="DWC21" s="773">
        <f t="shared" si="51"/>
        <v>0</v>
      </c>
      <c r="DWD21" s="773">
        <f t="shared" si="51"/>
        <v>0</v>
      </c>
      <c r="DWE21" s="773">
        <f t="shared" si="51"/>
        <v>0</v>
      </c>
      <c r="DWF21" s="773">
        <f t="shared" si="51"/>
        <v>0</v>
      </c>
      <c r="DWG21" s="773">
        <f t="shared" si="51"/>
        <v>0</v>
      </c>
      <c r="DWH21" s="773">
        <f t="shared" si="51"/>
        <v>0</v>
      </c>
      <c r="DWI21" s="773">
        <f t="shared" si="51"/>
        <v>0</v>
      </c>
      <c r="DWJ21" s="773">
        <f t="shared" si="51"/>
        <v>0</v>
      </c>
      <c r="DWK21" s="773">
        <f t="shared" si="51"/>
        <v>0</v>
      </c>
      <c r="DWL21" s="773">
        <f t="shared" si="51"/>
        <v>0</v>
      </c>
      <c r="DWM21" s="773">
        <f t="shared" si="51"/>
        <v>0</v>
      </c>
      <c r="DWN21" s="773">
        <f t="shared" si="51"/>
        <v>0</v>
      </c>
      <c r="DWO21" s="773">
        <f t="shared" si="51"/>
        <v>0</v>
      </c>
      <c r="DWP21" s="773">
        <f t="shared" si="51"/>
        <v>0</v>
      </c>
      <c r="DWQ21" s="773">
        <f t="shared" si="51"/>
        <v>0</v>
      </c>
      <c r="DWR21" s="773">
        <f t="shared" si="51"/>
        <v>0</v>
      </c>
      <c r="DWS21" s="773">
        <f t="shared" si="51"/>
        <v>0</v>
      </c>
      <c r="DWT21" s="773">
        <f t="shared" si="51"/>
        <v>0</v>
      </c>
      <c r="DWU21" s="773">
        <f t="shared" si="51"/>
        <v>0</v>
      </c>
      <c r="DWV21" s="773">
        <f t="shared" si="51"/>
        <v>0</v>
      </c>
      <c r="DWW21" s="773">
        <f t="shared" si="51"/>
        <v>0</v>
      </c>
      <c r="DWX21" s="773">
        <f t="shared" si="51"/>
        <v>0</v>
      </c>
      <c r="DWY21" s="773">
        <f t="shared" si="51"/>
        <v>0</v>
      </c>
      <c r="DWZ21" s="773">
        <f t="shared" si="51"/>
        <v>0</v>
      </c>
      <c r="DXA21" s="773">
        <f t="shared" si="51"/>
        <v>0</v>
      </c>
      <c r="DXB21" s="773">
        <f t="shared" si="51"/>
        <v>0</v>
      </c>
      <c r="DXC21" s="773">
        <f t="shared" si="51"/>
        <v>0</v>
      </c>
      <c r="DXD21" s="773">
        <f t="shared" si="51"/>
        <v>0</v>
      </c>
      <c r="DXE21" s="773">
        <f t="shared" si="51"/>
        <v>0</v>
      </c>
      <c r="DXF21" s="773">
        <f t="shared" si="51"/>
        <v>0</v>
      </c>
      <c r="DXG21" s="773">
        <f t="shared" si="51"/>
        <v>0</v>
      </c>
      <c r="DXH21" s="773">
        <f t="shared" ref="DXH21:DZS21" si="52">IF(OR(DXH26&lt;$C$18,DXH26&gt;($C$18+9)),0,DXH27)</f>
        <v>0</v>
      </c>
      <c r="DXI21" s="773">
        <f t="shared" si="52"/>
        <v>0</v>
      </c>
      <c r="DXJ21" s="773">
        <f t="shared" si="52"/>
        <v>0</v>
      </c>
      <c r="DXK21" s="773">
        <f t="shared" si="52"/>
        <v>0</v>
      </c>
      <c r="DXL21" s="773">
        <f t="shared" si="52"/>
        <v>0</v>
      </c>
      <c r="DXM21" s="773">
        <f t="shared" si="52"/>
        <v>0</v>
      </c>
      <c r="DXN21" s="773">
        <f t="shared" si="52"/>
        <v>0</v>
      </c>
      <c r="DXO21" s="773">
        <f t="shared" si="52"/>
        <v>0</v>
      </c>
      <c r="DXP21" s="773">
        <f t="shared" si="52"/>
        <v>0</v>
      </c>
      <c r="DXQ21" s="773">
        <f t="shared" si="52"/>
        <v>0</v>
      </c>
      <c r="DXR21" s="773">
        <f t="shared" si="52"/>
        <v>0</v>
      </c>
      <c r="DXS21" s="773">
        <f t="shared" si="52"/>
        <v>0</v>
      </c>
      <c r="DXT21" s="773">
        <f t="shared" si="52"/>
        <v>0</v>
      </c>
      <c r="DXU21" s="773">
        <f t="shared" si="52"/>
        <v>0</v>
      </c>
      <c r="DXV21" s="773">
        <f t="shared" si="52"/>
        <v>0</v>
      </c>
      <c r="DXW21" s="773">
        <f t="shared" si="52"/>
        <v>0</v>
      </c>
      <c r="DXX21" s="773">
        <f t="shared" si="52"/>
        <v>0</v>
      </c>
      <c r="DXY21" s="773">
        <f t="shared" si="52"/>
        <v>0</v>
      </c>
      <c r="DXZ21" s="773">
        <f t="shared" si="52"/>
        <v>0</v>
      </c>
      <c r="DYA21" s="773">
        <f t="shared" si="52"/>
        <v>0</v>
      </c>
      <c r="DYB21" s="773">
        <f t="shared" si="52"/>
        <v>0</v>
      </c>
      <c r="DYC21" s="773">
        <f t="shared" si="52"/>
        <v>0</v>
      </c>
      <c r="DYD21" s="773">
        <f t="shared" si="52"/>
        <v>0</v>
      </c>
      <c r="DYE21" s="773">
        <f t="shared" si="52"/>
        <v>0</v>
      </c>
      <c r="DYF21" s="773">
        <f t="shared" si="52"/>
        <v>0</v>
      </c>
      <c r="DYG21" s="773">
        <f t="shared" si="52"/>
        <v>0</v>
      </c>
      <c r="DYH21" s="773">
        <f t="shared" si="52"/>
        <v>0</v>
      </c>
      <c r="DYI21" s="773">
        <f t="shared" si="52"/>
        <v>0</v>
      </c>
      <c r="DYJ21" s="773">
        <f t="shared" si="52"/>
        <v>0</v>
      </c>
      <c r="DYK21" s="773">
        <f t="shared" si="52"/>
        <v>0</v>
      </c>
      <c r="DYL21" s="773">
        <f t="shared" si="52"/>
        <v>0</v>
      </c>
      <c r="DYM21" s="773">
        <f t="shared" si="52"/>
        <v>0</v>
      </c>
      <c r="DYN21" s="773">
        <f t="shared" si="52"/>
        <v>0</v>
      </c>
      <c r="DYO21" s="773">
        <f t="shared" si="52"/>
        <v>0</v>
      </c>
      <c r="DYP21" s="773">
        <f t="shared" si="52"/>
        <v>0</v>
      </c>
      <c r="DYQ21" s="773">
        <f t="shared" si="52"/>
        <v>0</v>
      </c>
      <c r="DYR21" s="773">
        <f t="shared" si="52"/>
        <v>0</v>
      </c>
      <c r="DYS21" s="773">
        <f t="shared" si="52"/>
        <v>0</v>
      </c>
      <c r="DYT21" s="773">
        <f t="shared" si="52"/>
        <v>0</v>
      </c>
      <c r="DYU21" s="773">
        <f t="shared" si="52"/>
        <v>0</v>
      </c>
      <c r="DYV21" s="773">
        <f t="shared" si="52"/>
        <v>0</v>
      </c>
      <c r="DYW21" s="773">
        <f t="shared" si="52"/>
        <v>0</v>
      </c>
      <c r="DYX21" s="773">
        <f t="shared" si="52"/>
        <v>0</v>
      </c>
      <c r="DYY21" s="773">
        <f t="shared" si="52"/>
        <v>0</v>
      </c>
      <c r="DYZ21" s="773">
        <f t="shared" si="52"/>
        <v>0</v>
      </c>
      <c r="DZA21" s="773">
        <f t="shared" si="52"/>
        <v>0</v>
      </c>
      <c r="DZB21" s="773">
        <f t="shared" si="52"/>
        <v>0</v>
      </c>
      <c r="DZC21" s="773">
        <f t="shared" si="52"/>
        <v>0</v>
      </c>
      <c r="DZD21" s="773">
        <f t="shared" si="52"/>
        <v>0</v>
      </c>
      <c r="DZE21" s="773">
        <f t="shared" si="52"/>
        <v>0</v>
      </c>
      <c r="DZF21" s="773">
        <f t="shared" si="52"/>
        <v>0</v>
      </c>
      <c r="DZG21" s="773">
        <f t="shared" si="52"/>
        <v>0</v>
      </c>
      <c r="DZH21" s="773">
        <f t="shared" si="52"/>
        <v>0</v>
      </c>
      <c r="DZI21" s="773">
        <f t="shared" si="52"/>
        <v>0</v>
      </c>
      <c r="DZJ21" s="773">
        <f t="shared" si="52"/>
        <v>0</v>
      </c>
      <c r="DZK21" s="773">
        <f t="shared" si="52"/>
        <v>0</v>
      </c>
      <c r="DZL21" s="773">
        <f t="shared" si="52"/>
        <v>0</v>
      </c>
      <c r="DZM21" s="773">
        <f t="shared" si="52"/>
        <v>0</v>
      </c>
      <c r="DZN21" s="773">
        <f t="shared" si="52"/>
        <v>0</v>
      </c>
      <c r="DZO21" s="773">
        <f t="shared" si="52"/>
        <v>0</v>
      </c>
      <c r="DZP21" s="773">
        <f t="shared" si="52"/>
        <v>0</v>
      </c>
      <c r="DZQ21" s="773">
        <f t="shared" si="52"/>
        <v>0</v>
      </c>
      <c r="DZR21" s="773">
        <f t="shared" si="52"/>
        <v>0</v>
      </c>
      <c r="DZS21" s="773">
        <f t="shared" si="52"/>
        <v>0</v>
      </c>
      <c r="DZT21" s="773">
        <f t="shared" ref="DZT21:ECE21" si="53">IF(OR(DZT26&lt;$C$18,DZT26&gt;($C$18+9)),0,DZT27)</f>
        <v>0</v>
      </c>
      <c r="DZU21" s="773">
        <f t="shared" si="53"/>
        <v>0</v>
      </c>
      <c r="DZV21" s="773">
        <f t="shared" si="53"/>
        <v>0</v>
      </c>
      <c r="DZW21" s="773">
        <f t="shared" si="53"/>
        <v>0</v>
      </c>
      <c r="DZX21" s="773">
        <f t="shared" si="53"/>
        <v>0</v>
      </c>
      <c r="DZY21" s="773">
        <f t="shared" si="53"/>
        <v>0</v>
      </c>
      <c r="DZZ21" s="773">
        <f t="shared" si="53"/>
        <v>0</v>
      </c>
      <c r="EAA21" s="773">
        <f t="shared" si="53"/>
        <v>0</v>
      </c>
      <c r="EAB21" s="773">
        <f t="shared" si="53"/>
        <v>0</v>
      </c>
      <c r="EAC21" s="773">
        <f t="shared" si="53"/>
        <v>0</v>
      </c>
      <c r="EAD21" s="773">
        <f t="shared" si="53"/>
        <v>0</v>
      </c>
      <c r="EAE21" s="773">
        <f t="shared" si="53"/>
        <v>0</v>
      </c>
      <c r="EAF21" s="773">
        <f t="shared" si="53"/>
        <v>0</v>
      </c>
      <c r="EAG21" s="773">
        <f t="shared" si="53"/>
        <v>0</v>
      </c>
      <c r="EAH21" s="773">
        <f t="shared" si="53"/>
        <v>0</v>
      </c>
      <c r="EAI21" s="773">
        <f t="shared" si="53"/>
        <v>0</v>
      </c>
      <c r="EAJ21" s="773">
        <f t="shared" si="53"/>
        <v>0</v>
      </c>
      <c r="EAK21" s="773">
        <f t="shared" si="53"/>
        <v>0</v>
      </c>
      <c r="EAL21" s="773">
        <f t="shared" si="53"/>
        <v>0</v>
      </c>
      <c r="EAM21" s="773">
        <f t="shared" si="53"/>
        <v>0</v>
      </c>
      <c r="EAN21" s="773">
        <f t="shared" si="53"/>
        <v>0</v>
      </c>
      <c r="EAO21" s="773">
        <f t="shared" si="53"/>
        <v>0</v>
      </c>
      <c r="EAP21" s="773">
        <f t="shared" si="53"/>
        <v>0</v>
      </c>
      <c r="EAQ21" s="773">
        <f t="shared" si="53"/>
        <v>0</v>
      </c>
      <c r="EAR21" s="773">
        <f t="shared" si="53"/>
        <v>0</v>
      </c>
      <c r="EAS21" s="773">
        <f t="shared" si="53"/>
        <v>0</v>
      </c>
      <c r="EAT21" s="773">
        <f t="shared" si="53"/>
        <v>0</v>
      </c>
      <c r="EAU21" s="773">
        <f t="shared" si="53"/>
        <v>0</v>
      </c>
      <c r="EAV21" s="773">
        <f t="shared" si="53"/>
        <v>0</v>
      </c>
      <c r="EAW21" s="773">
        <f t="shared" si="53"/>
        <v>0</v>
      </c>
      <c r="EAX21" s="773">
        <f t="shared" si="53"/>
        <v>0</v>
      </c>
      <c r="EAY21" s="773">
        <f t="shared" si="53"/>
        <v>0</v>
      </c>
      <c r="EAZ21" s="773">
        <f t="shared" si="53"/>
        <v>0</v>
      </c>
      <c r="EBA21" s="773">
        <f t="shared" si="53"/>
        <v>0</v>
      </c>
      <c r="EBB21" s="773">
        <f t="shared" si="53"/>
        <v>0</v>
      </c>
      <c r="EBC21" s="773">
        <f t="shared" si="53"/>
        <v>0</v>
      </c>
      <c r="EBD21" s="773">
        <f t="shared" si="53"/>
        <v>0</v>
      </c>
      <c r="EBE21" s="773">
        <f t="shared" si="53"/>
        <v>0</v>
      </c>
      <c r="EBF21" s="773">
        <f t="shared" si="53"/>
        <v>0</v>
      </c>
      <c r="EBG21" s="773">
        <f t="shared" si="53"/>
        <v>0</v>
      </c>
      <c r="EBH21" s="773">
        <f t="shared" si="53"/>
        <v>0</v>
      </c>
      <c r="EBI21" s="773">
        <f t="shared" si="53"/>
        <v>0</v>
      </c>
      <c r="EBJ21" s="773">
        <f t="shared" si="53"/>
        <v>0</v>
      </c>
      <c r="EBK21" s="773">
        <f t="shared" si="53"/>
        <v>0</v>
      </c>
      <c r="EBL21" s="773">
        <f t="shared" si="53"/>
        <v>0</v>
      </c>
      <c r="EBM21" s="773">
        <f t="shared" si="53"/>
        <v>0</v>
      </c>
      <c r="EBN21" s="773">
        <f t="shared" si="53"/>
        <v>0</v>
      </c>
      <c r="EBO21" s="773">
        <f t="shared" si="53"/>
        <v>0</v>
      </c>
      <c r="EBP21" s="773">
        <f t="shared" si="53"/>
        <v>0</v>
      </c>
      <c r="EBQ21" s="773">
        <f t="shared" si="53"/>
        <v>0</v>
      </c>
      <c r="EBR21" s="773">
        <f t="shared" si="53"/>
        <v>0</v>
      </c>
      <c r="EBS21" s="773">
        <f t="shared" si="53"/>
        <v>0</v>
      </c>
      <c r="EBT21" s="773">
        <f t="shared" si="53"/>
        <v>0</v>
      </c>
      <c r="EBU21" s="773">
        <f t="shared" si="53"/>
        <v>0</v>
      </c>
      <c r="EBV21" s="773">
        <f t="shared" si="53"/>
        <v>0</v>
      </c>
      <c r="EBW21" s="773">
        <f t="shared" si="53"/>
        <v>0</v>
      </c>
      <c r="EBX21" s="773">
        <f t="shared" si="53"/>
        <v>0</v>
      </c>
      <c r="EBY21" s="773">
        <f t="shared" si="53"/>
        <v>0</v>
      </c>
      <c r="EBZ21" s="773">
        <f t="shared" si="53"/>
        <v>0</v>
      </c>
      <c r="ECA21" s="773">
        <f t="shared" si="53"/>
        <v>0</v>
      </c>
      <c r="ECB21" s="773">
        <f t="shared" si="53"/>
        <v>0</v>
      </c>
      <c r="ECC21" s="773">
        <f t="shared" si="53"/>
        <v>0</v>
      </c>
      <c r="ECD21" s="773">
        <f t="shared" si="53"/>
        <v>0</v>
      </c>
      <c r="ECE21" s="773">
        <f t="shared" si="53"/>
        <v>0</v>
      </c>
      <c r="ECF21" s="773">
        <f t="shared" ref="ECF21:EEQ21" si="54">IF(OR(ECF26&lt;$C$18,ECF26&gt;($C$18+9)),0,ECF27)</f>
        <v>0</v>
      </c>
      <c r="ECG21" s="773">
        <f t="shared" si="54"/>
        <v>0</v>
      </c>
      <c r="ECH21" s="773">
        <f t="shared" si="54"/>
        <v>0</v>
      </c>
      <c r="ECI21" s="773">
        <f t="shared" si="54"/>
        <v>0</v>
      </c>
      <c r="ECJ21" s="773">
        <f t="shared" si="54"/>
        <v>0</v>
      </c>
      <c r="ECK21" s="773">
        <f t="shared" si="54"/>
        <v>0</v>
      </c>
      <c r="ECL21" s="773">
        <f t="shared" si="54"/>
        <v>0</v>
      </c>
      <c r="ECM21" s="773">
        <f t="shared" si="54"/>
        <v>0</v>
      </c>
      <c r="ECN21" s="773">
        <f t="shared" si="54"/>
        <v>0</v>
      </c>
      <c r="ECO21" s="773">
        <f t="shared" si="54"/>
        <v>0</v>
      </c>
      <c r="ECP21" s="773">
        <f t="shared" si="54"/>
        <v>0</v>
      </c>
      <c r="ECQ21" s="773">
        <f t="shared" si="54"/>
        <v>0</v>
      </c>
      <c r="ECR21" s="773">
        <f t="shared" si="54"/>
        <v>0</v>
      </c>
      <c r="ECS21" s="773">
        <f t="shared" si="54"/>
        <v>0</v>
      </c>
      <c r="ECT21" s="773">
        <f t="shared" si="54"/>
        <v>0</v>
      </c>
      <c r="ECU21" s="773">
        <f t="shared" si="54"/>
        <v>0</v>
      </c>
      <c r="ECV21" s="773">
        <f t="shared" si="54"/>
        <v>0</v>
      </c>
      <c r="ECW21" s="773">
        <f t="shared" si="54"/>
        <v>0</v>
      </c>
      <c r="ECX21" s="773">
        <f t="shared" si="54"/>
        <v>0</v>
      </c>
      <c r="ECY21" s="773">
        <f t="shared" si="54"/>
        <v>0</v>
      </c>
      <c r="ECZ21" s="773">
        <f t="shared" si="54"/>
        <v>0</v>
      </c>
      <c r="EDA21" s="773">
        <f t="shared" si="54"/>
        <v>0</v>
      </c>
      <c r="EDB21" s="773">
        <f t="shared" si="54"/>
        <v>0</v>
      </c>
      <c r="EDC21" s="773">
        <f t="shared" si="54"/>
        <v>0</v>
      </c>
      <c r="EDD21" s="773">
        <f t="shared" si="54"/>
        <v>0</v>
      </c>
      <c r="EDE21" s="773">
        <f t="shared" si="54"/>
        <v>0</v>
      </c>
      <c r="EDF21" s="773">
        <f t="shared" si="54"/>
        <v>0</v>
      </c>
      <c r="EDG21" s="773">
        <f t="shared" si="54"/>
        <v>0</v>
      </c>
      <c r="EDH21" s="773">
        <f t="shared" si="54"/>
        <v>0</v>
      </c>
      <c r="EDI21" s="773">
        <f t="shared" si="54"/>
        <v>0</v>
      </c>
      <c r="EDJ21" s="773">
        <f t="shared" si="54"/>
        <v>0</v>
      </c>
      <c r="EDK21" s="773">
        <f t="shared" si="54"/>
        <v>0</v>
      </c>
      <c r="EDL21" s="773">
        <f t="shared" si="54"/>
        <v>0</v>
      </c>
      <c r="EDM21" s="773">
        <f t="shared" si="54"/>
        <v>0</v>
      </c>
      <c r="EDN21" s="773">
        <f t="shared" si="54"/>
        <v>0</v>
      </c>
      <c r="EDO21" s="773">
        <f t="shared" si="54"/>
        <v>0</v>
      </c>
      <c r="EDP21" s="773">
        <f t="shared" si="54"/>
        <v>0</v>
      </c>
      <c r="EDQ21" s="773">
        <f t="shared" si="54"/>
        <v>0</v>
      </c>
      <c r="EDR21" s="773">
        <f t="shared" si="54"/>
        <v>0</v>
      </c>
      <c r="EDS21" s="773">
        <f t="shared" si="54"/>
        <v>0</v>
      </c>
      <c r="EDT21" s="773">
        <f t="shared" si="54"/>
        <v>0</v>
      </c>
      <c r="EDU21" s="773">
        <f t="shared" si="54"/>
        <v>0</v>
      </c>
      <c r="EDV21" s="773">
        <f t="shared" si="54"/>
        <v>0</v>
      </c>
      <c r="EDW21" s="773">
        <f t="shared" si="54"/>
        <v>0</v>
      </c>
      <c r="EDX21" s="773">
        <f t="shared" si="54"/>
        <v>0</v>
      </c>
      <c r="EDY21" s="773">
        <f t="shared" si="54"/>
        <v>0</v>
      </c>
      <c r="EDZ21" s="773">
        <f t="shared" si="54"/>
        <v>0</v>
      </c>
      <c r="EEA21" s="773">
        <f t="shared" si="54"/>
        <v>0</v>
      </c>
      <c r="EEB21" s="773">
        <f t="shared" si="54"/>
        <v>0</v>
      </c>
      <c r="EEC21" s="773">
        <f t="shared" si="54"/>
        <v>0</v>
      </c>
      <c r="EED21" s="773">
        <f t="shared" si="54"/>
        <v>0</v>
      </c>
      <c r="EEE21" s="773">
        <f t="shared" si="54"/>
        <v>0</v>
      </c>
      <c r="EEF21" s="773">
        <f t="shared" si="54"/>
        <v>0</v>
      </c>
      <c r="EEG21" s="773">
        <f t="shared" si="54"/>
        <v>0</v>
      </c>
      <c r="EEH21" s="773">
        <f t="shared" si="54"/>
        <v>0</v>
      </c>
      <c r="EEI21" s="773">
        <f t="shared" si="54"/>
        <v>0</v>
      </c>
      <c r="EEJ21" s="773">
        <f t="shared" si="54"/>
        <v>0</v>
      </c>
      <c r="EEK21" s="773">
        <f t="shared" si="54"/>
        <v>0</v>
      </c>
      <c r="EEL21" s="773">
        <f t="shared" si="54"/>
        <v>0</v>
      </c>
      <c r="EEM21" s="773">
        <f t="shared" si="54"/>
        <v>0</v>
      </c>
      <c r="EEN21" s="773">
        <f t="shared" si="54"/>
        <v>0</v>
      </c>
      <c r="EEO21" s="773">
        <f t="shared" si="54"/>
        <v>0</v>
      </c>
      <c r="EEP21" s="773">
        <f t="shared" si="54"/>
        <v>0</v>
      </c>
      <c r="EEQ21" s="773">
        <f t="shared" si="54"/>
        <v>0</v>
      </c>
      <c r="EER21" s="773">
        <f t="shared" ref="EER21:EHC21" si="55">IF(OR(EER26&lt;$C$18,EER26&gt;($C$18+9)),0,EER27)</f>
        <v>0</v>
      </c>
      <c r="EES21" s="773">
        <f t="shared" si="55"/>
        <v>0</v>
      </c>
      <c r="EET21" s="773">
        <f t="shared" si="55"/>
        <v>0</v>
      </c>
      <c r="EEU21" s="773">
        <f t="shared" si="55"/>
        <v>0</v>
      </c>
      <c r="EEV21" s="773">
        <f t="shared" si="55"/>
        <v>0</v>
      </c>
      <c r="EEW21" s="773">
        <f t="shared" si="55"/>
        <v>0</v>
      </c>
      <c r="EEX21" s="773">
        <f t="shared" si="55"/>
        <v>0</v>
      </c>
      <c r="EEY21" s="773">
        <f t="shared" si="55"/>
        <v>0</v>
      </c>
      <c r="EEZ21" s="773">
        <f t="shared" si="55"/>
        <v>0</v>
      </c>
      <c r="EFA21" s="773">
        <f t="shared" si="55"/>
        <v>0</v>
      </c>
      <c r="EFB21" s="773">
        <f t="shared" si="55"/>
        <v>0</v>
      </c>
      <c r="EFC21" s="773">
        <f t="shared" si="55"/>
        <v>0</v>
      </c>
      <c r="EFD21" s="773">
        <f t="shared" si="55"/>
        <v>0</v>
      </c>
      <c r="EFE21" s="773">
        <f t="shared" si="55"/>
        <v>0</v>
      </c>
      <c r="EFF21" s="773">
        <f t="shared" si="55"/>
        <v>0</v>
      </c>
      <c r="EFG21" s="773">
        <f t="shared" si="55"/>
        <v>0</v>
      </c>
      <c r="EFH21" s="773">
        <f t="shared" si="55"/>
        <v>0</v>
      </c>
      <c r="EFI21" s="773">
        <f t="shared" si="55"/>
        <v>0</v>
      </c>
      <c r="EFJ21" s="773">
        <f t="shared" si="55"/>
        <v>0</v>
      </c>
      <c r="EFK21" s="773">
        <f t="shared" si="55"/>
        <v>0</v>
      </c>
      <c r="EFL21" s="773">
        <f t="shared" si="55"/>
        <v>0</v>
      </c>
      <c r="EFM21" s="773">
        <f t="shared" si="55"/>
        <v>0</v>
      </c>
      <c r="EFN21" s="773">
        <f t="shared" si="55"/>
        <v>0</v>
      </c>
      <c r="EFO21" s="773">
        <f t="shared" si="55"/>
        <v>0</v>
      </c>
      <c r="EFP21" s="773">
        <f t="shared" si="55"/>
        <v>0</v>
      </c>
      <c r="EFQ21" s="773">
        <f t="shared" si="55"/>
        <v>0</v>
      </c>
      <c r="EFR21" s="773">
        <f t="shared" si="55"/>
        <v>0</v>
      </c>
      <c r="EFS21" s="773">
        <f t="shared" si="55"/>
        <v>0</v>
      </c>
      <c r="EFT21" s="773">
        <f t="shared" si="55"/>
        <v>0</v>
      </c>
      <c r="EFU21" s="773">
        <f t="shared" si="55"/>
        <v>0</v>
      </c>
      <c r="EFV21" s="773">
        <f t="shared" si="55"/>
        <v>0</v>
      </c>
      <c r="EFW21" s="773">
        <f t="shared" si="55"/>
        <v>0</v>
      </c>
      <c r="EFX21" s="773">
        <f t="shared" si="55"/>
        <v>0</v>
      </c>
      <c r="EFY21" s="773">
        <f t="shared" si="55"/>
        <v>0</v>
      </c>
      <c r="EFZ21" s="773">
        <f t="shared" si="55"/>
        <v>0</v>
      </c>
      <c r="EGA21" s="773">
        <f t="shared" si="55"/>
        <v>0</v>
      </c>
      <c r="EGB21" s="773">
        <f t="shared" si="55"/>
        <v>0</v>
      </c>
      <c r="EGC21" s="773">
        <f t="shared" si="55"/>
        <v>0</v>
      </c>
      <c r="EGD21" s="773">
        <f t="shared" si="55"/>
        <v>0</v>
      </c>
      <c r="EGE21" s="773">
        <f t="shared" si="55"/>
        <v>0</v>
      </c>
      <c r="EGF21" s="773">
        <f t="shared" si="55"/>
        <v>0</v>
      </c>
      <c r="EGG21" s="773">
        <f t="shared" si="55"/>
        <v>0</v>
      </c>
      <c r="EGH21" s="773">
        <f t="shared" si="55"/>
        <v>0</v>
      </c>
      <c r="EGI21" s="773">
        <f t="shared" si="55"/>
        <v>0</v>
      </c>
      <c r="EGJ21" s="773">
        <f t="shared" si="55"/>
        <v>0</v>
      </c>
      <c r="EGK21" s="773">
        <f t="shared" si="55"/>
        <v>0</v>
      </c>
      <c r="EGL21" s="773">
        <f t="shared" si="55"/>
        <v>0</v>
      </c>
      <c r="EGM21" s="773">
        <f t="shared" si="55"/>
        <v>0</v>
      </c>
      <c r="EGN21" s="773">
        <f t="shared" si="55"/>
        <v>0</v>
      </c>
      <c r="EGO21" s="773">
        <f t="shared" si="55"/>
        <v>0</v>
      </c>
      <c r="EGP21" s="773">
        <f t="shared" si="55"/>
        <v>0</v>
      </c>
      <c r="EGQ21" s="773">
        <f t="shared" si="55"/>
        <v>0</v>
      </c>
      <c r="EGR21" s="773">
        <f t="shared" si="55"/>
        <v>0</v>
      </c>
      <c r="EGS21" s="773">
        <f t="shared" si="55"/>
        <v>0</v>
      </c>
      <c r="EGT21" s="773">
        <f t="shared" si="55"/>
        <v>0</v>
      </c>
      <c r="EGU21" s="773">
        <f t="shared" si="55"/>
        <v>0</v>
      </c>
      <c r="EGV21" s="773">
        <f t="shared" si="55"/>
        <v>0</v>
      </c>
      <c r="EGW21" s="773">
        <f t="shared" si="55"/>
        <v>0</v>
      </c>
      <c r="EGX21" s="773">
        <f t="shared" si="55"/>
        <v>0</v>
      </c>
      <c r="EGY21" s="773">
        <f t="shared" si="55"/>
        <v>0</v>
      </c>
      <c r="EGZ21" s="773">
        <f t="shared" si="55"/>
        <v>0</v>
      </c>
      <c r="EHA21" s="773">
        <f t="shared" si="55"/>
        <v>0</v>
      </c>
      <c r="EHB21" s="773">
        <f t="shared" si="55"/>
        <v>0</v>
      </c>
      <c r="EHC21" s="773">
        <f t="shared" si="55"/>
        <v>0</v>
      </c>
      <c r="EHD21" s="773">
        <f t="shared" ref="EHD21:EJO21" si="56">IF(OR(EHD26&lt;$C$18,EHD26&gt;($C$18+9)),0,EHD27)</f>
        <v>0</v>
      </c>
      <c r="EHE21" s="773">
        <f t="shared" si="56"/>
        <v>0</v>
      </c>
      <c r="EHF21" s="773">
        <f t="shared" si="56"/>
        <v>0</v>
      </c>
      <c r="EHG21" s="773">
        <f t="shared" si="56"/>
        <v>0</v>
      </c>
      <c r="EHH21" s="773">
        <f t="shared" si="56"/>
        <v>0</v>
      </c>
      <c r="EHI21" s="773">
        <f t="shared" si="56"/>
        <v>0</v>
      </c>
      <c r="EHJ21" s="773">
        <f t="shared" si="56"/>
        <v>0</v>
      </c>
      <c r="EHK21" s="773">
        <f t="shared" si="56"/>
        <v>0</v>
      </c>
      <c r="EHL21" s="773">
        <f t="shared" si="56"/>
        <v>0</v>
      </c>
      <c r="EHM21" s="773">
        <f t="shared" si="56"/>
        <v>0</v>
      </c>
      <c r="EHN21" s="773">
        <f t="shared" si="56"/>
        <v>0</v>
      </c>
      <c r="EHO21" s="773">
        <f t="shared" si="56"/>
        <v>0</v>
      </c>
      <c r="EHP21" s="773">
        <f t="shared" si="56"/>
        <v>0</v>
      </c>
      <c r="EHQ21" s="773">
        <f t="shared" si="56"/>
        <v>0</v>
      </c>
      <c r="EHR21" s="773">
        <f t="shared" si="56"/>
        <v>0</v>
      </c>
      <c r="EHS21" s="773">
        <f t="shared" si="56"/>
        <v>0</v>
      </c>
      <c r="EHT21" s="773">
        <f t="shared" si="56"/>
        <v>0</v>
      </c>
      <c r="EHU21" s="773">
        <f t="shared" si="56"/>
        <v>0</v>
      </c>
      <c r="EHV21" s="773">
        <f t="shared" si="56"/>
        <v>0</v>
      </c>
      <c r="EHW21" s="773">
        <f t="shared" si="56"/>
        <v>0</v>
      </c>
      <c r="EHX21" s="773">
        <f t="shared" si="56"/>
        <v>0</v>
      </c>
      <c r="EHY21" s="773">
        <f t="shared" si="56"/>
        <v>0</v>
      </c>
      <c r="EHZ21" s="773">
        <f t="shared" si="56"/>
        <v>0</v>
      </c>
      <c r="EIA21" s="773">
        <f t="shared" si="56"/>
        <v>0</v>
      </c>
      <c r="EIB21" s="773">
        <f t="shared" si="56"/>
        <v>0</v>
      </c>
      <c r="EIC21" s="773">
        <f t="shared" si="56"/>
        <v>0</v>
      </c>
      <c r="EID21" s="773">
        <f t="shared" si="56"/>
        <v>0</v>
      </c>
      <c r="EIE21" s="773">
        <f t="shared" si="56"/>
        <v>0</v>
      </c>
      <c r="EIF21" s="773">
        <f t="shared" si="56"/>
        <v>0</v>
      </c>
      <c r="EIG21" s="773">
        <f t="shared" si="56"/>
        <v>0</v>
      </c>
      <c r="EIH21" s="773">
        <f t="shared" si="56"/>
        <v>0</v>
      </c>
      <c r="EII21" s="773">
        <f t="shared" si="56"/>
        <v>0</v>
      </c>
      <c r="EIJ21" s="773">
        <f t="shared" si="56"/>
        <v>0</v>
      </c>
      <c r="EIK21" s="773">
        <f t="shared" si="56"/>
        <v>0</v>
      </c>
      <c r="EIL21" s="773">
        <f t="shared" si="56"/>
        <v>0</v>
      </c>
      <c r="EIM21" s="773">
        <f t="shared" si="56"/>
        <v>0</v>
      </c>
      <c r="EIN21" s="773">
        <f t="shared" si="56"/>
        <v>0</v>
      </c>
      <c r="EIO21" s="773">
        <f t="shared" si="56"/>
        <v>0</v>
      </c>
      <c r="EIP21" s="773">
        <f t="shared" si="56"/>
        <v>0</v>
      </c>
      <c r="EIQ21" s="773">
        <f t="shared" si="56"/>
        <v>0</v>
      </c>
      <c r="EIR21" s="773">
        <f t="shared" si="56"/>
        <v>0</v>
      </c>
      <c r="EIS21" s="773">
        <f t="shared" si="56"/>
        <v>0</v>
      </c>
      <c r="EIT21" s="773">
        <f t="shared" si="56"/>
        <v>0</v>
      </c>
      <c r="EIU21" s="773">
        <f t="shared" si="56"/>
        <v>0</v>
      </c>
      <c r="EIV21" s="773">
        <f t="shared" si="56"/>
        <v>0</v>
      </c>
      <c r="EIW21" s="773">
        <f t="shared" si="56"/>
        <v>0</v>
      </c>
      <c r="EIX21" s="773">
        <f t="shared" si="56"/>
        <v>0</v>
      </c>
      <c r="EIY21" s="773">
        <f t="shared" si="56"/>
        <v>0</v>
      </c>
      <c r="EIZ21" s="773">
        <f t="shared" si="56"/>
        <v>0</v>
      </c>
      <c r="EJA21" s="773">
        <f t="shared" si="56"/>
        <v>0</v>
      </c>
      <c r="EJB21" s="773">
        <f t="shared" si="56"/>
        <v>0</v>
      </c>
      <c r="EJC21" s="773">
        <f t="shared" si="56"/>
        <v>0</v>
      </c>
      <c r="EJD21" s="773">
        <f t="shared" si="56"/>
        <v>0</v>
      </c>
      <c r="EJE21" s="773">
        <f t="shared" si="56"/>
        <v>0</v>
      </c>
      <c r="EJF21" s="773">
        <f t="shared" si="56"/>
        <v>0</v>
      </c>
      <c r="EJG21" s="773">
        <f t="shared" si="56"/>
        <v>0</v>
      </c>
      <c r="EJH21" s="773">
        <f t="shared" si="56"/>
        <v>0</v>
      </c>
      <c r="EJI21" s="773">
        <f t="shared" si="56"/>
        <v>0</v>
      </c>
      <c r="EJJ21" s="773">
        <f t="shared" si="56"/>
        <v>0</v>
      </c>
      <c r="EJK21" s="773">
        <f t="shared" si="56"/>
        <v>0</v>
      </c>
      <c r="EJL21" s="773">
        <f t="shared" si="56"/>
        <v>0</v>
      </c>
      <c r="EJM21" s="773">
        <f t="shared" si="56"/>
        <v>0</v>
      </c>
      <c r="EJN21" s="773">
        <f t="shared" si="56"/>
        <v>0</v>
      </c>
      <c r="EJO21" s="773">
        <f t="shared" si="56"/>
        <v>0</v>
      </c>
      <c r="EJP21" s="773">
        <f t="shared" ref="EJP21:EMA21" si="57">IF(OR(EJP26&lt;$C$18,EJP26&gt;($C$18+9)),0,EJP27)</f>
        <v>0</v>
      </c>
      <c r="EJQ21" s="773">
        <f t="shared" si="57"/>
        <v>0</v>
      </c>
      <c r="EJR21" s="773">
        <f t="shared" si="57"/>
        <v>0</v>
      </c>
      <c r="EJS21" s="773">
        <f t="shared" si="57"/>
        <v>0</v>
      </c>
      <c r="EJT21" s="773">
        <f t="shared" si="57"/>
        <v>0</v>
      </c>
      <c r="EJU21" s="773">
        <f t="shared" si="57"/>
        <v>0</v>
      </c>
      <c r="EJV21" s="773">
        <f t="shared" si="57"/>
        <v>0</v>
      </c>
      <c r="EJW21" s="773">
        <f t="shared" si="57"/>
        <v>0</v>
      </c>
      <c r="EJX21" s="773">
        <f t="shared" si="57"/>
        <v>0</v>
      </c>
      <c r="EJY21" s="773">
        <f t="shared" si="57"/>
        <v>0</v>
      </c>
      <c r="EJZ21" s="773">
        <f t="shared" si="57"/>
        <v>0</v>
      </c>
      <c r="EKA21" s="773">
        <f t="shared" si="57"/>
        <v>0</v>
      </c>
      <c r="EKB21" s="773">
        <f t="shared" si="57"/>
        <v>0</v>
      </c>
      <c r="EKC21" s="773">
        <f t="shared" si="57"/>
        <v>0</v>
      </c>
      <c r="EKD21" s="773">
        <f t="shared" si="57"/>
        <v>0</v>
      </c>
      <c r="EKE21" s="773">
        <f t="shared" si="57"/>
        <v>0</v>
      </c>
      <c r="EKF21" s="773">
        <f t="shared" si="57"/>
        <v>0</v>
      </c>
      <c r="EKG21" s="773">
        <f t="shared" si="57"/>
        <v>0</v>
      </c>
      <c r="EKH21" s="773">
        <f t="shared" si="57"/>
        <v>0</v>
      </c>
      <c r="EKI21" s="773">
        <f t="shared" si="57"/>
        <v>0</v>
      </c>
      <c r="EKJ21" s="773">
        <f t="shared" si="57"/>
        <v>0</v>
      </c>
      <c r="EKK21" s="773">
        <f t="shared" si="57"/>
        <v>0</v>
      </c>
      <c r="EKL21" s="773">
        <f t="shared" si="57"/>
        <v>0</v>
      </c>
      <c r="EKM21" s="773">
        <f t="shared" si="57"/>
        <v>0</v>
      </c>
      <c r="EKN21" s="773">
        <f t="shared" si="57"/>
        <v>0</v>
      </c>
      <c r="EKO21" s="773">
        <f t="shared" si="57"/>
        <v>0</v>
      </c>
      <c r="EKP21" s="773">
        <f t="shared" si="57"/>
        <v>0</v>
      </c>
      <c r="EKQ21" s="773">
        <f t="shared" si="57"/>
        <v>0</v>
      </c>
      <c r="EKR21" s="773">
        <f t="shared" si="57"/>
        <v>0</v>
      </c>
      <c r="EKS21" s="773">
        <f t="shared" si="57"/>
        <v>0</v>
      </c>
      <c r="EKT21" s="773">
        <f t="shared" si="57"/>
        <v>0</v>
      </c>
      <c r="EKU21" s="773">
        <f t="shared" si="57"/>
        <v>0</v>
      </c>
      <c r="EKV21" s="773">
        <f t="shared" si="57"/>
        <v>0</v>
      </c>
      <c r="EKW21" s="773">
        <f t="shared" si="57"/>
        <v>0</v>
      </c>
      <c r="EKX21" s="773">
        <f t="shared" si="57"/>
        <v>0</v>
      </c>
      <c r="EKY21" s="773">
        <f t="shared" si="57"/>
        <v>0</v>
      </c>
      <c r="EKZ21" s="773">
        <f t="shared" si="57"/>
        <v>0</v>
      </c>
      <c r="ELA21" s="773">
        <f t="shared" si="57"/>
        <v>0</v>
      </c>
      <c r="ELB21" s="773">
        <f t="shared" si="57"/>
        <v>0</v>
      </c>
      <c r="ELC21" s="773">
        <f t="shared" si="57"/>
        <v>0</v>
      </c>
      <c r="ELD21" s="773">
        <f t="shared" si="57"/>
        <v>0</v>
      </c>
      <c r="ELE21" s="773">
        <f t="shared" si="57"/>
        <v>0</v>
      </c>
      <c r="ELF21" s="773">
        <f t="shared" si="57"/>
        <v>0</v>
      </c>
      <c r="ELG21" s="773">
        <f t="shared" si="57"/>
        <v>0</v>
      </c>
      <c r="ELH21" s="773">
        <f t="shared" si="57"/>
        <v>0</v>
      </c>
      <c r="ELI21" s="773">
        <f t="shared" si="57"/>
        <v>0</v>
      </c>
      <c r="ELJ21" s="773">
        <f t="shared" si="57"/>
        <v>0</v>
      </c>
      <c r="ELK21" s="773">
        <f t="shared" si="57"/>
        <v>0</v>
      </c>
      <c r="ELL21" s="773">
        <f t="shared" si="57"/>
        <v>0</v>
      </c>
      <c r="ELM21" s="773">
        <f t="shared" si="57"/>
        <v>0</v>
      </c>
      <c r="ELN21" s="773">
        <f t="shared" si="57"/>
        <v>0</v>
      </c>
      <c r="ELO21" s="773">
        <f t="shared" si="57"/>
        <v>0</v>
      </c>
      <c r="ELP21" s="773">
        <f t="shared" si="57"/>
        <v>0</v>
      </c>
      <c r="ELQ21" s="773">
        <f t="shared" si="57"/>
        <v>0</v>
      </c>
      <c r="ELR21" s="773">
        <f t="shared" si="57"/>
        <v>0</v>
      </c>
      <c r="ELS21" s="773">
        <f t="shared" si="57"/>
        <v>0</v>
      </c>
      <c r="ELT21" s="773">
        <f t="shared" si="57"/>
        <v>0</v>
      </c>
      <c r="ELU21" s="773">
        <f t="shared" si="57"/>
        <v>0</v>
      </c>
      <c r="ELV21" s="773">
        <f t="shared" si="57"/>
        <v>0</v>
      </c>
      <c r="ELW21" s="773">
        <f t="shared" si="57"/>
        <v>0</v>
      </c>
      <c r="ELX21" s="773">
        <f t="shared" si="57"/>
        <v>0</v>
      </c>
      <c r="ELY21" s="773">
        <f t="shared" si="57"/>
        <v>0</v>
      </c>
      <c r="ELZ21" s="773">
        <f t="shared" si="57"/>
        <v>0</v>
      </c>
      <c r="EMA21" s="773">
        <f t="shared" si="57"/>
        <v>0</v>
      </c>
      <c r="EMB21" s="773">
        <f t="shared" ref="EMB21:EOM21" si="58">IF(OR(EMB26&lt;$C$18,EMB26&gt;($C$18+9)),0,EMB27)</f>
        <v>0</v>
      </c>
      <c r="EMC21" s="773">
        <f t="shared" si="58"/>
        <v>0</v>
      </c>
      <c r="EMD21" s="773">
        <f t="shared" si="58"/>
        <v>0</v>
      </c>
      <c r="EME21" s="773">
        <f t="shared" si="58"/>
        <v>0</v>
      </c>
      <c r="EMF21" s="773">
        <f t="shared" si="58"/>
        <v>0</v>
      </c>
      <c r="EMG21" s="773">
        <f t="shared" si="58"/>
        <v>0</v>
      </c>
      <c r="EMH21" s="773">
        <f t="shared" si="58"/>
        <v>0</v>
      </c>
      <c r="EMI21" s="773">
        <f t="shared" si="58"/>
        <v>0</v>
      </c>
      <c r="EMJ21" s="773">
        <f t="shared" si="58"/>
        <v>0</v>
      </c>
      <c r="EMK21" s="773">
        <f t="shared" si="58"/>
        <v>0</v>
      </c>
      <c r="EML21" s="773">
        <f t="shared" si="58"/>
        <v>0</v>
      </c>
      <c r="EMM21" s="773">
        <f t="shared" si="58"/>
        <v>0</v>
      </c>
      <c r="EMN21" s="773">
        <f t="shared" si="58"/>
        <v>0</v>
      </c>
      <c r="EMO21" s="773">
        <f t="shared" si="58"/>
        <v>0</v>
      </c>
      <c r="EMP21" s="773">
        <f t="shared" si="58"/>
        <v>0</v>
      </c>
      <c r="EMQ21" s="773">
        <f t="shared" si="58"/>
        <v>0</v>
      </c>
      <c r="EMR21" s="773">
        <f t="shared" si="58"/>
        <v>0</v>
      </c>
      <c r="EMS21" s="773">
        <f t="shared" si="58"/>
        <v>0</v>
      </c>
      <c r="EMT21" s="773">
        <f t="shared" si="58"/>
        <v>0</v>
      </c>
      <c r="EMU21" s="773">
        <f t="shared" si="58"/>
        <v>0</v>
      </c>
      <c r="EMV21" s="773">
        <f t="shared" si="58"/>
        <v>0</v>
      </c>
      <c r="EMW21" s="773">
        <f t="shared" si="58"/>
        <v>0</v>
      </c>
      <c r="EMX21" s="773">
        <f t="shared" si="58"/>
        <v>0</v>
      </c>
      <c r="EMY21" s="773">
        <f t="shared" si="58"/>
        <v>0</v>
      </c>
      <c r="EMZ21" s="773">
        <f t="shared" si="58"/>
        <v>0</v>
      </c>
      <c r="ENA21" s="773">
        <f t="shared" si="58"/>
        <v>0</v>
      </c>
      <c r="ENB21" s="773">
        <f t="shared" si="58"/>
        <v>0</v>
      </c>
      <c r="ENC21" s="773">
        <f t="shared" si="58"/>
        <v>0</v>
      </c>
      <c r="END21" s="773">
        <f t="shared" si="58"/>
        <v>0</v>
      </c>
      <c r="ENE21" s="773">
        <f t="shared" si="58"/>
        <v>0</v>
      </c>
      <c r="ENF21" s="773">
        <f t="shared" si="58"/>
        <v>0</v>
      </c>
      <c r="ENG21" s="773">
        <f t="shared" si="58"/>
        <v>0</v>
      </c>
      <c r="ENH21" s="773">
        <f t="shared" si="58"/>
        <v>0</v>
      </c>
      <c r="ENI21" s="773">
        <f t="shared" si="58"/>
        <v>0</v>
      </c>
      <c r="ENJ21" s="773">
        <f t="shared" si="58"/>
        <v>0</v>
      </c>
      <c r="ENK21" s="773">
        <f t="shared" si="58"/>
        <v>0</v>
      </c>
      <c r="ENL21" s="773">
        <f t="shared" si="58"/>
        <v>0</v>
      </c>
      <c r="ENM21" s="773">
        <f t="shared" si="58"/>
        <v>0</v>
      </c>
      <c r="ENN21" s="773">
        <f t="shared" si="58"/>
        <v>0</v>
      </c>
      <c r="ENO21" s="773">
        <f t="shared" si="58"/>
        <v>0</v>
      </c>
      <c r="ENP21" s="773">
        <f t="shared" si="58"/>
        <v>0</v>
      </c>
      <c r="ENQ21" s="773">
        <f t="shared" si="58"/>
        <v>0</v>
      </c>
      <c r="ENR21" s="773">
        <f t="shared" si="58"/>
        <v>0</v>
      </c>
      <c r="ENS21" s="773">
        <f t="shared" si="58"/>
        <v>0</v>
      </c>
      <c r="ENT21" s="773">
        <f t="shared" si="58"/>
        <v>0</v>
      </c>
      <c r="ENU21" s="773">
        <f t="shared" si="58"/>
        <v>0</v>
      </c>
      <c r="ENV21" s="773">
        <f t="shared" si="58"/>
        <v>0</v>
      </c>
      <c r="ENW21" s="773">
        <f t="shared" si="58"/>
        <v>0</v>
      </c>
      <c r="ENX21" s="773">
        <f t="shared" si="58"/>
        <v>0</v>
      </c>
      <c r="ENY21" s="773">
        <f t="shared" si="58"/>
        <v>0</v>
      </c>
      <c r="ENZ21" s="773">
        <f t="shared" si="58"/>
        <v>0</v>
      </c>
      <c r="EOA21" s="773">
        <f t="shared" si="58"/>
        <v>0</v>
      </c>
      <c r="EOB21" s="773">
        <f t="shared" si="58"/>
        <v>0</v>
      </c>
      <c r="EOC21" s="773">
        <f t="shared" si="58"/>
        <v>0</v>
      </c>
      <c r="EOD21" s="773">
        <f t="shared" si="58"/>
        <v>0</v>
      </c>
      <c r="EOE21" s="773">
        <f t="shared" si="58"/>
        <v>0</v>
      </c>
      <c r="EOF21" s="773">
        <f t="shared" si="58"/>
        <v>0</v>
      </c>
      <c r="EOG21" s="773">
        <f t="shared" si="58"/>
        <v>0</v>
      </c>
      <c r="EOH21" s="773">
        <f t="shared" si="58"/>
        <v>0</v>
      </c>
      <c r="EOI21" s="773">
        <f t="shared" si="58"/>
        <v>0</v>
      </c>
      <c r="EOJ21" s="773">
        <f t="shared" si="58"/>
        <v>0</v>
      </c>
      <c r="EOK21" s="773">
        <f t="shared" si="58"/>
        <v>0</v>
      </c>
      <c r="EOL21" s="773">
        <f t="shared" si="58"/>
        <v>0</v>
      </c>
      <c r="EOM21" s="773">
        <f t="shared" si="58"/>
        <v>0</v>
      </c>
      <c r="EON21" s="773">
        <f t="shared" ref="EON21:EQY21" si="59">IF(OR(EON26&lt;$C$18,EON26&gt;($C$18+9)),0,EON27)</f>
        <v>0</v>
      </c>
      <c r="EOO21" s="773">
        <f t="shared" si="59"/>
        <v>0</v>
      </c>
      <c r="EOP21" s="773">
        <f t="shared" si="59"/>
        <v>0</v>
      </c>
      <c r="EOQ21" s="773">
        <f t="shared" si="59"/>
        <v>0</v>
      </c>
      <c r="EOR21" s="773">
        <f t="shared" si="59"/>
        <v>0</v>
      </c>
      <c r="EOS21" s="773">
        <f t="shared" si="59"/>
        <v>0</v>
      </c>
      <c r="EOT21" s="773">
        <f t="shared" si="59"/>
        <v>0</v>
      </c>
      <c r="EOU21" s="773">
        <f t="shared" si="59"/>
        <v>0</v>
      </c>
      <c r="EOV21" s="773">
        <f t="shared" si="59"/>
        <v>0</v>
      </c>
      <c r="EOW21" s="773">
        <f t="shared" si="59"/>
        <v>0</v>
      </c>
      <c r="EOX21" s="773">
        <f t="shared" si="59"/>
        <v>0</v>
      </c>
      <c r="EOY21" s="773">
        <f t="shared" si="59"/>
        <v>0</v>
      </c>
      <c r="EOZ21" s="773">
        <f t="shared" si="59"/>
        <v>0</v>
      </c>
      <c r="EPA21" s="773">
        <f t="shared" si="59"/>
        <v>0</v>
      </c>
      <c r="EPB21" s="773">
        <f t="shared" si="59"/>
        <v>0</v>
      </c>
      <c r="EPC21" s="773">
        <f t="shared" si="59"/>
        <v>0</v>
      </c>
      <c r="EPD21" s="773">
        <f t="shared" si="59"/>
        <v>0</v>
      </c>
      <c r="EPE21" s="773">
        <f t="shared" si="59"/>
        <v>0</v>
      </c>
      <c r="EPF21" s="773">
        <f t="shared" si="59"/>
        <v>0</v>
      </c>
      <c r="EPG21" s="773">
        <f t="shared" si="59"/>
        <v>0</v>
      </c>
      <c r="EPH21" s="773">
        <f t="shared" si="59"/>
        <v>0</v>
      </c>
      <c r="EPI21" s="773">
        <f t="shared" si="59"/>
        <v>0</v>
      </c>
      <c r="EPJ21" s="773">
        <f t="shared" si="59"/>
        <v>0</v>
      </c>
      <c r="EPK21" s="773">
        <f t="shared" si="59"/>
        <v>0</v>
      </c>
      <c r="EPL21" s="773">
        <f t="shared" si="59"/>
        <v>0</v>
      </c>
      <c r="EPM21" s="773">
        <f t="shared" si="59"/>
        <v>0</v>
      </c>
      <c r="EPN21" s="773">
        <f t="shared" si="59"/>
        <v>0</v>
      </c>
      <c r="EPO21" s="773">
        <f t="shared" si="59"/>
        <v>0</v>
      </c>
      <c r="EPP21" s="773">
        <f t="shared" si="59"/>
        <v>0</v>
      </c>
      <c r="EPQ21" s="773">
        <f t="shared" si="59"/>
        <v>0</v>
      </c>
      <c r="EPR21" s="773">
        <f t="shared" si="59"/>
        <v>0</v>
      </c>
      <c r="EPS21" s="773">
        <f t="shared" si="59"/>
        <v>0</v>
      </c>
      <c r="EPT21" s="773">
        <f t="shared" si="59"/>
        <v>0</v>
      </c>
      <c r="EPU21" s="773">
        <f t="shared" si="59"/>
        <v>0</v>
      </c>
      <c r="EPV21" s="773">
        <f t="shared" si="59"/>
        <v>0</v>
      </c>
      <c r="EPW21" s="773">
        <f t="shared" si="59"/>
        <v>0</v>
      </c>
      <c r="EPX21" s="773">
        <f t="shared" si="59"/>
        <v>0</v>
      </c>
      <c r="EPY21" s="773">
        <f t="shared" si="59"/>
        <v>0</v>
      </c>
      <c r="EPZ21" s="773">
        <f t="shared" si="59"/>
        <v>0</v>
      </c>
      <c r="EQA21" s="773">
        <f t="shared" si="59"/>
        <v>0</v>
      </c>
      <c r="EQB21" s="773">
        <f t="shared" si="59"/>
        <v>0</v>
      </c>
      <c r="EQC21" s="773">
        <f t="shared" si="59"/>
        <v>0</v>
      </c>
      <c r="EQD21" s="773">
        <f t="shared" si="59"/>
        <v>0</v>
      </c>
      <c r="EQE21" s="773">
        <f t="shared" si="59"/>
        <v>0</v>
      </c>
      <c r="EQF21" s="773">
        <f t="shared" si="59"/>
        <v>0</v>
      </c>
      <c r="EQG21" s="773">
        <f t="shared" si="59"/>
        <v>0</v>
      </c>
      <c r="EQH21" s="773">
        <f t="shared" si="59"/>
        <v>0</v>
      </c>
      <c r="EQI21" s="773">
        <f t="shared" si="59"/>
        <v>0</v>
      </c>
      <c r="EQJ21" s="773">
        <f t="shared" si="59"/>
        <v>0</v>
      </c>
      <c r="EQK21" s="773">
        <f t="shared" si="59"/>
        <v>0</v>
      </c>
      <c r="EQL21" s="773">
        <f t="shared" si="59"/>
        <v>0</v>
      </c>
      <c r="EQM21" s="773">
        <f t="shared" si="59"/>
        <v>0</v>
      </c>
      <c r="EQN21" s="773">
        <f t="shared" si="59"/>
        <v>0</v>
      </c>
      <c r="EQO21" s="773">
        <f t="shared" si="59"/>
        <v>0</v>
      </c>
      <c r="EQP21" s="773">
        <f t="shared" si="59"/>
        <v>0</v>
      </c>
      <c r="EQQ21" s="773">
        <f t="shared" si="59"/>
        <v>0</v>
      </c>
      <c r="EQR21" s="773">
        <f t="shared" si="59"/>
        <v>0</v>
      </c>
      <c r="EQS21" s="773">
        <f t="shared" si="59"/>
        <v>0</v>
      </c>
      <c r="EQT21" s="773">
        <f t="shared" si="59"/>
        <v>0</v>
      </c>
      <c r="EQU21" s="773">
        <f t="shared" si="59"/>
        <v>0</v>
      </c>
      <c r="EQV21" s="773">
        <f t="shared" si="59"/>
        <v>0</v>
      </c>
      <c r="EQW21" s="773">
        <f t="shared" si="59"/>
        <v>0</v>
      </c>
      <c r="EQX21" s="773">
        <f t="shared" si="59"/>
        <v>0</v>
      </c>
      <c r="EQY21" s="773">
        <f t="shared" si="59"/>
        <v>0</v>
      </c>
      <c r="EQZ21" s="773">
        <f t="shared" ref="EQZ21:ETK21" si="60">IF(OR(EQZ26&lt;$C$18,EQZ26&gt;($C$18+9)),0,EQZ27)</f>
        <v>0</v>
      </c>
      <c r="ERA21" s="773">
        <f t="shared" si="60"/>
        <v>0</v>
      </c>
      <c r="ERB21" s="773">
        <f t="shared" si="60"/>
        <v>0</v>
      </c>
      <c r="ERC21" s="773">
        <f t="shared" si="60"/>
        <v>0</v>
      </c>
      <c r="ERD21" s="773">
        <f t="shared" si="60"/>
        <v>0</v>
      </c>
      <c r="ERE21" s="773">
        <f t="shared" si="60"/>
        <v>0</v>
      </c>
      <c r="ERF21" s="773">
        <f t="shared" si="60"/>
        <v>0</v>
      </c>
      <c r="ERG21" s="773">
        <f t="shared" si="60"/>
        <v>0</v>
      </c>
      <c r="ERH21" s="773">
        <f t="shared" si="60"/>
        <v>0</v>
      </c>
      <c r="ERI21" s="773">
        <f t="shared" si="60"/>
        <v>0</v>
      </c>
      <c r="ERJ21" s="773">
        <f t="shared" si="60"/>
        <v>0</v>
      </c>
      <c r="ERK21" s="773">
        <f t="shared" si="60"/>
        <v>0</v>
      </c>
      <c r="ERL21" s="773">
        <f t="shared" si="60"/>
        <v>0</v>
      </c>
      <c r="ERM21" s="773">
        <f t="shared" si="60"/>
        <v>0</v>
      </c>
      <c r="ERN21" s="773">
        <f t="shared" si="60"/>
        <v>0</v>
      </c>
      <c r="ERO21" s="773">
        <f t="shared" si="60"/>
        <v>0</v>
      </c>
      <c r="ERP21" s="773">
        <f t="shared" si="60"/>
        <v>0</v>
      </c>
      <c r="ERQ21" s="773">
        <f t="shared" si="60"/>
        <v>0</v>
      </c>
      <c r="ERR21" s="773">
        <f t="shared" si="60"/>
        <v>0</v>
      </c>
      <c r="ERS21" s="773">
        <f t="shared" si="60"/>
        <v>0</v>
      </c>
      <c r="ERT21" s="773">
        <f t="shared" si="60"/>
        <v>0</v>
      </c>
      <c r="ERU21" s="773">
        <f t="shared" si="60"/>
        <v>0</v>
      </c>
      <c r="ERV21" s="773">
        <f t="shared" si="60"/>
        <v>0</v>
      </c>
      <c r="ERW21" s="773">
        <f t="shared" si="60"/>
        <v>0</v>
      </c>
      <c r="ERX21" s="773">
        <f t="shared" si="60"/>
        <v>0</v>
      </c>
      <c r="ERY21" s="773">
        <f t="shared" si="60"/>
        <v>0</v>
      </c>
      <c r="ERZ21" s="773">
        <f t="shared" si="60"/>
        <v>0</v>
      </c>
      <c r="ESA21" s="773">
        <f t="shared" si="60"/>
        <v>0</v>
      </c>
      <c r="ESB21" s="773">
        <f t="shared" si="60"/>
        <v>0</v>
      </c>
      <c r="ESC21" s="773">
        <f t="shared" si="60"/>
        <v>0</v>
      </c>
      <c r="ESD21" s="773">
        <f t="shared" si="60"/>
        <v>0</v>
      </c>
      <c r="ESE21" s="773">
        <f t="shared" si="60"/>
        <v>0</v>
      </c>
      <c r="ESF21" s="773">
        <f t="shared" si="60"/>
        <v>0</v>
      </c>
      <c r="ESG21" s="773">
        <f t="shared" si="60"/>
        <v>0</v>
      </c>
      <c r="ESH21" s="773">
        <f t="shared" si="60"/>
        <v>0</v>
      </c>
      <c r="ESI21" s="773">
        <f t="shared" si="60"/>
        <v>0</v>
      </c>
      <c r="ESJ21" s="773">
        <f t="shared" si="60"/>
        <v>0</v>
      </c>
      <c r="ESK21" s="773">
        <f t="shared" si="60"/>
        <v>0</v>
      </c>
      <c r="ESL21" s="773">
        <f t="shared" si="60"/>
        <v>0</v>
      </c>
      <c r="ESM21" s="773">
        <f t="shared" si="60"/>
        <v>0</v>
      </c>
      <c r="ESN21" s="773">
        <f t="shared" si="60"/>
        <v>0</v>
      </c>
      <c r="ESO21" s="773">
        <f t="shared" si="60"/>
        <v>0</v>
      </c>
      <c r="ESP21" s="773">
        <f t="shared" si="60"/>
        <v>0</v>
      </c>
      <c r="ESQ21" s="773">
        <f t="shared" si="60"/>
        <v>0</v>
      </c>
      <c r="ESR21" s="773">
        <f t="shared" si="60"/>
        <v>0</v>
      </c>
      <c r="ESS21" s="773">
        <f t="shared" si="60"/>
        <v>0</v>
      </c>
      <c r="EST21" s="773">
        <f t="shared" si="60"/>
        <v>0</v>
      </c>
      <c r="ESU21" s="773">
        <f t="shared" si="60"/>
        <v>0</v>
      </c>
      <c r="ESV21" s="773">
        <f t="shared" si="60"/>
        <v>0</v>
      </c>
      <c r="ESW21" s="773">
        <f t="shared" si="60"/>
        <v>0</v>
      </c>
      <c r="ESX21" s="773">
        <f t="shared" si="60"/>
        <v>0</v>
      </c>
      <c r="ESY21" s="773">
        <f t="shared" si="60"/>
        <v>0</v>
      </c>
      <c r="ESZ21" s="773">
        <f t="shared" si="60"/>
        <v>0</v>
      </c>
      <c r="ETA21" s="773">
        <f t="shared" si="60"/>
        <v>0</v>
      </c>
      <c r="ETB21" s="773">
        <f t="shared" si="60"/>
        <v>0</v>
      </c>
      <c r="ETC21" s="773">
        <f t="shared" si="60"/>
        <v>0</v>
      </c>
      <c r="ETD21" s="773">
        <f t="shared" si="60"/>
        <v>0</v>
      </c>
      <c r="ETE21" s="773">
        <f t="shared" si="60"/>
        <v>0</v>
      </c>
      <c r="ETF21" s="773">
        <f t="shared" si="60"/>
        <v>0</v>
      </c>
      <c r="ETG21" s="773">
        <f t="shared" si="60"/>
        <v>0</v>
      </c>
      <c r="ETH21" s="773">
        <f t="shared" si="60"/>
        <v>0</v>
      </c>
      <c r="ETI21" s="773">
        <f t="shared" si="60"/>
        <v>0</v>
      </c>
      <c r="ETJ21" s="773">
        <f t="shared" si="60"/>
        <v>0</v>
      </c>
      <c r="ETK21" s="773">
        <f t="shared" si="60"/>
        <v>0</v>
      </c>
      <c r="ETL21" s="773">
        <f t="shared" ref="ETL21:EVW21" si="61">IF(OR(ETL26&lt;$C$18,ETL26&gt;($C$18+9)),0,ETL27)</f>
        <v>0</v>
      </c>
      <c r="ETM21" s="773">
        <f t="shared" si="61"/>
        <v>0</v>
      </c>
      <c r="ETN21" s="773">
        <f t="shared" si="61"/>
        <v>0</v>
      </c>
      <c r="ETO21" s="773">
        <f t="shared" si="61"/>
        <v>0</v>
      </c>
      <c r="ETP21" s="773">
        <f t="shared" si="61"/>
        <v>0</v>
      </c>
      <c r="ETQ21" s="773">
        <f t="shared" si="61"/>
        <v>0</v>
      </c>
      <c r="ETR21" s="773">
        <f t="shared" si="61"/>
        <v>0</v>
      </c>
      <c r="ETS21" s="773">
        <f t="shared" si="61"/>
        <v>0</v>
      </c>
      <c r="ETT21" s="773">
        <f t="shared" si="61"/>
        <v>0</v>
      </c>
      <c r="ETU21" s="773">
        <f t="shared" si="61"/>
        <v>0</v>
      </c>
      <c r="ETV21" s="773">
        <f t="shared" si="61"/>
        <v>0</v>
      </c>
      <c r="ETW21" s="773">
        <f t="shared" si="61"/>
        <v>0</v>
      </c>
      <c r="ETX21" s="773">
        <f t="shared" si="61"/>
        <v>0</v>
      </c>
      <c r="ETY21" s="773">
        <f t="shared" si="61"/>
        <v>0</v>
      </c>
      <c r="ETZ21" s="773">
        <f t="shared" si="61"/>
        <v>0</v>
      </c>
      <c r="EUA21" s="773">
        <f t="shared" si="61"/>
        <v>0</v>
      </c>
      <c r="EUB21" s="773">
        <f t="shared" si="61"/>
        <v>0</v>
      </c>
      <c r="EUC21" s="773">
        <f t="shared" si="61"/>
        <v>0</v>
      </c>
      <c r="EUD21" s="773">
        <f t="shared" si="61"/>
        <v>0</v>
      </c>
      <c r="EUE21" s="773">
        <f t="shared" si="61"/>
        <v>0</v>
      </c>
      <c r="EUF21" s="773">
        <f t="shared" si="61"/>
        <v>0</v>
      </c>
      <c r="EUG21" s="773">
        <f t="shared" si="61"/>
        <v>0</v>
      </c>
      <c r="EUH21" s="773">
        <f t="shared" si="61"/>
        <v>0</v>
      </c>
      <c r="EUI21" s="773">
        <f t="shared" si="61"/>
        <v>0</v>
      </c>
      <c r="EUJ21" s="773">
        <f t="shared" si="61"/>
        <v>0</v>
      </c>
      <c r="EUK21" s="773">
        <f t="shared" si="61"/>
        <v>0</v>
      </c>
      <c r="EUL21" s="773">
        <f t="shared" si="61"/>
        <v>0</v>
      </c>
      <c r="EUM21" s="773">
        <f t="shared" si="61"/>
        <v>0</v>
      </c>
      <c r="EUN21" s="773">
        <f t="shared" si="61"/>
        <v>0</v>
      </c>
      <c r="EUO21" s="773">
        <f t="shared" si="61"/>
        <v>0</v>
      </c>
      <c r="EUP21" s="773">
        <f t="shared" si="61"/>
        <v>0</v>
      </c>
      <c r="EUQ21" s="773">
        <f t="shared" si="61"/>
        <v>0</v>
      </c>
      <c r="EUR21" s="773">
        <f t="shared" si="61"/>
        <v>0</v>
      </c>
      <c r="EUS21" s="773">
        <f t="shared" si="61"/>
        <v>0</v>
      </c>
      <c r="EUT21" s="773">
        <f t="shared" si="61"/>
        <v>0</v>
      </c>
      <c r="EUU21" s="773">
        <f t="shared" si="61"/>
        <v>0</v>
      </c>
      <c r="EUV21" s="773">
        <f t="shared" si="61"/>
        <v>0</v>
      </c>
      <c r="EUW21" s="773">
        <f t="shared" si="61"/>
        <v>0</v>
      </c>
      <c r="EUX21" s="773">
        <f t="shared" si="61"/>
        <v>0</v>
      </c>
      <c r="EUY21" s="773">
        <f t="shared" si="61"/>
        <v>0</v>
      </c>
      <c r="EUZ21" s="773">
        <f t="shared" si="61"/>
        <v>0</v>
      </c>
      <c r="EVA21" s="773">
        <f t="shared" si="61"/>
        <v>0</v>
      </c>
      <c r="EVB21" s="773">
        <f t="shared" si="61"/>
        <v>0</v>
      </c>
      <c r="EVC21" s="773">
        <f t="shared" si="61"/>
        <v>0</v>
      </c>
      <c r="EVD21" s="773">
        <f t="shared" si="61"/>
        <v>0</v>
      </c>
      <c r="EVE21" s="773">
        <f t="shared" si="61"/>
        <v>0</v>
      </c>
      <c r="EVF21" s="773">
        <f t="shared" si="61"/>
        <v>0</v>
      </c>
      <c r="EVG21" s="773">
        <f t="shared" si="61"/>
        <v>0</v>
      </c>
      <c r="EVH21" s="773">
        <f t="shared" si="61"/>
        <v>0</v>
      </c>
      <c r="EVI21" s="773">
        <f t="shared" si="61"/>
        <v>0</v>
      </c>
      <c r="EVJ21" s="773">
        <f t="shared" si="61"/>
        <v>0</v>
      </c>
      <c r="EVK21" s="773">
        <f t="shared" si="61"/>
        <v>0</v>
      </c>
      <c r="EVL21" s="773">
        <f t="shared" si="61"/>
        <v>0</v>
      </c>
      <c r="EVM21" s="773">
        <f t="shared" si="61"/>
        <v>0</v>
      </c>
      <c r="EVN21" s="773">
        <f t="shared" si="61"/>
        <v>0</v>
      </c>
      <c r="EVO21" s="773">
        <f t="shared" si="61"/>
        <v>0</v>
      </c>
      <c r="EVP21" s="773">
        <f t="shared" si="61"/>
        <v>0</v>
      </c>
      <c r="EVQ21" s="773">
        <f t="shared" si="61"/>
        <v>0</v>
      </c>
      <c r="EVR21" s="773">
        <f t="shared" si="61"/>
        <v>0</v>
      </c>
      <c r="EVS21" s="773">
        <f t="shared" si="61"/>
        <v>0</v>
      </c>
      <c r="EVT21" s="773">
        <f t="shared" si="61"/>
        <v>0</v>
      </c>
      <c r="EVU21" s="773">
        <f t="shared" si="61"/>
        <v>0</v>
      </c>
      <c r="EVV21" s="773">
        <f t="shared" si="61"/>
        <v>0</v>
      </c>
      <c r="EVW21" s="773">
        <f t="shared" si="61"/>
        <v>0</v>
      </c>
      <c r="EVX21" s="773">
        <f t="shared" ref="EVX21:EYI21" si="62">IF(OR(EVX26&lt;$C$18,EVX26&gt;($C$18+9)),0,EVX27)</f>
        <v>0</v>
      </c>
      <c r="EVY21" s="773">
        <f t="shared" si="62"/>
        <v>0</v>
      </c>
      <c r="EVZ21" s="773">
        <f t="shared" si="62"/>
        <v>0</v>
      </c>
      <c r="EWA21" s="773">
        <f t="shared" si="62"/>
        <v>0</v>
      </c>
      <c r="EWB21" s="773">
        <f t="shared" si="62"/>
        <v>0</v>
      </c>
      <c r="EWC21" s="773">
        <f t="shared" si="62"/>
        <v>0</v>
      </c>
      <c r="EWD21" s="773">
        <f t="shared" si="62"/>
        <v>0</v>
      </c>
      <c r="EWE21" s="773">
        <f t="shared" si="62"/>
        <v>0</v>
      </c>
      <c r="EWF21" s="773">
        <f t="shared" si="62"/>
        <v>0</v>
      </c>
      <c r="EWG21" s="773">
        <f t="shared" si="62"/>
        <v>0</v>
      </c>
      <c r="EWH21" s="773">
        <f t="shared" si="62"/>
        <v>0</v>
      </c>
      <c r="EWI21" s="773">
        <f t="shared" si="62"/>
        <v>0</v>
      </c>
      <c r="EWJ21" s="773">
        <f t="shared" si="62"/>
        <v>0</v>
      </c>
      <c r="EWK21" s="773">
        <f t="shared" si="62"/>
        <v>0</v>
      </c>
      <c r="EWL21" s="773">
        <f t="shared" si="62"/>
        <v>0</v>
      </c>
      <c r="EWM21" s="773">
        <f t="shared" si="62"/>
        <v>0</v>
      </c>
      <c r="EWN21" s="773">
        <f t="shared" si="62"/>
        <v>0</v>
      </c>
      <c r="EWO21" s="773">
        <f t="shared" si="62"/>
        <v>0</v>
      </c>
      <c r="EWP21" s="773">
        <f t="shared" si="62"/>
        <v>0</v>
      </c>
      <c r="EWQ21" s="773">
        <f t="shared" si="62"/>
        <v>0</v>
      </c>
      <c r="EWR21" s="773">
        <f t="shared" si="62"/>
        <v>0</v>
      </c>
      <c r="EWS21" s="773">
        <f t="shared" si="62"/>
        <v>0</v>
      </c>
      <c r="EWT21" s="773">
        <f t="shared" si="62"/>
        <v>0</v>
      </c>
      <c r="EWU21" s="773">
        <f t="shared" si="62"/>
        <v>0</v>
      </c>
      <c r="EWV21" s="773">
        <f t="shared" si="62"/>
        <v>0</v>
      </c>
      <c r="EWW21" s="773">
        <f t="shared" si="62"/>
        <v>0</v>
      </c>
      <c r="EWX21" s="773">
        <f t="shared" si="62"/>
        <v>0</v>
      </c>
      <c r="EWY21" s="773">
        <f t="shared" si="62"/>
        <v>0</v>
      </c>
      <c r="EWZ21" s="773">
        <f t="shared" si="62"/>
        <v>0</v>
      </c>
      <c r="EXA21" s="773">
        <f t="shared" si="62"/>
        <v>0</v>
      </c>
      <c r="EXB21" s="773">
        <f t="shared" si="62"/>
        <v>0</v>
      </c>
      <c r="EXC21" s="773">
        <f t="shared" si="62"/>
        <v>0</v>
      </c>
      <c r="EXD21" s="773">
        <f t="shared" si="62"/>
        <v>0</v>
      </c>
      <c r="EXE21" s="773">
        <f t="shared" si="62"/>
        <v>0</v>
      </c>
      <c r="EXF21" s="773">
        <f t="shared" si="62"/>
        <v>0</v>
      </c>
      <c r="EXG21" s="773">
        <f t="shared" si="62"/>
        <v>0</v>
      </c>
      <c r="EXH21" s="773">
        <f t="shared" si="62"/>
        <v>0</v>
      </c>
      <c r="EXI21" s="773">
        <f t="shared" si="62"/>
        <v>0</v>
      </c>
      <c r="EXJ21" s="773">
        <f t="shared" si="62"/>
        <v>0</v>
      </c>
      <c r="EXK21" s="773">
        <f t="shared" si="62"/>
        <v>0</v>
      </c>
      <c r="EXL21" s="773">
        <f t="shared" si="62"/>
        <v>0</v>
      </c>
      <c r="EXM21" s="773">
        <f t="shared" si="62"/>
        <v>0</v>
      </c>
      <c r="EXN21" s="773">
        <f t="shared" si="62"/>
        <v>0</v>
      </c>
      <c r="EXO21" s="773">
        <f t="shared" si="62"/>
        <v>0</v>
      </c>
      <c r="EXP21" s="773">
        <f t="shared" si="62"/>
        <v>0</v>
      </c>
      <c r="EXQ21" s="773">
        <f t="shared" si="62"/>
        <v>0</v>
      </c>
      <c r="EXR21" s="773">
        <f t="shared" si="62"/>
        <v>0</v>
      </c>
      <c r="EXS21" s="773">
        <f t="shared" si="62"/>
        <v>0</v>
      </c>
      <c r="EXT21" s="773">
        <f t="shared" si="62"/>
        <v>0</v>
      </c>
      <c r="EXU21" s="773">
        <f t="shared" si="62"/>
        <v>0</v>
      </c>
      <c r="EXV21" s="773">
        <f t="shared" si="62"/>
        <v>0</v>
      </c>
      <c r="EXW21" s="773">
        <f t="shared" si="62"/>
        <v>0</v>
      </c>
      <c r="EXX21" s="773">
        <f t="shared" si="62"/>
        <v>0</v>
      </c>
      <c r="EXY21" s="773">
        <f t="shared" si="62"/>
        <v>0</v>
      </c>
      <c r="EXZ21" s="773">
        <f t="shared" si="62"/>
        <v>0</v>
      </c>
      <c r="EYA21" s="773">
        <f t="shared" si="62"/>
        <v>0</v>
      </c>
      <c r="EYB21" s="773">
        <f t="shared" si="62"/>
        <v>0</v>
      </c>
      <c r="EYC21" s="773">
        <f t="shared" si="62"/>
        <v>0</v>
      </c>
      <c r="EYD21" s="773">
        <f t="shared" si="62"/>
        <v>0</v>
      </c>
      <c r="EYE21" s="773">
        <f t="shared" si="62"/>
        <v>0</v>
      </c>
      <c r="EYF21" s="773">
        <f t="shared" si="62"/>
        <v>0</v>
      </c>
      <c r="EYG21" s="773">
        <f t="shared" si="62"/>
        <v>0</v>
      </c>
      <c r="EYH21" s="773">
        <f t="shared" si="62"/>
        <v>0</v>
      </c>
      <c r="EYI21" s="773">
        <f t="shared" si="62"/>
        <v>0</v>
      </c>
      <c r="EYJ21" s="773">
        <f t="shared" ref="EYJ21:FAU21" si="63">IF(OR(EYJ26&lt;$C$18,EYJ26&gt;($C$18+9)),0,EYJ27)</f>
        <v>0</v>
      </c>
      <c r="EYK21" s="773">
        <f t="shared" si="63"/>
        <v>0</v>
      </c>
      <c r="EYL21" s="773">
        <f t="shared" si="63"/>
        <v>0</v>
      </c>
      <c r="EYM21" s="773">
        <f t="shared" si="63"/>
        <v>0</v>
      </c>
      <c r="EYN21" s="773">
        <f t="shared" si="63"/>
        <v>0</v>
      </c>
      <c r="EYO21" s="773">
        <f t="shared" si="63"/>
        <v>0</v>
      </c>
      <c r="EYP21" s="773">
        <f t="shared" si="63"/>
        <v>0</v>
      </c>
      <c r="EYQ21" s="773">
        <f t="shared" si="63"/>
        <v>0</v>
      </c>
      <c r="EYR21" s="773">
        <f t="shared" si="63"/>
        <v>0</v>
      </c>
      <c r="EYS21" s="773">
        <f t="shared" si="63"/>
        <v>0</v>
      </c>
      <c r="EYT21" s="773">
        <f t="shared" si="63"/>
        <v>0</v>
      </c>
      <c r="EYU21" s="773">
        <f t="shared" si="63"/>
        <v>0</v>
      </c>
      <c r="EYV21" s="773">
        <f t="shared" si="63"/>
        <v>0</v>
      </c>
      <c r="EYW21" s="773">
        <f t="shared" si="63"/>
        <v>0</v>
      </c>
      <c r="EYX21" s="773">
        <f t="shared" si="63"/>
        <v>0</v>
      </c>
      <c r="EYY21" s="773">
        <f t="shared" si="63"/>
        <v>0</v>
      </c>
      <c r="EYZ21" s="773">
        <f t="shared" si="63"/>
        <v>0</v>
      </c>
      <c r="EZA21" s="773">
        <f t="shared" si="63"/>
        <v>0</v>
      </c>
      <c r="EZB21" s="773">
        <f t="shared" si="63"/>
        <v>0</v>
      </c>
      <c r="EZC21" s="773">
        <f t="shared" si="63"/>
        <v>0</v>
      </c>
      <c r="EZD21" s="773">
        <f t="shared" si="63"/>
        <v>0</v>
      </c>
      <c r="EZE21" s="773">
        <f t="shared" si="63"/>
        <v>0</v>
      </c>
      <c r="EZF21" s="773">
        <f t="shared" si="63"/>
        <v>0</v>
      </c>
      <c r="EZG21" s="773">
        <f t="shared" si="63"/>
        <v>0</v>
      </c>
      <c r="EZH21" s="773">
        <f t="shared" si="63"/>
        <v>0</v>
      </c>
      <c r="EZI21" s="773">
        <f t="shared" si="63"/>
        <v>0</v>
      </c>
      <c r="EZJ21" s="773">
        <f t="shared" si="63"/>
        <v>0</v>
      </c>
      <c r="EZK21" s="773">
        <f t="shared" si="63"/>
        <v>0</v>
      </c>
      <c r="EZL21" s="773">
        <f t="shared" si="63"/>
        <v>0</v>
      </c>
      <c r="EZM21" s="773">
        <f t="shared" si="63"/>
        <v>0</v>
      </c>
      <c r="EZN21" s="773">
        <f t="shared" si="63"/>
        <v>0</v>
      </c>
      <c r="EZO21" s="773">
        <f t="shared" si="63"/>
        <v>0</v>
      </c>
      <c r="EZP21" s="773">
        <f t="shared" si="63"/>
        <v>0</v>
      </c>
      <c r="EZQ21" s="773">
        <f t="shared" si="63"/>
        <v>0</v>
      </c>
      <c r="EZR21" s="773">
        <f t="shared" si="63"/>
        <v>0</v>
      </c>
      <c r="EZS21" s="773">
        <f t="shared" si="63"/>
        <v>0</v>
      </c>
      <c r="EZT21" s="773">
        <f t="shared" si="63"/>
        <v>0</v>
      </c>
      <c r="EZU21" s="773">
        <f t="shared" si="63"/>
        <v>0</v>
      </c>
      <c r="EZV21" s="773">
        <f t="shared" si="63"/>
        <v>0</v>
      </c>
      <c r="EZW21" s="773">
        <f t="shared" si="63"/>
        <v>0</v>
      </c>
      <c r="EZX21" s="773">
        <f t="shared" si="63"/>
        <v>0</v>
      </c>
      <c r="EZY21" s="773">
        <f t="shared" si="63"/>
        <v>0</v>
      </c>
      <c r="EZZ21" s="773">
        <f t="shared" si="63"/>
        <v>0</v>
      </c>
      <c r="FAA21" s="773">
        <f t="shared" si="63"/>
        <v>0</v>
      </c>
      <c r="FAB21" s="773">
        <f t="shared" si="63"/>
        <v>0</v>
      </c>
      <c r="FAC21" s="773">
        <f t="shared" si="63"/>
        <v>0</v>
      </c>
      <c r="FAD21" s="773">
        <f t="shared" si="63"/>
        <v>0</v>
      </c>
      <c r="FAE21" s="773">
        <f t="shared" si="63"/>
        <v>0</v>
      </c>
      <c r="FAF21" s="773">
        <f t="shared" si="63"/>
        <v>0</v>
      </c>
      <c r="FAG21" s="773">
        <f t="shared" si="63"/>
        <v>0</v>
      </c>
      <c r="FAH21" s="773">
        <f t="shared" si="63"/>
        <v>0</v>
      </c>
      <c r="FAI21" s="773">
        <f t="shared" si="63"/>
        <v>0</v>
      </c>
      <c r="FAJ21" s="773">
        <f t="shared" si="63"/>
        <v>0</v>
      </c>
      <c r="FAK21" s="773">
        <f t="shared" si="63"/>
        <v>0</v>
      </c>
      <c r="FAL21" s="773">
        <f t="shared" si="63"/>
        <v>0</v>
      </c>
      <c r="FAM21" s="773">
        <f t="shared" si="63"/>
        <v>0</v>
      </c>
      <c r="FAN21" s="773">
        <f t="shared" si="63"/>
        <v>0</v>
      </c>
      <c r="FAO21" s="773">
        <f t="shared" si="63"/>
        <v>0</v>
      </c>
      <c r="FAP21" s="773">
        <f t="shared" si="63"/>
        <v>0</v>
      </c>
      <c r="FAQ21" s="773">
        <f t="shared" si="63"/>
        <v>0</v>
      </c>
      <c r="FAR21" s="773">
        <f t="shared" si="63"/>
        <v>0</v>
      </c>
      <c r="FAS21" s="773">
        <f t="shared" si="63"/>
        <v>0</v>
      </c>
      <c r="FAT21" s="773">
        <f t="shared" si="63"/>
        <v>0</v>
      </c>
      <c r="FAU21" s="773">
        <f t="shared" si="63"/>
        <v>0</v>
      </c>
      <c r="FAV21" s="773">
        <f t="shared" ref="FAV21:FDG21" si="64">IF(OR(FAV26&lt;$C$18,FAV26&gt;($C$18+9)),0,FAV27)</f>
        <v>0</v>
      </c>
      <c r="FAW21" s="773">
        <f t="shared" si="64"/>
        <v>0</v>
      </c>
      <c r="FAX21" s="773">
        <f t="shared" si="64"/>
        <v>0</v>
      </c>
      <c r="FAY21" s="773">
        <f t="shared" si="64"/>
        <v>0</v>
      </c>
      <c r="FAZ21" s="773">
        <f t="shared" si="64"/>
        <v>0</v>
      </c>
      <c r="FBA21" s="773">
        <f t="shared" si="64"/>
        <v>0</v>
      </c>
      <c r="FBB21" s="773">
        <f t="shared" si="64"/>
        <v>0</v>
      </c>
      <c r="FBC21" s="773">
        <f t="shared" si="64"/>
        <v>0</v>
      </c>
      <c r="FBD21" s="773">
        <f t="shared" si="64"/>
        <v>0</v>
      </c>
      <c r="FBE21" s="773">
        <f t="shared" si="64"/>
        <v>0</v>
      </c>
      <c r="FBF21" s="773">
        <f t="shared" si="64"/>
        <v>0</v>
      </c>
      <c r="FBG21" s="773">
        <f t="shared" si="64"/>
        <v>0</v>
      </c>
      <c r="FBH21" s="773">
        <f t="shared" si="64"/>
        <v>0</v>
      </c>
      <c r="FBI21" s="773">
        <f t="shared" si="64"/>
        <v>0</v>
      </c>
      <c r="FBJ21" s="773">
        <f t="shared" si="64"/>
        <v>0</v>
      </c>
      <c r="FBK21" s="773">
        <f t="shared" si="64"/>
        <v>0</v>
      </c>
      <c r="FBL21" s="773">
        <f t="shared" si="64"/>
        <v>0</v>
      </c>
      <c r="FBM21" s="773">
        <f t="shared" si="64"/>
        <v>0</v>
      </c>
      <c r="FBN21" s="773">
        <f t="shared" si="64"/>
        <v>0</v>
      </c>
      <c r="FBO21" s="773">
        <f t="shared" si="64"/>
        <v>0</v>
      </c>
      <c r="FBP21" s="773">
        <f t="shared" si="64"/>
        <v>0</v>
      </c>
      <c r="FBQ21" s="773">
        <f t="shared" si="64"/>
        <v>0</v>
      </c>
      <c r="FBR21" s="773">
        <f t="shared" si="64"/>
        <v>0</v>
      </c>
      <c r="FBS21" s="773">
        <f t="shared" si="64"/>
        <v>0</v>
      </c>
      <c r="FBT21" s="773">
        <f t="shared" si="64"/>
        <v>0</v>
      </c>
      <c r="FBU21" s="773">
        <f t="shared" si="64"/>
        <v>0</v>
      </c>
      <c r="FBV21" s="773">
        <f t="shared" si="64"/>
        <v>0</v>
      </c>
      <c r="FBW21" s="773">
        <f t="shared" si="64"/>
        <v>0</v>
      </c>
      <c r="FBX21" s="773">
        <f t="shared" si="64"/>
        <v>0</v>
      </c>
      <c r="FBY21" s="773">
        <f t="shared" si="64"/>
        <v>0</v>
      </c>
      <c r="FBZ21" s="773">
        <f t="shared" si="64"/>
        <v>0</v>
      </c>
      <c r="FCA21" s="773">
        <f t="shared" si="64"/>
        <v>0</v>
      </c>
      <c r="FCB21" s="773">
        <f t="shared" si="64"/>
        <v>0</v>
      </c>
      <c r="FCC21" s="773">
        <f t="shared" si="64"/>
        <v>0</v>
      </c>
      <c r="FCD21" s="773">
        <f t="shared" si="64"/>
        <v>0</v>
      </c>
      <c r="FCE21" s="773">
        <f t="shared" si="64"/>
        <v>0</v>
      </c>
      <c r="FCF21" s="773">
        <f t="shared" si="64"/>
        <v>0</v>
      </c>
      <c r="FCG21" s="773">
        <f t="shared" si="64"/>
        <v>0</v>
      </c>
      <c r="FCH21" s="773">
        <f t="shared" si="64"/>
        <v>0</v>
      </c>
      <c r="FCI21" s="773">
        <f t="shared" si="64"/>
        <v>0</v>
      </c>
      <c r="FCJ21" s="773">
        <f t="shared" si="64"/>
        <v>0</v>
      </c>
      <c r="FCK21" s="773">
        <f t="shared" si="64"/>
        <v>0</v>
      </c>
      <c r="FCL21" s="773">
        <f t="shared" si="64"/>
        <v>0</v>
      </c>
      <c r="FCM21" s="773">
        <f t="shared" si="64"/>
        <v>0</v>
      </c>
      <c r="FCN21" s="773">
        <f t="shared" si="64"/>
        <v>0</v>
      </c>
      <c r="FCO21" s="773">
        <f t="shared" si="64"/>
        <v>0</v>
      </c>
      <c r="FCP21" s="773">
        <f t="shared" si="64"/>
        <v>0</v>
      </c>
      <c r="FCQ21" s="773">
        <f t="shared" si="64"/>
        <v>0</v>
      </c>
      <c r="FCR21" s="773">
        <f t="shared" si="64"/>
        <v>0</v>
      </c>
      <c r="FCS21" s="773">
        <f t="shared" si="64"/>
        <v>0</v>
      </c>
      <c r="FCT21" s="773">
        <f t="shared" si="64"/>
        <v>0</v>
      </c>
      <c r="FCU21" s="773">
        <f t="shared" si="64"/>
        <v>0</v>
      </c>
      <c r="FCV21" s="773">
        <f t="shared" si="64"/>
        <v>0</v>
      </c>
      <c r="FCW21" s="773">
        <f t="shared" si="64"/>
        <v>0</v>
      </c>
      <c r="FCX21" s="773">
        <f t="shared" si="64"/>
        <v>0</v>
      </c>
      <c r="FCY21" s="773">
        <f t="shared" si="64"/>
        <v>0</v>
      </c>
      <c r="FCZ21" s="773">
        <f t="shared" si="64"/>
        <v>0</v>
      </c>
      <c r="FDA21" s="773">
        <f t="shared" si="64"/>
        <v>0</v>
      </c>
      <c r="FDB21" s="773">
        <f t="shared" si="64"/>
        <v>0</v>
      </c>
      <c r="FDC21" s="773">
        <f t="shared" si="64"/>
        <v>0</v>
      </c>
      <c r="FDD21" s="773">
        <f t="shared" si="64"/>
        <v>0</v>
      </c>
      <c r="FDE21" s="773">
        <f t="shared" si="64"/>
        <v>0</v>
      </c>
      <c r="FDF21" s="773">
        <f t="shared" si="64"/>
        <v>0</v>
      </c>
      <c r="FDG21" s="773">
        <f t="shared" si="64"/>
        <v>0</v>
      </c>
      <c r="FDH21" s="773">
        <f t="shared" ref="FDH21:FFS21" si="65">IF(OR(FDH26&lt;$C$18,FDH26&gt;($C$18+9)),0,FDH27)</f>
        <v>0</v>
      </c>
      <c r="FDI21" s="773">
        <f t="shared" si="65"/>
        <v>0</v>
      </c>
      <c r="FDJ21" s="773">
        <f t="shared" si="65"/>
        <v>0</v>
      </c>
      <c r="FDK21" s="773">
        <f t="shared" si="65"/>
        <v>0</v>
      </c>
      <c r="FDL21" s="773">
        <f t="shared" si="65"/>
        <v>0</v>
      </c>
      <c r="FDM21" s="773">
        <f t="shared" si="65"/>
        <v>0</v>
      </c>
      <c r="FDN21" s="773">
        <f t="shared" si="65"/>
        <v>0</v>
      </c>
      <c r="FDO21" s="773">
        <f t="shared" si="65"/>
        <v>0</v>
      </c>
      <c r="FDP21" s="773">
        <f t="shared" si="65"/>
        <v>0</v>
      </c>
      <c r="FDQ21" s="773">
        <f t="shared" si="65"/>
        <v>0</v>
      </c>
      <c r="FDR21" s="773">
        <f t="shared" si="65"/>
        <v>0</v>
      </c>
      <c r="FDS21" s="773">
        <f t="shared" si="65"/>
        <v>0</v>
      </c>
      <c r="FDT21" s="773">
        <f t="shared" si="65"/>
        <v>0</v>
      </c>
      <c r="FDU21" s="773">
        <f t="shared" si="65"/>
        <v>0</v>
      </c>
      <c r="FDV21" s="773">
        <f t="shared" si="65"/>
        <v>0</v>
      </c>
      <c r="FDW21" s="773">
        <f t="shared" si="65"/>
        <v>0</v>
      </c>
      <c r="FDX21" s="773">
        <f t="shared" si="65"/>
        <v>0</v>
      </c>
      <c r="FDY21" s="773">
        <f t="shared" si="65"/>
        <v>0</v>
      </c>
      <c r="FDZ21" s="773">
        <f t="shared" si="65"/>
        <v>0</v>
      </c>
      <c r="FEA21" s="773">
        <f t="shared" si="65"/>
        <v>0</v>
      </c>
      <c r="FEB21" s="773">
        <f t="shared" si="65"/>
        <v>0</v>
      </c>
      <c r="FEC21" s="773">
        <f t="shared" si="65"/>
        <v>0</v>
      </c>
      <c r="FED21" s="773">
        <f t="shared" si="65"/>
        <v>0</v>
      </c>
      <c r="FEE21" s="773">
        <f t="shared" si="65"/>
        <v>0</v>
      </c>
      <c r="FEF21" s="773">
        <f t="shared" si="65"/>
        <v>0</v>
      </c>
      <c r="FEG21" s="773">
        <f t="shared" si="65"/>
        <v>0</v>
      </c>
      <c r="FEH21" s="773">
        <f t="shared" si="65"/>
        <v>0</v>
      </c>
      <c r="FEI21" s="773">
        <f t="shared" si="65"/>
        <v>0</v>
      </c>
      <c r="FEJ21" s="773">
        <f t="shared" si="65"/>
        <v>0</v>
      </c>
      <c r="FEK21" s="773">
        <f t="shared" si="65"/>
        <v>0</v>
      </c>
      <c r="FEL21" s="773">
        <f t="shared" si="65"/>
        <v>0</v>
      </c>
      <c r="FEM21" s="773">
        <f t="shared" si="65"/>
        <v>0</v>
      </c>
      <c r="FEN21" s="773">
        <f t="shared" si="65"/>
        <v>0</v>
      </c>
      <c r="FEO21" s="773">
        <f t="shared" si="65"/>
        <v>0</v>
      </c>
      <c r="FEP21" s="773">
        <f t="shared" si="65"/>
        <v>0</v>
      </c>
      <c r="FEQ21" s="773">
        <f t="shared" si="65"/>
        <v>0</v>
      </c>
      <c r="FER21" s="773">
        <f t="shared" si="65"/>
        <v>0</v>
      </c>
      <c r="FES21" s="773">
        <f t="shared" si="65"/>
        <v>0</v>
      </c>
      <c r="FET21" s="773">
        <f t="shared" si="65"/>
        <v>0</v>
      </c>
      <c r="FEU21" s="773">
        <f t="shared" si="65"/>
        <v>0</v>
      </c>
      <c r="FEV21" s="773">
        <f t="shared" si="65"/>
        <v>0</v>
      </c>
      <c r="FEW21" s="773">
        <f t="shared" si="65"/>
        <v>0</v>
      </c>
      <c r="FEX21" s="773">
        <f t="shared" si="65"/>
        <v>0</v>
      </c>
      <c r="FEY21" s="773">
        <f t="shared" si="65"/>
        <v>0</v>
      </c>
      <c r="FEZ21" s="773">
        <f t="shared" si="65"/>
        <v>0</v>
      </c>
      <c r="FFA21" s="773">
        <f t="shared" si="65"/>
        <v>0</v>
      </c>
      <c r="FFB21" s="773">
        <f t="shared" si="65"/>
        <v>0</v>
      </c>
      <c r="FFC21" s="773">
        <f t="shared" si="65"/>
        <v>0</v>
      </c>
      <c r="FFD21" s="773">
        <f t="shared" si="65"/>
        <v>0</v>
      </c>
      <c r="FFE21" s="773">
        <f t="shared" si="65"/>
        <v>0</v>
      </c>
      <c r="FFF21" s="773">
        <f t="shared" si="65"/>
        <v>0</v>
      </c>
      <c r="FFG21" s="773">
        <f t="shared" si="65"/>
        <v>0</v>
      </c>
      <c r="FFH21" s="773">
        <f t="shared" si="65"/>
        <v>0</v>
      </c>
      <c r="FFI21" s="773">
        <f t="shared" si="65"/>
        <v>0</v>
      </c>
      <c r="FFJ21" s="773">
        <f t="shared" si="65"/>
        <v>0</v>
      </c>
      <c r="FFK21" s="773">
        <f t="shared" si="65"/>
        <v>0</v>
      </c>
      <c r="FFL21" s="773">
        <f t="shared" si="65"/>
        <v>0</v>
      </c>
      <c r="FFM21" s="773">
        <f t="shared" si="65"/>
        <v>0</v>
      </c>
      <c r="FFN21" s="773">
        <f t="shared" si="65"/>
        <v>0</v>
      </c>
      <c r="FFO21" s="773">
        <f t="shared" si="65"/>
        <v>0</v>
      </c>
      <c r="FFP21" s="773">
        <f t="shared" si="65"/>
        <v>0</v>
      </c>
      <c r="FFQ21" s="773">
        <f t="shared" si="65"/>
        <v>0</v>
      </c>
      <c r="FFR21" s="773">
        <f t="shared" si="65"/>
        <v>0</v>
      </c>
      <c r="FFS21" s="773">
        <f t="shared" si="65"/>
        <v>0</v>
      </c>
      <c r="FFT21" s="773">
        <f t="shared" ref="FFT21:FIE21" si="66">IF(OR(FFT26&lt;$C$18,FFT26&gt;($C$18+9)),0,FFT27)</f>
        <v>0</v>
      </c>
      <c r="FFU21" s="773">
        <f t="shared" si="66"/>
        <v>0</v>
      </c>
      <c r="FFV21" s="773">
        <f t="shared" si="66"/>
        <v>0</v>
      </c>
      <c r="FFW21" s="773">
        <f t="shared" si="66"/>
        <v>0</v>
      </c>
      <c r="FFX21" s="773">
        <f t="shared" si="66"/>
        <v>0</v>
      </c>
      <c r="FFY21" s="773">
        <f t="shared" si="66"/>
        <v>0</v>
      </c>
      <c r="FFZ21" s="773">
        <f t="shared" si="66"/>
        <v>0</v>
      </c>
      <c r="FGA21" s="773">
        <f t="shared" si="66"/>
        <v>0</v>
      </c>
      <c r="FGB21" s="773">
        <f t="shared" si="66"/>
        <v>0</v>
      </c>
      <c r="FGC21" s="773">
        <f t="shared" si="66"/>
        <v>0</v>
      </c>
      <c r="FGD21" s="773">
        <f t="shared" si="66"/>
        <v>0</v>
      </c>
      <c r="FGE21" s="773">
        <f t="shared" si="66"/>
        <v>0</v>
      </c>
      <c r="FGF21" s="773">
        <f t="shared" si="66"/>
        <v>0</v>
      </c>
      <c r="FGG21" s="773">
        <f t="shared" si="66"/>
        <v>0</v>
      </c>
      <c r="FGH21" s="773">
        <f t="shared" si="66"/>
        <v>0</v>
      </c>
      <c r="FGI21" s="773">
        <f t="shared" si="66"/>
        <v>0</v>
      </c>
      <c r="FGJ21" s="773">
        <f t="shared" si="66"/>
        <v>0</v>
      </c>
      <c r="FGK21" s="773">
        <f t="shared" si="66"/>
        <v>0</v>
      </c>
      <c r="FGL21" s="773">
        <f t="shared" si="66"/>
        <v>0</v>
      </c>
      <c r="FGM21" s="773">
        <f t="shared" si="66"/>
        <v>0</v>
      </c>
      <c r="FGN21" s="773">
        <f t="shared" si="66"/>
        <v>0</v>
      </c>
      <c r="FGO21" s="773">
        <f t="shared" si="66"/>
        <v>0</v>
      </c>
      <c r="FGP21" s="773">
        <f t="shared" si="66"/>
        <v>0</v>
      </c>
      <c r="FGQ21" s="773">
        <f t="shared" si="66"/>
        <v>0</v>
      </c>
      <c r="FGR21" s="773">
        <f t="shared" si="66"/>
        <v>0</v>
      </c>
      <c r="FGS21" s="773">
        <f t="shared" si="66"/>
        <v>0</v>
      </c>
      <c r="FGT21" s="773">
        <f t="shared" si="66"/>
        <v>0</v>
      </c>
      <c r="FGU21" s="773">
        <f t="shared" si="66"/>
        <v>0</v>
      </c>
      <c r="FGV21" s="773">
        <f t="shared" si="66"/>
        <v>0</v>
      </c>
      <c r="FGW21" s="773">
        <f t="shared" si="66"/>
        <v>0</v>
      </c>
      <c r="FGX21" s="773">
        <f t="shared" si="66"/>
        <v>0</v>
      </c>
      <c r="FGY21" s="773">
        <f t="shared" si="66"/>
        <v>0</v>
      </c>
      <c r="FGZ21" s="773">
        <f t="shared" si="66"/>
        <v>0</v>
      </c>
      <c r="FHA21" s="773">
        <f t="shared" si="66"/>
        <v>0</v>
      </c>
      <c r="FHB21" s="773">
        <f t="shared" si="66"/>
        <v>0</v>
      </c>
      <c r="FHC21" s="773">
        <f t="shared" si="66"/>
        <v>0</v>
      </c>
      <c r="FHD21" s="773">
        <f t="shared" si="66"/>
        <v>0</v>
      </c>
      <c r="FHE21" s="773">
        <f t="shared" si="66"/>
        <v>0</v>
      </c>
      <c r="FHF21" s="773">
        <f t="shared" si="66"/>
        <v>0</v>
      </c>
      <c r="FHG21" s="773">
        <f t="shared" si="66"/>
        <v>0</v>
      </c>
      <c r="FHH21" s="773">
        <f t="shared" si="66"/>
        <v>0</v>
      </c>
      <c r="FHI21" s="773">
        <f t="shared" si="66"/>
        <v>0</v>
      </c>
      <c r="FHJ21" s="773">
        <f t="shared" si="66"/>
        <v>0</v>
      </c>
      <c r="FHK21" s="773">
        <f t="shared" si="66"/>
        <v>0</v>
      </c>
      <c r="FHL21" s="773">
        <f t="shared" si="66"/>
        <v>0</v>
      </c>
      <c r="FHM21" s="773">
        <f t="shared" si="66"/>
        <v>0</v>
      </c>
      <c r="FHN21" s="773">
        <f t="shared" si="66"/>
        <v>0</v>
      </c>
      <c r="FHO21" s="773">
        <f t="shared" si="66"/>
        <v>0</v>
      </c>
      <c r="FHP21" s="773">
        <f t="shared" si="66"/>
        <v>0</v>
      </c>
      <c r="FHQ21" s="773">
        <f t="shared" si="66"/>
        <v>0</v>
      </c>
      <c r="FHR21" s="773">
        <f t="shared" si="66"/>
        <v>0</v>
      </c>
      <c r="FHS21" s="773">
        <f t="shared" si="66"/>
        <v>0</v>
      </c>
      <c r="FHT21" s="773">
        <f t="shared" si="66"/>
        <v>0</v>
      </c>
      <c r="FHU21" s="773">
        <f t="shared" si="66"/>
        <v>0</v>
      </c>
      <c r="FHV21" s="773">
        <f t="shared" si="66"/>
        <v>0</v>
      </c>
      <c r="FHW21" s="773">
        <f t="shared" si="66"/>
        <v>0</v>
      </c>
      <c r="FHX21" s="773">
        <f t="shared" si="66"/>
        <v>0</v>
      </c>
      <c r="FHY21" s="773">
        <f t="shared" si="66"/>
        <v>0</v>
      </c>
      <c r="FHZ21" s="773">
        <f t="shared" si="66"/>
        <v>0</v>
      </c>
      <c r="FIA21" s="773">
        <f t="shared" si="66"/>
        <v>0</v>
      </c>
      <c r="FIB21" s="773">
        <f t="shared" si="66"/>
        <v>0</v>
      </c>
      <c r="FIC21" s="773">
        <f t="shared" si="66"/>
        <v>0</v>
      </c>
      <c r="FID21" s="773">
        <f t="shared" si="66"/>
        <v>0</v>
      </c>
      <c r="FIE21" s="773">
        <f t="shared" si="66"/>
        <v>0</v>
      </c>
      <c r="FIF21" s="773">
        <f t="shared" ref="FIF21:FKQ21" si="67">IF(OR(FIF26&lt;$C$18,FIF26&gt;($C$18+9)),0,FIF27)</f>
        <v>0</v>
      </c>
      <c r="FIG21" s="773">
        <f t="shared" si="67"/>
        <v>0</v>
      </c>
      <c r="FIH21" s="773">
        <f t="shared" si="67"/>
        <v>0</v>
      </c>
      <c r="FII21" s="773">
        <f t="shared" si="67"/>
        <v>0</v>
      </c>
      <c r="FIJ21" s="773">
        <f t="shared" si="67"/>
        <v>0</v>
      </c>
      <c r="FIK21" s="773">
        <f t="shared" si="67"/>
        <v>0</v>
      </c>
      <c r="FIL21" s="773">
        <f t="shared" si="67"/>
        <v>0</v>
      </c>
      <c r="FIM21" s="773">
        <f t="shared" si="67"/>
        <v>0</v>
      </c>
      <c r="FIN21" s="773">
        <f t="shared" si="67"/>
        <v>0</v>
      </c>
      <c r="FIO21" s="773">
        <f t="shared" si="67"/>
        <v>0</v>
      </c>
      <c r="FIP21" s="773">
        <f t="shared" si="67"/>
        <v>0</v>
      </c>
      <c r="FIQ21" s="773">
        <f t="shared" si="67"/>
        <v>0</v>
      </c>
      <c r="FIR21" s="773">
        <f t="shared" si="67"/>
        <v>0</v>
      </c>
      <c r="FIS21" s="773">
        <f t="shared" si="67"/>
        <v>0</v>
      </c>
      <c r="FIT21" s="773">
        <f t="shared" si="67"/>
        <v>0</v>
      </c>
      <c r="FIU21" s="773">
        <f t="shared" si="67"/>
        <v>0</v>
      </c>
      <c r="FIV21" s="773">
        <f t="shared" si="67"/>
        <v>0</v>
      </c>
      <c r="FIW21" s="773">
        <f t="shared" si="67"/>
        <v>0</v>
      </c>
      <c r="FIX21" s="773">
        <f t="shared" si="67"/>
        <v>0</v>
      </c>
      <c r="FIY21" s="773">
        <f t="shared" si="67"/>
        <v>0</v>
      </c>
      <c r="FIZ21" s="773">
        <f t="shared" si="67"/>
        <v>0</v>
      </c>
      <c r="FJA21" s="773">
        <f t="shared" si="67"/>
        <v>0</v>
      </c>
      <c r="FJB21" s="773">
        <f t="shared" si="67"/>
        <v>0</v>
      </c>
      <c r="FJC21" s="773">
        <f t="shared" si="67"/>
        <v>0</v>
      </c>
      <c r="FJD21" s="773">
        <f t="shared" si="67"/>
        <v>0</v>
      </c>
      <c r="FJE21" s="773">
        <f t="shared" si="67"/>
        <v>0</v>
      </c>
      <c r="FJF21" s="773">
        <f t="shared" si="67"/>
        <v>0</v>
      </c>
      <c r="FJG21" s="773">
        <f t="shared" si="67"/>
        <v>0</v>
      </c>
      <c r="FJH21" s="773">
        <f t="shared" si="67"/>
        <v>0</v>
      </c>
      <c r="FJI21" s="773">
        <f t="shared" si="67"/>
        <v>0</v>
      </c>
      <c r="FJJ21" s="773">
        <f t="shared" si="67"/>
        <v>0</v>
      </c>
      <c r="FJK21" s="773">
        <f t="shared" si="67"/>
        <v>0</v>
      </c>
      <c r="FJL21" s="773">
        <f t="shared" si="67"/>
        <v>0</v>
      </c>
      <c r="FJM21" s="773">
        <f t="shared" si="67"/>
        <v>0</v>
      </c>
      <c r="FJN21" s="773">
        <f t="shared" si="67"/>
        <v>0</v>
      </c>
      <c r="FJO21" s="773">
        <f t="shared" si="67"/>
        <v>0</v>
      </c>
      <c r="FJP21" s="773">
        <f t="shared" si="67"/>
        <v>0</v>
      </c>
      <c r="FJQ21" s="773">
        <f t="shared" si="67"/>
        <v>0</v>
      </c>
      <c r="FJR21" s="773">
        <f t="shared" si="67"/>
        <v>0</v>
      </c>
      <c r="FJS21" s="773">
        <f t="shared" si="67"/>
        <v>0</v>
      </c>
      <c r="FJT21" s="773">
        <f t="shared" si="67"/>
        <v>0</v>
      </c>
      <c r="FJU21" s="773">
        <f t="shared" si="67"/>
        <v>0</v>
      </c>
      <c r="FJV21" s="773">
        <f t="shared" si="67"/>
        <v>0</v>
      </c>
      <c r="FJW21" s="773">
        <f t="shared" si="67"/>
        <v>0</v>
      </c>
      <c r="FJX21" s="773">
        <f t="shared" si="67"/>
        <v>0</v>
      </c>
      <c r="FJY21" s="773">
        <f t="shared" si="67"/>
        <v>0</v>
      </c>
      <c r="FJZ21" s="773">
        <f t="shared" si="67"/>
        <v>0</v>
      </c>
      <c r="FKA21" s="773">
        <f t="shared" si="67"/>
        <v>0</v>
      </c>
      <c r="FKB21" s="773">
        <f t="shared" si="67"/>
        <v>0</v>
      </c>
      <c r="FKC21" s="773">
        <f t="shared" si="67"/>
        <v>0</v>
      </c>
      <c r="FKD21" s="773">
        <f t="shared" si="67"/>
        <v>0</v>
      </c>
      <c r="FKE21" s="773">
        <f t="shared" si="67"/>
        <v>0</v>
      </c>
      <c r="FKF21" s="773">
        <f t="shared" si="67"/>
        <v>0</v>
      </c>
      <c r="FKG21" s="773">
        <f t="shared" si="67"/>
        <v>0</v>
      </c>
      <c r="FKH21" s="773">
        <f t="shared" si="67"/>
        <v>0</v>
      </c>
      <c r="FKI21" s="773">
        <f t="shared" si="67"/>
        <v>0</v>
      </c>
      <c r="FKJ21" s="773">
        <f t="shared" si="67"/>
        <v>0</v>
      </c>
      <c r="FKK21" s="773">
        <f t="shared" si="67"/>
        <v>0</v>
      </c>
      <c r="FKL21" s="773">
        <f t="shared" si="67"/>
        <v>0</v>
      </c>
      <c r="FKM21" s="773">
        <f t="shared" si="67"/>
        <v>0</v>
      </c>
      <c r="FKN21" s="773">
        <f t="shared" si="67"/>
        <v>0</v>
      </c>
      <c r="FKO21" s="773">
        <f t="shared" si="67"/>
        <v>0</v>
      </c>
      <c r="FKP21" s="773">
        <f t="shared" si="67"/>
        <v>0</v>
      </c>
      <c r="FKQ21" s="773">
        <f t="shared" si="67"/>
        <v>0</v>
      </c>
      <c r="FKR21" s="773">
        <f t="shared" ref="FKR21:FNC21" si="68">IF(OR(FKR26&lt;$C$18,FKR26&gt;($C$18+9)),0,FKR27)</f>
        <v>0</v>
      </c>
      <c r="FKS21" s="773">
        <f t="shared" si="68"/>
        <v>0</v>
      </c>
      <c r="FKT21" s="773">
        <f t="shared" si="68"/>
        <v>0</v>
      </c>
      <c r="FKU21" s="773">
        <f t="shared" si="68"/>
        <v>0</v>
      </c>
      <c r="FKV21" s="773">
        <f t="shared" si="68"/>
        <v>0</v>
      </c>
      <c r="FKW21" s="773">
        <f t="shared" si="68"/>
        <v>0</v>
      </c>
      <c r="FKX21" s="773">
        <f t="shared" si="68"/>
        <v>0</v>
      </c>
      <c r="FKY21" s="773">
        <f t="shared" si="68"/>
        <v>0</v>
      </c>
      <c r="FKZ21" s="773">
        <f t="shared" si="68"/>
        <v>0</v>
      </c>
      <c r="FLA21" s="773">
        <f t="shared" si="68"/>
        <v>0</v>
      </c>
      <c r="FLB21" s="773">
        <f t="shared" si="68"/>
        <v>0</v>
      </c>
      <c r="FLC21" s="773">
        <f t="shared" si="68"/>
        <v>0</v>
      </c>
      <c r="FLD21" s="773">
        <f t="shared" si="68"/>
        <v>0</v>
      </c>
      <c r="FLE21" s="773">
        <f t="shared" si="68"/>
        <v>0</v>
      </c>
      <c r="FLF21" s="773">
        <f t="shared" si="68"/>
        <v>0</v>
      </c>
      <c r="FLG21" s="773">
        <f t="shared" si="68"/>
        <v>0</v>
      </c>
      <c r="FLH21" s="773">
        <f t="shared" si="68"/>
        <v>0</v>
      </c>
      <c r="FLI21" s="773">
        <f t="shared" si="68"/>
        <v>0</v>
      </c>
      <c r="FLJ21" s="773">
        <f t="shared" si="68"/>
        <v>0</v>
      </c>
      <c r="FLK21" s="773">
        <f t="shared" si="68"/>
        <v>0</v>
      </c>
      <c r="FLL21" s="773">
        <f t="shared" si="68"/>
        <v>0</v>
      </c>
      <c r="FLM21" s="773">
        <f t="shared" si="68"/>
        <v>0</v>
      </c>
      <c r="FLN21" s="773">
        <f t="shared" si="68"/>
        <v>0</v>
      </c>
      <c r="FLO21" s="773">
        <f t="shared" si="68"/>
        <v>0</v>
      </c>
      <c r="FLP21" s="773">
        <f t="shared" si="68"/>
        <v>0</v>
      </c>
      <c r="FLQ21" s="773">
        <f t="shared" si="68"/>
        <v>0</v>
      </c>
      <c r="FLR21" s="773">
        <f t="shared" si="68"/>
        <v>0</v>
      </c>
      <c r="FLS21" s="773">
        <f t="shared" si="68"/>
        <v>0</v>
      </c>
      <c r="FLT21" s="773">
        <f t="shared" si="68"/>
        <v>0</v>
      </c>
      <c r="FLU21" s="773">
        <f t="shared" si="68"/>
        <v>0</v>
      </c>
      <c r="FLV21" s="773">
        <f t="shared" si="68"/>
        <v>0</v>
      </c>
      <c r="FLW21" s="773">
        <f t="shared" si="68"/>
        <v>0</v>
      </c>
      <c r="FLX21" s="773">
        <f t="shared" si="68"/>
        <v>0</v>
      </c>
      <c r="FLY21" s="773">
        <f t="shared" si="68"/>
        <v>0</v>
      </c>
      <c r="FLZ21" s="773">
        <f t="shared" si="68"/>
        <v>0</v>
      </c>
      <c r="FMA21" s="773">
        <f t="shared" si="68"/>
        <v>0</v>
      </c>
      <c r="FMB21" s="773">
        <f t="shared" si="68"/>
        <v>0</v>
      </c>
      <c r="FMC21" s="773">
        <f t="shared" si="68"/>
        <v>0</v>
      </c>
      <c r="FMD21" s="773">
        <f t="shared" si="68"/>
        <v>0</v>
      </c>
      <c r="FME21" s="773">
        <f t="shared" si="68"/>
        <v>0</v>
      </c>
      <c r="FMF21" s="773">
        <f t="shared" si="68"/>
        <v>0</v>
      </c>
      <c r="FMG21" s="773">
        <f t="shared" si="68"/>
        <v>0</v>
      </c>
      <c r="FMH21" s="773">
        <f t="shared" si="68"/>
        <v>0</v>
      </c>
      <c r="FMI21" s="773">
        <f t="shared" si="68"/>
        <v>0</v>
      </c>
      <c r="FMJ21" s="773">
        <f t="shared" si="68"/>
        <v>0</v>
      </c>
      <c r="FMK21" s="773">
        <f t="shared" si="68"/>
        <v>0</v>
      </c>
      <c r="FML21" s="773">
        <f t="shared" si="68"/>
        <v>0</v>
      </c>
      <c r="FMM21" s="773">
        <f t="shared" si="68"/>
        <v>0</v>
      </c>
      <c r="FMN21" s="773">
        <f t="shared" si="68"/>
        <v>0</v>
      </c>
      <c r="FMO21" s="773">
        <f t="shared" si="68"/>
        <v>0</v>
      </c>
      <c r="FMP21" s="773">
        <f t="shared" si="68"/>
        <v>0</v>
      </c>
      <c r="FMQ21" s="773">
        <f t="shared" si="68"/>
        <v>0</v>
      </c>
      <c r="FMR21" s="773">
        <f t="shared" si="68"/>
        <v>0</v>
      </c>
      <c r="FMS21" s="773">
        <f t="shared" si="68"/>
        <v>0</v>
      </c>
      <c r="FMT21" s="773">
        <f t="shared" si="68"/>
        <v>0</v>
      </c>
      <c r="FMU21" s="773">
        <f t="shared" si="68"/>
        <v>0</v>
      </c>
      <c r="FMV21" s="773">
        <f t="shared" si="68"/>
        <v>0</v>
      </c>
      <c r="FMW21" s="773">
        <f t="shared" si="68"/>
        <v>0</v>
      </c>
      <c r="FMX21" s="773">
        <f t="shared" si="68"/>
        <v>0</v>
      </c>
      <c r="FMY21" s="773">
        <f t="shared" si="68"/>
        <v>0</v>
      </c>
      <c r="FMZ21" s="773">
        <f t="shared" si="68"/>
        <v>0</v>
      </c>
      <c r="FNA21" s="773">
        <f t="shared" si="68"/>
        <v>0</v>
      </c>
      <c r="FNB21" s="773">
        <f t="shared" si="68"/>
        <v>0</v>
      </c>
      <c r="FNC21" s="773">
        <f t="shared" si="68"/>
        <v>0</v>
      </c>
      <c r="FND21" s="773">
        <f t="shared" ref="FND21:FPO21" si="69">IF(OR(FND26&lt;$C$18,FND26&gt;($C$18+9)),0,FND27)</f>
        <v>0</v>
      </c>
      <c r="FNE21" s="773">
        <f t="shared" si="69"/>
        <v>0</v>
      </c>
      <c r="FNF21" s="773">
        <f t="shared" si="69"/>
        <v>0</v>
      </c>
      <c r="FNG21" s="773">
        <f t="shared" si="69"/>
        <v>0</v>
      </c>
      <c r="FNH21" s="773">
        <f t="shared" si="69"/>
        <v>0</v>
      </c>
      <c r="FNI21" s="773">
        <f t="shared" si="69"/>
        <v>0</v>
      </c>
      <c r="FNJ21" s="773">
        <f t="shared" si="69"/>
        <v>0</v>
      </c>
      <c r="FNK21" s="773">
        <f t="shared" si="69"/>
        <v>0</v>
      </c>
      <c r="FNL21" s="773">
        <f t="shared" si="69"/>
        <v>0</v>
      </c>
      <c r="FNM21" s="773">
        <f t="shared" si="69"/>
        <v>0</v>
      </c>
      <c r="FNN21" s="773">
        <f t="shared" si="69"/>
        <v>0</v>
      </c>
      <c r="FNO21" s="773">
        <f t="shared" si="69"/>
        <v>0</v>
      </c>
      <c r="FNP21" s="773">
        <f t="shared" si="69"/>
        <v>0</v>
      </c>
      <c r="FNQ21" s="773">
        <f t="shared" si="69"/>
        <v>0</v>
      </c>
      <c r="FNR21" s="773">
        <f t="shared" si="69"/>
        <v>0</v>
      </c>
      <c r="FNS21" s="773">
        <f t="shared" si="69"/>
        <v>0</v>
      </c>
      <c r="FNT21" s="773">
        <f t="shared" si="69"/>
        <v>0</v>
      </c>
      <c r="FNU21" s="773">
        <f t="shared" si="69"/>
        <v>0</v>
      </c>
      <c r="FNV21" s="773">
        <f t="shared" si="69"/>
        <v>0</v>
      </c>
      <c r="FNW21" s="773">
        <f t="shared" si="69"/>
        <v>0</v>
      </c>
      <c r="FNX21" s="773">
        <f t="shared" si="69"/>
        <v>0</v>
      </c>
      <c r="FNY21" s="773">
        <f t="shared" si="69"/>
        <v>0</v>
      </c>
      <c r="FNZ21" s="773">
        <f t="shared" si="69"/>
        <v>0</v>
      </c>
      <c r="FOA21" s="773">
        <f t="shared" si="69"/>
        <v>0</v>
      </c>
      <c r="FOB21" s="773">
        <f t="shared" si="69"/>
        <v>0</v>
      </c>
      <c r="FOC21" s="773">
        <f t="shared" si="69"/>
        <v>0</v>
      </c>
      <c r="FOD21" s="773">
        <f t="shared" si="69"/>
        <v>0</v>
      </c>
      <c r="FOE21" s="773">
        <f t="shared" si="69"/>
        <v>0</v>
      </c>
      <c r="FOF21" s="773">
        <f t="shared" si="69"/>
        <v>0</v>
      </c>
      <c r="FOG21" s="773">
        <f t="shared" si="69"/>
        <v>0</v>
      </c>
      <c r="FOH21" s="773">
        <f t="shared" si="69"/>
        <v>0</v>
      </c>
      <c r="FOI21" s="773">
        <f t="shared" si="69"/>
        <v>0</v>
      </c>
      <c r="FOJ21" s="773">
        <f t="shared" si="69"/>
        <v>0</v>
      </c>
      <c r="FOK21" s="773">
        <f t="shared" si="69"/>
        <v>0</v>
      </c>
      <c r="FOL21" s="773">
        <f t="shared" si="69"/>
        <v>0</v>
      </c>
      <c r="FOM21" s="773">
        <f t="shared" si="69"/>
        <v>0</v>
      </c>
      <c r="FON21" s="773">
        <f t="shared" si="69"/>
        <v>0</v>
      </c>
      <c r="FOO21" s="773">
        <f t="shared" si="69"/>
        <v>0</v>
      </c>
      <c r="FOP21" s="773">
        <f t="shared" si="69"/>
        <v>0</v>
      </c>
      <c r="FOQ21" s="773">
        <f t="shared" si="69"/>
        <v>0</v>
      </c>
      <c r="FOR21" s="773">
        <f t="shared" si="69"/>
        <v>0</v>
      </c>
      <c r="FOS21" s="773">
        <f t="shared" si="69"/>
        <v>0</v>
      </c>
      <c r="FOT21" s="773">
        <f t="shared" si="69"/>
        <v>0</v>
      </c>
      <c r="FOU21" s="773">
        <f t="shared" si="69"/>
        <v>0</v>
      </c>
      <c r="FOV21" s="773">
        <f t="shared" si="69"/>
        <v>0</v>
      </c>
      <c r="FOW21" s="773">
        <f t="shared" si="69"/>
        <v>0</v>
      </c>
      <c r="FOX21" s="773">
        <f t="shared" si="69"/>
        <v>0</v>
      </c>
      <c r="FOY21" s="773">
        <f t="shared" si="69"/>
        <v>0</v>
      </c>
      <c r="FOZ21" s="773">
        <f t="shared" si="69"/>
        <v>0</v>
      </c>
      <c r="FPA21" s="773">
        <f t="shared" si="69"/>
        <v>0</v>
      </c>
      <c r="FPB21" s="773">
        <f t="shared" si="69"/>
        <v>0</v>
      </c>
      <c r="FPC21" s="773">
        <f t="shared" si="69"/>
        <v>0</v>
      </c>
      <c r="FPD21" s="773">
        <f t="shared" si="69"/>
        <v>0</v>
      </c>
      <c r="FPE21" s="773">
        <f t="shared" si="69"/>
        <v>0</v>
      </c>
      <c r="FPF21" s="773">
        <f t="shared" si="69"/>
        <v>0</v>
      </c>
      <c r="FPG21" s="773">
        <f t="shared" si="69"/>
        <v>0</v>
      </c>
      <c r="FPH21" s="773">
        <f t="shared" si="69"/>
        <v>0</v>
      </c>
      <c r="FPI21" s="773">
        <f t="shared" si="69"/>
        <v>0</v>
      </c>
      <c r="FPJ21" s="773">
        <f t="shared" si="69"/>
        <v>0</v>
      </c>
      <c r="FPK21" s="773">
        <f t="shared" si="69"/>
        <v>0</v>
      </c>
      <c r="FPL21" s="773">
        <f t="shared" si="69"/>
        <v>0</v>
      </c>
      <c r="FPM21" s="773">
        <f t="shared" si="69"/>
        <v>0</v>
      </c>
      <c r="FPN21" s="773">
        <f t="shared" si="69"/>
        <v>0</v>
      </c>
      <c r="FPO21" s="773">
        <f t="shared" si="69"/>
        <v>0</v>
      </c>
      <c r="FPP21" s="773">
        <f t="shared" ref="FPP21:FSA21" si="70">IF(OR(FPP26&lt;$C$18,FPP26&gt;($C$18+9)),0,FPP27)</f>
        <v>0</v>
      </c>
      <c r="FPQ21" s="773">
        <f t="shared" si="70"/>
        <v>0</v>
      </c>
      <c r="FPR21" s="773">
        <f t="shared" si="70"/>
        <v>0</v>
      </c>
      <c r="FPS21" s="773">
        <f t="shared" si="70"/>
        <v>0</v>
      </c>
      <c r="FPT21" s="773">
        <f t="shared" si="70"/>
        <v>0</v>
      </c>
      <c r="FPU21" s="773">
        <f t="shared" si="70"/>
        <v>0</v>
      </c>
      <c r="FPV21" s="773">
        <f t="shared" si="70"/>
        <v>0</v>
      </c>
      <c r="FPW21" s="773">
        <f t="shared" si="70"/>
        <v>0</v>
      </c>
      <c r="FPX21" s="773">
        <f t="shared" si="70"/>
        <v>0</v>
      </c>
      <c r="FPY21" s="773">
        <f t="shared" si="70"/>
        <v>0</v>
      </c>
      <c r="FPZ21" s="773">
        <f t="shared" si="70"/>
        <v>0</v>
      </c>
      <c r="FQA21" s="773">
        <f t="shared" si="70"/>
        <v>0</v>
      </c>
      <c r="FQB21" s="773">
        <f t="shared" si="70"/>
        <v>0</v>
      </c>
      <c r="FQC21" s="773">
        <f t="shared" si="70"/>
        <v>0</v>
      </c>
      <c r="FQD21" s="773">
        <f t="shared" si="70"/>
        <v>0</v>
      </c>
      <c r="FQE21" s="773">
        <f t="shared" si="70"/>
        <v>0</v>
      </c>
      <c r="FQF21" s="773">
        <f t="shared" si="70"/>
        <v>0</v>
      </c>
      <c r="FQG21" s="773">
        <f t="shared" si="70"/>
        <v>0</v>
      </c>
      <c r="FQH21" s="773">
        <f t="shared" si="70"/>
        <v>0</v>
      </c>
      <c r="FQI21" s="773">
        <f t="shared" si="70"/>
        <v>0</v>
      </c>
      <c r="FQJ21" s="773">
        <f t="shared" si="70"/>
        <v>0</v>
      </c>
      <c r="FQK21" s="773">
        <f t="shared" si="70"/>
        <v>0</v>
      </c>
      <c r="FQL21" s="773">
        <f t="shared" si="70"/>
        <v>0</v>
      </c>
      <c r="FQM21" s="773">
        <f t="shared" si="70"/>
        <v>0</v>
      </c>
      <c r="FQN21" s="773">
        <f t="shared" si="70"/>
        <v>0</v>
      </c>
      <c r="FQO21" s="773">
        <f t="shared" si="70"/>
        <v>0</v>
      </c>
      <c r="FQP21" s="773">
        <f t="shared" si="70"/>
        <v>0</v>
      </c>
      <c r="FQQ21" s="773">
        <f t="shared" si="70"/>
        <v>0</v>
      </c>
      <c r="FQR21" s="773">
        <f t="shared" si="70"/>
        <v>0</v>
      </c>
      <c r="FQS21" s="773">
        <f t="shared" si="70"/>
        <v>0</v>
      </c>
      <c r="FQT21" s="773">
        <f t="shared" si="70"/>
        <v>0</v>
      </c>
      <c r="FQU21" s="773">
        <f t="shared" si="70"/>
        <v>0</v>
      </c>
      <c r="FQV21" s="773">
        <f t="shared" si="70"/>
        <v>0</v>
      </c>
      <c r="FQW21" s="773">
        <f t="shared" si="70"/>
        <v>0</v>
      </c>
      <c r="FQX21" s="773">
        <f t="shared" si="70"/>
        <v>0</v>
      </c>
      <c r="FQY21" s="773">
        <f t="shared" si="70"/>
        <v>0</v>
      </c>
      <c r="FQZ21" s="773">
        <f t="shared" si="70"/>
        <v>0</v>
      </c>
      <c r="FRA21" s="773">
        <f t="shared" si="70"/>
        <v>0</v>
      </c>
      <c r="FRB21" s="773">
        <f t="shared" si="70"/>
        <v>0</v>
      </c>
      <c r="FRC21" s="773">
        <f t="shared" si="70"/>
        <v>0</v>
      </c>
      <c r="FRD21" s="773">
        <f t="shared" si="70"/>
        <v>0</v>
      </c>
      <c r="FRE21" s="773">
        <f t="shared" si="70"/>
        <v>0</v>
      </c>
      <c r="FRF21" s="773">
        <f t="shared" si="70"/>
        <v>0</v>
      </c>
      <c r="FRG21" s="773">
        <f t="shared" si="70"/>
        <v>0</v>
      </c>
      <c r="FRH21" s="773">
        <f t="shared" si="70"/>
        <v>0</v>
      </c>
      <c r="FRI21" s="773">
        <f t="shared" si="70"/>
        <v>0</v>
      </c>
      <c r="FRJ21" s="773">
        <f t="shared" si="70"/>
        <v>0</v>
      </c>
      <c r="FRK21" s="773">
        <f t="shared" si="70"/>
        <v>0</v>
      </c>
      <c r="FRL21" s="773">
        <f t="shared" si="70"/>
        <v>0</v>
      </c>
      <c r="FRM21" s="773">
        <f t="shared" si="70"/>
        <v>0</v>
      </c>
      <c r="FRN21" s="773">
        <f t="shared" si="70"/>
        <v>0</v>
      </c>
      <c r="FRO21" s="773">
        <f t="shared" si="70"/>
        <v>0</v>
      </c>
      <c r="FRP21" s="773">
        <f t="shared" si="70"/>
        <v>0</v>
      </c>
      <c r="FRQ21" s="773">
        <f t="shared" si="70"/>
        <v>0</v>
      </c>
      <c r="FRR21" s="773">
        <f t="shared" si="70"/>
        <v>0</v>
      </c>
      <c r="FRS21" s="773">
        <f t="shared" si="70"/>
        <v>0</v>
      </c>
      <c r="FRT21" s="773">
        <f t="shared" si="70"/>
        <v>0</v>
      </c>
      <c r="FRU21" s="773">
        <f t="shared" si="70"/>
        <v>0</v>
      </c>
      <c r="FRV21" s="773">
        <f t="shared" si="70"/>
        <v>0</v>
      </c>
      <c r="FRW21" s="773">
        <f t="shared" si="70"/>
        <v>0</v>
      </c>
      <c r="FRX21" s="773">
        <f t="shared" si="70"/>
        <v>0</v>
      </c>
      <c r="FRY21" s="773">
        <f t="shared" si="70"/>
        <v>0</v>
      </c>
      <c r="FRZ21" s="773">
        <f t="shared" si="70"/>
        <v>0</v>
      </c>
      <c r="FSA21" s="773">
        <f t="shared" si="70"/>
        <v>0</v>
      </c>
      <c r="FSB21" s="773">
        <f t="shared" ref="FSB21:FUM21" si="71">IF(OR(FSB26&lt;$C$18,FSB26&gt;($C$18+9)),0,FSB27)</f>
        <v>0</v>
      </c>
      <c r="FSC21" s="773">
        <f t="shared" si="71"/>
        <v>0</v>
      </c>
      <c r="FSD21" s="773">
        <f t="shared" si="71"/>
        <v>0</v>
      </c>
      <c r="FSE21" s="773">
        <f t="shared" si="71"/>
        <v>0</v>
      </c>
      <c r="FSF21" s="773">
        <f t="shared" si="71"/>
        <v>0</v>
      </c>
      <c r="FSG21" s="773">
        <f t="shared" si="71"/>
        <v>0</v>
      </c>
      <c r="FSH21" s="773">
        <f t="shared" si="71"/>
        <v>0</v>
      </c>
      <c r="FSI21" s="773">
        <f t="shared" si="71"/>
        <v>0</v>
      </c>
      <c r="FSJ21" s="773">
        <f t="shared" si="71"/>
        <v>0</v>
      </c>
      <c r="FSK21" s="773">
        <f t="shared" si="71"/>
        <v>0</v>
      </c>
      <c r="FSL21" s="773">
        <f t="shared" si="71"/>
        <v>0</v>
      </c>
      <c r="FSM21" s="773">
        <f t="shared" si="71"/>
        <v>0</v>
      </c>
      <c r="FSN21" s="773">
        <f t="shared" si="71"/>
        <v>0</v>
      </c>
      <c r="FSO21" s="773">
        <f t="shared" si="71"/>
        <v>0</v>
      </c>
      <c r="FSP21" s="773">
        <f t="shared" si="71"/>
        <v>0</v>
      </c>
      <c r="FSQ21" s="773">
        <f t="shared" si="71"/>
        <v>0</v>
      </c>
      <c r="FSR21" s="773">
        <f t="shared" si="71"/>
        <v>0</v>
      </c>
      <c r="FSS21" s="773">
        <f t="shared" si="71"/>
        <v>0</v>
      </c>
      <c r="FST21" s="773">
        <f t="shared" si="71"/>
        <v>0</v>
      </c>
      <c r="FSU21" s="773">
        <f t="shared" si="71"/>
        <v>0</v>
      </c>
      <c r="FSV21" s="773">
        <f t="shared" si="71"/>
        <v>0</v>
      </c>
      <c r="FSW21" s="773">
        <f t="shared" si="71"/>
        <v>0</v>
      </c>
      <c r="FSX21" s="773">
        <f t="shared" si="71"/>
        <v>0</v>
      </c>
      <c r="FSY21" s="773">
        <f t="shared" si="71"/>
        <v>0</v>
      </c>
      <c r="FSZ21" s="773">
        <f t="shared" si="71"/>
        <v>0</v>
      </c>
      <c r="FTA21" s="773">
        <f t="shared" si="71"/>
        <v>0</v>
      </c>
      <c r="FTB21" s="773">
        <f t="shared" si="71"/>
        <v>0</v>
      </c>
      <c r="FTC21" s="773">
        <f t="shared" si="71"/>
        <v>0</v>
      </c>
      <c r="FTD21" s="773">
        <f t="shared" si="71"/>
        <v>0</v>
      </c>
      <c r="FTE21" s="773">
        <f t="shared" si="71"/>
        <v>0</v>
      </c>
      <c r="FTF21" s="773">
        <f t="shared" si="71"/>
        <v>0</v>
      </c>
      <c r="FTG21" s="773">
        <f t="shared" si="71"/>
        <v>0</v>
      </c>
      <c r="FTH21" s="773">
        <f t="shared" si="71"/>
        <v>0</v>
      </c>
      <c r="FTI21" s="773">
        <f t="shared" si="71"/>
        <v>0</v>
      </c>
      <c r="FTJ21" s="773">
        <f t="shared" si="71"/>
        <v>0</v>
      </c>
      <c r="FTK21" s="773">
        <f t="shared" si="71"/>
        <v>0</v>
      </c>
      <c r="FTL21" s="773">
        <f t="shared" si="71"/>
        <v>0</v>
      </c>
      <c r="FTM21" s="773">
        <f t="shared" si="71"/>
        <v>0</v>
      </c>
      <c r="FTN21" s="773">
        <f t="shared" si="71"/>
        <v>0</v>
      </c>
      <c r="FTO21" s="773">
        <f t="shared" si="71"/>
        <v>0</v>
      </c>
      <c r="FTP21" s="773">
        <f t="shared" si="71"/>
        <v>0</v>
      </c>
      <c r="FTQ21" s="773">
        <f t="shared" si="71"/>
        <v>0</v>
      </c>
      <c r="FTR21" s="773">
        <f t="shared" si="71"/>
        <v>0</v>
      </c>
      <c r="FTS21" s="773">
        <f t="shared" si="71"/>
        <v>0</v>
      </c>
      <c r="FTT21" s="773">
        <f t="shared" si="71"/>
        <v>0</v>
      </c>
      <c r="FTU21" s="773">
        <f t="shared" si="71"/>
        <v>0</v>
      </c>
      <c r="FTV21" s="773">
        <f t="shared" si="71"/>
        <v>0</v>
      </c>
      <c r="FTW21" s="773">
        <f t="shared" si="71"/>
        <v>0</v>
      </c>
      <c r="FTX21" s="773">
        <f t="shared" si="71"/>
        <v>0</v>
      </c>
      <c r="FTY21" s="773">
        <f t="shared" si="71"/>
        <v>0</v>
      </c>
      <c r="FTZ21" s="773">
        <f t="shared" si="71"/>
        <v>0</v>
      </c>
      <c r="FUA21" s="773">
        <f t="shared" si="71"/>
        <v>0</v>
      </c>
      <c r="FUB21" s="773">
        <f t="shared" si="71"/>
        <v>0</v>
      </c>
      <c r="FUC21" s="773">
        <f t="shared" si="71"/>
        <v>0</v>
      </c>
      <c r="FUD21" s="773">
        <f t="shared" si="71"/>
        <v>0</v>
      </c>
      <c r="FUE21" s="773">
        <f t="shared" si="71"/>
        <v>0</v>
      </c>
      <c r="FUF21" s="773">
        <f t="shared" si="71"/>
        <v>0</v>
      </c>
      <c r="FUG21" s="773">
        <f t="shared" si="71"/>
        <v>0</v>
      </c>
      <c r="FUH21" s="773">
        <f t="shared" si="71"/>
        <v>0</v>
      </c>
      <c r="FUI21" s="773">
        <f t="shared" si="71"/>
        <v>0</v>
      </c>
      <c r="FUJ21" s="773">
        <f t="shared" si="71"/>
        <v>0</v>
      </c>
      <c r="FUK21" s="773">
        <f t="shared" si="71"/>
        <v>0</v>
      </c>
      <c r="FUL21" s="773">
        <f t="shared" si="71"/>
        <v>0</v>
      </c>
      <c r="FUM21" s="773">
        <f t="shared" si="71"/>
        <v>0</v>
      </c>
      <c r="FUN21" s="773">
        <f t="shared" ref="FUN21:FWY21" si="72">IF(OR(FUN26&lt;$C$18,FUN26&gt;($C$18+9)),0,FUN27)</f>
        <v>0</v>
      </c>
      <c r="FUO21" s="773">
        <f t="shared" si="72"/>
        <v>0</v>
      </c>
      <c r="FUP21" s="773">
        <f t="shared" si="72"/>
        <v>0</v>
      </c>
      <c r="FUQ21" s="773">
        <f t="shared" si="72"/>
        <v>0</v>
      </c>
      <c r="FUR21" s="773">
        <f t="shared" si="72"/>
        <v>0</v>
      </c>
      <c r="FUS21" s="773">
        <f t="shared" si="72"/>
        <v>0</v>
      </c>
      <c r="FUT21" s="773">
        <f t="shared" si="72"/>
        <v>0</v>
      </c>
      <c r="FUU21" s="773">
        <f t="shared" si="72"/>
        <v>0</v>
      </c>
      <c r="FUV21" s="773">
        <f t="shared" si="72"/>
        <v>0</v>
      </c>
      <c r="FUW21" s="773">
        <f t="shared" si="72"/>
        <v>0</v>
      </c>
      <c r="FUX21" s="773">
        <f t="shared" si="72"/>
        <v>0</v>
      </c>
      <c r="FUY21" s="773">
        <f t="shared" si="72"/>
        <v>0</v>
      </c>
      <c r="FUZ21" s="773">
        <f t="shared" si="72"/>
        <v>0</v>
      </c>
      <c r="FVA21" s="773">
        <f t="shared" si="72"/>
        <v>0</v>
      </c>
      <c r="FVB21" s="773">
        <f t="shared" si="72"/>
        <v>0</v>
      </c>
      <c r="FVC21" s="773">
        <f t="shared" si="72"/>
        <v>0</v>
      </c>
      <c r="FVD21" s="773">
        <f t="shared" si="72"/>
        <v>0</v>
      </c>
      <c r="FVE21" s="773">
        <f t="shared" si="72"/>
        <v>0</v>
      </c>
      <c r="FVF21" s="773">
        <f t="shared" si="72"/>
        <v>0</v>
      </c>
      <c r="FVG21" s="773">
        <f t="shared" si="72"/>
        <v>0</v>
      </c>
      <c r="FVH21" s="773">
        <f t="shared" si="72"/>
        <v>0</v>
      </c>
      <c r="FVI21" s="773">
        <f t="shared" si="72"/>
        <v>0</v>
      </c>
      <c r="FVJ21" s="773">
        <f t="shared" si="72"/>
        <v>0</v>
      </c>
      <c r="FVK21" s="773">
        <f t="shared" si="72"/>
        <v>0</v>
      </c>
      <c r="FVL21" s="773">
        <f t="shared" si="72"/>
        <v>0</v>
      </c>
      <c r="FVM21" s="773">
        <f t="shared" si="72"/>
        <v>0</v>
      </c>
      <c r="FVN21" s="773">
        <f t="shared" si="72"/>
        <v>0</v>
      </c>
      <c r="FVO21" s="773">
        <f t="shared" si="72"/>
        <v>0</v>
      </c>
      <c r="FVP21" s="773">
        <f t="shared" si="72"/>
        <v>0</v>
      </c>
      <c r="FVQ21" s="773">
        <f t="shared" si="72"/>
        <v>0</v>
      </c>
      <c r="FVR21" s="773">
        <f t="shared" si="72"/>
        <v>0</v>
      </c>
      <c r="FVS21" s="773">
        <f t="shared" si="72"/>
        <v>0</v>
      </c>
      <c r="FVT21" s="773">
        <f t="shared" si="72"/>
        <v>0</v>
      </c>
      <c r="FVU21" s="773">
        <f t="shared" si="72"/>
        <v>0</v>
      </c>
      <c r="FVV21" s="773">
        <f t="shared" si="72"/>
        <v>0</v>
      </c>
      <c r="FVW21" s="773">
        <f t="shared" si="72"/>
        <v>0</v>
      </c>
      <c r="FVX21" s="773">
        <f t="shared" si="72"/>
        <v>0</v>
      </c>
      <c r="FVY21" s="773">
        <f t="shared" si="72"/>
        <v>0</v>
      </c>
      <c r="FVZ21" s="773">
        <f t="shared" si="72"/>
        <v>0</v>
      </c>
      <c r="FWA21" s="773">
        <f t="shared" si="72"/>
        <v>0</v>
      </c>
      <c r="FWB21" s="773">
        <f t="shared" si="72"/>
        <v>0</v>
      </c>
      <c r="FWC21" s="773">
        <f t="shared" si="72"/>
        <v>0</v>
      </c>
      <c r="FWD21" s="773">
        <f t="shared" si="72"/>
        <v>0</v>
      </c>
      <c r="FWE21" s="773">
        <f t="shared" si="72"/>
        <v>0</v>
      </c>
      <c r="FWF21" s="773">
        <f t="shared" si="72"/>
        <v>0</v>
      </c>
      <c r="FWG21" s="773">
        <f t="shared" si="72"/>
        <v>0</v>
      </c>
      <c r="FWH21" s="773">
        <f t="shared" si="72"/>
        <v>0</v>
      </c>
      <c r="FWI21" s="773">
        <f t="shared" si="72"/>
        <v>0</v>
      </c>
      <c r="FWJ21" s="773">
        <f t="shared" si="72"/>
        <v>0</v>
      </c>
      <c r="FWK21" s="773">
        <f t="shared" si="72"/>
        <v>0</v>
      </c>
      <c r="FWL21" s="773">
        <f t="shared" si="72"/>
        <v>0</v>
      </c>
      <c r="FWM21" s="773">
        <f t="shared" si="72"/>
        <v>0</v>
      </c>
      <c r="FWN21" s="773">
        <f t="shared" si="72"/>
        <v>0</v>
      </c>
      <c r="FWO21" s="773">
        <f t="shared" si="72"/>
        <v>0</v>
      </c>
      <c r="FWP21" s="773">
        <f t="shared" si="72"/>
        <v>0</v>
      </c>
      <c r="FWQ21" s="773">
        <f t="shared" si="72"/>
        <v>0</v>
      </c>
      <c r="FWR21" s="773">
        <f t="shared" si="72"/>
        <v>0</v>
      </c>
      <c r="FWS21" s="773">
        <f t="shared" si="72"/>
        <v>0</v>
      </c>
      <c r="FWT21" s="773">
        <f t="shared" si="72"/>
        <v>0</v>
      </c>
      <c r="FWU21" s="773">
        <f t="shared" si="72"/>
        <v>0</v>
      </c>
      <c r="FWV21" s="773">
        <f t="shared" si="72"/>
        <v>0</v>
      </c>
      <c r="FWW21" s="773">
        <f t="shared" si="72"/>
        <v>0</v>
      </c>
      <c r="FWX21" s="773">
        <f t="shared" si="72"/>
        <v>0</v>
      </c>
      <c r="FWY21" s="773">
        <f t="shared" si="72"/>
        <v>0</v>
      </c>
      <c r="FWZ21" s="773">
        <f t="shared" ref="FWZ21:FZK21" si="73">IF(OR(FWZ26&lt;$C$18,FWZ26&gt;($C$18+9)),0,FWZ27)</f>
        <v>0</v>
      </c>
      <c r="FXA21" s="773">
        <f t="shared" si="73"/>
        <v>0</v>
      </c>
      <c r="FXB21" s="773">
        <f t="shared" si="73"/>
        <v>0</v>
      </c>
      <c r="FXC21" s="773">
        <f t="shared" si="73"/>
        <v>0</v>
      </c>
      <c r="FXD21" s="773">
        <f t="shared" si="73"/>
        <v>0</v>
      </c>
      <c r="FXE21" s="773">
        <f t="shared" si="73"/>
        <v>0</v>
      </c>
      <c r="FXF21" s="773">
        <f t="shared" si="73"/>
        <v>0</v>
      </c>
      <c r="FXG21" s="773">
        <f t="shared" si="73"/>
        <v>0</v>
      </c>
      <c r="FXH21" s="773">
        <f t="shared" si="73"/>
        <v>0</v>
      </c>
      <c r="FXI21" s="773">
        <f t="shared" si="73"/>
        <v>0</v>
      </c>
      <c r="FXJ21" s="773">
        <f t="shared" si="73"/>
        <v>0</v>
      </c>
      <c r="FXK21" s="773">
        <f t="shared" si="73"/>
        <v>0</v>
      </c>
      <c r="FXL21" s="773">
        <f t="shared" si="73"/>
        <v>0</v>
      </c>
      <c r="FXM21" s="773">
        <f t="shared" si="73"/>
        <v>0</v>
      </c>
      <c r="FXN21" s="773">
        <f t="shared" si="73"/>
        <v>0</v>
      </c>
      <c r="FXO21" s="773">
        <f t="shared" si="73"/>
        <v>0</v>
      </c>
      <c r="FXP21" s="773">
        <f t="shared" si="73"/>
        <v>0</v>
      </c>
      <c r="FXQ21" s="773">
        <f t="shared" si="73"/>
        <v>0</v>
      </c>
      <c r="FXR21" s="773">
        <f t="shared" si="73"/>
        <v>0</v>
      </c>
      <c r="FXS21" s="773">
        <f t="shared" si="73"/>
        <v>0</v>
      </c>
      <c r="FXT21" s="773">
        <f t="shared" si="73"/>
        <v>0</v>
      </c>
      <c r="FXU21" s="773">
        <f t="shared" si="73"/>
        <v>0</v>
      </c>
      <c r="FXV21" s="773">
        <f t="shared" si="73"/>
        <v>0</v>
      </c>
      <c r="FXW21" s="773">
        <f t="shared" si="73"/>
        <v>0</v>
      </c>
      <c r="FXX21" s="773">
        <f t="shared" si="73"/>
        <v>0</v>
      </c>
      <c r="FXY21" s="773">
        <f t="shared" si="73"/>
        <v>0</v>
      </c>
      <c r="FXZ21" s="773">
        <f t="shared" si="73"/>
        <v>0</v>
      </c>
      <c r="FYA21" s="773">
        <f t="shared" si="73"/>
        <v>0</v>
      </c>
      <c r="FYB21" s="773">
        <f t="shared" si="73"/>
        <v>0</v>
      </c>
      <c r="FYC21" s="773">
        <f t="shared" si="73"/>
        <v>0</v>
      </c>
      <c r="FYD21" s="773">
        <f t="shared" si="73"/>
        <v>0</v>
      </c>
      <c r="FYE21" s="773">
        <f t="shared" si="73"/>
        <v>0</v>
      </c>
      <c r="FYF21" s="773">
        <f t="shared" si="73"/>
        <v>0</v>
      </c>
      <c r="FYG21" s="773">
        <f t="shared" si="73"/>
        <v>0</v>
      </c>
      <c r="FYH21" s="773">
        <f t="shared" si="73"/>
        <v>0</v>
      </c>
      <c r="FYI21" s="773">
        <f t="shared" si="73"/>
        <v>0</v>
      </c>
      <c r="FYJ21" s="773">
        <f t="shared" si="73"/>
        <v>0</v>
      </c>
      <c r="FYK21" s="773">
        <f t="shared" si="73"/>
        <v>0</v>
      </c>
      <c r="FYL21" s="773">
        <f t="shared" si="73"/>
        <v>0</v>
      </c>
      <c r="FYM21" s="773">
        <f t="shared" si="73"/>
        <v>0</v>
      </c>
      <c r="FYN21" s="773">
        <f t="shared" si="73"/>
        <v>0</v>
      </c>
      <c r="FYO21" s="773">
        <f t="shared" si="73"/>
        <v>0</v>
      </c>
      <c r="FYP21" s="773">
        <f t="shared" si="73"/>
        <v>0</v>
      </c>
      <c r="FYQ21" s="773">
        <f t="shared" si="73"/>
        <v>0</v>
      </c>
      <c r="FYR21" s="773">
        <f t="shared" si="73"/>
        <v>0</v>
      </c>
      <c r="FYS21" s="773">
        <f t="shared" si="73"/>
        <v>0</v>
      </c>
      <c r="FYT21" s="773">
        <f t="shared" si="73"/>
        <v>0</v>
      </c>
      <c r="FYU21" s="773">
        <f t="shared" si="73"/>
        <v>0</v>
      </c>
      <c r="FYV21" s="773">
        <f t="shared" si="73"/>
        <v>0</v>
      </c>
      <c r="FYW21" s="773">
        <f t="shared" si="73"/>
        <v>0</v>
      </c>
      <c r="FYX21" s="773">
        <f t="shared" si="73"/>
        <v>0</v>
      </c>
      <c r="FYY21" s="773">
        <f t="shared" si="73"/>
        <v>0</v>
      </c>
      <c r="FYZ21" s="773">
        <f t="shared" si="73"/>
        <v>0</v>
      </c>
      <c r="FZA21" s="773">
        <f t="shared" si="73"/>
        <v>0</v>
      </c>
      <c r="FZB21" s="773">
        <f t="shared" si="73"/>
        <v>0</v>
      </c>
      <c r="FZC21" s="773">
        <f t="shared" si="73"/>
        <v>0</v>
      </c>
      <c r="FZD21" s="773">
        <f t="shared" si="73"/>
        <v>0</v>
      </c>
      <c r="FZE21" s="773">
        <f t="shared" si="73"/>
        <v>0</v>
      </c>
      <c r="FZF21" s="773">
        <f t="shared" si="73"/>
        <v>0</v>
      </c>
      <c r="FZG21" s="773">
        <f t="shared" si="73"/>
        <v>0</v>
      </c>
      <c r="FZH21" s="773">
        <f t="shared" si="73"/>
        <v>0</v>
      </c>
      <c r="FZI21" s="773">
        <f t="shared" si="73"/>
        <v>0</v>
      </c>
      <c r="FZJ21" s="773">
        <f t="shared" si="73"/>
        <v>0</v>
      </c>
      <c r="FZK21" s="773">
        <f t="shared" si="73"/>
        <v>0</v>
      </c>
      <c r="FZL21" s="773">
        <f t="shared" ref="FZL21:GBW21" si="74">IF(OR(FZL26&lt;$C$18,FZL26&gt;($C$18+9)),0,FZL27)</f>
        <v>0</v>
      </c>
      <c r="FZM21" s="773">
        <f t="shared" si="74"/>
        <v>0</v>
      </c>
      <c r="FZN21" s="773">
        <f t="shared" si="74"/>
        <v>0</v>
      </c>
      <c r="FZO21" s="773">
        <f t="shared" si="74"/>
        <v>0</v>
      </c>
      <c r="FZP21" s="773">
        <f t="shared" si="74"/>
        <v>0</v>
      </c>
      <c r="FZQ21" s="773">
        <f t="shared" si="74"/>
        <v>0</v>
      </c>
      <c r="FZR21" s="773">
        <f t="shared" si="74"/>
        <v>0</v>
      </c>
      <c r="FZS21" s="773">
        <f t="shared" si="74"/>
        <v>0</v>
      </c>
      <c r="FZT21" s="773">
        <f t="shared" si="74"/>
        <v>0</v>
      </c>
      <c r="FZU21" s="773">
        <f t="shared" si="74"/>
        <v>0</v>
      </c>
      <c r="FZV21" s="773">
        <f t="shared" si="74"/>
        <v>0</v>
      </c>
      <c r="FZW21" s="773">
        <f t="shared" si="74"/>
        <v>0</v>
      </c>
      <c r="FZX21" s="773">
        <f t="shared" si="74"/>
        <v>0</v>
      </c>
      <c r="FZY21" s="773">
        <f t="shared" si="74"/>
        <v>0</v>
      </c>
      <c r="FZZ21" s="773">
        <f t="shared" si="74"/>
        <v>0</v>
      </c>
      <c r="GAA21" s="773">
        <f t="shared" si="74"/>
        <v>0</v>
      </c>
      <c r="GAB21" s="773">
        <f t="shared" si="74"/>
        <v>0</v>
      </c>
      <c r="GAC21" s="773">
        <f t="shared" si="74"/>
        <v>0</v>
      </c>
      <c r="GAD21" s="773">
        <f t="shared" si="74"/>
        <v>0</v>
      </c>
      <c r="GAE21" s="773">
        <f t="shared" si="74"/>
        <v>0</v>
      </c>
      <c r="GAF21" s="773">
        <f t="shared" si="74"/>
        <v>0</v>
      </c>
      <c r="GAG21" s="773">
        <f t="shared" si="74"/>
        <v>0</v>
      </c>
      <c r="GAH21" s="773">
        <f t="shared" si="74"/>
        <v>0</v>
      </c>
      <c r="GAI21" s="773">
        <f t="shared" si="74"/>
        <v>0</v>
      </c>
      <c r="GAJ21" s="773">
        <f t="shared" si="74"/>
        <v>0</v>
      </c>
      <c r="GAK21" s="773">
        <f t="shared" si="74"/>
        <v>0</v>
      </c>
      <c r="GAL21" s="773">
        <f t="shared" si="74"/>
        <v>0</v>
      </c>
      <c r="GAM21" s="773">
        <f t="shared" si="74"/>
        <v>0</v>
      </c>
      <c r="GAN21" s="773">
        <f t="shared" si="74"/>
        <v>0</v>
      </c>
      <c r="GAO21" s="773">
        <f t="shared" si="74"/>
        <v>0</v>
      </c>
      <c r="GAP21" s="773">
        <f t="shared" si="74"/>
        <v>0</v>
      </c>
      <c r="GAQ21" s="773">
        <f t="shared" si="74"/>
        <v>0</v>
      </c>
      <c r="GAR21" s="773">
        <f t="shared" si="74"/>
        <v>0</v>
      </c>
      <c r="GAS21" s="773">
        <f t="shared" si="74"/>
        <v>0</v>
      </c>
      <c r="GAT21" s="773">
        <f t="shared" si="74"/>
        <v>0</v>
      </c>
      <c r="GAU21" s="773">
        <f t="shared" si="74"/>
        <v>0</v>
      </c>
      <c r="GAV21" s="773">
        <f t="shared" si="74"/>
        <v>0</v>
      </c>
      <c r="GAW21" s="773">
        <f t="shared" si="74"/>
        <v>0</v>
      </c>
      <c r="GAX21" s="773">
        <f t="shared" si="74"/>
        <v>0</v>
      </c>
      <c r="GAY21" s="773">
        <f t="shared" si="74"/>
        <v>0</v>
      </c>
      <c r="GAZ21" s="773">
        <f t="shared" si="74"/>
        <v>0</v>
      </c>
      <c r="GBA21" s="773">
        <f t="shared" si="74"/>
        <v>0</v>
      </c>
      <c r="GBB21" s="773">
        <f t="shared" si="74"/>
        <v>0</v>
      </c>
      <c r="GBC21" s="773">
        <f t="shared" si="74"/>
        <v>0</v>
      </c>
      <c r="GBD21" s="773">
        <f t="shared" si="74"/>
        <v>0</v>
      </c>
      <c r="GBE21" s="773">
        <f t="shared" si="74"/>
        <v>0</v>
      </c>
      <c r="GBF21" s="773">
        <f t="shared" si="74"/>
        <v>0</v>
      </c>
      <c r="GBG21" s="773">
        <f t="shared" si="74"/>
        <v>0</v>
      </c>
      <c r="GBH21" s="773">
        <f t="shared" si="74"/>
        <v>0</v>
      </c>
      <c r="GBI21" s="773">
        <f t="shared" si="74"/>
        <v>0</v>
      </c>
      <c r="GBJ21" s="773">
        <f t="shared" si="74"/>
        <v>0</v>
      </c>
      <c r="GBK21" s="773">
        <f t="shared" si="74"/>
        <v>0</v>
      </c>
      <c r="GBL21" s="773">
        <f t="shared" si="74"/>
        <v>0</v>
      </c>
      <c r="GBM21" s="773">
        <f t="shared" si="74"/>
        <v>0</v>
      </c>
      <c r="GBN21" s="773">
        <f t="shared" si="74"/>
        <v>0</v>
      </c>
      <c r="GBO21" s="773">
        <f t="shared" si="74"/>
        <v>0</v>
      </c>
      <c r="GBP21" s="773">
        <f t="shared" si="74"/>
        <v>0</v>
      </c>
      <c r="GBQ21" s="773">
        <f t="shared" si="74"/>
        <v>0</v>
      </c>
      <c r="GBR21" s="773">
        <f t="shared" si="74"/>
        <v>0</v>
      </c>
      <c r="GBS21" s="773">
        <f t="shared" si="74"/>
        <v>0</v>
      </c>
      <c r="GBT21" s="773">
        <f t="shared" si="74"/>
        <v>0</v>
      </c>
      <c r="GBU21" s="773">
        <f t="shared" si="74"/>
        <v>0</v>
      </c>
      <c r="GBV21" s="773">
        <f t="shared" si="74"/>
        <v>0</v>
      </c>
      <c r="GBW21" s="773">
        <f t="shared" si="74"/>
        <v>0</v>
      </c>
      <c r="GBX21" s="773">
        <f t="shared" ref="GBX21:GEI21" si="75">IF(OR(GBX26&lt;$C$18,GBX26&gt;($C$18+9)),0,GBX27)</f>
        <v>0</v>
      </c>
      <c r="GBY21" s="773">
        <f t="shared" si="75"/>
        <v>0</v>
      </c>
      <c r="GBZ21" s="773">
        <f t="shared" si="75"/>
        <v>0</v>
      </c>
      <c r="GCA21" s="773">
        <f t="shared" si="75"/>
        <v>0</v>
      </c>
      <c r="GCB21" s="773">
        <f t="shared" si="75"/>
        <v>0</v>
      </c>
      <c r="GCC21" s="773">
        <f t="shared" si="75"/>
        <v>0</v>
      </c>
      <c r="GCD21" s="773">
        <f t="shared" si="75"/>
        <v>0</v>
      </c>
      <c r="GCE21" s="773">
        <f t="shared" si="75"/>
        <v>0</v>
      </c>
      <c r="GCF21" s="773">
        <f t="shared" si="75"/>
        <v>0</v>
      </c>
      <c r="GCG21" s="773">
        <f t="shared" si="75"/>
        <v>0</v>
      </c>
      <c r="GCH21" s="773">
        <f t="shared" si="75"/>
        <v>0</v>
      </c>
      <c r="GCI21" s="773">
        <f t="shared" si="75"/>
        <v>0</v>
      </c>
      <c r="GCJ21" s="773">
        <f t="shared" si="75"/>
        <v>0</v>
      </c>
      <c r="GCK21" s="773">
        <f t="shared" si="75"/>
        <v>0</v>
      </c>
      <c r="GCL21" s="773">
        <f t="shared" si="75"/>
        <v>0</v>
      </c>
      <c r="GCM21" s="773">
        <f t="shared" si="75"/>
        <v>0</v>
      </c>
      <c r="GCN21" s="773">
        <f t="shared" si="75"/>
        <v>0</v>
      </c>
      <c r="GCO21" s="773">
        <f t="shared" si="75"/>
        <v>0</v>
      </c>
      <c r="GCP21" s="773">
        <f t="shared" si="75"/>
        <v>0</v>
      </c>
      <c r="GCQ21" s="773">
        <f t="shared" si="75"/>
        <v>0</v>
      </c>
      <c r="GCR21" s="773">
        <f t="shared" si="75"/>
        <v>0</v>
      </c>
      <c r="GCS21" s="773">
        <f t="shared" si="75"/>
        <v>0</v>
      </c>
      <c r="GCT21" s="773">
        <f t="shared" si="75"/>
        <v>0</v>
      </c>
      <c r="GCU21" s="773">
        <f t="shared" si="75"/>
        <v>0</v>
      </c>
      <c r="GCV21" s="773">
        <f t="shared" si="75"/>
        <v>0</v>
      </c>
      <c r="GCW21" s="773">
        <f t="shared" si="75"/>
        <v>0</v>
      </c>
      <c r="GCX21" s="773">
        <f t="shared" si="75"/>
        <v>0</v>
      </c>
      <c r="GCY21" s="773">
        <f t="shared" si="75"/>
        <v>0</v>
      </c>
      <c r="GCZ21" s="773">
        <f t="shared" si="75"/>
        <v>0</v>
      </c>
      <c r="GDA21" s="773">
        <f t="shared" si="75"/>
        <v>0</v>
      </c>
      <c r="GDB21" s="773">
        <f t="shared" si="75"/>
        <v>0</v>
      </c>
      <c r="GDC21" s="773">
        <f t="shared" si="75"/>
        <v>0</v>
      </c>
      <c r="GDD21" s="773">
        <f t="shared" si="75"/>
        <v>0</v>
      </c>
      <c r="GDE21" s="773">
        <f t="shared" si="75"/>
        <v>0</v>
      </c>
      <c r="GDF21" s="773">
        <f t="shared" si="75"/>
        <v>0</v>
      </c>
      <c r="GDG21" s="773">
        <f t="shared" si="75"/>
        <v>0</v>
      </c>
      <c r="GDH21" s="773">
        <f t="shared" si="75"/>
        <v>0</v>
      </c>
      <c r="GDI21" s="773">
        <f t="shared" si="75"/>
        <v>0</v>
      </c>
      <c r="GDJ21" s="773">
        <f t="shared" si="75"/>
        <v>0</v>
      </c>
      <c r="GDK21" s="773">
        <f t="shared" si="75"/>
        <v>0</v>
      </c>
      <c r="GDL21" s="773">
        <f t="shared" si="75"/>
        <v>0</v>
      </c>
      <c r="GDM21" s="773">
        <f t="shared" si="75"/>
        <v>0</v>
      </c>
      <c r="GDN21" s="773">
        <f t="shared" si="75"/>
        <v>0</v>
      </c>
      <c r="GDO21" s="773">
        <f t="shared" si="75"/>
        <v>0</v>
      </c>
      <c r="GDP21" s="773">
        <f t="shared" si="75"/>
        <v>0</v>
      </c>
      <c r="GDQ21" s="773">
        <f t="shared" si="75"/>
        <v>0</v>
      </c>
      <c r="GDR21" s="773">
        <f t="shared" si="75"/>
        <v>0</v>
      </c>
      <c r="GDS21" s="773">
        <f t="shared" si="75"/>
        <v>0</v>
      </c>
      <c r="GDT21" s="773">
        <f t="shared" si="75"/>
        <v>0</v>
      </c>
      <c r="GDU21" s="773">
        <f t="shared" si="75"/>
        <v>0</v>
      </c>
      <c r="GDV21" s="773">
        <f t="shared" si="75"/>
        <v>0</v>
      </c>
      <c r="GDW21" s="773">
        <f t="shared" si="75"/>
        <v>0</v>
      </c>
      <c r="GDX21" s="773">
        <f t="shared" si="75"/>
        <v>0</v>
      </c>
      <c r="GDY21" s="773">
        <f t="shared" si="75"/>
        <v>0</v>
      </c>
      <c r="GDZ21" s="773">
        <f t="shared" si="75"/>
        <v>0</v>
      </c>
      <c r="GEA21" s="773">
        <f t="shared" si="75"/>
        <v>0</v>
      </c>
      <c r="GEB21" s="773">
        <f t="shared" si="75"/>
        <v>0</v>
      </c>
      <c r="GEC21" s="773">
        <f t="shared" si="75"/>
        <v>0</v>
      </c>
      <c r="GED21" s="773">
        <f t="shared" si="75"/>
        <v>0</v>
      </c>
      <c r="GEE21" s="773">
        <f t="shared" si="75"/>
        <v>0</v>
      </c>
      <c r="GEF21" s="773">
        <f t="shared" si="75"/>
        <v>0</v>
      </c>
      <c r="GEG21" s="773">
        <f t="shared" si="75"/>
        <v>0</v>
      </c>
      <c r="GEH21" s="773">
        <f t="shared" si="75"/>
        <v>0</v>
      </c>
      <c r="GEI21" s="773">
        <f t="shared" si="75"/>
        <v>0</v>
      </c>
      <c r="GEJ21" s="773">
        <f t="shared" ref="GEJ21:GGU21" si="76">IF(OR(GEJ26&lt;$C$18,GEJ26&gt;($C$18+9)),0,GEJ27)</f>
        <v>0</v>
      </c>
      <c r="GEK21" s="773">
        <f t="shared" si="76"/>
        <v>0</v>
      </c>
      <c r="GEL21" s="773">
        <f t="shared" si="76"/>
        <v>0</v>
      </c>
      <c r="GEM21" s="773">
        <f t="shared" si="76"/>
        <v>0</v>
      </c>
      <c r="GEN21" s="773">
        <f t="shared" si="76"/>
        <v>0</v>
      </c>
      <c r="GEO21" s="773">
        <f t="shared" si="76"/>
        <v>0</v>
      </c>
      <c r="GEP21" s="773">
        <f t="shared" si="76"/>
        <v>0</v>
      </c>
      <c r="GEQ21" s="773">
        <f t="shared" si="76"/>
        <v>0</v>
      </c>
      <c r="GER21" s="773">
        <f t="shared" si="76"/>
        <v>0</v>
      </c>
      <c r="GES21" s="773">
        <f t="shared" si="76"/>
        <v>0</v>
      </c>
      <c r="GET21" s="773">
        <f t="shared" si="76"/>
        <v>0</v>
      </c>
      <c r="GEU21" s="773">
        <f t="shared" si="76"/>
        <v>0</v>
      </c>
      <c r="GEV21" s="773">
        <f t="shared" si="76"/>
        <v>0</v>
      </c>
      <c r="GEW21" s="773">
        <f t="shared" si="76"/>
        <v>0</v>
      </c>
      <c r="GEX21" s="773">
        <f t="shared" si="76"/>
        <v>0</v>
      </c>
      <c r="GEY21" s="773">
        <f t="shared" si="76"/>
        <v>0</v>
      </c>
      <c r="GEZ21" s="773">
        <f t="shared" si="76"/>
        <v>0</v>
      </c>
      <c r="GFA21" s="773">
        <f t="shared" si="76"/>
        <v>0</v>
      </c>
      <c r="GFB21" s="773">
        <f t="shared" si="76"/>
        <v>0</v>
      </c>
      <c r="GFC21" s="773">
        <f t="shared" si="76"/>
        <v>0</v>
      </c>
      <c r="GFD21" s="773">
        <f t="shared" si="76"/>
        <v>0</v>
      </c>
      <c r="GFE21" s="773">
        <f t="shared" si="76"/>
        <v>0</v>
      </c>
      <c r="GFF21" s="773">
        <f t="shared" si="76"/>
        <v>0</v>
      </c>
      <c r="GFG21" s="773">
        <f t="shared" si="76"/>
        <v>0</v>
      </c>
      <c r="GFH21" s="773">
        <f t="shared" si="76"/>
        <v>0</v>
      </c>
      <c r="GFI21" s="773">
        <f t="shared" si="76"/>
        <v>0</v>
      </c>
      <c r="GFJ21" s="773">
        <f t="shared" si="76"/>
        <v>0</v>
      </c>
      <c r="GFK21" s="773">
        <f t="shared" si="76"/>
        <v>0</v>
      </c>
      <c r="GFL21" s="773">
        <f t="shared" si="76"/>
        <v>0</v>
      </c>
      <c r="GFM21" s="773">
        <f t="shared" si="76"/>
        <v>0</v>
      </c>
      <c r="GFN21" s="773">
        <f t="shared" si="76"/>
        <v>0</v>
      </c>
      <c r="GFO21" s="773">
        <f t="shared" si="76"/>
        <v>0</v>
      </c>
      <c r="GFP21" s="773">
        <f t="shared" si="76"/>
        <v>0</v>
      </c>
      <c r="GFQ21" s="773">
        <f t="shared" si="76"/>
        <v>0</v>
      </c>
      <c r="GFR21" s="773">
        <f t="shared" si="76"/>
        <v>0</v>
      </c>
      <c r="GFS21" s="773">
        <f t="shared" si="76"/>
        <v>0</v>
      </c>
      <c r="GFT21" s="773">
        <f t="shared" si="76"/>
        <v>0</v>
      </c>
      <c r="GFU21" s="773">
        <f t="shared" si="76"/>
        <v>0</v>
      </c>
      <c r="GFV21" s="773">
        <f t="shared" si="76"/>
        <v>0</v>
      </c>
      <c r="GFW21" s="773">
        <f t="shared" si="76"/>
        <v>0</v>
      </c>
      <c r="GFX21" s="773">
        <f t="shared" si="76"/>
        <v>0</v>
      </c>
      <c r="GFY21" s="773">
        <f t="shared" si="76"/>
        <v>0</v>
      </c>
      <c r="GFZ21" s="773">
        <f t="shared" si="76"/>
        <v>0</v>
      </c>
      <c r="GGA21" s="773">
        <f t="shared" si="76"/>
        <v>0</v>
      </c>
      <c r="GGB21" s="773">
        <f t="shared" si="76"/>
        <v>0</v>
      </c>
      <c r="GGC21" s="773">
        <f t="shared" si="76"/>
        <v>0</v>
      </c>
      <c r="GGD21" s="773">
        <f t="shared" si="76"/>
        <v>0</v>
      </c>
      <c r="GGE21" s="773">
        <f t="shared" si="76"/>
        <v>0</v>
      </c>
      <c r="GGF21" s="773">
        <f t="shared" si="76"/>
        <v>0</v>
      </c>
      <c r="GGG21" s="773">
        <f t="shared" si="76"/>
        <v>0</v>
      </c>
      <c r="GGH21" s="773">
        <f t="shared" si="76"/>
        <v>0</v>
      </c>
      <c r="GGI21" s="773">
        <f t="shared" si="76"/>
        <v>0</v>
      </c>
      <c r="GGJ21" s="773">
        <f t="shared" si="76"/>
        <v>0</v>
      </c>
      <c r="GGK21" s="773">
        <f t="shared" si="76"/>
        <v>0</v>
      </c>
      <c r="GGL21" s="773">
        <f t="shared" si="76"/>
        <v>0</v>
      </c>
      <c r="GGM21" s="773">
        <f t="shared" si="76"/>
        <v>0</v>
      </c>
      <c r="GGN21" s="773">
        <f t="shared" si="76"/>
        <v>0</v>
      </c>
      <c r="GGO21" s="773">
        <f t="shared" si="76"/>
        <v>0</v>
      </c>
      <c r="GGP21" s="773">
        <f t="shared" si="76"/>
        <v>0</v>
      </c>
      <c r="GGQ21" s="773">
        <f t="shared" si="76"/>
        <v>0</v>
      </c>
      <c r="GGR21" s="773">
        <f t="shared" si="76"/>
        <v>0</v>
      </c>
      <c r="GGS21" s="773">
        <f t="shared" si="76"/>
        <v>0</v>
      </c>
      <c r="GGT21" s="773">
        <f t="shared" si="76"/>
        <v>0</v>
      </c>
      <c r="GGU21" s="773">
        <f t="shared" si="76"/>
        <v>0</v>
      </c>
      <c r="GGV21" s="773">
        <f t="shared" ref="GGV21:GJG21" si="77">IF(OR(GGV26&lt;$C$18,GGV26&gt;($C$18+9)),0,GGV27)</f>
        <v>0</v>
      </c>
      <c r="GGW21" s="773">
        <f t="shared" si="77"/>
        <v>0</v>
      </c>
      <c r="GGX21" s="773">
        <f t="shared" si="77"/>
        <v>0</v>
      </c>
      <c r="GGY21" s="773">
        <f t="shared" si="77"/>
        <v>0</v>
      </c>
      <c r="GGZ21" s="773">
        <f t="shared" si="77"/>
        <v>0</v>
      </c>
      <c r="GHA21" s="773">
        <f t="shared" si="77"/>
        <v>0</v>
      </c>
      <c r="GHB21" s="773">
        <f t="shared" si="77"/>
        <v>0</v>
      </c>
      <c r="GHC21" s="773">
        <f t="shared" si="77"/>
        <v>0</v>
      </c>
      <c r="GHD21" s="773">
        <f t="shared" si="77"/>
        <v>0</v>
      </c>
      <c r="GHE21" s="773">
        <f t="shared" si="77"/>
        <v>0</v>
      </c>
      <c r="GHF21" s="773">
        <f t="shared" si="77"/>
        <v>0</v>
      </c>
      <c r="GHG21" s="773">
        <f t="shared" si="77"/>
        <v>0</v>
      </c>
      <c r="GHH21" s="773">
        <f t="shared" si="77"/>
        <v>0</v>
      </c>
      <c r="GHI21" s="773">
        <f t="shared" si="77"/>
        <v>0</v>
      </c>
      <c r="GHJ21" s="773">
        <f t="shared" si="77"/>
        <v>0</v>
      </c>
      <c r="GHK21" s="773">
        <f t="shared" si="77"/>
        <v>0</v>
      </c>
      <c r="GHL21" s="773">
        <f t="shared" si="77"/>
        <v>0</v>
      </c>
      <c r="GHM21" s="773">
        <f t="shared" si="77"/>
        <v>0</v>
      </c>
      <c r="GHN21" s="773">
        <f t="shared" si="77"/>
        <v>0</v>
      </c>
      <c r="GHO21" s="773">
        <f t="shared" si="77"/>
        <v>0</v>
      </c>
      <c r="GHP21" s="773">
        <f t="shared" si="77"/>
        <v>0</v>
      </c>
      <c r="GHQ21" s="773">
        <f t="shared" si="77"/>
        <v>0</v>
      </c>
      <c r="GHR21" s="773">
        <f t="shared" si="77"/>
        <v>0</v>
      </c>
      <c r="GHS21" s="773">
        <f t="shared" si="77"/>
        <v>0</v>
      </c>
      <c r="GHT21" s="773">
        <f t="shared" si="77"/>
        <v>0</v>
      </c>
      <c r="GHU21" s="773">
        <f t="shared" si="77"/>
        <v>0</v>
      </c>
      <c r="GHV21" s="773">
        <f t="shared" si="77"/>
        <v>0</v>
      </c>
      <c r="GHW21" s="773">
        <f t="shared" si="77"/>
        <v>0</v>
      </c>
      <c r="GHX21" s="773">
        <f t="shared" si="77"/>
        <v>0</v>
      </c>
      <c r="GHY21" s="773">
        <f t="shared" si="77"/>
        <v>0</v>
      </c>
      <c r="GHZ21" s="773">
        <f t="shared" si="77"/>
        <v>0</v>
      </c>
      <c r="GIA21" s="773">
        <f t="shared" si="77"/>
        <v>0</v>
      </c>
      <c r="GIB21" s="773">
        <f t="shared" si="77"/>
        <v>0</v>
      </c>
      <c r="GIC21" s="773">
        <f t="shared" si="77"/>
        <v>0</v>
      </c>
      <c r="GID21" s="773">
        <f t="shared" si="77"/>
        <v>0</v>
      </c>
      <c r="GIE21" s="773">
        <f t="shared" si="77"/>
        <v>0</v>
      </c>
      <c r="GIF21" s="773">
        <f t="shared" si="77"/>
        <v>0</v>
      </c>
      <c r="GIG21" s="773">
        <f t="shared" si="77"/>
        <v>0</v>
      </c>
      <c r="GIH21" s="773">
        <f t="shared" si="77"/>
        <v>0</v>
      </c>
      <c r="GII21" s="773">
        <f t="shared" si="77"/>
        <v>0</v>
      </c>
      <c r="GIJ21" s="773">
        <f t="shared" si="77"/>
        <v>0</v>
      </c>
      <c r="GIK21" s="773">
        <f t="shared" si="77"/>
        <v>0</v>
      </c>
      <c r="GIL21" s="773">
        <f t="shared" si="77"/>
        <v>0</v>
      </c>
      <c r="GIM21" s="773">
        <f t="shared" si="77"/>
        <v>0</v>
      </c>
      <c r="GIN21" s="773">
        <f t="shared" si="77"/>
        <v>0</v>
      </c>
      <c r="GIO21" s="773">
        <f t="shared" si="77"/>
        <v>0</v>
      </c>
      <c r="GIP21" s="773">
        <f t="shared" si="77"/>
        <v>0</v>
      </c>
      <c r="GIQ21" s="773">
        <f t="shared" si="77"/>
        <v>0</v>
      </c>
      <c r="GIR21" s="773">
        <f t="shared" si="77"/>
        <v>0</v>
      </c>
      <c r="GIS21" s="773">
        <f t="shared" si="77"/>
        <v>0</v>
      </c>
      <c r="GIT21" s="773">
        <f t="shared" si="77"/>
        <v>0</v>
      </c>
      <c r="GIU21" s="773">
        <f t="shared" si="77"/>
        <v>0</v>
      </c>
      <c r="GIV21" s="773">
        <f t="shared" si="77"/>
        <v>0</v>
      </c>
      <c r="GIW21" s="773">
        <f t="shared" si="77"/>
        <v>0</v>
      </c>
      <c r="GIX21" s="773">
        <f t="shared" si="77"/>
        <v>0</v>
      </c>
      <c r="GIY21" s="773">
        <f t="shared" si="77"/>
        <v>0</v>
      </c>
      <c r="GIZ21" s="773">
        <f t="shared" si="77"/>
        <v>0</v>
      </c>
      <c r="GJA21" s="773">
        <f t="shared" si="77"/>
        <v>0</v>
      </c>
      <c r="GJB21" s="773">
        <f t="shared" si="77"/>
        <v>0</v>
      </c>
      <c r="GJC21" s="773">
        <f t="shared" si="77"/>
        <v>0</v>
      </c>
      <c r="GJD21" s="773">
        <f t="shared" si="77"/>
        <v>0</v>
      </c>
      <c r="GJE21" s="773">
        <f t="shared" si="77"/>
        <v>0</v>
      </c>
      <c r="GJF21" s="773">
        <f t="shared" si="77"/>
        <v>0</v>
      </c>
      <c r="GJG21" s="773">
        <f t="shared" si="77"/>
        <v>0</v>
      </c>
      <c r="GJH21" s="773">
        <f t="shared" ref="GJH21:GLS21" si="78">IF(OR(GJH26&lt;$C$18,GJH26&gt;($C$18+9)),0,GJH27)</f>
        <v>0</v>
      </c>
      <c r="GJI21" s="773">
        <f t="shared" si="78"/>
        <v>0</v>
      </c>
      <c r="GJJ21" s="773">
        <f t="shared" si="78"/>
        <v>0</v>
      </c>
      <c r="GJK21" s="773">
        <f t="shared" si="78"/>
        <v>0</v>
      </c>
      <c r="GJL21" s="773">
        <f t="shared" si="78"/>
        <v>0</v>
      </c>
      <c r="GJM21" s="773">
        <f t="shared" si="78"/>
        <v>0</v>
      </c>
      <c r="GJN21" s="773">
        <f t="shared" si="78"/>
        <v>0</v>
      </c>
      <c r="GJO21" s="773">
        <f t="shared" si="78"/>
        <v>0</v>
      </c>
      <c r="GJP21" s="773">
        <f t="shared" si="78"/>
        <v>0</v>
      </c>
      <c r="GJQ21" s="773">
        <f t="shared" si="78"/>
        <v>0</v>
      </c>
      <c r="GJR21" s="773">
        <f t="shared" si="78"/>
        <v>0</v>
      </c>
      <c r="GJS21" s="773">
        <f t="shared" si="78"/>
        <v>0</v>
      </c>
      <c r="GJT21" s="773">
        <f t="shared" si="78"/>
        <v>0</v>
      </c>
      <c r="GJU21" s="773">
        <f t="shared" si="78"/>
        <v>0</v>
      </c>
      <c r="GJV21" s="773">
        <f t="shared" si="78"/>
        <v>0</v>
      </c>
      <c r="GJW21" s="773">
        <f t="shared" si="78"/>
        <v>0</v>
      </c>
      <c r="GJX21" s="773">
        <f t="shared" si="78"/>
        <v>0</v>
      </c>
      <c r="GJY21" s="773">
        <f t="shared" si="78"/>
        <v>0</v>
      </c>
      <c r="GJZ21" s="773">
        <f t="shared" si="78"/>
        <v>0</v>
      </c>
      <c r="GKA21" s="773">
        <f t="shared" si="78"/>
        <v>0</v>
      </c>
      <c r="GKB21" s="773">
        <f t="shared" si="78"/>
        <v>0</v>
      </c>
      <c r="GKC21" s="773">
        <f t="shared" si="78"/>
        <v>0</v>
      </c>
      <c r="GKD21" s="773">
        <f t="shared" si="78"/>
        <v>0</v>
      </c>
      <c r="GKE21" s="773">
        <f t="shared" si="78"/>
        <v>0</v>
      </c>
      <c r="GKF21" s="773">
        <f t="shared" si="78"/>
        <v>0</v>
      </c>
      <c r="GKG21" s="773">
        <f t="shared" si="78"/>
        <v>0</v>
      </c>
      <c r="GKH21" s="773">
        <f t="shared" si="78"/>
        <v>0</v>
      </c>
      <c r="GKI21" s="773">
        <f t="shared" si="78"/>
        <v>0</v>
      </c>
      <c r="GKJ21" s="773">
        <f t="shared" si="78"/>
        <v>0</v>
      </c>
      <c r="GKK21" s="773">
        <f t="shared" si="78"/>
        <v>0</v>
      </c>
      <c r="GKL21" s="773">
        <f t="shared" si="78"/>
        <v>0</v>
      </c>
      <c r="GKM21" s="773">
        <f t="shared" si="78"/>
        <v>0</v>
      </c>
      <c r="GKN21" s="773">
        <f t="shared" si="78"/>
        <v>0</v>
      </c>
      <c r="GKO21" s="773">
        <f t="shared" si="78"/>
        <v>0</v>
      </c>
      <c r="GKP21" s="773">
        <f t="shared" si="78"/>
        <v>0</v>
      </c>
      <c r="GKQ21" s="773">
        <f t="shared" si="78"/>
        <v>0</v>
      </c>
      <c r="GKR21" s="773">
        <f t="shared" si="78"/>
        <v>0</v>
      </c>
      <c r="GKS21" s="773">
        <f t="shared" si="78"/>
        <v>0</v>
      </c>
      <c r="GKT21" s="773">
        <f t="shared" si="78"/>
        <v>0</v>
      </c>
      <c r="GKU21" s="773">
        <f t="shared" si="78"/>
        <v>0</v>
      </c>
      <c r="GKV21" s="773">
        <f t="shared" si="78"/>
        <v>0</v>
      </c>
      <c r="GKW21" s="773">
        <f t="shared" si="78"/>
        <v>0</v>
      </c>
      <c r="GKX21" s="773">
        <f t="shared" si="78"/>
        <v>0</v>
      </c>
      <c r="GKY21" s="773">
        <f t="shared" si="78"/>
        <v>0</v>
      </c>
      <c r="GKZ21" s="773">
        <f t="shared" si="78"/>
        <v>0</v>
      </c>
      <c r="GLA21" s="773">
        <f t="shared" si="78"/>
        <v>0</v>
      </c>
      <c r="GLB21" s="773">
        <f t="shared" si="78"/>
        <v>0</v>
      </c>
      <c r="GLC21" s="773">
        <f t="shared" si="78"/>
        <v>0</v>
      </c>
      <c r="GLD21" s="773">
        <f t="shared" si="78"/>
        <v>0</v>
      </c>
      <c r="GLE21" s="773">
        <f t="shared" si="78"/>
        <v>0</v>
      </c>
      <c r="GLF21" s="773">
        <f t="shared" si="78"/>
        <v>0</v>
      </c>
      <c r="GLG21" s="773">
        <f t="shared" si="78"/>
        <v>0</v>
      </c>
      <c r="GLH21" s="773">
        <f t="shared" si="78"/>
        <v>0</v>
      </c>
      <c r="GLI21" s="773">
        <f t="shared" si="78"/>
        <v>0</v>
      </c>
      <c r="GLJ21" s="773">
        <f t="shared" si="78"/>
        <v>0</v>
      </c>
      <c r="GLK21" s="773">
        <f t="shared" si="78"/>
        <v>0</v>
      </c>
      <c r="GLL21" s="773">
        <f t="shared" si="78"/>
        <v>0</v>
      </c>
      <c r="GLM21" s="773">
        <f t="shared" si="78"/>
        <v>0</v>
      </c>
      <c r="GLN21" s="773">
        <f t="shared" si="78"/>
        <v>0</v>
      </c>
      <c r="GLO21" s="773">
        <f t="shared" si="78"/>
        <v>0</v>
      </c>
      <c r="GLP21" s="773">
        <f t="shared" si="78"/>
        <v>0</v>
      </c>
      <c r="GLQ21" s="773">
        <f t="shared" si="78"/>
        <v>0</v>
      </c>
      <c r="GLR21" s="773">
        <f t="shared" si="78"/>
        <v>0</v>
      </c>
      <c r="GLS21" s="773">
        <f t="shared" si="78"/>
        <v>0</v>
      </c>
      <c r="GLT21" s="773">
        <f t="shared" ref="GLT21:GOE21" si="79">IF(OR(GLT26&lt;$C$18,GLT26&gt;($C$18+9)),0,GLT27)</f>
        <v>0</v>
      </c>
      <c r="GLU21" s="773">
        <f t="shared" si="79"/>
        <v>0</v>
      </c>
      <c r="GLV21" s="773">
        <f t="shared" si="79"/>
        <v>0</v>
      </c>
      <c r="GLW21" s="773">
        <f t="shared" si="79"/>
        <v>0</v>
      </c>
      <c r="GLX21" s="773">
        <f t="shared" si="79"/>
        <v>0</v>
      </c>
      <c r="GLY21" s="773">
        <f t="shared" si="79"/>
        <v>0</v>
      </c>
      <c r="GLZ21" s="773">
        <f t="shared" si="79"/>
        <v>0</v>
      </c>
      <c r="GMA21" s="773">
        <f t="shared" si="79"/>
        <v>0</v>
      </c>
      <c r="GMB21" s="773">
        <f t="shared" si="79"/>
        <v>0</v>
      </c>
      <c r="GMC21" s="773">
        <f t="shared" si="79"/>
        <v>0</v>
      </c>
      <c r="GMD21" s="773">
        <f t="shared" si="79"/>
        <v>0</v>
      </c>
      <c r="GME21" s="773">
        <f t="shared" si="79"/>
        <v>0</v>
      </c>
      <c r="GMF21" s="773">
        <f t="shared" si="79"/>
        <v>0</v>
      </c>
      <c r="GMG21" s="773">
        <f t="shared" si="79"/>
        <v>0</v>
      </c>
      <c r="GMH21" s="773">
        <f t="shared" si="79"/>
        <v>0</v>
      </c>
      <c r="GMI21" s="773">
        <f t="shared" si="79"/>
        <v>0</v>
      </c>
      <c r="GMJ21" s="773">
        <f t="shared" si="79"/>
        <v>0</v>
      </c>
      <c r="GMK21" s="773">
        <f t="shared" si="79"/>
        <v>0</v>
      </c>
      <c r="GML21" s="773">
        <f t="shared" si="79"/>
        <v>0</v>
      </c>
      <c r="GMM21" s="773">
        <f t="shared" si="79"/>
        <v>0</v>
      </c>
      <c r="GMN21" s="773">
        <f t="shared" si="79"/>
        <v>0</v>
      </c>
      <c r="GMO21" s="773">
        <f t="shared" si="79"/>
        <v>0</v>
      </c>
      <c r="GMP21" s="773">
        <f t="shared" si="79"/>
        <v>0</v>
      </c>
      <c r="GMQ21" s="773">
        <f t="shared" si="79"/>
        <v>0</v>
      </c>
      <c r="GMR21" s="773">
        <f t="shared" si="79"/>
        <v>0</v>
      </c>
      <c r="GMS21" s="773">
        <f t="shared" si="79"/>
        <v>0</v>
      </c>
      <c r="GMT21" s="773">
        <f t="shared" si="79"/>
        <v>0</v>
      </c>
      <c r="GMU21" s="773">
        <f t="shared" si="79"/>
        <v>0</v>
      </c>
      <c r="GMV21" s="773">
        <f t="shared" si="79"/>
        <v>0</v>
      </c>
      <c r="GMW21" s="773">
        <f t="shared" si="79"/>
        <v>0</v>
      </c>
      <c r="GMX21" s="773">
        <f t="shared" si="79"/>
        <v>0</v>
      </c>
      <c r="GMY21" s="773">
        <f t="shared" si="79"/>
        <v>0</v>
      </c>
      <c r="GMZ21" s="773">
        <f t="shared" si="79"/>
        <v>0</v>
      </c>
      <c r="GNA21" s="773">
        <f t="shared" si="79"/>
        <v>0</v>
      </c>
      <c r="GNB21" s="773">
        <f t="shared" si="79"/>
        <v>0</v>
      </c>
      <c r="GNC21" s="773">
        <f t="shared" si="79"/>
        <v>0</v>
      </c>
      <c r="GND21" s="773">
        <f t="shared" si="79"/>
        <v>0</v>
      </c>
      <c r="GNE21" s="773">
        <f t="shared" si="79"/>
        <v>0</v>
      </c>
      <c r="GNF21" s="773">
        <f t="shared" si="79"/>
        <v>0</v>
      </c>
      <c r="GNG21" s="773">
        <f t="shared" si="79"/>
        <v>0</v>
      </c>
      <c r="GNH21" s="773">
        <f t="shared" si="79"/>
        <v>0</v>
      </c>
      <c r="GNI21" s="773">
        <f t="shared" si="79"/>
        <v>0</v>
      </c>
      <c r="GNJ21" s="773">
        <f t="shared" si="79"/>
        <v>0</v>
      </c>
      <c r="GNK21" s="773">
        <f t="shared" si="79"/>
        <v>0</v>
      </c>
      <c r="GNL21" s="773">
        <f t="shared" si="79"/>
        <v>0</v>
      </c>
      <c r="GNM21" s="773">
        <f t="shared" si="79"/>
        <v>0</v>
      </c>
      <c r="GNN21" s="773">
        <f t="shared" si="79"/>
        <v>0</v>
      </c>
      <c r="GNO21" s="773">
        <f t="shared" si="79"/>
        <v>0</v>
      </c>
      <c r="GNP21" s="773">
        <f t="shared" si="79"/>
        <v>0</v>
      </c>
      <c r="GNQ21" s="773">
        <f t="shared" si="79"/>
        <v>0</v>
      </c>
      <c r="GNR21" s="773">
        <f t="shared" si="79"/>
        <v>0</v>
      </c>
      <c r="GNS21" s="773">
        <f t="shared" si="79"/>
        <v>0</v>
      </c>
      <c r="GNT21" s="773">
        <f t="shared" si="79"/>
        <v>0</v>
      </c>
      <c r="GNU21" s="773">
        <f t="shared" si="79"/>
        <v>0</v>
      </c>
      <c r="GNV21" s="773">
        <f t="shared" si="79"/>
        <v>0</v>
      </c>
      <c r="GNW21" s="773">
        <f t="shared" si="79"/>
        <v>0</v>
      </c>
      <c r="GNX21" s="773">
        <f t="shared" si="79"/>
        <v>0</v>
      </c>
      <c r="GNY21" s="773">
        <f t="shared" si="79"/>
        <v>0</v>
      </c>
      <c r="GNZ21" s="773">
        <f t="shared" si="79"/>
        <v>0</v>
      </c>
      <c r="GOA21" s="773">
        <f t="shared" si="79"/>
        <v>0</v>
      </c>
      <c r="GOB21" s="773">
        <f t="shared" si="79"/>
        <v>0</v>
      </c>
      <c r="GOC21" s="773">
        <f t="shared" si="79"/>
        <v>0</v>
      </c>
      <c r="GOD21" s="773">
        <f t="shared" si="79"/>
        <v>0</v>
      </c>
      <c r="GOE21" s="773">
        <f t="shared" si="79"/>
        <v>0</v>
      </c>
      <c r="GOF21" s="773">
        <f t="shared" ref="GOF21:GQQ21" si="80">IF(OR(GOF26&lt;$C$18,GOF26&gt;($C$18+9)),0,GOF27)</f>
        <v>0</v>
      </c>
      <c r="GOG21" s="773">
        <f t="shared" si="80"/>
        <v>0</v>
      </c>
      <c r="GOH21" s="773">
        <f t="shared" si="80"/>
        <v>0</v>
      </c>
      <c r="GOI21" s="773">
        <f t="shared" si="80"/>
        <v>0</v>
      </c>
      <c r="GOJ21" s="773">
        <f t="shared" si="80"/>
        <v>0</v>
      </c>
      <c r="GOK21" s="773">
        <f t="shared" si="80"/>
        <v>0</v>
      </c>
      <c r="GOL21" s="773">
        <f t="shared" si="80"/>
        <v>0</v>
      </c>
      <c r="GOM21" s="773">
        <f t="shared" si="80"/>
        <v>0</v>
      </c>
      <c r="GON21" s="773">
        <f t="shared" si="80"/>
        <v>0</v>
      </c>
      <c r="GOO21" s="773">
        <f t="shared" si="80"/>
        <v>0</v>
      </c>
      <c r="GOP21" s="773">
        <f t="shared" si="80"/>
        <v>0</v>
      </c>
      <c r="GOQ21" s="773">
        <f t="shared" si="80"/>
        <v>0</v>
      </c>
      <c r="GOR21" s="773">
        <f t="shared" si="80"/>
        <v>0</v>
      </c>
      <c r="GOS21" s="773">
        <f t="shared" si="80"/>
        <v>0</v>
      </c>
      <c r="GOT21" s="773">
        <f t="shared" si="80"/>
        <v>0</v>
      </c>
      <c r="GOU21" s="773">
        <f t="shared" si="80"/>
        <v>0</v>
      </c>
      <c r="GOV21" s="773">
        <f t="shared" si="80"/>
        <v>0</v>
      </c>
      <c r="GOW21" s="773">
        <f t="shared" si="80"/>
        <v>0</v>
      </c>
      <c r="GOX21" s="773">
        <f t="shared" si="80"/>
        <v>0</v>
      </c>
      <c r="GOY21" s="773">
        <f t="shared" si="80"/>
        <v>0</v>
      </c>
      <c r="GOZ21" s="773">
        <f t="shared" si="80"/>
        <v>0</v>
      </c>
      <c r="GPA21" s="773">
        <f t="shared" si="80"/>
        <v>0</v>
      </c>
      <c r="GPB21" s="773">
        <f t="shared" si="80"/>
        <v>0</v>
      </c>
      <c r="GPC21" s="773">
        <f t="shared" si="80"/>
        <v>0</v>
      </c>
      <c r="GPD21" s="773">
        <f t="shared" si="80"/>
        <v>0</v>
      </c>
      <c r="GPE21" s="773">
        <f t="shared" si="80"/>
        <v>0</v>
      </c>
      <c r="GPF21" s="773">
        <f t="shared" si="80"/>
        <v>0</v>
      </c>
      <c r="GPG21" s="773">
        <f t="shared" si="80"/>
        <v>0</v>
      </c>
      <c r="GPH21" s="773">
        <f t="shared" si="80"/>
        <v>0</v>
      </c>
      <c r="GPI21" s="773">
        <f t="shared" si="80"/>
        <v>0</v>
      </c>
      <c r="GPJ21" s="773">
        <f t="shared" si="80"/>
        <v>0</v>
      </c>
      <c r="GPK21" s="773">
        <f t="shared" si="80"/>
        <v>0</v>
      </c>
      <c r="GPL21" s="773">
        <f t="shared" si="80"/>
        <v>0</v>
      </c>
      <c r="GPM21" s="773">
        <f t="shared" si="80"/>
        <v>0</v>
      </c>
      <c r="GPN21" s="773">
        <f t="shared" si="80"/>
        <v>0</v>
      </c>
      <c r="GPO21" s="773">
        <f t="shared" si="80"/>
        <v>0</v>
      </c>
      <c r="GPP21" s="773">
        <f t="shared" si="80"/>
        <v>0</v>
      </c>
      <c r="GPQ21" s="773">
        <f t="shared" si="80"/>
        <v>0</v>
      </c>
      <c r="GPR21" s="773">
        <f t="shared" si="80"/>
        <v>0</v>
      </c>
      <c r="GPS21" s="773">
        <f t="shared" si="80"/>
        <v>0</v>
      </c>
      <c r="GPT21" s="773">
        <f t="shared" si="80"/>
        <v>0</v>
      </c>
      <c r="GPU21" s="773">
        <f t="shared" si="80"/>
        <v>0</v>
      </c>
      <c r="GPV21" s="773">
        <f t="shared" si="80"/>
        <v>0</v>
      </c>
      <c r="GPW21" s="773">
        <f t="shared" si="80"/>
        <v>0</v>
      </c>
      <c r="GPX21" s="773">
        <f t="shared" si="80"/>
        <v>0</v>
      </c>
      <c r="GPY21" s="773">
        <f t="shared" si="80"/>
        <v>0</v>
      </c>
      <c r="GPZ21" s="773">
        <f t="shared" si="80"/>
        <v>0</v>
      </c>
      <c r="GQA21" s="773">
        <f t="shared" si="80"/>
        <v>0</v>
      </c>
      <c r="GQB21" s="773">
        <f t="shared" si="80"/>
        <v>0</v>
      </c>
      <c r="GQC21" s="773">
        <f t="shared" si="80"/>
        <v>0</v>
      </c>
      <c r="GQD21" s="773">
        <f t="shared" si="80"/>
        <v>0</v>
      </c>
      <c r="GQE21" s="773">
        <f t="shared" si="80"/>
        <v>0</v>
      </c>
      <c r="GQF21" s="773">
        <f t="shared" si="80"/>
        <v>0</v>
      </c>
      <c r="GQG21" s="773">
        <f t="shared" si="80"/>
        <v>0</v>
      </c>
      <c r="GQH21" s="773">
        <f t="shared" si="80"/>
        <v>0</v>
      </c>
      <c r="GQI21" s="773">
        <f t="shared" si="80"/>
        <v>0</v>
      </c>
      <c r="GQJ21" s="773">
        <f t="shared" si="80"/>
        <v>0</v>
      </c>
      <c r="GQK21" s="773">
        <f t="shared" si="80"/>
        <v>0</v>
      </c>
      <c r="GQL21" s="773">
        <f t="shared" si="80"/>
        <v>0</v>
      </c>
      <c r="GQM21" s="773">
        <f t="shared" si="80"/>
        <v>0</v>
      </c>
      <c r="GQN21" s="773">
        <f t="shared" si="80"/>
        <v>0</v>
      </c>
      <c r="GQO21" s="773">
        <f t="shared" si="80"/>
        <v>0</v>
      </c>
      <c r="GQP21" s="773">
        <f t="shared" si="80"/>
        <v>0</v>
      </c>
      <c r="GQQ21" s="773">
        <f t="shared" si="80"/>
        <v>0</v>
      </c>
      <c r="GQR21" s="773">
        <f t="shared" ref="GQR21:GTC21" si="81">IF(OR(GQR26&lt;$C$18,GQR26&gt;($C$18+9)),0,GQR27)</f>
        <v>0</v>
      </c>
      <c r="GQS21" s="773">
        <f t="shared" si="81"/>
        <v>0</v>
      </c>
      <c r="GQT21" s="773">
        <f t="shared" si="81"/>
        <v>0</v>
      </c>
      <c r="GQU21" s="773">
        <f t="shared" si="81"/>
        <v>0</v>
      </c>
      <c r="GQV21" s="773">
        <f t="shared" si="81"/>
        <v>0</v>
      </c>
      <c r="GQW21" s="773">
        <f t="shared" si="81"/>
        <v>0</v>
      </c>
      <c r="GQX21" s="773">
        <f t="shared" si="81"/>
        <v>0</v>
      </c>
      <c r="GQY21" s="773">
        <f t="shared" si="81"/>
        <v>0</v>
      </c>
      <c r="GQZ21" s="773">
        <f t="shared" si="81"/>
        <v>0</v>
      </c>
      <c r="GRA21" s="773">
        <f t="shared" si="81"/>
        <v>0</v>
      </c>
      <c r="GRB21" s="773">
        <f t="shared" si="81"/>
        <v>0</v>
      </c>
      <c r="GRC21" s="773">
        <f t="shared" si="81"/>
        <v>0</v>
      </c>
      <c r="GRD21" s="773">
        <f t="shared" si="81"/>
        <v>0</v>
      </c>
      <c r="GRE21" s="773">
        <f t="shared" si="81"/>
        <v>0</v>
      </c>
      <c r="GRF21" s="773">
        <f t="shared" si="81"/>
        <v>0</v>
      </c>
      <c r="GRG21" s="773">
        <f t="shared" si="81"/>
        <v>0</v>
      </c>
      <c r="GRH21" s="773">
        <f t="shared" si="81"/>
        <v>0</v>
      </c>
      <c r="GRI21" s="773">
        <f t="shared" si="81"/>
        <v>0</v>
      </c>
      <c r="GRJ21" s="773">
        <f t="shared" si="81"/>
        <v>0</v>
      </c>
      <c r="GRK21" s="773">
        <f t="shared" si="81"/>
        <v>0</v>
      </c>
      <c r="GRL21" s="773">
        <f t="shared" si="81"/>
        <v>0</v>
      </c>
      <c r="GRM21" s="773">
        <f t="shared" si="81"/>
        <v>0</v>
      </c>
      <c r="GRN21" s="773">
        <f t="shared" si="81"/>
        <v>0</v>
      </c>
      <c r="GRO21" s="773">
        <f t="shared" si="81"/>
        <v>0</v>
      </c>
      <c r="GRP21" s="773">
        <f t="shared" si="81"/>
        <v>0</v>
      </c>
      <c r="GRQ21" s="773">
        <f t="shared" si="81"/>
        <v>0</v>
      </c>
      <c r="GRR21" s="773">
        <f t="shared" si="81"/>
        <v>0</v>
      </c>
      <c r="GRS21" s="773">
        <f t="shared" si="81"/>
        <v>0</v>
      </c>
      <c r="GRT21" s="773">
        <f t="shared" si="81"/>
        <v>0</v>
      </c>
      <c r="GRU21" s="773">
        <f t="shared" si="81"/>
        <v>0</v>
      </c>
      <c r="GRV21" s="773">
        <f t="shared" si="81"/>
        <v>0</v>
      </c>
      <c r="GRW21" s="773">
        <f t="shared" si="81"/>
        <v>0</v>
      </c>
      <c r="GRX21" s="773">
        <f t="shared" si="81"/>
        <v>0</v>
      </c>
      <c r="GRY21" s="773">
        <f t="shared" si="81"/>
        <v>0</v>
      </c>
      <c r="GRZ21" s="773">
        <f t="shared" si="81"/>
        <v>0</v>
      </c>
      <c r="GSA21" s="773">
        <f t="shared" si="81"/>
        <v>0</v>
      </c>
      <c r="GSB21" s="773">
        <f t="shared" si="81"/>
        <v>0</v>
      </c>
      <c r="GSC21" s="773">
        <f t="shared" si="81"/>
        <v>0</v>
      </c>
      <c r="GSD21" s="773">
        <f t="shared" si="81"/>
        <v>0</v>
      </c>
      <c r="GSE21" s="773">
        <f t="shared" si="81"/>
        <v>0</v>
      </c>
      <c r="GSF21" s="773">
        <f t="shared" si="81"/>
        <v>0</v>
      </c>
      <c r="GSG21" s="773">
        <f t="shared" si="81"/>
        <v>0</v>
      </c>
      <c r="GSH21" s="773">
        <f t="shared" si="81"/>
        <v>0</v>
      </c>
      <c r="GSI21" s="773">
        <f t="shared" si="81"/>
        <v>0</v>
      </c>
      <c r="GSJ21" s="773">
        <f t="shared" si="81"/>
        <v>0</v>
      </c>
      <c r="GSK21" s="773">
        <f t="shared" si="81"/>
        <v>0</v>
      </c>
      <c r="GSL21" s="773">
        <f t="shared" si="81"/>
        <v>0</v>
      </c>
      <c r="GSM21" s="773">
        <f t="shared" si="81"/>
        <v>0</v>
      </c>
      <c r="GSN21" s="773">
        <f t="shared" si="81"/>
        <v>0</v>
      </c>
      <c r="GSO21" s="773">
        <f t="shared" si="81"/>
        <v>0</v>
      </c>
      <c r="GSP21" s="773">
        <f t="shared" si="81"/>
        <v>0</v>
      </c>
      <c r="GSQ21" s="773">
        <f t="shared" si="81"/>
        <v>0</v>
      </c>
      <c r="GSR21" s="773">
        <f t="shared" si="81"/>
        <v>0</v>
      </c>
      <c r="GSS21" s="773">
        <f t="shared" si="81"/>
        <v>0</v>
      </c>
      <c r="GST21" s="773">
        <f t="shared" si="81"/>
        <v>0</v>
      </c>
      <c r="GSU21" s="773">
        <f t="shared" si="81"/>
        <v>0</v>
      </c>
      <c r="GSV21" s="773">
        <f t="shared" si="81"/>
        <v>0</v>
      </c>
      <c r="GSW21" s="773">
        <f t="shared" si="81"/>
        <v>0</v>
      </c>
      <c r="GSX21" s="773">
        <f t="shared" si="81"/>
        <v>0</v>
      </c>
      <c r="GSY21" s="773">
        <f t="shared" si="81"/>
        <v>0</v>
      </c>
      <c r="GSZ21" s="773">
        <f t="shared" si="81"/>
        <v>0</v>
      </c>
      <c r="GTA21" s="773">
        <f t="shared" si="81"/>
        <v>0</v>
      </c>
      <c r="GTB21" s="773">
        <f t="shared" si="81"/>
        <v>0</v>
      </c>
      <c r="GTC21" s="773">
        <f t="shared" si="81"/>
        <v>0</v>
      </c>
      <c r="GTD21" s="773">
        <f t="shared" ref="GTD21:GVO21" si="82">IF(OR(GTD26&lt;$C$18,GTD26&gt;($C$18+9)),0,GTD27)</f>
        <v>0</v>
      </c>
      <c r="GTE21" s="773">
        <f t="shared" si="82"/>
        <v>0</v>
      </c>
      <c r="GTF21" s="773">
        <f t="shared" si="82"/>
        <v>0</v>
      </c>
      <c r="GTG21" s="773">
        <f t="shared" si="82"/>
        <v>0</v>
      </c>
      <c r="GTH21" s="773">
        <f t="shared" si="82"/>
        <v>0</v>
      </c>
      <c r="GTI21" s="773">
        <f t="shared" si="82"/>
        <v>0</v>
      </c>
      <c r="GTJ21" s="773">
        <f t="shared" si="82"/>
        <v>0</v>
      </c>
      <c r="GTK21" s="773">
        <f t="shared" si="82"/>
        <v>0</v>
      </c>
      <c r="GTL21" s="773">
        <f t="shared" si="82"/>
        <v>0</v>
      </c>
      <c r="GTM21" s="773">
        <f t="shared" si="82"/>
        <v>0</v>
      </c>
      <c r="GTN21" s="773">
        <f t="shared" si="82"/>
        <v>0</v>
      </c>
      <c r="GTO21" s="773">
        <f t="shared" si="82"/>
        <v>0</v>
      </c>
      <c r="GTP21" s="773">
        <f t="shared" si="82"/>
        <v>0</v>
      </c>
      <c r="GTQ21" s="773">
        <f t="shared" si="82"/>
        <v>0</v>
      </c>
      <c r="GTR21" s="773">
        <f t="shared" si="82"/>
        <v>0</v>
      </c>
      <c r="GTS21" s="773">
        <f t="shared" si="82"/>
        <v>0</v>
      </c>
      <c r="GTT21" s="773">
        <f t="shared" si="82"/>
        <v>0</v>
      </c>
      <c r="GTU21" s="773">
        <f t="shared" si="82"/>
        <v>0</v>
      </c>
      <c r="GTV21" s="773">
        <f t="shared" si="82"/>
        <v>0</v>
      </c>
      <c r="GTW21" s="773">
        <f t="shared" si="82"/>
        <v>0</v>
      </c>
      <c r="GTX21" s="773">
        <f t="shared" si="82"/>
        <v>0</v>
      </c>
      <c r="GTY21" s="773">
        <f t="shared" si="82"/>
        <v>0</v>
      </c>
      <c r="GTZ21" s="773">
        <f t="shared" si="82"/>
        <v>0</v>
      </c>
      <c r="GUA21" s="773">
        <f t="shared" si="82"/>
        <v>0</v>
      </c>
      <c r="GUB21" s="773">
        <f t="shared" si="82"/>
        <v>0</v>
      </c>
      <c r="GUC21" s="773">
        <f t="shared" si="82"/>
        <v>0</v>
      </c>
      <c r="GUD21" s="773">
        <f t="shared" si="82"/>
        <v>0</v>
      </c>
      <c r="GUE21" s="773">
        <f t="shared" si="82"/>
        <v>0</v>
      </c>
      <c r="GUF21" s="773">
        <f t="shared" si="82"/>
        <v>0</v>
      </c>
      <c r="GUG21" s="773">
        <f t="shared" si="82"/>
        <v>0</v>
      </c>
      <c r="GUH21" s="773">
        <f t="shared" si="82"/>
        <v>0</v>
      </c>
      <c r="GUI21" s="773">
        <f t="shared" si="82"/>
        <v>0</v>
      </c>
      <c r="GUJ21" s="773">
        <f t="shared" si="82"/>
        <v>0</v>
      </c>
      <c r="GUK21" s="773">
        <f t="shared" si="82"/>
        <v>0</v>
      </c>
      <c r="GUL21" s="773">
        <f t="shared" si="82"/>
        <v>0</v>
      </c>
      <c r="GUM21" s="773">
        <f t="shared" si="82"/>
        <v>0</v>
      </c>
      <c r="GUN21" s="773">
        <f t="shared" si="82"/>
        <v>0</v>
      </c>
      <c r="GUO21" s="773">
        <f t="shared" si="82"/>
        <v>0</v>
      </c>
      <c r="GUP21" s="773">
        <f t="shared" si="82"/>
        <v>0</v>
      </c>
      <c r="GUQ21" s="773">
        <f t="shared" si="82"/>
        <v>0</v>
      </c>
      <c r="GUR21" s="773">
        <f t="shared" si="82"/>
        <v>0</v>
      </c>
      <c r="GUS21" s="773">
        <f t="shared" si="82"/>
        <v>0</v>
      </c>
      <c r="GUT21" s="773">
        <f t="shared" si="82"/>
        <v>0</v>
      </c>
      <c r="GUU21" s="773">
        <f t="shared" si="82"/>
        <v>0</v>
      </c>
      <c r="GUV21" s="773">
        <f t="shared" si="82"/>
        <v>0</v>
      </c>
      <c r="GUW21" s="773">
        <f t="shared" si="82"/>
        <v>0</v>
      </c>
      <c r="GUX21" s="773">
        <f t="shared" si="82"/>
        <v>0</v>
      </c>
      <c r="GUY21" s="773">
        <f t="shared" si="82"/>
        <v>0</v>
      </c>
      <c r="GUZ21" s="773">
        <f t="shared" si="82"/>
        <v>0</v>
      </c>
      <c r="GVA21" s="773">
        <f t="shared" si="82"/>
        <v>0</v>
      </c>
      <c r="GVB21" s="773">
        <f t="shared" si="82"/>
        <v>0</v>
      </c>
      <c r="GVC21" s="773">
        <f t="shared" si="82"/>
        <v>0</v>
      </c>
      <c r="GVD21" s="773">
        <f t="shared" si="82"/>
        <v>0</v>
      </c>
      <c r="GVE21" s="773">
        <f t="shared" si="82"/>
        <v>0</v>
      </c>
      <c r="GVF21" s="773">
        <f t="shared" si="82"/>
        <v>0</v>
      </c>
      <c r="GVG21" s="773">
        <f t="shared" si="82"/>
        <v>0</v>
      </c>
      <c r="GVH21" s="773">
        <f t="shared" si="82"/>
        <v>0</v>
      </c>
      <c r="GVI21" s="773">
        <f t="shared" si="82"/>
        <v>0</v>
      </c>
      <c r="GVJ21" s="773">
        <f t="shared" si="82"/>
        <v>0</v>
      </c>
      <c r="GVK21" s="773">
        <f t="shared" si="82"/>
        <v>0</v>
      </c>
      <c r="GVL21" s="773">
        <f t="shared" si="82"/>
        <v>0</v>
      </c>
      <c r="GVM21" s="773">
        <f t="shared" si="82"/>
        <v>0</v>
      </c>
      <c r="GVN21" s="773">
        <f t="shared" si="82"/>
        <v>0</v>
      </c>
      <c r="GVO21" s="773">
        <f t="shared" si="82"/>
        <v>0</v>
      </c>
      <c r="GVP21" s="773">
        <f t="shared" ref="GVP21:GYA21" si="83">IF(OR(GVP26&lt;$C$18,GVP26&gt;($C$18+9)),0,GVP27)</f>
        <v>0</v>
      </c>
      <c r="GVQ21" s="773">
        <f t="shared" si="83"/>
        <v>0</v>
      </c>
      <c r="GVR21" s="773">
        <f t="shared" si="83"/>
        <v>0</v>
      </c>
      <c r="GVS21" s="773">
        <f t="shared" si="83"/>
        <v>0</v>
      </c>
      <c r="GVT21" s="773">
        <f t="shared" si="83"/>
        <v>0</v>
      </c>
      <c r="GVU21" s="773">
        <f t="shared" si="83"/>
        <v>0</v>
      </c>
      <c r="GVV21" s="773">
        <f t="shared" si="83"/>
        <v>0</v>
      </c>
      <c r="GVW21" s="773">
        <f t="shared" si="83"/>
        <v>0</v>
      </c>
      <c r="GVX21" s="773">
        <f t="shared" si="83"/>
        <v>0</v>
      </c>
      <c r="GVY21" s="773">
        <f t="shared" si="83"/>
        <v>0</v>
      </c>
      <c r="GVZ21" s="773">
        <f t="shared" si="83"/>
        <v>0</v>
      </c>
      <c r="GWA21" s="773">
        <f t="shared" si="83"/>
        <v>0</v>
      </c>
      <c r="GWB21" s="773">
        <f t="shared" si="83"/>
        <v>0</v>
      </c>
      <c r="GWC21" s="773">
        <f t="shared" si="83"/>
        <v>0</v>
      </c>
      <c r="GWD21" s="773">
        <f t="shared" si="83"/>
        <v>0</v>
      </c>
      <c r="GWE21" s="773">
        <f t="shared" si="83"/>
        <v>0</v>
      </c>
      <c r="GWF21" s="773">
        <f t="shared" si="83"/>
        <v>0</v>
      </c>
      <c r="GWG21" s="773">
        <f t="shared" si="83"/>
        <v>0</v>
      </c>
      <c r="GWH21" s="773">
        <f t="shared" si="83"/>
        <v>0</v>
      </c>
      <c r="GWI21" s="773">
        <f t="shared" si="83"/>
        <v>0</v>
      </c>
      <c r="GWJ21" s="773">
        <f t="shared" si="83"/>
        <v>0</v>
      </c>
      <c r="GWK21" s="773">
        <f t="shared" si="83"/>
        <v>0</v>
      </c>
      <c r="GWL21" s="773">
        <f t="shared" si="83"/>
        <v>0</v>
      </c>
      <c r="GWM21" s="773">
        <f t="shared" si="83"/>
        <v>0</v>
      </c>
      <c r="GWN21" s="773">
        <f t="shared" si="83"/>
        <v>0</v>
      </c>
      <c r="GWO21" s="773">
        <f t="shared" si="83"/>
        <v>0</v>
      </c>
      <c r="GWP21" s="773">
        <f t="shared" si="83"/>
        <v>0</v>
      </c>
      <c r="GWQ21" s="773">
        <f t="shared" si="83"/>
        <v>0</v>
      </c>
      <c r="GWR21" s="773">
        <f t="shared" si="83"/>
        <v>0</v>
      </c>
      <c r="GWS21" s="773">
        <f t="shared" si="83"/>
        <v>0</v>
      </c>
      <c r="GWT21" s="773">
        <f t="shared" si="83"/>
        <v>0</v>
      </c>
      <c r="GWU21" s="773">
        <f t="shared" si="83"/>
        <v>0</v>
      </c>
      <c r="GWV21" s="773">
        <f t="shared" si="83"/>
        <v>0</v>
      </c>
      <c r="GWW21" s="773">
        <f t="shared" si="83"/>
        <v>0</v>
      </c>
      <c r="GWX21" s="773">
        <f t="shared" si="83"/>
        <v>0</v>
      </c>
      <c r="GWY21" s="773">
        <f t="shared" si="83"/>
        <v>0</v>
      </c>
      <c r="GWZ21" s="773">
        <f t="shared" si="83"/>
        <v>0</v>
      </c>
      <c r="GXA21" s="773">
        <f t="shared" si="83"/>
        <v>0</v>
      </c>
      <c r="GXB21" s="773">
        <f t="shared" si="83"/>
        <v>0</v>
      </c>
      <c r="GXC21" s="773">
        <f t="shared" si="83"/>
        <v>0</v>
      </c>
      <c r="GXD21" s="773">
        <f t="shared" si="83"/>
        <v>0</v>
      </c>
      <c r="GXE21" s="773">
        <f t="shared" si="83"/>
        <v>0</v>
      </c>
      <c r="GXF21" s="773">
        <f t="shared" si="83"/>
        <v>0</v>
      </c>
      <c r="GXG21" s="773">
        <f t="shared" si="83"/>
        <v>0</v>
      </c>
      <c r="GXH21" s="773">
        <f t="shared" si="83"/>
        <v>0</v>
      </c>
      <c r="GXI21" s="773">
        <f t="shared" si="83"/>
        <v>0</v>
      </c>
      <c r="GXJ21" s="773">
        <f t="shared" si="83"/>
        <v>0</v>
      </c>
      <c r="GXK21" s="773">
        <f t="shared" si="83"/>
        <v>0</v>
      </c>
      <c r="GXL21" s="773">
        <f t="shared" si="83"/>
        <v>0</v>
      </c>
      <c r="GXM21" s="773">
        <f t="shared" si="83"/>
        <v>0</v>
      </c>
      <c r="GXN21" s="773">
        <f t="shared" si="83"/>
        <v>0</v>
      </c>
      <c r="GXO21" s="773">
        <f t="shared" si="83"/>
        <v>0</v>
      </c>
      <c r="GXP21" s="773">
        <f t="shared" si="83"/>
        <v>0</v>
      </c>
      <c r="GXQ21" s="773">
        <f t="shared" si="83"/>
        <v>0</v>
      </c>
      <c r="GXR21" s="773">
        <f t="shared" si="83"/>
        <v>0</v>
      </c>
      <c r="GXS21" s="773">
        <f t="shared" si="83"/>
        <v>0</v>
      </c>
      <c r="GXT21" s="773">
        <f t="shared" si="83"/>
        <v>0</v>
      </c>
      <c r="GXU21" s="773">
        <f t="shared" si="83"/>
        <v>0</v>
      </c>
      <c r="GXV21" s="773">
        <f t="shared" si="83"/>
        <v>0</v>
      </c>
      <c r="GXW21" s="773">
        <f t="shared" si="83"/>
        <v>0</v>
      </c>
      <c r="GXX21" s="773">
        <f t="shared" si="83"/>
        <v>0</v>
      </c>
      <c r="GXY21" s="773">
        <f t="shared" si="83"/>
        <v>0</v>
      </c>
      <c r="GXZ21" s="773">
        <f t="shared" si="83"/>
        <v>0</v>
      </c>
      <c r="GYA21" s="773">
        <f t="shared" si="83"/>
        <v>0</v>
      </c>
      <c r="GYB21" s="773">
        <f t="shared" ref="GYB21:HAM21" si="84">IF(OR(GYB26&lt;$C$18,GYB26&gt;($C$18+9)),0,GYB27)</f>
        <v>0</v>
      </c>
      <c r="GYC21" s="773">
        <f t="shared" si="84"/>
        <v>0</v>
      </c>
      <c r="GYD21" s="773">
        <f t="shared" si="84"/>
        <v>0</v>
      </c>
      <c r="GYE21" s="773">
        <f t="shared" si="84"/>
        <v>0</v>
      </c>
      <c r="GYF21" s="773">
        <f t="shared" si="84"/>
        <v>0</v>
      </c>
      <c r="GYG21" s="773">
        <f t="shared" si="84"/>
        <v>0</v>
      </c>
      <c r="GYH21" s="773">
        <f t="shared" si="84"/>
        <v>0</v>
      </c>
      <c r="GYI21" s="773">
        <f t="shared" si="84"/>
        <v>0</v>
      </c>
      <c r="GYJ21" s="773">
        <f t="shared" si="84"/>
        <v>0</v>
      </c>
      <c r="GYK21" s="773">
        <f t="shared" si="84"/>
        <v>0</v>
      </c>
      <c r="GYL21" s="773">
        <f t="shared" si="84"/>
        <v>0</v>
      </c>
      <c r="GYM21" s="773">
        <f t="shared" si="84"/>
        <v>0</v>
      </c>
      <c r="GYN21" s="773">
        <f t="shared" si="84"/>
        <v>0</v>
      </c>
      <c r="GYO21" s="773">
        <f t="shared" si="84"/>
        <v>0</v>
      </c>
      <c r="GYP21" s="773">
        <f t="shared" si="84"/>
        <v>0</v>
      </c>
      <c r="GYQ21" s="773">
        <f t="shared" si="84"/>
        <v>0</v>
      </c>
      <c r="GYR21" s="773">
        <f t="shared" si="84"/>
        <v>0</v>
      </c>
      <c r="GYS21" s="773">
        <f t="shared" si="84"/>
        <v>0</v>
      </c>
      <c r="GYT21" s="773">
        <f t="shared" si="84"/>
        <v>0</v>
      </c>
      <c r="GYU21" s="773">
        <f t="shared" si="84"/>
        <v>0</v>
      </c>
      <c r="GYV21" s="773">
        <f t="shared" si="84"/>
        <v>0</v>
      </c>
      <c r="GYW21" s="773">
        <f t="shared" si="84"/>
        <v>0</v>
      </c>
      <c r="GYX21" s="773">
        <f t="shared" si="84"/>
        <v>0</v>
      </c>
      <c r="GYY21" s="773">
        <f t="shared" si="84"/>
        <v>0</v>
      </c>
      <c r="GYZ21" s="773">
        <f t="shared" si="84"/>
        <v>0</v>
      </c>
      <c r="GZA21" s="773">
        <f t="shared" si="84"/>
        <v>0</v>
      </c>
      <c r="GZB21" s="773">
        <f t="shared" si="84"/>
        <v>0</v>
      </c>
      <c r="GZC21" s="773">
        <f t="shared" si="84"/>
        <v>0</v>
      </c>
      <c r="GZD21" s="773">
        <f t="shared" si="84"/>
        <v>0</v>
      </c>
      <c r="GZE21" s="773">
        <f t="shared" si="84"/>
        <v>0</v>
      </c>
      <c r="GZF21" s="773">
        <f t="shared" si="84"/>
        <v>0</v>
      </c>
      <c r="GZG21" s="773">
        <f t="shared" si="84"/>
        <v>0</v>
      </c>
      <c r="GZH21" s="773">
        <f t="shared" si="84"/>
        <v>0</v>
      </c>
      <c r="GZI21" s="773">
        <f t="shared" si="84"/>
        <v>0</v>
      </c>
      <c r="GZJ21" s="773">
        <f t="shared" si="84"/>
        <v>0</v>
      </c>
      <c r="GZK21" s="773">
        <f t="shared" si="84"/>
        <v>0</v>
      </c>
      <c r="GZL21" s="773">
        <f t="shared" si="84"/>
        <v>0</v>
      </c>
      <c r="GZM21" s="773">
        <f t="shared" si="84"/>
        <v>0</v>
      </c>
      <c r="GZN21" s="773">
        <f t="shared" si="84"/>
        <v>0</v>
      </c>
      <c r="GZO21" s="773">
        <f t="shared" si="84"/>
        <v>0</v>
      </c>
      <c r="GZP21" s="773">
        <f t="shared" si="84"/>
        <v>0</v>
      </c>
      <c r="GZQ21" s="773">
        <f t="shared" si="84"/>
        <v>0</v>
      </c>
      <c r="GZR21" s="773">
        <f t="shared" si="84"/>
        <v>0</v>
      </c>
      <c r="GZS21" s="773">
        <f t="shared" si="84"/>
        <v>0</v>
      </c>
      <c r="GZT21" s="773">
        <f t="shared" si="84"/>
        <v>0</v>
      </c>
      <c r="GZU21" s="773">
        <f t="shared" si="84"/>
        <v>0</v>
      </c>
      <c r="GZV21" s="773">
        <f t="shared" si="84"/>
        <v>0</v>
      </c>
      <c r="GZW21" s="773">
        <f t="shared" si="84"/>
        <v>0</v>
      </c>
      <c r="GZX21" s="773">
        <f t="shared" si="84"/>
        <v>0</v>
      </c>
      <c r="GZY21" s="773">
        <f t="shared" si="84"/>
        <v>0</v>
      </c>
      <c r="GZZ21" s="773">
        <f t="shared" si="84"/>
        <v>0</v>
      </c>
      <c r="HAA21" s="773">
        <f t="shared" si="84"/>
        <v>0</v>
      </c>
      <c r="HAB21" s="773">
        <f t="shared" si="84"/>
        <v>0</v>
      </c>
      <c r="HAC21" s="773">
        <f t="shared" si="84"/>
        <v>0</v>
      </c>
      <c r="HAD21" s="773">
        <f t="shared" si="84"/>
        <v>0</v>
      </c>
      <c r="HAE21" s="773">
        <f t="shared" si="84"/>
        <v>0</v>
      </c>
      <c r="HAF21" s="773">
        <f t="shared" si="84"/>
        <v>0</v>
      </c>
      <c r="HAG21" s="773">
        <f t="shared" si="84"/>
        <v>0</v>
      </c>
      <c r="HAH21" s="773">
        <f t="shared" si="84"/>
        <v>0</v>
      </c>
      <c r="HAI21" s="773">
        <f t="shared" si="84"/>
        <v>0</v>
      </c>
      <c r="HAJ21" s="773">
        <f t="shared" si="84"/>
        <v>0</v>
      </c>
      <c r="HAK21" s="773">
        <f t="shared" si="84"/>
        <v>0</v>
      </c>
      <c r="HAL21" s="773">
        <f t="shared" si="84"/>
        <v>0</v>
      </c>
      <c r="HAM21" s="773">
        <f t="shared" si="84"/>
        <v>0</v>
      </c>
      <c r="HAN21" s="773">
        <f t="shared" ref="HAN21:HCY21" si="85">IF(OR(HAN26&lt;$C$18,HAN26&gt;($C$18+9)),0,HAN27)</f>
        <v>0</v>
      </c>
      <c r="HAO21" s="773">
        <f t="shared" si="85"/>
        <v>0</v>
      </c>
      <c r="HAP21" s="773">
        <f t="shared" si="85"/>
        <v>0</v>
      </c>
      <c r="HAQ21" s="773">
        <f t="shared" si="85"/>
        <v>0</v>
      </c>
      <c r="HAR21" s="773">
        <f t="shared" si="85"/>
        <v>0</v>
      </c>
      <c r="HAS21" s="773">
        <f t="shared" si="85"/>
        <v>0</v>
      </c>
      <c r="HAT21" s="773">
        <f t="shared" si="85"/>
        <v>0</v>
      </c>
      <c r="HAU21" s="773">
        <f t="shared" si="85"/>
        <v>0</v>
      </c>
      <c r="HAV21" s="773">
        <f t="shared" si="85"/>
        <v>0</v>
      </c>
      <c r="HAW21" s="773">
        <f t="shared" si="85"/>
        <v>0</v>
      </c>
      <c r="HAX21" s="773">
        <f t="shared" si="85"/>
        <v>0</v>
      </c>
      <c r="HAY21" s="773">
        <f t="shared" si="85"/>
        <v>0</v>
      </c>
      <c r="HAZ21" s="773">
        <f t="shared" si="85"/>
        <v>0</v>
      </c>
      <c r="HBA21" s="773">
        <f t="shared" si="85"/>
        <v>0</v>
      </c>
      <c r="HBB21" s="773">
        <f t="shared" si="85"/>
        <v>0</v>
      </c>
      <c r="HBC21" s="773">
        <f t="shared" si="85"/>
        <v>0</v>
      </c>
      <c r="HBD21" s="773">
        <f t="shared" si="85"/>
        <v>0</v>
      </c>
      <c r="HBE21" s="773">
        <f t="shared" si="85"/>
        <v>0</v>
      </c>
      <c r="HBF21" s="773">
        <f t="shared" si="85"/>
        <v>0</v>
      </c>
      <c r="HBG21" s="773">
        <f t="shared" si="85"/>
        <v>0</v>
      </c>
      <c r="HBH21" s="773">
        <f t="shared" si="85"/>
        <v>0</v>
      </c>
      <c r="HBI21" s="773">
        <f t="shared" si="85"/>
        <v>0</v>
      </c>
      <c r="HBJ21" s="773">
        <f t="shared" si="85"/>
        <v>0</v>
      </c>
      <c r="HBK21" s="773">
        <f t="shared" si="85"/>
        <v>0</v>
      </c>
      <c r="HBL21" s="773">
        <f t="shared" si="85"/>
        <v>0</v>
      </c>
      <c r="HBM21" s="773">
        <f t="shared" si="85"/>
        <v>0</v>
      </c>
      <c r="HBN21" s="773">
        <f t="shared" si="85"/>
        <v>0</v>
      </c>
      <c r="HBO21" s="773">
        <f t="shared" si="85"/>
        <v>0</v>
      </c>
      <c r="HBP21" s="773">
        <f t="shared" si="85"/>
        <v>0</v>
      </c>
      <c r="HBQ21" s="773">
        <f t="shared" si="85"/>
        <v>0</v>
      </c>
      <c r="HBR21" s="773">
        <f t="shared" si="85"/>
        <v>0</v>
      </c>
      <c r="HBS21" s="773">
        <f t="shared" si="85"/>
        <v>0</v>
      </c>
      <c r="HBT21" s="773">
        <f t="shared" si="85"/>
        <v>0</v>
      </c>
      <c r="HBU21" s="773">
        <f t="shared" si="85"/>
        <v>0</v>
      </c>
      <c r="HBV21" s="773">
        <f t="shared" si="85"/>
        <v>0</v>
      </c>
      <c r="HBW21" s="773">
        <f t="shared" si="85"/>
        <v>0</v>
      </c>
      <c r="HBX21" s="773">
        <f t="shared" si="85"/>
        <v>0</v>
      </c>
      <c r="HBY21" s="773">
        <f t="shared" si="85"/>
        <v>0</v>
      </c>
      <c r="HBZ21" s="773">
        <f t="shared" si="85"/>
        <v>0</v>
      </c>
      <c r="HCA21" s="773">
        <f t="shared" si="85"/>
        <v>0</v>
      </c>
      <c r="HCB21" s="773">
        <f t="shared" si="85"/>
        <v>0</v>
      </c>
      <c r="HCC21" s="773">
        <f t="shared" si="85"/>
        <v>0</v>
      </c>
      <c r="HCD21" s="773">
        <f t="shared" si="85"/>
        <v>0</v>
      </c>
      <c r="HCE21" s="773">
        <f t="shared" si="85"/>
        <v>0</v>
      </c>
      <c r="HCF21" s="773">
        <f t="shared" si="85"/>
        <v>0</v>
      </c>
      <c r="HCG21" s="773">
        <f t="shared" si="85"/>
        <v>0</v>
      </c>
      <c r="HCH21" s="773">
        <f t="shared" si="85"/>
        <v>0</v>
      </c>
      <c r="HCI21" s="773">
        <f t="shared" si="85"/>
        <v>0</v>
      </c>
      <c r="HCJ21" s="773">
        <f t="shared" si="85"/>
        <v>0</v>
      </c>
      <c r="HCK21" s="773">
        <f t="shared" si="85"/>
        <v>0</v>
      </c>
      <c r="HCL21" s="773">
        <f t="shared" si="85"/>
        <v>0</v>
      </c>
      <c r="HCM21" s="773">
        <f t="shared" si="85"/>
        <v>0</v>
      </c>
      <c r="HCN21" s="773">
        <f t="shared" si="85"/>
        <v>0</v>
      </c>
      <c r="HCO21" s="773">
        <f t="shared" si="85"/>
        <v>0</v>
      </c>
      <c r="HCP21" s="773">
        <f t="shared" si="85"/>
        <v>0</v>
      </c>
      <c r="HCQ21" s="773">
        <f t="shared" si="85"/>
        <v>0</v>
      </c>
      <c r="HCR21" s="773">
        <f t="shared" si="85"/>
        <v>0</v>
      </c>
      <c r="HCS21" s="773">
        <f t="shared" si="85"/>
        <v>0</v>
      </c>
      <c r="HCT21" s="773">
        <f t="shared" si="85"/>
        <v>0</v>
      </c>
      <c r="HCU21" s="773">
        <f t="shared" si="85"/>
        <v>0</v>
      </c>
      <c r="HCV21" s="773">
        <f t="shared" si="85"/>
        <v>0</v>
      </c>
      <c r="HCW21" s="773">
        <f t="shared" si="85"/>
        <v>0</v>
      </c>
      <c r="HCX21" s="773">
        <f t="shared" si="85"/>
        <v>0</v>
      </c>
      <c r="HCY21" s="773">
        <f t="shared" si="85"/>
        <v>0</v>
      </c>
      <c r="HCZ21" s="773">
        <f t="shared" ref="HCZ21:HFK21" si="86">IF(OR(HCZ26&lt;$C$18,HCZ26&gt;($C$18+9)),0,HCZ27)</f>
        <v>0</v>
      </c>
      <c r="HDA21" s="773">
        <f t="shared" si="86"/>
        <v>0</v>
      </c>
      <c r="HDB21" s="773">
        <f t="shared" si="86"/>
        <v>0</v>
      </c>
      <c r="HDC21" s="773">
        <f t="shared" si="86"/>
        <v>0</v>
      </c>
      <c r="HDD21" s="773">
        <f t="shared" si="86"/>
        <v>0</v>
      </c>
      <c r="HDE21" s="773">
        <f t="shared" si="86"/>
        <v>0</v>
      </c>
      <c r="HDF21" s="773">
        <f t="shared" si="86"/>
        <v>0</v>
      </c>
      <c r="HDG21" s="773">
        <f t="shared" si="86"/>
        <v>0</v>
      </c>
      <c r="HDH21" s="773">
        <f t="shared" si="86"/>
        <v>0</v>
      </c>
      <c r="HDI21" s="773">
        <f t="shared" si="86"/>
        <v>0</v>
      </c>
      <c r="HDJ21" s="773">
        <f t="shared" si="86"/>
        <v>0</v>
      </c>
      <c r="HDK21" s="773">
        <f t="shared" si="86"/>
        <v>0</v>
      </c>
      <c r="HDL21" s="773">
        <f t="shared" si="86"/>
        <v>0</v>
      </c>
      <c r="HDM21" s="773">
        <f t="shared" si="86"/>
        <v>0</v>
      </c>
      <c r="HDN21" s="773">
        <f t="shared" si="86"/>
        <v>0</v>
      </c>
      <c r="HDO21" s="773">
        <f t="shared" si="86"/>
        <v>0</v>
      </c>
      <c r="HDP21" s="773">
        <f t="shared" si="86"/>
        <v>0</v>
      </c>
      <c r="HDQ21" s="773">
        <f t="shared" si="86"/>
        <v>0</v>
      </c>
      <c r="HDR21" s="773">
        <f t="shared" si="86"/>
        <v>0</v>
      </c>
      <c r="HDS21" s="773">
        <f t="shared" si="86"/>
        <v>0</v>
      </c>
      <c r="HDT21" s="773">
        <f t="shared" si="86"/>
        <v>0</v>
      </c>
      <c r="HDU21" s="773">
        <f t="shared" si="86"/>
        <v>0</v>
      </c>
      <c r="HDV21" s="773">
        <f t="shared" si="86"/>
        <v>0</v>
      </c>
      <c r="HDW21" s="773">
        <f t="shared" si="86"/>
        <v>0</v>
      </c>
      <c r="HDX21" s="773">
        <f t="shared" si="86"/>
        <v>0</v>
      </c>
      <c r="HDY21" s="773">
        <f t="shared" si="86"/>
        <v>0</v>
      </c>
      <c r="HDZ21" s="773">
        <f t="shared" si="86"/>
        <v>0</v>
      </c>
      <c r="HEA21" s="773">
        <f t="shared" si="86"/>
        <v>0</v>
      </c>
      <c r="HEB21" s="773">
        <f t="shared" si="86"/>
        <v>0</v>
      </c>
      <c r="HEC21" s="773">
        <f t="shared" si="86"/>
        <v>0</v>
      </c>
      <c r="HED21" s="773">
        <f t="shared" si="86"/>
        <v>0</v>
      </c>
      <c r="HEE21" s="773">
        <f t="shared" si="86"/>
        <v>0</v>
      </c>
      <c r="HEF21" s="773">
        <f t="shared" si="86"/>
        <v>0</v>
      </c>
      <c r="HEG21" s="773">
        <f t="shared" si="86"/>
        <v>0</v>
      </c>
      <c r="HEH21" s="773">
        <f t="shared" si="86"/>
        <v>0</v>
      </c>
      <c r="HEI21" s="773">
        <f t="shared" si="86"/>
        <v>0</v>
      </c>
      <c r="HEJ21" s="773">
        <f t="shared" si="86"/>
        <v>0</v>
      </c>
      <c r="HEK21" s="773">
        <f t="shared" si="86"/>
        <v>0</v>
      </c>
      <c r="HEL21" s="773">
        <f t="shared" si="86"/>
        <v>0</v>
      </c>
      <c r="HEM21" s="773">
        <f t="shared" si="86"/>
        <v>0</v>
      </c>
      <c r="HEN21" s="773">
        <f t="shared" si="86"/>
        <v>0</v>
      </c>
      <c r="HEO21" s="773">
        <f t="shared" si="86"/>
        <v>0</v>
      </c>
      <c r="HEP21" s="773">
        <f t="shared" si="86"/>
        <v>0</v>
      </c>
      <c r="HEQ21" s="773">
        <f t="shared" si="86"/>
        <v>0</v>
      </c>
      <c r="HER21" s="773">
        <f t="shared" si="86"/>
        <v>0</v>
      </c>
      <c r="HES21" s="773">
        <f t="shared" si="86"/>
        <v>0</v>
      </c>
      <c r="HET21" s="773">
        <f t="shared" si="86"/>
        <v>0</v>
      </c>
      <c r="HEU21" s="773">
        <f t="shared" si="86"/>
        <v>0</v>
      </c>
      <c r="HEV21" s="773">
        <f t="shared" si="86"/>
        <v>0</v>
      </c>
      <c r="HEW21" s="773">
        <f t="shared" si="86"/>
        <v>0</v>
      </c>
      <c r="HEX21" s="773">
        <f t="shared" si="86"/>
        <v>0</v>
      </c>
      <c r="HEY21" s="773">
        <f t="shared" si="86"/>
        <v>0</v>
      </c>
      <c r="HEZ21" s="773">
        <f t="shared" si="86"/>
        <v>0</v>
      </c>
      <c r="HFA21" s="773">
        <f t="shared" si="86"/>
        <v>0</v>
      </c>
      <c r="HFB21" s="773">
        <f t="shared" si="86"/>
        <v>0</v>
      </c>
      <c r="HFC21" s="773">
        <f t="shared" si="86"/>
        <v>0</v>
      </c>
      <c r="HFD21" s="773">
        <f t="shared" si="86"/>
        <v>0</v>
      </c>
      <c r="HFE21" s="773">
        <f t="shared" si="86"/>
        <v>0</v>
      </c>
      <c r="HFF21" s="773">
        <f t="shared" si="86"/>
        <v>0</v>
      </c>
      <c r="HFG21" s="773">
        <f t="shared" si="86"/>
        <v>0</v>
      </c>
      <c r="HFH21" s="773">
        <f t="shared" si="86"/>
        <v>0</v>
      </c>
      <c r="HFI21" s="773">
        <f t="shared" si="86"/>
        <v>0</v>
      </c>
      <c r="HFJ21" s="773">
        <f t="shared" si="86"/>
        <v>0</v>
      </c>
      <c r="HFK21" s="773">
        <f t="shared" si="86"/>
        <v>0</v>
      </c>
      <c r="HFL21" s="773">
        <f t="shared" ref="HFL21:HHW21" si="87">IF(OR(HFL26&lt;$C$18,HFL26&gt;($C$18+9)),0,HFL27)</f>
        <v>0</v>
      </c>
      <c r="HFM21" s="773">
        <f t="shared" si="87"/>
        <v>0</v>
      </c>
      <c r="HFN21" s="773">
        <f t="shared" si="87"/>
        <v>0</v>
      </c>
      <c r="HFO21" s="773">
        <f t="shared" si="87"/>
        <v>0</v>
      </c>
      <c r="HFP21" s="773">
        <f t="shared" si="87"/>
        <v>0</v>
      </c>
      <c r="HFQ21" s="773">
        <f t="shared" si="87"/>
        <v>0</v>
      </c>
      <c r="HFR21" s="773">
        <f t="shared" si="87"/>
        <v>0</v>
      </c>
      <c r="HFS21" s="773">
        <f t="shared" si="87"/>
        <v>0</v>
      </c>
      <c r="HFT21" s="773">
        <f t="shared" si="87"/>
        <v>0</v>
      </c>
      <c r="HFU21" s="773">
        <f t="shared" si="87"/>
        <v>0</v>
      </c>
      <c r="HFV21" s="773">
        <f t="shared" si="87"/>
        <v>0</v>
      </c>
      <c r="HFW21" s="773">
        <f t="shared" si="87"/>
        <v>0</v>
      </c>
      <c r="HFX21" s="773">
        <f t="shared" si="87"/>
        <v>0</v>
      </c>
      <c r="HFY21" s="773">
        <f t="shared" si="87"/>
        <v>0</v>
      </c>
      <c r="HFZ21" s="773">
        <f t="shared" si="87"/>
        <v>0</v>
      </c>
      <c r="HGA21" s="773">
        <f t="shared" si="87"/>
        <v>0</v>
      </c>
      <c r="HGB21" s="773">
        <f t="shared" si="87"/>
        <v>0</v>
      </c>
      <c r="HGC21" s="773">
        <f t="shared" si="87"/>
        <v>0</v>
      </c>
      <c r="HGD21" s="773">
        <f t="shared" si="87"/>
        <v>0</v>
      </c>
      <c r="HGE21" s="773">
        <f t="shared" si="87"/>
        <v>0</v>
      </c>
      <c r="HGF21" s="773">
        <f t="shared" si="87"/>
        <v>0</v>
      </c>
      <c r="HGG21" s="773">
        <f t="shared" si="87"/>
        <v>0</v>
      </c>
      <c r="HGH21" s="773">
        <f t="shared" si="87"/>
        <v>0</v>
      </c>
      <c r="HGI21" s="773">
        <f t="shared" si="87"/>
        <v>0</v>
      </c>
      <c r="HGJ21" s="773">
        <f t="shared" si="87"/>
        <v>0</v>
      </c>
      <c r="HGK21" s="773">
        <f t="shared" si="87"/>
        <v>0</v>
      </c>
      <c r="HGL21" s="773">
        <f t="shared" si="87"/>
        <v>0</v>
      </c>
      <c r="HGM21" s="773">
        <f t="shared" si="87"/>
        <v>0</v>
      </c>
      <c r="HGN21" s="773">
        <f t="shared" si="87"/>
        <v>0</v>
      </c>
      <c r="HGO21" s="773">
        <f t="shared" si="87"/>
        <v>0</v>
      </c>
      <c r="HGP21" s="773">
        <f t="shared" si="87"/>
        <v>0</v>
      </c>
      <c r="HGQ21" s="773">
        <f t="shared" si="87"/>
        <v>0</v>
      </c>
      <c r="HGR21" s="773">
        <f t="shared" si="87"/>
        <v>0</v>
      </c>
      <c r="HGS21" s="773">
        <f t="shared" si="87"/>
        <v>0</v>
      </c>
      <c r="HGT21" s="773">
        <f t="shared" si="87"/>
        <v>0</v>
      </c>
      <c r="HGU21" s="773">
        <f t="shared" si="87"/>
        <v>0</v>
      </c>
      <c r="HGV21" s="773">
        <f t="shared" si="87"/>
        <v>0</v>
      </c>
      <c r="HGW21" s="773">
        <f t="shared" si="87"/>
        <v>0</v>
      </c>
      <c r="HGX21" s="773">
        <f t="shared" si="87"/>
        <v>0</v>
      </c>
      <c r="HGY21" s="773">
        <f t="shared" si="87"/>
        <v>0</v>
      </c>
      <c r="HGZ21" s="773">
        <f t="shared" si="87"/>
        <v>0</v>
      </c>
      <c r="HHA21" s="773">
        <f t="shared" si="87"/>
        <v>0</v>
      </c>
      <c r="HHB21" s="773">
        <f t="shared" si="87"/>
        <v>0</v>
      </c>
      <c r="HHC21" s="773">
        <f t="shared" si="87"/>
        <v>0</v>
      </c>
      <c r="HHD21" s="773">
        <f t="shared" si="87"/>
        <v>0</v>
      </c>
      <c r="HHE21" s="773">
        <f t="shared" si="87"/>
        <v>0</v>
      </c>
      <c r="HHF21" s="773">
        <f t="shared" si="87"/>
        <v>0</v>
      </c>
      <c r="HHG21" s="773">
        <f t="shared" si="87"/>
        <v>0</v>
      </c>
      <c r="HHH21" s="773">
        <f t="shared" si="87"/>
        <v>0</v>
      </c>
      <c r="HHI21" s="773">
        <f t="shared" si="87"/>
        <v>0</v>
      </c>
      <c r="HHJ21" s="773">
        <f t="shared" si="87"/>
        <v>0</v>
      </c>
      <c r="HHK21" s="773">
        <f t="shared" si="87"/>
        <v>0</v>
      </c>
      <c r="HHL21" s="773">
        <f t="shared" si="87"/>
        <v>0</v>
      </c>
      <c r="HHM21" s="773">
        <f t="shared" si="87"/>
        <v>0</v>
      </c>
      <c r="HHN21" s="773">
        <f t="shared" si="87"/>
        <v>0</v>
      </c>
      <c r="HHO21" s="773">
        <f t="shared" si="87"/>
        <v>0</v>
      </c>
      <c r="HHP21" s="773">
        <f t="shared" si="87"/>
        <v>0</v>
      </c>
      <c r="HHQ21" s="773">
        <f t="shared" si="87"/>
        <v>0</v>
      </c>
      <c r="HHR21" s="773">
        <f t="shared" si="87"/>
        <v>0</v>
      </c>
      <c r="HHS21" s="773">
        <f t="shared" si="87"/>
        <v>0</v>
      </c>
      <c r="HHT21" s="773">
        <f t="shared" si="87"/>
        <v>0</v>
      </c>
      <c r="HHU21" s="773">
        <f t="shared" si="87"/>
        <v>0</v>
      </c>
      <c r="HHV21" s="773">
        <f t="shared" si="87"/>
        <v>0</v>
      </c>
      <c r="HHW21" s="773">
        <f t="shared" si="87"/>
        <v>0</v>
      </c>
      <c r="HHX21" s="773">
        <f t="shared" ref="HHX21:HKI21" si="88">IF(OR(HHX26&lt;$C$18,HHX26&gt;($C$18+9)),0,HHX27)</f>
        <v>0</v>
      </c>
      <c r="HHY21" s="773">
        <f t="shared" si="88"/>
        <v>0</v>
      </c>
      <c r="HHZ21" s="773">
        <f t="shared" si="88"/>
        <v>0</v>
      </c>
      <c r="HIA21" s="773">
        <f t="shared" si="88"/>
        <v>0</v>
      </c>
      <c r="HIB21" s="773">
        <f t="shared" si="88"/>
        <v>0</v>
      </c>
      <c r="HIC21" s="773">
        <f t="shared" si="88"/>
        <v>0</v>
      </c>
      <c r="HID21" s="773">
        <f t="shared" si="88"/>
        <v>0</v>
      </c>
      <c r="HIE21" s="773">
        <f t="shared" si="88"/>
        <v>0</v>
      </c>
      <c r="HIF21" s="773">
        <f t="shared" si="88"/>
        <v>0</v>
      </c>
      <c r="HIG21" s="773">
        <f t="shared" si="88"/>
        <v>0</v>
      </c>
      <c r="HIH21" s="773">
        <f t="shared" si="88"/>
        <v>0</v>
      </c>
      <c r="HII21" s="773">
        <f t="shared" si="88"/>
        <v>0</v>
      </c>
      <c r="HIJ21" s="773">
        <f t="shared" si="88"/>
        <v>0</v>
      </c>
      <c r="HIK21" s="773">
        <f t="shared" si="88"/>
        <v>0</v>
      </c>
      <c r="HIL21" s="773">
        <f t="shared" si="88"/>
        <v>0</v>
      </c>
      <c r="HIM21" s="773">
        <f t="shared" si="88"/>
        <v>0</v>
      </c>
      <c r="HIN21" s="773">
        <f t="shared" si="88"/>
        <v>0</v>
      </c>
      <c r="HIO21" s="773">
        <f t="shared" si="88"/>
        <v>0</v>
      </c>
      <c r="HIP21" s="773">
        <f t="shared" si="88"/>
        <v>0</v>
      </c>
      <c r="HIQ21" s="773">
        <f t="shared" si="88"/>
        <v>0</v>
      </c>
      <c r="HIR21" s="773">
        <f t="shared" si="88"/>
        <v>0</v>
      </c>
      <c r="HIS21" s="773">
        <f t="shared" si="88"/>
        <v>0</v>
      </c>
      <c r="HIT21" s="773">
        <f t="shared" si="88"/>
        <v>0</v>
      </c>
      <c r="HIU21" s="773">
        <f t="shared" si="88"/>
        <v>0</v>
      </c>
      <c r="HIV21" s="773">
        <f t="shared" si="88"/>
        <v>0</v>
      </c>
      <c r="HIW21" s="773">
        <f t="shared" si="88"/>
        <v>0</v>
      </c>
      <c r="HIX21" s="773">
        <f t="shared" si="88"/>
        <v>0</v>
      </c>
      <c r="HIY21" s="773">
        <f t="shared" si="88"/>
        <v>0</v>
      </c>
      <c r="HIZ21" s="773">
        <f t="shared" si="88"/>
        <v>0</v>
      </c>
      <c r="HJA21" s="773">
        <f t="shared" si="88"/>
        <v>0</v>
      </c>
      <c r="HJB21" s="773">
        <f t="shared" si="88"/>
        <v>0</v>
      </c>
      <c r="HJC21" s="773">
        <f t="shared" si="88"/>
        <v>0</v>
      </c>
      <c r="HJD21" s="773">
        <f t="shared" si="88"/>
        <v>0</v>
      </c>
      <c r="HJE21" s="773">
        <f t="shared" si="88"/>
        <v>0</v>
      </c>
      <c r="HJF21" s="773">
        <f t="shared" si="88"/>
        <v>0</v>
      </c>
      <c r="HJG21" s="773">
        <f t="shared" si="88"/>
        <v>0</v>
      </c>
      <c r="HJH21" s="773">
        <f t="shared" si="88"/>
        <v>0</v>
      </c>
      <c r="HJI21" s="773">
        <f t="shared" si="88"/>
        <v>0</v>
      </c>
      <c r="HJJ21" s="773">
        <f t="shared" si="88"/>
        <v>0</v>
      </c>
      <c r="HJK21" s="773">
        <f t="shared" si="88"/>
        <v>0</v>
      </c>
      <c r="HJL21" s="773">
        <f t="shared" si="88"/>
        <v>0</v>
      </c>
      <c r="HJM21" s="773">
        <f t="shared" si="88"/>
        <v>0</v>
      </c>
      <c r="HJN21" s="773">
        <f t="shared" si="88"/>
        <v>0</v>
      </c>
      <c r="HJO21" s="773">
        <f t="shared" si="88"/>
        <v>0</v>
      </c>
      <c r="HJP21" s="773">
        <f t="shared" si="88"/>
        <v>0</v>
      </c>
      <c r="HJQ21" s="773">
        <f t="shared" si="88"/>
        <v>0</v>
      </c>
      <c r="HJR21" s="773">
        <f t="shared" si="88"/>
        <v>0</v>
      </c>
      <c r="HJS21" s="773">
        <f t="shared" si="88"/>
        <v>0</v>
      </c>
      <c r="HJT21" s="773">
        <f t="shared" si="88"/>
        <v>0</v>
      </c>
      <c r="HJU21" s="773">
        <f t="shared" si="88"/>
        <v>0</v>
      </c>
      <c r="HJV21" s="773">
        <f t="shared" si="88"/>
        <v>0</v>
      </c>
      <c r="HJW21" s="773">
        <f t="shared" si="88"/>
        <v>0</v>
      </c>
      <c r="HJX21" s="773">
        <f t="shared" si="88"/>
        <v>0</v>
      </c>
      <c r="HJY21" s="773">
        <f t="shared" si="88"/>
        <v>0</v>
      </c>
      <c r="HJZ21" s="773">
        <f t="shared" si="88"/>
        <v>0</v>
      </c>
      <c r="HKA21" s="773">
        <f t="shared" si="88"/>
        <v>0</v>
      </c>
      <c r="HKB21" s="773">
        <f t="shared" si="88"/>
        <v>0</v>
      </c>
      <c r="HKC21" s="773">
        <f t="shared" si="88"/>
        <v>0</v>
      </c>
      <c r="HKD21" s="773">
        <f t="shared" si="88"/>
        <v>0</v>
      </c>
      <c r="HKE21" s="773">
        <f t="shared" si="88"/>
        <v>0</v>
      </c>
      <c r="HKF21" s="773">
        <f t="shared" si="88"/>
        <v>0</v>
      </c>
      <c r="HKG21" s="773">
        <f t="shared" si="88"/>
        <v>0</v>
      </c>
      <c r="HKH21" s="773">
        <f t="shared" si="88"/>
        <v>0</v>
      </c>
      <c r="HKI21" s="773">
        <f t="shared" si="88"/>
        <v>0</v>
      </c>
      <c r="HKJ21" s="773">
        <f t="shared" ref="HKJ21:HMU21" si="89">IF(OR(HKJ26&lt;$C$18,HKJ26&gt;($C$18+9)),0,HKJ27)</f>
        <v>0</v>
      </c>
      <c r="HKK21" s="773">
        <f t="shared" si="89"/>
        <v>0</v>
      </c>
      <c r="HKL21" s="773">
        <f t="shared" si="89"/>
        <v>0</v>
      </c>
      <c r="HKM21" s="773">
        <f t="shared" si="89"/>
        <v>0</v>
      </c>
      <c r="HKN21" s="773">
        <f t="shared" si="89"/>
        <v>0</v>
      </c>
      <c r="HKO21" s="773">
        <f t="shared" si="89"/>
        <v>0</v>
      </c>
      <c r="HKP21" s="773">
        <f t="shared" si="89"/>
        <v>0</v>
      </c>
      <c r="HKQ21" s="773">
        <f t="shared" si="89"/>
        <v>0</v>
      </c>
      <c r="HKR21" s="773">
        <f t="shared" si="89"/>
        <v>0</v>
      </c>
      <c r="HKS21" s="773">
        <f t="shared" si="89"/>
        <v>0</v>
      </c>
      <c r="HKT21" s="773">
        <f t="shared" si="89"/>
        <v>0</v>
      </c>
      <c r="HKU21" s="773">
        <f t="shared" si="89"/>
        <v>0</v>
      </c>
      <c r="HKV21" s="773">
        <f t="shared" si="89"/>
        <v>0</v>
      </c>
      <c r="HKW21" s="773">
        <f t="shared" si="89"/>
        <v>0</v>
      </c>
      <c r="HKX21" s="773">
        <f t="shared" si="89"/>
        <v>0</v>
      </c>
      <c r="HKY21" s="773">
        <f t="shared" si="89"/>
        <v>0</v>
      </c>
      <c r="HKZ21" s="773">
        <f t="shared" si="89"/>
        <v>0</v>
      </c>
      <c r="HLA21" s="773">
        <f t="shared" si="89"/>
        <v>0</v>
      </c>
      <c r="HLB21" s="773">
        <f t="shared" si="89"/>
        <v>0</v>
      </c>
      <c r="HLC21" s="773">
        <f t="shared" si="89"/>
        <v>0</v>
      </c>
      <c r="HLD21" s="773">
        <f t="shared" si="89"/>
        <v>0</v>
      </c>
      <c r="HLE21" s="773">
        <f t="shared" si="89"/>
        <v>0</v>
      </c>
      <c r="HLF21" s="773">
        <f t="shared" si="89"/>
        <v>0</v>
      </c>
      <c r="HLG21" s="773">
        <f t="shared" si="89"/>
        <v>0</v>
      </c>
      <c r="HLH21" s="773">
        <f t="shared" si="89"/>
        <v>0</v>
      </c>
      <c r="HLI21" s="773">
        <f t="shared" si="89"/>
        <v>0</v>
      </c>
      <c r="HLJ21" s="773">
        <f t="shared" si="89"/>
        <v>0</v>
      </c>
      <c r="HLK21" s="773">
        <f t="shared" si="89"/>
        <v>0</v>
      </c>
      <c r="HLL21" s="773">
        <f t="shared" si="89"/>
        <v>0</v>
      </c>
      <c r="HLM21" s="773">
        <f t="shared" si="89"/>
        <v>0</v>
      </c>
      <c r="HLN21" s="773">
        <f t="shared" si="89"/>
        <v>0</v>
      </c>
      <c r="HLO21" s="773">
        <f t="shared" si="89"/>
        <v>0</v>
      </c>
      <c r="HLP21" s="773">
        <f t="shared" si="89"/>
        <v>0</v>
      </c>
      <c r="HLQ21" s="773">
        <f t="shared" si="89"/>
        <v>0</v>
      </c>
      <c r="HLR21" s="773">
        <f t="shared" si="89"/>
        <v>0</v>
      </c>
      <c r="HLS21" s="773">
        <f t="shared" si="89"/>
        <v>0</v>
      </c>
      <c r="HLT21" s="773">
        <f t="shared" si="89"/>
        <v>0</v>
      </c>
      <c r="HLU21" s="773">
        <f t="shared" si="89"/>
        <v>0</v>
      </c>
      <c r="HLV21" s="773">
        <f t="shared" si="89"/>
        <v>0</v>
      </c>
      <c r="HLW21" s="773">
        <f t="shared" si="89"/>
        <v>0</v>
      </c>
      <c r="HLX21" s="773">
        <f t="shared" si="89"/>
        <v>0</v>
      </c>
      <c r="HLY21" s="773">
        <f t="shared" si="89"/>
        <v>0</v>
      </c>
      <c r="HLZ21" s="773">
        <f t="shared" si="89"/>
        <v>0</v>
      </c>
      <c r="HMA21" s="773">
        <f t="shared" si="89"/>
        <v>0</v>
      </c>
      <c r="HMB21" s="773">
        <f t="shared" si="89"/>
        <v>0</v>
      </c>
      <c r="HMC21" s="773">
        <f t="shared" si="89"/>
        <v>0</v>
      </c>
      <c r="HMD21" s="773">
        <f t="shared" si="89"/>
        <v>0</v>
      </c>
      <c r="HME21" s="773">
        <f t="shared" si="89"/>
        <v>0</v>
      </c>
      <c r="HMF21" s="773">
        <f t="shared" si="89"/>
        <v>0</v>
      </c>
      <c r="HMG21" s="773">
        <f t="shared" si="89"/>
        <v>0</v>
      </c>
      <c r="HMH21" s="773">
        <f t="shared" si="89"/>
        <v>0</v>
      </c>
      <c r="HMI21" s="773">
        <f t="shared" si="89"/>
        <v>0</v>
      </c>
      <c r="HMJ21" s="773">
        <f t="shared" si="89"/>
        <v>0</v>
      </c>
      <c r="HMK21" s="773">
        <f t="shared" si="89"/>
        <v>0</v>
      </c>
      <c r="HML21" s="773">
        <f t="shared" si="89"/>
        <v>0</v>
      </c>
      <c r="HMM21" s="773">
        <f t="shared" si="89"/>
        <v>0</v>
      </c>
      <c r="HMN21" s="773">
        <f t="shared" si="89"/>
        <v>0</v>
      </c>
      <c r="HMO21" s="773">
        <f t="shared" si="89"/>
        <v>0</v>
      </c>
      <c r="HMP21" s="773">
        <f t="shared" si="89"/>
        <v>0</v>
      </c>
      <c r="HMQ21" s="773">
        <f t="shared" si="89"/>
        <v>0</v>
      </c>
      <c r="HMR21" s="773">
        <f t="shared" si="89"/>
        <v>0</v>
      </c>
      <c r="HMS21" s="773">
        <f t="shared" si="89"/>
        <v>0</v>
      </c>
      <c r="HMT21" s="773">
        <f t="shared" si="89"/>
        <v>0</v>
      </c>
      <c r="HMU21" s="773">
        <f t="shared" si="89"/>
        <v>0</v>
      </c>
      <c r="HMV21" s="773">
        <f t="shared" ref="HMV21:HPG21" si="90">IF(OR(HMV26&lt;$C$18,HMV26&gt;($C$18+9)),0,HMV27)</f>
        <v>0</v>
      </c>
      <c r="HMW21" s="773">
        <f t="shared" si="90"/>
        <v>0</v>
      </c>
      <c r="HMX21" s="773">
        <f t="shared" si="90"/>
        <v>0</v>
      </c>
      <c r="HMY21" s="773">
        <f t="shared" si="90"/>
        <v>0</v>
      </c>
      <c r="HMZ21" s="773">
        <f t="shared" si="90"/>
        <v>0</v>
      </c>
      <c r="HNA21" s="773">
        <f t="shared" si="90"/>
        <v>0</v>
      </c>
      <c r="HNB21" s="773">
        <f t="shared" si="90"/>
        <v>0</v>
      </c>
      <c r="HNC21" s="773">
        <f t="shared" si="90"/>
        <v>0</v>
      </c>
      <c r="HND21" s="773">
        <f t="shared" si="90"/>
        <v>0</v>
      </c>
      <c r="HNE21" s="773">
        <f t="shared" si="90"/>
        <v>0</v>
      </c>
      <c r="HNF21" s="773">
        <f t="shared" si="90"/>
        <v>0</v>
      </c>
      <c r="HNG21" s="773">
        <f t="shared" si="90"/>
        <v>0</v>
      </c>
      <c r="HNH21" s="773">
        <f t="shared" si="90"/>
        <v>0</v>
      </c>
      <c r="HNI21" s="773">
        <f t="shared" si="90"/>
        <v>0</v>
      </c>
      <c r="HNJ21" s="773">
        <f t="shared" si="90"/>
        <v>0</v>
      </c>
      <c r="HNK21" s="773">
        <f t="shared" si="90"/>
        <v>0</v>
      </c>
      <c r="HNL21" s="773">
        <f t="shared" si="90"/>
        <v>0</v>
      </c>
      <c r="HNM21" s="773">
        <f t="shared" si="90"/>
        <v>0</v>
      </c>
      <c r="HNN21" s="773">
        <f t="shared" si="90"/>
        <v>0</v>
      </c>
      <c r="HNO21" s="773">
        <f t="shared" si="90"/>
        <v>0</v>
      </c>
      <c r="HNP21" s="773">
        <f t="shared" si="90"/>
        <v>0</v>
      </c>
      <c r="HNQ21" s="773">
        <f t="shared" si="90"/>
        <v>0</v>
      </c>
      <c r="HNR21" s="773">
        <f t="shared" si="90"/>
        <v>0</v>
      </c>
      <c r="HNS21" s="773">
        <f t="shared" si="90"/>
        <v>0</v>
      </c>
      <c r="HNT21" s="773">
        <f t="shared" si="90"/>
        <v>0</v>
      </c>
      <c r="HNU21" s="773">
        <f t="shared" si="90"/>
        <v>0</v>
      </c>
      <c r="HNV21" s="773">
        <f t="shared" si="90"/>
        <v>0</v>
      </c>
      <c r="HNW21" s="773">
        <f t="shared" si="90"/>
        <v>0</v>
      </c>
      <c r="HNX21" s="773">
        <f t="shared" si="90"/>
        <v>0</v>
      </c>
      <c r="HNY21" s="773">
        <f t="shared" si="90"/>
        <v>0</v>
      </c>
      <c r="HNZ21" s="773">
        <f t="shared" si="90"/>
        <v>0</v>
      </c>
      <c r="HOA21" s="773">
        <f t="shared" si="90"/>
        <v>0</v>
      </c>
      <c r="HOB21" s="773">
        <f t="shared" si="90"/>
        <v>0</v>
      </c>
      <c r="HOC21" s="773">
        <f t="shared" si="90"/>
        <v>0</v>
      </c>
      <c r="HOD21" s="773">
        <f t="shared" si="90"/>
        <v>0</v>
      </c>
      <c r="HOE21" s="773">
        <f t="shared" si="90"/>
        <v>0</v>
      </c>
      <c r="HOF21" s="773">
        <f t="shared" si="90"/>
        <v>0</v>
      </c>
      <c r="HOG21" s="773">
        <f t="shared" si="90"/>
        <v>0</v>
      </c>
      <c r="HOH21" s="773">
        <f t="shared" si="90"/>
        <v>0</v>
      </c>
      <c r="HOI21" s="773">
        <f t="shared" si="90"/>
        <v>0</v>
      </c>
      <c r="HOJ21" s="773">
        <f t="shared" si="90"/>
        <v>0</v>
      </c>
      <c r="HOK21" s="773">
        <f t="shared" si="90"/>
        <v>0</v>
      </c>
      <c r="HOL21" s="773">
        <f t="shared" si="90"/>
        <v>0</v>
      </c>
      <c r="HOM21" s="773">
        <f t="shared" si="90"/>
        <v>0</v>
      </c>
      <c r="HON21" s="773">
        <f t="shared" si="90"/>
        <v>0</v>
      </c>
      <c r="HOO21" s="773">
        <f t="shared" si="90"/>
        <v>0</v>
      </c>
      <c r="HOP21" s="773">
        <f t="shared" si="90"/>
        <v>0</v>
      </c>
      <c r="HOQ21" s="773">
        <f t="shared" si="90"/>
        <v>0</v>
      </c>
      <c r="HOR21" s="773">
        <f t="shared" si="90"/>
        <v>0</v>
      </c>
      <c r="HOS21" s="773">
        <f t="shared" si="90"/>
        <v>0</v>
      </c>
      <c r="HOT21" s="773">
        <f t="shared" si="90"/>
        <v>0</v>
      </c>
      <c r="HOU21" s="773">
        <f t="shared" si="90"/>
        <v>0</v>
      </c>
      <c r="HOV21" s="773">
        <f t="shared" si="90"/>
        <v>0</v>
      </c>
      <c r="HOW21" s="773">
        <f t="shared" si="90"/>
        <v>0</v>
      </c>
      <c r="HOX21" s="773">
        <f t="shared" si="90"/>
        <v>0</v>
      </c>
      <c r="HOY21" s="773">
        <f t="shared" si="90"/>
        <v>0</v>
      </c>
      <c r="HOZ21" s="773">
        <f t="shared" si="90"/>
        <v>0</v>
      </c>
      <c r="HPA21" s="773">
        <f t="shared" si="90"/>
        <v>0</v>
      </c>
      <c r="HPB21" s="773">
        <f t="shared" si="90"/>
        <v>0</v>
      </c>
      <c r="HPC21" s="773">
        <f t="shared" si="90"/>
        <v>0</v>
      </c>
      <c r="HPD21" s="773">
        <f t="shared" si="90"/>
        <v>0</v>
      </c>
      <c r="HPE21" s="773">
        <f t="shared" si="90"/>
        <v>0</v>
      </c>
      <c r="HPF21" s="773">
        <f t="shared" si="90"/>
        <v>0</v>
      </c>
      <c r="HPG21" s="773">
        <f t="shared" si="90"/>
        <v>0</v>
      </c>
      <c r="HPH21" s="773">
        <f t="shared" ref="HPH21:HRS21" si="91">IF(OR(HPH26&lt;$C$18,HPH26&gt;($C$18+9)),0,HPH27)</f>
        <v>0</v>
      </c>
      <c r="HPI21" s="773">
        <f t="shared" si="91"/>
        <v>0</v>
      </c>
      <c r="HPJ21" s="773">
        <f t="shared" si="91"/>
        <v>0</v>
      </c>
      <c r="HPK21" s="773">
        <f t="shared" si="91"/>
        <v>0</v>
      </c>
      <c r="HPL21" s="773">
        <f t="shared" si="91"/>
        <v>0</v>
      </c>
      <c r="HPM21" s="773">
        <f t="shared" si="91"/>
        <v>0</v>
      </c>
      <c r="HPN21" s="773">
        <f t="shared" si="91"/>
        <v>0</v>
      </c>
      <c r="HPO21" s="773">
        <f t="shared" si="91"/>
        <v>0</v>
      </c>
      <c r="HPP21" s="773">
        <f t="shared" si="91"/>
        <v>0</v>
      </c>
      <c r="HPQ21" s="773">
        <f t="shared" si="91"/>
        <v>0</v>
      </c>
      <c r="HPR21" s="773">
        <f t="shared" si="91"/>
        <v>0</v>
      </c>
      <c r="HPS21" s="773">
        <f t="shared" si="91"/>
        <v>0</v>
      </c>
      <c r="HPT21" s="773">
        <f t="shared" si="91"/>
        <v>0</v>
      </c>
      <c r="HPU21" s="773">
        <f t="shared" si="91"/>
        <v>0</v>
      </c>
      <c r="HPV21" s="773">
        <f t="shared" si="91"/>
        <v>0</v>
      </c>
      <c r="HPW21" s="773">
        <f t="shared" si="91"/>
        <v>0</v>
      </c>
      <c r="HPX21" s="773">
        <f t="shared" si="91"/>
        <v>0</v>
      </c>
      <c r="HPY21" s="773">
        <f t="shared" si="91"/>
        <v>0</v>
      </c>
      <c r="HPZ21" s="773">
        <f t="shared" si="91"/>
        <v>0</v>
      </c>
      <c r="HQA21" s="773">
        <f t="shared" si="91"/>
        <v>0</v>
      </c>
      <c r="HQB21" s="773">
        <f t="shared" si="91"/>
        <v>0</v>
      </c>
      <c r="HQC21" s="773">
        <f t="shared" si="91"/>
        <v>0</v>
      </c>
      <c r="HQD21" s="773">
        <f t="shared" si="91"/>
        <v>0</v>
      </c>
      <c r="HQE21" s="773">
        <f t="shared" si="91"/>
        <v>0</v>
      </c>
      <c r="HQF21" s="773">
        <f t="shared" si="91"/>
        <v>0</v>
      </c>
      <c r="HQG21" s="773">
        <f t="shared" si="91"/>
        <v>0</v>
      </c>
      <c r="HQH21" s="773">
        <f t="shared" si="91"/>
        <v>0</v>
      </c>
      <c r="HQI21" s="773">
        <f t="shared" si="91"/>
        <v>0</v>
      </c>
      <c r="HQJ21" s="773">
        <f t="shared" si="91"/>
        <v>0</v>
      </c>
      <c r="HQK21" s="773">
        <f t="shared" si="91"/>
        <v>0</v>
      </c>
      <c r="HQL21" s="773">
        <f t="shared" si="91"/>
        <v>0</v>
      </c>
      <c r="HQM21" s="773">
        <f t="shared" si="91"/>
        <v>0</v>
      </c>
      <c r="HQN21" s="773">
        <f t="shared" si="91"/>
        <v>0</v>
      </c>
      <c r="HQO21" s="773">
        <f t="shared" si="91"/>
        <v>0</v>
      </c>
      <c r="HQP21" s="773">
        <f t="shared" si="91"/>
        <v>0</v>
      </c>
      <c r="HQQ21" s="773">
        <f t="shared" si="91"/>
        <v>0</v>
      </c>
      <c r="HQR21" s="773">
        <f t="shared" si="91"/>
        <v>0</v>
      </c>
      <c r="HQS21" s="773">
        <f t="shared" si="91"/>
        <v>0</v>
      </c>
      <c r="HQT21" s="773">
        <f t="shared" si="91"/>
        <v>0</v>
      </c>
      <c r="HQU21" s="773">
        <f t="shared" si="91"/>
        <v>0</v>
      </c>
      <c r="HQV21" s="773">
        <f t="shared" si="91"/>
        <v>0</v>
      </c>
      <c r="HQW21" s="773">
        <f t="shared" si="91"/>
        <v>0</v>
      </c>
      <c r="HQX21" s="773">
        <f t="shared" si="91"/>
        <v>0</v>
      </c>
      <c r="HQY21" s="773">
        <f t="shared" si="91"/>
        <v>0</v>
      </c>
      <c r="HQZ21" s="773">
        <f t="shared" si="91"/>
        <v>0</v>
      </c>
      <c r="HRA21" s="773">
        <f t="shared" si="91"/>
        <v>0</v>
      </c>
      <c r="HRB21" s="773">
        <f t="shared" si="91"/>
        <v>0</v>
      </c>
      <c r="HRC21" s="773">
        <f t="shared" si="91"/>
        <v>0</v>
      </c>
      <c r="HRD21" s="773">
        <f t="shared" si="91"/>
        <v>0</v>
      </c>
      <c r="HRE21" s="773">
        <f t="shared" si="91"/>
        <v>0</v>
      </c>
      <c r="HRF21" s="773">
        <f t="shared" si="91"/>
        <v>0</v>
      </c>
      <c r="HRG21" s="773">
        <f t="shared" si="91"/>
        <v>0</v>
      </c>
      <c r="HRH21" s="773">
        <f t="shared" si="91"/>
        <v>0</v>
      </c>
      <c r="HRI21" s="773">
        <f t="shared" si="91"/>
        <v>0</v>
      </c>
      <c r="HRJ21" s="773">
        <f t="shared" si="91"/>
        <v>0</v>
      </c>
      <c r="HRK21" s="773">
        <f t="shared" si="91"/>
        <v>0</v>
      </c>
      <c r="HRL21" s="773">
        <f t="shared" si="91"/>
        <v>0</v>
      </c>
      <c r="HRM21" s="773">
        <f t="shared" si="91"/>
        <v>0</v>
      </c>
      <c r="HRN21" s="773">
        <f t="shared" si="91"/>
        <v>0</v>
      </c>
      <c r="HRO21" s="773">
        <f t="shared" si="91"/>
        <v>0</v>
      </c>
      <c r="HRP21" s="773">
        <f t="shared" si="91"/>
        <v>0</v>
      </c>
      <c r="HRQ21" s="773">
        <f t="shared" si="91"/>
        <v>0</v>
      </c>
      <c r="HRR21" s="773">
        <f t="shared" si="91"/>
        <v>0</v>
      </c>
      <c r="HRS21" s="773">
        <f t="shared" si="91"/>
        <v>0</v>
      </c>
      <c r="HRT21" s="773">
        <f t="shared" ref="HRT21:HUE21" si="92">IF(OR(HRT26&lt;$C$18,HRT26&gt;($C$18+9)),0,HRT27)</f>
        <v>0</v>
      </c>
      <c r="HRU21" s="773">
        <f t="shared" si="92"/>
        <v>0</v>
      </c>
      <c r="HRV21" s="773">
        <f t="shared" si="92"/>
        <v>0</v>
      </c>
      <c r="HRW21" s="773">
        <f t="shared" si="92"/>
        <v>0</v>
      </c>
      <c r="HRX21" s="773">
        <f t="shared" si="92"/>
        <v>0</v>
      </c>
      <c r="HRY21" s="773">
        <f t="shared" si="92"/>
        <v>0</v>
      </c>
      <c r="HRZ21" s="773">
        <f t="shared" si="92"/>
        <v>0</v>
      </c>
      <c r="HSA21" s="773">
        <f t="shared" si="92"/>
        <v>0</v>
      </c>
      <c r="HSB21" s="773">
        <f t="shared" si="92"/>
        <v>0</v>
      </c>
      <c r="HSC21" s="773">
        <f t="shared" si="92"/>
        <v>0</v>
      </c>
      <c r="HSD21" s="773">
        <f t="shared" si="92"/>
        <v>0</v>
      </c>
      <c r="HSE21" s="773">
        <f t="shared" si="92"/>
        <v>0</v>
      </c>
      <c r="HSF21" s="773">
        <f t="shared" si="92"/>
        <v>0</v>
      </c>
      <c r="HSG21" s="773">
        <f t="shared" si="92"/>
        <v>0</v>
      </c>
      <c r="HSH21" s="773">
        <f t="shared" si="92"/>
        <v>0</v>
      </c>
      <c r="HSI21" s="773">
        <f t="shared" si="92"/>
        <v>0</v>
      </c>
      <c r="HSJ21" s="773">
        <f t="shared" si="92"/>
        <v>0</v>
      </c>
      <c r="HSK21" s="773">
        <f t="shared" si="92"/>
        <v>0</v>
      </c>
      <c r="HSL21" s="773">
        <f t="shared" si="92"/>
        <v>0</v>
      </c>
      <c r="HSM21" s="773">
        <f t="shared" si="92"/>
        <v>0</v>
      </c>
      <c r="HSN21" s="773">
        <f t="shared" si="92"/>
        <v>0</v>
      </c>
      <c r="HSO21" s="773">
        <f t="shared" si="92"/>
        <v>0</v>
      </c>
      <c r="HSP21" s="773">
        <f t="shared" si="92"/>
        <v>0</v>
      </c>
      <c r="HSQ21" s="773">
        <f t="shared" si="92"/>
        <v>0</v>
      </c>
      <c r="HSR21" s="773">
        <f t="shared" si="92"/>
        <v>0</v>
      </c>
      <c r="HSS21" s="773">
        <f t="shared" si="92"/>
        <v>0</v>
      </c>
      <c r="HST21" s="773">
        <f t="shared" si="92"/>
        <v>0</v>
      </c>
      <c r="HSU21" s="773">
        <f t="shared" si="92"/>
        <v>0</v>
      </c>
      <c r="HSV21" s="773">
        <f t="shared" si="92"/>
        <v>0</v>
      </c>
      <c r="HSW21" s="773">
        <f t="shared" si="92"/>
        <v>0</v>
      </c>
      <c r="HSX21" s="773">
        <f t="shared" si="92"/>
        <v>0</v>
      </c>
      <c r="HSY21" s="773">
        <f t="shared" si="92"/>
        <v>0</v>
      </c>
      <c r="HSZ21" s="773">
        <f t="shared" si="92"/>
        <v>0</v>
      </c>
      <c r="HTA21" s="773">
        <f t="shared" si="92"/>
        <v>0</v>
      </c>
      <c r="HTB21" s="773">
        <f t="shared" si="92"/>
        <v>0</v>
      </c>
      <c r="HTC21" s="773">
        <f t="shared" si="92"/>
        <v>0</v>
      </c>
      <c r="HTD21" s="773">
        <f t="shared" si="92"/>
        <v>0</v>
      </c>
      <c r="HTE21" s="773">
        <f t="shared" si="92"/>
        <v>0</v>
      </c>
      <c r="HTF21" s="773">
        <f t="shared" si="92"/>
        <v>0</v>
      </c>
      <c r="HTG21" s="773">
        <f t="shared" si="92"/>
        <v>0</v>
      </c>
      <c r="HTH21" s="773">
        <f t="shared" si="92"/>
        <v>0</v>
      </c>
      <c r="HTI21" s="773">
        <f t="shared" si="92"/>
        <v>0</v>
      </c>
      <c r="HTJ21" s="773">
        <f t="shared" si="92"/>
        <v>0</v>
      </c>
      <c r="HTK21" s="773">
        <f t="shared" si="92"/>
        <v>0</v>
      </c>
      <c r="HTL21" s="773">
        <f t="shared" si="92"/>
        <v>0</v>
      </c>
      <c r="HTM21" s="773">
        <f t="shared" si="92"/>
        <v>0</v>
      </c>
      <c r="HTN21" s="773">
        <f t="shared" si="92"/>
        <v>0</v>
      </c>
      <c r="HTO21" s="773">
        <f t="shared" si="92"/>
        <v>0</v>
      </c>
      <c r="HTP21" s="773">
        <f t="shared" si="92"/>
        <v>0</v>
      </c>
      <c r="HTQ21" s="773">
        <f t="shared" si="92"/>
        <v>0</v>
      </c>
      <c r="HTR21" s="773">
        <f t="shared" si="92"/>
        <v>0</v>
      </c>
      <c r="HTS21" s="773">
        <f t="shared" si="92"/>
        <v>0</v>
      </c>
      <c r="HTT21" s="773">
        <f t="shared" si="92"/>
        <v>0</v>
      </c>
      <c r="HTU21" s="773">
        <f t="shared" si="92"/>
        <v>0</v>
      </c>
      <c r="HTV21" s="773">
        <f t="shared" si="92"/>
        <v>0</v>
      </c>
      <c r="HTW21" s="773">
        <f t="shared" si="92"/>
        <v>0</v>
      </c>
      <c r="HTX21" s="773">
        <f t="shared" si="92"/>
        <v>0</v>
      </c>
      <c r="HTY21" s="773">
        <f t="shared" si="92"/>
        <v>0</v>
      </c>
      <c r="HTZ21" s="773">
        <f t="shared" si="92"/>
        <v>0</v>
      </c>
      <c r="HUA21" s="773">
        <f t="shared" si="92"/>
        <v>0</v>
      </c>
      <c r="HUB21" s="773">
        <f t="shared" si="92"/>
        <v>0</v>
      </c>
      <c r="HUC21" s="773">
        <f t="shared" si="92"/>
        <v>0</v>
      </c>
      <c r="HUD21" s="773">
        <f t="shared" si="92"/>
        <v>0</v>
      </c>
      <c r="HUE21" s="773">
        <f t="shared" si="92"/>
        <v>0</v>
      </c>
      <c r="HUF21" s="773">
        <f t="shared" ref="HUF21:HWQ21" si="93">IF(OR(HUF26&lt;$C$18,HUF26&gt;($C$18+9)),0,HUF27)</f>
        <v>0</v>
      </c>
      <c r="HUG21" s="773">
        <f t="shared" si="93"/>
        <v>0</v>
      </c>
      <c r="HUH21" s="773">
        <f t="shared" si="93"/>
        <v>0</v>
      </c>
      <c r="HUI21" s="773">
        <f t="shared" si="93"/>
        <v>0</v>
      </c>
      <c r="HUJ21" s="773">
        <f t="shared" si="93"/>
        <v>0</v>
      </c>
      <c r="HUK21" s="773">
        <f t="shared" si="93"/>
        <v>0</v>
      </c>
      <c r="HUL21" s="773">
        <f t="shared" si="93"/>
        <v>0</v>
      </c>
      <c r="HUM21" s="773">
        <f t="shared" si="93"/>
        <v>0</v>
      </c>
      <c r="HUN21" s="773">
        <f t="shared" si="93"/>
        <v>0</v>
      </c>
      <c r="HUO21" s="773">
        <f t="shared" si="93"/>
        <v>0</v>
      </c>
      <c r="HUP21" s="773">
        <f t="shared" si="93"/>
        <v>0</v>
      </c>
      <c r="HUQ21" s="773">
        <f t="shared" si="93"/>
        <v>0</v>
      </c>
      <c r="HUR21" s="773">
        <f t="shared" si="93"/>
        <v>0</v>
      </c>
      <c r="HUS21" s="773">
        <f t="shared" si="93"/>
        <v>0</v>
      </c>
      <c r="HUT21" s="773">
        <f t="shared" si="93"/>
        <v>0</v>
      </c>
      <c r="HUU21" s="773">
        <f t="shared" si="93"/>
        <v>0</v>
      </c>
      <c r="HUV21" s="773">
        <f t="shared" si="93"/>
        <v>0</v>
      </c>
      <c r="HUW21" s="773">
        <f t="shared" si="93"/>
        <v>0</v>
      </c>
      <c r="HUX21" s="773">
        <f t="shared" si="93"/>
        <v>0</v>
      </c>
      <c r="HUY21" s="773">
        <f t="shared" si="93"/>
        <v>0</v>
      </c>
      <c r="HUZ21" s="773">
        <f t="shared" si="93"/>
        <v>0</v>
      </c>
      <c r="HVA21" s="773">
        <f t="shared" si="93"/>
        <v>0</v>
      </c>
      <c r="HVB21" s="773">
        <f t="shared" si="93"/>
        <v>0</v>
      </c>
      <c r="HVC21" s="773">
        <f t="shared" si="93"/>
        <v>0</v>
      </c>
      <c r="HVD21" s="773">
        <f t="shared" si="93"/>
        <v>0</v>
      </c>
      <c r="HVE21" s="773">
        <f t="shared" si="93"/>
        <v>0</v>
      </c>
      <c r="HVF21" s="773">
        <f t="shared" si="93"/>
        <v>0</v>
      </c>
      <c r="HVG21" s="773">
        <f t="shared" si="93"/>
        <v>0</v>
      </c>
      <c r="HVH21" s="773">
        <f t="shared" si="93"/>
        <v>0</v>
      </c>
      <c r="HVI21" s="773">
        <f t="shared" si="93"/>
        <v>0</v>
      </c>
      <c r="HVJ21" s="773">
        <f t="shared" si="93"/>
        <v>0</v>
      </c>
      <c r="HVK21" s="773">
        <f t="shared" si="93"/>
        <v>0</v>
      </c>
      <c r="HVL21" s="773">
        <f t="shared" si="93"/>
        <v>0</v>
      </c>
      <c r="HVM21" s="773">
        <f t="shared" si="93"/>
        <v>0</v>
      </c>
      <c r="HVN21" s="773">
        <f t="shared" si="93"/>
        <v>0</v>
      </c>
      <c r="HVO21" s="773">
        <f t="shared" si="93"/>
        <v>0</v>
      </c>
      <c r="HVP21" s="773">
        <f t="shared" si="93"/>
        <v>0</v>
      </c>
      <c r="HVQ21" s="773">
        <f t="shared" si="93"/>
        <v>0</v>
      </c>
      <c r="HVR21" s="773">
        <f t="shared" si="93"/>
        <v>0</v>
      </c>
      <c r="HVS21" s="773">
        <f t="shared" si="93"/>
        <v>0</v>
      </c>
      <c r="HVT21" s="773">
        <f t="shared" si="93"/>
        <v>0</v>
      </c>
      <c r="HVU21" s="773">
        <f t="shared" si="93"/>
        <v>0</v>
      </c>
      <c r="HVV21" s="773">
        <f t="shared" si="93"/>
        <v>0</v>
      </c>
      <c r="HVW21" s="773">
        <f t="shared" si="93"/>
        <v>0</v>
      </c>
      <c r="HVX21" s="773">
        <f t="shared" si="93"/>
        <v>0</v>
      </c>
      <c r="HVY21" s="773">
        <f t="shared" si="93"/>
        <v>0</v>
      </c>
      <c r="HVZ21" s="773">
        <f t="shared" si="93"/>
        <v>0</v>
      </c>
      <c r="HWA21" s="773">
        <f t="shared" si="93"/>
        <v>0</v>
      </c>
      <c r="HWB21" s="773">
        <f t="shared" si="93"/>
        <v>0</v>
      </c>
      <c r="HWC21" s="773">
        <f t="shared" si="93"/>
        <v>0</v>
      </c>
      <c r="HWD21" s="773">
        <f t="shared" si="93"/>
        <v>0</v>
      </c>
      <c r="HWE21" s="773">
        <f t="shared" si="93"/>
        <v>0</v>
      </c>
      <c r="HWF21" s="773">
        <f t="shared" si="93"/>
        <v>0</v>
      </c>
      <c r="HWG21" s="773">
        <f t="shared" si="93"/>
        <v>0</v>
      </c>
      <c r="HWH21" s="773">
        <f t="shared" si="93"/>
        <v>0</v>
      </c>
      <c r="HWI21" s="773">
        <f t="shared" si="93"/>
        <v>0</v>
      </c>
      <c r="HWJ21" s="773">
        <f t="shared" si="93"/>
        <v>0</v>
      </c>
      <c r="HWK21" s="773">
        <f t="shared" si="93"/>
        <v>0</v>
      </c>
      <c r="HWL21" s="773">
        <f t="shared" si="93"/>
        <v>0</v>
      </c>
      <c r="HWM21" s="773">
        <f t="shared" si="93"/>
        <v>0</v>
      </c>
      <c r="HWN21" s="773">
        <f t="shared" si="93"/>
        <v>0</v>
      </c>
      <c r="HWO21" s="773">
        <f t="shared" si="93"/>
        <v>0</v>
      </c>
      <c r="HWP21" s="773">
        <f t="shared" si="93"/>
        <v>0</v>
      </c>
      <c r="HWQ21" s="773">
        <f t="shared" si="93"/>
        <v>0</v>
      </c>
      <c r="HWR21" s="773">
        <f t="shared" ref="HWR21:HZC21" si="94">IF(OR(HWR26&lt;$C$18,HWR26&gt;($C$18+9)),0,HWR27)</f>
        <v>0</v>
      </c>
      <c r="HWS21" s="773">
        <f t="shared" si="94"/>
        <v>0</v>
      </c>
      <c r="HWT21" s="773">
        <f t="shared" si="94"/>
        <v>0</v>
      </c>
      <c r="HWU21" s="773">
        <f t="shared" si="94"/>
        <v>0</v>
      </c>
      <c r="HWV21" s="773">
        <f t="shared" si="94"/>
        <v>0</v>
      </c>
      <c r="HWW21" s="773">
        <f t="shared" si="94"/>
        <v>0</v>
      </c>
      <c r="HWX21" s="773">
        <f t="shared" si="94"/>
        <v>0</v>
      </c>
      <c r="HWY21" s="773">
        <f t="shared" si="94"/>
        <v>0</v>
      </c>
      <c r="HWZ21" s="773">
        <f t="shared" si="94"/>
        <v>0</v>
      </c>
      <c r="HXA21" s="773">
        <f t="shared" si="94"/>
        <v>0</v>
      </c>
      <c r="HXB21" s="773">
        <f t="shared" si="94"/>
        <v>0</v>
      </c>
      <c r="HXC21" s="773">
        <f t="shared" si="94"/>
        <v>0</v>
      </c>
      <c r="HXD21" s="773">
        <f t="shared" si="94"/>
        <v>0</v>
      </c>
      <c r="HXE21" s="773">
        <f t="shared" si="94"/>
        <v>0</v>
      </c>
      <c r="HXF21" s="773">
        <f t="shared" si="94"/>
        <v>0</v>
      </c>
      <c r="HXG21" s="773">
        <f t="shared" si="94"/>
        <v>0</v>
      </c>
      <c r="HXH21" s="773">
        <f t="shared" si="94"/>
        <v>0</v>
      </c>
      <c r="HXI21" s="773">
        <f t="shared" si="94"/>
        <v>0</v>
      </c>
      <c r="HXJ21" s="773">
        <f t="shared" si="94"/>
        <v>0</v>
      </c>
      <c r="HXK21" s="773">
        <f t="shared" si="94"/>
        <v>0</v>
      </c>
      <c r="HXL21" s="773">
        <f t="shared" si="94"/>
        <v>0</v>
      </c>
      <c r="HXM21" s="773">
        <f t="shared" si="94"/>
        <v>0</v>
      </c>
      <c r="HXN21" s="773">
        <f t="shared" si="94"/>
        <v>0</v>
      </c>
      <c r="HXO21" s="773">
        <f t="shared" si="94"/>
        <v>0</v>
      </c>
      <c r="HXP21" s="773">
        <f t="shared" si="94"/>
        <v>0</v>
      </c>
      <c r="HXQ21" s="773">
        <f t="shared" si="94"/>
        <v>0</v>
      </c>
      <c r="HXR21" s="773">
        <f t="shared" si="94"/>
        <v>0</v>
      </c>
      <c r="HXS21" s="773">
        <f t="shared" si="94"/>
        <v>0</v>
      </c>
      <c r="HXT21" s="773">
        <f t="shared" si="94"/>
        <v>0</v>
      </c>
      <c r="HXU21" s="773">
        <f t="shared" si="94"/>
        <v>0</v>
      </c>
      <c r="HXV21" s="773">
        <f t="shared" si="94"/>
        <v>0</v>
      </c>
      <c r="HXW21" s="773">
        <f t="shared" si="94"/>
        <v>0</v>
      </c>
      <c r="HXX21" s="773">
        <f t="shared" si="94"/>
        <v>0</v>
      </c>
      <c r="HXY21" s="773">
        <f t="shared" si="94"/>
        <v>0</v>
      </c>
      <c r="HXZ21" s="773">
        <f t="shared" si="94"/>
        <v>0</v>
      </c>
      <c r="HYA21" s="773">
        <f t="shared" si="94"/>
        <v>0</v>
      </c>
      <c r="HYB21" s="773">
        <f t="shared" si="94"/>
        <v>0</v>
      </c>
      <c r="HYC21" s="773">
        <f t="shared" si="94"/>
        <v>0</v>
      </c>
      <c r="HYD21" s="773">
        <f t="shared" si="94"/>
        <v>0</v>
      </c>
      <c r="HYE21" s="773">
        <f t="shared" si="94"/>
        <v>0</v>
      </c>
      <c r="HYF21" s="773">
        <f t="shared" si="94"/>
        <v>0</v>
      </c>
      <c r="HYG21" s="773">
        <f t="shared" si="94"/>
        <v>0</v>
      </c>
      <c r="HYH21" s="773">
        <f t="shared" si="94"/>
        <v>0</v>
      </c>
      <c r="HYI21" s="773">
        <f t="shared" si="94"/>
        <v>0</v>
      </c>
      <c r="HYJ21" s="773">
        <f t="shared" si="94"/>
        <v>0</v>
      </c>
      <c r="HYK21" s="773">
        <f t="shared" si="94"/>
        <v>0</v>
      </c>
      <c r="HYL21" s="773">
        <f t="shared" si="94"/>
        <v>0</v>
      </c>
      <c r="HYM21" s="773">
        <f t="shared" si="94"/>
        <v>0</v>
      </c>
      <c r="HYN21" s="773">
        <f t="shared" si="94"/>
        <v>0</v>
      </c>
      <c r="HYO21" s="773">
        <f t="shared" si="94"/>
        <v>0</v>
      </c>
      <c r="HYP21" s="773">
        <f t="shared" si="94"/>
        <v>0</v>
      </c>
      <c r="HYQ21" s="773">
        <f t="shared" si="94"/>
        <v>0</v>
      </c>
      <c r="HYR21" s="773">
        <f t="shared" si="94"/>
        <v>0</v>
      </c>
      <c r="HYS21" s="773">
        <f t="shared" si="94"/>
        <v>0</v>
      </c>
      <c r="HYT21" s="773">
        <f t="shared" si="94"/>
        <v>0</v>
      </c>
      <c r="HYU21" s="773">
        <f t="shared" si="94"/>
        <v>0</v>
      </c>
      <c r="HYV21" s="773">
        <f t="shared" si="94"/>
        <v>0</v>
      </c>
      <c r="HYW21" s="773">
        <f t="shared" si="94"/>
        <v>0</v>
      </c>
      <c r="HYX21" s="773">
        <f t="shared" si="94"/>
        <v>0</v>
      </c>
      <c r="HYY21" s="773">
        <f t="shared" si="94"/>
        <v>0</v>
      </c>
      <c r="HYZ21" s="773">
        <f t="shared" si="94"/>
        <v>0</v>
      </c>
      <c r="HZA21" s="773">
        <f t="shared" si="94"/>
        <v>0</v>
      </c>
      <c r="HZB21" s="773">
        <f t="shared" si="94"/>
        <v>0</v>
      </c>
      <c r="HZC21" s="773">
        <f t="shared" si="94"/>
        <v>0</v>
      </c>
      <c r="HZD21" s="773">
        <f t="shared" ref="HZD21:IBO21" si="95">IF(OR(HZD26&lt;$C$18,HZD26&gt;($C$18+9)),0,HZD27)</f>
        <v>0</v>
      </c>
      <c r="HZE21" s="773">
        <f t="shared" si="95"/>
        <v>0</v>
      </c>
      <c r="HZF21" s="773">
        <f t="shared" si="95"/>
        <v>0</v>
      </c>
      <c r="HZG21" s="773">
        <f t="shared" si="95"/>
        <v>0</v>
      </c>
      <c r="HZH21" s="773">
        <f t="shared" si="95"/>
        <v>0</v>
      </c>
      <c r="HZI21" s="773">
        <f t="shared" si="95"/>
        <v>0</v>
      </c>
      <c r="HZJ21" s="773">
        <f t="shared" si="95"/>
        <v>0</v>
      </c>
      <c r="HZK21" s="773">
        <f t="shared" si="95"/>
        <v>0</v>
      </c>
      <c r="HZL21" s="773">
        <f t="shared" si="95"/>
        <v>0</v>
      </c>
      <c r="HZM21" s="773">
        <f t="shared" si="95"/>
        <v>0</v>
      </c>
      <c r="HZN21" s="773">
        <f t="shared" si="95"/>
        <v>0</v>
      </c>
      <c r="HZO21" s="773">
        <f t="shared" si="95"/>
        <v>0</v>
      </c>
      <c r="HZP21" s="773">
        <f t="shared" si="95"/>
        <v>0</v>
      </c>
      <c r="HZQ21" s="773">
        <f t="shared" si="95"/>
        <v>0</v>
      </c>
      <c r="HZR21" s="773">
        <f t="shared" si="95"/>
        <v>0</v>
      </c>
      <c r="HZS21" s="773">
        <f t="shared" si="95"/>
        <v>0</v>
      </c>
      <c r="HZT21" s="773">
        <f t="shared" si="95"/>
        <v>0</v>
      </c>
      <c r="HZU21" s="773">
        <f t="shared" si="95"/>
        <v>0</v>
      </c>
      <c r="HZV21" s="773">
        <f t="shared" si="95"/>
        <v>0</v>
      </c>
      <c r="HZW21" s="773">
        <f t="shared" si="95"/>
        <v>0</v>
      </c>
      <c r="HZX21" s="773">
        <f t="shared" si="95"/>
        <v>0</v>
      </c>
      <c r="HZY21" s="773">
        <f t="shared" si="95"/>
        <v>0</v>
      </c>
      <c r="HZZ21" s="773">
        <f t="shared" si="95"/>
        <v>0</v>
      </c>
      <c r="IAA21" s="773">
        <f t="shared" si="95"/>
        <v>0</v>
      </c>
      <c r="IAB21" s="773">
        <f t="shared" si="95"/>
        <v>0</v>
      </c>
      <c r="IAC21" s="773">
        <f t="shared" si="95"/>
        <v>0</v>
      </c>
      <c r="IAD21" s="773">
        <f t="shared" si="95"/>
        <v>0</v>
      </c>
      <c r="IAE21" s="773">
        <f t="shared" si="95"/>
        <v>0</v>
      </c>
      <c r="IAF21" s="773">
        <f t="shared" si="95"/>
        <v>0</v>
      </c>
      <c r="IAG21" s="773">
        <f t="shared" si="95"/>
        <v>0</v>
      </c>
      <c r="IAH21" s="773">
        <f t="shared" si="95"/>
        <v>0</v>
      </c>
      <c r="IAI21" s="773">
        <f t="shared" si="95"/>
        <v>0</v>
      </c>
      <c r="IAJ21" s="773">
        <f t="shared" si="95"/>
        <v>0</v>
      </c>
      <c r="IAK21" s="773">
        <f t="shared" si="95"/>
        <v>0</v>
      </c>
      <c r="IAL21" s="773">
        <f t="shared" si="95"/>
        <v>0</v>
      </c>
      <c r="IAM21" s="773">
        <f t="shared" si="95"/>
        <v>0</v>
      </c>
      <c r="IAN21" s="773">
        <f t="shared" si="95"/>
        <v>0</v>
      </c>
      <c r="IAO21" s="773">
        <f t="shared" si="95"/>
        <v>0</v>
      </c>
      <c r="IAP21" s="773">
        <f t="shared" si="95"/>
        <v>0</v>
      </c>
      <c r="IAQ21" s="773">
        <f t="shared" si="95"/>
        <v>0</v>
      </c>
      <c r="IAR21" s="773">
        <f t="shared" si="95"/>
        <v>0</v>
      </c>
      <c r="IAS21" s="773">
        <f t="shared" si="95"/>
        <v>0</v>
      </c>
      <c r="IAT21" s="773">
        <f t="shared" si="95"/>
        <v>0</v>
      </c>
      <c r="IAU21" s="773">
        <f t="shared" si="95"/>
        <v>0</v>
      </c>
      <c r="IAV21" s="773">
        <f t="shared" si="95"/>
        <v>0</v>
      </c>
      <c r="IAW21" s="773">
        <f t="shared" si="95"/>
        <v>0</v>
      </c>
      <c r="IAX21" s="773">
        <f t="shared" si="95"/>
        <v>0</v>
      </c>
      <c r="IAY21" s="773">
        <f t="shared" si="95"/>
        <v>0</v>
      </c>
      <c r="IAZ21" s="773">
        <f t="shared" si="95"/>
        <v>0</v>
      </c>
      <c r="IBA21" s="773">
        <f t="shared" si="95"/>
        <v>0</v>
      </c>
      <c r="IBB21" s="773">
        <f t="shared" si="95"/>
        <v>0</v>
      </c>
      <c r="IBC21" s="773">
        <f t="shared" si="95"/>
        <v>0</v>
      </c>
      <c r="IBD21" s="773">
        <f t="shared" si="95"/>
        <v>0</v>
      </c>
      <c r="IBE21" s="773">
        <f t="shared" si="95"/>
        <v>0</v>
      </c>
      <c r="IBF21" s="773">
        <f t="shared" si="95"/>
        <v>0</v>
      </c>
      <c r="IBG21" s="773">
        <f t="shared" si="95"/>
        <v>0</v>
      </c>
      <c r="IBH21" s="773">
        <f t="shared" si="95"/>
        <v>0</v>
      </c>
      <c r="IBI21" s="773">
        <f t="shared" si="95"/>
        <v>0</v>
      </c>
      <c r="IBJ21" s="773">
        <f t="shared" si="95"/>
        <v>0</v>
      </c>
      <c r="IBK21" s="773">
        <f t="shared" si="95"/>
        <v>0</v>
      </c>
      <c r="IBL21" s="773">
        <f t="shared" si="95"/>
        <v>0</v>
      </c>
      <c r="IBM21" s="773">
        <f t="shared" si="95"/>
        <v>0</v>
      </c>
      <c r="IBN21" s="773">
        <f t="shared" si="95"/>
        <v>0</v>
      </c>
      <c r="IBO21" s="773">
        <f t="shared" si="95"/>
        <v>0</v>
      </c>
      <c r="IBP21" s="773">
        <f t="shared" ref="IBP21:IEA21" si="96">IF(OR(IBP26&lt;$C$18,IBP26&gt;($C$18+9)),0,IBP27)</f>
        <v>0</v>
      </c>
      <c r="IBQ21" s="773">
        <f t="shared" si="96"/>
        <v>0</v>
      </c>
      <c r="IBR21" s="773">
        <f t="shared" si="96"/>
        <v>0</v>
      </c>
      <c r="IBS21" s="773">
        <f t="shared" si="96"/>
        <v>0</v>
      </c>
      <c r="IBT21" s="773">
        <f t="shared" si="96"/>
        <v>0</v>
      </c>
      <c r="IBU21" s="773">
        <f t="shared" si="96"/>
        <v>0</v>
      </c>
      <c r="IBV21" s="773">
        <f t="shared" si="96"/>
        <v>0</v>
      </c>
      <c r="IBW21" s="773">
        <f t="shared" si="96"/>
        <v>0</v>
      </c>
      <c r="IBX21" s="773">
        <f t="shared" si="96"/>
        <v>0</v>
      </c>
      <c r="IBY21" s="773">
        <f t="shared" si="96"/>
        <v>0</v>
      </c>
      <c r="IBZ21" s="773">
        <f t="shared" si="96"/>
        <v>0</v>
      </c>
      <c r="ICA21" s="773">
        <f t="shared" si="96"/>
        <v>0</v>
      </c>
      <c r="ICB21" s="773">
        <f t="shared" si="96"/>
        <v>0</v>
      </c>
      <c r="ICC21" s="773">
        <f t="shared" si="96"/>
        <v>0</v>
      </c>
      <c r="ICD21" s="773">
        <f t="shared" si="96"/>
        <v>0</v>
      </c>
      <c r="ICE21" s="773">
        <f t="shared" si="96"/>
        <v>0</v>
      </c>
      <c r="ICF21" s="773">
        <f t="shared" si="96"/>
        <v>0</v>
      </c>
      <c r="ICG21" s="773">
        <f t="shared" si="96"/>
        <v>0</v>
      </c>
      <c r="ICH21" s="773">
        <f t="shared" si="96"/>
        <v>0</v>
      </c>
      <c r="ICI21" s="773">
        <f t="shared" si="96"/>
        <v>0</v>
      </c>
      <c r="ICJ21" s="773">
        <f t="shared" si="96"/>
        <v>0</v>
      </c>
      <c r="ICK21" s="773">
        <f t="shared" si="96"/>
        <v>0</v>
      </c>
      <c r="ICL21" s="773">
        <f t="shared" si="96"/>
        <v>0</v>
      </c>
      <c r="ICM21" s="773">
        <f t="shared" si="96"/>
        <v>0</v>
      </c>
      <c r="ICN21" s="773">
        <f t="shared" si="96"/>
        <v>0</v>
      </c>
      <c r="ICO21" s="773">
        <f t="shared" si="96"/>
        <v>0</v>
      </c>
      <c r="ICP21" s="773">
        <f t="shared" si="96"/>
        <v>0</v>
      </c>
      <c r="ICQ21" s="773">
        <f t="shared" si="96"/>
        <v>0</v>
      </c>
      <c r="ICR21" s="773">
        <f t="shared" si="96"/>
        <v>0</v>
      </c>
      <c r="ICS21" s="773">
        <f t="shared" si="96"/>
        <v>0</v>
      </c>
      <c r="ICT21" s="773">
        <f t="shared" si="96"/>
        <v>0</v>
      </c>
      <c r="ICU21" s="773">
        <f t="shared" si="96"/>
        <v>0</v>
      </c>
      <c r="ICV21" s="773">
        <f t="shared" si="96"/>
        <v>0</v>
      </c>
      <c r="ICW21" s="773">
        <f t="shared" si="96"/>
        <v>0</v>
      </c>
      <c r="ICX21" s="773">
        <f t="shared" si="96"/>
        <v>0</v>
      </c>
      <c r="ICY21" s="773">
        <f t="shared" si="96"/>
        <v>0</v>
      </c>
      <c r="ICZ21" s="773">
        <f t="shared" si="96"/>
        <v>0</v>
      </c>
      <c r="IDA21" s="773">
        <f t="shared" si="96"/>
        <v>0</v>
      </c>
      <c r="IDB21" s="773">
        <f t="shared" si="96"/>
        <v>0</v>
      </c>
      <c r="IDC21" s="773">
        <f t="shared" si="96"/>
        <v>0</v>
      </c>
      <c r="IDD21" s="773">
        <f t="shared" si="96"/>
        <v>0</v>
      </c>
      <c r="IDE21" s="773">
        <f t="shared" si="96"/>
        <v>0</v>
      </c>
      <c r="IDF21" s="773">
        <f t="shared" si="96"/>
        <v>0</v>
      </c>
      <c r="IDG21" s="773">
        <f t="shared" si="96"/>
        <v>0</v>
      </c>
      <c r="IDH21" s="773">
        <f t="shared" si="96"/>
        <v>0</v>
      </c>
      <c r="IDI21" s="773">
        <f t="shared" si="96"/>
        <v>0</v>
      </c>
      <c r="IDJ21" s="773">
        <f t="shared" si="96"/>
        <v>0</v>
      </c>
      <c r="IDK21" s="773">
        <f t="shared" si="96"/>
        <v>0</v>
      </c>
      <c r="IDL21" s="773">
        <f t="shared" si="96"/>
        <v>0</v>
      </c>
      <c r="IDM21" s="773">
        <f t="shared" si="96"/>
        <v>0</v>
      </c>
      <c r="IDN21" s="773">
        <f t="shared" si="96"/>
        <v>0</v>
      </c>
      <c r="IDO21" s="773">
        <f t="shared" si="96"/>
        <v>0</v>
      </c>
      <c r="IDP21" s="773">
        <f t="shared" si="96"/>
        <v>0</v>
      </c>
      <c r="IDQ21" s="773">
        <f t="shared" si="96"/>
        <v>0</v>
      </c>
      <c r="IDR21" s="773">
        <f t="shared" si="96"/>
        <v>0</v>
      </c>
      <c r="IDS21" s="773">
        <f t="shared" si="96"/>
        <v>0</v>
      </c>
      <c r="IDT21" s="773">
        <f t="shared" si="96"/>
        <v>0</v>
      </c>
      <c r="IDU21" s="773">
        <f t="shared" si="96"/>
        <v>0</v>
      </c>
      <c r="IDV21" s="773">
        <f t="shared" si="96"/>
        <v>0</v>
      </c>
      <c r="IDW21" s="773">
        <f t="shared" si="96"/>
        <v>0</v>
      </c>
      <c r="IDX21" s="773">
        <f t="shared" si="96"/>
        <v>0</v>
      </c>
      <c r="IDY21" s="773">
        <f t="shared" si="96"/>
        <v>0</v>
      </c>
      <c r="IDZ21" s="773">
        <f t="shared" si="96"/>
        <v>0</v>
      </c>
      <c r="IEA21" s="773">
        <f t="shared" si="96"/>
        <v>0</v>
      </c>
      <c r="IEB21" s="773">
        <f t="shared" ref="IEB21:IGM21" si="97">IF(OR(IEB26&lt;$C$18,IEB26&gt;($C$18+9)),0,IEB27)</f>
        <v>0</v>
      </c>
      <c r="IEC21" s="773">
        <f t="shared" si="97"/>
        <v>0</v>
      </c>
      <c r="IED21" s="773">
        <f t="shared" si="97"/>
        <v>0</v>
      </c>
      <c r="IEE21" s="773">
        <f t="shared" si="97"/>
        <v>0</v>
      </c>
      <c r="IEF21" s="773">
        <f t="shared" si="97"/>
        <v>0</v>
      </c>
      <c r="IEG21" s="773">
        <f t="shared" si="97"/>
        <v>0</v>
      </c>
      <c r="IEH21" s="773">
        <f t="shared" si="97"/>
        <v>0</v>
      </c>
      <c r="IEI21" s="773">
        <f t="shared" si="97"/>
        <v>0</v>
      </c>
      <c r="IEJ21" s="773">
        <f t="shared" si="97"/>
        <v>0</v>
      </c>
      <c r="IEK21" s="773">
        <f t="shared" si="97"/>
        <v>0</v>
      </c>
      <c r="IEL21" s="773">
        <f t="shared" si="97"/>
        <v>0</v>
      </c>
      <c r="IEM21" s="773">
        <f t="shared" si="97"/>
        <v>0</v>
      </c>
      <c r="IEN21" s="773">
        <f t="shared" si="97"/>
        <v>0</v>
      </c>
      <c r="IEO21" s="773">
        <f t="shared" si="97"/>
        <v>0</v>
      </c>
      <c r="IEP21" s="773">
        <f t="shared" si="97"/>
        <v>0</v>
      </c>
      <c r="IEQ21" s="773">
        <f t="shared" si="97"/>
        <v>0</v>
      </c>
      <c r="IER21" s="773">
        <f t="shared" si="97"/>
        <v>0</v>
      </c>
      <c r="IES21" s="773">
        <f t="shared" si="97"/>
        <v>0</v>
      </c>
      <c r="IET21" s="773">
        <f t="shared" si="97"/>
        <v>0</v>
      </c>
      <c r="IEU21" s="773">
        <f t="shared" si="97"/>
        <v>0</v>
      </c>
      <c r="IEV21" s="773">
        <f t="shared" si="97"/>
        <v>0</v>
      </c>
      <c r="IEW21" s="773">
        <f t="shared" si="97"/>
        <v>0</v>
      </c>
      <c r="IEX21" s="773">
        <f t="shared" si="97"/>
        <v>0</v>
      </c>
      <c r="IEY21" s="773">
        <f t="shared" si="97"/>
        <v>0</v>
      </c>
      <c r="IEZ21" s="773">
        <f t="shared" si="97"/>
        <v>0</v>
      </c>
      <c r="IFA21" s="773">
        <f t="shared" si="97"/>
        <v>0</v>
      </c>
      <c r="IFB21" s="773">
        <f t="shared" si="97"/>
        <v>0</v>
      </c>
      <c r="IFC21" s="773">
        <f t="shared" si="97"/>
        <v>0</v>
      </c>
      <c r="IFD21" s="773">
        <f t="shared" si="97"/>
        <v>0</v>
      </c>
      <c r="IFE21" s="773">
        <f t="shared" si="97"/>
        <v>0</v>
      </c>
      <c r="IFF21" s="773">
        <f t="shared" si="97"/>
        <v>0</v>
      </c>
      <c r="IFG21" s="773">
        <f t="shared" si="97"/>
        <v>0</v>
      </c>
      <c r="IFH21" s="773">
        <f t="shared" si="97"/>
        <v>0</v>
      </c>
      <c r="IFI21" s="773">
        <f t="shared" si="97"/>
        <v>0</v>
      </c>
      <c r="IFJ21" s="773">
        <f t="shared" si="97"/>
        <v>0</v>
      </c>
      <c r="IFK21" s="773">
        <f t="shared" si="97"/>
        <v>0</v>
      </c>
      <c r="IFL21" s="773">
        <f t="shared" si="97"/>
        <v>0</v>
      </c>
      <c r="IFM21" s="773">
        <f t="shared" si="97"/>
        <v>0</v>
      </c>
      <c r="IFN21" s="773">
        <f t="shared" si="97"/>
        <v>0</v>
      </c>
      <c r="IFO21" s="773">
        <f t="shared" si="97"/>
        <v>0</v>
      </c>
      <c r="IFP21" s="773">
        <f t="shared" si="97"/>
        <v>0</v>
      </c>
      <c r="IFQ21" s="773">
        <f t="shared" si="97"/>
        <v>0</v>
      </c>
      <c r="IFR21" s="773">
        <f t="shared" si="97"/>
        <v>0</v>
      </c>
      <c r="IFS21" s="773">
        <f t="shared" si="97"/>
        <v>0</v>
      </c>
      <c r="IFT21" s="773">
        <f t="shared" si="97"/>
        <v>0</v>
      </c>
      <c r="IFU21" s="773">
        <f t="shared" si="97"/>
        <v>0</v>
      </c>
      <c r="IFV21" s="773">
        <f t="shared" si="97"/>
        <v>0</v>
      </c>
      <c r="IFW21" s="773">
        <f t="shared" si="97"/>
        <v>0</v>
      </c>
      <c r="IFX21" s="773">
        <f t="shared" si="97"/>
        <v>0</v>
      </c>
      <c r="IFY21" s="773">
        <f t="shared" si="97"/>
        <v>0</v>
      </c>
      <c r="IFZ21" s="773">
        <f t="shared" si="97"/>
        <v>0</v>
      </c>
      <c r="IGA21" s="773">
        <f t="shared" si="97"/>
        <v>0</v>
      </c>
      <c r="IGB21" s="773">
        <f t="shared" si="97"/>
        <v>0</v>
      </c>
      <c r="IGC21" s="773">
        <f t="shared" si="97"/>
        <v>0</v>
      </c>
      <c r="IGD21" s="773">
        <f t="shared" si="97"/>
        <v>0</v>
      </c>
      <c r="IGE21" s="773">
        <f t="shared" si="97"/>
        <v>0</v>
      </c>
      <c r="IGF21" s="773">
        <f t="shared" si="97"/>
        <v>0</v>
      </c>
      <c r="IGG21" s="773">
        <f t="shared" si="97"/>
        <v>0</v>
      </c>
      <c r="IGH21" s="773">
        <f t="shared" si="97"/>
        <v>0</v>
      </c>
      <c r="IGI21" s="773">
        <f t="shared" si="97"/>
        <v>0</v>
      </c>
      <c r="IGJ21" s="773">
        <f t="shared" si="97"/>
        <v>0</v>
      </c>
      <c r="IGK21" s="773">
        <f t="shared" si="97"/>
        <v>0</v>
      </c>
      <c r="IGL21" s="773">
        <f t="shared" si="97"/>
        <v>0</v>
      </c>
      <c r="IGM21" s="773">
        <f t="shared" si="97"/>
        <v>0</v>
      </c>
      <c r="IGN21" s="773">
        <f t="shared" ref="IGN21:IIY21" si="98">IF(OR(IGN26&lt;$C$18,IGN26&gt;($C$18+9)),0,IGN27)</f>
        <v>0</v>
      </c>
      <c r="IGO21" s="773">
        <f t="shared" si="98"/>
        <v>0</v>
      </c>
      <c r="IGP21" s="773">
        <f t="shared" si="98"/>
        <v>0</v>
      </c>
      <c r="IGQ21" s="773">
        <f t="shared" si="98"/>
        <v>0</v>
      </c>
      <c r="IGR21" s="773">
        <f t="shared" si="98"/>
        <v>0</v>
      </c>
      <c r="IGS21" s="773">
        <f t="shared" si="98"/>
        <v>0</v>
      </c>
      <c r="IGT21" s="773">
        <f t="shared" si="98"/>
        <v>0</v>
      </c>
      <c r="IGU21" s="773">
        <f t="shared" si="98"/>
        <v>0</v>
      </c>
      <c r="IGV21" s="773">
        <f t="shared" si="98"/>
        <v>0</v>
      </c>
      <c r="IGW21" s="773">
        <f t="shared" si="98"/>
        <v>0</v>
      </c>
      <c r="IGX21" s="773">
        <f t="shared" si="98"/>
        <v>0</v>
      </c>
      <c r="IGY21" s="773">
        <f t="shared" si="98"/>
        <v>0</v>
      </c>
      <c r="IGZ21" s="773">
        <f t="shared" si="98"/>
        <v>0</v>
      </c>
      <c r="IHA21" s="773">
        <f t="shared" si="98"/>
        <v>0</v>
      </c>
      <c r="IHB21" s="773">
        <f t="shared" si="98"/>
        <v>0</v>
      </c>
      <c r="IHC21" s="773">
        <f t="shared" si="98"/>
        <v>0</v>
      </c>
      <c r="IHD21" s="773">
        <f t="shared" si="98"/>
        <v>0</v>
      </c>
      <c r="IHE21" s="773">
        <f t="shared" si="98"/>
        <v>0</v>
      </c>
      <c r="IHF21" s="773">
        <f t="shared" si="98"/>
        <v>0</v>
      </c>
      <c r="IHG21" s="773">
        <f t="shared" si="98"/>
        <v>0</v>
      </c>
      <c r="IHH21" s="773">
        <f t="shared" si="98"/>
        <v>0</v>
      </c>
      <c r="IHI21" s="773">
        <f t="shared" si="98"/>
        <v>0</v>
      </c>
      <c r="IHJ21" s="773">
        <f t="shared" si="98"/>
        <v>0</v>
      </c>
      <c r="IHK21" s="773">
        <f t="shared" si="98"/>
        <v>0</v>
      </c>
      <c r="IHL21" s="773">
        <f t="shared" si="98"/>
        <v>0</v>
      </c>
      <c r="IHM21" s="773">
        <f t="shared" si="98"/>
        <v>0</v>
      </c>
      <c r="IHN21" s="773">
        <f t="shared" si="98"/>
        <v>0</v>
      </c>
      <c r="IHO21" s="773">
        <f t="shared" si="98"/>
        <v>0</v>
      </c>
      <c r="IHP21" s="773">
        <f t="shared" si="98"/>
        <v>0</v>
      </c>
      <c r="IHQ21" s="773">
        <f t="shared" si="98"/>
        <v>0</v>
      </c>
      <c r="IHR21" s="773">
        <f t="shared" si="98"/>
        <v>0</v>
      </c>
      <c r="IHS21" s="773">
        <f t="shared" si="98"/>
        <v>0</v>
      </c>
      <c r="IHT21" s="773">
        <f t="shared" si="98"/>
        <v>0</v>
      </c>
      <c r="IHU21" s="773">
        <f t="shared" si="98"/>
        <v>0</v>
      </c>
      <c r="IHV21" s="773">
        <f t="shared" si="98"/>
        <v>0</v>
      </c>
      <c r="IHW21" s="773">
        <f t="shared" si="98"/>
        <v>0</v>
      </c>
      <c r="IHX21" s="773">
        <f t="shared" si="98"/>
        <v>0</v>
      </c>
      <c r="IHY21" s="773">
        <f t="shared" si="98"/>
        <v>0</v>
      </c>
      <c r="IHZ21" s="773">
        <f t="shared" si="98"/>
        <v>0</v>
      </c>
      <c r="IIA21" s="773">
        <f t="shared" si="98"/>
        <v>0</v>
      </c>
      <c r="IIB21" s="773">
        <f t="shared" si="98"/>
        <v>0</v>
      </c>
      <c r="IIC21" s="773">
        <f t="shared" si="98"/>
        <v>0</v>
      </c>
      <c r="IID21" s="773">
        <f t="shared" si="98"/>
        <v>0</v>
      </c>
      <c r="IIE21" s="773">
        <f t="shared" si="98"/>
        <v>0</v>
      </c>
      <c r="IIF21" s="773">
        <f t="shared" si="98"/>
        <v>0</v>
      </c>
      <c r="IIG21" s="773">
        <f t="shared" si="98"/>
        <v>0</v>
      </c>
      <c r="IIH21" s="773">
        <f t="shared" si="98"/>
        <v>0</v>
      </c>
      <c r="III21" s="773">
        <f t="shared" si="98"/>
        <v>0</v>
      </c>
      <c r="IIJ21" s="773">
        <f t="shared" si="98"/>
        <v>0</v>
      </c>
      <c r="IIK21" s="773">
        <f t="shared" si="98"/>
        <v>0</v>
      </c>
      <c r="IIL21" s="773">
        <f t="shared" si="98"/>
        <v>0</v>
      </c>
      <c r="IIM21" s="773">
        <f t="shared" si="98"/>
        <v>0</v>
      </c>
      <c r="IIN21" s="773">
        <f t="shared" si="98"/>
        <v>0</v>
      </c>
      <c r="IIO21" s="773">
        <f t="shared" si="98"/>
        <v>0</v>
      </c>
      <c r="IIP21" s="773">
        <f t="shared" si="98"/>
        <v>0</v>
      </c>
      <c r="IIQ21" s="773">
        <f t="shared" si="98"/>
        <v>0</v>
      </c>
      <c r="IIR21" s="773">
        <f t="shared" si="98"/>
        <v>0</v>
      </c>
      <c r="IIS21" s="773">
        <f t="shared" si="98"/>
        <v>0</v>
      </c>
      <c r="IIT21" s="773">
        <f t="shared" si="98"/>
        <v>0</v>
      </c>
      <c r="IIU21" s="773">
        <f t="shared" si="98"/>
        <v>0</v>
      </c>
      <c r="IIV21" s="773">
        <f t="shared" si="98"/>
        <v>0</v>
      </c>
      <c r="IIW21" s="773">
        <f t="shared" si="98"/>
        <v>0</v>
      </c>
      <c r="IIX21" s="773">
        <f t="shared" si="98"/>
        <v>0</v>
      </c>
      <c r="IIY21" s="773">
        <f t="shared" si="98"/>
        <v>0</v>
      </c>
      <c r="IIZ21" s="773">
        <f t="shared" ref="IIZ21:ILK21" si="99">IF(OR(IIZ26&lt;$C$18,IIZ26&gt;($C$18+9)),0,IIZ27)</f>
        <v>0</v>
      </c>
      <c r="IJA21" s="773">
        <f t="shared" si="99"/>
        <v>0</v>
      </c>
      <c r="IJB21" s="773">
        <f t="shared" si="99"/>
        <v>0</v>
      </c>
      <c r="IJC21" s="773">
        <f t="shared" si="99"/>
        <v>0</v>
      </c>
      <c r="IJD21" s="773">
        <f t="shared" si="99"/>
        <v>0</v>
      </c>
      <c r="IJE21" s="773">
        <f t="shared" si="99"/>
        <v>0</v>
      </c>
      <c r="IJF21" s="773">
        <f t="shared" si="99"/>
        <v>0</v>
      </c>
      <c r="IJG21" s="773">
        <f t="shared" si="99"/>
        <v>0</v>
      </c>
      <c r="IJH21" s="773">
        <f t="shared" si="99"/>
        <v>0</v>
      </c>
      <c r="IJI21" s="773">
        <f t="shared" si="99"/>
        <v>0</v>
      </c>
      <c r="IJJ21" s="773">
        <f t="shared" si="99"/>
        <v>0</v>
      </c>
      <c r="IJK21" s="773">
        <f t="shared" si="99"/>
        <v>0</v>
      </c>
      <c r="IJL21" s="773">
        <f t="shared" si="99"/>
        <v>0</v>
      </c>
      <c r="IJM21" s="773">
        <f t="shared" si="99"/>
        <v>0</v>
      </c>
      <c r="IJN21" s="773">
        <f t="shared" si="99"/>
        <v>0</v>
      </c>
      <c r="IJO21" s="773">
        <f t="shared" si="99"/>
        <v>0</v>
      </c>
      <c r="IJP21" s="773">
        <f t="shared" si="99"/>
        <v>0</v>
      </c>
      <c r="IJQ21" s="773">
        <f t="shared" si="99"/>
        <v>0</v>
      </c>
      <c r="IJR21" s="773">
        <f t="shared" si="99"/>
        <v>0</v>
      </c>
      <c r="IJS21" s="773">
        <f t="shared" si="99"/>
        <v>0</v>
      </c>
      <c r="IJT21" s="773">
        <f t="shared" si="99"/>
        <v>0</v>
      </c>
      <c r="IJU21" s="773">
        <f t="shared" si="99"/>
        <v>0</v>
      </c>
      <c r="IJV21" s="773">
        <f t="shared" si="99"/>
        <v>0</v>
      </c>
      <c r="IJW21" s="773">
        <f t="shared" si="99"/>
        <v>0</v>
      </c>
      <c r="IJX21" s="773">
        <f t="shared" si="99"/>
        <v>0</v>
      </c>
      <c r="IJY21" s="773">
        <f t="shared" si="99"/>
        <v>0</v>
      </c>
      <c r="IJZ21" s="773">
        <f t="shared" si="99"/>
        <v>0</v>
      </c>
      <c r="IKA21" s="773">
        <f t="shared" si="99"/>
        <v>0</v>
      </c>
      <c r="IKB21" s="773">
        <f t="shared" si="99"/>
        <v>0</v>
      </c>
      <c r="IKC21" s="773">
        <f t="shared" si="99"/>
        <v>0</v>
      </c>
      <c r="IKD21" s="773">
        <f t="shared" si="99"/>
        <v>0</v>
      </c>
      <c r="IKE21" s="773">
        <f t="shared" si="99"/>
        <v>0</v>
      </c>
      <c r="IKF21" s="773">
        <f t="shared" si="99"/>
        <v>0</v>
      </c>
      <c r="IKG21" s="773">
        <f t="shared" si="99"/>
        <v>0</v>
      </c>
      <c r="IKH21" s="773">
        <f t="shared" si="99"/>
        <v>0</v>
      </c>
      <c r="IKI21" s="773">
        <f t="shared" si="99"/>
        <v>0</v>
      </c>
      <c r="IKJ21" s="773">
        <f t="shared" si="99"/>
        <v>0</v>
      </c>
      <c r="IKK21" s="773">
        <f t="shared" si="99"/>
        <v>0</v>
      </c>
      <c r="IKL21" s="773">
        <f t="shared" si="99"/>
        <v>0</v>
      </c>
      <c r="IKM21" s="773">
        <f t="shared" si="99"/>
        <v>0</v>
      </c>
      <c r="IKN21" s="773">
        <f t="shared" si="99"/>
        <v>0</v>
      </c>
      <c r="IKO21" s="773">
        <f t="shared" si="99"/>
        <v>0</v>
      </c>
      <c r="IKP21" s="773">
        <f t="shared" si="99"/>
        <v>0</v>
      </c>
      <c r="IKQ21" s="773">
        <f t="shared" si="99"/>
        <v>0</v>
      </c>
      <c r="IKR21" s="773">
        <f t="shared" si="99"/>
        <v>0</v>
      </c>
      <c r="IKS21" s="773">
        <f t="shared" si="99"/>
        <v>0</v>
      </c>
      <c r="IKT21" s="773">
        <f t="shared" si="99"/>
        <v>0</v>
      </c>
      <c r="IKU21" s="773">
        <f t="shared" si="99"/>
        <v>0</v>
      </c>
      <c r="IKV21" s="773">
        <f t="shared" si="99"/>
        <v>0</v>
      </c>
      <c r="IKW21" s="773">
        <f t="shared" si="99"/>
        <v>0</v>
      </c>
      <c r="IKX21" s="773">
        <f t="shared" si="99"/>
        <v>0</v>
      </c>
      <c r="IKY21" s="773">
        <f t="shared" si="99"/>
        <v>0</v>
      </c>
      <c r="IKZ21" s="773">
        <f t="shared" si="99"/>
        <v>0</v>
      </c>
      <c r="ILA21" s="773">
        <f t="shared" si="99"/>
        <v>0</v>
      </c>
      <c r="ILB21" s="773">
        <f t="shared" si="99"/>
        <v>0</v>
      </c>
      <c r="ILC21" s="773">
        <f t="shared" si="99"/>
        <v>0</v>
      </c>
      <c r="ILD21" s="773">
        <f t="shared" si="99"/>
        <v>0</v>
      </c>
      <c r="ILE21" s="773">
        <f t="shared" si="99"/>
        <v>0</v>
      </c>
      <c r="ILF21" s="773">
        <f t="shared" si="99"/>
        <v>0</v>
      </c>
      <c r="ILG21" s="773">
        <f t="shared" si="99"/>
        <v>0</v>
      </c>
      <c r="ILH21" s="773">
        <f t="shared" si="99"/>
        <v>0</v>
      </c>
      <c r="ILI21" s="773">
        <f t="shared" si="99"/>
        <v>0</v>
      </c>
      <c r="ILJ21" s="773">
        <f t="shared" si="99"/>
        <v>0</v>
      </c>
      <c r="ILK21" s="773">
        <f t="shared" si="99"/>
        <v>0</v>
      </c>
      <c r="ILL21" s="773">
        <f t="shared" ref="ILL21:INW21" si="100">IF(OR(ILL26&lt;$C$18,ILL26&gt;($C$18+9)),0,ILL27)</f>
        <v>0</v>
      </c>
      <c r="ILM21" s="773">
        <f t="shared" si="100"/>
        <v>0</v>
      </c>
      <c r="ILN21" s="773">
        <f t="shared" si="100"/>
        <v>0</v>
      </c>
      <c r="ILO21" s="773">
        <f t="shared" si="100"/>
        <v>0</v>
      </c>
      <c r="ILP21" s="773">
        <f t="shared" si="100"/>
        <v>0</v>
      </c>
      <c r="ILQ21" s="773">
        <f t="shared" si="100"/>
        <v>0</v>
      </c>
      <c r="ILR21" s="773">
        <f t="shared" si="100"/>
        <v>0</v>
      </c>
      <c r="ILS21" s="773">
        <f t="shared" si="100"/>
        <v>0</v>
      </c>
      <c r="ILT21" s="773">
        <f t="shared" si="100"/>
        <v>0</v>
      </c>
      <c r="ILU21" s="773">
        <f t="shared" si="100"/>
        <v>0</v>
      </c>
      <c r="ILV21" s="773">
        <f t="shared" si="100"/>
        <v>0</v>
      </c>
      <c r="ILW21" s="773">
        <f t="shared" si="100"/>
        <v>0</v>
      </c>
      <c r="ILX21" s="773">
        <f t="shared" si="100"/>
        <v>0</v>
      </c>
      <c r="ILY21" s="773">
        <f t="shared" si="100"/>
        <v>0</v>
      </c>
      <c r="ILZ21" s="773">
        <f t="shared" si="100"/>
        <v>0</v>
      </c>
      <c r="IMA21" s="773">
        <f t="shared" si="100"/>
        <v>0</v>
      </c>
      <c r="IMB21" s="773">
        <f t="shared" si="100"/>
        <v>0</v>
      </c>
      <c r="IMC21" s="773">
        <f t="shared" si="100"/>
        <v>0</v>
      </c>
      <c r="IMD21" s="773">
        <f t="shared" si="100"/>
        <v>0</v>
      </c>
      <c r="IME21" s="773">
        <f t="shared" si="100"/>
        <v>0</v>
      </c>
      <c r="IMF21" s="773">
        <f t="shared" si="100"/>
        <v>0</v>
      </c>
      <c r="IMG21" s="773">
        <f t="shared" si="100"/>
        <v>0</v>
      </c>
      <c r="IMH21" s="773">
        <f t="shared" si="100"/>
        <v>0</v>
      </c>
      <c r="IMI21" s="773">
        <f t="shared" si="100"/>
        <v>0</v>
      </c>
      <c r="IMJ21" s="773">
        <f t="shared" si="100"/>
        <v>0</v>
      </c>
      <c r="IMK21" s="773">
        <f t="shared" si="100"/>
        <v>0</v>
      </c>
      <c r="IML21" s="773">
        <f t="shared" si="100"/>
        <v>0</v>
      </c>
      <c r="IMM21" s="773">
        <f t="shared" si="100"/>
        <v>0</v>
      </c>
      <c r="IMN21" s="773">
        <f t="shared" si="100"/>
        <v>0</v>
      </c>
      <c r="IMO21" s="773">
        <f t="shared" si="100"/>
        <v>0</v>
      </c>
      <c r="IMP21" s="773">
        <f t="shared" si="100"/>
        <v>0</v>
      </c>
      <c r="IMQ21" s="773">
        <f t="shared" si="100"/>
        <v>0</v>
      </c>
      <c r="IMR21" s="773">
        <f t="shared" si="100"/>
        <v>0</v>
      </c>
      <c r="IMS21" s="773">
        <f t="shared" si="100"/>
        <v>0</v>
      </c>
      <c r="IMT21" s="773">
        <f t="shared" si="100"/>
        <v>0</v>
      </c>
      <c r="IMU21" s="773">
        <f t="shared" si="100"/>
        <v>0</v>
      </c>
      <c r="IMV21" s="773">
        <f t="shared" si="100"/>
        <v>0</v>
      </c>
      <c r="IMW21" s="773">
        <f t="shared" si="100"/>
        <v>0</v>
      </c>
      <c r="IMX21" s="773">
        <f t="shared" si="100"/>
        <v>0</v>
      </c>
      <c r="IMY21" s="773">
        <f t="shared" si="100"/>
        <v>0</v>
      </c>
      <c r="IMZ21" s="773">
        <f t="shared" si="100"/>
        <v>0</v>
      </c>
      <c r="INA21" s="773">
        <f t="shared" si="100"/>
        <v>0</v>
      </c>
      <c r="INB21" s="773">
        <f t="shared" si="100"/>
        <v>0</v>
      </c>
      <c r="INC21" s="773">
        <f t="shared" si="100"/>
        <v>0</v>
      </c>
      <c r="IND21" s="773">
        <f t="shared" si="100"/>
        <v>0</v>
      </c>
      <c r="INE21" s="773">
        <f t="shared" si="100"/>
        <v>0</v>
      </c>
      <c r="INF21" s="773">
        <f t="shared" si="100"/>
        <v>0</v>
      </c>
      <c r="ING21" s="773">
        <f t="shared" si="100"/>
        <v>0</v>
      </c>
      <c r="INH21" s="773">
        <f t="shared" si="100"/>
        <v>0</v>
      </c>
      <c r="INI21" s="773">
        <f t="shared" si="100"/>
        <v>0</v>
      </c>
      <c r="INJ21" s="773">
        <f t="shared" si="100"/>
        <v>0</v>
      </c>
      <c r="INK21" s="773">
        <f t="shared" si="100"/>
        <v>0</v>
      </c>
      <c r="INL21" s="773">
        <f t="shared" si="100"/>
        <v>0</v>
      </c>
      <c r="INM21" s="773">
        <f t="shared" si="100"/>
        <v>0</v>
      </c>
      <c r="INN21" s="773">
        <f t="shared" si="100"/>
        <v>0</v>
      </c>
      <c r="INO21" s="773">
        <f t="shared" si="100"/>
        <v>0</v>
      </c>
      <c r="INP21" s="773">
        <f t="shared" si="100"/>
        <v>0</v>
      </c>
      <c r="INQ21" s="773">
        <f t="shared" si="100"/>
        <v>0</v>
      </c>
      <c r="INR21" s="773">
        <f t="shared" si="100"/>
        <v>0</v>
      </c>
      <c r="INS21" s="773">
        <f t="shared" si="100"/>
        <v>0</v>
      </c>
      <c r="INT21" s="773">
        <f t="shared" si="100"/>
        <v>0</v>
      </c>
      <c r="INU21" s="773">
        <f t="shared" si="100"/>
        <v>0</v>
      </c>
      <c r="INV21" s="773">
        <f t="shared" si="100"/>
        <v>0</v>
      </c>
      <c r="INW21" s="773">
        <f t="shared" si="100"/>
        <v>0</v>
      </c>
      <c r="INX21" s="773">
        <f t="shared" ref="INX21:IQI21" si="101">IF(OR(INX26&lt;$C$18,INX26&gt;($C$18+9)),0,INX27)</f>
        <v>0</v>
      </c>
      <c r="INY21" s="773">
        <f t="shared" si="101"/>
        <v>0</v>
      </c>
      <c r="INZ21" s="773">
        <f t="shared" si="101"/>
        <v>0</v>
      </c>
      <c r="IOA21" s="773">
        <f t="shared" si="101"/>
        <v>0</v>
      </c>
      <c r="IOB21" s="773">
        <f t="shared" si="101"/>
        <v>0</v>
      </c>
      <c r="IOC21" s="773">
        <f t="shared" si="101"/>
        <v>0</v>
      </c>
      <c r="IOD21" s="773">
        <f t="shared" si="101"/>
        <v>0</v>
      </c>
      <c r="IOE21" s="773">
        <f t="shared" si="101"/>
        <v>0</v>
      </c>
      <c r="IOF21" s="773">
        <f t="shared" si="101"/>
        <v>0</v>
      </c>
      <c r="IOG21" s="773">
        <f t="shared" si="101"/>
        <v>0</v>
      </c>
      <c r="IOH21" s="773">
        <f t="shared" si="101"/>
        <v>0</v>
      </c>
      <c r="IOI21" s="773">
        <f t="shared" si="101"/>
        <v>0</v>
      </c>
      <c r="IOJ21" s="773">
        <f t="shared" si="101"/>
        <v>0</v>
      </c>
      <c r="IOK21" s="773">
        <f t="shared" si="101"/>
        <v>0</v>
      </c>
      <c r="IOL21" s="773">
        <f t="shared" si="101"/>
        <v>0</v>
      </c>
      <c r="IOM21" s="773">
        <f t="shared" si="101"/>
        <v>0</v>
      </c>
      <c r="ION21" s="773">
        <f t="shared" si="101"/>
        <v>0</v>
      </c>
      <c r="IOO21" s="773">
        <f t="shared" si="101"/>
        <v>0</v>
      </c>
      <c r="IOP21" s="773">
        <f t="shared" si="101"/>
        <v>0</v>
      </c>
      <c r="IOQ21" s="773">
        <f t="shared" si="101"/>
        <v>0</v>
      </c>
      <c r="IOR21" s="773">
        <f t="shared" si="101"/>
        <v>0</v>
      </c>
      <c r="IOS21" s="773">
        <f t="shared" si="101"/>
        <v>0</v>
      </c>
      <c r="IOT21" s="773">
        <f t="shared" si="101"/>
        <v>0</v>
      </c>
      <c r="IOU21" s="773">
        <f t="shared" si="101"/>
        <v>0</v>
      </c>
      <c r="IOV21" s="773">
        <f t="shared" si="101"/>
        <v>0</v>
      </c>
      <c r="IOW21" s="773">
        <f t="shared" si="101"/>
        <v>0</v>
      </c>
      <c r="IOX21" s="773">
        <f t="shared" si="101"/>
        <v>0</v>
      </c>
      <c r="IOY21" s="773">
        <f t="shared" si="101"/>
        <v>0</v>
      </c>
      <c r="IOZ21" s="773">
        <f t="shared" si="101"/>
        <v>0</v>
      </c>
      <c r="IPA21" s="773">
        <f t="shared" si="101"/>
        <v>0</v>
      </c>
      <c r="IPB21" s="773">
        <f t="shared" si="101"/>
        <v>0</v>
      </c>
      <c r="IPC21" s="773">
        <f t="shared" si="101"/>
        <v>0</v>
      </c>
      <c r="IPD21" s="773">
        <f t="shared" si="101"/>
        <v>0</v>
      </c>
      <c r="IPE21" s="773">
        <f t="shared" si="101"/>
        <v>0</v>
      </c>
      <c r="IPF21" s="773">
        <f t="shared" si="101"/>
        <v>0</v>
      </c>
      <c r="IPG21" s="773">
        <f t="shared" si="101"/>
        <v>0</v>
      </c>
      <c r="IPH21" s="773">
        <f t="shared" si="101"/>
        <v>0</v>
      </c>
      <c r="IPI21" s="773">
        <f t="shared" si="101"/>
        <v>0</v>
      </c>
      <c r="IPJ21" s="773">
        <f t="shared" si="101"/>
        <v>0</v>
      </c>
      <c r="IPK21" s="773">
        <f t="shared" si="101"/>
        <v>0</v>
      </c>
      <c r="IPL21" s="773">
        <f t="shared" si="101"/>
        <v>0</v>
      </c>
      <c r="IPM21" s="773">
        <f t="shared" si="101"/>
        <v>0</v>
      </c>
      <c r="IPN21" s="773">
        <f t="shared" si="101"/>
        <v>0</v>
      </c>
      <c r="IPO21" s="773">
        <f t="shared" si="101"/>
        <v>0</v>
      </c>
      <c r="IPP21" s="773">
        <f t="shared" si="101"/>
        <v>0</v>
      </c>
      <c r="IPQ21" s="773">
        <f t="shared" si="101"/>
        <v>0</v>
      </c>
      <c r="IPR21" s="773">
        <f t="shared" si="101"/>
        <v>0</v>
      </c>
      <c r="IPS21" s="773">
        <f t="shared" si="101"/>
        <v>0</v>
      </c>
      <c r="IPT21" s="773">
        <f t="shared" si="101"/>
        <v>0</v>
      </c>
      <c r="IPU21" s="773">
        <f t="shared" si="101"/>
        <v>0</v>
      </c>
      <c r="IPV21" s="773">
        <f t="shared" si="101"/>
        <v>0</v>
      </c>
      <c r="IPW21" s="773">
        <f t="shared" si="101"/>
        <v>0</v>
      </c>
      <c r="IPX21" s="773">
        <f t="shared" si="101"/>
        <v>0</v>
      </c>
      <c r="IPY21" s="773">
        <f t="shared" si="101"/>
        <v>0</v>
      </c>
      <c r="IPZ21" s="773">
        <f t="shared" si="101"/>
        <v>0</v>
      </c>
      <c r="IQA21" s="773">
        <f t="shared" si="101"/>
        <v>0</v>
      </c>
      <c r="IQB21" s="773">
        <f t="shared" si="101"/>
        <v>0</v>
      </c>
      <c r="IQC21" s="773">
        <f t="shared" si="101"/>
        <v>0</v>
      </c>
      <c r="IQD21" s="773">
        <f t="shared" si="101"/>
        <v>0</v>
      </c>
      <c r="IQE21" s="773">
        <f t="shared" si="101"/>
        <v>0</v>
      </c>
      <c r="IQF21" s="773">
        <f t="shared" si="101"/>
        <v>0</v>
      </c>
      <c r="IQG21" s="773">
        <f t="shared" si="101"/>
        <v>0</v>
      </c>
      <c r="IQH21" s="773">
        <f t="shared" si="101"/>
        <v>0</v>
      </c>
      <c r="IQI21" s="773">
        <f t="shared" si="101"/>
        <v>0</v>
      </c>
      <c r="IQJ21" s="773">
        <f t="shared" ref="IQJ21:ISU21" si="102">IF(OR(IQJ26&lt;$C$18,IQJ26&gt;($C$18+9)),0,IQJ27)</f>
        <v>0</v>
      </c>
      <c r="IQK21" s="773">
        <f t="shared" si="102"/>
        <v>0</v>
      </c>
      <c r="IQL21" s="773">
        <f t="shared" si="102"/>
        <v>0</v>
      </c>
      <c r="IQM21" s="773">
        <f t="shared" si="102"/>
        <v>0</v>
      </c>
      <c r="IQN21" s="773">
        <f t="shared" si="102"/>
        <v>0</v>
      </c>
      <c r="IQO21" s="773">
        <f t="shared" si="102"/>
        <v>0</v>
      </c>
      <c r="IQP21" s="773">
        <f t="shared" si="102"/>
        <v>0</v>
      </c>
      <c r="IQQ21" s="773">
        <f t="shared" si="102"/>
        <v>0</v>
      </c>
      <c r="IQR21" s="773">
        <f t="shared" si="102"/>
        <v>0</v>
      </c>
      <c r="IQS21" s="773">
        <f t="shared" si="102"/>
        <v>0</v>
      </c>
      <c r="IQT21" s="773">
        <f t="shared" si="102"/>
        <v>0</v>
      </c>
      <c r="IQU21" s="773">
        <f t="shared" si="102"/>
        <v>0</v>
      </c>
      <c r="IQV21" s="773">
        <f t="shared" si="102"/>
        <v>0</v>
      </c>
      <c r="IQW21" s="773">
        <f t="shared" si="102"/>
        <v>0</v>
      </c>
      <c r="IQX21" s="773">
        <f t="shared" si="102"/>
        <v>0</v>
      </c>
      <c r="IQY21" s="773">
        <f t="shared" si="102"/>
        <v>0</v>
      </c>
      <c r="IQZ21" s="773">
        <f t="shared" si="102"/>
        <v>0</v>
      </c>
      <c r="IRA21" s="773">
        <f t="shared" si="102"/>
        <v>0</v>
      </c>
      <c r="IRB21" s="773">
        <f t="shared" si="102"/>
        <v>0</v>
      </c>
      <c r="IRC21" s="773">
        <f t="shared" si="102"/>
        <v>0</v>
      </c>
      <c r="IRD21" s="773">
        <f t="shared" si="102"/>
        <v>0</v>
      </c>
      <c r="IRE21" s="773">
        <f t="shared" si="102"/>
        <v>0</v>
      </c>
      <c r="IRF21" s="773">
        <f t="shared" si="102"/>
        <v>0</v>
      </c>
      <c r="IRG21" s="773">
        <f t="shared" si="102"/>
        <v>0</v>
      </c>
      <c r="IRH21" s="773">
        <f t="shared" si="102"/>
        <v>0</v>
      </c>
      <c r="IRI21" s="773">
        <f t="shared" si="102"/>
        <v>0</v>
      </c>
      <c r="IRJ21" s="773">
        <f t="shared" si="102"/>
        <v>0</v>
      </c>
      <c r="IRK21" s="773">
        <f t="shared" si="102"/>
        <v>0</v>
      </c>
      <c r="IRL21" s="773">
        <f t="shared" si="102"/>
        <v>0</v>
      </c>
      <c r="IRM21" s="773">
        <f t="shared" si="102"/>
        <v>0</v>
      </c>
      <c r="IRN21" s="773">
        <f t="shared" si="102"/>
        <v>0</v>
      </c>
      <c r="IRO21" s="773">
        <f t="shared" si="102"/>
        <v>0</v>
      </c>
      <c r="IRP21" s="773">
        <f t="shared" si="102"/>
        <v>0</v>
      </c>
      <c r="IRQ21" s="773">
        <f t="shared" si="102"/>
        <v>0</v>
      </c>
      <c r="IRR21" s="773">
        <f t="shared" si="102"/>
        <v>0</v>
      </c>
      <c r="IRS21" s="773">
        <f t="shared" si="102"/>
        <v>0</v>
      </c>
      <c r="IRT21" s="773">
        <f t="shared" si="102"/>
        <v>0</v>
      </c>
      <c r="IRU21" s="773">
        <f t="shared" si="102"/>
        <v>0</v>
      </c>
      <c r="IRV21" s="773">
        <f t="shared" si="102"/>
        <v>0</v>
      </c>
      <c r="IRW21" s="773">
        <f t="shared" si="102"/>
        <v>0</v>
      </c>
      <c r="IRX21" s="773">
        <f t="shared" si="102"/>
        <v>0</v>
      </c>
      <c r="IRY21" s="773">
        <f t="shared" si="102"/>
        <v>0</v>
      </c>
      <c r="IRZ21" s="773">
        <f t="shared" si="102"/>
        <v>0</v>
      </c>
      <c r="ISA21" s="773">
        <f t="shared" si="102"/>
        <v>0</v>
      </c>
      <c r="ISB21" s="773">
        <f t="shared" si="102"/>
        <v>0</v>
      </c>
      <c r="ISC21" s="773">
        <f t="shared" si="102"/>
        <v>0</v>
      </c>
      <c r="ISD21" s="773">
        <f t="shared" si="102"/>
        <v>0</v>
      </c>
      <c r="ISE21" s="773">
        <f t="shared" si="102"/>
        <v>0</v>
      </c>
      <c r="ISF21" s="773">
        <f t="shared" si="102"/>
        <v>0</v>
      </c>
      <c r="ISG21" s="773">
        <f t="shared" si="102"/>
        <v>0</v>
      </c>
      <c r="ISH21" s="773">
        <f t="shared" si="102"/>
        <v>0</v>
      </c>
      <c r="ISI21" s="773">
        <f t="shared" si="102"/>
        <v>0</v>
      </c>
      <c r="ISJ21" s="773">
        <f t="shared" si="102"/>
        <v>0</v>
      </c>
      <c r="ISK21" s="773">
        <f t="shared" si="102"/>
        <v>0</v>
      </c>
      <c r="ISL21" s="773">
        <f t="shared" si="102"/>
        <v>0</v>
      </c>
      <c r="ISM21" s="773">
        <f t="shared" si="102"/>
        <v>0</v>
      </c>
      <c r="ISN21" s="773">
        <f t="shared" si="102"/>
        <v>0</v>
      </c>
      <c r="ISO21" s="773">
        <f t="shared" si="102"/>
        <v>0</v>
      </c>
      <c r="ISP21" s="773">
        <f t="shared" si="102"/>
        <v>0</v>
      </c>
      <c r="ISQ21" s="773">
        <f t="shared" si="102"/>
        <v>0</v>
      </c>
      <c r="ISR21" s="773">
        <f t="shared" si="102"/>
        <v>0</v>
      </c>
      <c r="ISS21" s="773">
        <f t="shared" si="102"/>
        <v>0</v>
      </c>
      <c r="IST21" s="773">
        <f t="shared" si="102"/>
        <v>0</v>
      </c>
      <c r="ISU21" s="773">
        <f t="shared" si="102"/>
        <v>0</v>
      </c>
      <c r="ISV21" s="773">
        <f t="shared" ref="ISV21:IVG21" si="103">IF(OR(ISV26&lt;$C$18,ISV26&gt;($C$18+9)),0,ISV27)</f>
        <v>0</v>
      </c>
      <c r="ISW21" s="773">
        <f t="shared" si="103"/>
        <v>0</v>
      </c>
      <c r="ISX21" s="773">
        <f t="shared" si="103"/>
        <v>0</v>
      </c>
      <c r="ISY21" s="773">
        <f t="shared" si="103"/>
        <v>0</v>
      </c>
      <c r="ISZ21" s="773">
        <f t="shared" si="103"/>
        <v>0</v>
      </c>
      <c r="ITA21" s="773">
        <f t="shared" si="103"/>
        <v>0</v>
      </c>
      <c r="ITB21" s="773">
        <f t="shared" si="103"/>
        <v>0</v>
      </c>
      <c r="ITC21" s="773">
        <f t="shared" si="103"/>
        <v>0</v>
      </c>
      <c r="ITD21" s="773">
        <f t="shared" si="103"/>
        <v>0</v>
      </c>
      <c r="ITE21" s="773">
        <f t="shared" si="103"/>
        <v>0</v>
      </c>
      <c r="ITF21" s="773">
        <f t="shared" si="103"/>
        <v>0</v>
      </c>
      <c r="ITG21" s="773">
        <f t="shared" si="103"/>
        <v>0</v>
      </c>
      <c r="ITH21" s="773">
        <f t="shared" si="103"/>
        <v>0</v>
      </c>
      <c r="ITI21" s="773">
        <f t="shared" si="103"/>
        <v>0</v>
      </c>
      <c r="ITJ21" s="773">
        <f t="shared" si="103"/>
        <v>0</v>
      </c>
      <c r="ITK21" s="773">
        <f t="shared" si="103"/>
        <v>0</v>
      </c>
      <c r="ITL21" s="773">
        <f t="shared" si="103"/>
        <v>0</v>
      </c>
      <c r="ITM21" s="773">
        <f t="shared" si="103"/>
        <v>0</v>
      </c>
      <c r="ITN21" s="773">
        <f t="shared" si="103"/>
        <v>0</v>
      </c>
      <c r="ITO21" s="773">
        <f t="shared" si="103"/>
        <v>0</v>
      </c>
      <c r="ITP21" s="773">
        <f t="shared" si="103"/>
        <v>0</v>
      </c>
      <c r="ITQ21" s="773">
        <f t="shared" si="103"/>
        <v>0</v>
      </c>
      <c r="ITR21" s="773">
        <f t="shared" si="103"/>
        <v>0</v>
      </c>
      <c r="ITS21" s="773">
        <f t="shared" si="103"/>
        <v>0</v>
      </c>
      <c r="ITT21" s="773">
        <f t="shared" si="103"/>
        <v>0</v>
      </c>
      <c r="ITU21" s="773">
        <f t="shared" si="103"/>
        <v>0</v>
      </c>
      <c r="ITV21" s="773">
        <f t="shared" si="103"/>
        <v>0</v>
      </c>
      <c r="ITW21" s="773">
        <f t="shared" si="103"/>
        <v>0</v>
      </c>
      <c r="ITX21" s="773">
        <f t="shared" si="103"/>
        <v>0</v>
      </c>
      <c r="ITY21" s="773">
        <f t="shared" si="103"/>
        <v>0</v>
      </c>
      <c r="ITZ21" s="773">
        <f t="shared" si="103"/>
        <v>0</v>
      </c>
      <c r="IUA21" s="773">
        <f t="shared" si="103"/>
        <v>0</v>
      </c>
      <c r="IUB21" s="773">
        <f t="shared" si="103"/>
        <v>0</v>
      </c>
      <c r="IUC21" s="773">
        <f t="shared" si="103"/>
        <v>0</v>
      </c>
      <c r="IUD21" s="773">
        <f t="shared" si="103"/>
        <v>0</v>
      </c>
      <c r="IUE21" s="773">
        <f t="shared" si="103"/>
        <v>0</v>
      </c>
      <c r="IUF21" s="773">
        <f t="shared" si="103"/>
        <v>0</v>
      </c>
      <c r="IUG21" s="773">
        <f t="shared" si="103"/>
        <v>0</v>
      </c>
      <c r="IUH21" s="773">
        <f t="shared" si="103"/>
        <v>0</v>
      </c>
      <c r="IUI21" s="773">
        <f t="shared" si="103"/>
        <v>0</v>
      </c>
      <c r="IUJ21" s="773">
        <f t="shared" si="103"/>
        <v>0</v>
      </c>
      <c r="IUK21" s="773">
        <f t="shared" si="103"/>
        <v>0</v>
      </c>
      <c r="IUL21" s="773">
        <f t="shared" si="103"/>
        <v>0</v>
      </c>
      <c r="IUM21" s="773">
        <f t="shared" si="103"/>
        <v>0</v>
      </c>
      <c r="IUN21" s="773">
        <f t="shared" si="103"/>
        <v>0</v>
      </c>
      <c r="IUO21" s="773">
        <f t="shared" si="103"/>
        <v>0</v>
      </c>
      <c r="IUP21" s="773">
        <f t="shared" si="103"/>
        <v>0</v>
      </c>
      <c r="IUQ21" s="773">
        <f t="shared" si="103"/>
        <v>0</v>
      </c>
      <c r="IUR21" s="773">
        <f t="shared" si="103"/>
        <v>0</v>
      </c>
      <c r="IUS21" s="773">
        <f t="shared" si="103"/>
        <v>0</v>
      </c>
      <c r="IUT21" s="773">
        <f t="shared" si="103"/>
        <v>0</v>
      </c>
      <c r="IUU21" s="773">
        <f t="shared" si="103"/>
        <v>0</v>
      </c>
      <c r="IUV21" s="773">
        <f t="shared" si="103"/>
        <v>0</v>
      </c>
      <c r="IUW21" s="773">
        <f t="shared" si="103"/>
        <v>0</v>
      </c>
      <c r="IUX21" s="773">
        <f t="shared" si="103"/>
        <v>0</v>
      </c>
      <c r="IUY21" s="773">
        <f t="shared" si="103"/>
        <v>0</v>
      </c>
      <c r="IUZ21" s="773">
        <f t="shared" si="103"/>
        <v>0</v>
      </c>
      <c r="IVA21" s="773">
        <f t="shared" si="103"/>
        <v>0</v>
      </c>
      <c r="IVB21" s="773">
        <f t="shared" si="103"/>
        <v>0</v>
      </c>
      <c r="IVC21" s="773">
        <f t="shared" si="103"/>
        <v>0</v>
      </c>
      <c r="IVD21" s="773">
        <f t="shared" si="103"/>
        <v>0</v>
      </c>
      <c r="IVE21" s="773">
        <f t="shared" si="103"/>
        <v>0</v>
      </c>
      <c r="IVF21" s="773">
        <f t="shared" si="103"/>
        <v>0</v>
      </c>
      <c r="IVG21" s="773">
        <f t="shared" si="103"/>
        <v>0</v>
      </c>
      <c r="IVH21" s="773">
        <f t="shared" ref="IVH21:IXS21" si="104">IF(OR(IVH26&lt;$C$18,IVH26&gt;($C$18+9)),0,IVH27)</f>
        <v>0</v>
      </c>
      <c r="IVI21" s="773">
        <f t="shared" si="104"/>
        <v>0</v>
      </c>
      <c r="IVJ21" s="773">
        <f t="shared" si="104"/>
        <v>0</v>
      </c>
      <c r="IVK21" s="773">
        <f t="shared" si="104"/>
        <v>0</v>
      </c>
      <c r="IVL21" s="773">
        <f t="shared" si="104"/>
        <v>0</v>
      </c>
      <c r="IVM21" s="773">
        <f t="shared" si="104"/>
        <v>0</v>
      </c>
      <c r="IVN21" s="773">
        <f t="shared" si="104"/>
        <v>0</v>
      </c>
      <c r="IVO21" s="773">
        <f t="shared" si="104"/>
        <v>0</v>
      </c>
      <c r="IVP21" s="773">
        <f t="shared" si="104"/>
        <v>0</v>
      </c>
      <c r="IVQ21" s="773">
        <f t="shared" si="104"/>
        <v>0</v>
      </c>
      <c r="IVR21" s="773">
        <f t="shared" si="104"/>
        <v>0</v>
      </c>
      <c r="IVS21" s="773">
        <f t="shared" si="104"/>
        <v>0</v>
      </c>
      <c r="IVT21" s="773">
        <f t="shared" si="104"/>
        <v>0</v>
      </c>
      <c r="IVU21" s="773">
        <f t="shared" si="104"/>
        <v>0</v>
      </c>
      <c r="IVV21" s="773">
        <f t="shared" si="104"/>
        <v>0</v>
      </c>
      <c r="IVW21" s="773">
        <f t="shared" si="104"/>
        <v>0</v>
      </c>
      <c r="IVX21" s="773">
        <f t="shared" si="104"/>
        <v>0</v>
      </c>
      <c r="IVY21" s="773">
        <f t="shared" si="104"/>
        <v>0</v>
      </c>
      <c r="IVZ21" s="773">
        <f t="shared" si="104"/>
        <v>0</v>
      </c>
      <c r="IWA21" s="773">
        <f t="shared" si="104"/>
        <v>0</v>
      </c>
      <c r="IWB21" s="773">
        <f t="shared" si="104"/>
        <v>0</v>
      </c>
      <c r="IWC21" s="773">
        <f t="shared" si="104"/>
        <v>0</v>
      </c>
      <c r="IWD21" s="773">
        <f t="shared" si="104"/>
        <v>0</v>
      </c>
      <c r="IWE21" s="773">
        <f t="shared" si="104"/>
        <v>0</v>
      </c>
      <c r="IWF21" s="773">
        <f t="shared" si="104"/>
        <v>0</v>
      </c>
      <c r="IWG21" s="773">
        <f t="shared" si="104"/>
        <v>0</v>
      </c>
      <c r="IWH21" s="773">
        <f t="shared" si="104"/>
        <v>0</v>
      </c>
      <c r="IWI21" s="773">
        <f t="shared" si="104"/>
        <v>0</v>
      </c>
      <c r="IWJ21" s="773">
        <f t="shared" si="104"/>
        <v>0</v>
      </c>
      <c r="IWK21" s="773">
        <f t="shared" si="104"/>
        <v>0</v>
      </c>
      <c r="IWL21" s="773">
        <f t="shared" si="104"/>
        <v>0</v>
      </c>
      <c r="IWM21" s="773">
        <f t="shared" si="104"/>
        <v>0</v>
      </c>
      <c r="IWN21" s="773">
        <f t="shared" si="104"/>
        <v>0</v>
      </c>
      <c r="IWO21" s="773">
        <f t="shared" si="104"/>
        <v>0</v>
      </c>
      <c r="IWP21" s="773">
        <f t="shared" si="104"/>
        <v>0</v>
      </c>
      <c r="IWQ21" s="773">
        <f t="shared" si="104"/>
        <v>0</v>
      </c>
      <c r="IWR21" s="773">
        <f t="shared" si="104"/>
        <v>0</v>
      </c>
      <c r="IWS21" s="773">
        <f t="shared" si="104"/>
        <v>0</v>
      </c>
      <c r="IWT21" s="773">
        <f t="shared" si="104"/>
        <v>0</v>
      </c>
      <c r="IWU21" s="773">
        <f t="shared" si="104"/>
        <v>0</v>
      </c>
      <c r="IWV21" s="773">
        <f t="shared" si="104"/>
        <v>0</v>
      </c>
      <c r="IWW21" s="773">
        <f t="shared" si="104"/>
        <v>0</v>
      </c>
      <c r="IWX21" s="773">
        <f t="shared" si="104"/>
        <v>0</v>
      </c>
      <c r="IWY21" s="773">
        <f t="shared" si="104"/>
        <v>0</v>
      </c>
      <c r="IWZ21" s="773">
        <f t="shared" si="104"/>
        <v>0</v>
      </c>
      <c r="IXA21" s="773">
        <f t="shared" si="104"/>
        <v>0</v>
      </c>
      <c r="IXB21" s="773">
        <f t="shared" si="104"/>
        <v>0</v>
      </c>
      <c r="IXC21" s="773">
        <f t="shared" si="104"/>
        <v>0</v>
      </c>
      <c r="IXD21" s="773">
        <f t="shared" si="104"/>
        <v>0</v>
      </c>
      <c r="IXE21" s="773">
        <f t="shared" si="104"/>
        <v>0</v>
      </c>
      <c r="IXF21" s="773">
        <f t="shared" si="104"/>
        <v>0</v>
      </c>
      <c r="IXG21" s="773">
        <f t="shared" si="104"/>
        <v>0</v>
      </c>
      <c r="IXH21" s="773">
        <f t="shared" si="104"/>
        <v>0</v>
      </c>
      <c r="IXI21" s="773">
        <f t="shared" si="104"/>
        <v>0</v>
      </c>
      <c r="IXJ21" s="773">
        <f t="shared" si="104"/>
        <v>0</v>
      </c>
      <c r="IXK21" s="773">
        <f t="shared" si="104"/>
        <v>0</v>
      </c>
      <c r="IXL21" s="773">
        <f t="shared" si="104"/>
        <v>0</v>
      </c>
      <c r="IXM21" s="773">
        <f t="shared" si="104"/>
        <v>0</v>
      </c>
      <c r="IXN21" s="773">
        <f t="shared" si="104"/>
        <v>0</v>
      </c>
      <c r="IXO21" s="773">
        <f t="shared" si="104"/>
        <v>0</v>
      </c>
      <c r="IXP21" s="773">
        <f t="shared" si="104"/>
        <v>0</v>
      </c>
      <c r="IXQ21" s="773">
        <f t="shared" si="104"/>
        <v>0</v>
      </c>
      <c r="IXR21" s="773">
        <f t="shared" si="104"/>
        <v>0</v>
      </c>
      <c r="IXS21" s="773">
        <f t="shared" si="104"/>
        <v>0</v>
      </c>
      <c r="IXT21" s="773">
        <f t="shared" ref="IXT21:JAE21" si="105">IF(OR(IXT26&lt;$C$18,IXT26&gt;($C$18+9)),0,IXT27)</f>
        <v>0</v>
      </c>
      <c r="IXU21" s="773">
        <f t="shared" si="105"/>
        <v>0</v>
      </c>
      <c r="IXV21" s="773">
        <f t="shared" si="105"/>
        <v>0</v>
      </c>
      <c r="IXW21" s="773">
        <f t="shared" si="105"/>
        <v>0</v>
      </c>
      <c r="IXX21" s="773">
        <f t="shared" si="105"/>
        <v>0</v>
      </c>
      <c r="IXY21" s="773">
        <f t="shared" si="105"/>
        <v>0</v>
      </c>
      <c r="IXZ21" s="773">
        <f t="shared" si="105"/>
        <v>0</v>
      </c>
      <c r="IYA21" s="773">
        <f t="shared" si="105"/>
        <v>0</v>
      </c>
      <c r="IYB21" s="773">
        <f t="shared" si="105"/>
        <v>0</v>
      </c>
      <c r="IYC21" s="773">
        <f t="shared" si="105"/>
        <v>0</v>
      </c>
      <c r="IYD21" s="773">
        <f t="shared" si="105"/>
        <v>0</v>
      </c>
      <c r="IYE21" s="773">
        <f t="shared" si="105"/>
        <v>0</v>
      </c>
      <c r="IYF21" s="773">
        <f t="shared" si="105"/>
        <v>0</v>
      </c>
      <c r="IYG21" s="773">
        <f t="shared" si="105"/>
        <v>0</v>
      </c>
      <c r="IYH21" s="773">
        <f t="shared" si="105"/>
        <v>0</v>
      </c>
      <c r="IYI21" s="773">
        <f t="shared" si="105"/>
        <v>0</v>
      </c>
      <c r="IYJ21" s="773">
        <f t="shared" si="105"/>
        <v>0</v>
      </c>
      <c r="IYK21" s="773">
        <f t="shared" si="105"/>
        <v>0</v>
      </c>
      <c r="IYL21" s="773">
        <f t="shared" si="105"/>
        <v>0</v>
      </c>
      <c r="IYM21" s="773">
        <f t="shared" si="105"/>
        <v>0</v>
      </c>
      <c r="IYN21" s="773">
        <f t="shared" si="105"/>
        <v>0</v>
      </c>
      <c r="IYO21" s="773">
        <f t="shared" si="105"/>
        <v>0</v>
      </c>
      <c r="IYP21" s="773">
        <f t="shared" si="105"/>
        <v>0</v>
      </c>
      <c r="IYQ21" s="773">
        <f t="shared" si="105"/>
        <v>0</v>
      </c>
      <c r="IYR21" s="773">
        <f t="shared" si="105"/>
        <v>0</v>
      </c>
      <c r="IYS21" s="773">
        <f t="shared" si="105"/>
        <v>0</v>
      </c>
      <c r="IYT21" s="773">
        <f t="shared" si="105"/>
        <v>0</v>
      </c>
      <c r="IYU21" s="773">
        <f t="shared" si="105"/>
        <v>0</v>
      </c>
      <c r="IYV21" s="773">
        <f t="shared" si="105"/>
        <v>0</v>
      </c>
      <c r="IYW21" s="773">
        <f t="shared" si="105"/>
        <v>0</v>
      </c>
      <c r="IYX21" s="773">
        <f t="shared" si="105"/>
        <v>0</v>
      </c>
      <c r="IYY21" s="773">
        <f t="shared" si="105"/>
        <v>0</v>
      </c>
      <c r="IYZ21" s="773">
        <f t="shared" si="105"/>
        <v>0</v>
      </c>
      <c r="IZA21" s="773">
        <f t="shared" si="105"/>
        <v>0</v>
      </c>
      <c r="IZB21" s="773">
        <f t="shared" si="105"/>
        <v>0</v>
      </c>
      <c r="IZC21" s="773">
        <f t="shared" si="105"/>
        <v>0</v>
      </c>
      <c r="IZD21" s="773">
        <f t="shared" si="105"/>
        <v>0</v>
      </c>
      <c r="IZE21" s="773">
        <f t="shared" si="105"/>
        <v>0</v>
      </c>
      <c r="IZF21" s="773">
        <f t="shared" si="105"/>
        <v>0</v>
      </c>
      <c r="IZG21" s="773">
        <f t="shared" si="105"/>
        <v>0</v>
      </c>
      <c r="IZH21" s="773">
        <f t="shared" si="105"/>
        <v>0</v>
      </c>
      <c r="IZI21" s="773">
        <f t="shared" si="105"/>
        <v>0</v>
      </c>
      <c r="IZJ21" s="773">
        <f t="shared" si="105"/>
        <v>0</v>
      </c>
      <c r="IZK21" s="773">
        <f t="shared" si="105"/>
        <v>0</v>
      </c>
      <c r="IZL21" s="773">
        <f t="shared" si="105"/>
        <v>0</v>
      </c>
      <c r="IZM21" s="773">
        <f t="shared" si="105"/>
        <v>0</v>
      </c>
      <c r="IZN21" s="773">
        <f t="shared" si="105"/>
        <v>0</v>
      </c>
      <c r="IZO21" s="773">
        <f t="shared" si="105"/>
        <v>0</v>
      </c>
      <c r="IZP21" s="773">
        <f t="shared" si="105"/>
        <v>0</v>
      </c>
      <c r="IZQ21" s="773">
        <f t="shared" si="105"/>
        <v>0</v>
      </c>
      <c r="IZR21" s="773">
        <f t="shared" si="105"/>
        <v>0</v>
      </c>
      <c r="IZS21" s="773">
        <f t="shared" si="105"/>
        <v>0</v>
      </c>
      <c r="IZT21" s="773">
        <f t="shared" si="105"/>
        <v>0</v>
      </c>
      <c r="IZU21" s="773">
        <f t="shared" si="105"/>
        <v>0</v>
      </c>
      <c r="IZV21" s="773">
        <f t="shared" si="105"/>
        <v>0</v>
      </c>
      <c r="IZW21" s="773">
        <f t="shared" si="105"/>
        <v>0</v>
      </c>
      <c r="IZX21" s="773">
        <f t="shared" si="105"/>
        <v>0</v>
      </c>
      <c r="IZY21" s="773">
        <f t="shared" si="105"/>
        <v>0</v>
      </c>
      <c r="IZZ21" s="773">
        <f t="shared" si="105"/>
        <v>0</v>
      </c>
      <c r="JAA21" s="773">
        <f t="shared" si="105"/>
        <v>0</v>
      </c>
      <c r="JAB21" s="773">
        <f t="shared" si="105"/>
        <v>0</v>
      </c>
      <c r="JAC21" s="773">
        <f t="shared" si="105"/>
        <v>0</v>
      </c>
      <c r="JAD21" s="773">
        <f t="shared" si="105"/>
        <v>0</v>
      </c>
      <c r="JAE21" s="773">
        <f t="shared" si="105"/>
        <v>0</v>
      </c>
      <c r="JAF21" s="773">
        <f t="shared" ref="JAF21:JCQ21" si="106">IF(OR(JAF26&lt;$C$18,JAF26&gt;($C$18+9)),0,JAF27)</f>
        <v>0</v>
      </c>
      <c r="JAG21" s="773">
        <f t="shared" si="106"/>
        <v>0</v>
      </c>
      <c r="JAH21" s="773">
        <f t="shared" si="106"/>
        <v>0</v>
      </c>
      <c r="JAI21" s="773">
        <f t="shared" si="106"/>
        <v>0</v>
      </c>
      <c r="JAJ21" s="773">
        <f t="shared" si="106"/>
        <v>0</v>
      </c>
      <c r="JAK21" s="773">
        <f t="shared" si="106"/>
        <v>0</v>
      </c>
      <c r="JAL21" s="773">
        <f t="shared" si="106"/>
        <v>0</v>
      </c>
      <c r="JAM21" s="773">
        <f t="shared" si="106"/>
        <v>0</v>
      </c>
      <c r="JAN21" s="773">
        <f t="shared" si="106"/>
        <v>0</v>
      </c>
      <c r="JAO21" s="773">
        <f t="shared" si="106"/>
        <v>0</v>
      </c>
      <c r="JAP21" s="773">
        <f t="shared" si="106"/>
        <v>0</v>
      </c>
      <c r="JAQ21" s="773">
        <f t="shared" si="106"/>
        <v>0</v>
      </c>
      <c r="JAR21" s="773">
        <f t="shared" si="106"/>
        <v>0</v>
      </c>
      <c r="JAS21" s="773">
        <f t="shared" si="106"/>
        <v>0</v>
      </c>
      <c r="JAT21" s="773">
        <f t="shared" si="106"/>
        <v>0</v>
      </c>
      <c r="JAU21" s="773">
        <f t="shared" si="106"/>
        <v>0</v>
      </c>
      <c r="JAV21" s="773">
        <f t="shared" si="106"/>
        <v>0</v>
      </c>
      <c r="JAW21" s="773">
        <f t="shared" si="106"/>
        <v>0</v>
      </c>
      <c r="JAX21" s="773">
        <f t="shared" si="106"/>
        <v>0</v>
      </c>
      <c r="JAY21" s="773">
        <f t="shared" si="106"/>
        <v>0</v>
      </c>
      <c r="JAZ21" s="773">
        <f t="shared" si="106"/>
        <v>0</v>
      </c>
      <c r="JBA21" s="773">
        <f t="shared" si="106"/>
        <v>0</v>
      </c>
      <c r="JBB21" s="773">
        <f t="shared" si="106"/>
        <v>0</v>
      </c>
      <c r="JBC21" s="773">
        <f t="shared" si="106"/>
        <v>0</v>
      </c>
      <c r="JBD21" s="773">
        <f t="shared" si="106"/>
        <v>0</v>
      </c>
      <c r="JBE21" s="773">
        <f t="shared" si="106"/>
        <v>0</v>
      </c>
      <c r="JBF21" s="773">
        <f t="shared" si="106"/>
        <v>0</v>
      </c>
      <c r="JBG21" s="773">
        <f t="shared" si="106"/>
        <v>0</v>
      </c>
      <c r="JBH21" s="773">
        <f t="shared" si="106"/>
        <v>0</v>
      </c>
      <c r="JBI21" s="773">
        <f t="shared" si="106"/>
        <v>0</v>
      </c>
      <c r="JBJ21" s="773">
        <f t="shared" si="106"/>
        <v>0</v>
      </c>
      <c r="JBK21" s="773">
        <f t="shared" si="106"/>
        <v>0</v>
      </c>
      <c r="JBL21" s="773">
        <f t="shared" si="106"/>
        <v>0</v>
      </c>
      <c r="JBM21" s="773">
        <f t="shared" si="106"/>
        <v>0</v>
      </c>
      <c r="JBN21" s="773">
        <f t="shared" si="106"/>
        <v>0</v>
      </c>
      <c r="JBO21" s="773">
        <f t="shared" si="106"/>
        <v>0</v>
      </c>
      <c r="JBP21" s="773">
        <f t="shared" si="106"/>
        <v>0</v>
      </c>
      <c r="JBQ21" s="773">
        <f t="shared" si="106"/>
        <v>0</v>
      </c>
      <c r="JBR21" s="773">
        <f t="shared" si="106"/>
        <v>0</v>
      </c>
      <c r="JBS21" s="773">
        <f t="shared" si="106"/>
        <v>0</v>
      </c>
      <c r="JBT21" s="773">
        <f t="shared" si="106"/>
        <v>0</v>
      </c>
      <c r="JBU21" s="773">
        <f t="shared" si="106"/>
        <v>0</v>
      </c>
      <c r="JBV21" s="773">
        <f t="shared" si="106"/>
        <v>0</v>
      </c>
      <c r="JBW21" s="773">
        <f t="shared" si="106"/>
        <v>0</v>
      </c>
      <c r="JBX21" s="773">
        <f t="shared" si="106"/>
        <v>0</v>
      </c>
      <c r="JBY21" s="773">
        <f t="shared" si="106"/>
        <v>0</v>
      </c>
      <c r="JBZ21" s="773">
        <f t="shared" si="106"/>
        <v>0</v>
      </c>
      <c r="JCA21" s="773">
        <f t="shared" si="106"/>
        <v>0</v>
      </c>
      <c r="JCB21" s="773">
        <f t="shared" si="106"/>
        <v>0</v>
      </c>
      <c r="JCC21" s="773">
        <f t="shared" si="106"/>
        <v>0</v>
      </c>
      <c r="JCD21" s="773">
        <f t="shared" si="106"/>
        <v>0</v>
      </c>
      <c r="JCE21" s="773">
        <f t="shared" si="106"/>
        <v>0</v>
      </c>
      <c r="JCF21" s="773">
        <f t="shared" si="106"/>
        <v>0</v>
      </c>
      <c r="JCG21" s="773">
        <f t="shared" si="106"/>
        <v>0</v>
      </c>
      <c r="JCH21" s="773">
        <f t="shared" si="106"/>
        <v>0</v>
      </c>
      <c r="JCI21" s="773">
        <f t="shared" si="106"/>
        <v>0</v>
      </c>
      <c r="JCJ21" s="773">
        <f t="shared" si="106"/>
        <v>0</v>
      </c>
      <c r="JCK21" s="773">
        <f t="shared" si="106"/>
        <v>0</v>
      </c>
      <c r="JCL21" s="773">
        <f t="shared" si="106"/>
        <v>0</v>
      </c>
      <c r="JCM21" s="773">
        <f t="shared" si="106"/>
        <v>0</v>
      </c>
      <c r="JCN21" s="773">
        <f t="shared" si="106"/>
        <v>0</v>
      </c>
      <c r="JCO21" s="773">
        <f t="shared" si="106"/>
        <v>0</v>
      </c>
      <c r="JCP21" s="773">
        <f t="shared" si="106"/>
        <v>0</v>
      </c>
      <c r="JCQ21" s="773">
        <f t="shared" si="106"/>
        <v>0</v>
      </c>
      <c r="JCR21" s="773">
        <f t="shared" ref="JCR21:JFC21" si="107">IF(OR(JCR26&lt;$C$18,JCR26&gt;($C$18+9)),0,JCR27)</f>
        <v>0</v>
      </c>
      <c r="JCS21" s="773">
        <f t="shared" si="107"/>
        <v>0</v>
      </c>
      <c r="JCT21" s="773">
        <f t="shared" si="107"/>
        <v>0</v>
      </c>
      <c r="JCU21" s="773">
        <f t="shared" si="107"/>
        <v>0</v>
      </c>
      <c r="JCV21" s="773">
        <f t="shared" si="107"/>
        <v>0</v>
      </c>
      <c r="JCW21" s="773">
        <f t="shared" si="107"/>
        <v>0</v>
      </c>
      <c r="JCX21" s="773">
        <f t="shared" si="107"/>
        <v>0</v>
      </c>
      <c r="JCY21" s="773">
        <f t="shared" si="107"/>
        <v>0</v>
      </c>
      <c r="JCZ21" s="773">
        <f t="shared" si="107"/>
        <v>0</v>
      </c>
      <c r="JDA21" s="773">
        <f t="shared" si="107"/>
        <v>0</v>
      </c>
      <c r="JDB21" s="773">
        <f t="shared" si="107"/>
        <v>0</v>
      </c>
      <c r="JDC21" s="773">
        <f t="shared" si="107"/>
        <v>0</v>
      </c>
      <c r="JDD21" s="773">
        <f t="shared" si="107"/>
        <v>0</v>
      </c>
      <c r="JDE21" s="773">
        <f t="shared" si="107"/>
        <v>0</v>
      </c>
      <c r="JDF21" s="773">
        <f t="shared" si="107"/>
        <v>0</v>
      </c>
      <c r="JDG21" s="773">
        <f t="shared" si="107"/>
        <v>0</v>
      </c>
      <c r="JDH21" s="773">
        <f t="shared" si="107"/>
        <v>0</v>
      </c>
      <c r="JDI21" s="773">
        <f t="shared" si="107"/>
        <v>0</v>
      </c>
      <c r="JDJ21" s="773">
        <f t="shared" si="107"/>
        <v>0</v>
      </c>
      <c r="JDK21" s="773">
        <f t="shared" si="107"/>
        <v>0</v>
      </c>
      <c r="JDL21" s="773">
        <f t="shared" si="107"/>
        <v>0</v>
      </c>
      <c r="JDM21" s="773">
        <f t="shared" si="107"/>
        <v>0</v>
      </c>
      <c r="JDN21" s="773">
        <f t="shared" si="107"/>
        <v>0</v>
      </c>
      <c r="JDO21" s="773">
        <f t="shared" si="107"/>
        <v>0</v>
      </c>
      <c r="JDP21" s="773">
        <f t="shared" si="107"/>
        <v>0</v>
      </c>
      <c r="JDQ21" s="773">
        <f t="shared" si="107"/>
        <v>0</v>
      </c>
      <c r="JDR21" s="773">
        <f t="shared" si="107"/>
        <v>0</v>
      </c>
      <c r="JDS21" s="773">
        <f t="shared" si="107"/>
        <v>0</v>
      </c>
      <c r="JDT21" s="773">
        <f t="shared" si="107"/>
        <v>0</v>
      </c>
      <c r="JDU21" s="773">
        <f t="shared" si="107"/>
        <v>0</v>
      </c>
      <c r="JDV21" s="773">
        <f t="shared" si="107"/>
        <v>0</v>
      </c>
      <c r="JDW21" s="773">
        <f t="shared" si="107"/>
        <v>0</v>
      </c>
      <c r="JDX21" s="773">
        <f t="shared" si="107"/>
        <v>0</v>
      </c>
      <c r="JDY21" s="773">
        <f t="shared" si="107"/>
        <v>0</v>
      </c>
      <c r="JDZ21" s="773">
        <f t="shared" si="107"/>
        <v>0</v>
      </c>
      <c r="JEA21" s="773">
        <f t="shared" si="107"/>
        <v>0</v>
      </c>
      <c r="JEB21" s="773">
        <f t="shared" si="107"/>
        <v>0</v>
      </c>
      <c r="JEC21" s="773">
        <f t="shared" si="107"/>
        <v>0</v>
      </c>
      <c r="JED21" s="773">
        <f t="shared" si="107"/>
        <v>0</v>
      </c>
      <c r="JEE21" s="773">
        <f t="shared" si="107"/>
        <v>0</v>
      </c>
      <c r="JEF21" s="773">
        <f t="shared" si="107"/>
        <v>0</v>
      </c>
      <c r="JEG21" s="773">
        <f t="shared" si="107"/>
        <v>0</v>
      </c>
      <c r="JEH21" s="773">
        <f t="shared" si="107"/>
        <v>0</v>
      </c>
      <c r="JEI21" s="773">
        <f t="shared" si="107"/>
        <v>0</v>
      </c>
      <c r="JEJ21" s="773">
        <f t="shared" si="107"/>
        <v>0</v>
      </c>
      <c r="JEK21" s="773">
        <f t="shared" si="107"/>
        <v>0</v>
      </c>
      <c r="JEL21" s="773">
        <f t="shared" si="107"/>
        <v>0</v>
      </c>
      <c r="JEM21" s="773">
        <f t="shared" si="107"/>
        <v>0</v>
      </c>
      <c r="JEN21" s="773">
        <f t="shared" si="107"/>
        <v>0</v>
      </c>
      <c r="JEO21" s="773">
        <f t="shared" si="107"/>
        <v>0</v>
      </c>
      <c r="JEP21" s="773">
        <f t="shared" si="107"/>
        <v>0</v>
      </c>
      <c r="JEQ21" s="773">
        <f t="shared" si="107"/>
        <v>0</v>
      </c>
      <c r="JER21" s="773">
        <f t="shared" si="107"/>
        <v>0</v>
      </c>
      <c r="JES21" s="773">
        <f t="shared" si="107"/>
        <v>0</v>
      </c>
      <c r="JET21" s="773">
        <f t="shared" si="107"/>
        <v>0</v>
      </c>
      <c r="JEU21" s="773">
        <f t="shared" si="107"/>
        <v>0</v>
      </c>
      <c r="JEV21" s="773">
        <f t="shared" si="107"/>
        <v>0</v>
      </c>
      <c r="JEW21" s="773">
        <f t="shared" si="107"/>
        <v>0</v>
      </c>
      <c r="JEX21" s="773">
        <f t="shared" si="107"/>
        <v>0</v>
      </c>
      <c r="JEY21" s="773">
        <f t="shared" si="107"/>
        <v>0</v>
      </c>
      <c r="JEZ21" s="773">
        <f t="shared" si="107"/>
        <v>0</v>
      </c>
      <c r="JFA21" s="773">
        <f t="shared" si="107"/>
        <v>0</v>
      </c>
      <c r="JFB21" s="773">
        <f t="shared" si="107"/>
        <v>0</v>
      </c>
      <c r="JFC21" s="773">
        <f t="shared" si="107"/>
        <v>0</v>
      </c>
      <c r="JFD21" s="773">
        <f t="shared" ref="JFD21:JHO21" si="108">IF(OR(JFD26&lt;$C$18,JFD26&gt;($C$18+9)),0,JFD27)</f>
        <v>0</v>
      </c>
      <c r="JFE21" s="773">
        <f t="shared" si="108"/>
        <v>0</v>
      </c>
      <c r="JFF21" s="773">
        <f t="shared" si="108"/>
        <v>0</v>
      </c>
      <c r="JFG21" s="773">
        <f t="shared" si="108"/>
        <v>0</v>
      </c>
      <c r="JFH21" s="773">
        <f t="shared" si="108"/>
        <v>0</v>
      </c>
      <c r="JFI21" s="773">
        <f t="shared" si="108"/>
        <v>0</v>
      </c>
      <c r="JFJ21" s="773">
        <f t="shared" si="108"/>
        <v>0</v>
      </c>
      <c r="JFK21" s="773">
        <f t="shared" si="108"/>
        <v>0</v>
      </c>
      <c r="JFL21" s="773">
        <f t="shared" si="108"/>
        <v>0</v>
      </c>
      <c r="JFM21" s="773">
        <f t="shared" si="108"/>
        <v>0</v>
      </c>
      <c r="JFN21" s="773">
        <f t="shared" si="108"/>
        <v>0</v>
      </c>
      <c r="JFO21" s="773">
        <f t="shared" si="108"/>
        <v>0</v>
      </c>
      <c r="JFP21" s="773">
        <f t="shared" si="108"/>
        <v>0</v>
      </c>
      <c r="JFQ21" s="773">
        <f t="shared" si="108"/>
        <v>0</v>
      </c>
      <c r="JFR21" s="773">
        <f t="shared" si="108"/>
        <v>0</v>
      </c>
      <c r="JFS21" s="773">
        <f t="shared" si="108"/>
        <v>0</v>
      </c>
      <c r="JFT21" s="773">
        <f t="shared" si="108"/>
        <v>0</v>
      </c>
      <c r="JFU21" s="773">
        <f t="shared" si="108"/>
        <v>0</v>
      </c>
      <c r="JFV21" s="773">
        <f t="shared" si="108"/>
        <v>0</v>
      </c>
      <c r="JFW21" s="773">
        <f t="shared" si="108"/>
        <v>0</v>
      </c>
      <c r="JFX21" s="773">
        <f t="shared" si="108"/>
        <v>0</v>
      </c>
      <c r="JFY21" s="773">
        <f t="shared" si="108"/>
        <v>0</v>
      </c>
      <c r="JFZ21" s="773">
        <f t="shared" si="108"/>
        <v>0</v>
      </c>
      <c r="JGA21" s="773">
        <f t="shared" si="108"/>
        <v>0</v>
      </c>
      <c r="JGB21" s="773">
        <f t="shared" si="108"/>
        <v>0</v>
      </c>
      <c r="JGC21" s="773">
        <f t="shared" si="108"/>
        <v>0</v>
      </c>
      <c r="JGD21" s="773">
        <f t="shared" si="108"/>
        <v>0</v>
      </c>
      <c r="JGE21" s="773">
        <f t="shared" si="108"/>
        <v>0</v>
      </c>
      <c r="JGF21" s="773">
        <f t="shared" si="108"/>
        <v>0</v>
      </c>
      <c r="JGG21" s="773">
        <f t="shared" si="108"/>
        <v>0</v>
      </c>
      <c r="JGH21" s="773">
        <f t="shared" si="108"/>
        <v>0</v>
      </c>
      <c r="JGI21" s="773">
        <f t="shared" si="108"/>
        <v>0</v>
      </c>
      <c r="JGJ21" s="773">
        <f t="shared" si="108"/>
        <v>0</v>
      </c>
      <c r="JGK21" s="773">
        <f t="shared" si="108"/>
        <v>0</v>
      </c>
      <c r="JGL21" s="773">
        <f t="shared" si="108"/>
        <v>0</v>
      </c>
      <c r="JGM21" s="773">
        <f t="shared" si="108"/>
        <v>0</v>
      </c>
      <c r="JGN21" s="773">
        <f t="shared" si="108"/>
        <v>0</v>
      </c>
      <c r="JGO21" s="773">
        <f t="shared" si="108"/>
        <v>0</v>
      </c>
      <c r="JGP21" s="773">
        <f t="shared" si="108"/>
        <v>0</v>
      </c>
      <c r="JGQ21" s="773">
        <f t="shared" si="108"/>
        <v>0</v>
      </c>
      <c r="JGR21" s="773">
        <f t="shared" si="108"/>
        <v>0</v>
      </c>
      <c r="JGS21" s="773">
        <f t="shared" si="108"/>
        <v>0</v>
      </c>
      <c r="JGT21" s="773">
        <f t="shared" si="108"/>
        <v>0</v>
      </c>
      <c r="JGU21" s="773">
        <f t="shared" si="108"/>
        <v>0</v>
      </c>
      <c r="JGV21" s="773">
        <f t="shared" si="108"/>
        <v>0</v>
      </c>
      <c r="JGW21" s="773">
        <f t="shared" si="108"/>
        <v>0</v>
      </c>
      <c r="JGX21" s="773">
        <f t="shared" si="108"/>
        <v>0</v>
      </c>
      <c r="JGY21" s="773">
        <f t="shared" si="108"/>
        <v>0</v>
      </c>
      <c r="JGZ21" s="773">
        <f t="shared" si="108"/>
        <v>0</v>
      </c>
      <c r="JHA21" s="773">
        <f t="shared" si="108"/>
        <v>0</v>
      </c>
      <c r="JHB21" s="773">
        <f t="shared" si="108"/>
        <v>0</v>
      </c>
      <c r="JHC21" s="773">
        <f t="shared" si="108"/>
        <v>0</v>
      </c>
      <c r="JHD21" s="773">
        <f t="shared" si="108"/>
        <v>0</v>
      </c>
      <c r="JHE21" s="773">
        <f t="shared" si="108"/>
        <v>0</v>
      </c>
      <c r="JHF21" s="773">
        <f t="shared" si="108"/>
        <v>0</v>
      </c>
      <c r="JHG21" s="773">
        <f t="shared" si="108"/>
        <v>0</v>
      </c>
      <c r="JHH21" s="773">
        <f t="shared" si="108"/>
        <v>0</v>
      </c>
      <c r="JHI21" s="773">
        <f t="shared" si="108"/>
        <v>0</v>
      </c>
      <c r="JHJ21" s="773">
        <f t="shared" si="108"/>
        <v>0</v>
      </c>
      <c r="JHK21" s="773">
        <f t="shared" si="108"/>
        <v>0</v>
      </c>
      <c r="JHL21" s="773">
        <f t="shared" si="108"/>
        <v>0</v>
      </c>
      <c r="JHM21" s="773">
        <f t="shared" si="108"/>
        <v>0</v>
      </c>
      <c r="JHN21" s="773">
        <f t="shared" si="108"/>
        <v>0</v>
      </c>
      <c r="JHO21" s="773">
        <f t="shared" si="108"/>
        <v>0</v>
      </c>
      <c r="JHP21" s="773">
        <f t="shared" ref="JHP21:JKA21" si="109">IF(OR(JHP26&lt;$C$18,JHP26&gt;($C$18+9)),0,JHP27)</f>
        <v>0</v>
      </c>
      <c r="JHQ21" s="773">
        <f t="shared" si="109"/>
        <v>0</v>
      </c>
      <c r="JHR21" s="773">
        <f t="shared" si="109"/>
        <v>0</v>
      </c>
      <c r="JHS21" s="773">
        <f t="shared" si="109"/>
        <v>0</v>
      </c>
      <c r="JHT21" s="773">
        <f t="shared" si="109"/>
        <v>0</v>
      </c>
      <c r="JHU21" s="773">
        <f t="shared" si="109"/>
        <v>0</v>
      </c>
      <c r="JHV21" s="773">
        <f t="shared" si="109"/>
        <v>0</v>
      </c>
      <c r="JHW21" s="773">
        <f t="shared" si="109"/>
        <v>0</v>
      </c>
      <c r="JHX21" s="773">
        <f t="shared" si="109"/>
        <v>0</v>
      </c>
      <c r="JHY21" s="773">
        <f t="shared" si="109"/>
        <v>0</v>
      </c>
      <c r="JHZ21" s="773">
        <f t="shared" si="109"/>
        <v>0</v>
      </c>
      <c r="JIA21" s="773">
        <f t="shared" si="109"/>
        <v>0</v>
      </c>
      <c r="JIB21" s="773">
        <f t="shared" si="109"/>
        <v>0</v>
      </c>
      <c r="JIC21" s="773">
        <f t="shared" si="109"/>
        <v>0</v>
      </c>
      <c r="JID21" s="773">
        <f t="shared" si="109"/>
        <v>0</v>
      </c>
      <c r="JIE21" s="773">
        <f t="shared" si="109"/>
        <v>0</v>
      </c>
      <c r="JIF21" s="773">
        <f t="shared" si="109"/>
        <v>0</v>
      </c>
      <c r="JIG21" s="773">
        <f t="shared" si="109"/>
        <v>0</v>
      </c>
      <c r="JIH21" s="773">
        <f t="shared" si="109"/>
        <v>0</v>
      </c>
      <c r="JII21" s="773">
        <f t="shared" si="109"/>
        <v>0</v>
      </c>
      <c r="JIJ21" s="773">
        <f t="shared" si="109"/>
        <v>0</v>
      </c>
      <c r="JIK21" s="773">
        <f t="shared" si="109"/>
        <v>0</v>
      </c>
      <c r="JIL21" s="773">
        <f t="shared" si="109"/>
        <v>0</v>
      </c>
      <c r="JIM21" s="773">
        <f t="shared" si="109"/>
        <v>0</v>
      </c>
      <c r="JIN21" s="773">
        <f t="shared" si="109"/>
        <v>0</v>
      </c>
      <c r="JIO21" s="773">
        <f t="shared" si="109"/>
        <v>0</v>
      </c>
      <c r="JIP21" s="773">
        <f t="shared" si="109"/>
        <v>0</v>
      </c>
      <c r="JIQ21" s="773">
        <f t="shared" si="109"/>
        <v>0</v>
      </c>
      <c r="JIR21" s="773">
        <f t="shared" si="109"/>
        <v>0</v>
      </c>
      <c r="JIS21" s="773">
        <f t="shared" si="109"/>
        <v>0</v>
      </c>
      <c r="JIT21" s="773">
        <f t="shared" si="109"/>
        <v>0</v>
      </c>
      <c r="JIU21" s="773">
        <f t="shared" si="109"/>
        <v>0</v>
      </c>
      <c r="JIV21" s="773">
        <f t="shared" si="109"/>
        <v>0</v>
      </c>
      <c r="JIW21" s="773">
        <f t="shared" si="109"/>
        <v>0</v>
      </c>
      <c r="JIX21" s="773">
        <f t="shared" si="109"/>
        <v>0</v>
      </c>
      <c r="JIY21" s="773">
        <f t="shared" si="109"/>
        <v>0</v>
      </c>
      <c r="JIZ21" s="773">
        <f t="shared" si="109"/>
        <v>0</v>
      </c>
      <c r="JJA21" s="773">
        <f t="shared" si="109"/>
        <v>0</v>
      </c>
      <c r="JJB21" s="773">
        <f t="shared" si="109"/>
        <v>0</v>
      </c>
      <c r="JJC21" s="773">
        <f t="shared" si="109"/>
        <v>0</v>
      </c>
      <c r="JJD21" s="773">
        <f t="shared" si="109"/>
        <v>0</v>
      </c>
      <c r="JJE21" s="773">
        <f t="shared" si="109"/>
        <v>0</v>
      </c>
      <c r="JJF21" s="773">
        <f t="shared" si="109"/>
        <v>0</v>
      </c>
      <c r="JJG21" s="773">
        <f t="shared" si="109"/>
        <v>0</v>
      </c>
      <c r="JJH21" s="773">
        <f t="shared" si="109"/>
        <v>0</v>
      </c>
      <c r="JJI21" s="773">
        <f t="shared" si="109"/>
        <v>0</v>
      </c>
      <c r="JJJ21" s="773">
        <f t="shared" si="109"/>
        <v>0</v>
      </c>
      <c r="JJK21" s="773">
        <f t="shared" si="109"/>
        <v>0</v>
      </c>
      <c r="JJL21" s="773">
        <f t="shared" si="109"/>
        <v>0</v>
      </c>
      <c r="JJM21" s="773">
        <f t="shared" si="109"/>
        <v>0</v>
      </c>
      <c r="JJN21" s="773">
        <f t="shared" si="109"/>
        <v>0</v>
      </c>
      <c r="JJO21" s="773">
        <f t="shared" si="109"/>
        <v>0</v>
      </c>
      <c r="JJP21" s="773">
        <f t="shared" si="109"/>
        <v>0</v>
      </c>
      <c r="JJQ21" s="773">
        <f t="shared" si="109"/>
        <v>0</v>
      </c>
      <c r="JJR21" s="773">
        <f t="shared" si="109"/>
        <v>0</v>
      </c>
      <c r="JJS21" s="773">
        <f t="shared" si="109"/>
        <v>0</v>
      </c>
      <c r="JJT21" s="773">
        <f t="shared" si="109"/>
        <v>0</v>
      </c>
      <c r="JJU21" s="773">
        <f t="shared" si="109"/>
        <v>0</v>
      </c>
      <c r="JJV21" s="773">
        <f t="shared" si="109"/>
        <v>0</v>
      </c>
      <c r="JJW21" s="773">
        <f t="shared" si="109"/>
        <v>0</v>
      </c>
      <c r="JJX21" s="773">
        <f t="shared" si="109"/>
        <v>0</v>
      </c>
      <c r="JJY21" s="773">
        <f t="shared" si="109"/>
        <v>0</v>
      </c>
      <c r="JJZ21" s="773">
        <f t="shared" si="109"/>
        <v>0</v>
      </c>
      <c r="JKA21" s="773">
        <f t="shared" si="109"/>
        <v>0</v>
      </c>
      <c r="JKB21" s="773">
        <f t="shared" ref="JKB21:JMM21" si="110">IF(OR(JKB26&lt;$C$18,JKB26&gt;($C$18+9)),0,JKB27)</f>
        <v>0</v>
      </c>
      <c r="JKC21" s="773">
        <f t="shared" si="110"/>
        <v>0</v>
      </c>
      <c r="JKD21" s="773">
        <f t="shared" si="110"/>
        <v>0</v>
      </c>
      <c r="JKE21" s="773">
        <f t="shared" si="110"/>
        <v>0</v>
      </c>
      <c r="JKF21" s="773">
        <f t="shared" si="110"/>
        <v>0</v>
      </c>
      <c r="JKG21" s="773">
        <f t="shared" si="110"/>
        <v>0</v>
      </c>
      <c r="JKH21" s="773">
        <f t="shared" si="110"/>
        <v>0</v>
      </c>
      <c r="JKI21" s="773">
        <f t="shared" si="110"/>
        <v>0</v>
      </c>
      <c r="JKJ21" s="773">
        <f t="shared" si="110"/>
        <v>0</v>
      </c>
      <c r="JKK21" s="773">
        <f t="shared" si="110"/>
        <v>0</v>
      </c>
      <c r="JKL21" s="773">
        <f t="shared" si="110"/>
        <v>0</v>
      </c>
      <c r="JKM21" s="773">
        <f t="shared" si="110"/>
        <v>0</v>
      </c>
      <c r="JKN21" s="773">
        <f t="shared" si="110"/>
        <v>0</v>
      </c>
      <c r="JKO21" s="773">
        <f t="shared" si="110"/>
        <v>0</v>
      </c>
      <c r="JKP21" s="773">
        <f t="shared" si="110"/>
        <v>0</v>
      </c>
      <c r="JKQ21" s="773">
        <f t="shared" si="110"/>
        <v>0</v>
      </c>
      <c r="JKR21" s="773">
        <f t="shared" si="110"/>
        <v>0</v>
      </c>
      <c r="JKS21" s="773">
        <f t="shared" si="110"/>
        <v>0</v>
      </c>
      <c r="JKT21" s="773">
        <f t="shared" si="110"/>
        <v>0</v>
      </c>
      <c r="JKU21" s="773">
        <f t="shared" si="110"/>
        <v>0</v>
      </c>
      <c r="JKV21" s="773">
        <f t="shared" si="110"/>
        <v>0</v>
      </c>
      <c r="JKW21" s="773">
        <f t="shared" si="110"/>
        <v>0</v>
      </c>
      <c r="JKX21" s="773">
        <f t="shared" si="110"/>
        <v>0</v>
      </c>
      <c r="JKY21" s="773">
        <f t="shared" si="110"/>
        <v>0</v>
      </c>
      <c r="JKZ21" s="773">
        <f t="shared" si="110"/>
        <v>0</v>
      </c>
      <c r="JLA21" s="773">
        <f t="shared" si="110"/>
        <v>0</v>
      </c>
      <c r="JLB21" s="773">
        <f t="shared" si="110"/>
        <v>0</v>
      </c>
      <c r="JLC21" s="773">
        <f t="shared" si="110"/>
        <v>0</v>
      </c>
      <c r="JLD21" s="773">
        <f t="shared" si="110"/>
        <v>0</v>
      </c>
      <c r="JLE21" s="773">
        <f t="shared" si="110"/>
        <v>0</v>
      </c>
      <c r="JLF21" s="773">
        <f t="shared" si="110"/>
        <v>0</v>
      </c>
      <c r="JLG21" s="773">
        <f t="shared" si="110"/>
        <v>0</v>
      </c>
      <c r="JLH21" s="773">
        <f t="shared" si="110"/>
        <v>0</v>
      </c>
      <c r="JLI21" s="773">
        <f t="shared" si="110"/>
        <v>0</v>
      </c>
      <c r="JLJ21" s="773">
        <f t="shared" si="110"/>
        <v>0</v>
      </c>
      <c r="JLK21" s="773">
        <f t="shared" si="110"/>
        <v>0</v>
      </c>
      <c r="JLL21" s="773">
        <f t="shared" si="110"/>
        <v>0</v>
      </c>
      <c r="JLM21" s="773">
        <f t="shared" si="110"/>
        <v>0</v>
      </c>
      <c r="JLN21" s="773">
        <f t="shared" si="110"/>
        <v>0</v>
      </c>
      <c r="JLO21" s="773">
        <f t="shared" si="110"/>
        <v>0</v>
      </c>
      <c r="JLP21" s="773">
        <f t="shared" si="110"/>
        <v>0</v>
      </c>
      <c r="JLQ21" s="773">
        <f t="shared" si="110"/>
        <v>0</v>
      </c>
      <c r="JLR21" s="773">
        <f t="shared" si="110"/>
        <v>0</v>
      </c>
      <c r="JLS21" s="773">
        <f t="shared" si="110"/>
        <v>0</v>
      </c>
      <c r="JLT21" s="773">
        <f t="shared" si="110"/>
        <v>0</v>
      </c>
      <c r="JLU21" s="773">
        <f t="shared" si="110"/>
        <v>0</v>
      </c>
      <c r="JLV21" s="773">
        <f t="shared" si="110"/>
        <v>0</v>
      </c>
      <c r="JLW21" s="773">
        <f t="shared" si="110"/>
        <v>0</v>
      </c>
      <c r="JLX21" s="773">
        <f t="shared" si="110"/>
        <v>0</v>
      </c>
      <c r="JLY21" s="773">
        <f t="shared" si="110"/>
        <v>0</v>
      </c>
      <c r="JLZ21" s="773">
        <f t="shared" si="110"/>
        <v>0</v>
      </c>
      <c r="JMA21" s="773">
        <f t="shared" si="110"/>
        <v>0</v>
      </c>
      <c r="JMB21" s="773">
        <f t="shared" si="110"/>
        <v>0</v>
      </c>
      <c r="JMC21" s="773">
        <f t="shared" si="110"/>
        <v>0</v>
      </c>
      <c r="JMD21" s="773">
        <f t="shared" si="110"/>
        <v>0</v>
      </c>
      <c r="JME21" s="773">
        <f t="shared" si="110"/>
        <v>0</v>
      </c>
      <c r="JMF21" s="773">
        <f t="shared" si="110"/>
        <v>0</v>
      </c>
      <c r="JMG21" s="773">
        <f t="shared" si="110"/>
        <v>0</v>
      </c>
      <c r="JMH21" s="773">
        <f t="shared" si="110"/>
        <v>0</v>
      </c>
      <c r="JMI21" s="773">
        <f t="shared" si="110"/>
        <v>0</v>
      </c>
      <c r="JMJ21" s="773">
        <f t="shared" si="110"/>
        <v>0</v>
      </c>
      <c r="JMK21" s="773">
        <f t="shared" si="110"/>
        <v>0</v>
      </c>
      <c r="JML21" s="773">
        <f t="shared" si="110"/>
        <v>0</v>
      </c>
      <c r="JMM21" s="773">
        <f t="shared" si="110"/>
        <v>0</v>
      </c>
      <c r="JMN21" s="773">
        <f t="shared" ref="JMN21:JOY21" si="111">IF(OR(JMN26&lt;$C$18,JMN26&gt;($C$18+9)),0,JMN27)</f>
        <v>0</v>
      </c>
      <c r="JMO21" s="773">
        <f t="shared" si="111"/>
        <v>0</v>
      </c>
      <c r="JMP21" s="773">
        <f t="shared" si="111"/>
        <v>0</v>
      </c>
      <c r="JMQ21" s="773">
        <f t="shared" si="111"/>
        <v>0</v>
      </c>
      <c r="JMR21" s="773">
        <f t="shared" si="111"/>
        <v>0</v>
      </c>
      <c r="JMS21" s="773">
        <f t="shared" si="111"/>
        <v>0</v>
      </c>
      <c r="JMT21" s="773">
        <f t="shared" si="111"/>
        <v>0</v>
      </c>
      <c r="JMU21" s="773">
        <f t="shared" si="111"/>
        <v>0</v>
      </c>
      <c r="JMV21" s="773">
        <f t="shared" si="111"/>
        <v>0</v>
      </c>
      <c r="JMW21" s="773">
        <f t="shared" si="111"/>
        <v>0</v>
      </c>
      <c r="JMX21" s="773">
        <f t="shared" si="111"/>
        <v>0</v>
      </c>
      <c r="JMY21" s="773">
        <f t="shared" si="111"/>
        <v>0</v>
      </c>
      <c r="JMZ21" s="773">
        <f t="shared" si="111"/>
        <v>0</v>
      </c>
      <c r="JNA21" s="773">
        <f t="shared" si="111"/>
        <v>0</v>
      </c>
      <c r="JNB21" s="773">
        <f t="shared" si="111"/>
        <v>0</v>
      </c>
      <c r="JNC21" s="773">
        <f t="shared" si="111"/>
        <v>0</v>
      </c>
      <c r="JND21" s="773">
        <f t="shared" si="111"/>
        <v>0</v>
      </c>
      <c r="JNE21" s="773">
        <f t="shared" si="111"/>
        <v>0</v>
      </c>
      <c r="JNF21" s="773">
        <f t="shared" si="111"/>
        <v>0</v>
      </c>
      <c r="JNG21" s="773">
        <f t="shared" si="111"/>
        <v>0</v>
      </c>
      <c r="JNH21" s="773">
        <f t="shared" si="111"/>
        <v>0</v>
      </c>
      <c r="JNI21" s="773">
        <f t="shared" si="111"/>
        <v>0</v>
      </c>
      <c r="JNJ21" s="773">
        <f t="shared" si="111"/>
        <v>0</v>
      </c>
      <c r="JNK21" s="773">
        <f t="shared" si="111"/>
        <v>0</v>
      </c>
      <c r="JNL21" s="773">
        <f t="shared" si="111"/>
        <v>0</v>
      </c>
      <c r="JNM21" s="773">
        <f t="shared" si="111"/>
        <v>0</v>
      </c>
      <c r="JNN21" s="773">
        <f t="shared" si="111"/>
        <v>0</v>
      </c>
      <c r="JNO21" s="773">
        <f t="shared" si="111"/>
        <v>0</v>
      </c>
      <c r="JNP21" s="773">
        <f t="shared" si="111"/>
        <v>0</v>
      </c>
      <c r="JNQ21" s="773">
        <f t="shared" si="111"/>
        <v>0</v>
      </c>
      <c r="JNR21" s="773">
        <f t="shared" si="111"/>
        <v>0</v>
      </c>
      <c r="JNS21" s="773">
        <f t="shared" si="111"/>
        <v>0</v>
      </c>
      <c r="JNT21" s="773">
        <f t="shared" si="111"/>
        <v>0</v>
      </c>
      <c r="JNU21" s="773">
        <f t="shared" si="111"/>
        <v>0</v>
      </c>
      <c r="JNV21" s="773">
        <f t="shared" si="111"/>
        <v>0</v>
      </c>
      <c r="JNW21" s="773">
        <f t="shared" si="111"/>
        <v>0</v>
      </c>
      <c r="JNX21" s="773">
        <f t="shared" si="111"/>
        <v>0</v>
      </c>
      <c r="JNY21" s="773">
        <f t="shared" si="111"/>
        <v>0</v>
      </c>
      <c r="JNZ21" s="773">
        <f t="shared" si="111"/>
        <v>0</v>
      </c>
      <c r="JOA21" s="773">
        <f t="shared" si="111"/>
        <v>0</v>
      </c>
      <c r="JOB21" s="773">
        <f t="shared" si="111"/>
        <v>0</v>
      </c>
      <c r="JOC21" s="773">
        <f t="shared" si="111"/>
        <v>0</v>
      </c>
      <c r="JOD21" s="773">
        <f t="shared" si="111"/>
        <v>0</v>
      </c>
      <c r="JOE21" s="773">
        <f t="shared" si="111"/>
        <v>0</v>
      </c>
      <c r="JOF21" s="773">
        <f t="shared" si="111"/>
        <v>0</v>
      </c>
      <c r="JOG21" s="773">
        <f t="shared" si="111"/>
        <v>0</v>
      </c>
      <c r="JOH21" s="773">
        <f t="shared" si="111"/>
        <v>0</v>
      </c>
      <c r="JOI21" s="773">
        <f t="shared" si="111"/>
        <v>0</v>
      </c>
      <c r="JOJ21" s="773">
        <f t="shared" si="111"/>
        <v>0</v>
      </c>
      <c r="JOK21" s="773">
        <f t="shared" si="111"/>
        <v>0</v>
      </c>
      <c r="JOL21" s="773">
        <f t="shared" si="111"/>
        <v>0</v>
      </c>
      <c r="JOM21" s="773">
        <f t="shared" si="111"/>
        <v>0</v>
      </c>
      <c r="JON21" s="773">
        <f t="shared" si="111"/>
        <v>0</v>
      </c>
      <c r="JOO21" s="773">
        <f t="shared" si="111"/>
        <v>0</v>
      </c>
      <c r="JOP21" s="773">
        <f t="shared" si="111"/>
        <v>0</v>
      </c>
      <c r="JOQ21" s="773">
        <f t="shared" si="111"/>
        <v>0</v>
      </c>
      <c r="JOR21" s="773">
        <f t="shared" si="111"/>
        <v>0</v>
      </c>
      <c r="JOS21" s="773">
        <f t="shared" si="111"/>
        <v>0</v>
      </c>
      <c r="JOT21" s="773">
        <f t="shared" si="111"/>
        <v>0</v>
      </c>
      <c r="JOU21" s="773">
        <f t="shared" si="111"/>
        <v>0</v>
      </c>
      <c r="JOV21" s="773">
        <f t="shared" si="111"/>
        <v>0</v>
      </c>
      <c r="JOW21" s="773">
        <f t="shared" si="111"/>
        <v>0</v>
      </c>
      <c r="JOX21" s="773">
        <f t="shared" si="111"/>
        <v>0</v>
      </c>
      <c r="JOY21" s="773">
        <f t="shared" si="111"/>
        <v>0</v>
      </c>
      <c r="JOZ21" s="773">
        <f t="shared" ref="JOZ21:JRK21" si="112">IF(OR(JOZ26&lt;$C$18,JOZ26&gt;($C$18+9)),0,JOZ27)</f>
        <v>0</v>
      </c>
      <c r="JPA21" s="773">
        <f t="shared" si="112"/>
        <v>0</v>
      </c>
      <c r="JPB21" s="773">
        <f t="shared" si="112"/>
        <v>0</v>
      </c>
      <c r="JPC21" s="773">
        <f t="shared" si="112"/>
        <v>0</v>
      </c>
      <c r="JPD21" s="773">
        <f t="shared" si="112"/>
        <v>0</v>
      </c>
      <c r="JPE21" s="773">
        <f t="shared" si="112"/>
        <v>0</v>
      </c>
      <c r="JPF21" s="773">
        <f t="shared" si="112"/>
        <v>0</v>
      </c>
      <c r="JPG21" s="773">
        <f t="shared" si="112"/>
        <v>0</v>
      </c>
      <c r="JPH21" s="773">
        <f t="shared" si="112"/>
        <v>0</v>
      </c>
      <c r="JPI21" s="773">
        <f t="shared" si="112"/>
        <v>0</v>
      </c>
      <c r="JPJ21" s="773">
        <f t="shared" si="112"/>
        <v>0</v>
      </c>
      <c r="JPK21" s="773">
        <f t="shared" si="112"/>
        <v>0</v>
      </c>
      <c r="JPL21" s="773">
        <f t="shared" si="112"/>
        <v>0</v>
      </c>
      <c r="JPM21" s="773">
        <f t="shared" si="112"/>
        <v>0</v>
      </c>
      <c r="JPN21" s="773">
        <f t="shared" si="112"/>
        <v>0</v>
      </c>
      <c r="JPO21" s="773">
        <f t="shared" si="112"/>
        <v>0</v>
      </c>
      <c r="JPP21" s="773">
        <f t="shared" si="112"/>
        <v>0</v>
      </c>
      <c r="JPQ21" s="773">
        <f t="shared" si="112"/>
        <v>0</v>
      </c>
      <c r="JPR21" s="773">
        <f t="shared" si="112"/>
        <v>0</v>
      </c>
      <c r="JPS21" s="773">
        <f t="shared" si="112"/>
        <v>0</v>
      </c>
      <c r="JPT21" s="773">
        <f t="shared" si="112"/>
        <v>0</v>
      </c>
      <c r="JPU21" s="773">
        <f t="shared" si="112"/>
        <v>0</v>
      </c>
      <c r="JPV21" s="773">
        <f t="shared" si="112"/>
        <v>0</v>
      </c>
      <c r="JPW21" s="773">
        <f t="shared" si="112"/>
        <v>0</v>
      </c>
      <c r="JPX21" s="773">
        <f t="shared" si="112"/>
        <v>0</v>
      </c>
      <c r="JPY21" s="773">
        <f t="shared" si="112"/>
        <v>0</v>
      </c>
      <c r="JPZ21" s="773">
        <f t="shared" si="112"/>
        <v>0</v>
      </c>
      <c r="JQA21" s="773">
        <f t="shared" si="112"/>
        <v>0</v>
      </c>
      <c r="JQB21" s="773">
        <f t="shared" si="112"/>
        <v>0</v>
      </c>
      <c r="JQC21" s="773">
        <f t="shared" si="112"/>
        <v>0</v>
      </c>
      <c r="JQD21" s="773">
        <f t="shared" si="112"/>
        <v>0</v>
      </c>
      <c r="JQE21" s="773">
        <f t="shared" si="112"/>
        <v>0</v>
      </c>
      <c r="JQF21" s="773">
        <f t="shared" si="112"/>
        <v>0</v>
      </c>
      <c r="JQG21" s="773">
        <f t="shared" si="112"/>
        <v>0</v>
      </c>
      <c r="JQH21" s="773">
        <f t="shared" si="112"/>
        <v>0</v>
      </c>
      <c r="JQI21" s="773">
        <f t="shared" si="112"/>
        <v>0</v>
      </c>
      <c r="JQJ21" s="773">
        <f t="shared" si="112"/>
        <v>0</v>
      </c>
      <c r="JQK21" s="773">
        <f t="shared" si="112"/>
        <v>0</v>
      </c>
      <c r="JQL21" s="773">
        <f t="shared" si="112"/>
        <v>0</v>
      </c>
      <c r="JQM21" s="773">
        <f t="shared" si="112"/>
        <v>0</v>
      </c>
      <c r="JQN21" s="773">
        <f t="shared" si="112"/>
        <v>0</v>
      </c>
      <c r="JQO21" s="773">
        <f t="shared" si="112"/>
        <v>0</v>
      </c>
      <c r="JQP21" s="773">
        <f t="shared" si="112"/>
        <v>0</v>
      </c>
      <c r="JQQ21" s="773">
        <f t="shared" si="112"/>
        <v>0</v>
      </c>
      <c r="JQR21" s="773">
        <f t="shared" si="112"/>
        <v>0</v>
      </c>
      <c r="JQS21" s="773">
        <f t="shared" si="112"/>
        <v>0</v>
      </c>
      <c r="JQT21" s="773">
        <f t="shared" si="112"/>
        <v>0</v>
      </c>
      <c r="JQU21" s="773">
        <f t="shared" si="112"/>
        <v>0</v>
      </c>
      <c r="JQV21" s="773">
        <f t="shared" si="112"/>
        <v>0</v>
      </c>
      <c r="JQW21" s="773">
        <f t="shared" si="112"/>
        <v>0</v>
      </c>
      <c r="JQX21" s="773">
        <f t="shared" si="112"/>
        <v>0</v>
      </c>
      <c r="JQY21" s="773">
        <f t="shared" si="112"/>
        <v>0</v>
      </c>
      <c r="JQZ21" s="773">
        <f t="shared" si="112"/>
        <v>0</v>
      </c>
      <c r="JRA21" s="773">
        <f t="shared" si="112"/>
        <v>0</v>
      </c>
      <c r="JRB21" s="773">
        <f t="shared" si="112"/>
        <v>0</v>
      </c>
      <c r="JRC21" s="773">
        <f t="shared" si="112"/>
        <v>0</v>
      </c>
      <c r="JRD21" s="773">
        <f t="shared" si="112"/>
        <v>0</v>
      </c>
      <c r="JRE21" s="773">
        <f t="shared" si="112"/>
        <v>0</v>
      </c>
      <c r="JRF21" s="773">
        <f t="shared" si="112"/>
        <v>0</v>
      </c>
      <c r="JRG21" s="773">
        <f t="shared" si="112"/>
        <v>0</v>
      </c>
      <c r="JRH21" s="773">
        <f t="shared" si="112"/>
        <v>0</v>
      </c>
      <c r="JRI21" s="773">
        <f t="shared" si="112"/>
        <v>0</v>
      </c>
      <c r="JRJ21" s="773">
        <f t="shared" si="112"/>
        <v>0</v>
      </c>
      <c r="JRK21" s="773">
        <f t="shared" si="112"/>
        <v>0</v>
      </c>
      <c r="JRL21" s="773">
        <f t="shared" ref="JRL21:JTW21" si="113">IF(OR(JRL26&lt;$C$18,JRL26&gt;($C$18+9)),0,JRL27)</f>
        <v>0</v>
      </c>
      <c r="JRM21" s="773">
        <f t="shared" si="113"/>
        <v>0</v>
      </c>
      <c r="JRN21" s="773">
        <f t="shared" si="113"/>
        <v>0</v>
      </c>
      <c r="JRO21" s="773">
        <f t="shared" si="113"/>
        <v>0</v>
      </c>
      <c r="JRP21" s="773">
        <f t="shared" si="113"/>
        <v>0</v>
      </c>
      <c r="JRQ21" s="773">
        <f t="shared" si="113"/>
        <v>0</v>
      </c>
      <c r="JRR21" s="773">
        <f t="shared" si="113"/>
        <v>0</v>
      </c>
      <c r="JRS21" s="773">
        <f t="shared" si="113"/>
        <v>0</v>
      </c>
      <c r="JRT21" s="773">
        <f t="shared" si="113"/>
        <v>0</v>
      </c>
      <c r="JRU21" s="773">
        <f t="shared" si="113"/>
        <v>0</v>
      </c>
      <c r="JRV21" s="773">
        <f t="shared" si="113"/>
        <v>0</v>
      </c>
      <c r="JRW21" s="773">
        <f t="shared" si="113"/>
        <v>0</v>
      </c>
      <c r="JRX21" s="773">
        <f t="shared" si="113"/>
        <v>0</v>
      </c>
      <c r="JRY21" s="773">
        <f t="shared" si="113"/>
        <v>0</v>
      </c>
      <c r="JRZ21" s="773">
        <f t="shared" si="113"/>
        <v>0</v>
      </c>
      <c r="JSA21" s="773">
        <f t="shared" si="113"/>
        <v>0</v>
      </c>
      <c r="JSB21" s="773">
        <f t="shared" si="113"/>
        <v>0</v>
      </c>
      <c r="JSC21" s="773">
        <f t="shared" si="113"/>
        <v>0</v>
      </c>
      <c r="JSD21" s="773">
        <f t="shared" si="113"/>
        <v>0</v>
      </c>
      <c r="JSE21" s="773">
        <f t="shared" si="113"/>
        <v>0</v>
      </c>
      <c r="JSF21" s="773">
        <f t="shared" si="113"/>
        <v>0</v>
      </c>
      <c r="JSG21" s="773">
        <f t="shared" si="113"/>
        <v>0</v>
      </c>
      <c r="JSH21" s="773">
        <f t="shared" si="113"/>
        <v>0</v>
      </c>
      <c r="JSI21" s="773">
        <f t="shared" si="113"/>
        <v>0</v>
      </c>
      <c r="JSJ21" s="773">
        <f t="shared" si="113"/>
        <v>0</v>
      </c>
      <c r="JSK21" s="773">
        <f t="shared" si="113"/>
        <v>0</v>
      </c>
      <c r="JSL21" s="773">
        <f t="shared" si="113"/>
        <v>0</v>
      </c>
      <c r="JSM21" s="773">
        <f t="shared" si="113"/>
        <v>0</v>
      </c>
      <c r="JSN21" s="773">
        <f t="shared" si="113"/>
        <v>0</v>
      </c>
      <c r="JSO21" s="773">
        <f t="shared" si="113"/>
        <v>0</v>
      </c>
      <c r="JSP21" s="773">
        <f t="shared" si="113"/>
        <v>0</v>
      </c>
      <c r="JSQ21" s="773">
        <f t="shared" si="113"/>
        <v>0</v>
      </c>
      <c r="JSR21" s="773">
        <f t="shared" si="113"/>
        <v>0</v>
      </c>
      <c r="JSS21" s="773">
        <f t="shared" si="113"/>
        <v>0</v>
      </c>
      <c r="JST21" s="773">
        <f t="shared" si="113"/>
        <v>0</v>
      </c>
      <c r="JSU21" s="773">
        <f t="shared" si="113"/>
        <v>0</v>
      </c>
      <c r="JSV21" s="773">
        <f t="shared" si="113"/>
        <v>0</v>
      </c>
      <c r="JSW21" s="773">
        <f t="shared" si="113"/>
        <v>0</v>
      </c>
      <c r="JSX21" s="773">
        <f t="shared" si="113"/>
        <v>0</v>
      </c>
      <c r="JSY21" s="773">
        <f t="shared" si="113"/>
        <v>0</v>
      </c>
      <c r="JSZ21" s="773">
        <f t="shared" si="113"/>
        <v>0</v>
      </c>
      <c r="JTA21" s="773">
        <f t="shared" si="113"/>
        <v>0</v>
      </c>
      <c r="JTB21" s="773">
        <f t="shared" si="113"/>
        <v>0</v>
      </c>
      <c r="JTC21" s="773">
        <f t="shared" si="113"/>
        <v>0</v>
      </c>
      <c r="JTD21" s="773">
        <f t="shared" si="113"/>
        <v>0</v>
      </c>
      <c r="JTE21" s="773">
        <f t="shared" si="113"/>
        <v>0</v>
      </c>
      <c r="JTF21" s="773">
        <f t="shared" si="113"/>
        <v>0</v>
      </c>
      <c r="JTG21" s="773">
        <f t="shared" si="113"/>
        <v>0</v>
      </c>
      <c r="JTH21" s="773">
        <f t="shared" si="113"/>
        <v>0</v>
      </c>
      <c r="JTI21" s="773">
        <f t="shared" si="113"/>
        <v>0</v>
      </c>
      <c r="JTJ21" s="773">
        <f t="shared" si="113"/>
        <v>0</v>
      </c>
      <c r="JTK21" s="773">
        <f t="shared" si="113"/>
        <v>0</v>
      </c>
      <c r="JTL21" s="773">
        <f t="shared" si="113"/>
        <v>0</v>
      </c>
      <c r="JTM21" s="773">
        <f t="shared" si="113"/>
        <v>0</v>
      </c>
      <c r="JTN21" s="773">
        <f t="shared" si="113"/>
        <v>0</v>
      </c>
      <c r="JTO21" s="773">
        <f t="shared" si="113"/>
        <v>0</v>
      </c>
      <c r="JTP21" s="773">
        <f t="shared" si="113"/>
        <v>0</v>
      </c>
      <c r="JTQ21" s="773">
        <f t="shared" si="113"/>
        <v>0</v>
      </c>
      <c r="JTR21" s="773">
        <f t="shared" si="113"/>
        <v>0</v>
      </c>
      <c r="JTS21" s="773">
        <f t="shared" si="113"/>
        <v>0</v>
      </c>
      <c r="JTT21" s="773">
        <f t="shared" si="113"/>
        <v>0</v>
      </c>
      <c r="JTU21" s="773">
        <f t="shared" si="113"/>
        <v>0</v>
      </c>
      <c r="JTV21" s="773">
        <f t="shared" si="113"/>
        <v>0</v>
      </c>
      <c r="JTW21" s="773">
        <f t="shared" si="113"/>
        <v>0</v>
      </c>
      <c r="JTX21" s="773">
        <f t="shared" ref="JTX21:JWI21" si="114">IF(OR(JTX26&lt;$C$18,JTX26&gt;($C$18+9)),0,JTX27)</f>
        <v>0</v>
      </c>
      <c r="JTY21" s="773">
        <f t="shared" si="114"/>
        <v>0</v>
      </c>
      <c r="JTZ21" s="773">
        <f t="shared" si="114"/>
        <v>0</v>
      </c>
      <c r="JUA21" s="773">
        <f t="shared" si="114"/>
        <v>0</v>
      </c>
      <c r="JUB21" s="773">
        <f t="shared" si="114"/>
        <v>0</v>
      </c>
      <c r="JUC21" s="773">
        <f t="shared" si="114"/>
        <v>0</v>
      </c>
      <c r="JUD21" s="773">
        <f t="shared" si="114"/>
        <v>0</v>
      </c>
      <c r="JUE21" s="773">
        <f t="shared" si="114"/>
        <v>0</v>
      </c>
      <c r="JUF21" s="773">
        <f t="shared" si="114"/>
        <v>0</v>
      </c>
      <c r="JUG21" s="773">
        <f t="shared" si="114"/>
        <v>0</v>
      </c>
      <c r="JUH21" s="773">
        <f t="shared" si="114"/>
        <v>0</v>
      </c>
      <c r="JUI21" s="773">
        <f t="shared" si="114"/>
        <v>0</v>
      </c>
      <c r="JUJ21" s="773">
        <f t="shared" si="114"/>
        <v>0</v>
      </c>
      <c r="JUK21" s="773">
        <f t="shared" si="114"/>
        <v>0</v>
      </c>
      <c r="JUL21" s="773">
        <f t="shared" si="114"/>
        <v>0</v>
      </c>
      <c r="JUM21" s="773">
        <f t="shared" si="114"/>
        <v>0</v>
      </c>
      <c r="JUN21" s="773">
        <f t="shared" si="114"/>
        <v>0</v>
      </c>
      <c r="JUO21" s="773">
        <f t="shared" si="114"/>
        <v>0</v>
      </c>
      <c r="JUP21" s="773">
        <f t="shared" si="114"/>
        <v>0</v>
      </c>
      <c r="JUQ21" s="773">
        <f t="shared" si="114"/>
        <v>0</v>
      </c>
      <c r="JUR21" s="773">
        <f t="shared" si="114"/>
        <v>0</v>
      </c>
      <c r="JUS21" s="773">
        <f t="shared" si="114"/>
        <v>0</v>
      </c>
      <c r="JUT21" s="773">
        <f t="shared" si="114"/>
        <v>0</v>
      </c>
      <c r="JUU21" s="773">
        <f t="shared" si="114"/>
        <v>0</v>
      </c>
      <c r="JUV21" s="773">
        <f t="shared" si="114"/>
        <v>0</v>
      </c>
      <c r="JUW21" s="773">
        <f t="shared" si="114"/>
        <v>0</v>
      </c>
      <c r="JUX21" s="773">
        <f t="shared" si="114"/>
        <v>0</v>
      </c>
      <c r="JUY21" s="773">
        <f t="shared" si="114"/>
        <v>0</v>
      </c>
      <c r="JUZ21" s="773">
        <f t="shared" si="114"/>
        <v>0</v>
      </c>
      <c r="JVA21" s="773">
        <f t="shared" si="114"/>
        <v>0</v>
      </c>
      <c r="JVB21" s="773">
        <f t="shared" si="114"/>
        <v>0</v>
      </c>
      <c r="JVC21" s="773">
        <f t="shared" si="114"/>
        <v>0</v>
      </c>
      <c r="JVD21" s="773">
        <f t="shared" si="114"/>
        <v>0</v>
      </c>
      <c r="JVE21" s="773">
        <f t="shared" si="114"/>
        <v>0</v>
      </c>
      <c r="JVF21" s="773">
        <f t="shared" si="114"/>
        <v>0</v>
      </c>
      <c r="JVG21" s="773">
        <f t="shared" si="114"/>
        <v>0</v>
      </c>
      <c r="JVH21" s="773">
        <f t="shared" si="114"/>
        <v>0</v>
      </c>
      <c r="JVI21" s="773">
        <f t="shared" si="114"/>
        <v>0</v>
      </c>
      <c r="JVJ21" s="773">
        <f t="shared" si="114"/>
        <v>0</v>
      </c>
      <c r="JVK21" s="773">
        <f t="shared" si="114"/>
        <v>0</v>
      </c>
      <c r="JVL21" s="773">
        <f t="shared" si="114"/>
        <v>0</v>
      </c>
      <c r="JVM21" s="773">
        <f t="shared" si="114"/>
        <v>0</v>
      </c>
      <c r="JVN21" s="773">
        <f t="shared" si="114"/>
        <v>0</v>
      </c>
      <c r="JVO21" s="773">
        <f t="shared" si="114"/>
        <v>0</v>
      </c>
      <c r="JVP21" s="773">
        <f t="shared" si="114"/>
        <v>0</v>
      </c>
      <c r="JVQ21" s="773">
        <f t="shared" si="114"/>
        <v>0</v>
      </c>
      <c r="JVR21" s="773">
        <f t="shared" si="114"/>
        <v>0</v>
      </c>
      <c r="JVS21" s="773">
        <f t="shared" si="114"/>
        <v>0</v>
      </c>
      <c r="JVT21" s="773">
        <f t="shared" si="114"/>
        <v>0</v>
      </c>
      <c r="JVU21" s="773">
        <f t="shared" si="114"/>
        <v>0</v>
      </c>
      <c r="JVV21" s="773">
        <f t="shared" si="114"/>
        <v>0</v>
      </c>
      <c r="JVW21" s="773">
        <f t="shared" si="114"/>
        <v>0</v>
      </c>
      <c r="JVX21" s="773">
        <f t="shared" si="114"/>
        <v>0</v>
      </c>
      <c r="JVY21" s="773">
        <f t="shared" si="114"/>
        <v>0</v>
      </c>
      <c r="JVZ21" s="773">
        <f t="shared" si="114"/>
        <v>0</v>
      </c>
      <c r="JWA21" s="773">
        <f t="shared" si="114"/>
        <v>0</v>
      </c>
      <c r="JWB21" s="773">
        <f t="shared" si="114"/>
        <v>0</v>
      </c>
      <c r="JWC21" s="773">
        <f t="shared" si="114"/>
        <v>0</v>
      </c>
      <c r="JWD21" s="773">
        <f t="shared" si="114"/>
        <v>0</v>
      </c>
      <c r="JWE21" s="773">
        <f t="shared" si="114"/>
        <v>0</v>
      </c>
      <c r="JWF21" s="773">
        <f t="shared" si="114"/>
        <v>0</v>
      </c>
      <c r="JWG21" s="773">
        <f t="shared" si="114"/>
        <v>0</v>
      </c>
      <c r="JWH21" s="773">
        <f t="shared" si="114"/>
        <v>0</v>
      </c>
      <c r="JWI21" s="773">
        <f t="shared" si="114"/>
        <v>0</v>
      </c>
      <c r="JWJ21" s="773">
        <f t="shared" ref="JWJ21:JYU21" si="115">IF(OR(JWJ26&lt;$C$18,JWJ26&gt;($C$18+9)),0,JWJ27)</f>
        <v>0</v>
      </c>
      <c r="JWK21" s="773">
        <f t="shared" si="115"/>
        <v>0</v>
      </c>
      <c r="JWL21" s="773">
        <f t="shared" si="115"/>
        <v>0</v>
      </c>
      <c r="JWM21" s="773">
        <f t="shared" si="115"/>
        <v>0</v>
      </c>
      <c r="JWN21" s="773">
        <f t="shared" si="115"/>
        <v>0</v>
      </c>
      <c r="JWO21" s="773">
        <f t="shared" si="115"/>
        <v>0</v>
      </c>
      <c r="JWP21" s="773">
        <f t="shared" si="115"/>
        <v>0</v>
      </c>
      <c r="JWQ21" s="773">
        <f t="shared" si="115"/>
        <v>0</v>
      </c>
      <c r="JWR21" s="773">
        <f t="shared" si="115"/>
        <v>0</v>
      </c>
      <c r="JWS21" s="773">
        <f t="shared" si="115"/>
        <v>0</v>
      </c>
      <c r="JWT21" s="773">
        <f t="shared" si="115"/>
        <v>0</v>
      </c>
      <c r="JWU21" s="773">
        <f t="shared" si="115"/>
        <v>0</v>
      </c>
      <c r="JWV21" s="773">
        <f t="shared" si="115"/>
        <v>0</v>
      </c>
      <c r="JWW21" s="773">
        <f t="shared" si="115"/>
        <v>0</v>
      </c>
      <c r="JWX21" s="773">
        <f t="shared" si="115"/>
        <v>0</v>
      </c>
      <c r="JWY21" s="773">
        <f t="shared" si="115"/>
        <v>0</v>
      </c>
      <c r="JWZ21" s="773">
        <f t="shared" si="115"/>
        <v>0</v>
      </c>
      <c r="JXA21" s="773">
        <f t="shared" si="115"/>
        <v>0</v>
      </c>
      <c r="JXB21" s="773">
        <f t="shared" si="115"/>
        <v>0</v>
      </c>
      <c r="JXC21" s="773">
        <f t="shared" si="115"/>
        <v>0</v>
      </c>
      <c r="JXD21" s="773">
        <f t="shared" si="115"/>
        <v>0</v>
      </c>
      <c r="JXE21" s="773">
        <f t="shared" si="115"/>
        <v>0</v>
      </c>
      <c r="JXF21" s="773">
        <f t="shared" si="115"/>
        <v>0</v>
      </c>
      <c r="JXG21" s="773">
        <f t="shared" si="115"/>
        <v>0</v>
      </c>
      <c r="JXH21" s="773">
        <f t="shared" si="115"/>
        <v>0</v>
      </c>
      <c r="JXI21" s="773">
        <f t="shared" si="115"/>
        <v>0</v>
      </c>
      <c r="JXJ21" s="773">
        <f t="shared" si="115"/>
        <v>0</v>
      </c>
      <c r="JXK21" s="773">
        <f t="shared" si="115"/>
        <v>0</v>
      </c>
      <c r="JXL21" s="773">
        <f t="shared" si="115"/>
        <v>0</v>
      </c>
      <c r="JXM21" s="773">
        <f t="shared" si="115"/>
        <v>0</v>
      </c>
      <c r="JXN21" s="773">
        <f t="shared" si="115"/>
        <v>0</v>
      </c>
      <c r="JXO21" s="773">
        <f t="shared" si="115"/>
        <v>0</v>
      </c>
      <c r="JXP21" s="773">
        <f t="shared" si="115"/>
        <v>0</v>
      </c>
      <c r="JXQ21" s="773">
        <f t="shared" si="115"/>
        <v>0</v>
      </c>
      <c r="JXR21" s="773">
        <f t="shared" si="115"/>
        <v>0</v>
      </c>
      <c r="JXS21" s="773">
        <f t="shared" si="115"/>
        <v>0</v>
      </c>
      <c r="JXT21" s="773">
        <f t="shared" si="115"/>
        <v>0</v>
      </c>
      <c r="JXU21" s="773">
        <f t="shared" si="115"/>
        <v>0</v>
      </c>
      <c r="JXV21" s="773">
        <f t="shared" si="115"/>
        <v>0</v>
      </c>
      <c r="JXW21" s="773">
        <f t="shared" si="115"/>
        <v>0</v>
      </c>
      <c r="JXX21" s="773">
        <f t="shared" si="115"/>
        <v>0</v>
      </c>
      <c r="JXY21" s="773">
        <f t="shared" si="115"/>
        <v>0</v>
      </c>
      <c r="JXZ21" s="773">
        <f t="shared" si="115"/>
        <v>0</v>
      </c>
      <c r="JYA21" s="773">
        <f t="shared" si="115"/>
        <v>0</v>
      </c>
      <c r="JYB21" s="773">
        <f t="shared" si="115"/>
        <v>0</v>
      </c>
      <c r="JYC21" s="773">
        <f t="shared" si="115"/>
        <v>0</v>
      </c>
      <c r="JYD21" s="773">
        <f t="shared" si="115"/>
        <v>0</v>
      </c>
      <c r="JYE21" s="773">
        <f t="shared" si="115"/>
        <v>0</v>
      </c>
      <c r="JYF21" s="773">
        <f t="shared" si="115"/>
        <v>0</v>
      </c>
      <c r="JYG21" s="773">
        <f t="shared" si="115"/>
        <v>0</v>
      </c>
      <c r="JYH21" s="773">
        <f t="shared" si="115"/>
        <v>0</v>
      </c>
      <c r="JYI21" s="773">
        <f t="shared" si="115"/>
        <v>0</v>
      </c>
      <c r="JYJ21" s="773">
        <f t="shared" si="115"/>
        <v>0</v>
      </c>
      <c r="JYK21" s="773">
        <f t="shared" si="115"/>
        <v>0</v>
      </c>
      <c r="JYL21" s="773">
        <f t="shared" si="115"/>
        <v>0</v>
      </c>
      <c r="JYM21" s="773">
        <f t="shared" si="115"/>
        <v>0</v>
      </c>
      <c r="JYN21" s="773">
        <f t="shared" si="115"/>
        <v>0</v>
      </c>
      <c r="JYO21" s="773">
        <f t="shared" si="115"/>
        <v>0</v>
      </c>
      <c r="JYP21" s="773">
        <f t="shared" si="115"/>
        <v>0</v>
      </c>
      <c r="JYQ21" s="773">
        <f t="shared" si="115"/>
        <v>0</v>
      </c>
      <c r="JYR21" s="773">
        <f t="shared" si="115"/>
        <v>0</v>
      </c>
      <c r="JYS21" s="773">
        <f t="shared" si="115"/>
        <v>0</v>
      </c>
      <c r="JYT21" s="773">
        <f t="shared" si="115"/>
        <v>0</v>
      </c>
      <c r="JYU21" s="773">
        <f t="shared" si="115"/>
        <v>0</v>
      </c>
      <c r="JYV21" s="773">
        <f t="shared" ref="JYV21:KBG21" si="116">IF(OR(JYV26&lt;$C$18,JYV26&gt;($C$18+9)),0,JYV27)</f>
        <v>0</v>
      </c>
      <c r="JYW21" s="773">
        <f t="shared" si="116"/>
        <v>0</v>
      </c>
      <c r="JYX21" s="773">
        <f t="shared" si="116"/>
        <v>0</v>
      </c>
      <c r="JYY21" s="773">
        <f t="shared" si="116"/>
        <v>0</v>
      </c>
      <c r="JYZ21" s="773">
        <f t="shared" si="116"/>
        <v>0</v>
      </c>
      <c r="JZA21" s="773">
        <f t="shared" si="116"/>
        <v>0</v>
      </c>
      <c r="JZB21" s="773">
        <f t="shared" si="116"/>
        <v>0</v>
      </c>
      <c r="JZC21" s="773">
        <f t="shared" si="116"/>
        <v>0</v>
      </c>
      <c r="JZD21" s="773">
        <f t="shared" si="116"/>
        <v>0</v>
      </c>
      <c r="JZE21" s="773">
        <f t="shared" si="116"/>
        <v>0</v>
      </c>
      <c r="JZF21" s="773">
        <f t="shared" si="116"/>
        <v>0</v>
      </c>
      <c r="JZG21" s="773">
        <f t="shared" si="116"/>
        <v>0</v>
      </c>
      <c r="JZH21" s="773">
        <f t="shared" si="116"/>
        <v>0</v>
      </c>
      <c r="JZI21" s="773">
        <f t="shared" si="116"/>
        <v>0</v>
      </c>
      <c r="JZJ21" s="773">
        <f t="shared" si="116"/>
        <v>0</v>
      </c>
      <c r="JZK21" s="773">
        <f t="shared" si="116"/>
        <v>0</v>
      </c>
      <c r="JZL21" s="773">
        <f t="shared" si="116"/>
        <v>0</v>
      </c>
      <c r="JZM21" s="773">
        <f t="shared" si="116"/>
        <v>0</v>
      </c>
      <c r="JZN21" s="773">
        <f t="shared" si="116"/>
        <v>0</v>
      </c>
      <c r="JZO21" s="773">
        <f t="shared" si="116"/>
        <v>0</v>
      </c>
      <c r="JZP21" s="773">
        <f t="shared" si="116"/>
        <v>0</v>
      </c>
      <c r="JZQ21" s="773">
        <f t="shared" si="116"/>
        <v>0</v>
      </c>
      <c r="JZR21" s="773">
        <f t="shared" si="116"/>
        <v>0</v>
      </c>
      <c r="JZS21" s="773">
        <f t="shared" si="116"/>
        <v>0</v>
      </c>
      <c r="JZT21" s="773">
        <f t="shared" si="116"/>
        <v>0</v>
      </c>
      <c r="JZU21" s="773">
        <f t="shared" si="116"/>
        <v>0</v>
      </c>
      <c r="JZV21" s="773">
        <f t="shared" si="116"/>
        <v>0</v>
      </c>
      <c r="JZW21" s="773">
        <f t="shared" si="116"/>
        <v>0</v>
      </c>
      <c r="JZX21" s="773">
        <f t="shared" si="116"/>
        <v>0</v>
      </c>
      <c r="JZY21" s="773">
        <f t="shared" si="116"/>
        <v>0</v>
      </c>
      <c r="JZZ21" s="773">
        <f t="shared" si="116"/>
        <v>0</v>
      </c>
      <c r="KAA21" s="773">
        <f t="shared" si="116"/>
        <v>0</v>
      </c>
      <c r="KAB21" s="773">
        <f t="shared" si="116"/>
        <v>0</v>
      </c>
      <c r="KAC21" s="773">
        <f t="shared" si="116"/>
        <v>0</v>
      </c>
      <c r="KAD21" s="773">
        <f t="shared" si="116"/>
        <v>0</v>
      </c>
      <c r="KAE21" s="773">
        <f t="shared" si="116"/>
        <v>0</v>
      </c>
      <c r="KAF21" s="773">
        <f t="shared" si="116"/>
        <v>0</v>
      </c>
      <c r="KAG21" s="773">
        <f t="shared" si="116"/>
        <v>0</v>
      </c>
      <c r="KAH21" s="773">
        <f t="shared" si="116"/>
        <v>0</v>
      </c>
      <c r="KAI21" s="773">
        <f t="shared" si="116"/>
        <v>0</v>
      </c>
      <c r="KAJ21" s="773">
        <f t="shared" si="116"/>
        <v>0</v>
      </c>
      <c r="KAK21" s="773">
        <f t="shared" si="116"/>
        <v>0</v>
      </c>
      <c r="KAL21" s="773">
        <f t="shared" si="116"/>
        <v>0</v>
      </c>
      <c r="KAM21" s="773">
        <f t="shared" si="116"/>
        <v>0</v>
      </c>
      <c r="KAN21" s="773">
        <f t="shared" si="116"/>
        <v>0</v>
      </c>
      <c r="KAO21" s="773">
        <f t="shared" si="116"/>
        <v>0</v>
      </c>
      <c r="KAP21" s="773">
        <f t="shared" si="116"/>
        <v>0</v>
      </c>
      <c r="KAQ21" s="773">
        <f t="shared" si="116"/>
        <v>0</v>
      </c>
      <c r="KAR21" s="773">
        <f t="shared" si="116"/>
        <v>0</v>
      </c>
      <c r="KAS21" s="773">
        <f t="shared" si="116"/>
        <v>0</v>
      </c>
      <c r="KAT21" s="773">
        <f t="shared" si="116"/>
        <v>0</v>
      </c>
      <c r="KAU21" s="773">
        <f t="shared" si="116"/>
        <v>0</v>
      </c>
      <c r="KAV21" s="773">
        <f t="shared" si="116"/>
        <v>0</v>
      </c>
      <c r="KAW21" s="773">
        <f t="shared" si="116"/>
        <v>0</v>
      </c>
      <c r="KAX21" s="773">
        <f t="shared" si="116"/>
        <v>0</v>
      </c>
      <c r="KAY21" s="773">
        <f t="shared" si="116"/>
        <v>0</v>
      </c>
      <c r="KAZ21" s="773">
        <f t="shared" si="116"/>
        <v>0</v>
      </c>
      <c r="KBA21" s="773">
        <f t="shared" si="116"/>
        <v>0</v>
      </c>
      <c r="KBB21" s="773">
        <f t="shared" si="116"/>
        <v>0</v>
      </c>
      <c r="KBC21" s="773">
        <f t="shared" si="116"/>
        <v>0</v>
      </c>
      <c r="KBD21" s="773">
        <f t="shared" si="116"/>
        <v>0</v>
      </c>
      <c r="KBE21" s="773">
        <f t="shared" si="116"/>
        <v>0</v>
      </c>
      <c r="KBF21" s="773">
        <f t="shared" si="116"/>
        <v>0</v>
      </c>
      <c r="KBG21" s="773">
        <f t="shared" si="116"/>
        <v>0</v>
      </c>
      <c r="KBH21" s="773">
        <f t="shared" ref="KBH21:KDS21" si="117">IF(OR(KBH26&lt;$C$18,KBH26&gt;($C$18+9)),0,KBH27)</f>
        <v>0</v>
      </c>
      <c r="KBI21" s="773">
        <f t="shared" si="117"/>
        <v>0</v>
      </c>
      <c r="KBJ21" s="773">
        <f t="shared" si="117"/>
        <v>0</v>
      </c>
      <c r="KBK21" s="773">
        <f t="shared" si="117"/>
        <v>0</v>
      </c>
      <c r="KBL21" s="773">
        <f t="shared" si="117"/>
        <v>0</v>
      </c>
      <c r="KBM21" s="773">
        <f t="shared" si="117"/>
        <v>0</v>
      </c>
      <c r="KBN21" s="773">
        <f t="shared" si="117"/>
        <v>0</v>
      </c>
      <c r="KBO21" s="773">
        <f t="shared" si="117"/>
        <v>0</v>
      </c>
      <c r="KBP21" s="773">
        <f t="shared" si="117"/>
        <v>0</v>
      </c>
      <c r="KBQ21" s="773">
        <f t="shared" si="117"/>
        <v>0</v>
      </c>
      <c r="KBR21" s="773">
        <f t="shared" si="117"/>
        <v>0</v>
      </c>
      <c r="KBS21" s="773">
        <f t="shared" si="117"/>
        <v>0</v>
      </c>
      <c r="KBT21" s="773">
        <f t="shared" si="117"/>
        <v>0</v>
      </c>
      <c r="KBU21" s="773">
        <f t="shared" si="117"/>
        <v>0</v>
      </c>
      <c r="KBV21" s="773">
        <f t="shared" si="117"/>
        <v>0</v>
      </c>
      <c r="KBW21" s="773">
        <f t="shared" si="117"/>
        <v>0</v>
      </c>
      <c r="KBX21" s="773">
        <f t="shared" si="117"/>
        <v>0</v>
      </c>
      <c r="KBY21" s="773">
        <f t="shared" si="117"/>
        <v>0</v>
      </c>
      <c r="KBZ21" s="773">
        <f t="shared" si="117"/>
        <v>0</v>
      </c>
      <c r="KCA21" s="773">
        <f t="shared" si="117"/>
        <v>0</v>
      </c>
      <c r="KCB21" s="773">
        <f t="shared" si="117"/>
        <v>0</v>
      </c>
      <c r="KCC21" s="773">
        <f t="shared" si="117"/>
        <v>0</v>
      </c>
      <c r="KCD21" s="773">
        <f t="shared" si="117"/>
        <v>0</v>
      </c>
      <c r="KCE21" s="773">
        <f t="shared" si="117"/>
        <v>0</v>
      </c>
      <c r="KCF21" s="773">
        <f t="shared" si="117"/>
        <v>0</v>
      </c>
      <c r="KCG21" s="773">
        <f t="shared" si="117"/>
        <v>0</v>
      </c>
      <c r="KCH21" s="773">
        <f t="shared" si="117"/>
        <v>0</v>
      </c>
      <c r="KCI21" s="773">
        <f t="shared" si="117"/>
        <v>0</v>
      </c>
      <c r="KCJ21" s="773">
        <f t="shared" si="117"/>
        <v>0</v>
      </c>
      <c r="KCK21" s="773">
        <f t="shared" si="117"/>
        <v>0</v>
      </c>
      <c r="KCL21" s="773">
        <f t="shared" si="117"/>
        <v>0</v>
      </c>
      <c r="KCM21" s="773">
        <f t="shared" si="117"/>
        <v>0</v>
      </c>
      <c r="KCN21" s="773">
        <f t="shared" si="117"/>
        <v>0</v>
      </c>
      <c r="KCO21" s="773">
        <f t="shared" si="117"/>
        <v>0</v>
      </c>
      <c r="KCP21" s="773">
        <f t="shared" si="117"/>
        <v>0</v>
      </c>
      <c r="KCQ21" s="773">
        <f t="shared" si="117"/>
        <v>0</v>
      </c>
      <c r="KCR21" s="773">
        <f t="shared" si="117"/>
        <v>0</v>
      </c>
      <c r="KCS21" s="773">
        <f t="shared" si="117"/>
        <v>0</v>
      </c>
      <c r="KCT21" s="773">
        <f t="shared" si="117"/>
        <v>0</v>
      </c>
      <c r="KCU21" s="773">
        <f t="shared" si="117"/>
        <v>0</v>
      </c>
      <c r="KCV21" s="773">
        <f t="shared" si="117"/>
        <v>0</v>
      </c>
      <c r="KCW21" s="773">
        <f t="shared" si="117"/>
        <v>0</v>
      </c>
      <c r="KCX21" s="773">
        <f t="shared" si="117"/>
        <v>0</v>
      </c>
      <c r="KCY21" s="773">
        <f t="shared" si="117"/>
        <v>0</v>
      </c>
      <c r="KCZ21" s="773">
        <f t="shared" si="117"/>
        <v>0</v>
      </c>
      <c r="KDA21" s="773">
        <f t="shared" si="117"/>
        <v>0</v>
      </c>
      <c r="KDB21" s="773">
        <f t="shared" si="117"/>
        <v>0</v>
      </c>
      <c r="KDC21" s="773">
        <f t="shared" si="117"/>
        <v>0</v>
      </c>
      <c r="KDD21" s="773">
        <f t="shared" si="117"/>
        <v>0</v>
      </c>
      <c r="KDE21" s="773">
        <f t="shared" si="117"/>
        <v>0</v>
      </c>
      <c r="KDF21" s="773">
        <f t="shared" si="117"/>
        <v>0</v>
      </c>
      <c r="KDG21" s="773">
        <f t="shared" si="117"/>
        <v>0</v>
      </c>
      <c r="KDH21" s="773">
        <f t="shared" si="117"/>
        <v>0</v>
      </c>
      <c r="KDI21" s="773">
        <f t="shared" si="117"/>
        <v>0</v>
      </c>
      <c r="KDJ21" s="773">
        <f t="shared" si="117"/>
        <v>0</v>
      </c>
      <c r="KDK21" s="773">
        <f t="shared" si="117"/>
        <v>0</v>
      </c>
      <c r="KDL21" s="773">
        <f t="shared" si="117"/>
        <v>0</v>
      </c>
      <c r="KDM21" s="773">
        <f t="shared" si="117"/>
        <v>0</v>
      </c>
      <c r="KDN21" s="773">
        <f t="shared" si="117"/>
        <v>0</v>
      </c>
      <c r="KDO21" s="773">
        <f t="shared" si="117"/>
        <v>0</v>
      </c>
      <c r="KDP21" s="773">
        <f t="shared" si="117"/>
        <v>0</v>
      </c>
      <c r="KDQ21" s="773">
        <f t="shared" si="117"/>
        <v>0</v>
      </c>
      <c r="KDR21" s="773">
        <f t="shared" si="117"/>
        <v>0</v>
      </c>
      <c r="KDS21" s="773">
        <f t="shared" si="117"/>
        <v>0</v>
      </c>
      <c r="KDT21" s="773">
        <f t="shared" ref="KDT21:KGE21" si="118">IF(OR(KDT26&lt;$C$18,KDT26&gt;($C$18+9)),0,KDT27)</f>
        <v>0</v>
      </c>
      <c r="KDU21" s="773">
        <f t="shared" si="118"/>
        <v>0</v>
      </c>
      <c r="KDV21" s="773">
        <f t="shared" si="118"/>
        <v>0</v>
      </c>
      <c r="KDW21" s="773">
        <f t="shared" si="118"/>
        <v>0</v>
      </c>
      <c r="KDX21" s="773">
        <f t="shared" si="118"/>
        <v>0</v>
      </c>
      <c r="KDY21" s="773">
        <f t="shared" si="118"/>
        <v>0</v>
      </c>
      <c r="KDZ21" s="773">
        <f t="shared" si="118"/>
        <v>0</v>
      </c>
      <c r="KEA21" s="773">
        <f t="shared" si="118"/>
        <v>0</v>
      </c>
      <c r="KEB21" s="773">
        <f t="shared" si="118"/>
        <v>0</v>
      </c>
      <c r="KEC21" s="773">
        <f t="shared" si="118"/>
        <v>0</v>
      </c>
      <c r="KED21" s="773">
        <f t="shared" si="118"/>
        <v>0</v>
      </c>
      <c r="KEE21" s="773">
        <f t="shared" si="118"/>
        <v>0</v>
      </c>
      <c r="KEF21" s="773">
        <f t="shared" si="118"/>
        <v>0</v>
      </c>
      <c r="KEG21" s="773">
        <f t="shared" si="118"/>
        <v>0</v>
      </c>
      <c r="KEH21" s="773">
        <f t="shared" si="118"/>
        <v>0</v>
      </c>
      <c r="KEI21" s="773">
        <f t="shared" si="118"/>
        <v>0</v>
      </c>
      <c r="KEJ21" s="773">
        <f t="shared" si="118"/>
        <v>0</v>
      </c>
      <c r="KEK21" s="773">
        <f t="shared" si="118"/>
        <v>0</v>
      </c>
      <c r="KEL21" s="773">
        <f t="shared" si="118"/>
        <v>0</v>
      </c>
      <c r="KEM21" s="773">
        <f t="shared" si="118"/>
        <v>0</v>
      </c>
      <c r="KEN21" s="773">
        <f t="shared" si="118"/>
        <v>0</v>
      </c>
      <c r="KEO21" s="773">
        <f t="shared" si="118"/>
        <v>0</v>
      </c>
      <c r="KEP21" s="773">
        <f t="shared" si="118"/>
        <v>0</v>
      </c>
      <c r="KEQ21" s="773">
        <f t="shared" si="118"/>
        <v>0</v>
      </c>
      <c r="KER21" s="773">
        <f t="shared" si="118"/>
        <v>0</v>
      </c>
      <c r="KES21" s="773">
        <f t="shared" si="118"/>
        <v>0</v>
      </c>
      <c r="KET21" s="773">
        <f t="shared" si="118"/>
        <v>0</v>
      </c>
      <c r="KEU21" s="773">
        <f t="shared" si="118"/>
        <v>0</v>
      </c>
      <c r="KEV21" s="773">
        <f t="shared" si="118"/>
        <v>0</v>
      </c>
      <c r="KEW21" s="773">
        <f t="shared" si="118"/>
        <v>0</v>
      </c>
      <c r="KEX21" s="773">
        <f t="shared" si="118"/>
        <v>0</v>
      </c>
      <c r="KEY21" s="773">
        <f t="shared" si="118"/>
        <v>0</v>
      </c>
      <c r="KEZ21" s="773">
        <f t="shared" si="118"/>
        <v>0</v>
      </c>
      <c r="KFA21" s="773">
        <f t="shared" si="118"/>
        <v>0</v>
      </c>
      <c r="KFB21" s="773">
        <f t="shared" si="118"/>
        <v>0</v>
      </c>
      <c r="KFC21" s="773">
        <f t="shared" si="118"/>
        <v>0</v>
      </c>
      <c r="KFD21" s="773">
        <f t="shared" si="118"/>
        <v>0</v>
      </c>
      <c r="KFE21" s="773">
        <f t="shared" si="118"/>
        <v>0</v>
      </c>
      <c r="KFF21" s="773">
        <f t="shared" si="118"/>
        <v>0</v>
      </c>
      <c r="KFG21" s="773">
        <f t="shared" si="118"/>
        <v>0</v>
      </c>
      <c r="KFH21" s="773">
        <f t="shared" si="118"/>
        <v>0</v>
      </c>
      <c r="KFI21" s="773">
        <f t="shared" si="118"/>
        <v>0</v>
      </c>
      <c r="KFJ21" s="773">
        <f t="shared" si="118"/>
        <v>0</v>
      </c>
      <c r="KFK21" s="773">
        <f t="shared" si="118"/>
        <v>0</v>
      </c>
      <c r="KFL21" s="773">
        <f t="shared" si="118"/>
        <v>0</v>
      </c>
      <c r="KFM21" s="773">
        <f t="shared" si="118"/>
        <v>0</v>
      </c>
      <c r="KFN21" s="773">
        <f t="shared" si="118"/>
        <v>0</v>
      </c>
      <c r="KFO21" s="773">
        <f t="shared" si="118"/>
        <v>0</v>
      </c>
      <c r="KFP21" s="773">
        <f t="shared" si="118"/>
        <v>0</v>
      </c>
      <c r="KFQ21" s="773">
        <f t="shared" si="118"/>
        <v>0</v>
      </c>
      <c r="KFR21" s="773">
        <f t="shared" si="118"/>
        <v>0</v>
      </c>
      <c r="KFS21" s="773">
        <f t="shared" si="118"/>
        <v>0</v>
      </c>
      <c r="KFT21" s="773">
        <f t="shared" si="118"/>
        <v>0</v>
      </c>
      <c r="KFU21" s="773">
        <f t="shared" si="118"/>
        <v>0</v>
      </c>
      <c r="KFV21" s="773">
        <f t="shared" si="118"/>
        <v>0</v>
      </c>
      <c r="KFW21" s="773">
        <f t="shared" si="118"/>
        <v>0</v>
      </c>
      <c r="KFX21" s="773">
        <f t="shared" si="118"/>
        <v>0</v>
      </c>
      <c r="KFY21" s="773">
        <f t="shared" si="118"/>
        <v>0</v>
      </c>
      <c r="KFZ21" s="773">
        <f t="shared" si="118"/>
        <v>0</v>
      </c>
      <c r="KGA21" s="773">
        <f t="shared" si="118"/>
        <v>0</v>
      </c>
      <c r="KGB21" s="773">
        <f t="shared" si="118"/>
        <v>0</v>
      </c>
      <c r="KGC21" s="773">
        <f t="shared" si="118"/>
        <v>0</v>
      </c>
      <c r="KGD21" s="773">
        <f t="shared" si="118"/>
        <v>0</v>
      </c>
      <c r="KGE21" s="773">
        <f t="shared" si="118"/>
        <v>0</v>
      </c>
      <c r="KGF21" s="773">
        <f t="shared" ref="KGF21:KIQ21" si="119">IF(OR(KGF26&lt;$C$18,KGF26&gt;($C$18+9)),0,KGF27)</f>
        <v>0</v>
      </c>
      <c r="KGG21" s="773">
        <f t="shared" si="119"/>
        <v>0</v>
      </c>
      <c r="KGH21" s="773">
        <f t="shared" si="119"/>
        <v>0</v>
      </c>
      <c r="KGI21" s="773">
        <f t="shared" si="119"/>
        <v>0</v>
      </c>
      <c r="KGJ21" s="773">
        <f t="shared" si="119"/>
        <v>0</v>
      </c>
      <c r="KGK21" s="773">
        <f t="shared" si="119"/>
        <v>0</v>
      </c>
      <c r="KGL21" s="773">
        <f t="shared" si="119"/>
        <v>0</v>
      </c>
      <c r="KGM21" s="773">
        <f t="shared" si="119"/>
        <v>0</v>
      </c>
      <c r="KGN21" s="773">
        <f t="shared" si="119"/>
        <v>0</v>
      </c>
      <c r="KGO21" s="773">
        <f t="shared" si="119"/>
        <v>0</v>
      </c>
      <c r="KGP21" s="773">
        <f t="shared" si="119"/>
        <v>0</v>
      </c>
      <c r="KGQ21" s="773">
        <f t="shared" si="119"/>
        <v>0</v>
      </c>
      <c r="KGR21" s="773">
        <f t="shared" si="119"/>
        <v>0</v>
      </c>
      <c r="KGS21" s="773">
        <f t="shared" si="119"/>
        <v>0</v>
      </c>
      <c r="KGT21" s="773">
        <f t="shared" si="119"/>
        <v>0</v>
      </c>
      <c r="KGU21" s="773">
        <f t="shared" si="119"/>
        <v>0</v>
      </c>
      <c r="KGV21" s="773">
        <f t="shared" si="119"/>
        <v>0</v>
      </c>
      <c r="KGW21" s="773">
        <f t="shared" si="119"/>
        <v>0</v>
      </c>
      <c r="KGX21" s="773">
        <f t="shared" si="119"/>
        <v>0</v>
      </c>
      <c r="KGY21" s="773">
        <f t="shared" si="119"/>
        <v>0</v>
      </c>
      <c r="KGZ21" s="773">
        <f t="shared" si="119"/>
        <v>0</v>
      </c>
      <c r="KHA21" s="773">
        <f t="shared" si="119"/>
        <v>0</v>
      </c>
      <c r="KHB21" s="773">
        <f t="shared" si="119"/>
        <v>0</v>
      </c>
      <c r="KHC21" s="773">
        <f t="shared" si="119"/>
        <v>0</v>
      </c>
      <c r="KHD21" s="773">
        <f t="shared" si="119"/>
        <v>0</v>
      </c>
      <c r="KHE21" s="773">
        <f t="shared" si="119"/>
        <v>0</v>
      </c>
      <c r="KHF21" s="773">
        <f t="shared" si="119"/>
        <v>0</v>
      </c>
      <c r="KHG21" s="773">
        <f t="shared" si="119"/>
        <v>0</v>
      </c>
      <c r="KHH21" s="773">
        <f t="shared" si="119"/>
        <v>0</v>
      </c>
      <c r="KHI21" s="773">
        <f t="shared" si="119"/>
        <v>0</v>
      </c>
      <c r="KHJ21" s="773">
        <f t="shared" si="119"/>
        <v>0</v>
      </c>
      <c r="KHK21" s="773">
        <f t="shared" si="119"/>
        <v>0</v>
      </c>
      <c r="KHL21" s="773">
        <f t="shared" si="119"/>
        <v>0</v>
      </c>
      <c r="KHM21" s="773">
        <f t="shared" si="119"/>
        <v>0</v>
      </c>
      <c r="KHN21" s="773">
        <f t="shared" si="119"/>
        <v>0</v>
      </c>
      <c r="KHO21" s="773">
        <f t="shared" si="119"/>
        <v>0</v>
      </c>
      <c r="KHP21" s="773">
        <f t="shared" si="119"/>
        <v>0</v>
      </c>
      <c r="KHQ21" s="773">
        <f t="shared" si="119"/>
        <v>0</v>
      </c>
      <c r="KHR21" s="773">
        <f t="shared" si="119"/>
        <v>0</v>
      </c>
      <c r="KHS21" s="773">
        <f t="shared" si="119"/>
        <v>0</v>
      </c>
      <c r="KHT21" s="773">
        <f t="shared" si="119"/>
        <v>0</v>
      </c>
      <c r="KHU21" s="773">
        <f t="shared" si="119"/>
        <v>0</v>
      </c>
      <c r="KHV21" s="773">
        <f t="shared" si="119"/>
        <v>0</v>
      </c>
      <c r="KHW21" s="773">
        <f t="shared" si="119"/>
        <v>0</v>
      </c>
      <c r="KHX21" s="773">
        <f t="shared" si="119"/>
        <v>0</v>
      </c>
      <c r="KHY21" s="773">
        <f t="shared" si="119"/>
        <v>0</v>
      </c>
      <c r="KHZ21" s="773">
        <f t="shared" si="119"/>
        <v>0</v>
      </c>
      <c r="KIA21" s="773">
        <f t="shared" si="119"/>
        <v>0</v>
      </c>
      <c r="KIB21" s="773">
        <f t="shared" si="119"/>
        <v>0</v>
      </c>
      <c r="KIC21" s="773">
        <f t="shared" si="119"/>
        <v>0</v>
      </c>
      <c r="KID21" s="773">
        <f t="shared" si="119"/>
        <v>0</v>
      </c>
      <c r="KIE21" s="773">
        <f t="shared" si="119"/>
        <v>0</v>
      </c>
      <c r="KIF21" s="773">
        <f t="shared" si="119"/>
        <v>0</v>
      </c>
      <c r="KIG21" s="773">
        <f t="shared" si="119"/>
        <v>0</v>
      </c>
      <c r="KIH21" s="773">
        <f t="shared" si="119"/>
        <v>0</v>
      </c>
      <c r="KII21" s="773">
        <f t="shared" si="119"/>
        <v>0</v>
      </c>
      <c r="KIJ21" s="773">
        <f t="shared" si="119"/>
        <v>0</v>
      </c>
      <c r="KIK21" s="773">
        <f t="shared" si="119"/>
        <v>0</v>
      </c>
      <c r="KIL21" s="773">
        <f t="shared" si="119"/>
        <v>0</v>
      </c>
      <c r="KIM21" s="773">
        <f t="shared" si="119"/>
        <v>0</v>
      </c>
      <c r="KIN21" s="773">
        <f t="shared" si="119"/>
        <v>0</v>
      </c>
      <c r="KIO21" s="773">
        <f t="shared" si="119"/>
        <v>0</v>
      </c>
      <c r="KIP21" s="773">
        <f t="shared" si="119"/>
        <v>0</v>
      </c>
      <c r="KIQ21" s="773">
        <f t="shared" si="119"/>
        <v>0</v>
      </c>
      <c r="KIR21" s="773">
        <f t="shared" ref="KIR21:KLC21" si="120">IF(OR(KIR26&lt;$C$18,KIR26&gt;($C$18+9)),0,KIR27)</f>
        <v>0</v>
      </c>
      <c r="KIS21" s="773">
        <f t="shared" si="120"/>
        <v>0</v>
      </c>
      <c r="KIT21" s="773">
        <f t="shared" si="120"/>
        <v>0</v>
      </c>
      <c r="KIU21" s="773">
        <f t="shared" si="120"/>
        <v>0</v>
      </c>
      <c r="KIV21" s="773">
        <f t="shared" si="120"/>
        <v>0</v>
      </c>
      <c r="KIW21" s="773">
        <f t="shared" si="120"/>
        <v>0</v>
      </c>
      <c r="KIX21" s="773">
        <f t="shared" si="120"/>
        <v>0</v>
      </c>
      <c r="KIY21" s="773">
        <f t="shared" si="120"/>
        <v>0</v>
      </c>
      <c r="KIZ21" s="773">
        <f t="shared" si="120"/>
        <v>0</v>
      </c>
      <c r="KJA21" s="773">
        <f t="shared" si="120"/>
        <v>0</v>
      </c>
      <c r="KJB21" s="773">
        <f t="shared" si="120"/>
        <v>0</v>
      </c>
      <c r="KJC21" s="773">
        <f t="shared" si="120"/>
        <v>0</v>
      </c>
      <c r="KJD21" s="773">
        <f t="shared" si="120"/>
        <v>0</v>
      </c>
      <c r="KJE21" s="773">
        <f t="shared" si="120"/>
        <v>0</v>
      </c>
      <c r="KJF21" s="773">
        <f t="shared" si="120"/>
        <v>0</v>
      </c>
      <c r="KJG21" s="773">
        <f t="shared" si="120"/>
        <v>0</v>
      </c>
      <c r="KJH21" s="773">
        <f t="shared" si="120"/>
        <v>0</v>
      </c>
      <c r="KJI21" s="773">
        <f t="shared" si="120"/>
        <v>0</v>
      </c>
      <c r="KJJ21" s="773">
        <f t="shared" si="120"/>
        <v>0</v>
      </c>
      <c r="KJK21" s="773">
        <f t="shared" si="120"/>
        <v>0</v>
      </c>
      <c r="KJL21" s="773">
        <f t="shared" si="120"/>
        <v>0</v>
      </c>
      <c r="KJM21" s="773">
        <f t="shared" si="120"/>
        <v>0</v>
      </c>
      <c r="KJN21" s="773">
        <f t="shared" si="120"/>
        <v>0</v>
      </c>
      <c r="KJO21" s="773">
        <f t="shared" si="120"/>
        <v>0</v>
      </c>
      <c r="KJP21" s="773">
        <f t="shared" si="120"/>
        <v>0</v>
      </c>
      <c r="KJQ21" s="773">
        <f t="shared" si="120"/>
        <v>0</v>
      </c>
      <c r="KJR21" s="773">
        <f t="shared" si="120"/>
        <v>0</v>
      </c>
      <c r="KJS21" s="773">
        <f t="shared" si="120"/>
        <v>0</v>
      </c>
      <c r="KJT21" s="773">
        <f t="shared" si="120"/>
        <v>0</v>
      </c>
      <c r="KJU21" s="773">
        <f t="shared" si="120"/>
        <v>0</v>
      </c>
      <c r="KJV21" s="773">
        <f t="shared" si="120"/>
        <v>0</v>
      </c>
      <c r="KJW21" s="773">
        <f t="shared" si="120"/>
        <v>0</v>
      </c>
      <c r="KJX21" s="773">
        <f t="shared" si="120"/>
        <v>0</v>
      </c>
      <c r="KJY21" s="773">
        <f t="shared" si="120"/>
        <v>0</v>
      </c>
      <c r="KJZ21" s="773">
        <f t="shared" si="120"/>
        <v>0</v>
      </c>
      <c r="KKA21" s="773">
        <f t="shared" si="120"/>
        <v>0</v>
      </c>
      <c r="KKB21" s="773">
        <f t="shared" si="120"/>
        <v>0</v>
      </c>
      <c r="KKC21" s="773">
        <f t="shared" si="120"/>
        <v>0</v>
      </c>
      <c r="KKD21" s="773">
        <f t="shared" si="120"/>
        <v>0</v>
      </c>
      <c r="KKE21" s="773">
        <f t="shared" si="120"/>
        <v>0</v>
      </c>
      <c r="KKF21" s="773">
        <f t="shared" si="120"/>
        <v>0</v>
      </c>
      <c r="KKG21" s="773">
        <f t="shared" si="120"/>
        <v>0</v>
      </c>
      <c r="KKH21" s="773">
        <f t="shared" si="120"/>
        <v>0</v>
      </c>
      <c r="KKI21" s="773">
        <f t="shared" si="120"/>
        <v>0</v>
      </c>
      <c r="KKJ21" s="773">
        <f t="shared" si="120"/>
        <v>0</v>
      </c>
      <c r="KKK21" s="773">
        <f t="shared" si="120"/>
        <v>0</v>
      </c>
      <c r="KKL21" s="773">
        <f t="shared" si="120"/>
        <v>0</v>
      </c>
      <c r="KKM21" s="773">
        <f t="shared" si="120"/>
        <v>0</v>
      </c>
      <c r="KKN21" s="773">
        <f t="shared" si="120"/>
        <v>0</v>
      </c>
      <c r="KKO21" s="773">
        <f t="shared" si="120"/>
        <v>0</v>
      </c>
      <c r="KKP21" s="773">
        <f t="shared" si="120"/>
        <v>0</v>
      </c>
      <c r="KKQ21" s="773">
        <f t="shared" si="120"/>
        <v>0</v>
      </c>
      <c r="KKR21" s="773">
        <f t="shared" si="120"/>
        <v>0</v>
      </c>
      <c r="KKS21" s="773">
        <f t="shared" si="120"/>
        <v>0</v>
      </c>
      <c r="KKT21" s="773">
        <f t="shared" si="120"/>
        <v>0</v>
      </c>
      <c r="KKU21" s="773">
        <f t="shared" si="120"/>
        <v>0</v>
      </c>
      <c r="KKV21" s="773">
        <f t="shared" si="120"/>
        <v>0</v>
      </c>
      <c r="KKW21" s="773">
        <f t="shared" si="120"/>
        <v>0</v>
      </c>
      <c r="KKX21" s="773">
        <f t="shared" si="120"/>
        <v>0</v>
      </c>
      <c r="KKY21" s="773">
        <f t="shared" si="120"/>
        <v>0</v>
      </c>
      <c r="KKZ21" s="773">
        <f t="shared" si="120"/>
        <v>0</v>
      </c>
      <c r="KLA21" s="773">
        <f t="shared" si="120"/>
        <v>0</v>
      </c>
      <c r="KLB21" s="773">
        <f t="shared" si="120"/>
        <v>0</v>
      </c>
      <c r="KLC21" s="773">
        <f t="shared" si="120"/>
        <v>0</v>
      </c>
      <c r="KLD21" s="773">
        <f t="shared" ref="KLD21:KNO21" si="121">IF(OR(KLD26&lt;$C$18,KLD26&gt;($C$18+9)),0,KLD27)</f>
        <v>0</v>
      </c>
      <c r="KLE21" s="773">
        <f t="shared" si="121"/>
        <v>0</v>
      </c>
      <c r="KLF21" s="773">
        <f t="shared" si="121"/>
        <v>0</v>
      </c>
      <c r="KLG21" s="773">
        <f t="shared" si="121"/>
        <v>0</v>
      </c>
      <c r="KLH21" s="773">
        <f t="shared" si="121"/>
        <v>0</v>
      </c>
      <c r="KLI21" s="773">
        <f t="shared" si="121"/>
        <v>0</v>
      </c>
      <c r="KLJ21" s="773">
        <f t="shared" si="121"/>
        <v>0</v>
      </c>
      <c r="KLK21" s="773">
        <f t="shared" si="121"/>
        <v>0</v>
      </c>
      <c r="KLL21" s="773">
        <f t="shared" si="121"/>
        <v>0</v>
      </c>
      <c r="KLM21" s="773">
        <f t="shared" si="121"/>
        <v>0</v>
      </c>
      <c r="KLN21" s="773">
        <f t="shared" si="121"/>
        <v>0</v>
      </c>
      <c r="KLO21" s="773">
        <f t="shared" si="121"/>
        <v>0</v>
      </c>
      <c r="KLP21" s="773">
        <f t="shared" si="121"/>
        <v>0</v>
      </c>
      <c r="KLQ21" s="773">
        <f t="shared" si="121"/>
        <v>0</v>
      </c>
      <c r="KLR21" s="773">
        <f t="shared" si="121"/>
        <v>0</v>
      </c>
      <c r="KLS21" s="773">
        <f t="shared" si="121"/>
        <v>0</v>
      </c>
      <c r="KLT21" s="773">
        <f t="shared" si="121"/>
        <v>0</v>
      </c>
      <c r="KLU21" s="773">
        <f t="shared" si="121"/>
        <v>0</v>
      </c>
      <c r="KLV21" s="773">
        <f t="shared" si="121"/>
        <v>0</v>
      </c>
      <c r="KLW21" s="773">
        <f t="shared" si="121"/>
        <v>0</v>
      </c>
      <c r="KLX21" s="773">
        <f t="shared" si="121"/>
        <v>0</v>
      </c>
      <c r="KLY21" s="773">
        <f t="shared" si="121"/>
        <v>0</v>
      </c>
      <c r="KLZ21" s="773">
        <f t="shared" si="121"/>
        <v>0</v>
      </c>
      <c r="KMA21" s="773">
        <f t="shared" si="121"/>
        <v>0</v>
      </c>
      <c r="KMB21" s="773">
        <f t="shared" si="121"/>
        <v>0</v>
      </c>
      <c r="KMC21" s="773">
        <f t="shared" si="121"/>
        <v>0</v>
      </c>
      <c r="KMD21" s="773">
        <f t="shared" si="121"/>
        <v>0</v>
      </c>
      <c r="KME21" s="773">
        <f t="shared" si="121"/>
        <v>0</v>
      </c>
      <c r="KMF21" s="773">
        <f t="shared" si="121"/>
        <v>0</v>
      </c>
      <c r="KMG21" s="773">
        <f t="shared" si="121"/>
        <v>0</v>
      </c>
      <c r="KMH21" s="773">
        <f t="shared" si="121"/>
        <v>0</v>
      </c>
      <c r="KMI21" s="773">
        <f t="shared" si="121"/>
        <v>0</v>
      </c>
      <c r="KMJ21" s="773">
        <f t="shared" si="121"/>
        <v>0</v>
      </c>
      <c r="KMK21" s="773">
        <f t="shared" si="121"/>
        <v>0</v>
      </c>
      <c r="KML21" s="773">
        <f t="shared" si="121"/>
        <v>0</v>
      </c>
      <c r="KMM21" s="773">
        <f t="shared" si="121"/>
        <v>0</v>
      </c>
      <c r="KMN21" s="773">
        <f t="shared" si="121"/>
        <v>0</v>
      </c>
      <c r="KMO21" s="773">
        <f t="shared" si="121"/>
        <v>0</v>
      </c>
      <c r="KMP21" s="773">
        <f t="shared" si="121"/>
        <v>0</v>
      </c>
      <c r="KMQ21" s="773">
        <f t="shared" si="121"/>
        <v>0</v>
      </c>
      <c r="KMR21" s="773">
        <f t="shared" si="121"/>
        <v>0</v>
      </c>
      <c r="KMS21" s="773">
        <f t="shared" si="121"/>
        <v>0</v>
      </c>
      <c r="KMT21" s="773">
        <f t="shared" si="121"/>
        <v>0</v>
      </c>
      <c r="KMU21" s="773">
        <f t="shared" si="121"/>
        <v>0</v>
      </c>
      <c r="KMV21" s="773">
        <f t="shared" si="121"/>
        <v>0</v>
      </c>
      <c r="KMW21" s="773">
        <f t="shared" si="121"/>
        <v>0</v>
      </c>
      <c r="KMX21" s="773">
        <f t="shared" si="121"/>
        <v>0</v>
      </c>
      <c r="KMY21" s="773">
        <f t="shared" si="121"/>
        <v>0</v>
      </c>
      <c r="KMZ21" s="773">
        <f t="shared" si="121"/>
        <v>0</v>
      </c>
      <c r="KNA21" s="773">
        <f t="shared" si="121"/>
        <v>0</v>
      </c>
      <c r="KNB21" s="773">
        <f t="shared" si="121"/>
        <v>0</v>
      </c>
      <c r="KNC21" s="773">
        <f t="shared" si="121"/>
        <v>0</v>
      </c>
      <c r="KND21" s="773">
        <f t="shared" si="121"/>
        <v>0</v>
      </c>
      <c r="KNE21" s="773">
        <f t="shared" si="121"/>
        <v>0</v>
      </c>
      <c r="KNF21" s="773">
        <f t="shared" si="121"/>
        <v>0</v>
      </c>
      <c r="KNG21" s="773">
        <f t="shared" si="121"/>
        <v>0</v>
      </c>
      <c r="KNH21" s="773">
        <f t="shared" si="121"/>
        <v>0</v>
      </c>
      <c r="KNI21" s="773">
        <f t="shared" si="121"/>
        <v>0</v>
      </c>
      <c r="KNJ21" s="773">
        <f t="shared" si="121"/>
        <v>0</v>
      </c>
      <c r="KNK21" s="773">
        <f t="shared" si="121"/>
        <v>0</v>
      </c>
      <c r="KNL21" s="773">
        <f t="shared" si="121"/>
        <v>0</v>
      </c>
      <c r="KNM21" s="773">
        <f t="shared" si="121"/>
        <v>0</v>
      </c>
      <c r="KNN21" s="773">
        <f t="shared" si="121"/>
        <v>0</v>
      </c>
      <c r="KNO21" s="773">
        <f t="shared" si="121"/>
        <v>0</v>
      </c>
      <c r="KNP21" s="773">
        <f t="shared" ref="KNP21:KQA21" si="122">IF(OR(KNP26&lt;$C$18,KNP26&gt;($C$18+9)),0,KNP27)</f>
        <v>0</v>
      </c>
      <c r="KNQ21" s="773">
        <f t="shared" si="122"/>
        <v>0</v>
      </c>
      <c r="KNR21" s="773">
        <f t="shared" si="122"/>
        <v>0</v>
      </c>
      <c r="KNS21" s="773">
        <f t="shared" si="122"/>
        <v>0</v>
      </c>
      <c r="KNT21" s="773">
        <f t="shared" si="122"/>
        <v>0</v>
      </c>
      <c r="KNU21" s="773">
        <f t="shared" si="122"/>
        <v>0</v>
      </c>
      <c r="KNV21" s="773">
        <f t="shared" si="122"/>
        <v>0</v>
      </c>
      <c r="KNW21" s="773">
        <f t="shared" si="122"/>
        <v>0</v>
      </c>
      <c r="KNX21" s="773">
        <f t="shared" si="122"/>
        <v>0</v>
      </c>
      <c r="KNY21" s="773">
        <f t="shared" si="122"/>
        <v>0</v>
      </c>
      <c r="KNZ21" s="773">
        <f t="shared" si="122"/>
        <v>0</v>
      </c>
      <c r="KOA21" s="773">
        <f t="shared" si="122"/>
        <v>0</v>
      </c>
      <c r="KOB21" s="773">
        <f t="shared" si="122"/>
        <v>0</v>
      </c>
      <c r="KOC21" s="773">
        <f t="shared" si="122"/>
        <v>0</v>
      </c>
      <c r="KOD21" s="773">
        <f t="shared" si="122"/>
        <v>0</v>
      </c>
      <c r="KOE21" s="773">
        <f t="shared" si="122"/>
        <v>0</v>
      </c>
      <c r="KOF21" s="773">
        <f t="shared" si="122"/>
        <v>0</v>
      </c>
      <c r="KOG21" s="773">
        <f t="shared" si="122"/>
        <v>0</v>
      </c>
      <c r="KOH21" s="773">
        <f t="shared" si="122"/>
        <v>0</v>
      </c>
      <c r="KOI21" s="773">
        <f t="shared" si="122"/>
        <v>0</v>
      </c>
      <c r="KOJ21" s="773">
        <f t="shared" si="122"/>
        <v>0</v>
      </c>
      <c r="KOK21" s="773">
        <f t="shared" si="122"/>
        <v>0</v>
      </c>
      <c r="KOL21" s="773">
        <f t="shared" si="122"/>
        <v>0</v>
      </c>
      <c r="KOM21" s="773">
        <f t="shared" si="122"/>
        <v>0</v>
      </c>
      <c r="KON21" s="773">
        <f t="shared" si="122"/>
        <v>0</v>
      </c>
      <c r="KOO21" s="773">
        <f t="shared" si="122"/>
        <v>0</v>
      </c>
      <c r="KOP21" s="773">
        <f t="shared" si="122"/>
        <v>0</v>
      </c>
      <c r="KOQ21" s="773">
        <f t="shared" si="122"/>
        <v>0</v>
      </c>
      <c r="KOR21" s="773">
        <f t="shared" si="122"/>
        <v>0</v>
      </c>
      <c r="KOS21" s="773">
        <f t="shared" si="122"/>
        <v>0</v>
      </c>
      <c r="KOT21" s="773">
        <f t="shared" si="122"/>
        <v>0</v>
      </c>
      <c r="KOU21" s="773">
        <f t="shared" si="122"/>
        <v>0</v>
      </c>
      <c r="KOV21" s="773">
        <f t="shared" si="122"/>
        <v>0</v>
      </c>
      <c r="KOW21" s="773">
        <f t="shared" si="122"/>
        <v>0</v>
      </c>
      <c r="KOX21" s="773">
        <f t="shared" si="122"/>
        <v>0</v>
      </c>
      <c r="KOY21" s="773">
        <f t="shared" si="122"/>
        <v>0</v>
      </c>
      <c r="KOZ21" s="773">
        <f t="shared" si="122"/>
        <v>0</v>
      </c>
      <c r="KPA21" s="773">
        <f t="shared" si="122"/>
        <v>0</v>
      </c>
      <c r="KPB21" s="773">
        <f t="shared" si="122"/>
        <v>0</v>
      </c>
      <c r="KPC21" s="773">
        <f t="shared" si="122"/>
        <v>0</v>
      </c>
      <c r="KPD21" s="773">
        <f t="shared" si="122"/>
        <v>0</v>
      </c>
      <c r="KPE21" s="773">
        <f t="shared" si="122"/>
        <v>0</v>
      </c>
      <c r="KPF21" s="773">
        <f t="shared" si="122"/>
        <v>0</v>
      </c>
      <c r="KPG21" s="773">
        <f t="shared" si="122"/>
        <v>0</v>
      </c>
      <c r="KPH21" s="773">
        <f t="shared" si="122"/>
        <v>0</v>
      </c>
      <c r="KPI21" s="773">
        <f t="shared" si="122"/>
        <v>0</v>
      </c>
      <c r="KPJ21" s="773">
        <f t="shared" si="122"/>
        <v>0</v>
      </c>
      <c r="KPK21" s="773">
        <f t="shared" si="122"/>
        <v>0</v>
      </c>
      <c r="KPL21" s="773">
        <f t="shared" si="122"/>
        <v>0</v>
      </c>
      <c r="KPM21" s="773">
        <f t="shared" si="122"/>
        <v>0</v>
      </c>
      <c r="KPN21" s="773">
        <f t="shared" si="122"/>
        <v>0</v>
      </c>
      <c r="KPO21" s="773">
        <f t="shared" si="122"/>
        <v>0</v>
      </c>
      <c r="KPP21" s="773">
        <f t="shared" si="122"/>
        <v>0</v>
      </c>
      <c r="KPQ21" s="773">
        <f t="shared" si="122"/>
        <v>0</v>
      </c>
      <c r="KPR21" s="773">
        <f t="shared" si="122"/>
        <v>0</v>
      </c>
      <c r="KPS21" s="773">
        <f t="shared" si="122"/>
        <v>0</v>
      </c>
      <c r="KPT21" s="773">
        <f t="shared" si="122"/>
        <v>0</v>
      </c>
      <c r="KPU21" s="773">
        <f t="shared" si="122"/>
        <v>0</v>
      </c>
      <c r="KPV21" s="773">
        <f t="shared" si="122"/>
        <v>0</v>
      </c>
      <c r="KPW21" s="773">
        <f t="shared" si="122"/>
        <v>0</v>
      </c>
      <c r="KPX21" s="773">
        <f t="shared" si="122"/>
        <v>0</v>
      </c>
      <c r="KPY21" s="773">
        <f t="shared" si="122"/>
        <v>0</v>
      </c>
      <c r="KPZ21" s="773">
        <f t="shared" si="122"/>
        <v>0</v>
      </c>
      <c r="KQA21" s="773">
        <f t="shared" si="122"/>
        <v>0</v>
      </c>
      <c r="KQB21" s="773">
        <f t="shared" ref="KQB21:KSM21" si="123">IF(OR(KQB26&lt;$C$18,KQB26&gt;($C$18+9)),0,KQB27)</f>
        <v>0</v>
      </c>
      <c r="KQC21" s="773">
        <f t="shared" si="123"/>
        <v>0</v>
      </c>
      <c r="KQD21" s="773">
        <f t="shared" si="123"/>
        <v>0</v>
      </c>
      <c r="KQE21" s="773">
        <f t="shared" si="123"/>
        <v>0</v>
      </c>
      <c r="KQF21" s="773">
        <f t="shared" si="123"/>
        <v>0</v>
      </c>
      <c r="KQG21" s="773">
        <f t="shared" si="123"/>
        <v>0</v>
      </c>
      <c r="KQH21" s="773">
        <f t="shared" si="123"/>
        <v>0</v>
      </c>
      <c r="KQI21" s="773">
        <f t="shared" si="123"/>
        <v>0</v>
      </c>
      <c r="KQJ21" s="773">
        <f t="shared" si="123"/>
        <v>0</v>
      </c>
      <c r="KQK21" s="773">
        <f t="shared" si="123"/>
        <v>0</v>
      </c>
      <c r="KQL21" s="773">
        <f t="shared" si="123"/>
        <v>0</v>
      </c>
      <c r="KQM21" s="773">
        <f t="shared" si="123"/>
        <v>0</v>
      </c>
      <c r="KQN21" s="773">
        <f t="shared" si="123"/>
        <v>0</v>
      </c>
      <c r="KQO21" s="773">
        <f t="shared" si="123"/>
        <v>0</v>
      </c>
      <c r="KQP21" s="773">
        <f t="shared" si="123"/>
        <v>0</v>
      </c>
      <c r="KQQ21" s="773">
        <f t="shared" si="123"/>
        <v>0</v>
      </c>
      <c r="KQR21" s="773">
        <f t="shared" si="123"/>
        <v>0</v>
      </c>
      <c r="KQS21" s="773">
        <f t="shared" si="123"/>
        <v>0</v>
      </c>
      <c r="KQT21" s="773">
        <f t="shared" si="123"/>
        <v>0</v>
      </c>
      <c r="KQU21" s="773">
        <f t="shared" si="123"/>
        <v>0</v>
      </c>
      <c r="KQV21" s="773">
        <f t="shared" si="123"/>
        <v>0</v>
      </c>
      <c r="KQW21" s="773">
        <f t="shared" si="123"/>
        <v>0</v>
      </c>
      <c r="KQX21" s="773">
        <f t="shared" si="123"/>
        <v>0</v>
      </c>
      <c r="KQY21" s="773">
        <f t="shared" si="123"/>
        <v>0</v>
      </c>
      <c r="KQZ21" s="773">
        <f t="shared" si="123"/>
        <v>0</v>
      </c>
      <c r="KRA21" s="773">
        <f t="shared" si="123"/>
        <v>0</v>
      </c>
      <c r="KRB21" s="773">
        <f t="shared" si="123"/>
        <v>0</v>
      </c>
      <c r="KRC21" s="773">
        <f t="shared" si="123"/>
        <v>0</v>
      </c>
      <c r="KRD21" s="773">
        <f t="shared" si="123"/>
        <v>0</v>
      </c>
      <c r="KRE21" s="773">
        <f t="shared" si="123"/>
        <v>0</v>
      </c>
      <c r="KRF21" s="773">
        <f t="shared" si="123"/>
        <v>0</v>
      </c>
      <c r="KRG21" s="773">
        <f t="shared" si="123"/>
        <v>0</v>
      </c>
      <c r="KRH21" s="773">
        <f t="shared" si="123"/>
        <v>0</v>
      </c>
      <c r="KRI21" s="773">
        <f t="shared" si="123"/>
        <v>0</v>
      </c>
      <c r="KRJ21" s="773">
        <f t="shared" si="123"/>
        <v>0</v>
      </c>
      <c r="KRK21" s="773">
        <f t="shared" si="123"/>
        <v>0</v>
      </c>
      <c r="KRL21" s="773">
        <f t="shared" si="123"/>
        <v>0</v>
      </c>
      <c r="KRM21" s="773">
        <f t="shared" si="123"/>
        <v>0</v>
      </c>
      <c r="KRN21" s="773">
        <f t="shared" si="123"/>
        <v>0</v>
      </c>
      <c r="KRO21" s="773">
        <f t="shared" si="123"/>
        <v>0</v>
      </c>
      <c r="KRP21" s="773">
        <f t="shared" si="123"/>
        <v>0</v>
      </c>
      <c r="KRQ21" s="773">
        <f t="shared" si="123"/>
        <v>0</v>
      </c>
      <c r="KRR21" s="773">
        <f t="shared" si="123"/>
        <v>0</v>
      </c>
      <c r="KRS21" s="773">
        <f t="shared" si="123"/>
        <v>0</v>
      </c>
      <c r="KRT21" s="773">
        <f t="shared" si="123"/>
        <v>0</v>
      </c>
      <c r="KRU21" s="773">
        <f t="shared" si="123"/>
        <v>0</v>
      </c>
      <c r="KRV21" s="773">
        <f t="shared" si="123"/>
        <v>0</v>
      </c>
      <c r="KRW21" s="773">
        <f t="shared" si="123"/>
        <v>0</v>
      </c>
      <c r="KRX21" s="773">
        <f t="shared" si="123"/>
        <v>0</v>
      </c>
      <c r="KRY21" s="773">
        <f t="shared" si="123"/>
        <v>0</v>
      </c>
      <c r="KRZ21" s="773">
        <f t="shared" si="123"/>
        <v>0</v>
      </c>
      <c r="KSA21" s="773">
        <f t="shared" si="123"/>
        <v>0</v>
      </c>
      <c r="KSB21" s="773">
        <f t="shared" si="123"/>
        <v>0</v>
      </c>
      <c r="KSC21" s="773">
        <f t="shared" si="123"/>
        <v>0</v>
      </c>
      <c r="KSD21" s="773">
        <f t="shared" si="123"/>
        <v>0</v>
      </c>
      <c r="KSE21" s="773">
        <f t="shared" si="123"/>
        <v>0</v>
      </c>
      <c r="KSF21" s="773">
        <f t="shared" si="123"/>
        <v>0</v>
      </c>
      <c r="KSG21" s="773">
        <f t="shared" si="123"/>
        <v>0</v>
      </c>
      <c r="KSH21" s="773">
        <f t="shared" si="123"/>
        <v>0</v>
      </c>
      <c r="KSI21" s="773">
        <f t="shared" si="123"/>
        <v>0</v>
      </c>
      <c r="KSJ21" s="773">
        <f t="shared" si="123"/>
        <v>0</v>
      </c>
      <c r="KSK21" s="773">
        <f t="shared" si="123"/>
        <v>0</v>
      </c>
      <c r="KSL21" s="773">
        <f t="shared" si="123"/>
        <v>0</v>
      </c>
      <c r="KSM21" s="773">
        <f t="shared" si="123"/>
        <v>0</v>
      </c>
      <c r="KSN21" s="773">
        <f t="shared" ref="KSN21:KUY21" si="124">IF(OR(KSN26&lt;$C$18,KSN26&gt;($C$18+9)),0,KSN27)</f>
        <v>0</v>
      </c>
      <c r="KSO21" s="773">
        <f t="shared" si="124"/>
        <v>0</v>
      </c>
      <c r="KSP21" s="773">
        <f t="shared" si="124"/>
        <v>0</v>
      </c>
      <c r="KSQ21" s="773">
        <f t="shared" si="124"/>
        <v>0</v>
      </c>
      <c r="KSR21" s="773">
        <f t="shared" si="124"/>
        <v>0</v>
      </c>
      <c r="KSS21" s="773">
        <f t="shared" si="124"/>
        <v>0</v>
      </c>
      <c r="KST21" s="773">
        <f t="shared" si="124"/>
        <v>0</v>
      </c>
      <c r="KSU21" s="773">
        <f t="shared" si="124"/>
        <v>0</v>
      </c>
      <c r="KSV21" s="773">
        <f t="shared" si="124"/>
        <v>0</v>
      </c>
      <c r="KSW21" s="773">
        <f t="shared" si="124"/>
        <v>0</v>
      </c>
      <c r="KSX21" s="773">
        <f t="shared" si="124"/>
        <v>0</v>
      </c>
      <c r="KSY21" s="773">
        <f t="shared" si="124"/>
        <v>0</v>
      </c>
      <c r="KSZ21" s="773">
        <f t="shared" si="124"/>
        <v>0</v>
      </c>
      <c r="KTA21" s="773">
        <f t="shared" si="124"/>
        <v>0</v>
      </c>
      <c r="KTB21" s="773">
        <f t="shared" si="124"/>
        <v>0</v>
      </c>
      <c r="KTC21" s="773">
        <f t="shared" si="124"/>
        <v>0</v>
      </c>
      <c r="KTD21" s="773">
        <f t="shared" si="124"/>
        <v>0</v>
      </c>
      <c r="KTE21" s="773">
        <f t="shared" si="124"/>
        <v>0</v>
      </c>
      <c r="KTF21" s="773">
        <f t="shared" si="124"/>
        <v>0</v>
      </c>
      <c r="KTG21" s="773">
        <f t="shared" si="124"/>
        <v>0</v>
      </c>
      <c r="KTH21" s="773">
        <f t="shared" si="124"/>
        <v>0</v>
      </c>
      <c r="KTI21" s="773">
        <f t="shared" si="124"/>
        <v>0</v>
      </c>
      <c r="KTJ21" s="773">
        <f t="shared" si="124"/>
        <v>0</v>
      </c>
      <c r="KTK21" s="773">
        <f t="shared" si="124"/>
        <v>0</v>
      </c>
      <c r="KTL21" s="773">
        <f t="shared" si="124"/>
        <v>0</v>
      </c>
      <c r="KTM21" s="773">
        <f t="shared" si="124"/>
        <v>0</v>
      </c>
      <c r="KTN21" s="773">
        <f t="shared" si="124"/>
        <v>0</v>
      </c>
      <c r="KTO21" s="773">
        <f t="shared" si="124"/>
        <v>0</v>
      </c>
      <c r="KTP21" s="773">
        <f t="shared" si="124"/>
        <v>0</v>
      </c>
      <c r="KTQ21" s="773">
        <f t="shared" si="124"/>
        <v>0</v>
      </c>
      <c r="KTR21" s="773">
        <f t="shared" si="124"/>
        <v>0</v>
      </c>
      <c r="KTS21" s="773">
        <f t="shared" si="124"/>
        <v>0</v>
      </c>
      <c r="KTT21" s="773">
        <f t="shared" si="124"/>
        <v>0</v>
      </c>
      <c r="KTU21" s="773">
        <f t="shared" si="124"/>
        <v>0</v>
      </c>
      <c r="KTV21" s="773">
        <f t="shared" si="124"/>
        <v>0</v>
      </c>
      <c r="KTW21" s="773">
        <f t="shared" si="124"/>
        <v>0</v>
      </c>
      <c r="KTX21" s="773">
        <f t="shared" si="124"/>
        <v>0</v>
      </c>
      <c r="KTY21" s="773">
        <f t="shared" si="124"/>
        <v>0</v>
      </c>
      <c r="KTZ21" s="773">
        <f t="shared" si="124"/>
        <v>0</v>
      </c>
      <c r="KUA21" s="773">
        <f t="shared" si="124"/>
        <v>0</v>
      </c>
      <c r="KUB21" s="773">
        <f t="shared" si="124"/>
        <v>0</v>
      </c>
      <c r="KUC21" s="773">
        <f t="shared" si="124"/>
        <v>0</v>
      </c>
      <c r="KUD21" s="773">
        <f t="shared" si="124"/>
        <v>0</v>
      </c>
      <c r="KUE21" s="773">
        <f t="shared" si="124"/>
        <v>0</v>
      </c>
      <c r="KUF21" s="773">
        <f t="shared" si="124"/>
        <v>0</v>
      </c>
      <c r="KUG21" s="773">
        <f t="shared" si="124"/>
        <v>0</v>
      </c>
      <c r="KUH21" s="773">
        <f t="shared" si="124"/>
        <v>0</v>
      </c>
      <c r="KUI21" s="773">
        <f t="shared" si="124"/>
        <v>0</v>
      </c>
      <c r="KUJ21" s="773">
        <f t="shared" si="124"/>
        <v>0</v>
      </c>
      <c r="KUK21" s="773">
        <f t="shared" si="124"/>
        <v>0</v>
      </c>
      <c r="KUL21" s="773">
        <f t="shared" si="124"/>
        <v>0</v>
      </c>
      <c r="KUM21" s="773">
        <f t="shared" si="124"/>
        <v>0</v>
      </c>
      <c r="KUN21" s="773">
        <f t="shared" si="124"/>
        <v>0</v>
      </c>
      <c r="KUO21" s="773">
        <f t="shared" si="124"/>
        <v>0</v>
      </c>
      <c r="KUP21" s="773">
        <f t="shared" si="124"/>
        <v>0</v>
      </c>
      <c r="KUQ21" s="773">
        <f t="shared" si="124"/>
        <v>0</v>
      </c>
      <c r="KUR21" s="773">
        <f t="shared" si="124"/>
        <v>0</v>
      </c>
      <c r="KUS21" s="773">
        <f t="shared" si="124"/>
        <v>0</v>
      </c>
      <c r="KUT21" s="773">
        <f t="shared" si="124"/>
        <v>0</v>
      </c>
      <c r="KUU21" s="773">
        <f t="shared" si="124"/>
        <v>0</v>
      </c>
      <c r="KUV21" s="773">
        <f t="shared" si="124"/>
        <v>0</v>
      </c>
      <c r="KUW21" s="773">
        <f t="shared" si="124"/>
        <v>0</v>
      </c>
      <c r="KUX21" s="773">
        <f t="shared" si="124"/>
        <v>0</v>
      </c>
      <c r="KUY21" s="773">
        <f t="shared" si="124"/>
        <v>0</v>
      </c>
      <c r="KUZ21" s="773">
        <f t="shared" ref="KUZ21:KXK21" si="125">IF(OR(KUZ26&lt;$C$18,KUZ26&gt;($C$18+9)),0,KUZ27)</f>
        <v>0</v>
      </c>
      <c r="KVA21" s="773">
        <f t="shared" si="125"/>
        <v>0</v>
      </c>
      <c r="KVB21" s="773">
        <f t="shared" si="125"/>
        <v>0</v>
      </c>
      <c r="KVC21" s="773">
        <f t="shared" si="125"/>
        <v>0</v>
      </c>
      <c r="KVD21" s="773">
        <f t="shared" si="125"/>
        <v>0</v>
      </c>
      <c r="KVE21" s="773">
        <f t="shared" si="125"/>
        <v>0</v>
      </c>
      <c r="KVF21" s="773">
        <f t="shared" si="125"/>
        <v>0</v>
      </c>
      <c r="KVG21" s="773">
        <f t="shared" si="125"/>
        <v>0</v>
      </c>
      <c r="KVH21" s="773">
        <f t="shared" si="125"/>
        <v>0</v>
      </c>
      <c r="KVI21" s="773">
        <f t="shared" si="125"/>
        <v>0</v>
      </c>
      <c r="KVJ21" s="773">
        <f t="shared" si="125"/>
        <v>0</v>
      </c>
      <c r="KVK21" s="773">
        <f t="shared" si="125"/>
        <v>0</v>
      </c>
      <c r="KVL21" s="773">
        <f t="shared" si="125"/>
        <v>0</v>
      </c>
      <c r="KVM21" s="773">
        <f t="shared" si="125"/>
        <v>0</v>
      </c>
      <c r="KVN21" s="773">
        <f t="shared" si="125"/>
        <v>0</v>
      </c>
      <c r="KVO21" s="773">
        <f t="shared" si="125"/>
        <v>0</v>
      </c>
      <c r="KVP21" s="773">
        <f t="shared" si="125"/>
        <v>0</v>
      </c>
      <c r="KVQ21" s="773">
        <f t="shared" si="125"/>
        <v>0</v>
      </c>
      <c r="KVR21" s="773">
        <f t="shared" si="125"/>
        <v>0</v>
      </c>
      <c r="KVS21" s="773">
        <f t="shared" si="125"/>
        <v>0</v>
      </c>
      <c r="KVT21" s="773">
        <f t="shared" si="125"/>
        <v>0</v>
      </c>
      <c r="KVU21" s="773">
        <f t="shared" si="125"/>
        <v>0</v>
      </c>
      <c r="KVV21" s="773">
        <f t="shared" si="125"/>
        <v>0</v>
      </c>
      <c r="KVW21" s="773">
        <f t="shared" si="125"/>
        <v>0</v>
      </c>
      <c r="KVX21" s="773">
        <f t="shared" si="125"/>
        <v>0</v>
      </c>
      <c r="KVY21" s="773">
        <f t="shared" si="125"/>
        <v>0</v>
      </c>
      <c r="KVZ21" s="773">
        <f t="shared" si="125"/>
        <v>0</v>
      </c>
      <c r="KWA21" s="773">
        <f t="shared" si="125"/>
        <v>0</v>
      </c>
      <c r="KWB21" s="773">
        <f t="shared" si="125"/>
        <v>0</v>
      </c>
      <c r="KWC21" s="773">
        <f t="shared" si="125"/>
        <v>0</v>
      </c>
      <c r="KWD21" s="773">
        <f t="shared" si="125"/>
        <v>0</v>
      </c>
      <c r="KWE21" s="773">
        <f t="shared" si="125"/>
        <v>0</v>
      </c>
      <c r="KWF21" s="773">
        <f t="shared" si="125"/>
        <v>0</v>
      </c>
      <c r="KWG21" s="773">
        <f t="shared" si="125"/>
        <v>0</v>
      </c>
      <c r="KWH21" s="773">
        <f t="shared" si="125"/>
        <v>0</v>
      </c>
      <c r="KWI21" s="773">
        <f t="shared" si="125"/>
        <v>0</v>
      </c>
      <c r="KWJ21" s="773">
        <f t="shared" si="125"/>
        <v>0</v>
      </c>
      <c r="KWK21" s="773">
        <f t="shared" si="125"/>
        <v>0</v>
      </c>
      <c r="KWL21" s="773">
        <f t="shared" si="125"/>
        <v>0</v>
      </c>
      <c r="KWM21" s="773">
        <f t="shared" si="125"/>
        <v>0</v>
      </c>
      <c r="KWN21" s="773">
        <f t="shared" si="125"/>
        <v>0</v>
      </c>
      <c r="KWO21" s="773">
        <f t="shared" si="125"/>
        <v>0</v>
      </c>
      <c r="KWP21" s="773">
        <f t="shared" si="125"/>
        <v>0</v>
      </c>
      <c r="KWQ21" s="773">
        <f t="shared" si="125"/>
        <v>0</v>
      </c>
      <c r="KWR21" s="773">
        <f t="shared" si="125"/>
        <v>0</v>
      </c>
      <c r="KWS21" s="773">
        <f t="shared" si="125"/>
        <v>0</v>
      </c>
      <c r="KWT21" s="773">
        <f t="shared" si="125"/>
        <v>0</v>
      </c>
      <c r="KWU21" s="773">
        <f t="shared" si="125"/>
        <v>0</v>
      </c>
      <c r="KWV21" s="773">
        <f t="shared" si="125"/>
        <v>0</v>
      </c>
      <c r="KWW21" s="773">
        <f t="shared" si="125"/>
        <v>0</v>
      </c>
      <c r="KWX21" s="773">
        <f t="shared" si="125"/>
        <v>0</v>
      </c>
      <c r="KWY21" s="773">
        <f t="shared" si="125"/>
        <v>0</v>
      </c>
      <c r="KWZ21" s="773">
        <f t="shared" si="125"/>
        <v>0</v>
      </c>
      <c r="KXA21" s="773">
        <f t="shared" si="125"/>
        <v>0</v>
      </c>
      <c r="KXB21" s="773">
        <f t="shared" si="125"/>
        <v>0</v>
      </c>
      <c r="KXC21" s="773">
        <f t="shared" si="125"/>
        <v>0</v>
      </c>
      <c r="KXD21" s="773">
        <f t="shared" si="125"/>
        <v>0</v>
      </c>
      <c r="KXE21" s="773">
        <f t="shared" si="125"/>
        <v>0</v>
      </c>
      <c r="KXF21" s="773">
        <f t="shared" si="125"/>
        <v>0</v>
      </c>
      <c r="KXG21" s="773">
        <f t="shared" si="125"/>
        <v>0</v>
      </c>
      <c r="KXH21" s="773">
        <f t="shared" si="125"/>
        <v>0</v>
      </c>
      <c r="KXI21" s="773">
        <f t="shared" si="125"/>
        <v>0</v>
      </c>
      <c r="KXJ21" s="773">
        <f t="shared" si="125"/>
        <v>0</v>
      </c>
      <c r="KXK21" s="773">
        <f t="shared" si="125"/>
        <v>0</v>
      </c>
      <c r="KXL21" s="773">
        <f t="shared" ref="KXL21:KZW21" si="126">IF(OR(KXL26&lt;$C$18,KXL26&gt;($C$18+9)),0,KXL27)</f>
        <v>0</v>
      </c>
      <c r="KXM21" s="773">
        <f t="shared" si="126"/>
        <v>0</v>
      </c>
      <c r="KXN21" s="773">
        <f t="shared" si="126"/>
        <v>0</v>
      </c>
      <c r="KXO21" s="773">
        <f t="shared" si="126"/>
        <v>0</v>
      </c>
      <c r="KXP21" s="773">
        <f t="shared" si="126"/>
        <v>0</v>
      </c>
      <c r="KXQ21" s="773">
        <f t="shared" si="126"/>
        <v>0</v>
      </c>
      <c r="KXR21" s="773">
        <f t="shared" si="126"/>
        <v>0</v>
      </c>
      <c r="KXS21" s="773">
        <f t="shared" si="126"/>
        <v>0</v>
      </c>
      <c r="KXT21" s="773">
        <f t="shared" si="126"/>
        <v>0</v>
      </c>
      <c r="KXU21" s="773">
        <f t="shared" si="126"/>
        <v>0</v>
      </c>
      <c r="KXV21" s="773">
        <f t="shared" si="126"/>
        <v>0</v>
      </c>
      <c r="KXW21" s="773">
        <f t="shared" si="126"/>
        <v>0</v>
      </c>
      <c r="KXX21" s="773">
        <f t="shared" si="126"/>
        <v>0</v>
      </c>
      <c r="KXY21" s="773">
        <f t="shared" si="126"/>
        <v>0</v>
      </c>
      <c r="KXZ21" s="773">
        <f t="shared" si="126"/>
        <v>0</v>
      </c>
      <c r="KYA21" s="773">
        <f t="shared" si="126"/>
        <v>0</v>
      </c>
      <c r="KYB21" s="773">
        <f t="shared" si="126"/>
        <v>0</v>
      </c>
      <c r="KYC21" s="773">
        <f t="shared" si="126"/>
        <v>0</v>
      </c>
      <c r="KYD21" s="773">
        <f t="shared" si="126"/>
        <v>0</v>
      </c>
      <c r="KYE21" s="773">
        <f t="shared" si="126"/>
        <v>0</v>
      </c>
      <c r="KYF21" s="773">
        <f t="shared" si="126"/>
        <v>0</v>
      </c>
      <c r="KYG21" s="773">
        <f t="shared" si="126"/>
        <v>0</v>
      </c>
      <c r="KYH21" s="773">
        <f t="shared" si="126"/>
        <v>0</v>
      </c>
      <c r="KYI21" s="773">
        <f t="shared" si="126"/>
        <v>0</v>
      </c>
      <c r="KYJ21" s="773">
        <f t="shared" si="126"/>
        <v>0</v>
      </c>
      <c r="KYK21" s="773">
        <f t="shared" si="126"/>
        <v>0</v>
      </c>
      <c r="KYL21" s="773">
        <f t="shared" si="126"/>
        <v>0</v>
      </c>
      <c r="KYM21" s="773">
        <f t="shared" si="126"/>
        <v>0</v>
      </c>
      <c r="KYN21" s="773">
        <f t="shared" si="126"/>
        <v>0</v>
      </c>
      <c r="KYO21" s="773">
        <f t="shared" si="126"/>
        <v>0</v>
      </c>
      <c r="KYP21" s="773">
        <f t="shared" si="126"/>
        <v>0</v>
      </c>
      <c r="KYQ21" s="773">
        <f t="shared" si="126"/>
        <v>0</v>
      </c>
      <c r="KYR21" s="773">
        <f t="shared" si="126"/>
        <v>0</v>
      </c>
      <c r="KYS21" s="773">
        <f t="shared" si="126"/>
        <v>0</v>
      </c>
      <c r="KYT21" s="773">
        <f t="shared" si="126"/>
        <v>0</v>
      </c>
      <c r="KYU21" s="773">
        <f t="shared" si="126"/>
        <v>0</v>
      </c>
      <c r="KYV21" s="773">
        <f t="shared" si="126"/>
        <v>0</v>
      </c>
      <c r="KYW21" s="773">
        <f t="shared" si="126"/>
        <v>0</v>
      </c>
      <c r="KYX21" s="773">
        <f t="shared" si="126"/>
        <v>0</v>
      </c>
      <c r="KYY21" s="773">
        <f t="shared" si="126"/>
        <v>0</v>
      </c>
      <c r="KYZ21" s="773">
        <f t="shared" si="126"/>
        <v>0</v>
      </c>
      <c r="KZA21" s="773">
        <f t="shared" si="126"/>
        <v>0</v>
      </c>
      <c r="KZB21" s="773">
        <f t="shared" si="126"/>
        <v>0</v>
      </c>
      <c r="KZC21" s="773">
        <f t="shared" si="126"/>
        <v>0</v>
      </c>
      <c r="KZD21" s="773">
        <f t="shared" si="126"/>
        <v>0</v>
      </c>
      <c r="KZE21" s="773">
        <f t="shared" si="126"/>
        <v>0</v>
      </c>
      <c r="KZF21" s="773">
        <f t="shared" si="126"/>
        <v>0</v>
      </c>
      <c r="KZG21" s="773">
        <f t="shared" si="126"/>
        <v>0</v>
      </c>
      <c r="KZH21" s="773">
        <f t="shared" si="126"/>
        <v>0</v>
      </c>
      <c r="KZI21" s="773">
        <f t="shared" si="126"/>
        <v>0</v>
      </c>
      <c r="KZJ21" s="773">
        <f t="shared" si="126"/>
        <v>0</v>
      </c>
      <c r="KZK21" s="773">
        <f t="shared" si="126"/>
        <v>0</v>
      </c>
      <c r="KZL21" s="773">
        <f t="shared" si="126"/>
        <v>0</v>
      </c>
      <c r="KZM21" s="773">
        <f t="shared" si="126"/>
        <v>0</v>
      </c>
      <c r="KZN21" s="773">
        <f t="shared" si="126"/>
        <v>0</v>
      </c>
      <c r="KZO21" s="773">
        <f t="shared" si="126"/>
        <v>0</v>
      </c>
      <c r="KZP21" s="773">
        <f t="shared" si="126"/>
        <v>0</v>
      </c>
      <c r="KZQ21" s="773">
        <f t="shared" si="126"/>
        <v>0</v>
      </c>
      <c r="KZR21" s="773">
        <f t="shared" si="126"/>
        <v>0</v>
      </c>
      <c r="KZS21" s="773">
        <f t="shared" si="126"/>
        <v>0</v>
      </c>
      <c r="KZT21" s="773">
        <f t="shared" si="126"/>
        <v>0</v>
      </c>
      <c r="KZU21" s="773">
        <f t="shared" si="126"/>
        <v>0</v>
      </c>
      <c r="KZV21" s="773">
        <f t="shared" si="126"/>
        <v>0</v>
      </c>
      <c r="KZW21" s="773">
        <f t="shared" si="126"/>
        <v>0</v>
      </c>
      <c r="KZX21" s="773">
        <f t="shared" ref="KZX21:LCI21" si="127">IF(OR(KZX26&lt;$C$18,KZX26&gt;($C$18+9)),0,KZX27)</f>
        <v>0</v>
      </c>
      <c r="KZY21" s="773">
        <f t="shared" si="127"/>
        <v>0</v>
      </c>
      <c r="KZZ21" s="773">
        <f t="shared" si="127"/>
        <v>0</v>
      </c>
      <c r="LAA21" s="773">
        <f t="shared" si="127"/>
        <v>0</v>
      </c>
      <c r="LAB21" s="773">
        <f t="shared" si="127"/>
        <v>0</v>
      </c>
      <c r="LAC21" s="773">
        <f t="shared" si="127"/>
        <v>0</v>
      </c>
      <c r="LAD21" s="773">
        <f t="shared" si="127"/>
        <v>0</v>
      </c>
      <c r="LAE21" s="773">
        <f t="shared" si="127"/>
        <v>0</v>
      </c>
      <c r="LAF21" s="773">
        <f t="shared" si="127"/>
        <v>0</v>
      </c>
      <c r="LAG21" s="773">
        <f t="shared" si="127"/>
        <v>0</v>
      </c>
      <c r="LAH21" s="773">
        <f t="shared" si="127"/>
        <v>0</v>
      </c>
      <c r="LAI21" s="773">
        <f t="shared" si="127"/>
        <v>0</v>
      </c>
      <c r="LAJ21" s="773">
        <f t="shared" si="127"/>
        <v>0</v>
      </c>
      <c r="LAK21" s="773">
        <f t="shared" si="127"/>
        <v>0</v>
      </c>
      <c r="LAL21" s="773">
        <f t="shared" si="127"/>
        <v>0</v>
      </c>
      <c r="LAM21" s="773">
        <f t="shared" si="127"/>
        <v>0</v>
      </c>
      <c r="LAN21" s="773">
        <f t="shared" si="127"/>
        <v>0</v>
      </c>
      <c r="LAO21" s="773">
        <f t="shared" si="127"/>
        <v>0</v>
      </c>
      <c r="LAP21" s="773">
        <f t="shared" si="127"/>
        <v>0</v>
      </c>
      <c r="LAQ21" s="773">
        <f t="shared" si="127"/>
        <v>0</v>
      </c>
      <c r="LAR21" s="773">
        <f t="shared" si="127"/>
        <v>0</v>
      </c>
      <c r="LAS21" s="773">
        <f t="shared" si="127"/>
        <v>0</v>
      </c>
      <c r="LAT21" s="773">
        <f t="shared" si="127"/>
        <v>0</v>
      </c>
      <c r="LAU21" s="773">
        <f t="shared" si="127"/>
        <v>0</v>
      </c>
      <c r="LAV21" s="773">
        <f t="shared" si="127"/>
        <v>0</v>
      </c>
      <c r="LAW21" s="773">
        <f t="shared" si="127"/>
        <v>0</v>
      </c>
      <c r="LAX21" s="773">
        <f t="shared" si="127"/>
        <v>0</v>
      </c>
      <c r="LAY21" s="773">
        <f t="shared" si="127"/>
        <v>0</v>
      </c>
      <c r="LAZ21" s="773">
        <f t="shared" si="127"/>
        <v>0</v>
      </c>
      <c r="LBA21" s="773">
        <f t="shared" si="127"/>
        <v>0</v>
      </c>
      <c r="LBB21" s="773">
        <f t="shared" si="127"/>
        <v>0</v>
      </c>
      <c r="LBC21" s="773">
        <f t="shared" si="127"/>
        <v>0</v>
      </c>
      <c r="LBD21" s="773">
        <f t="shared" si="127"/>
        <v>0</v>
      </c>
      <c r="LBE21" s="773">
        <f t="shared" si="127"/>
        <v>0</v>
      </c>
      <c r="LBF21" s="773">
        <f t="shared" si="127"/>
        <v>0</v>
      </c>
      <c r="LBG21" s="773">
        <f t="shared" si="127"/>
        <v>0</v>
      </c>
      <c r="LBH21" s="773">
        <f t="shared" si="127"/>
        <v>0</v>
      </c>
      <c r="LBI21" s="773">
        <f t="shared" si="127"/>
        <v>0</v>
      </c>
      <c r="LBJ21" s="773">
        <f t="shared" si="127"/>
        <v>0</v>
      </c>
      <c r="LBK21" s="773">
        <f t="shared" si="127"/>
        <v>0</v>
      </c>
      <c r="LBL21" s="773">
        <f t="shared" si="127"/>
        <v>0</v>
      </c>
      <c r="LBM21" s="773">
        <f t="shared" si="127"/>
        <v>0</v>
      </c>
      <c r="LBN21" s="773">
        <f t="shared" si="127"/>
        <v>0</v>
      </c>
      <c r="LBO21" s="773">
        <f t="shared" si="127"/>
        <v>0</v>
      </c>
      <c r="LBP21" s="773">
        <f t="shared" si="127"/>
        <v>0</v>
      </c>
      <c r="LBQ21" s="773">
        <f t="shared" si="127"/>
        <v>0</v>
      </c>
      <c r="LBR21" s="773">
        <f t="shared" si="127"/>
        <v>0</v>
      </c>
      <c r="LBS21" s="773">
        <f t="shared" si="127"/>
        <v>0</v>
      </c>
      <c r="LBT21" s="773">
        <f t="shared" si="127"/>
        <v>0</v>
      </c>
      <c r="LBU21" s="773">
        <f t="shared" si="127"/>
        <v>0</v>
      </c>
      <c r="LBV21" s="773">
        <f t="shared" si="127"/>
        <v>0</v>
      </c>
      <c r="LBW21" s="773">
        <f t="shared" si="127"/>
        <v>0</v>
      </c>
      <c r="LBX21" s="773">
        <f t="shared" si="127"/>
        <v>0</v>
      </c>
      <c r="LBY21" s="773">
        <f t="shared" si="127"/>
        <v>0</v>
      </c>
      <c r="LBZ21" s="773">
        <f t="shared" si="127"/>
        <v>0</v>
      </c>
      <c r="LCA21" s="773">
        <f t="shared" si="127"/>
        <v>0</v>
      </c>
      <c r="LCB21" s="773">
        <f t="shared" si="127"/>
        <v>0</v>
      </c>
      <c r="LCC21" s="773">
        <f t="shared" si="127"/>
        <v>0</v>
      </c>
      <c r="LCD21" s="773">
        <f t="shared" si="127"/>
        <v>0</v>
      </c>
      <c r="LCE21" s="773">
        <f t="shared" si="127"/>
        <v>0</v>
      </c>
      <c r="LCF21" s="773">
        <f t="shared" si="127"/>
        <v>0</v>
      </c>
      <c r="LCG21" s="773">
        <f t="shared" si="127"/>
        <v>0</v>
      </c>
      <c r="LCH21" s="773">
        <f t="shared" si="127"/>
        <v>0</v>
      </c>
      <c r="LCI21" s="773">
        <f t="shared" si="127"/>
        <v>0</v>
      </c>
      <c r="LCJ21" s="773">
        <f t="shared" ref="LCJ21:LEU21" si="128">IF(OR(LCJ26&lt;$C$18,LCJ26&gt;($C$18+9)),0,LCJ27)</f>
        <v>0</v>
      </c>
      <c r="LCK21" s="773">
        <f t="shared" si="128"/>
        <v>0</v>
      </c>
      <c r="LCL21" s="773">
        <f t="shared" si="128"/>
        <v>0</v>
      </c>
      <c r="LCM21" s="773">
        <f t="shared" si="128"/>
        <v>0</v>
      </c>
      <c r="LCN21" s="773">
        <f t="shared" si="128"/>
        <v>0</v>
      </c>
      <c r="LCO21" s="773">
        <f t="shared" si="128"/>
        <v>0</v>
      </c>
      <c r="LCP21" s="773">
        <f t="shared" si="128"/>
        <v>0</v>
      </c>
      <c r="LCQ21" s="773">
        <f t="shared" si="128"/>
        <v>0</v>
      </c>
      <c r="LCR21" s="773">
        <f t="shared" si="128"/>
        <v>0</v>
      </c>
      <c r="LCS21" s="773">
        <f t="shared" si="128"/>
        <v>0</v>
      </c>
      <c r="LCT21" s="773">
        <f t="shared" si="128"/>
        <v>0</v>
      </c>
      <c r="LCU21" s="773">
        <f t="shared" si="128"/>
        <v>0</v>
      </c>
      <c r="LCV21" s="773">
        <f t="shared" si="128"/>
        <v>0</v>
      </c>
      <c r="LCW21" s="773">
        <f t="shared" si="128"/>
        <v>0</v>
      </c>
      <c r="LCX21" s="773">
        <f t="shared" si="128"/>
        <v>0</v>
      </c>
      <c r="LCY21" s="773">
        <f t="shared" si="128"/>
        <v>0</v>
      </c>
      <c r="LCZ21" s="773">
        <f t="shared" si="128"/>
        <v>0</v>
      </c>
      <c r="LDA21" s="773">
        <f t="shared" si="128"/>
        <v>0</v>
      </c>
      <c r="LDB21" s="773">
        <f t="shared" si="128"/>
        <v>0</v>
      </c>
      <c r="LDC21" s="773">
        <f t="shared" si="128"/>
        <v>0</v>
      </c>
      <c r="LDD21" s="773">
        <f t="shared" si="128"/>
        <v>0</v>
      </c>
      <c r="LDE21" s="773">
        <f t="shared" si="128"/>
        <v>0</v>
      </c>
      <c r="LDF21" s="773">
        <f t="shared" si="128"/>
        <v>0</v>
      </c>
      <c r="LDG21" s="773">
        <f t="shared" si="128"/>
        <v>0</v>
      </c>
      <c r="LDH21" s="773">
        <f t="shared" si="128"/>
        <v>0</v>
      </c>
      <c r="LDI21" s="773">
        <f t="shared" si="128"/>
        <v>0</v>
      </c>
      <c r="LDJ21" s="773">
        <f t="shared" si="128"/>
        <v>0</v>
      </c>
      <c r="LDK21" s="773">
        <f t="shared" si="128"/>
        <v>0</v>
      </c>
      <c r="LDL21" s="773">
        <f t="shared" si="128"/>
        <v>0</v>
      </c>
      <c r="LDM21" s="773">
        <f t="shared" si="128"/>
        <v>0</v>
      </c>
      <c r="LDN21" s="773">
        <f t="shared" si="128"/>
        <v>0</v>
      </c>
      <c r="LDO21" s="773">
        <f t="shared" si="128"/>
        <v>0</v>
      </c>
      <c r="LDP21" s="773">
        <f t="shared" si="128"/>
        <v>0</v>
      </c>
      <c r="LDQ21" s="773">
        <f t="shared" si="128"/>
        <v>0</v>
      </c>
      <c r="LDR21" s="773">
        <f t="shared" si="128"/>
        <v>0</v>
      </c>
      <c r="LDS21" s="773">
        <f t="shared" si="128"/>
        <v>0</v>
      </c>
      <c r="LDT21" s="773">
        <f t="shared" si="128"/>
        <v>0</v>
      </c>
      <c r="LDU21" s="773">
        <f t="shared" si="128"/>
        <v>0</v>
      </c>
      <c r="LDV21" s="773">
        <f t="shared" si="128"/>
        <v>0</v>
      </c>
      <c r="LDW21" s="773">
        <f t="shared" si="128"/>
        <v>0</v>
      </c>
      <c r="LDX21" s="773">
        <f t="shared" si="128"/>
        <v>0</v>
      </c>
      <c r="LDY21" s="773">
        <f t="shared" si="128"/>
        <v>0</v>
      </c>
      <c r="LDZ21" s="773">
        <f t="shared" si="128"/>
        <v>0</v>
      </c>
      <c r="LEA21" s="773">
        <f t="shared" si="128"/>
        <v>0</v>
      </c>
      <c r="LEB21" s="773">
        <f t="shared" si="128"/>
        <v>0</v>
      </c>
      <c r="LEC21" s="773">
        <f t="shared" si="128"/>
        <v>0</v>
      </c>
      <c r="LED21" s="773">
        <f t="shared" si="128"/>
        <v>0</v>
      </c>
      <c r="LEE21" s="773">
        <f t="shared" si="128"/>
        <v>0</v>
      </c>
      <c r="LEF21" s="773">
        <f t="shared" si="128"/>
        <v>0</v>
      </c>
      <c r="LEG21" s="773">
        <f t="shared" si="128"/>
        <v>0</v>
      </c>
      <c r="LEH21" s="773">
        <f t="shared" si="128"/>
        <v>0</v>
      </c>
      <c r="LEI21" s="773">
        <f t="shared" si="128"/>
        <v>0</v>
      </c>
      <c r="LEJ21" s="773">
        <f t="shared" si="128"/>
        <v>0</v>
      </c>
      <c r="LEK21" s="773">
        <f t="shared" si="128"/>
        <v>0</v>
      </c>
      <c r="LEL21" s="773">
        <f t="shared" si="128"/>
        <v>0</v>
      </c>
      <c r="LEM21" s="773">
        <f t="shared" si="128"/>
        <v>0</v>
      </c>
      <c r="LEN21" s="773">
        <f t="shared" si="128"/>
        <v>0</v>
      </c>
      <c r="LEO21" s="773">
        <f t="shared" si="128"/>
        <v>0</v>
      </c>
      <c r="LEP21" s="773">
        <f t="shared" si="128"/>
        <v>0</v>
      </c>
      <c r="LEQ21" s="773">
        <f t="shared" si="128"/>
        <v>0</v>
      </c>
      <c r="LER21" s="773">
        <f t="shared" si="128"/>
        <v>0</v>
      </c>
      <c r="LES21" s="773">
        <f t="shared" si="128"/>
        <v>0</v>
      </c>
      <c r="LET21" s="773">
        <f t="shared" si="128"/>
        <v>0</v>
      </c>
      <c r="LEU21" s="773">
        <f t="shared" si="128"/>
        <v>0</v>
      </c>
      <c r="LEV21" s="773">
        <f t="shared" ref="LEV21:LHG21" si="129">IF(OR(LEV26&lt;$C$18,LEV26&gt;($C$18+9)),0,LEV27)</f>
        <v>0</v>
      </c>
      <c r="LEW21" s="773">
        <f t="shared" si="129"/>
        <v>0</v>
      </c>
      <c r="LEX21" s="773">
        <f t="shared" si="129"/>
        <v>0</v>
      </c>
      <c r="LEY21" s="773">
        <f t="shared" si="129"/>
        <v>0</v>
      </c>
      <c r="LEZ21" s="773">
        <f t="shared" si="129"/>
        <v>0</v>
      </c>
      <c r="LFA21" s="773">
        <f t="shared" si="129"/>
        <v>0</v>
      </c>
      <c r="LFB21" s="773">
        <f t="shared" si="129"/>
        <v>0</v>
      </c>
      <c r="LFC21" s="773">
        <f t="shared" si="129"/>
        <v>0</v>
      </c>
      <c r="LFD21" s="773">
        <f t="shared" si="129"/>
        <v>0</v>
      </c>
      <c r="LFE21" s="773">
        <f t="shared" si="129"/>
        <v>0</v>
      </c>
      <c r="LFF21" s="773">
        <f t="shared" si="129"/>
        <v>0</v>
      </c>
      <c r="LFG21" s="773">
        <f t="shared" si="129"/>
        <v>0</v>
      </c>
      <c r="LFH21" s="773">
        <f t="shared" si="129"/>
        <v>0</v>
      </c>
      <c r="LFI21" s="773">
        <f t="shared" si="129"/>
        <v>0</v>
      </c>
      <c r="LFJ21" s="773">
        <f t="shared" si="129"/>
        <v>0</v>
      </c>
      <c r="LFK21" s="773">
        <f t="shared" si="129"/>
        <v>0</v>
      </c>
      <c r="LFL21" s="773">
        <f t="shared" si="129"/>
        <v>0</v>
      </c>
      <c r="LFM21" s="773">
        <f t="shared" si="129"/>
        <v>0</v>
      </c>
      <c r="LFN21" s="773">
        <f t="shared" si="129"/>
        <v>0</v>
      </c>
      <c r="LFO21" s="773">
        <f t="shared" si="129"/>
        <v>0</v>
      </c>
      <c r="LFP21" s="773">
        <f t="shared" si="129"/>
        <v>0</v>
      </c>
      <c r="LFQ21" s="773">
        <f t="shared" si="129"/>
        <v>0</v>
      </c>
      <c r="LFR21" s="773">
        <f t="shared" si="129"/>
        <v>0</v>
      </c>
      <c r="LFS21" s="773">
        <f t="shared" si="129"/>
        <v>0</v>
      </c>
      <c r="LFT21" s="773">
        <f t="shared" si="129"/>
        <v>0</v>
      </c>
      <c r="LFU21" s="773">
        <f t="shared" si="129"/>
        <v>0</v>
      </c>
      <c r="LFV21" s="773">
        <f t="shared" si="129"/>
        <v>0</v>
      </c>
      <c r="LFW21" s="773">
        <f t="shared" si="129"/>
        <v>0</v>
      </c>
      <c r="LFX21" s="773">
        <f t="shared" si="129"/>
        <v>0</v>
      </c>
      <c r="LFY21" s="773">
        <f t="shared" si="129"/>
        <v>0</v>
      </c>
      <c r="LFZ21" s="773">
        <f t="shared" si="129"/>
        <v>0</v>
      </c>
      <c r="LGA21" s="773">
        <f t="shared" si="129"/>
        <v>0</v>
      </c>
      <c r="LGB21" s="773">
        <f t="shared" si="129"/>
        <v>0</v>
      </c>
      <c r="LGC21" s="773">
        <f t="shared" si="129"/>
        <v>0</v>
      </c>
      <c r="LGD21" s="773">
        <f t="shared" si="129"/>
        <v>0</v>
      </c>
      <c r="LGE21" s="773">
        <f t="shared" si="129"/>
        <v>0</v>
      </c>
      <c r="LGF21" s="773">
        <f t="shared" si="129"/>
        <v>0</v>
      </c>
      <c r="LGG21" s="773">
        <f t="shared" si="129"/>
        <v>0</v>
      </c>
      <c r="LGH21" s="773">
        <f t="shared" si="129"/>
        <v>0</v>
      </c>
      <c r="LGI21" s="773">
        <f t="shared" si="129"/>
        <v>0</v>
      </c>
      <c r="LGJ21" s="773">
        <f t="shared" si="129"/>
        <v>0</v>
      </c>
      <c r="LGK21" s="773">
        <f t="shared" si="129"/>
        <v>0</v>
      </c>
      <c r="LGL21" s="773">
        <f t="shared" si="129"/>
        <v>0</v>
      </c>
      <c r="LGM21" s="773">
        <f t="shared" si="129"/>
        <v>0</v>
      </c>
      <c r="LGN21" s="773">
        <f t="shared" si="129"/>
        <v>0</v>
      </c>
      <c r="LGO21" s="773">
        <f t="shared" si="129"/>
        <v>0</v>
      </c>
      <c r="LGP21" s="773">
        <f t="shared" si="129"/>
        <v>0</v>
      </c>
      <c r="LGQ21" s="773">
        <f t="shared" si="129"/>
        <v>0</v>
      </c>
      <c r="LGR21" s="773">
        <f t="shared" si="129"/>
        <v>0</v>
      </c>
      <c r="LGS21" s="773">
        <f t="shared" si="129"/>
        <v>0</v>
      </c>
      <c r="LGT21" s="773">
        <f t="shared" si="129"/>
        <v>0</v>
      </c>
      <c r="LGU21" s="773">
        <f t="shared" si="129"/>
        <v>0</v>
      </c>
      <c r="LGV21" s="773">
        <f t="shared" si="129"/>
        <v>0</v>
      </c>
      <c r="LGW21" s="773">
        <f t="shared" si="129"/>
        <v>0</v>
      </c>
      <c r="LGX21" s="773">
        <f t="shared" si="129"/>
        <v>0</v>
      </c>
      <c r="LGY21" s="773">
        <f t="shared" si="129"/>
        <v>0</v>
      </c>
      <c r="LGZ21" s="773">
        <f t="shared" si="129"/>
        <v>0</v>
      </c>
      <c r="LHA21" s="773">
        <f t="shared" si="129"/>
        <v>0</v>
      </c>
      <c r="LHB21" s="773">
        <f t="shared" si="129"/>
        <v>0</v>
      </c>
      <c r="LHC21" s="773">
        <f t="shared" si="129"/>
        <v>0</v>
      </c>
      <c r="LHD21" s="773">
        <f t="shared" si="129"/>
        <v>0</v>
      </c>
      <c r="LHE21" s="773">
        <f t="shared" si="129"/>
        <v>0</v>
      </c>
      <c r="LHF21" s="773">
        <f t="shared" si="129"/>
        <v>0</v>
      </c>
      <c r="LHG21" s="773">
        <f t="shared" si="129"/>
        <v>0</v>
      </c>
      <c r="LHH21" s="773">
        <f t="shared" ref="LHH21:LJS21" si="130">IF(OR(LHH26&lt;$C$18,LHH26&gt;($C$18+9)),0,LHH27)</f>
        <v>0</v>
      </c>
      <c r="LHI21" s="773">
        <f t="shared" si="130"/>
        <v>0</v>
      </c>
      <c r="LHJ21" s="773">
        <f t="shared" si="130"/>
        <v>0</v>
      </c>
      <c r="LHK21" s="773">
        <f t="shared" si="130"/>
        <v>0</v>
      </c>
      <c r="LHL21" s="773">
        <f t="shared" si="130"/>
        <v>0</v>
      </c>
      <c r="LHM21" s="773">
        <f t="shared" si="130"/>
        <v>0</v>
      </c>
      <c r="LHN21" s="773">
        <f t="shared" si="130"/>
        <v>0</v>
      </c>
      <c r="LHO21" s="773">
        <f t="shared" si="130"/>
        <v>0</v>
      </c>
      <c r="LHP21" s="773">
        <f t="shared" si="130"/>
        <v>0</v>
      </c>
      <c r="LHQ21" s="773">
        <f t="shared" si="130"/>
        <v>0</v>
      </c>
      <c r="LHR21" s="773">
        <f t="shared" si="130"/>
        <v>0</v>
      </c>
      <c r="LHS21" s="773">
        <f t="shared" si="130"/>
        <v>0</v>
      </c>
      <c r="LHT21" s="773">
        <f t="shared" si="130"/>
        <v>0</v>
      </c>
      <c r="LHU21" s="773">
        <f t="shared" si="130"/>
        <v>0</v>
      </c>
      <c r="LHV21" s="773">
        <f t="shared" si="130"/>
        <v>0</v>
      </c>
      <c r="LHW21" s="773">
        <f t="shared" si="130"/>
        <v>0</v>
      </c>
      <c r="LHX21" s="773">
        <f t="shared" si="130"/>
        <v>0</v>
      </c>
      <c r="LHY21" s="773">
        <f t="shared" si="130"/>
        <v>0</v>
      </c>
      <c r="LHZ21" s="773">
        <f t="shared" si="130"/>
        <v>0</v>
      </c>
      <c r="LIA21" s="773">
        <f t="shared" si="130"/>
        <v>0</v>
      </c>
      <c r="LIB21" s="773">
        <f t="shared" si="130"/>
        <v>0</v>
      </c>
      <c r="LIC21" s="773">
        <f t="shared" si="130"/>
        <v>0</v>
      </c>
      <c r="LID21" s="773">
        <f t="shared" si="130"/>
        <v>0</v>
      </c>
      <c r="LIE21" s="773">
        <f t="shared" si="130"/>
        <v>0</v>
      </c>
      <c r="LIF21" s="773">
        <f t="shared" si="130"/>
        <v>0</v>
      </c>
      <c r="LIG21" s="773">
        <f t="shared" si="130"/>
        <v>0</v>
      </c>
      <c r="LIH21" s="773">
        <f t="shared" si="130"/>
        <v>0</v>
      </c>
      <c r="LII21" s="773">
        <f t="shared" si="130"/>
        <v>0</v>
      </c>
      <c r="LIJ21" s="773">
        <f t="shared" si="130"/>
        <v>0</v>
      </c>
      <c r="LIK21" s="773">
        <f t="shared" si="130"/>
        <v>0</v>
      </c>
      <c r="LIL21" s="773">
        <f t="shared" si="130"/>
        <v>0</v>
      </c>
      <c r="LIM21" s="773">
        <f t="shared" si="130"/>
        <v>0</v>
      </c>
      <c r="LIN21" s="773">
        <f t="shared" si="130"/>
        <v>0</v>
      </c>
      <c r="LIO21" s="773">
        <f t="shared" si="130"/>
        <v>0</v>
      </c>
      <c r="LIP21" s="773">
        <f t="shared" si="130"/>
        <v>0</v>
      </c>
      <c r="LIQ21" s="773">
        <f t="shared" si="130"/>
        <v>0</v>
      </c>
      <c r="LIR21" s="773">
        <f t="shared" si="130"/>
        <v>0</v>
      </c>
      <c r="LIS21" s="773">
        <f t="shared" si="130"/>
        <v>0</v>
      </c>
      <c r="LIT21" s="773">
        <f t="shared" si="130"/>
        <v>0</v>
      </c>
      <c r="LIU21" s="773">
        <f t="shared" si="130"/>
        <v>0</v>
      </c>
      <c r="LIV21" s="773">
        <f t="shared" si="130"/>
        <v>0</v>
      </c>
      <c r="LIW21" s="773">
        <f t="shared" si="130"/>
        <v>0</v>
      </c>
      <c r="LIX21" s="773">
        <f t="shared" si="130"/>
        <v>0</v>
      </c>
      <c r="LIY21" s="773">
        <f t="shared" si="130"/>
        <v>0</v>
      </c>
      <c r="LIZ21" s="773">
        <f t="shared" si="130"/>
        <v>0</v>
      </c>
      <c r="LJA21" s="773">
        <f t="shared" si="130"/>
        <v>0</v>
      </c>
      <c r="LJB21" s="773">
        <f t="shared" si="130"/>
        <v>0</v>
      </c>
      <c r="LJC21" s="773">
        <f t="shared" si="130"/>
        <v>0</v>
      </c>
      <c r="LJD21" s="773">
        <f t="shared" si="130"/>
        <v>0</v>
      </c>
      <c r="LJE21" s="773">
        <f t="shared" si="130"/>
        <v>0</v>
      </c>
      <c r="LJF21" s="773">
        <f t="shared" si="130"/>
        <v>0</v>
      </c>
      <c r="LJG21" s="773">
        <f t="shared" si="130"/>
        <v>0</v>
      </c>
      <c r="LJH21" s="773">
        <f t="shared" si="130"/>
        <v>0</v>
      </c>
      <c r="LJI21" s="773">
        <f t="shared" si="130"/>
        <v>0</v>
      </c>
      <c r="LJJ21" s="773">
        <f t="shared" si="130"/>
        <v>0</v>
      </c>
      <c r="LJK21" s="773">
        <f t="shared" si="130"/>
        <v>0</v>
      </c>
      <c r="LJL21" s="773">
        <f t="shared" si="130"/>
        <v>0</v>
      </c>
      <c r="LJM21" s="773">
        <f t="shared" si="130"/>
        <v>0</v>
      </c>
      <c r="LJN21" s="773">
        <f t="shared" si="130"/>
        <v>0</v>
      </c>
      <c r="LJO21" s="773">
        <f t="shared" si="130"/>
        <v>0</v>
      </c>
      <c r="LJP21" s="773">
        <f t="shared" si="130"/>
        <v>0</v>
      </c>
      <c r="LJQ21" s="773">
        <f t="shared" si="130"/>
        <v>0</v>
      </c>
      <c r="LJR21" s="773">
        <f t="shared" si="130"/>
        <v>0</v>
      </c>
      <c r="LJS21" s="773">
        <f t="shared" si="130"/>
        <v>0</v>
      </c>
      <c r="LJT21" s="773">
        <f t="shared" ref="LJT21:LME21" si="131">IF(OR(LJT26&lt;$C$18,LJT26&gt;($C$18+9)),0,LJT27)</f>
        <v>0</v>
      </c>
      <c r="LJU21" s="773">
        <f t="shared" si="131"/>
        <v>0</v>
      </c>
      <c r="LJV21" s="773">
        <f t="shared" si="131"/>
        <v>0</v>
      </c>
      <c r="LJW21" s="773">
        <f t="shared" si="131"/>
        <v>0</v>
      </c>
      <c r="LJX21" s="773">
        <f t="shared" si="131"/>
        <v>0</v>
      </c>
      <c r="LJY21" s="773">
        <f t="shared" si="131"/>
        <v>0</v>
      </c>
      <c r="LJZ21" s="773">
        <f t="shared" si="131"/>
        <v>0</v>
      </c>
      <c r="LKA21" s="773">
        <f t="shared" si="131"/>
        <v>0</v>
      </c>
      <c r="LKB21" s="773">
        <f t="shared" si="131"/>
        <v>0</v>
      </c>
      <c r="LKC21" s="773">
        <f t="shared" si="131"/>
        <v>0</v>
      </c>
      <c r="LKD21" s="773">
        <f t="shared" si="131"/>
        <v>0</v>
      </c>
      <c r="LKE21" s="773">
        <f t="shared" si="131"/>
        <v>0</v>
      </c>
      <c r="LKF21" s="773">
        <f t="shared" si="131"/>
        <v>0</v>
      </c>
      <c r="LKG21" s="773">
        <f t="shared" si="131"/>
        <v>0</v>
      </c>
      <c r="LKH21" s="773">
        <f t="shared" si="131"/>
        <v>0</v>
      </c>
      <c r="LKI21" s="773">
        <f t="shared" si="131"/>
        <v>0</v>
      </c>
      <c r="LKJ21" s="773">
        <f t="shared" si="131"/>
        <v>0</v>
      </c>
      <c r="LKK21" s="773">
        <f t="shared" si="131"/>
        <v>0</v>
      </c>
      <c r="LKL21" s="773">
        <f t="shared" si="131"/>
        <v>0</v>
      </c>
      <c r="LKM21" s="773">
        <f t="shared" si="131"/>
        <v>0</v>
      </c>
      <c r="LKN21" s="773">
        <f t="shared" si="131"/>
        <v>0</v>
      </c>
      <c r="LKO21" s="773">
        <f t="shared" si="131"/>
        <v>0</v>
      </c>
      <c r="LKP21" s="773">
        <f t="shared" si="131"/>
        <v>0</v>
      </c>
      <c r="LKQ21" s="773">
        <f t="shared" si="131"/>
        <v>0</v>
      </c>
      <c r="LKR21" s="773">
        <f t="shared" si="131"/>
        <v>0</v>
      </c>
      <c r="LKS21" s="773">
        <f t="shared" si="131"/>
        <v>0</v>
      </c>
      <c r="LKT21" s="773">
        <f t="shared" si="131"/>
        <v>0</v>
      </c>
      <c r="LKU21" s="773">
        <f t="shared" si="131"/>
        <v>0</v>
      </c>
      <c r="LKV21" s="773">
        <f t="shared" si="131"/>
        <v>0</v>
      </c>
      <c r="LKW21" s="773">
        <f t="shared" si="131"/>
        <v>0</v>
      </c>
      <c r="LKX21" s="773">
        <f t="shared" si="131"/>
        <v>0</v>
      </c>
      <c r="LKY21" s="773">
        <f t="shared" si="131"/>
        <v>0</v>
      </c>
      <c r="LKZ21" s="773">
        <f t="shared" si="131"/>
        <v>0</v>
      </c>
      <c r="LLA21" s="773">
        <f t="shared" si="131"/>
        <v>0</v>
      </c>
      <c r="LLB21" s="773">
        <f t="shared" si="131"/>
        <v>0</v>
      </c>
      <c r="LLC21" s="773">
        <f t="shared" si="131"/>
        <v>0</v>
      </c>
      <c r="LLD21" s="773">
        <f t="shared" si="131"/>
        <v>0</v>
      </c>
      <c r="LLE21" s="773">
        <f t="shared" si="131"/>
        <v>0</v>
      </c>
      <c r="LLF21" s="773">
        <f t="shared" si="131"/>
        <v>0</v>
      </c>
      <c r="LLG21" s="773">
        <f t="shared" si="131"/>
        <v>0</v>
      </c>
      <c r="LLH21" s="773">
        <f t="shared" si="131"/>
        <v>0</v>
      </c>
      <c r="LLI21" s="773">
        <f t="shared" si="131"/>
        <v>0</v>
      </c>
      <c r="LLJ21" s="773">
        <f t="shared" si="131"/>
        <v>0</v>
      </c>
      <c r="LLK21" s="773">
        <f t="shared" si="131"/>
        <v>0</v>
      </c>
      <c r="LLL21" s="773">
        <f t="shared" si="131"/>
        <v>0</v>
      </c>
      <c r="LLM21" s="773">
        <f t="shared" si="131"/>
        <v>0</v>
      </c>
      <c r="LLN21" s="773">
        <f t="shared" si="131"/>
        <v>0</v>
      </c>
      <c r="LLO21" s="773">
        <f t="shared" si="131"/>
        <v>0</v>
      </c>
      <c r="LLP21" s="773">
        <f t="shared" si="131"/>
        <v>0</v>
      </c>
      <c r="LLQ21" s="773">
        <f t="shared" si="131"/>
        <v>0</v>
      </c>
      <c r="LLR21" s="773">
        <f t="shared" si="131"/>
        <v>0</v>
      </c>
      <c r="LLS21" s="773">
        <f t="shared" si="131"/>
        <v>0</v>
      </c>
      <c r="LLT21" s="773">
        <f t="shared" si="131"/>
        <v>0</v>
      </c>
      <c r="LLU21" s="773">
        <f t="shared" si="131"/>
        <v>0</v>
      </c>
      <c r="LLV21" s="773">
        <f t="shared" si="131"/>
        <v>0</v>
      </c>
      <c r="LLW21" s="773">
        <f t="shared" si="131"/>
        <v>0</v>
      </c>
      <c r="LLX21" s="773">
        <f t="shared" si="131"/>
        <v>0</v>
      </c>
      <c r="LLY21" s="773">
        <f t="shared" si="131"/>
        <v>0</v>
      </c>
      <c r="LLZ21" s="773">
        <f t="shared" si="131"/>
        <v>0</v>
      </c>
      <c r="LMA21" s="773">
        <f t="shared" si="131"/>
        <v>0</v>
      </c>
      <c r="LMB21" s="773">
        <f t="shared" si="131"/>
        <v>0</v>
      </c>
      <c r="LMC21" s="773">
        <f t="shared" si="131"/>
        <v>0</v>
      </c>
      <c r="LMD21" s="773">
        <f t="shared" si="131"/>
        <v>0</v>
      </c>
      <c r="LME21" s="773">
        <f t="shared" si="131"/>
        <v>0</v>
      </c>
      <c r="LMF21" s="773">
        <f t="shared" ref="LMF21:LOQ21" si="132">IF(OR(LMF26&lt;$C$18,LMF26&gt;($C$18+9)),0,LMF27)</f>
        <v>0</v>
      </c>
      <c r="LMG21" s="773">
        <f t="shared" si="132"/>
        <v>0</v>
      </c>
      <c r="LMH21" s="773">
        <f t="shared" si="132"/>
        <v>0</v>
      </c>
      <c r="LMI21" s="773">
        <f t="shared" si="132"/>
        <v>0</v>
      </c>
      <c r="LMJ21" s="773">
        <f t="shared" si="132"/>
        <v>0</v>
      </c>
      <c r="LMK21" s="773">
        <f t="shared" si="132"/>
        <v>0</v>
      </c>
      <c r="LML21" s="773">
        <f t="shared" si="132"/>
        <v>0</v>
      </c>
      <c r="LMM21" s="773">
        <f t="shared" si="132"/>
        <v>0</v>
      </c>
      <c r="LMN21" s="773">
        <f t="shared" si="132"/>
        <v>0</v>
      </c>
      <c r="LMO21" s="773">
        <f t="shared" si="132"/>
        <v>0</v>
      </c>
      <c r="LMP21" s="773">
        <f t="shared" si="132"/>
        <v>0</v>
      </c>
      <c r="LMQ21" s="773">
        <f t="shared" si="132"/>
        <v>0</v>
      </c>
      <c r="LMR21" s="773">
        <f t="shared" si="132"/>
        <v>0</v>
      </c>
      <c r="LMS21" s="773">
        <f t="shared" si="132"/>
        <v>0</v>
      </c>
      <c r="LMT21" s="773">
        <f t="shared" si="132"/>
        <v>0</v>
      </c>
      <c r="LMU21" s="773">
        <f t="shared" si="132"/>
        <v>0</v>
      </c>
      <c r="LMV21" s="773">
        <f t="shared" si="132"/>
        <v>0</v>
      </c>
      <c r="LMW21" s="773">
        <f t="shared" si="132"/>
        <v>0</v>
      </c>
      <c r="LMX21" s="773">
        <f t="shared" si="132"/>
        <v>0</v>
      </c>
      <c r="LMY21" s="773">
        <f t="shared" si="132"/>
        <v>0</v>
      </c>
      <c r="LMZ21" s="773">
        <f t="shared" si="132"/>
        <v>0</v>
      </c>
      <c r="LNA21" s="773">
        <f t="shared" si="132"/>
        <v>0</v>
      </c>
      <c r="LNB21" s="773">
        <f t="shared" si="132"/>
        <v>0</v>
      </c>
      <c r="LNC21" s="773">
        <f t="shared" si="132"/>
        <v>0</v>
      </c>
      <c r="LND21" s="773">
        <f t="shared" si="132"/>
        <v>0</v>
      </c>
      <c r="LNE21" s="773">
        <f t="shared" si="132"/>
        <v>0</v>
      </c>
      <c r="LNF21" s="773">
        <f t="shared" si="132"/>
        <v>0</v>
      </c>
      <c r="LNG21" s="773">
        <f t="shared" si="132"/>
        <v>0</v>
      </c>
      <c r="LNH21" s="773">
        <f t="shared" si="132"/>
        <v>0</v>
      </c>
      <c r="LNI21" s="773">
        <f t="shared" si="132"/>
        <v>0</v>
      </c>
      <c r="LNJ21" s="773">
        <f t="shared" si="132"/>
        <v>0</v>
      </c>
      <c r="LNK21" s="773">
        <f t="shared" si="132"/>
        <v>0</v>
      </c>
      <c r="LNL21" s="773">
        <f t="shared" si="132"/>
        <v>0</v>
      </c>
      <c r="LNM21" s="773">
        <f t="shared" si="132"/>
        <v>0</v>
      </c>
      <c r="LNN21" s="773">
        <f t="shared" si="132"/>
        <v>0</v>
      </c>
      <c r="LNO21" s="773">
        <f t="shared" si="132"/>
        <v>0</v>
      </c>
      <c r="LNP21" s="773">
        <f t="shared" si="132"/>
        <v>0</v>
      </c>
      <c r="LNQ21" s="773">
        <f t="shared" si="132"/>
        <v>0</v>
      </c>
      <c r="LNR21" s="773">
        <f t="shared" si="132"/>
        <v>0</v>
      </c>
      <c r="LNS21" s="773">
        <f t="shared" si="132"/>
        <v>0</v>
      </c>
      <c r="LNT21" s="773">
        <f t="shared" si="132"/>
        <v>0</v>
      </c>
      <c r="LNU21" s="773">
        <f t="shared" si="132"/>
        <v>0</v>
      </c>
      <c r="LNV21" s="773">
        <f t="shared" si="132"/>
        <v>0</v>
      </c>
      <c r="LNW21" s="773">
        <f t="shared" si="132"/>
        <v>0</v>
      </c>
      <c r="LNX21" s="773">
        <f t="shared" si="132"/>
        <v>0</v>
      </c>
      <c r="LNY21" s="773">
        <f t="shared" si="132"/>
        <v>0</v>
      </c>
      <c r="LNZ21" s="773">
        <f t="shared" si="132"/>
        <v>0</v>
      </c>
      <c r="LOA21" s="773">
        <f t="shared" si="132"/>
        <v>0</v>
      </c>
      <c r="LOB21" s="773">
        <f t="shared" si="132"/>
        <v>0</v>
      </c>
      <c r="LOC21" s="773">
        <f t="shared" si="132"/>
        <v>0</v>
      </c>
      <c r="LOD21" s="773">
        <f t="shared" si="132"/>
        <v>0</v>
      </c>
      <c r="LOE21" s="773">
        <f t="shared" si="132"/>
        <v>0</v>
      </c>
      <c r="LOF21" s="773">
        <f t="shared" si="132"/>
        <v>0</v>
      </c>
      <c r="LOG21" s="773">
        <f t="shared" si="132"/>
        <v>0</v>
      </c>
      <c r="LOH21" s="773">
        <f t="shared" si="132"/>
        <v>0</v>
      </c>
      <c r="LOI21" s="773">
        <f t="shared" si="132"/>
        <v>0</v>
      </c>
      <c r="LOJ21" s="773">
        <f t="shared" si="132"/>
        <v>0</v>
      </c>
      <c r="LOK21" s="773">
        <f t="shared" si="132"/>
        <v>0</v>
      </c>
      <c r="LOL21" s="773">
        <f t="shared" si="132"/>
        <v>0</v>
      </c>
      <c r="LOM21" s="773">
        <f t="shared" si="132"/>
        <v>0</v>
      </c>
      <c r="LON21" s="773">
        <f t="shared" si="132"/>
        <v>0</v>
      </c>
      <c r="LOO21" s="773">
        <f t="shared" si="132"/>
        <v>0</v>
      </c>
      <c r="LOP21" s="773">
        <f t="shared" si="132"/>
        <v>0</v>
      </c>
      <c r="LOQ21" s="773">
        <f t="shared" si="132"/>
        <v>0</v>
      </c>
      <c r="LOR21" s="773">
        <f t="shared" ref="LOR21:LRC21" si="133">IF(OR(LOR26&lt;$C$18,LOR26&gt;($C$18+9)),0,LOR27)</f>
        <v>0</v>
      </c>
      <c r="LOS21" s="773">
        <f t="shared" si="133"/>
        <v>0</v>
      </c>
      <c r="LOT21" s="773">
        <f t="shared" si="133"/>
        <v>0</v>
      </c>
      <c r="LOU21" s="773">
        <f t="shared" si="133"/>
        <v>0</v>
      </c>
      <c r="LOV21" s="773">
        <f t="shared" si="133"/>
        <v>0</v>
      </c>
      <c r="LOW21" s="773">
        <f t="shared" si="133"/>
        <v>0</v>
      </c>
      <c r="LOX21" s="773">
        <f t="shared" si="133"/>
        <v>0</v>
      </c>
      <c r="LOY21" s="773">
        <f t="shared" si="133"/>
        <v>0</v>
      </c>
      <c r="LOZ21" s="773">
        <f t="shared" si="133"/>
        <v>0</v>
      </c>
      <c r="LPA21" s="773">
        <f t="shared" si="133"/>
        <v>0</v>
      </c>
      <c r="LPB21" s="773">
        <f t="shared" si="133"/>
        <v>0</v>
      </c>
      <c r="LPC21" s="773">
        <f t="shared" si="133"/>
        <v>0</v>
      </c>
      <c r="LPD21" s="773">
        <f t="shared" si="133"/>
        <v>0</v>
      </c>
      <c r="LPE21" s="773">
        <f t="shared" si="133"/>
        <v>0</v>
      </c>
      <c r="LPF21" s="773">
        <f t="shared" si="133"/>
        <v>0</v>
      </c>
      <c r="LPG21" s="773">
        <f t="shared" si="133"/>
        <v>0</v>
      </c>
      <c r="LPH21" s="773">
        <f t="shared" si="133"/>
        <v>0</v>
      </c>
      <c r="LPI21" s="773">
        <f t="shared" si="133"/>
        <v>0</v>
      </c>
      <c r="LPJ21" s="773">
        <f t="shared" si="133"/>
        <v>0</v>
      </c>
      <c r="LPK21" s="773">
        <f t="shared" si="133"/>
        <v>0</v>
      </c>
      <c r="LPL21" s="773">
        <f t="shared" si="133"/>
        <v>0</v>
      </c>
      <c r="LPM21" s="773">
        <f t="shared" si="133"/>
        <v>0</v>
      </c>
      <c r="LPN21" s="773">
        <f t="shared" si="133"/>
        <v>0</v>
      </c>
      <c r="LPO21" s="773">
        <f t="shared" si="133"/>
        <v>0</v>
      </c>
      <c r="LPP21" s="773">
        <f t="shared" si="133"/>
        <v>0</v>
      </c>
      <c r="LPQ21" s="773">
        <f t="shared" si="133"/>
        <v>0</v>
      </c>
      <c r="LPR21" s="773">
        <f t="shared" si="133"/>
        <v>0</v>
      </c>
      <c r="LPS21" s="773">
        <f t="shared" si="133"/>
        <v>0</v>
      </c>
      <c r="LPT21" s="773">
        <f t="shared" si="133"/>
        <v>0</v>
      </c>
      <c r="LPU21" s="773">
        <f t="shared" si="133"/>
        <v>0</v>
      </c>
      <c r="LPV21" s="773">
        <f t="shared" si="133"/>
        <v>0</v>
      </c>
      <c r="LPW21" s="773">
        <f t="shared" si="133"/>
        <v>0</v>
      </c>
      <c r="LPX21" s="773">
        <f t="shared" si="133"/>
        <v>0</v>
      </c>
      <c r="LPY21" s="773">
        <f t="shared" si="133"/>
        <v>0</v>
      </c>
      <c r="LPZ21" s="773">
        <f t="shared" si="133"/>
        <v>0</v>
      </c>
      <c r="LQA21" s="773">
        <f t="shared" si="133"/>
        <v>0</v>
      </c>
      <c r="LQB21" s="773">
        <f t="shared" si="133"/>
        <v>0</v>
      </c>
      <c r="LQC21" s="773">
        <f t="shared" si="133"/>
        <v>0</v>
      </c>
      <c r="LQD21" s="773">
        <f t="shared" si="133"/>
        <v>0</v>
      </c>
      <c r="LQE21" s="773">
        <f t="shared" si="133"/>
        <v>0</v>
      </c>
      <c r="LQF21" s="773">
        <f t="shared" si="133"/>
        <v>0</v>
      </c>
      <c r="LQG21" s="773">
        <f t="shared" si="133"/>
        <v>0</v>
      </c>
      <c r="LQH21" s="773">
        <f t="shared" si="133"/>
        <v>0</v>
      </c>
      <c r="LQI21" s="773">
        <f t="shared" si="133"/>
        <v>0</v>
      </c>
      <c r="LQJ21" s="773">
        <f t="shared" si="133"/>
        <v>0</v>
      </c>
      <c r="LQK21" s="773">
        <f t="shared" si="133"/>
        <v>0</v>
      </c>
      <c r="LQL21" s="773">
        <f t="shared" si="133"/>
        <v>0</v>
      </c>
      <c r="LQM21" s="773">
        <f t="shared" si="133"/>
        <v>0</v>
      </c>
      <c r="LQN21" s="773">
        <f t="shared" si="133"/>
        <v>0</v>
      </c>
      <c r="LQO21" s="773">
        <f t="shared" si="133"/>
        <v>0</v>
      </c>
      <c r="LQP21" s="773">
        <f t="shared" si="133"/>
        <v>0</v>
      </c>
      <c r="LQQ21" s="773">
        <f t="shared" si="133"/>
        <v>0</v>
      </c>
      <c r="LQR21" s="773">
        <f t="shared" si="133"/>
        <v>0</v>
      </c>
      <c r="LQS21" s="773">
        <f t="shared" si="133"/>
        <v>0</v>
      </c>
      <c r="LQT21" s="773">
        <f t="shared" si="133"/>
        <v>0</v>
      </c>
      <c r="LQU21" s="773">
        <f t="shared" si="133"/>
        <v>0</v>
      </c>
      <c r="LQV21" s="773">
        <f t="shared" si="133"/>
        <v>0</v>
      </c>
      <c r="LQW21" s="773">
        <f t="shared" si="133"/>
        <v>0</v>
      </c>
      <c r="LQX21" s="773">
        <f t="shared" si="133"/>
        <v>0</v>
      </c>
      <c r="LQY21" s="773">
        <f t="shared" si="133"/>
        <v>0</v>
      </c>
      <c r="LQZ21" s="773">
        <f t="shared" si="133"/>
        <v>0</v>
      </c>
      <c r="LRA21" s="773">
        <f t="shared" si="133"/>
        <v>0</v>
      </c>
      <c r="LRB21" s="773">
        <f t="shared" si="133"/>
        <v>0</v>
      </c>
      <c r="LRC21" s="773">
        <f t="shared" si="133"/>
        <v>0</v>
      </c>
      <c r="LRD21" s="773">
        <f t="shared" ref="LRD21:LTO21" si="134">IF(OR(LRD26&lt;$C$18,LRD26&gt;($C$18+9)),0,LRD27)</f>
        <v>0</v>
      </c>
      <c r="LRE21" s="773">
        <f t="shared" si="134"/>
        <v>0</v>
      </c>
      <c r="LRF21" s="773">
        <f t="shared" si="134"/>
        <v>0</v>
      </c>
      <c r="LRG21" s="773">
        <f t="shared" si="134"/>
        <v>0</v>
      </c>
      <c r="LRH21" s="773">
        <f t="shared" si="134"/>
        <v>0</v>
      </c>
      <c r="LRI21" s="773">
        <f t="shared" si="134"/>
        <v>0</v>
      </c>
      <c r="LRJ21" s="773">
        <f t="shared" si="134"/>
        <v>0</v>
      </c>
      <c r="LRK21" s="773">
        <f t="shared" si="134"/>
        <v>0</v>
      </c>
      <c r="LRL21" s="773">
        <f t="shared" si="134"/>
        <v>0</v>
      </c>
      <c r="LRM21" s="773">
        <f t="shared" si="134"/>
        <v>0</v>
      </c>
      <c r="LRN21" s="773">
        <f t="shared" si="134"/>
        <v>0</v>
      </c>
      <c r="LRO21" s="773">
        <f t="shared" si="134"/>
        <v>0</v>
      </c>
      <c r="LRP21" s="773">
        <f t="shared" si="134"/>
        <v>0</v>
      </c>
      <c r="LRQ21" s="773">
        <f t="shared" si="134"/>
        <v>0</v>
      </c>
      <c r="LRR21" s="773">
        <f t="shared" si="134"/>
        <v>0</v>
      </c>
      <c r="LRS21" s="773">
        <f t="shared" si="134"/>
        <v>0</v>
      </c>
      <c r="LRT21" s="773">
        <f t="shared" si="134"/>
        <v>0</v>
      </c>
      <c r="LRU21" s="773">
        <f t="shared" si="134"/>
        <v>0</v>
      </c>
      <c r="LRV21" s="773">
        <f t="shared" si="134"/>
        <v>0</v>
      </c>
      <c r="LRW21" s="773">
        <f t="shared" si="134"/>
        <v>0</v>
      </c>
      <c r="LRX21" s="773">
        <f t="shared" si="134"/>
        <v>0</v>
      </c>
      <c r="LRY21" s="773">
        <f t="shared" si="134"/>
        <v>0</v>
      </c>
      <c r="LRZ21" s="773">
        <f t="shared" si="134"/>
        <v>0</v>
      </c>
      <c r="LSA21" s="773">
        <f t="shared" si="134"/>
        <v>0</v>
      </c>
      <c r="LSB21" s="773">
        <f t="shared" si="134"/>
        <v>0</v>
      </c>
      <c r="LSC21" s="773">
        <f t="shared" si="134"/>
        <v>0</v>
      </c>
      <c r="LSD21" s="773">
        <f t="shared" si="134"/>
        <v>0</v>
      </c>
      <c r="LSE21" s="773">
        <f t="shared" si="134"/>
        <v>0</v>
      </c>
      <c r="LSF21" s="773">
        <f t="shared" si="134"/>
        <v>0</v>
      </c>
      <c r="LSG21" s="773">
        <f t="shared" si="134"/>
        <v>0</v>
      </c>
      <c r="LSH21" s="773">
        <f t="shared" si="134"/>
        <v>0</v>
      </c>
      <c r="LSI21" s="773">
        <f t="shared" si="134"/>
        <v>0</v>
      </c>
      <c r="LSJ21" s="773">
        <f t="shared" si="134"/>
        <v>0</v>
      </c>
      <c r="LSK21" s="773">
        <f t="shared" si="134"/>
        <v>0</v>
      </c>
      <c r="LSL21" s="773">
        <f t="shared" si="134"/>
        <v>0</v>
      </c>
      <c r="LSM21" s="773">
        <f t="shared" si="134"/>
        <v>0</v>
      </c>
      <c r="LSN21" s="773">
        <f t="shared" si="134"/>
        <v>0</v>
      </c>
      <c r="LSO21" s="773">
        <f t="shared" si="134"/>
        <v>0</v>
      </c>
      <c r="LSP21" s="773">
        <f t="shared" si="134"/>
        <v>0</v>
      </c>
      <c r="LSQ21" s="773">
        <f t="shared" si="134"/>
        <v>0</v>
      </c>
      <c r="LSR21" s="773">
        <f t="shared" si="134"/>
        <v>0</v>
      </c>
      <c r="LSS21" s="773">
        <f t="shared" si="134"/>
        <v>0</v>
      </c>
      <c r="LST21" s="773">
        <f t="shared" si="134"/>
        <v>0</v>
      </c>
      <c r="LSU21" s="773">
        <f t="shared" si="134"/>
        <v>0</v>
      </c>
      <c r="LSV21" s="773">
        <f t="shared" si="134"/>
        <v>0</v>
      </c>
      <c r="LSW21" s="773">
        <f t="shared" si="134"/>
        <v>0</v>
      </c>
      <c r="LSX21" s="773">
        <f t="shared" si="134"/>
        <v>0</v>
      </c>
      <c r="LSY21" s="773">
        <f t="shared" si="134"/>
        <v>0</v>
      </c>
      <c r="LSZ21" s="773">
        <f t="shared" si="134"/>
        <v>0</v>
      </c>
      <c r="LTA21" s="773">
        <f t="shared" si="134"/>
        <v>0</v>
      </c>
      <c r="LTB21" s="773">
        <f t="shared" si="134"/>
        <v>0</v>
      </c>
      <c r="LTC21" s="773">
        <f t="shared" si="134"/>
        <v>0</v>
      </c>
      <c r="LTD21" s="773">
        <f t="shared" si="134"/>
        <v>0</v>
      </c>
      <c r="LTE21" s="773">
        <f t="shared" si="134"/>
        <v>0</v>
      </c>
      <c r="LTF21" s="773">
        <f t="shared" si="134"/>
        <v>0</v>
      </c>
      <c r="LTG21" s="773">
        <f t="shared" si="134"/>
        <v>0</v>
      </c>
      <c r="LTH21" s="773">
        <f t="shared" si="134"/>
        <v>0</v>
      </c>
      <c r="LTI21" s="773">
        <f t="shared" si="134"/>
        <v>0</v>
      </c>
      <c r="LTJ21" s="773">
        <f t="shared" si="134"/>
        <v>0</v>
      </c>
      <c r="LTK21" s="773">
        <f t="shared" si="134"/>
        <v>0</v>
      </c>
      <c r="LTL21" s="773">
        <f t="shared" si="134"/>
        <v>0</v>
      </c>
      <c r="LTM21" s="773">
        <f t="shared" si="134"/>
        <v>0</v>
      </c>
      <c r="LTN21" s="773">
        <f t="shared" si="134"/>
        <v>0</v>
      </c>
      <c r="LTO21" s="773">
        <f t="shared" si="134"/>
        <v>0</v>
      </c>
      <c r="LTP21" s="773">
        <f t="shared" ref="LTP21:LWA21" si="135">IF(OR(LTP26&lt;$C$18,LTP26&gt;($C$18+9)),0,LTP27)</f>
        <v>0</v>
      </c>
      <c r="LTQ21" s="773">
        <f t="shared" si="135"/>
        <v>0</v>
      </c>
      <c r="LTR21" s="773">
        <f t="shared" si="135"/>
        <v>0</v>
      </c>
      <c r="LTS21" s="773">
        <f t="shared" si="135"/>
        <v>0</v>
      </c>
      <c r="LTT21" s="773">
        <f t="shared" si="135"/>
        <v>0</v>
      </c>
      <c r="LTU21" s="773">
        <f t="shared" si="135"/>
        <v>0</v>
      </c>
      <c r="LTV21" s="773">
        <f t="shared" si="135"/>
        <v>0</v>
      </c>
      <c r="LTW21" s="773">
        <f t="shared" si="135"/>
        <v>0</v>
      </c>
      <c r="LTX21" s="773">
        <f t="shared" si="135"/>
        <v>0</v>
      </c>
      <c r="LTY21" s="773">
        <f t="shared" si="135"/>
        <v>0</v>
      </c>
      <c r="LTZ21" s="773">
        <f t="shared" si="135"/>
        <v>0</v>
      </c>
      <c r="LUA21" s="773">
        <f t="shared" si="135"/>
        <v>0</v>
      </c>
      <c r="LUB21" s="773">
        <f t="shared" si="135"/>
        <v>0</v>
      </c>
      <c r="LUC21" s="773">
        <f t="shared" si="135"/>
        <v>0</v>
      </c>
      <c r="LUD21" s="773">
        <f t="shared" si="135"/>
        <v>0</v>
      </c>
      <c r="LUE21" s="773">
        <f t="shared" si="135"/>
        <v>0</v>
      </c>
      <c r="LUF21" s="773">
        <f t="shared" si="135"/>
        <v>0</v>
      </c>
      <c r="LUG21" s="773">
        <f t="shared" si="135"/>
        <v>0</v>
      </c>
      <c r="LUH21" s="773">
        <f t="shared" si="135"/>
        <v>0</v>
      </c>
      <c r="LUI21" s="773">
        <f t="shared" si="135"/>
        <v>0</v>
      </c>
      <c r="LUJ21" s="773">
        <f t="shared" si="135"/>
        <v>0</v>
      </c>
      <c r="LUK21" s="773">
        <f t="shared" si="135"/>
        <v>0</v>
      </c>
      <c r="LUL21" s="773">
        <f t="shared" si="135"/>
        <v>0</v>
      </c>
      <c r="LUM21" s="773">
        <f t="shared" si="135"/>
        <v>0</v>
      </c>
      <c r="LUN21" s="773">
        <f t="shared" si="135"/>
        <v>0</v>
      </c>
      <c r="LUO21" s="773">
        <f t="shared" si="135"/>
        <v>0</v>
      </c>
      <c r="LUP21" s="773">
        <f t="shared" si="135"/>
        <v>0</v>
      </c>
      <c r="LUQ21" s="773">
        <f t="shared" si="135"/>
        <v>0</v>
      </c>
      <c r="LUR21" s="773">
        <f t="shared" si="135"/>
        <v>0</v>
      </c>
      <c r="LUS21" s="773">
        <f t="shared" si="135"/>
        <v>0</v>
      </c>
      <c r="LUT21" s="773">
        <f t="shared" si="135"/>
        <v>0</v>
      </c>
      <c r="LUU21" s="773">
        <f t="shared" si="135"/>
        <v>0</v>
      </c>
      <c r="LUV21" s="773">
        <f t="shared" si="135"/>
        <v>0</v>
      </c>
      <c r="LUW21" s="773">
        <f t="shared" si="135"/>
        <v>0</v>
      </c>
      <c r="LUX21" s="773">
        <f t="shared" si="135"/>
        <v>0</v>
      </c>
      <c r="LUY21" s="773">
        <f t="shared" si="135"/>
        <v>0</v>
      </c>
      <c r="LUZ21" s="773">
        <f t="shared" si="135"/>
        <v>0</v>
      </c>
      <c r="LVA21" s="773">
        <f t="shared" si="135"/>
        <v>0</v>
      </c>
      <c r="LVB21" s="773">
        <f t="shared" si="135"/>
        <v>0</v>
      </c>
      <c r="LVC21" s="773">
        <f t="shared" si="135"/>
        <v>0</v>
      </c>
      <c r="LVD21" s="773">
        <f t="shared" si="135"/>
        <v>0</v>
      </c>
      <c r="LVE21" s="773">
        <f t="shared" si="135"/>
        <v>0</v>
      </c>
      <c r="LVF21" s="773">
        <f t="shared" si="135"/>
        <v>0</v>
      </c>
      <c r="LVG21" s="773">
        <f t="shared" si="135"/>
        <v>0</v>
      </c>
      <c r="LVH21" s="773">
        <f t="shared" si="135"/>
        <v>0</v>
      </c>
      <c r="LVI21" s="773">
        <f t="shared" si="135"/>
        <v>0</v>
      </c>
      <c r="LVJ21" s="773">
        <f t="shared" si="135"/>
        <v>0</v>
      </c>
      <c r="LVK21" s="773">
        <f t="shared" si="135"/>
        <v>0</v>
      </c>
      <c r="LVL21" s="773">
        <f t="shared" si="135"/>
        <v>0</v>
      </c>
      <c r="LVM21" s="773">
        <f t="shared" si="135"/>
        <v>0</v>
      </c>
      <c r="LVN21" s="773">
        <f t="shared" si="135"/>
        <v>0</v>
      </c>
      <c r="LVO21" s="773">
        <f t="shared" si="135"/>
        <v>0</v>
      </c>
      <c r="LVP21" s="773">
        <f t="shared" si="135"/>
        <v>0</v>
      </c>
      <c r="LVQ21" s="773">
        <f t="shared" si="135"/>
        <v>0</v>
      </c>
      <c r="LVR21" s="773">
        <f t="shared" si="135"/>
        <v>0</v>
      </c>
      <c r="LVS21" s="773">
        <f t="shared" si="135"/>
        <v>0</v>
      </c>
      <c r="LVT21" s="773">
        <f t="shared" si="135"/>
        <v>0</v>
      </c>
      <c r="LVU21" s="773">
        <f t="shared" si="135"/>
        <v>0</v>
      </c>
      <c r="LVV21" s="773">
        <f t="shared" si="135"/>
        <v>0</v>
      </c>
      <c r="LVW21" s="773">
        <f t="shared" si="135"/>
        <v>0</v>
      </c>
      <c r="LVX21" s="773">
        <f t="shared" si="135"/>
        <v>0</v>
      </c>
      <c r="LVY21" s="773">
        <f t="shared" si="135"/>
        <v>0</v>
      </c>
      <c r="LVZ21" s="773">
        <f t="shared" si="135"/>
        <v>0</v>
      </c>
      <c r="LWA21" s="773">
        <f t="shared" si="135"/>
        <v>0</v>
      </c>
      <c r="LWB21" s="773">
        <f t="shared" ref="LWB21:LYM21" si="136">IF(OR(LWB26&lt;$C$18,LWB26&gt;($C$18+9)),0,LWB27)</f>
        <v>0</v>
      </c>
      <c r="LWC21" s="773">
        <f t="shared" si="136"/>
        <v>0</v>
      </c>
      <c r="LWD21" s="773">
        <f t="shared" si="136"/>
        <v>0</v>
      </c>
      <c r="LWE21" s="773">
        <f t="shared" si="136"/>
        <v>0</v>
      </c>
      <c r="LWF21" s="773">
        <f t="shared" si="136"/>
        <v>0</v>
      </c>
      <c r="LWG21" s="773">
        <f t="shared" si="136"/>
        <v>0</v>
      </c>
      <c r="LWH21" s="773">
        <f t="shared" si="136"/>
        <v>0</v>
      </c>
      <c r="LWI21" s="773">
        <f t="shared" si="136"/>
        <v>0</v>
      </c>
      <c r="LWJ21" s="773">
        <f t="shared" si="136"/>
        <v>0</v>
      </c>
      <c r="LWK21" s="773">
        <f t="shared" si="136"/>
        <v>0</v>
      </c>
      <c r="LWL21" s="773">
        <f t="shared" si="136"/>
        <v>0</v>
      </c>
      <c r="LWM21" s="773">
        <f t="shared" si="136"/>
        <v>0</v>
      </c>
      <c r="LWN21" s="773">
        <f t="shared" si="136"/>
        <v>0</v>
      </c>
      <c r="LWO21" s="773">
        <f t="shared" si="136"/>
        <v>0</v>
      </c>
      <c r="LWP21" s="773">
        <f t="shared" si="136"/>
        <v>0</v>
      </c>
      <c r="LWQ21" s="773">
        <f t="shared" si="136"/>
        <v>0</v>
      </c>
      <c r="LWR21" s="773">
        <f t="shared" si="136"/>
        <v>0</v>
      </c>
      <c r="LWS21" s="773">
        <f t="shared" si="136"/>
        <v>0</v>
      </c>
      <c r="LWT21" s="773">
        <f t="shared" si="136"/>
        <v>0</v>
      </c>
      <c r="LWU21" s="773">
        <f t="shared" si="136"/>
        <v>0</v>
      </c>
      <c r="LWV21" s="773">
        <f t="shared" si="136"/>
        <v>0</v>
      </c>
      <c r="LWW21" s="773">
        <f t="shared" si="136"/>
        <v>0</v>
      </c>
      <c r="LWX21" s="773">
        <f t="shared" si="136"/>
        <v>0</v>
      </c>
      <c r="LWY21" s="773">
        <f t="shared" si="136"/>
        <v>0</v>
      </c>
      <c r="LWZ21" s="773">
        <f t="shared" si="136"/>
        <v>0</v>
      </c>
      <c r="LXA21" s="773">
        <f t="shared" si="136"/>
        <v>0</v>
      </c>
      <c r="LXB21" s="773">
        <f t="shared" si="136"/>
        <v>0</v>
      </c>
      <c r="LXC21" s="773">
        <f t="shared" si="136"/>
        <v>0</v>
      </c>
      <c r="LXD21" s="773">
        <f t="shared" si="136"/>
        <v>0</v>
      </c>
      <c r="LXE21" s="773">
        <f t="shared" si="136"/>
        <v>0</v>
      </c>
      <c r="LXF21" s="773">
        <f t="shared" si="136"/>
        <v>0</v>
      </c>
      <c r="LXG21" s="773">
        <f t="shared" si="136"/>
        <v>0</v>
      </c>
      <c r="LXH21" s="773">
        <f t="shared" si="136"/>
        <v>0</v>
      </c>
      <c r="LXI21" s="773">
        <f t="shared" si="136"/>
        <v>0</v>
      </c>
      <c r="LXJ21" s="773">
        <f t="shared" si="136"/>
        <v>0</v>
      </c>
      <c r="LXK21" s="773">
        <f t="shared" si="136"/>
        <v>0</v>
      </c>
      <c r="LXL21" s="773">
        <f t="shared" si="136"/>
        <v>0</v>
      </c>
      <c r="LXM21" s="773">
        <f t="shared" si="136"/>
        <v>0</v>
      </c>
      <c r="LXN21" s="773">
        <f t="shared" si="136"/>
        <v>0</v>
      </c>
      <c r="LXO21" s="773">
        <f t="shared" si="136"/>
        <v>0</v>
      </c>
      <c r="LXP21" s="773">
        <f t="shared" si="136"/>
        <v>0</v>
      </c>
      <c r="LXQ21" s="773">
        <f t="shared" si="136"/>
        <v>0</v>
      </c>
      <c r="LXR21" s="773">
        <f t="shared" si="136"/>
        <v>0</v>
      </c>
      <c r="LXS21" s="773">
        <f t="shared" si="136"/>
        <v>0</v>
      </c>
      <c r="LXT21" s="773">
        <f t="shared" si="136"/>
        <v>0</v>
      </c>
      <c r="LXU21" s="773">
        <f t="shared" si="136"/>
        <v>0</v>
      </c>
      <c r="LXV21" s="773">
        <f t="shared" si="136"/>
        <v>0</v>
      </c>
      <c r="LXW21" s="773">
        <f t="shared" si="136"/>
        <v>0</v>
      </c>
      <c r="LXX21" s="773">
        <f t="shared" si="136"/>
        <v>0</v>
      </c>
      <c r="LXY21" s="773">
        <f t="shared" si="136"/>
        <v>0</v>
      </c>
      <c r="LXZ21" s="773">
        <f t="shared" si="136"/>
        <v>0</v>
      </c>
      <c r="LYA21" s="773">
        <f t="shared" si="136"/>
        <v>0</v>
      </c>
      <c r="LYB21" s="773">
        <f t="shared" si="136"/>
        <v>0</v>
      </c>
      <c r="LYC21" s="773">
        <f t="shared" si="136"/>
        <v>0</v>
      </c>
      <c r="LYD21" s="773">
        <f t="shared" si="136"/>
        <v>0</v>
      </c>
      <c r="LYE21" s="773">
        <f t="shared" si="136"/>
        <v>0</v>
      </c>
      <c r="LYF21" s="773">
        <f t="shared" si="136"/>
        <v>0</v>
      </c>
      <c r="LYG21" s="773">
        <f t="shared" si="136"/>
        <v>0</v>
      </c>
      <c r="LYH21" s="773">
        <f t="shared" si="136"/>
        <v>0</v>
      </c>
      <c r="LYI21" s="773">
        <f t="shared" si="136"/>
        <v>0</v>
      </c>
      <c r="LYJ21" s="773">
        <f t="shared" si="136"/>
        <v>0</v>
      </c>
      <c r="LYK21" s="773">
        <f t="shared" si="136"/>
        <v>0</v>
      </c>
      <c r="LYL21" s="773">
        <f t="shared" si="136"/>
        <v>0</v>
      </c>
      <c r="LYM21" s="773">
        <f t="shared" si="136"/>
        <v>0</v>
      </c>
      <c r="LYN21" s="773">
        <f t="shared" ref="LYN21:MAY21" si="137">IF(OR(LYN26&lt;$C$18,LYN26&gt;($C$18+9)),0,LYN27)</f>
        <v>0</v>
      </c>
      <c r="LYO21" s="773">
        <f t="shared" si="137"/>
        <v>0</v>
      </c>
      <c r="LYP21" s="773">
        <f t="shared" si="137"/>
        <v>0</v>
      </c>
      <c r="LYQ21" s="773">
        <f t="shared" si="137"/>
        <v>0</v>
      </c>
      <c r="LYR21" s="773">
        <f t="shared" si="137"/>
        <v>0</v>
      </c>
      <c r="LYS21" s="773">
        <f t="shared" si="137"/>
        <v>0</v>
      </c>
      <c r="LYT21" s="773">
        <f t="shared" si="137"/>
        <v>0</v>
      </c>
      <c r="LYU21" s="773">
        <f t="shared" si="137"/>
        <v>0</v>
      </c>
      <c r="LYV21" s="773">
        <f t="shared" si="137"/>
        <v>0</v>
      </c>
      <c r="LYW21" s="773">
        <f t="shared" si="137"/>
        <v>0</v>
      </c>
      <c r="LYX21" s="773">
        <f t="shared" si="137"/>
        <v>0</v>
      </c>
      <c r="LYY21" s="773">
        <f t="shared" si="137"/>
        <v>0</v>
      </c>
      <c r="LYZ21" s="773">
        <f t="shared" si="137"/>
        <v>0</v>
      </c>
      <c r="LZA21" s="773">
        <f t="shared" si="137"/>
        <v>0</v>
      </c>
      <c r="LZB21" s="773">
        <f t="shared" si="137"/>
        <v>0</v>
      </c>
      <c r="LZC21" s="773">
        <f t="shared" si="137"/>
        <v>0</v>
      </c>
      <c r="LZD21" s="773">
        <f t="shared" si="137"/>
        <v>0</v>
      </c>
      <c r="LZE21" s="773">
        <f t="shared" si="137"/>
        <v>0</v>
      </c>
      <c r="LZF21" s="773">
        <f t="shared" si="137"/>
        <v>0</v>
      </c>
      <c r="LZG21" s="773">
        <f t="shared" si="137"/>
        <v>0</v>
      </c>
      <c r="LZH21" s="773">
        <f t="shared" si="137"/>
        <v>0</v>
      </c>
      <c r="LZI21" s="773">
        <f t="shared" si="137"/>
        <v>0</v>
      </c>
      <c r="LZJ21" s="773">
        <f t="shared" si="137"/>
        <v>0</v>
      </c>
      <c r="LZK21" s="773">
        <f t="shared" si="137"/>
        <v>0</v>
      </c>
      <c r="LZL21" s="773">
        <f t="shared" si="137"/>
        <v>0</v>
      </c>
      <c r="LZM21" s="773">
        <f t="shared" si="137"/>
        <v>0</v>
      </c>
      <c r="LZN21" s="773">
        <f t="shared" si="137"/>
        <v>0</v>
      </c>
      <c r="LZO21" s="773">
        <f t="shared" si="137"/>
        <v>0</v>
      </c>
      <c r="LZP21" s="773">
        <f t="shared" si="137"/>
        <v>0</v>
      </c>
      <c r="LZQ21" s="773">
        <f t="shared" si="137"/>
        <v>0</v>
      </c>
      <c r="LZR21" s="773">
        <f t="shared" si="137"/>
        <v>0</v>
      </c>
      <c r="LZS21" s="773">
        <f t="shared" si="137"/>
        <v>0</v>
      </c>
      <c r="LZT21" s="773">
        <f t="shared" si="137"/>
        <v>0</v>
      </c>
      <c r="LZU21" s="773">
        <f t="shared" si="137"/>
        <v>0</v>
      </c>
      <c r="LZV21" s="773">
        <f t="shared" si="137"/>
        <v>0</v>
      </c>
      <c r="LZW21" s="773">
        <f t="shared" si="137"/>
        <v>0</v>
      </c>
      <c r="LZX21" s="773">
        <f t="shared" si="137"/>
        <v>0</v>
      </c>
      <c r="LZY21" s="773">
        <f t="shared" si="137"/>
        <v>0</v>
      </c>
      <c r="LZZ21" s="773">
        <f t="shared" si="137"/>
        <v>0</v>
      </c>
      <c r="MAA21" s="773">
        <f t="shared" si="137"/>
        <v>0</v>
      </c>
      <c r="MAB21" s="773">
        <f t="shared" si="137"/>
        <v>0</v>
      </c>
      <c r="MAC21" s="773">
        <f t="shared" si="137"/>
        <v>0</v>
      </c>
      <c r="MAD21" s="773">
        <f t="shared" si="137"/>
        <v>0</v>
      </c>
      <c r="MAE21" s="773">
        <f t="shared" si="137"/>
        <v>0</v>
      </c>
      <c r="MAF21" s="773">
        <f t="shared" si="137"/>
        <v>0</v>
      </c>
      <c r="MAG21" s="773">
        <f t="shared" si="137"/>
        <v>0</v>
      </c>
      <c r="MAH21" s="773">
        <f t="shared" si="137"/>
        <v>0</v>
      </c>
      <c r="MAI21" s="773">
        <f t="shared" si="137"/>
        <v>0</v>
      </c>
      <c r="MAJ21" s="773">
        <f t="shared" si="137"/>
        <v>0</v>
      </c>
      <c r="MAK21" s="773">
        <f t="shared" si="137"/>
        <v>0</v>
      </c>
      <c r="MAL21" s="773">
        <f t="shared" si="137"/>
        <v>0</v>
      </c>
      <c r="MAM21" s="773">
        <f t="shared" si="137"/>
        <v>0</v>
      </c>
      <c r="MAN21" s="773">
        <f t="shared" si="137"/>
        <v>0</v>
      </c>
      <c r="MAO21" s="773">
        <f t="shared" si="137"/>
        <v>0</v>
      </c>
      <c r="MAP21" s="773">
        <f t="shared" si="137"/>
        <v>0</v>
      </c>
      <c r="MAQ21" s="773">
        <f t="shared" si="137"/>
        <v>0</v>
      </c>
      <c r="MAR21" s="773">
        <f t="shared" si="137"/>
        <v>0</v>
      </c>
      <c r="MAS21" s="773">
        <f t="shared" si="137"/>
        <v>0</v>
      </c>
      <c r="MAT21" s="773">
        <f t="shared" si="137"/>
        <v>0</v>
      </c>
      <c r="MAU21" s="773">
        <f t="shared" si="137"/>
        <v>0</v>
      </c>
      <c r="MAV21" s="773">
        <f t="shared" si="137"/>
        <v>0</v>
      </c>
      <c r="MAW21" s="773">
        <f t="shared" si="137"/>
        <v>0</v>
      </c>
      <c r="MAX21" s="773">
        <f t="shared" si="137"/>
        <v>0</v>
      </c>
      <c r="MAY21" s="773">
        <f t="shared" si="137"/>
        <v>0</v>
      </c>
      <c r="MAZ21" s="773">
        <f t="shared" ref="MAZ21:MDK21" si="138">IF(OR(MAZ26&lt;$C$18,MAZ26&gt;($C$18+9)),0,MAZ27)</f>
        <v>0</v>
      </c>
      <c r="MBA21" s="773">
        <f t="shared" si="138"/>
        <v>0</v>
      </c>
      <c r="MBB21" s="773">
        <f t="shared" si="138"/>
        <v>0</v>
      </c>
      <c r="MBC21" s="773">
        <f t="shared" si="138"/>
        <v>0</v>
      </c>
      <c r="MBD21" s="773">
        <f t="shared" si="138"/>
        <v>0</v>
      </c>
      <c r="MBE21" s="773">
        <f t="shared" si="138"/>
        <v>0</v>
      </c>
      <c r="MBF21" s="773">
        <f t="shared" si="138"/>
        <v>0</v>
      </c>
      <c r="MBG21" s="773">
        <f t="shared" si="138"/>
        <v>0</v>
      </c>
      <c r="MBH21" s="773">
        <f t="shared" si="138"/>
        <v>0</v>
      </c>
      <c r="MBI21" s="773">
        <f t="shared" si="138"/>
        <v>0</v>
      </c>
      <c r="MBJ21" s="773">
        <f t="shared" si="138"/>
        <v>0</v>
      </c>
      <c r="MBK21" s="773">
        <f t="shared" si="138"/>
        <v>0</v>
      </c>
      <c r="MBL21" s="773">
        <f t="shared" si="138"/>
        <v>0</v>
      </c>
      <c r="MBM21" s="773">
        <f t="shared" si="138"/>
        <v>0</v>
      </c>
      <c r="MBN21" s="773">
        <f t="shared" si="138"/>
        <v>0</v>
      </c>
      <c r="MBO21" s="773">
        <f t="shared" si="138"/>
        <v>0</v>
      </c>
      <c r="MBP21" s="773">
        <f t="shared" si="138"/>
        <v>0</v>
      </c>
      <c r="MBQ21" s="773">
        <f t="shared" si="138"/>
        <v>0</v>
      </c>
      <c r="MBR21" s="773">
        <f t="shared" si="138"/>
        <v>0</v>
      </c>
      <c r="MBS21" s="773">
        <f t="shared" si="138"/>
        <v>0</v>
      </c>
      <c r="MBT21" s="773">
        <f t="shared" si="138"/>
        <v>0</v>
      </c>
      <c r="MBU21" s="773">
        <f t="shared" si="138"/>
        <v>0</v>
      </c>
      <c r="MBV21" s="773">
        <f t="shared" si="138"/>
        <v>0</v>
      </c>
      <c r="MBW21" s="773">
        <f t="shared" si="138"/>
        <v>0</v>
      </c>
      <c r="MBX21" s="773">
        <f t="shared" si="138"/>
        <v>0</v>
      </c>
      <c r="MBY21" s="773">
        <f t="shared" si="138"/>
        <v>0</v>
      </c>
      <c r="MBZ21" s="773">
        <f t="shared" si="138"/>
        <v>0</v>
      </c>
      <c r="MCA21" s="773">
        <f t="shared" si="138"/>
        <v>0</v>
      </c>
      <c r="MCB21" s="773">
        <f t="shared" si="138"/>
        <v>0</v>
      </c>
      <c r="MCC21" s="773">
        <f t="shared" si="138"/>
        <v>0</v>
      </c>
      <c r="MCD21" s="773">
        <f t="shared" si="138"/>
        <v>0</v>
      </c>
      <c r="MCE21" s="773">
        <f t="shared" si="138"/>
        <v>0</v>
      </c>
      <c r="MCF21" s="773">
        <f t="shared" si="138"/>
        <v>0</v>
      </c>
      <c r="MCG21" s="773">
        <f t="shared" si="138"/>
        <v>0</v>
      </c>
      <c r="MCH21" s="773">
        <f t="shared" si="138"/>
        <v>0</v>
      </c>
      <c r="MCI21" s="773">
        <f t="shared" si="138"/>
        <v>0</v>
      </c>
      <c r="MCJ21" s="773">
        <f t="shared" si="138"/>
        <v>0</v>
      </c>
      <c r="MCK21" s="773">
        <f t="shared" si="138"/>
        <v>0</v>
      </c>
      <c r="MCL21" s="773">
        <f t="shared" si="138"/>
        <v>0</v>
      </c>
      <c r="MCM21" s="773">
        <f t="shared" si="138"/>
        <v>0</v>
      </c>
      <c r="MCN21" s="773">
        <f t="shared" si="138"/>
        <v>0</v>
      </c>
      <c r="MCO21" s="773">
        <f t="shared" si="138"/>
        <v>0</v>
      </c>
      <c r="MCP21" s="773">
        <f t="shared" si="138"/>
        <v>0</v>
      </c>
      <c r="MCQ21" s="773">
        <f t="shared" si="138"/>
        <v>0</v>
      </c>
      <c r="MCR21" s="773">
        <f t="shared" si="138"/>
        <v>0</v>
      </c>
      <c r="MCS21" s="773">
        <f t="shared" si="138"/>
        <v>0</v>
      </c>
      <c r="MCT21" s="773">
        <f t="shared" si="138"/>
        <v>0</v>
      </c>
      <c r="MCU21" s="773">
        <f t="shared" si="138"/>
        <v>0</v>
      </c>
      <c r="MCV21" s="773">
        <f t="shared" si="138"/>
        <v>0</v>
      </c>
      <c r="MCW21" s="773">
        <f t="shared" si="138"/>
        <v>0</v>
      </c>
      <c r="MCX21" s="773">
        <f t="shared" si="138"/>
        <v>0</v>
      </c>
      <c r="MCY21" s="773">
        <f t="shared" si="138"/>
        <v>0</v>
      </c>
      <c r="MCZ21" s="773">
        <f t="shared" si="138"/>
        <v>0</v>
      </c>
      <c r="MDA21" s="773">
        <f t="shared" si="138"/>
        <v>0</v>
      </c>
      <c r="MDB21" s="773">
        <f t="shared" si="138"/>
        <v>0</v>
      </c>
      <c r="MDC21" s="773">
        <f t="shared" si="138"/>
        <v>0</v>
      </c>
      <c r="MDD21" s="773">
        <f t="shared" si="138"/>
        <v>0</v>
      </c>
      <c r="MDE21" s="773">
        <f t="shared" si="138"/>
        <v>0</v>
      </c>
      <c r="MDF21" s="773">
        <f t="shared" si="138"/>
        <v>0</v>
      </c>
      <c r="MDG21" s="773">
        <f t="shared" si="138"/>
        <v>0</v>
      </c>
      <c r="MDH21" s="773">
        <f t="shared" si="138"/>
        <v>0</v>
      </c>
      <c r="MDI21" s="773">
        <f t="shared" si="138"/>
        <v>0</v>
      </c>
      <c r="MDJ21" s="773">
        <f t="shared" si="138"/>
        <v>0</v>
      </c>
      <c r="MDK21" s="773">
        <f t="shared" si="138"/>
        <v>0</v>
      </c>
      <c r="MDL21" s="773">
        <f t="shared" ref="MDL21:MFW21" si="139">IF(OR(MDL26&lt;$C$18,MDL26&gt;($C$18+9)),0,MDL27)</f>
        <v>0</v>
      </c>
      <c r="MDM21" s="773">
        <f t="shared" si="139"/>
        <v>0</v>
      </c>
      <c r="MDN21" s="773">
        <f t="shared" si="139"/>
        <v>0</v>
      </c>
      <c r="MDO21" s="773">
        <f t="shared" si="139"/>
        <v>0</v>
      </c>
      <c r="MDP21" s="773">
        <f t="shared" si="139"/>
        <v>0</v>
      </c>
      <c r="MDQ21" s="773">
        <f t="shared" si="139"/>
        <v>0</v>
      </c>
      <c r="MDR21" s="773">
        <f t="shared" si="139"/>
        <v>0</v>
      </c>
      <c r="MDS21" s="773">
        <f t="shared" si="139"/>
        <v>0</v>
      </c>
      <c r="MDT21" s="773">
        <f t="shared" si="139"/>
        <v>0</v>
      </c>
      <c r="MDU21" s="773">
        <f t="shared" si="139"/>
        <v>0</v>
      </c>
      <c r="MDV21" s="773">
        <f t="shared" si="139"/>
        <v>0</v>
      </c>
      <c r="MDW21" s="773">
        <f t="shared" si="139"/>
        <v>0</v>
      </c>
      <c r="MDX21" s="773">
        <f t="shared" si="139"/>
        <v>0</v>
      </c>
      <c r="MDY21" s="773">
        <f t="shared" si="139"/>
        <v>0</v>
      </c>
      <c r="MDZ21" s="773">
        <f t="shared" si="139"/>
        <v>0</v>
      </c>
      <c r="MEA21" s="773">
        <f t="shared" si="139"/>
        <v>0</v>
      </c>
      <c r="MEB21" s="773">
        <f t="shared" si="139"/>
        <v>0</v>
      </c>
      <c r="MEC21" s="773">
        <f t="shared" si="139"/>
        <v>0</v>
      </c>
      <c r="MED21" s="773">
        <f t="shared" si="139"/>
        <v>0</v>
      </c>
      <c r="MEE21" s="773">
        <f t="shared" si="139"/>
        <v>0</v>
      </c>
      <c r="MEF21" s="773">
        <f t="shared" si="139"/>
        <v>0</v>
      </c>
      <c r="MEG21" s="773">
        <f t="shared" si="139"/>
        <v>0</v>
      </c>
      <c r="MEH21" s="773">
        <f t="shared" si="139"/>
        <v>0</v>
      </c>
      <c r="MEI21" s="773">
        <f t="shared" si="139"/>
        <v>0</v>
      </c>
      <c r="MEJ21" s="773">
        <f t="shared" si="139"/>
        <v>0</v>
      </c>
      <c r="MEK21" s="773">
        <f t="shared" si="139"/>
        <v>0</v>
      </c>
      <c r="MEL21" s="773">
        <f t="shared" si="139"/>
        <v>0</v>
      </c>
      <c r="MEM21" s="773">
        <f t="shared" si="139"/>
        <v>0</v>
      </c>
      <c r="MEN21" s="773">
        <f t="shared" si="139"/>
        <v>0</v>
      </c>
      <c r="MEO21" s="773">
        <f t="shared" si="139"/>
        <v>0</v>
      </c>
      <c r="MEP21" s="773">
        <f t="shared" si="139"/>
        <v>0</v>
      </c>
      <c r="MEQ21" s="773">
        <f t="shared" si="139"/>
        <v>0</v>
      </c>
      <c r="MER21" s="773">
        <f t="shared" si="139"/>
        <v>0</v>
      </c>
      <c r="MES21" s="773">
        <f t="shared" si="139"/>
        <v>0</v>
      </c>
      <c r="MET21" s="773">
        <f t="shared" si="139"/>
        <v>0</v>
      </c>
      <c r="MEU21" s="773">
        <f t="shared" si="139"/>
        <v>0</v>
      </c>
      <c r="MEV21" s="773">
        <f t="shared" si="139"/>
        <v>0</v>
      </c>
      <c r="MEW21" s="773">
        <f t="shared" si="139"/>
        <v>0</v>
      </c>
      <c r="MEX21" s="773">
        <f t="shared" si="139"/>
        <v>0</v>
      </c>
      <c r="MEY21" s="773">
        <f t="shared" si="139"/>
        <v>0</v>
      </c>
      <c r="MEZ21" s="773">
        <f t="shared" si="139"/>
        <v>0</v>
      </c>
      <c r="MFA21" s="773">
        <f t="shared" si="139"/>
        <v>0</v>
      </c>
      <c r="MFB21" s="773">
        <f t="shared" si="139"/>
        <v>0</v>
      </c>
      <c r="MFC21" s="773">
        <f t="shared" si="139"/>
        <v>0</v>
      </c>
      <c r="MFD21" s="773">
        <f t="shared" si="139"/>
        <v>0</v>
      </c>
      <c r="MFE21" s="773">
        <f t="shared" si="139"/>
        <v>0</v>
      </c>
      <c r="MFF21" s="773">
        <f t="shared" si="139"/>
        <v>0</v>
      </c>
      <c r="MFG21" s="773">
        <f t="shared" si="139"/>
        <v>0</v>
      </c>
      <c r="MFH21" s="773">
        <f t="shared" si="139"/>
        <v>0</v>
      </c>
      <c r="MFI21" s="773">
        <f t="shared" si="139"/>
        <v>0</v>
      </c>
      <c r="MFJ21" s="773">
        <f t="shared" si="139"/>
        <v>0</v>
      </c>
      <c r="MFK21" s="773">
        <f t="shared" si="139"/>
        <v>0</v>
      </c>
      <c r="MFL21" s="773">
        <f t="shared" si="139"/>
        <v>0</v>
      </c>
      <c r="MFM21" s="773">
        <f t="shared" si="139"/>
        <v>0</v>
      </c>
      <c r="MFN21" s="773">
        <f t="shared" si="139"/>
        <v>0</v>
      </c>
      <c r="MFO21" s="773">
        <f t="shared" si="139"/>
        <v>0</v>
      </c>
      <c r="MFP21" s="773">
        <f t="shared" si="139"/>
        <v>0</v>
      </c>
      <c r="MFQ21" s="773">
        <f t="shared" si="139"/>
        <v>0</v>
      </c>
      <c r="MFR21" s="773">
        <f t="shared" si="139"/>
        <v>0</v>
      </c>
      <c r="MFS21" s="773">
        <f t="shared" si="139"/>
        <v>0</v>
      </c>
      <c r="MFT21" s="773">
        <f t="shared" si="139"/>
        <v>0</v>
      </c>
      <c r="MFU21" s="773">
        <f t="shared" si="139"/>
        <v>0</v>
      </c>
      <c r="MFV21" s="773">
        <f t="shared" si="139"/>
        <v>0</v>
      </c>
      <c r="MFW21" s="773">
        <f t="shared" si="139"/>
        <v>0</v>
      </c>
      <c r="MFX21" s="773">
        <f t="shared" ref="MFX21:MII21" si="140">IF(OR(MFX26&lt;$C$18,MFX26&gt;($C$18+9)),0,MFX27)</f>
        <v>0</v>
      </c>
      <c r="MFY21" s="773">
        <f t="shared" si="140"/>
        <v>0</v>
      </c>
      <c r="MFZ21" s="773">
        <f t="shared" si="140"/>
        <v>0</v>
      </c>
      <c r="MGA21" s="773">
        <f t="shared" si="140"/>
        <v>0</v>
      </c>
      <c r="MGB21" s="773">
        <f t="shared" si="140"/>
        <v>0</v>
      </c>
      <c r="MGC21" s="773">
        <f t="shared" si="140"/>
        <v>0</v>
      </c>
      <c r="MGD21" s="773">
        <f t="shared" si="140"/>
        <v>0</v>
      </c>
      <c r="MGE21" s="773">
        <f t="shared" si="140"/>
        <v>0</v>
      </c>
      <c r="MGF21" s="773">
        <f t="shared" si="140"/>
        <v>0</v>
      </c>
      <c r="MGG21" s="773">
        <f t="shared" si="140"/>
        <v>0</v>
      </c>
      <c r="MGH21" s="773">
        <f t="shared" si="140"/>
        <v>0</v>
      </c>
      <c r="MGI21" s="773">
        <f t="shared" si="140"/>
        <v>0</v>
      </c>
      <c r="MGJ21" s="773">
        <f t="shared" si="140"/>
        <v>0</v>
      </c>
      <c r="MGK21" s="773">
        <f t="shared" si="140"/>
        <v>0</v>
      </c>
      <c r="MGL21" s="773">
        <f t="shared" si="140"/>
        <v>0</v>
      </c>
      <c r="MGM21" s="773">
        <f t="shared" si="140"/>
        <v>0</v>
      </c>
      <c r="MGN21" s="773">
        <f t="shared" si="140"/>
        <v>0</v>
      </c>
      <c r="MGO21" s="773">
        <f t="shared" si="140"/>
        <v>0</v>
      </c>
      <c r="MGP21" s="773">
        <f t="shared" si="140"/>
        <v>0</v>
      </c>
      <c r="MGQ21" s="773">
        <f t="shared" si="140"/>
        <v>0</v>
      </c>
      <c r="MGR21" s="773">
        <f t="shared" si="140"/>
        <v>0</v>
      </c>
      <c r="MGS21" s="773">
        <f t="shared" si="140"/>
        <v>0</v>
      </c>
      <c r="MGT21" s="773">
        <f t="shared" si="140"/>
        <v>0</v>
      </c>
      <c r="MGU21" s="773">
        <f t="shared" si="140"/>
        <v>0</v>
      </c>
      <c r="MGV21" s="773">
        <f t="shared" si="140"/>
        <v>0</v>
      </c>
      <c r="MGW21" s="773">
        <f t="shared" si="140"/>
        <v>0</v>
      </c>
      <c r="MGX21" s="773">
        <f t="shared" si="140"/>
        <v>0</v>
      </c>
      <c r="MGY21" s="773">
        <f t="shared" si="140"/>
        <v>0</v>
      </c>
      <c r="MGZ21" s="773">
        <f t="shared" si="140"/>
        <v>0</v>
      </c>
      <c r="MHA21" s="773">
        <f t="shared" si="140"/>
        <v>0</v>
      </c>
      <c r="MHB21" s="773">
        <f t="shared" si="140"/>
        <v>0</v>
      </c>
      <c r="MHC21" s="773">
        <f t="shared" si="140"/>
        <v>0</v>
      </c>
      <c r="MHD21" s="773">
        <f t="shared" si="140"/>
        <v>0</v>
      </c>
      <c r="MHE21" s="773">
        <f t="shared" si="140"/>
        <v>0</v>
      </c>
      <c r="MHF21" s="773">
        <f t="shared" si="140"/>
        <v>0</v>
      </c>
      <c r="MHG21" s="773">
        <f t="shared" si="140"/>
        <v>0</v>
      </c>
      <c r="MHH21" s="773">
        <f t="shared" si="140"/>
        <v>0</v>
      </c>
      <c r="MHI21" s="773">
        <f t="shared" si="140"/>
        <v>0</v>
      </c>
      <c r="MHJ21" s="773">
        <f t="shared" si="140"/>
        <v>0</v>
      </c>
      <c r="MHK21" s="773">
        <f t="shared" si="140"/>
        <v>0</v>
      </c>
      <c r="MHL21" s="773">
        <f t="shared" si="140"/>
        <v>0</v>
      </c>
      <c r="MHM21" s="773">
        <f t="shared" si="140"/>
        <v>0</v>
      </c>
      <c r="MHN21" s="773">
        <f t="shared" si="140"/>
        <v>0</v>
      </c>
      <c r="MHO21" s="773">
        <f t="shared" si="140"/>
        <v>0</v>
      </c>
      <c r="MHP21" s="773">
        <f t="shared" si="140"/>
        <v>0</v>
      </c>
      <c r="MHQ21" s="773">
        <f t="shared" si="140"/>
        <v>0</v>
      </c>
      <c r="MHR21" s="773">
        <f t="shared" si="140"/>
        <v>0</v>
      </c>
      <c r="MHS21" s="773">
        <f t="shared" si="140"/>
        <v>0</v>
      </c>
      <c r="MHT21" s="773">
        <f t="shared" si="140"/>
        <v>0</v>
      </c>
      <c r="MHU21" s="773">
        <f t="shared" si="140"/>
        <v>0</v>
      </c>
      <c r="MHV21" s="773">
        <f t="shared" si="140"/>
        <v>0</v>
      </c>
      <c r="MHW21" s="773">
        <f t="shared" si="140"/>
        <v>0</v>
      </c>
      <c r="MHX21" s="773">
        <f t="shared" si="140"/>
        <v>0</v>
      </c>
      <c r="MHY21" s="773">
        <f t="shared" si="140"/>
        <v>0</v>
      </c>
      <c r="MHZ21" s="773">
        <f t="shared" si="140"/>
        <v>0</v>
      </c>
      <c r="MIA21" s="773">
        <f t="shared" si="140"/>
        <v>0</v>
      </c>
      <c r="MIB21" s="773">
        <f t="shared" si="140"/>
        <v>0</v>
      </c>
      <c r="MIC21" s="773">
        <f t="shared" si="140"/>
        <v>0</v>
      </c>
      <c r="MID21" s="773">
        <f t="shared" si="140"/>
        <v>0</v>
      </c>
      <c r="MIE21" s="773">
        <f t="shared" si="140"/>
        <v>0</v>
      </c>
      <c r="MIF21" s="773">
        <f t="shared" si="140"/>
        <v>0</v>
      </c>
      <c r="MIG21" s="773">
        <f t="shared" si="140"/>
        <v>0</v>
      </c>
      <c r="MIH21" s="773">
        <f t="shared" si="140"/>
        <v>0</v>
      </c>
      <c r="MII21" s="773">
        <f t="shared" si="140"/>
        <v>0</v>
      </c>
      <c r="MIJ21" s="773">
        <f t="shared" ref="MIJ21:MKU21" si="141">IF(OR(MIJ26&lt;$C$18,MIJ26&gt;($C$18+9)),0,MIJ27)</f>
        <v>0</v>
      </c>
      <c r="MIK21" s="773">
        <f t="shared" si="141"/>
        <v>0</v>
      </c>
      <c r="MIL21" s="773">
        <f t="shared" si="141"/>
        <v>0</v>
      </c>
      <c r="MIM21" s="773">
        <f t="shared" si="141"/>
        <v>0</v>
      </c>
      <c r="MIN21" s="773">
        <f t="shared" si="141"/>
        <v>0</v>
      </c>
      <c r="MIO21" s="773">
        <f t="shared" si="141"/>
        <v>0</v>
      </c>
      <c r="MIP21" s="773">
        <f t="shared" si="141"/>
        <v>0</v>
      </c>
      <c r="MIQ21" s="773">
        <f t="shared" si="141"/>
        <v>0</v>
      </c>
      <c r="MIR21" s="773">
        <f t="shared" si="141"/>
        <v>0</v>
      </c>
      <c r="MIS21" s="773">
        <f t="shared" si="141"/>
        <v>0</v>
      </c>
      <c r="MIT21" s="773">
        <f t="shared" si="141"/>
        <v>0</v>
      </c>
      <c r="MIU21" s="773">
        <f t="shared" si="141"/>
        <v>0</v>
      </c>
      <c r="MIV21" s="773">
        <f t="shared" si="141"/>
        <v>0</v>
      </c>
      <c r="MIW21" s="773">
        <f t="shared" si="141"/>
        <v>0</v>
      </c>
      <c r="MIX21" s="773">
        <f t="shared" si="141"/>
        <v>0</v>
      </c>
      <c r="MIY21" s="773">
        <f t="shared" si="141"/>
        <v>0</v>
      </c>
      <c r="MIZ21" s="773">
        <f t="shared" si="141"/>
        <v>0</v>
      </c>
      <c r="MJA21" s="773">
        <f t="shared" si="141"/>
        <v>0</v>
      </c>
      <c r="MJB21" s="773">
        <f t="shared" si="141"/>
        <v>0</v>
      </c>
      <c r="MJC21" s="773">
        <f t="shared" si="141"/>
        <v>0</v>
      </c>
      <c r="MJD21" s="773">
        <f t="shared" si="141"/>
        <v>0</v>
      </c>
      <c r="MJE21" s="773">
        <f t="shared" si="141"/>
        <v>0</v>
      </c>
      <c r="MJF21" s="773">
        <f t="shared" si="141"/>
        <v>0</v>
      </c>
      <c r="MJG21" s="773">
        <f t="shared" si="141"/>
        <v>0</v>
      </c>
      <c r="MJH21" s="773">
        <f t="shared" si="141"/>
        <v>0</v>
      </c>
      <c r="MJI21" s="773">
        <f t="shared" si="141"/>
        <v>0</v>
      </c>
      <c r="MJJ21" s="773">
        <f t="shared" si="141"/>
        <v>0</v>
      </c>
      <c r="MJK21" s="773">
        <f t="shared" si="141"/>
        <v>0</v>
      </c>
      <c r="MJL21" s="773">
        <f t="shared" si="141"/>
        <v>0</v>
      </c>
      <c r="MJM21" s="773">
        <f t="shared" si="141"/>
        <v>0</v>
      </c>
      <c r="MJN21" s="773">
        <f t="shared" si="141"/>
        <v>0</v>
      </c>
      <c r="MJO21" s="773">
        <f t="shared" si="141"/>
        <v>0</v>
      </c>
      <c r="MJP21" s="773">
        <f t="shared" si="141"/>
        <v>0</v>
      </c>
      <c r="MJQ21" s="773">
        <f t="shared" si="141"/>
        <v>0</v>
      </c>
      <c r="MJR21" s="773">
        <f t="shared" si="141"/>
        <v>0</v>
      </c>
      <c r="MJS21" s="773">
        <f t="shared" si="141"/>
        <v>0</v>
      </c>
      <c r="MJT21" s="773">
        <f t="shared" si="141"/>
        <v>0</v>
      </c>
      <c r="MJU21" s="773">
        <f t="shared" si="141"/>
        <v>0</v>
      </c>
      <c r="MJV21" s="773">
        <f t="shared" si="141"/>
        <v>0</v>
      </c>
      <c r="MJW21" s="773">
        <f t="shared" si="141"/>
        <v>0</v>
      </c>
      <c r="MJX21" s="773">
        <f t="shared" si="141"/>
        <v>0</v>
      </c>
      <c r="MJY21" s="773">
        <f t="shared" si="141"/>
        <v>0</v>
      </c>
      <c r="MJZ21" s="773">
        <f t="shared" si="141"/>
        <v>0</v>
      </c>
      <c r="MKA21" s="773">
        <f t="shared" si="141"/>
        <v>0</v>
      </c>
      <c r="MKB21" s="773">
        <f t="shared" si="141"/>
        <v>0</v>
      </c>
      <c r="MKC21" s="773">
        <f t="shared" si="141"/>
        <v>0</v>
      </c>
      <c r="MKD21" s="773">
        <f t="shared" si="141"/>
        <v>0</v>
      </c>
      <c r="MKE21" s="773">
        <f t="shared" si="141"/>
        <v>0</v>
      </c>
      <c r="MKF21" s="773">
        <f t="shared" si="141"/>
        <v>0</v>
      </c>
      <c r="MKG21" s="773">
        <f t="shared" si="141"/>
        <v>0</v>
      </c>
      <c r="MKH21" s="773">
        <f t="shared" si="141"/>
        <v>0</v>
      </c>
      <c r="MKI21" s="773">
        <f t="shared" si="141"/>
        <v>0</v>
      </c>
      <c r="MKJ21" s="773">
        <f t="shared" si="141"/>
        <v>0</v>
      </c>
      <c r="MKK21" s="773">
        <f t="shared" si="141"/>
        <v>0</v>
      </c>
      <c r="MKL21" s="773">
        <f t="shared" si="141"/>
        <v>0</v>
      </c>
      <c r="MKM21" s="773">
        <f t="shared" si="141"/>
        <v>0</v>
      </c>
      <c r="MKN21" s="773">
        <f t="shared" si="141"/>
        <v>0</v>
      </c>
      <c r="MKO21" s="773">
        <f t="shared" si="141"/>
        <v>0</v>
      </c>
      <c r="MKP21" s="773">
        <f t="shared" si="141"/>
        <v>0</v>
      </c>
      <c r="MKQ21" s="773">
        <f t="shared" si="141"/>
        <v>0</v>
      </c>
      <c r="MKR21" s="773">
        <f t="shared" si="141"/>
        <v>0</v>
      </c>
      <c r="MKS21" s="773">
        <f t="shared" si="141"/>
        <v>0</v>
      </c>
      <c r="MKT21" s="773">
        <f t="shared" si="141"/>
        <v>0</v>
      </c>
      <c r="MKU21" s="773">
        <f t="shared" si="141"/>
        <v>0</v>
      </c>
      <c r="MKV21" s="773">
        <f t="shared" ref="MKV21:MNG21" si="142">IF(OR(MKV26&lt;$C$18,MKV26&gt;($C$18+9)),0,MKV27)</f>
        <v>0</v>
      </c>
      <c r="MKW21" s="773">
        <f t="shared" si="142"/>
        <v>0</v>
      </c>
      <c r="MKX21" s="773">
        <f t="shared" si="142"/>
        <v>0</v>
      </c>
      <c r="MKY21" s="773">
        <f t="shared" si="142"/>
        <v>0</v>
      </c>
      <c r="MKZ21" s="773">
        <f t="shared" si="142"/>
        <v>0</v>
      </c>
      <c r="MLA21" s="773">
        <f t="shared" si="142"/>
        <v>0</v>
      </c>
      <c r="MLB21" s="773">
        <f t="shared" si="142"/>
        <v>0</v>
      </c>
      <c r="MLC21" s="773">
        <f t="shared" si="142"/>
        <v>0</v>
      </c>
      <c r="MLD21" s="773">
        <f t="shared" si="142"/>
        <v>0</v>
      </c>
      <c r="MLE21" s="773">
        <f t="shared" si="142"/>
        <v>0</v>
      </c>
      <c r="MLF21" s="773">
        <f t="shared" si="142"/>
        <v>0</v>
      </c>
      <c r="MLG21" s="773">
        <f t="shared" si="142"/>
        <v>0</v>
      </c>
      <c r="MLH21" s="773">
        <f t="shared" si="142"/>
        <v>0</v>
      </c>
      <c r="MLI21" s="773">
        <f t="shared" si="142"/>
        <v>0</v>
      </c>
      <c r="MLJ21" s="773">
        <f t="shared" si="142"/>
        <v>0</v>
      </c>
      <c r="MLK21" s="773">
        <f t="shared" si="142"/>
        <v>0</v>
      </c>
      <c r="MLL21" s="773">
        <f t="shared" si="142"/>
        <v>0</v>
      </c>
      <c r="MLM21" s="773">
        <f t="shared" si="142"/>
        <v>0</v>
      </c>
      <c r="MLN21" s="773">
        <f t="shared" si="142"/>
        <v>0</v>
      </c>
      <c r="MLO21" s="773">
        <f t="shared" si="142"/>
        <v>0</v>
      </c>
      <c r="MLP21" s="773">
        <f t="shared" si="142"/>
        <v>0</v>
      </c>
      <c r="MLQ21" s="773">
        <f t="shared" si="142"/>
        <v>0</v>
      </c>
      <c r="MLR21" s="773">
        <f t="shared" si="142"/>
        <v>0</v>
      </c>
      <c r="MLS21" s="773">
        <f t="shared" si="142"/>
        <v>0</v>
      </c>
      <c r="MLT21" s="773">
        <f t="shared" si="142"/>
        <v>0</v>
      </c>
      <c r="MLU21" s="773">
        <f t="shared" si="142"/>
        <v>0</v>
      </c>
      <c r="MLV21" s="773">
        <f t="shared" si="142"/>
        <v>0</v>
      </c>
      <c r="MLW21" s="773">
        <f t="shared" si="142"/>
        <v>0</v>
      </c>
      <c r="MLX21" s="773">
        <f t="shared" si="142"/>
        <v>0</v>
      </c>
      <c r="MLY21" s="773">
        <f t="shared" si="142"/>
        <v>0</v>
      </c>
      <c r="MLZ21" s="773">
        <f t="shared" si="142"/>
        <v>0</v>
      </c>
      <c r="MMA21" s="773">
        <f t="shared" si="142"/>
        <v>0</v>
      </c>
      <c r="MMB21" s="773">
        <f t="shared" si="142"/>
        <v>0</v>
      </c>
      <c r="MMC21" s="773">
        <f t="shared" si="142"/>
        <v>0</v>
      </c>
      <c r="MMD21" s="773">
        <f t="shared" si="142"/>
        <v>0</v>
      </c>
      <c r="MME21" s="773">
        <f t="shared" si="142"/>
        <v>0</v>
      </c>
      <c r="MMF21" s="773">
        <f t="shared" si="142"/>
        <v>0</v>
      </c>
      <c r="MMG21" s="773">
        <f t="shared" si="142"/>
        <v>0</v>
      </c>
      <c r="MMH21" s="773">
        <f t="shared" si="142"/>
        <v>0</v>
      </c>
      <c r="MMI21" s="773">
        <f t="shared" si="142"/>
        <v>0</v>
      </c>
      <c r="MMJ21" s="773">
        <f t="shared" si="142"/>
        <v>0</v>
      </c>
      <c r="MMK21" s="773">
        <f t="shared" si="142"/>
        <v>0</v>
      </c>
      <c r="MML21" s="773">
        <f t="shared" si="142"/>
        <v>0</v>
      </c>
      <c r="MMM21" s="773">
        <f t="shared" si="142"/>
        <v>0</v>
      </c>
      <c r="MMN21" s="773">
        <f t="shared" si="142"/>
        <v>0</v>
      </c>
      <c r="MMO21" s="773">
        <f t="shared" si="142"/>
        <v>0</v>
      </c>
      <c r="MMP21" s="773">
        <f t="shared" si="142"/>
        <v>0</v>
      </c>
      <c r="MMQ21" s="773">
        <f t="shared" si="142"/>
        <v>0</v>
      </c>
      <c r="MMR21" s="773">
        <f t="shared" si="142"/>
        <v>0</v>
      </c>
      <c r="MMS21" s="773">
        <f t="shared" si="142"/>
        <v>0</v>
      </c>
      <c r="MMT21" s="773">
        <f t="shared" si="142"/>
        <v>0</v>
      </c>
      <c r="MMU21" s="773">
        <f t="shared" si="142"/>
        <v>0</v>
      </c>
      <c r="MMV21" s="773">
        <f t="shared" si="142"/>
        <v>0</v>
      </c>
      <c r="MMW21" s="773">
        <f t="shared" si="142"/>
        <v>0</v>
      </c>
      <c r="MMX21" s="773">
        <f t="shared" si="142"/>
        <v>0</v>
      </c>
      <c r="MMY21" s="773">
        <f t="shared" si="142"/>
        <v>0</v>
      </c>
      <c r="MMZ21" s="773">
        <f t="shared" si="142"/>
        <v>0</v>
      </c>
      <c r="MNA21" s="773">
        <f t="shared" si="142"/>
        <v>0</v>
      </c>
      <c r="MNB21" s="773">
        <f t="shared" si="142"/>
        <v>0</v>
      </c>
      <c r="MNC21" s="773">
        <f t="shared" si="142"/>
        <v>0</v>
      </c>
      <c r="MND21" s="773">
        <f t="shared" si="142"/>
        <v>0</v>
      </c>
      <c r="MNE21" s="773">
        <f t="shared" si="142"/>
        <v>0</v>
      </c>
      <c r="MNF21" s="773">
        <f t="shared" si="142"/>
        <v>0</v>
      </c>
      <c r="MNG21" s="773">
        <f t="shared" si="142"/>
        <v>0</v>
      </c>
      <c r="MNH21" s="773">
        <f t="shared" ref="MNH21:MPS21" si="143">IF(OR(MNH26&lt;$C$18,MNH26&gt;($C$18+9)),0,MNH27)</f>
        <v>0</v>
      </c>
      <c r="MNI21" s="773">
        <f t="shared" si="143"/>
        <v>0</v>
      </c>
      <c r="MNJ21" s="773">
        <f t="shared" si="143"/>
        <v>0</v>
      </c>
      <c r="MNK21" s="773">
        <f t="shared" si="143"/>
        <v>0</v>
      </c>
      <c r="MNL21" s="773">
        <f t="shared" si="143"/>
        <v>0</v>
      </c>
      <c r="MNM21" s="773">
        <f t="shared" si="143"/>
        <v>0</v>
      </c>
      <c r="MNN21" s="773">
        <f t="shared" si="143"/>
        <v>0</v>
      </c>
      <c r="MNO21" s="773">
        <f t="shared" si="143"/>
        <v>0</v>
      </c>
      <c r="MNP21" s="773">
        <f t="shared" si="143"/>
        <v>0</v>
      </c>
      <c r="MNQ21" s="773">
        <f t="shared" si="143"/>
        <v>0</v>
      </c>
      <c r="MNR21" s="773">
        <f t="shared" si="143"/>
        <v>0</v>
      </c>
      <c r="MNS21" s="773">
        <f t="shared" si="143"/>
        <v>0</v>
      </c>
      <c r="MNT21" s="773">
        <f t="shared" si="143"/>
        <v>0</v>
      </c>
      <c r="MNU21" s="773">
        <f t="shared" si="143"/>
        <v>0</v>
      </c>
      <c r="MNV21" s="773">
        <f t="shared" si="143"/>
        <v>0</v>
      </c>
      <c r="MNW21" s="773">
        <f t="shared" si="143"/>
        <v>0</v>
      </c>
      <c r="MNX21" s="773">
        <f t="shared" si="143"/>
        <v>0</v>
      </c>
      <c r="MNY21" s="773">
        <f t="shared" si="143"/>
        <v>0</v>
      </c>
      <c r="MNZ21" s="773">
        <f t="shared" si="143"/>
        <v>0</v>
      </c>
      <c r="MOA21" s="773">
        <f t="shared" si="143"/>
        <v>0</v>
      </c>
      <c r="MOB21" s="773">
        <f t="shared" si="143"/>
        <v>0</v>
      </c>
      <c r="MOC21" s="773">
        <f t="shared" si="143"/>
        <v>0</v>
      </c>
      <c r="MOD21" s="773">
        <f t="shared" si="143"/>
        <v>0</v>
      </c>
      <c r="MOE21" s="773">
        <f t="shared" si="143"/>
        <v>0</v>
      </c>
      <c r="MOF21" s="773">
        <f t="shared" si="143"/>
        <v>0</v>
      </c>
      <c r="MOG21" s="773">
        <f t="shared" si="143"/>
        <v>0</v>
      </c>
      <c r="MOH21" s="773">
        <f t="shared" si="143"/>
        <v>0</v>
      </c>
      <c r="MOI21" s="773">
        <f t="shared" si="143"/>
        <v>0</v>
      </c>
      <c r="MOJ21" s="773">
        <f t="shared" si="143"/>
        <v>0</v>
      </c>
      <c r="MOK21" s="773">
        <f t="shared" si="143"/>
        <v>0</v>
      </c>
      <c r="MOL21" s="773">
        <f t="shared" si="143"/>
        <v>0</v>
      </c>
      <c r="MOM21" s="773">
        <f t="shared" si="143"/>
        <v>0</v>
      </c>
      <c r="MON21" s="773">
        <f t="shared" si="143"/>
        <v>0</v>
      </c>
      <c r="MOO21" s="773">
        <f t="shared" si="143"/>
        <v>0</v>
      </c>
      <c r="MOP21" s="773">
        <f t="shared" si="143"/>
        <v>0</v>
      </c>
      <c r="MOQ21" s="773">
        <f t="shared" si="143"/>
        <v>0</v>
      </c>
      <c r="MOR21" s="773">
        <f t="shared" si="143"/>
        <v>0</v>
      </c>
      <c r="MOS21" s="773">
        <f t="shared" si="143"/>
        <v>0</v>
      </c>
      <c r="MOT21" s="773">
        <f t="shared" si="143"/>
        <v>0</v>
      </c>
      <c r="MOU21" s="773">
        <f t="shared" si="143"/>
        <v>0</v>
      </c>
      <c r="MOV21" s="773">
        <f t="shared" si="143"/>
        <v>0</v>
      </c>
      <c r="MOW21" s="773">
        <f t="shared" si="143"/>
        <v>0</v>
      </c>
      <c r="MOX21" s="773">
        <f t="shared" si="143"/>
        <v>0</v>
      </c>
      <c r="MOY21" s="773">
        <f t="shared" si="143"/>
        <v>0</v>
      </c>
      <c r="MOZ21" s="773">
        <f t="shared" si="143"/>
        <v>0</v>
      </c>
      <c r="MPA21" s="773">
        <f t="shared" si="143"/>
        <v>0</v>
      </c>
      <c r="MPB21" s="773">
        <f t="shared" si="143"/>
        <v>0</v>
      </c>
      <c r="MPC21" s="773">
        <f t="shared" si="143"/>
        <v>0</v>
      </c>
      <c r="MPD21" s="773">
        <f t="shared" si="143"/>
        <v>0</v>
      </c>
      <c r="MPE21" s="773">
        <f t="shared" si="143"/>
        <v>0</v>
      </c>
      <c r="MPF21" s="773">
        <f t="shared" si="143"/>
        <v>0</v>
      </c>
      <c r="MPG21" s="773">
        <f t="shared" si="143"/>
        <v>0</v>
      </c>
      <c r="MPH21" s="773">
        <f t="shared" si="143"/>
        <v>0</v>
      </c>
      <c r="MPI21" s="773">
        <f t="shared" si="143"/>
        <v>0</v>
      </c>
      <c r="MPJ21" s="773">
        <f t="shared" si="143"/>
        <v>0</v>
      </c>
      <c r="MPK21" s="773">
        <f t="shared" si="143"/>
        <v>0</v>
      </c>
      <c r="MPL21" s="773">
        <f t="shared" si="143"/>
        <v>0</v>
      </c>
      <c r="MPM21" s="773">
        <f t="shared" si="143"/>
        <v>0</v>
      </c>
      <c r="MPN21" s="773">
        <f t="shared" si="143"/>
        <v>0</v>
      </c>
      <c r="MPO21" s="773">
        <f t="shared" si="143"/>
        <v>0</v>
      </c>
      <c r="MPP21" s="773">
        <f t="shared" si="143"/>
        <v>0</v>
      </c>
      <c r="MPQ21" s="773">
        <f t="shared" si="143"/>
        <v>0</v>
      </c>
      <c r="MPR21" s="773">
        <f t="shared" si="143"/>
        <v>0</v>
      </c>
      <c r="MPS21" s="773">
        <f t="shared" si="143"/>
        <v>0</v>
      </c>
      <c r="MPT21" s="773">
        <f t="shared" ref="MPT21:MSE21" si="144">IF(OR(MPT26&lt;$C$18,MPT26&gt;($C$18+9)),0,MPT27)</f>
        <v>0</v>
      </c>
      <c r="MPU21" s="773">
        <f t="shared" si="144"/>
        <v>0</v>
      </c>
      <c r="MPV21" s="773">
        <f t="shared" si="144"/>
        <v>0</v>
      </c>
      <c r="MPW21" s="773">
        <f t="shared" si="144"/>
        <v>0</v>
      </c>
      <c r="MPX21" s="773">
        <f t="shared" si="144"/>
        <v>0</v>
      </c>
      <c r="MPY21" s="773">
        <f t="shared" si="144"/>
        <v>0</v>
      </c>
      <c r="MPZ21" s="773">
        <f t="shared" si="144"/>
        <v>0</v>
      </c>
      <c r="MQA21" s="773">
        <f t="shared" si="144"/>
        <v>0</v>
      </c>
      <c r="MQB21" s="773">
        <f t="shared" si="144"/>
        <v>0</v>
      </c>
      <c r="MQC21" s="773">
        <f t="shared" si="144"/>
        <v>0</v>
      </c>
      <c r="MQD21" s="773">
        <f t="shared" si="144"/>
        <v>0</v>
      </c>
      <c r="MQE21" s="773">
        <f t="shared" si="144"/>
        <v>0</v>
      </c>
      <c r="MQF21" s="773">
        <f t="shared" si="144"/>
        <v>0</v>
      </c>
      <c r="MQG21" s="773">
        <f t="shared" si="144"/>
        <v>0</v>
      </c>
      <c r="MQH21" s="773">
        <f t="shared" si="144"/>
        <v>0</v>
      </c>
      <c r="MQI21" s="773">
        <f t="shared" si="144"/>
        <v>0</v>
      </c>
      <c r="MQJ21" s="773">
        <f t="shared" si="144"/>
        <v>0</v>
      </c>
      <c r="MQK21" s="773">
        <f t="shared" si="144"/>
        <v>0</v>
      </c>
      <c r="MQL21" s="773">
        <f t="shared" si="144"/>
        <v>0</v>
      </c>
      <c r="MQM21" s="773">
        <f t="shared" si="144"/>
        <v>0</v>
      </c>
      <c r="MQN21" s="773">
        <f t="shared" si="144"/>
        <v>0</v>
      </c>
      <c r="MQO21" s="773">
        <f t="shared" si="144"/>
        <v>0</v>
      </c>
      <c r="MQP21" s="773">
        <f t="shared" si="144"/>
        <v>0</v>
      </c>
      <c r="MQQ21" s="773">
        <f t="shared" si="144"/>
        <v>0</v>
      </c>
      <c r="MQR21" s="773">
        <f t="shared" si="144"/>
        <v>0</v>
      </c>
      <c r="MQS21" s="773">
        <f t="shared" si="144"/>
        <v>0</v>
      </c>
      <c r="MQT21" s="773">
        <f t="shared" si="144"/>
        <v>0</v>
      </c>
      <c r="MQU21" s="773">
        <f t="shared" si="144"/>
        <v>0</v>
      </c>
      <c r="MQV21" s="773">
        <f t="shared" si="144"/>
        <v>0</v>
      </c>
      <c r="MQW21" s="773">
        <f t="shared" si="144"/>
        <v>0</v>
      </c>
      <c r="MQX21" s="773">
        <f t="shared" si="144"/>
        <v>0</v>
      </c>
      <c r="MQY21" s="773">
        <f t="shared" si="144"/>
        <v>0</v>
      </c>
      <c r="MQZ21" s="773">
        <f t="shared" si="144"/>
        <v>0</v>
      </c>
      <c r="MRA21" s="773">
        <f t="shared" si="144"/>
        <v>0</v>
      </c>
      <c r="MRB21" s="773">
        <f t="shared" si="144"/>
        <v>0</v>
      </c>
      <c r="MRC21" s="773">
        <f t="shared" si="144"/>
        <v>0</v>
      </c>
      <c r="MRD21" s="773">
        <f t="shared" si="144"/>
        <v>0</v>
      </c>
      <c r="MRE21" s="773">
        <f t="shared" si="144"/>
        <v>0</v>
      </c>
      <c r="MRF21" s="773">
        <f t="shared" si="144"/>
        <v>0</v>
      </c>
      <c r="MRG21" s="773">
        <f t="shared" si="144"/>
        <v>0</v>
      </c>
      <c r="MRH21" s="773">
        <f t="shared" si="144"/>
        <v>0</v>
      </c>
      <c r="MRI21" s="773">
        <f t="shared" si="144"/>
        <v>0</v>
      </c>
      <c r="MRJ21" s="773">
        <f t="shared" si="144"/>
        <v>0</v>
      </c>
      <c r="MRK21" s="773">
        <f t="shared" si="144"/>
        <v>0</v>
      </c>
      <c r="MRL21" s="773">
        <f t="shared" si="144"/>
        <v>0</v>
      </c>
      <c r="MRM21" s="773">
        <f t="shared" si="144"/>
        <v>0</v>
      </c>
      <c r="MRN21" s="773">
        <f t="shared" si="144"/>
        <v>0</v>
      </c>
      <c r="MRO21" s="773">
        <f t="shared" si="144"/>
        <v>0</v>
      </c>
      <c r="MRP21" s="773">
        <f t="shared" si="144"/>
        <v>0</v>
      </c>
      <c r="MRQ21" s="773">
        <f t="shared" si="144"/>
        <v>0</v>
      </c>
      <c r="MRR21" s="773">
        <f t="shared" si="144"/>
        <v>0</v>
      </c>
      <c r="MRS21" s="773">
        <f t="shared" si="144"/>
        <v>0</v>
      </c>
      <c r="MRT21" s="773">
        <f t="shared" si="144"/>
        <v>0</v>
      </c>
      <c r="MRU21" s="773">
        <f t="shared" si="144"/>
        <v>0</v>
      </c>
      <c r="MRV21" s="773">
        <f t="shared" si="144"/>
        <v>0</v>
      </c>
      <c r="MRW21" s="773">
        <f t="shared" si="144"/>
        <v>0</v>
      </c>
      <c r="MRX21" s="773">
        <f t="shared" si="144"/>
        <v>0</v>
      </c>
      <c r="MRY21" s="773">
        <f t="shared" si="144"/>
        <v>0</v>
      </c>
      <c r="MRZ21" s="773">
        <f t="shared" si="144"/>
        <v>0</v>
      </c>
      <c r="MSA21" s="773">
        <f t="shared" si="144"/>
        <v>0</v>
      </c>
      <c r="MSB21" s="773">
        <f t="shared" si="144"/>
        <v>0</v>
      </c>
      <c r="MSC21" s="773">
        <f t="shared" si="144"/>
        <v>0</v>
      </c>
      <c r="MSD21" s="773">
        <f t="shared" si="144"/>
        <v>0</v>
      </c>
      <c r="MSE21" s="773">
        <f t="shared" si="144"/>
        <v>0</v>
      </c>
      <c r="MSF21" s="773">
        <f t="shared" ref="MSF21:MUQ21" si="145">IF(OR(MSF26&lt;$C$18,MSF26&gt;($C$18+9)),0,MSF27)</f>
        <v>0</v>
      </c>
      <c r="MSG21" s="773">
        <f t="shared" si="145"/>
        <v>0</v>
      </c>
      <c r="MSH21" s="773">
        <f t="shared" si="145"/>
        <v>0</v>
      </c>
      <c r="MSI21" s="773">
        <f t="shared" si="145"/>
        <v>0</v>
      </c>
      <c r="MSJ21" s="773">
        <f t="shared" si="145"/>
        <v>0</v>
      </c>
      <c r="MSK21" s="773">
        <f t="shared" si="145"/>
        <v>0</v>
      </c>
      <c r="MSL21" s="773">
        <f t="shared" si="145"/>
        <v>0</v>
      </c>
      <c r="MSM21" s="773">
        <f t="shared" si="145"/>
        <v>0</v>
      </c>
      <c r="MSN21" s="773">
        <f t="shared" si="145"/>
        <v>0</v>
      </c>
      <c r="MSO21" s="773">
        <f t="shared" si="145"/>
        <v>0</v>
      </c>
      <c r="MSP21" s="773">
        <f t="shared" si="145"/>
        <v>0</v>
      </c>
      <c r="MSQ21" s="773">
        <f t="shared" si="145"/>
        <v>0</v>
      </c>
      <c r="MSR21" s="773">
        <f t="shared" si="145"/>
        <v>0</v>
      </c>
      <c r="MSS21" s="773">
        <f t="shared" si="145"/>
        <v>0</v>
      </c>
      <c r="MST21" s="773">
        <f t="shared" si="145"/>
        <v>0</v>
      </c>
      <c r="MSU21" s="773">
        <f t="shared" si="145"/>
        <v>0</v>
      </c>
      <c r="MSV21" s="773">
        <f t="shared" si="145"/>
        <v>0</v>
      </c>
      <c r="MSW21" s="773">
        <f t="shared" si="145"/>
        <v>0</v>
      </c>
      <c r="MSX21" s="773">
        <f t="shared" si="145"/>
        <v>0</v>
      </c>
      <c r="MSY21" s="773">
        <f t="shared" si="145"/>
        <v>0</v>
      </c>
      <c r="MSZ21" s="773">
        <f t="shared" si="145"/>
        <v>0</v>
      </c>
      <c r="MTA21" s="773">
        <f t="shared" si="145"/>
        <v>0</v>
      </c>
      <c r="MTB21" s="773">
        <f t="shared" si="145"/>
        <v>0</v>
      </c>
      <c r="MTC21" s="773">
        <f t="shared" si="145"/>
        <v>0</v>
      </c>
      <c r="MTD21" s="773">
        <f t="shared" si="145"/>
        <v>0</v>
      </c>
      <c r="MTE21" s="773">
        <f t="shared" si="145"/>
        <v>0</v>
      </c>
      <c r="MTF21" s="773">
        <f t="shared" si="145"/>
        <v>0</v>
      </c>
      <c r="MTG21" s="773">
        <f t="shared" si="145"/>
        <v>0</v>
      </c>
      <c r="MTH21" s="773">
        <f t="shared" si="145"/>
        <v>0</v>
      </c>
      <c r="MTI21" s="773">
        <f t="shared" si="145"/>
        <v>0</v>
      </c>
      <c r="MTJ21" s="773">
        <f t="shared" si="145"/>
        <v>0</v>
      </c>
      <c r="MTK21" s="773">
        <f t="shared" si="145"/>
        <v>0</v>
      </c>
      <c r="MTL21" s="773">
        <f t="shared" si="145"/>
        <v>0</v>
      </c>
      <c r="MTM21" s="773">
        <f t="shared" si="145"/>
        <v>0</v>
      </c>
      <c r="MTN21" s="773">
        <f t="shared" si="145"/>
        <v>0</v>
      </c>
      <c r="MTO21" s="773">
        <f t="shared" si="145"/>
        <v>0</v>
      </c>
      <c r="MTP21" s="773">
        <f t="shared" si="145"/>
        <v>0</v>
      </c>
      <c r="MTQ21" s="773">
        <f t="shared" si="145"/>
        <v>0</v>
      </c>
      <c r="MTR21" s="773">
        <f t="shared" si="145"/>
        <v>0</v>
      </c>
      <c r="MTS21" s="773">
        <f t="shared" si="145"/>
        <v>0</v>
      </c>
      <c r="MTT21" s="773">
        <f t="shared" si="145"/>
        <v>0</v>
      </c>
      <c r="MTU21" s="773">
        <f t="shared" si="145"/>
        <v>0</v>
      </c>
      <c r="MTV21" s="773">
        <f t="shared" si="145"/>
        <v>0</v>
      </c>
      <c r="MTW21" s="773">
        <f t="shared" si="145"/>
        <v>0</v>
      </c>
      <c r="MTX21" s="773">
        <f t="shared" si="145"/>
        <v>0</v>
      </c>
      <c r="MTY21" s="773">
        <f t="shared" si="145"/>
        <v>0</v>
      </c>
      <c r="MTZ21" s="773">
        <f t="shared" si="145"/>
        <v>0</v>
      </c>
      <c r="MUA21" s="773">
        <f t="shared" si="145"/>
        <v>0</v>
      </c>
      <c r="MUB21" s="773">
        <f t="shared" si="145"/>
        <v>0</v>
      </c>
      <c r="MUC21" s="773">
        <f t="shared" si="145"/>
        <v>0</v>
      </c>
      <c r="MUD21" s="773">
        <f t="shared" si="145"/>
        <v>0</v>
      </c>
      <c r="MUE21" s="773">
        <f t="shared" si="145"/>
        <v>0</v>
      </c>
      <c r="MUF21" s="773">
        <f t="shared" si="145"/>
        <v>0</v>
      </c>
      <c r="MUG21" s="773">
        <f t="shared" si="145"/>
        <v>0</v>
      </c>
      <c r="MUH21" s="773">
        <f t="shared" si="145"/>
        <v>0</v>
      </c>
      <c r="MUI21" s="773">
        <f t="shared" si="145"/>
        <v>0</v>
      </c>
      <c r="MUJ21" s="773">
        <f t="shared" si="145"/>
        <v>0</v>
      </c>
      <c r="MUK21" s="773">
        <f t="shared" si="145"/>
        <v>0</v>
      </c>
      <c r="MUL21" s="773">
        <f t="shared" si="145"/>
        <v>0</v>
      </c>
      <c r="MUM21" s="773">
        <f t="shared" si="145"/>
        <v>0</v>
      </c>
      <c r="MUN21" s="773">
        <f t="shared" si="145"/>
        <v>0</v>
      </c>
      <c r="MUO21" s="773">
        <f t="shared" si="145"/>
        <v>0</v>
      </c>
      <c r="MUP21" s="773">
        <f t="shared" si="145"/>
        <v>0</v>
      </c>
      <c r="MUQ21" s="773">
        <f t="shared" si="145"/>
        <v>0</v>
      </c>
      <c r="MUR21" s="773">
        <f t="shared" ref="MUR21:MXC21" si="146">IF(OR(MUR26&lt;$C$18,MUR26&gt;($C$18+9)),0,MUR27)</f>
        <v>0</v>
      </c>
      <c r="MUS21" s="773">
        <f t="shared" si="146"/>
        <v>0</v>
      </c>
      <c r="MUT21" s="773">
        <f t="shared" si="146"/>
        <v>0</v>
      </c>
      <c r="MUU21" s="773">
        <f t="shared" si="146"/>
        <v>0</v>
      </c>
      <c r="MUV21" s="773">
        <f t="shared" si="146"/>
        <v>0</v>
      </c>
      <c r="MUW21" s="773">
        <f t="shared" si="146"/>
        <v>0</v>
      </c>
      <c r="MUX21" s="773">
        <f t="shared" si="146"/>
        <v>0</v>
      </c>
      <c r="MUY21" s="773">
        <f t="shared" si="146"/>
        <v>0</v>
      </c>
      <c r="MUZ21" s="773">
        <f t="shared" si="146"/>
        <v>0</v>
      </c>
      <c r="MVA21" s="773">
        <f t="shared" si="146"/>
        <v>0</v>
      </c>
      <c r="MVB21" s="773">
        <f t="shared" si="146"/>
        <v>0</v>
      </c>
      <c r="MVC21" s="773">
        <f t="shared" si="146"/>
        <v>0</v>
      </c>
      <c r="MVD21" s="773">
        <f t="shared" si="146"/>
        <v>0</v>
      </c>
      <c r="MVE21" s="773">
        <f t="shared" si="146"/>
        <v>0</v>
      </c>
      <c r="MVF21" s="773">
        <f t="shared" si="146"/>
        <v>0</v>
      </c>
      <c r="MVG21" s="773">
        <f t="shared" si="146"/>
        <v>0</v>
      </c>
      <c r="MVH21" s="773">
        <f t="shared" si="146"/>
        <v>0</v>
      </c>
      <c r="MVI21" s="773">
        <f t="shared" si="146"/>
        <v>0</v>
      </c>
      <c r="MVJ21" s="773">
        <f t="shared" si="146"/>
        <v>0</v>
      </c>
      <c r="MVK21" s="773">
        <f t="shared" si="146"/>
        <v>0</v>
      </c>
      <c r="MVL21" s="773">
        <f t="shared" si="146"/>
        <v>0</v>
      </c>
      <c r="MVM21" s="773">
        <f t="shared" si="146"/>
        <v>0</v>
      </c>
      <c r="MVN21" s="773">
        <f t="shared" si="146"/>
        <v>0</v>
      </c>
      <c r="MVO21" s="773">
        <f t="shared" si="146"/>
        <v>0</v>
      </c>
      <c r="MVP21" s="773">
        <f t="shared" si="146"/>
        <v>0</v>
      </c>
      <c r="MVQ21" s="773">
        <f t="shared" si="146"/>
        <v>0</v>
      </c>
      <c r="MVR21" s="773">
        <f t="shared" si="146"/>
        <v>0</v>
      </c>
      <c r="MVS21" s="773">
        <f t="shared" si="146"/>
        <v>0</v>
      </c>
      <c r="MVT21" s="773">
        <f t="shared" si="146"/>
        <v>0</v>
      </c>
      <c r="MVU21" s="773">
        <f t="shared" si="146"/>
        <v>0</v>
      </c>
      <c r="MVV21" s="773">
        <f t="shared" si="146"/>
        <v>0</v>
      </c>
      <c r="MVW21" s="773">
        <f t="shared" si="146"/>
        <v>0</v>
      </c>
      <c r="MVX21" s="773">
        <f t="shared" si="146"/>
        <v>0</v>
      </c>
      <c r="MVY21" s="773">
        <f t="shared" si="146"/>
        <v>0</v>
      </c>
      <c r="MVZ21" s="773">
        <f t="shared" si="146"/>
        <v>0</v>
      </c>
      <c r="MWA21" s="773">
        <f t="shared" si="146"/>
        <v>0</v>
      </c>
      <c r="MWB21" s="773">
        <f t="shared" si="146"/>
        <v>0</v>
      </c>
      <c r="MWC21" s="773">
        <f t="shared" si="146"/>
        <v>0</v>
      </c>
      <c r="MWD21" s="773">
        <f t="shared" si="146"/>
        <v>0</v>
      </c>
      <c r="MWE21" s="773">
        <f t="shared" si="146"/>
        <v>0</v>
      </c>
      <c r="MWF21" s="773">
        <f t="shared" si="146"/>
        <v>0</v>
      </c>
      <c r="MWG21" s="773">
        <f t="shared" si="146"/>
        <v>0</v>
      </c>
      <c r="MWH21" s="773">
        <f t="shared" si="146"/>
        <v>0</v>
      </c>
      <c r="MWI21" s="773">
        <f t="shared" si="146"/>
        <v>0</v>
      </c>
      <c r="MWJ21" s="773">
        <f t="shared" si="146"/>
        <v>0</v>
      </c>
      <c r="MWK21" s="773">
        <f t="shared" si="146"/>
        <v>0</v>
      </c>
      <c r="MWL21" s="773">
        <f t="shared" si="146"/>
        <v>0</v>
      </c>
      <c r="MWM21" s="773">
        <f t="shared" si="146"/>
        <v>0</v>
      </c>
      <c r="MWN21" s="773">
        <f t="shared" si="146"/>
        <v>0</v>
      </c>
      <c r="MWO21" s="773">
        <f t="shared" si="146"/>
        <v>0</v>
      </c>
      <c r="MWP21" s="773">
        <f t="shared" si="146"/>
        <v>0</v>
      </c>
      <c r="MWQ21" s="773">
        <f t="shared" si="146"/>
        <v>0</v>
      </c>
      <c r="MWR21" s="773">
        <f t="shared" si="146"/>
        <v>0</v>
      </c>
      <c r="MWS21" s="773">
        <f t="shared" si="146"/>
        <v>0</v>
      </c>
      <c r="MWT21" s="773">
        <f t="shared" si="146"/>
        <v>0</v>
      </c>
      <c r="MWU21" s="773">
        <f t="shared" si="146"/>
        <v>0</v>
      </c>
      <c r="MWV21" s="773">
        <f t="shared" si="146"/>
        <v>0</v>
      </c>
      <c r="MWW21" s="773">
        <f t="shared" si="146"/>
        <v>0</v>
      </c>
      <c r="MWX21" s="773">
        <f t="shared" si="146"/>
        <v>0</v>
      </c>
      <c r="MWY21" s="773">
        <f t="shared" si="146"/>
        <v>0</v>
      </c>
      <c r="MWZ21" s="773">
        <f t="shared" si="146"/>
        <v>0</v>
      </c>
      <c r="MXA21" s="773">
        <f t="shared" si="146"/>
        <v>0</v>
      </c>
      <c r="MXB21" s="773">
        <f t="shared" si="146"/>
        <v>0</v>
      </c>
      <c r="MXC21" s="773">
        <f t="shared" si="146"/>
        <v>0</v>
      </c>
      <c r="MXD21" s="773">
        <f t="shared" ref="MXD21:MZO21" si="147">IF(OR(MXD26&lt;$C$18,MXD26&gt;($C$18+9)),0,MXD27)</f>
        <v>0</v>
      </c>
      <c r="MXE21" s="773">
        <f t="shared" si="147"/>
        <v>0</v>
      </c>
      <c r="MXF21" s="773">
        <f t="shared" si="147"/>
        <v>0</v>
      </c>
      <c r="MXG21" s="773">
        <f t="shared" si="147"/>
        <v>0</v>
      </c>
      <c r="MXH21" s="773">
        <f t="shared" si="147"/>
        <v>0</v>
      </c>
      <c r="MXI21" s="773">
        <f t="shared" si="147"/>
        <v>0</v>
      </c>
      <c r="MXJ21" s="773">
        <f t="shared" si="147"/>
        <v>0</v>
      </c>
      <c r="MXK21" s="773">
        <f t="shared" si="147"/>
        <v>0</v>
      </c>
      <c r="MXL21" s="773">
        <f t="shared" si="147"/>
        <v>0</v>
      </c>
      <c r="MXM21" s="773">
        <f t="shared" si="147"/>
        <v>0</v>
      </c>
      <c r="MXN21" s="773">
        <f t="shared" si="147"/>
        <v>0</v>
      </c>
      <c r="MXO21" s="773">
        <f t="shared" si="147"/>
        <v>0</v>
      </c>
      <c r="MXP21" s="773">
        <f t="shared" si="147"/>
        <v>0</v>
      </c>
      <c r="MXQ21" s="773">
        <f t="shared" si="147"/>
        <v>0</v>
      </c>
      <c r="MXR21" s="773">
        <f t="shared" si="147"/>
        <v>0</v>
      </c>
      <c r="MXS21" s="773">
        <f t="shared" si="147"/>
        <v>0</v>
      </c>
      <c r="MXT21" s="773">
        <f t="shared" si="147"/>
        <v>0</v>
      </c>
      <c r="MXU21" s="773">
        <f t="shared" si="147"/>
        <v>0</v>
      </c>
      <c r="MXV21" s="773">
        <f t="shared" si="147"/>
        <v>0</v>
      </c>
      <c r="MXW21" s="773">
        <f t="shared" si="147"/>
        <v>0</v>
      </c>
      <c r="MXX21" s="773">
        <f t="shared" si="147"/>
        <v>0</v>
      </c>
      <c r="MXY21" s="773">
        <f t="shared" si="147"/>
        <v>0</v>
      </c>
      <c r="MXZ21" s="773">
        <f t="shared" si="147"/>
        <v>0</v>
      </c>
      <c r="MYA21" s="773">
        <f t="shared" si="147"/>
        <v>0</v>
      </c>
      <c r="MYB21" s="773">
        <f t="shared" si="147"/>
        <v>0</v>
      </c>
      <c r="MYC21" s="773">
        <f t="shared" si="147"/>
        <v>0</v>
      </c>
      <c r="MYD21" s="773">
        <f t="shared" si="147"/>
        <v>0</v>
      </c>
      <c r="MYE21" s="773">
        <f t="shared" si="147"/>
        <v>0</v>
      </c>
      <c r="MYF21" s="773">
        <f t="shared" si="147"/>
        <v>0</v>
      </c>
      <c r="MYG21" s="773">
        <f t="shared" si="147"/>
        <v>0</v>
      </c>
      <c r="MYH21" s="773">
        <f t="shared" si="147"/>
        <v>0</v>
      </c>
      <c r="MYI21" s="773">
        <f t="shared" si="147"/>
        <v>0</v>
      </c>
      <c r="MYJ21" s="773">
        <f t="shared" si="147"/>
        <v>0</v>
      </c>
      <c r="MYK21" s="773">
        <f t="shared" si="147"/>
        <v>0</v>
      </c>
      <c r="MYL21" s="773">
        <f t="shared" si="147"/>
        <v>0</v>
      </c>
      <c r="MYM21" s="773">
        <f t="shared" si="147"/>
        <v>0</v>
      </c>
      <c r="MYN21" s="773">
        <f t="shared" si="147"/>
        <v>0</v>
      </c>
      <c r="MYO21" s="773">
        <f t="shared" si="147"/>
        <v>0</v>
      </c>
      <c r="MYP21" s="773">
        <f t="shared" si="147"/>
        <v>0</v>
      </c>
      <c r="MYQ21" s="773">
        <f t="shared" si="147"/>
        <v>0</v>
      </c>
      <c r="MYR21" s="773">
        <f t="shared" si="147"/>
        <v>0</v>
      </c>
      <c r="MYS21" s="773">
        <f t="shared" si="147"/>
        <v>0</v>
      </c>
      <c r="MYT21" s="773">
        <f t="shared" si="147"/>
        <v>0</v>
      </c>
      <c r="MYU21" s="773">
        <f t="shared" si="147"/>
        <v>0</v>
      </c>
      <c r="MYV21" s="773">
        <f t="shared" si="147"/>
        <v>0</v>
      </c>
      <c r="MYW21" s="773">
        <f t="shared" si="147"/>
        <v>0</v>
      </c>
      <c r="MYX21" s="773">
        <f t="shared" si="147"/>
        <v>0</v>
      </c>
      <c r="MYY21" s="773">
        <f t="shared" si="147"/>
        <v>0</v>
      </c>
      <c r="MYZ21" s="773">
        <f t="shared" si="147"/>
        <v>0</v>
      </c>
      <c r="MZA21" s="773">
        <f t="shared" si="147"/>
        <v>0</v>
      </c>
      <c r="MZB21" s="773">
        <f t="shared" si="147"/>
        <v>0</v>
      </c>
      <c r="MZC21" s="773">
        <f t="shared" si="147"/>
        <v>0</v>
      </c>
      <c r="MZD21" s="773">
        <f t="shared" si="147"/>
        <v>0</v>
      </c>
      <c r="MZE21" s="773">
        <f t="shared" si="147"/>
        <v>0</v>
      </c>
      <c r="MZF21" s="773">
        <f t="shared" si="147"/>
        <v>0</v>
      </c>
      <c r="MZG21" s="773">
        <f t="shared" si="147"/>
        <v>0</v>
      </c>
      <c r="MZH21" s="773">
        <f t="shared" si="147"/>
        <v>0</v>
      </c>
      <c r="MZI21" s="773">
        <f t="shared" si="147"/>
        <v>0</v>
      </c>
      <c r="MZJ21" s="773">
        <f t="shared" si="147"/>
        <v>0</v>
      </c>
      <c r="MZK21" s="773">
        <f t="shared" si="147"/>
        <v>0</v>
      </c>
      <c r="MZL21" s="773">
        <f t="shared" si="147"/>
        <v>0</v>
      </c>
      <c r="MZM21" s="773">
        <f t="shared" si="147"/>
        <v>0</v>
      </c>
      <c r="MZN21" s="773">
        <f t="shared" si="147"/>
        <v>0</v>
      </c>
      <c r="MZO21" s="773">
        <f t="shared" si="147"/>
        <v>0</v>
      </c>
      <c r="MZP21" s="773">
        <f t="shared" ref="MZP21:NCA21" si="148">IF(OR(MZP26&lt;$C$18,MZP26&gt;($C$18+9)),0,MZP27)</f>
        <v>0</v>
      </c>
      <c r="MZQ21" s="773">
        <f t="shared" si="148"/>
        <v>0</v>
      </c>
      <c r="MZR21" s="773">
        <f t="shared" si="148"/>
        <v>0</v>
      </c>
      <c r="MZS21" s="773">
        <f t="shared" si="148"/>
        <v>0</v>
      </c>
      <c r="MZT21" s="773">
        <f t="shared" si="148"/>
        <v>0</v>
      </c>
      <c r="MZU21" s="773">
        <f t="shared" si="148"/>
        <v>0</v>
      </c>
      <c r="MZV21" s="773">
        <f t="shared" si="148"/>
        <v>0</v>
      </c>
      <c r="MZW21" s="773">
        <f t="shared" si="148"/>
        <v>0</v>
      </c>
      <c r="MZX21" s="773">
        <f t="shared" si="148"/>
        <v>0</v>
      </c>
      <c r="MZY21" s="773">
        <f t="shared" si="148"/>
        <v>0</v>
      </c>
      <c r="MZZ21" s="773">
        <f t="shared" si="148"/>
        <v>0</v>
      </c>
      <c r="NAA21" s="773">
        <f t="shared" si="148"/>
        <v>0</v>
      </c>
      <c r="NAB21" s="773">
        <f t="shared" si="148"/>
        <v>0</v>
      </c>
      <c r="NAC21" s="773">
        <f t="shared" si="148"/>
        <v>0</v>
      </c>
      <c r="NAD21" s="773">
        <f t="shared" si="148"/>
        <v>0</v>
      </c>
      <c r="NAE21" s="773">
        <f t="shared" si="148"/>
        <v>0</v>
      </c>
      <c r="NAF21" s="773">
        <f t="shared" si="148"/>
        <v>0</v>
      </c>
      <c r="NAG21" s="773">
        <f t="shared" si="148"/>
        <v>0</v>
      </c>
      <c r="NAH21" s="773">
        <f t="shared" si="148"/>
        <v>0</v>
      </c>
      <c r="NAI21" s="773">
        <f t="shared" si="148"/>
        <v>0</v>
      </c>
      <c r="NAJ21" s="773">
        <f t="shared" si="148"/>
        <v>0</v>
      </c>
      <c r="NAK21" s="773">
        <f t="shared" si="148"/>
        <v>0</v>
      </c>
      <c r="NAL21" s="773">
        <f t="shared" si="148"/>
        <v>0</v>
      </c>
      <c r="NAM21" s="773">
        <f t="shared" si="148"/>
        <v>0</v>
      </c>
      <c r="NAN21" s="773">
        <f t="shared" si="148"/>
        <v>0</v>
      </c>
      <c r="NAO21" s="773">
        <f t="shared" si="148"/>
        <v>0</v>
      </c>
      <c r="NAP21" s="773">
        <f t="shared" si="148"/>
        <v>0</v>
      </c>
      <c r="NAQ21" s="773">
        <f t="shared" si="148"/>
        <v>0</v>
      </c>
      <c r="NAR21" s="773">
        <f t="shared" si="148"/>
        <v>0</v>
      </c>
      <c r="NAS21" s="773">
        <f t="shared" si="148"/>
        <v>0</v>
      </c>
      <c r="NAT21" s="773">
        <f t="shared" si="148"/>
        <v>0</v>
      </c>
      <c r="NAU21" s="773">
        <f t="shared" si="148"/>
        <v>0</v>
      </c>
      <c r="NAV21" s="773">
        <f t="shared" si="148"/>
        <v>0</v>
      </c>
      <c r="NAW21" s="773">
        <f t="shared" si="148"/>
        <v>0</v>
      </c>
      <c r="NAX21" s="773">
        <f t="shared" si="148"/>
        <v>0</v>
      </c>
      <c r="NAY21" s="773">
        <f t="shared" si="148"/>
        <v>0</v>
      </c>
      <c r="NAZ21" s="773">
        <f t="shared" si="148"/>
        <v>0</v>
      </c>
      <c r="NBA21" s="773">
        <f t="shared" si="148"/>
        <v>0</v>
      </c>
      <c r="NBB21" s="773">
        <f t="shared" si="148"/>
        <v>0</v>
      </c>
      <c r="NBC21" s="773">
        <f t="shared" si="148"/>
        <v>0</v>
      </c>
      <c r="NBD21" s="773">
        <f t="shared" si="148"/>
        <v>0</v>
      </c>
      <c r="NBE21" s="773">
        <f t="shared" si="148"/>
        <v>0</v>
      </c>
      <c r="NBF21" s="773">
        <f t="shared" si="148"/>
        <v>0</v>
      </c>
      <c r="NBG21" s="773">
        <f t="shared" si="148"/>
        <v>0</v>
      </c>
      <c r="NBH21" s="773">
        <f t="shared" si="148"/>
        <v>0</v>
      </c>
      <c r="NBI21" s="773">
        <f t="shared" si="148"/>
        <v>0</v>
      </c>
      <c r="NBJ21" s="773">
        <f t="shared" si="148"/>
        <v>0</v>
      </c>
      <c r="NBK21" s="773">
        <f t="shared" si="148"/>
        <v>0</v>
      </c>
      <c r="NBL21" s="773">
        <f t="shared" si="148"/>
        <v>0</v>
      </c>
      <c r="NBM21" s="773">
        <f t="shared" si="148"/>
        <v>0</v>
      </c>
      <c r="NBN21" s="773">
        <f t="shared" si="148"/>
        <v>0</v>
      </c>
      <c r="NBO21" s="773">
        <f t="shared" si="148"/>
        <v>0</v>
      </c>
      <c r="NBP21" s="773">
        <f t="shared" si="148"/>
        <v>0</v>
      </c>
      <c r="NBQ21" s="773">
        <f t="shared" si="148"/>
        <v>0</v>
      </c>
      <c r="NBR21" s="773">
        <f t="shared" si="148"/>
        <v>0</v>
      </c>
      <c r="NBS21" s="773">
        <f t="shared" si="148"/>
        <v>0</v>
      </c>
      <c r="NBT21" s="773">
        <f t="shared" si="148"/>
        <v>0</v>
      </c>
      <c r="NBU21" s="773">
        <f t="shared" si="148"/>
        <v>0</v>
      </c>
      <c r="NBV21" s="773">
        <f t="shared" si="148"/>
        <v>0</v>
      </c>
      <c r="NBW21" s="773">
        <f t="shared" si="148"/>
        <v>0</v>
      </c>
      <c r="NBX21" s="773">
        <f t="shared" si="148"/>
        <v>0</v>
      </c>
      <c r="NBY21" s="773">
        <f t="shared" si="148"/>
        <v>0</v>
      </c>
      <c r="NBZ21" s="773">
        <f t="shared" si="148"/>
        <v>0</v>
      </c>
      <c r="NCA21" s="773">
        <f t="shared" si="148"/>
        <v>0</v>
      </c>
      <c r="NCB21" s="773">
        <f t="shared" ref="NCB21:NEM21" si="149">IF(OR(NCB26&lt;$C$18,NCB26&gt;($C$18+9)),0,NCB27)</f>
        <v>0</v>
      </c>
      <c r="NCC21" s="773">
        <f t="shared" si="149"/>
        <v>0</v>
      </c>
      <c r="NCD21" s="773">
        <f t="shared" si="149"/>
        <v>0</v>
      </c>
      <c r="NCE21" s="773">
        <f t="shared" si="149"/>
        <v>0</v>
      </c>
      <c r="NCF21" s="773">
        <f t="shared" si="149"/>
        <v>0</v>
      </c>
      <c r="NCG21" s="773">
        <f t="shared" si="149"/>
        <v>0</v>
      </c>
      <c r="NCH21" s="773">
        <f t="shared" si="149"/>
        <v>0</v>
      </c>
      <c r="NCI21" s="773">
        <f t="shared" si="149"/>
        <v>0</v>
      </c>
      <c r="NCJ21" s="773">
        <f t="shared" si="149"/>
        <v>0</v>
      </c>
      <c r="NCK21" s="773">
        <f t="shared" si="149"/>
        <v>0</v>
      </c>
      <c r="NCL21" s="773">
        <f t="shared" si="149"/>
        <v>0</v>
      </c>
      <c r="NCM21" s="773">
        <f t="shared" si="149"/>
        <v>0</v>
      </c>
      <c r="NCN21" s="773">
        <f t="shared" si="149"/>
        <v>0</v>
      </c>
      <c r="NCO21" s="773">
        <f t="shared" si="149"/>
        <v>0</v>
      </c>
      <c r="NCP21" s="773">
        <f t="shared" si="149"/>
        <v>0</v>
      </c>
      <c r="NCQ21" s="773">
        <f t="shared" si="149"/>
        <v>0</v>
      </c>
      <c r="NCR21" s="773">
        <f t="shared" si="149"/>
        <v>0</v>
      </c>
      <c r="NCS21" s="773">
        <f t="shared" si="149"/>
        <v>0</v>
      </c>
      <c r="NCT21" s="773">
        <f t="shared" si="149"/>
        <v>0</v>
      </c>
      <c r="NCU21" s="773">
        <f t="shared" si="149"/>
        <v>0</v>
      </c>
      <c r="NCV21" s="773">
        <f t="shared" si="149"/>
        <v>0</v>
      </c>
      <c r="NCW21" s="773">
        <f t="shared" si="149"/>
        <v>0</v>
      </c>
      <c r="NCX21" s="773">
        <f t="shared" si="149"/>
        <v>0</v>
      </c>
      <c r="NCY21" s="773">
        <f t="shared" si="149"/>
        <v>0</v>
      </c>
      <c r="NCZ21" s="773">
        <f t="shared" si="149"/>
        <v>0</v>
      </c>
      <c r="NDA21" s="773">
        <f t="shared" si="149"/>
        <v>0</v>
      </c>
      <c r="NDB21" s="773">
        <f t="shared" si="149"/>
        <v>0</v>
      </c>
      <c r="NDC21" s="773">
        <f t="shared" si="149"/>
        <v>0</v>
      </c>
      <c r="NDD21" s="773">
        <f t="shared" si="149"/>
        <v>0</v>
      </c>
      <c r="NDE21" s="773">
        <f t="shared" si="149"/>
        <v>0</v>
      </c>
      <c r="NDF21" s="773">
        <f t="shared" si="149"/>
        <v>0</v>
      </c>
      <c r="NDG21" s="773">
        <f t="shared" si="149"/>
        <v>0</v>
      </c>
      <c r="NDH21" s="773">
        <f t="shared" si="149"/>
        <v>0</v>
      </c>
      <c r="NDI21" s="773">
        <f t="shared" si="149"/>
        <v>0</v>
      </c>
      <c r="NDJ21" s="773">
        <f t="shared" si="149"/>
        <v>0</v>
      </c>
      <c r="NDK21" s="773">
        <f t="shared" si="149"/>
        <v>0</v>
      </c>
      <c r="NDL21" s="773">
        <f t="shared" si="149"/>
        <v>0</v>
      </c>
      <c r="NDM21" s="773">
        <f t="shared" si="149"/>
        <v>0</v>
      </c>
      <c r="NDN21" s="773">
        <f t="shared" si="149"/>
        <v>0</v>
      </c>
      <c r="NDO21" s="773">
        <f t="shared" si="149"/>
        <v>0</v>
      </c>
      <c r="NDP21" s="773">
        <f t="shared" si="149"/>
        <v>0</v>
      </c>
      <c r="NDQ21" s="773">
        <f t="shared" si="149"/>
        <v>0</v>
      </c>
      <c r="NDR21" s="773">
        <f t="shared" si="149"/>
        <v>0</v>
      </c>
      <c r="NDS21" s="773">
        <f t="shared" si="149"/>
        <v>0</v>
      </c>
      <c r="NDT21" s="773">
        <f t="shared" si="149"/>
        <v>0</v>
      </c>
      <c r="NDU21" s="773">
        <f t="shared" si="149"/>
        <v>0</v>
      </c>
      <c r="NDV21" s="773">
        <f t="shared" si="149"/>
        <v>0</v>
      </c>
      <c r="NDW21" s="773">
        <f t="shared" si="149"/>
        <v>0</v>
      </c>
      <c r="NDX21" s="773">
        <f t="shared" si="149"/>
        <v>0</v>
      </c>
      <c r="NDY21" s="773">
        <f t="shared" si="149"/>
        <v>0</v>
      </c>
      <c r="NDZ21" s="773">
        <f t="shared" si="149"/>
        <v>0</v>
      </c>
      <c r="NEA21" s="773">
        <f t="shared" si="149"/>
        <v>0</v>
      </c>
      <c r="NEB21" s="773">
        <f t="shared" si="149"/>
        <v>0</v>
      </c>
      <c r="NEC21" s="773">
        <f t="shared" si="149"/>
        <v>0</v>
      </c>
      <c r="NED21" s="773">
        <f t="shared" si="149"/>
        <v>0</v>
      </c>
      <c r="NEE21" s="773">
        <f t="shared" si="149"/>
        <v>0</v>
      </c>
      <c r="NEF21" s="773">
        <f t="shared" si="149"/>
        <v>0</v>
      </c>
      <c r="NEG21" s="773">
        <f t="shared" si="149"/>
        <v>0</v>
      </c>
      <c r="NEH21" s="773">
        <f t="shared" si="149"/>
        <v>0</v>
      </c>
      <c r="NEI21" s="773">
        <f t="shared" si="149"/>
        <v>0</v>
      </c>
      <c r="NEJ21" s="773">
        <f t="shared" si="149"/>
        <v>0</v>
      </c>
      <c r="NEK21" s="773">
        <f t="shared" si="149"/>
        <v>0</v>
      </c>
      <c r="NEL21" s="773">
        <f t="shared" si="149"/>
        <v>0</v>
      </c>
      <c r="NEM21" s="773">
        <f t="shared" si="149"/>
        <v>0</v>
      </c>
      <c r="NEN21" s="773">
        <f t="shared" ref="NEN21:NGY21" si="150">IF(OR(NEN26&lt;$C$18,NEN26&gt;($C$18+9)),0,NEN27)</f>
        <v>0</v>
      </c>
      <c r="NEO21" s="773">
        <f t="shared" si="150"/>
        <v>0</v>
      </c>
      <c r="NEP21" s="773">
        <f t="shared" si="150"/>
        <v>0</v>
      </c>
      <c r="NEQ21" s="773">
        <f t="shared" si="150"/>
        <v>0</v>
      </c>
      <c r="NER21" s="773">
        <f t="shared" si="150"/>
        <v>0</v>
      </c>
      <c r="NES21" s="773">
        <f t="shared" si="150"/>
        <v>0</v>
      </c>
      <c r="NET21" s="773">
        <f t="shared" si="150"/>
        <v>0</v>
      </c>
      <c r="NEU21" s="773">
        <f t="shared" si="150"/>
        <v>0</v>
      </c>
      <c r="NEV21" s="773">
        <f t="shared" si="150"/>
        <v>0</v>
      </c>
      <c r="NEW21" s="773">
        <f t="shared" si="150"/>
        <v>0</v>
      </c>
      <c r="NEX21" s="773">
        <f t="shared" si="150"/>
        <v>0</v>
      </c>
      <c r="NEY21" s="773">
        <f t="shared" si="150"/>
        <v>0</v>
      </c>
      <c r="NEZ21" s="773">
        <f t="shared" si="150"/>
        <v>0</v>
      </c>
      <c r="NFA21" s="773">
        <f t="shared" si="150"/>
        <v>0</v>
      </c>
      <c r="NFB21" s="773">
        <f t="shared" si="150"/>
        <v>0</v>
      </c>
      <c r="NFC21" s="773">
        <f t="shared" si="150"/>
        <v>0</v>
      </c>
      <c r="NFD21" s="773">
        <f t="shared" si="150"/>
        <v>0</v>
      </c>
      <c r="NFE21" s="773">
        <f t="shared" si="150"/>
        <v>0</v>
      </c>
      <c r="NFF21" s="773">
        <f t="shared" si="150"/>
        <v>0</v>
      </c>
      <c r="NFG21" s="773">
        <f t="shared" si="150"/>
        <v>0</v>
      </c>
      <c r="NFH21" s="773">
        <f t="shared" si="150"/>
        <v>0</v>
      </c>
      <c r="NFI21" s="773">
        <f t="shared" si="150"/>
        <v>0</v>
      </c>
      <c r="NFJ21" s="773">
        <f t="shared" si="150"/>
        <v>0</v>
      </c>
      <c r="NFK21" s="773">
        <f t="shared" si="150"/>
        <v>0</v>
      </c>
      <c r="NFL21" s="773">
        <f t="shared" si="150"/>
        <v>0</v>
      </c>
      <c r="NFM21" s="773">
        <f t="shared" si="150"/>
        <v>0</v>
      </c>
      <c r="NFN21" s="773">
        <f t="shared" si="150"/>
        <v>0</v>
      </c>
      <c r="NFO21" s="773">
        <f t="shared" si="150"/>
        <v>0</v>
      </c>
      <c r="NFP21" s="773">
        <f t="shared" si="150"/>
        <v>0</v>
      </c>
      <c r="NFQ21" s="773">
        <f t="shared" si="150"/>
        <v>0</v>
      </c>
      <c r="NFR21" s="773">
        <f t="shared" si="150"/>
        <v>0</v>
      </c>
      <c r="NFS21" s="773">
        <f t="shared" si="150"/>
        <v>0</v>
      </c>
      <c r="NFT21" s="773">
        <f t="shared" si="150"/>
        <v>0</v>
      </c>
      <c r="NFU21" s="773">
        <f t="shared" si="150"/>
        <v>0</v>
      </c>
      <c r="NFV21" s="773">
        <f t="shared" si="150"/>
        <v>0</v>
      </c>
      <c r="NFW21" s="773">
        <f t="shared" si="150"/>
        <v>0</v>
      </c>
      <c r="NFX21" s="773">
        <f t="shared" si="150"/>
        <v>0</v>
      </c>
      <c r="NFY21" s="773">
        <f t="shared" si="150"/>
        <v>0</v>
      </c>
      <c r="NFZ21" s="773">
        <f t="shared" si="150"/>
        <v>0</v>
      </c>
      <c r="NGA21" s="773">
        <f t="shared" si="150"/>
        <v>0</v>
      </c>
      <c r="NGB21" s="773">
        <f t="shared" si="150"/>
        <v>0</v>
      </c>
      <c r="NGC21" s="773">
        <f t="shared" si="150"/>
        <v>0</v>
      </c>
      <c r="NGD21" s="773">
        <f t="shared" si="150"/>
        <v>0</v>
      </c>
      <c r="NGE21" s="773">
        <f t="shared" si="150"/>
        <v>0</v>
      </c>
      <c r="NGF21" s="773">
        <f t="shared" si="150"/>
        <v>0</v>
      </c>
      <c r="NGG21" s="773">
        <f t="shared" si="150"/>
        <v>0</v>
      </c>
      <c r="NGH21" s="773">
        <f t="shared" si="150"/>
        <v>0</v>
      </c>
      <c r="NGI21" s="773">
        <f t="shared" si="150"/>
        <v>0</v>
      </c>
      <c r="NGJ21" s="773">
        <f t="shared" si="150"/>
        <v>0</v>
      </c>
      <c r="NGK21" s="773">
        <f t="shared" si="150"/>
        <v>0</v>
      </c>
      <c r="NGL21" s="773">
        <f t="shared" si="150"/>
        <v>0</v>
      </c>
      <c r="NGM21" s="773">
        <f t="shared" si="150"/>
        <v>0</v>
      </c>
      <c r="NGN21" s="773">
        <f t="shared" si="150"/>
        <v>0</v>
      </c>
      <c r="NGO21" s="773">
        <f t="shared" si="150"/>
        <v>0</v>
      </c>
      <c r="NGP21" s="773">
        <f t="shared" si="150"/>
        <v>0</v>
      </c>
      <c r="NGQ21" s="773">
        <f t="shared" si="150"/>
        <v>0</v>
      </c>
      <c r="NGR21" s="773">
        <f t="shared" si="150"/>
        <v>0</v>
      </c>
      <c r="NGS21" s="773">
        <f t="shared" si="150"/>
        <v>0</v>
      </c>
      <c r="NGT21" s="773">
        <f t="shared" si="150"/>
        <v>0</v>
      </c>
      <c r="NGU21" s="773">
        <f t="shared" si="150"/>
        <v>0</v>
      </c>
      <c r="NGV21" s="773">
        <f t="shared" si="150"/>
        <v>0</v>
      </c>
      <c r="NGW21" s="773">
        <f t="shared" si="150"/>
        <v>0</v>
      </c>
      <c r="NGX21" s="773">
        <f t="shared" si="150"/>
        <v>0</v>
      </c>
      <c r="NGY21" s="773">
        <f t="shared" si="150"/>
        <v>0</v>
      </c>
      <c r="NGZ21" s="773">
        <f t="shared" ref="NGZ21:NJK21" si="151">IF(OR(NGZ26&lt;$C$18,NGZ26&gt;($C$18+9)),0,NGZ27)</f>
        <v>0</v>
      </c>
      <c r="NHA21" s="773">
        <f t="shared" si="151"/>
        <v>0</v>
      </c>
      <c r="NHB21" s="773">
        <f t="shared" si="151"/>
        <v>0</v>
      </c>
      <c r="NHC21" s="773">
        <f t="shared" si="151"/>
        <v>0</v>
      </c>
      <c r="NHD21" s="773">
        <f t="shared" si="151"/>
        <v>0</v>
      </c>
      <c r="NHE21" s="773">
        <f t="shared" si="151"/>
        <v>0</v>
      </c>
      <c r="NHF21" s="773">
        <f t="shared" si="151"/>
        <v>0</v>
      </c>
      <c r="NHG21" s="773">
        <f t="shared" si="151"/>
        <v>0</v>
      </c>
      <c r="NHH21" s="773">
        <f t="shared" si="151"/>
        <v>0</v>
      </c>
      <c r="NHI21" s="773">
        <f t="shared" si="151"/>
        <v>0</v>
      </c>
      <c r="NHJ21" s="773">
        <f t="shared" si="151"/>
        <v>0</v>
      </c>
      <c r="NHK21" s="773">
        <f t="shared" si="151"/>
        <v>0</v>
      </c>
      <c r="NHL21" s="773">
        <f t="shared" si="151"/>
        <v>0</v>
      </c>
      <c r="NHM21" s="773">
        <f t="shared" si="151"/>
        <v>0</v>
      </c>
      <c r="NHN21" s="773">
        <f t="shared" si="151"/>
        <v>0</v>
      </c>
      <c r="NHO21" s="773">
        <f t="shared" si="151"/>
        <v>0</v>
      </c>
      <c r="NHP21" s="773">
        <f t="shared" si="151"/>
        <v>0</v>
      </c>
      <c r="NHQ21" s="773">
        <f t="shared" si="151"/>
        <v>0</v>
      </c>
      <c r="NHR21" s="773">
        <f t="shared" si="151"/>
        <v>0</v>
      </c>
      <c r="NHS21" s="773">
        <f t="shared" si="151"/>
        <v>0</v>
      </c>
      <c r="NHT21" s="773">
        <f t="shared" si="151"/>
        <v>0</v>
      </c>
      <c r="NHU21" s="773">
        <f t="shared" si="151"/>
        <v>0</v>
      </c>
      <c r="NHV21" s="773">
        <f t="shared" si="151"/>
        <v>0</v>
      </c>
      <c r="NHW21" s="773">
        <f t="shared" si="151"/>
        <v>0</v>
      </c>
      <c r="NHX21" s="773">
        <f t="shared" si="151"/>
        <v>0</v>
      </c>
      <c r="NHY21" s="773">
        <f t="shared" si="151"/>
        <v>0</v>
      </c>
      <c r="NHZ21" s="773">
        <f t="shared" si="151"/>
        <v>0</v>
      </c>
      <c r="NIA21" s="773">
        <f t="shared" si="151"/>
        <v>0</v>
      </c>
      <c r="NIB21" s="773">
        <f t="shared" si="151"/>
        <v>0</v>
      </c>
      <c r="NIC21" s="773">
        <f t="shared" si="151"/>
        <v>0</v>
      </c>
      <c r="NID21" s="773">
        <f t="shared" si="151"/>
        <v>0</v>
      </c>
      <c r="NIE21" s="773">
        <f t="shared" si="151"/>
        <v>0</v>
      </c>
      <c r="NIF21" s="773">
        <f t="shared" si="151"/>
        <v>0</v>
      </c>
      <c r="NIG21" s="773">
        <f t="shared" si="151"/>
        <v>0</v>
      </c>
      <c r="NIH21" s="773">
        <f t="shared" si="151"/>
        <v>0</v>
      </c>
      <c r="NII21" s="773">
        <f t="shared" si="151"/>
        <v>0</v>
      </c>
      <c r="NIJ21" s="773">
        <f t="shared" si="151"/>
        <v>0</v>
      </c>
      <c r="NIK21" s="773">
        <f t="shared" si="151"/>
        <v>0</v>
      </c>
      <c r="NIL21" s="773">
        <f t="shared" si="151"/>
        <v>0</v>
      </c>
      <c r="NIM21" s="773">
        <f t="shared" si="151"/>
        <v>0</v>
      </c>
      <c r="NIN21" s="773">
        <f t="shared" si="151"/>
        <v>0</v>
      </c>
      <c r="NIO21" s="773">
        <f t="shared" si="151"/>
        <v>0</v>
      </c>
      <c r="NIP21" s="773">
        <f t="shared" si="151"/>
        <v>0</v>
      </c>
      <c r="NIQ21" s="773">
        <f t="shared" si="151"/>
        <v>0</v>
      </c>
      <c r="NIR21" s="773">
        <f t="shared" si="151"/>
        <v>0</v>
      </c>
      <c r="NIS21" s="773">
        <f t="shared" si="151"/>
        <v>0</v>
      </c>
      <c r="NIT21" s="773">
        <f t="shared" si="151"/>
        <v>0</v>
      </c>
      <c r="NIU21" s="773">
        <f t="shared" si="151"/>
        <v>0</v>
      </c>
      <c r="NIV21" s="773">
        <f t="shared" si="151"/>
        <v>0</v>
      </c>
      <c r="NIW21" s="773">
        <f t="shared" si="151"/>
        <v>0</v>
      </c>
      <c r="NIX21" s="773">
        <f t="shared" si="151"/>
        <v>0</v>
      </c>
      <c r="NIY21" s="773">
        <f t="shared" si="151"/>
        <v>0</v>
      </c>
      <c r="NIZ21" s="773">
        <f t="shared" si="151"/>
        <v>0</v>
      </c>
      <c r="NJA21" s="773">
        <f t="shared" si="151"/>
        <v>0</v>
      </c>
      <c r="NJB21" s="773">
        <f t="shared" si="151"/>
        <v>0</v>
      </c>
      <c r="NJC21" s="773">
        <f t="shared" si="151"/>
        <v>0</v>
      </c>
      <c r="NJD21" s="773">
        <f t="shared" si="151"/>
        <v>0</v>
      </c>
      <c r="NJE21" s="773">
        <f t="shared" si="151"/>
        <v>0</v>
      </c>
      <c r="NJF21" s="773">
        <f t="shared" si="151"/>
        <v>0</v>
      </c>
      <c r="NJG21" s="773">
        <f t="shared" si="151"/>
        <v>0</v>
      </c>
      <c r="NJH21" s="773">
        <f t="shared" si="151"/>
        <v>0</v>
      </c>
      <c r="NJI21" s="773">
        <f t="shared" si="151"/>
        <v>0</v>
      </c>
      <c r="NJJ21" s="773">
        <f t="shared" si="151"/>
        <v>0</v>
      </c>
      <c r="NJK21" s="773">
        <f t="shared" si="151"/>
        <v>0</v>
      </c>
      <c r="NJL21" s="773">
        <f t="shared" ref="NJL21:NLW21" si="152">IF(OR(NJL26&lt;$C$18,NJL26&gt;($C$18+9)),0,NJL27)</f>
        <v>0</v>
      </c>
      <c r="NJM21" s="773">
        <f t="shared" si="152"/>
        <v>0</v>
      </c>
      <c r="NJN21" s="773">
        <f t="shared" si="152"/>
        <v>0</v>
      </c>
      <c r="NJO21" s="773">
        <f t="shared" si="152"/>
        <v>0</v>
      </c>
      <c r="NJP21" s="773">
        <f t="shared" si="152"/>
        <v>0</v>
      </c>
      <c r="NJQ21" s="773">
        <f t="shared" si="152"/>
        <v>0</v>
      </c>
      <c r="NJR21" s="773">
        <f t="shared" si="152"/>
        <v>0</v>
      </c>
      <c r="NJS21" s="773">
        <f t="shared" si="152"/>
        <v>0</v>
      </c>
      <c r="NJT21" s="773">
        <f t="shared" si="152"/>
        <v>0</v>
      </c>
      <c r="NJU21" s="773">
        <f t="shared" si="152"/>
        <v>0</v>
      </c>
      <c r="NJV21" s="773">
        <f t="shared" si="152"/>
        <v>0</v>
      </c>
      <c r="NJW21" s="773">
        <f t="shared" si="152"/>
        <v>0</v>
      </c>
      <c r="NJX21" s="773">
        <f t="shared" si="152"/>
        <v>0</v>
      </c>
      <c r="NJY21" s="773">
        <f t="shared" si="152"/>
        <v>0</v>
      </c>
      <c r="NJZ21" s="773">
        <f t="shared" si="152"/>
        <v>0</v>
      </c>
      <c r="NKA21" s="773">
        <f t="shared" si="152"/>
        <v>0</v>
      </c>
      <c r="NKB21" s="773">
        <f t="shared" si="152"/>
        <v>0</v>
      </c>
      <c r="NKC21" s="773">
        <f t="shared" si="152"/>
        <v>0</v>
      </c>
      <c r="NKD21" s="773">
        <f t="shared" si="152"/>
        <v>0</v>
      </c>
      <c r="NKE21" s="773">
        <f t="shared" si="152"/>
        <v>0</v>
      </c>
      <c r="NKF21" s="773">
        <f t="shared" si="152"/>
        <v>0</v>
      </c>
      <c r="NKG21" s="773">
        <f t="shared" si="152"/>
        <v>0</v>
      </c>
      <c r="NKH21" s="773">
        <f t="shared" si="152"/>
        <v>0</v>
      </c>
      <c r="NKI21" s="773">
        <f t="shared" si="152"/>
        <v>0</v>
      </c>
      <c r="NKJ21" s="773">
        <f t="shared" si="152"/>
        <v>0</v>
      </c>
      <c r="NKK21" s="773">
        <f t="shared" si="152"/>
        <v>0</v>
      </c>
      <c r="NKL21" s="773">
        <f t="shared" si="152"/>
        <v>0</v>
      </c>
      <c r="NKM21" s="773">
        <f t="shared" si="152"/>
        <v>0</v>
      </c>
      <c r="NKN21" s="773">
        <f t="shared" si="152"/>
        <v>0</v>
      </c>
      <c r="NKO21" s="773">
        <f t="shared" si="152"/>
        <v>0</v>
      </c>
      <c r="NKP21" s="773">
        <f t="shared" si="152"/>
        <v>0</v>
      </c>
      <c r="NKQ21" s="773">
        <f t="shared" si="152"/>
        <v>0</v>
      </c>
      <c r="NKR21" s="773">
        <f t="shared" si="152"/>
        <v>0</v>
      </c>
      <c r="NKS21" s="773">
        <f t="shared" si="152"/>
        <v>0</v>
      </c>
      <c r="NKT21" s="773">
        <f t="shared" si="152"/>
        <v>0</v>
      </c>
      <c r="NKU21" s="773">
        <f t="shared" si="152"/>
        <v>0</v>
      </c>
      <c r="NKV21" s="773">
        <f t="shared" si="152"/>
        <v>0</v>
      </c>
      <c r="NKW21" s="773">
        <f t="shared" si="152"/>
        <v>0</v>
      </c>
      <c r="NKX21" s="773">
        <f t="shared" si="152"/>
        <v>0</v>
      </c>
      <c r="NKY21" s="773">
        <f t="shared" si="152"/>
        <v>0</v>
      </c>
      <c r="NKZ21" s="773">
        <f t="shared" si="152"/>
        <v>0</v>
      </c>
      <c r="NLA21" s="773">
        <f t="shared" si="152"/>
        <v>0</v>
      </c>
      <c r="NLB21" s="773">
        <f t="shared" si="152"/>
        <v>0</v>
      </c>
      <c r="NLC21" s="773">
        <f t="shared" si="152"/>
        <v>0</v>
      </c>
      <c r="NLD21" s="773">
        <f t="shared" si="152"/>
        <v>0</v>
      </c>
      <c r="NLE21" s="773">
        <f t="shared" si="152"/>
        <v>0</v>
      </c>
      <c r="NLF21" s="773">
        <f t="shared" si="152"/>
        <v>0</v>
      </c>
      <c r="NLG21" s="773">
        <f t="shared" si="152"/>
        <v>0</v>
      </c>
      <c r="NLH21" s="773">
        <f t="shared" si="152"/>
        <v>0</v>
      </c>
      <c r="NLI21" s="773">
        <f t="shared" si="152"/>
        <v>0</v>
      </c>
      <c r="NLJ21" s="773">
        <f t="shared" si="152"/>
        <v>0</v>
      </c>
      <c r="NLK21" s="773">
        <f t="shared" si="152"/>
        <v>0</v>
      </c>
      <c r="NLL21" s="773">
        <f t="shared" si="152"/>
        <v>0</v>
      </c>
      <c r="NLM21" s="773">
        <f t="shared" si="152"/>
        <v>0</v>
      </c>
      <c r="NLN21" s="773">
        <f t="shared" si="152"/>
        <v>0</v>
      </c>
      <c r="NLO21" s="773">
        <f t="shared" si="152"/>
        <v>0</v>
      </c>
      <c r="NLP21" s="773">
        <f t="shared" si="152"/>
        <v>0</v>
      </c>
      <c r="NLQ21" s="773">
        <f t="shared" si="152"/>
        <v>0</v>
      </c>
      <c r="NLR21" s="773">
        <f t="shared" si="152"/>
        <v>0</v>
      </c>
      <c r="NLS21" s="773">
        <f t="shared" si="152"/>
        <v>0</v>
      </c>
      <c r="NLT21" s="773">
        <f t="shared" si="152"/>
        <v>0</v>
      </c>
      <c r="NLU21" s="773">
        <f t="shared" si="152"/>
        <v>0</v>
      </c>
      <c r="NLV21" s="773">
        <f t="shared" si="152"/>
        <v>0</v>
      </c>
      <c r="NLW21" s="773">
        <f t="shared" si="152"/>
        <v>0</v>
      </c>
      <c r="NLX21" s="773">
        <f t="shared" ref="NLX21:NOI21" si="153">IF(OR(NLX26&lt;$C$18,NLX26&gt;($C$18+9)),0,NLX27)</f>
        <v>0</v>
      </c>
      <c r="NLY21" s="773">
        <f t="shared" si="153"/>
        <v>0</v>
      </c>
      <c r="NLZ21" s="773">
        <f t="shared" si="153"/>
        <v>0</v>
      </c>
      <c r="NMA21" s="773">
        <f t="shared" si="153"/>
        <v>0</v>
      </c>
      <c r="NMB21" s="773">
        <f t="shared" si="153"/>
        <v>0</v>
      </c>
      <c r="NMC21" s="773">
        <f t="shared" si="153"/>
        <v>0</v>
      </c>
      <c r="NMD21" s="773">
        <f t="shared" si="153"/>
        <v>0</v>
      </c>
      <c r="NME21" s="773">
        <f t="shared" si="153"/>
        <v>0</v>
      </c>
      <c r="NMF21" s="773">
        <f t="shared" si="153"/>
        <v>0</v>
      </c>
      <c r="NMG21" s="773">
        <f t="shared" si="153"/>
        <v>0</v>
      </c>
      <c r="NMH21" s="773">
        <f t="shared" si="153"/>
        <v>0</v>
      </c>
      <c r="NMI21" s="773">
        <f t="shared" si="153"/>
        <v>0</v>
      </c>
      <c r="NMJ21" s="773">
        <f t="shared" si="153"/>
        <v>0</v>
      </c>
      <c r="NMK21" s="773">
        <f t="shared" si="153"/>
        <v>0</v>
      </c>
      <c r="NML21" s="773">
        <f t="shared" si="153"/>
        <v>0</v>
      </c>
      <c r="NMM21" s="773">
        <f t="shared" si="153"/>
        <v>0</v>
      </c>
      <c r="NMN21" s="773">
        <f t="shared" si="153"/>
        <v>0</v>
      </c>
      <c r="NMO21" s="773">
        <f t="shared" si="153"/>
        <v>0</v>
      </c>
      <c r="NMP21" s="773">
        <f t="shared" si="153"/>
        <v>0</v>
      </c>
      <c r="NMQ21" s="773">
        <f t="shared" si="153"/>
        <v>0</v>
      </c>
      <c r="NMR21" s="773">
        <f t="shared" si="153"/>
        <v>0</v>
      </c>
      <c r="NMS21" s="773">
        <f t="shared" si="153"/>
        <v>0</v>
      </c>
      <c r="NMT21" s="773">
        <f t="shared" si="153"/>
        <v>0</v>
      </c>
      <c r="NMU21" s="773">
        <f t="shared" si="153"/>
        <v>0</v>
      </c>
      <c r="NMV21" s="773">
        <f t="shared" si="153"/>
        <v>0</v>
      </c>
      <c r="NMW21" s="773">
        <f t="shared" si="153"/>
        <v>0</v>
      </c>
      <c r="NMX21" s="773">
        <f t="shared" si="153"/>
        <v>0</v>
      </c>
      <c r="NMY21" s="773">
        <f t="shared" si="153"/>
        <v>0</v>
      </c>
      <c r="NMZ21" s="773">
        <f t="shared" si="153"/>
        <v>0</v>
      </c>
      <c r="NNA21" s="773">
        <f t="shared" si="153"/>
        <v>0</v>
      </c>
      <c r="NNB21" s="773">
        <f t="shared" si="153"/>
        <v>0</v>
      </c>
      <c r="NNC21" s="773">
        <f t="shared" si="153"/>
        <v>0</v>
      </c>
      <c r="NND21" s="773">
        <f t="shared" si="153"/>
        <v>0</v>
      </c>
      <c r="NNE21" s="773">
        <f t="shared" si="153"/>
        <v>0</v>
      </c>
      <c r="NNF21" s="773">
        <f t="shared" si="153"/>
        <v>0</v>
      </c>
      <c r="NNG21" s="773">
        <f t="shared" si="153"/>
        <v>0</v>
      </c>
      <c r="NNH21" s="773">
        <f t="shared" si="153"/>
        <v>0</v>
      </c>
      <c r="NNI21" s="773">
        <f t="shared" si="153"/>
        <v>0</v>
      </c>
      <c r="NNJ21" s="773">
        <f t="shared" si="153"/>
        <v>0</v>
      </c>
      <c r="NNK21" s="773">
        <f t="shared" si="153"/>
        <v>0</v>
      </c>
      <c r="NNL21" s="773">
        <f t="shared" si="153"/>
        <v>0</v>
      </c>
      <c r="NNM21" s="773">
        <f t="shared" si="153"/>
        <v>0</v>
      </c>
      <c r="NNN21" s="773">
        <f t="shared" si="153"/>
        <v>0</v>
      </c>
      <c r="NNO21" s="773">
        <f t="shared" si="153"/>
        <v>0</v>
      </c>
      <c r="NNP21" s="773">
        <f t="shared" si="153"/>
        <v>0</v>
      </c>
      <c r="NNQ21" s="773">
        <f t="shared" si="153"/>
        <v>0</v>
      </c>
      <c r="NNR21" s="773">
        <f t="shared" si="153"/>
        <v>0</v>
      </c>
      <c r="NNS21" s="773">
        <f t="shared" si="153"/>
        <v>0</v>
      </c>
      <c r="NNT21" s="773">
        <f t="shared" si="153"/>
        <v>0</v>
      </c>
      <c r="NNU21" s="773">
        <f t="shared" si="153"/>
        <v>0</v>
      </c>
      <c r="NNV21" s="773">
        <f t="shared" si="153"/>
        <v>0</v>
      </c>
      <c r="NNW21" s="773">
        <f t="shared" si="153"/>
        <v>0</v>
      </c>
      <c r="NNX21" s="773">
        <f t="shared" si="153"/>
        <v>0</v>
      </c>
      <c r="NNY21" s="773">
        <f t="shared" si="153"/>
        <v>0</v>
      </c>
      <c r="NNZ21" s="773">
        <f t="shared" si="153"/>
        <v>0</v>
      </c>
      <c r="NOA21" s="773">
        <f t="shared" si="153"/>
        <v>0</v>
      </c>
      <c r="NOB21" s="773">
        <f t="shared" si="153"/>
        <v>0</v>
      </c>
      <c r="NOC21" s="773">
        <f t="shared" si="153"/>
        <v>0</v>
      </c>
      <c r="NOD21" s="773">
        <f t="shared" si="153"/>
        <v>0</v>
      </c>
      <c r="NOE21" s="773">
        <f t="shared" si="153"/>
        <v>0</v>
      </c>
      <c r="NOF21" s="773">
        <f t="shared" si="153"/>
        <v>0</v>
      </c>
      <c r="NOG21" s="773">
        <f t="shared" si="153"/>
        <v>0</v>
      </c>
      <c r="NOH21" s="773">
        <f t="shared" si="153"/>
        <v>0</v>
      </c>
      <c r="NOI21" s="773">
        <f t="shared" si="153"/>
        <v>0</v>
      </c>
      <c r="NOJ21" s="773">
        <f t="shared" ref="NOJ21:NQU21" si="154">IF(OR(NOJ26&lt;$C$18,NOJ26&gt;($C$18+9)),0,NOJ27)</f>
        <v>0</v>
      </c>
      <c r="NOK21" s="773">
        <f t="shared" si="154"/>
        <v>0</v>
      </c>
      <c r="NOL21" s="773">
        <f t="shared" si="154"/>
        <v>0</v>
      </c>
      <c r="NOM21" s="773">
        <f t="shared" si="154"/>
        <v>0</v>
      </c>
      <c r="NON21" s="773">
        <f t="shared" si="154"/>
        <v>0</v>
      </c>
      <c r="NOO21" s="773">
        <f t="shared" si="154"/>
        <v>0</v>
      </c>
      <c r="NOP21" s="773">
        <f t="shared" si="154"/>
        <v>0</v>
      </c>
      <c r="NOQ21" s="773">
        <f t="shared" si="154"/>
        <v>0</v>
      </c>
      <c r="NOR21" s="773">
        <f t="shared" si="154"/>
        <v>0</v>
      </c>
      <c r="NOS21" s="773">
        <f t="shared" si="154"/>
        <v>0</v>
      </c>
      <c r="NOT21" s="773">
        <f t="shared" si="154"/>
        <v>0</v>
      </c>
      <c r="NOU21" s="773">
        <f t="shared" si="154"/>
        <v>0</v>
      </c>
      <c r="NOV21" s="773">
        <f t="shared" si="154"/>
        <v>0</v>
      </c>
      <c r="NOW21" s="773">
        <f t="shared" si="154"/>
        <v>0</v>
      </c>
      <c r="NOX21" s="773">
        <f t="shared" si="154"/>
        <v>0</v>
      </c>
      <c r="NOY21" s="773">
        <f t="shared" si="154"/>
        <v>0</v>
      </c>
      <c r="NOZ21" s="773">
        <f t="shared" si="154"/>
        <v>0</v>
      </c>
      <c r="NPA21" s="773">
        <f t="shared" si="154"/>
        <v>0</v>
      </c>
      <c r="NPB21" s="773">
        <f t="shared" si="154"/>
        <v>0</v>
      </c>
      <c r="NPC21" s="773">
        <f t="shared" si="154"/>
        <v>0</v>
      </c>
      <c r="NPD21" s="773">
        <f t="shared" si="154"/>
        <v>0</v>
      </c>
      <c r="NPE21" s="773">
        <f t="shared" si="154"/>
        <v>0</v>
      </c>
      <c r="NPF21" s="773">
        <f t="shared" si="154"/>
        <v>0</v>
      </c>
      <c r="NPG21" s="773">
        <f t="shared" si="154"/>
        <v>0</v>
      </c>
      <c r="NPH21" s="773">
        <f t="shared" si="154"/>
        <v>0</v>
      </c>
      <c r="NPI21" s="773">
        <f t="shared" si="154"/>
        <v>0</v>
      </c>
      <c r="NPJ21" s="773">
        <f t="shared" si="154"/>
        <v>0</v>
      </c>
      <c r="NPK21" s="773">
        <f t="shared" si="154"/>
        <v>0</v>
      </c>
      <c r="NPL21" s="773">
        <f t="shared" si="154"/>
        <v>0</v>
      </c>
      <c r="NPM21" s="773">
        <f t="shared" si="154"/>
        <v>0</v>
      </c>
      <c r="NPN21" s="773">
        <f t="shared" si="154"/>
        <v>0</v>
      </c>
      <c r="NPO21" s="773">
        <f t="shared" si="154"/>
        <v>0</v>
      </c>
      <c r="NPP21" s="773">
        <f t="shared" si="154"/>
        <v>0</v>
      </c>
      <c r="NPQ21" s="773">
        <f t="shared" si="154"/>
        <v>0</v>
      </c>
      <c r="NPR21" s="773">
        <f t="shared" si="154"/>
        <v>0</v>
      </c>
      <c r="NPS21" s="773">
        <f t="shared" si="154"/>
        <v>0</v>
      </c>
      <c r="NPT21" s="773">
        <f t="shared" si="154"/>
        <v>0</v>
      </c>
      <c r="NPU21" s="773">
        <f t="shared" si="154"/>
        <v>0</v>
      </c>
      <c r="NPV21" s="773">
        <f t="shared" si="154"/>
        <v>0</v>
      </c>
      <c r="NPW21" s="773">
        <f t="shared" si="154"/>
        <v>0</v>
      </c>
      <c r="NPX21" s="773">
        <f t="shared" si="154"/>
        <v>0</v>
      </c>
      <c r="NPY21" s="773">
        <f t="shared" si="154"/>
        <v>0</v>
      </c>
      <c r="NPZ21" s="773">
        <f t="shared" si="154"/>
        <v>0</v>
      </c>
      <c r="NQA21" s="773">
        <f t="shared" si="154"/>
        <v>0</v>
      </c>
      <c r="NQB21" s="773">
        <f t="shared" si="154"/>
        <v>0</v>
      </c>
      <c r="NQC21" s="773">
        <f t="shared" si="154"/>
        <v>0</v>
      </c>
      <c r="NQD21" s="773">
        <f t="shared" si="154"/>
        <v>0</v>
      </c>
      <c r="NQE21" s="773">
        <f t="shared" si="154"/>
        <v>0</v>
      </c>
      <c r="NQF21" s="773">
        <f t="shared" si="154"/>
        <v>0</v>
      </c>
      <c r="NQG21" s="773">
        <f t="shared" si="154"/>
        <v>0</v>
      </c>
      <c r="NQH21" s="773">
        <f t="shared" si="154"/>
        <v>0</v>
      </c>
      <c r="NQI21" s="773">
        <f t="shared" si="154"/>
        <v>0</v>
      </c>
      <c r="NQJ21" s="773">
        <f t="shared" si="154"/>
        <v>0</v>
      </c>
      <c r="NQK21" s="773">
        <f t="shared" si="154"/>
        <v>0</v>
      </c>
      <c r="NQL21" s="773">
        <f t="shared" si="154"/>
        <v>0</v>
      </c>
      <c r="NQM21" s="773">
        <f t="shared" si="154"/>
        <v>0</v>
      </c>
      <c r="NQN21" s="773">
        <f t="shared" si="154"/>
        <v>0</v>
      </c>
      <c r="NQO21" s="773">
        <f t="shared" si="154"/>
        <v>0</v>
      </c>
      <c r="NQP21" s="773">
        <f t="shared" si="154"/>
        <v>0</v>
      </c>
      <c r="NQQ21" s="773">
        <f t="shared" si="154"/>
        <v>0</v>
      </c>
      <c r="NQR21" s="773">
        <f t="shared" si="154"/>
        <v>0</v>
      </c>
      <c r="NQS21" s="773">
        <f t="shared" si="154"/>
        <v>0</v>
      </c>
      <c r="NQT21" s="773">
        <f t="shared" si="154"/>
        <v>0</v>
      </c>
      <c r="NQU21" s="773">
        <f t="shared" si="154"/>
        <v>0</v>
      </c>
      <c r="NQV21" s="773">
        <f t="shared" ref="NQV21:NTG21" si="155">IF(OR(NQV26&lt;$C$18,NQV26&gt;($C$18+9)),0,NQV27)</f>
        <v>0</v>
      </c>
      <c r="NQW21" s="773">
        <f t="shared" si="155"/>
        <v>0</v>
      </c>
      <c r="NQX21" s="773">
        <f t="shared" si="155"/>
        <v>0</v>
      </c>
      <c r="NQY21" s="773">
        <f t="shared" si="155"/>
        <v>0</v>
      </c>
      <c r="NQZ21" s="773">
        <f t="shared" si="155"/>
        <v>0</v>
      </c>
      <c r="NRA21" s="773">
        <f t="shared" si="155"/>
        <v>0</v>
      </c>
      <c r="NRB21" s="773">
        <f t="shared" si="155"/>
        <v>0</v>
      </c>
      <c r="NRC21" s="773">
        <f t="shared" si="155"/>
        <v>0</v>
      </c>
      <c r="NRD21" s="773">
        <f t="shared" si="155"/>
        <v>0</v>
      </c>
      <c r="NRE21" s="773">
        <f t="shared" si="155"/>
        <v>0</v>
      </c>
      <c r="NRF21" s="773">
        <f t="shared" si="155"/>
        <v>0</v>
      </c>
      <c r="NRG21" s="773">
        <f t="shared" si="155"/>
        <v>0</v>
      </c>
      <c r="NRH21" s="773">
        <f t="shared" si="155"/>
        <v>0</v>
      </c>
      <c r="NRI21" s="773">
        <f t="shared" si="155"/>
        <v>0</v>
      </c>
      <c r="NRJ21" s="773">
        <f t="shared" si="155"/>
        <v>0</v>
      </c>
      <c r="NRK21" s="773">
        <f t="shared" si="155"/>
        <v>0</v>
      </c>
      <c r="NRL21" s="773">
        <f t="shared" si="155"/>
        <v>0</v>
      </c>
      <c r="NRM21" s="773">
        <f t="shared" si="155"/>
        <v>0</v>
      </c>
      <c r="NRN21" s="773">
        <f t="shared" si="155"/>
        <v>0</v>
      </c>
      <c r="NRO21" s="773">
        <f t="shared" si="155"/>
        <v>0</v>
      </c>
      <c r="NRP21" s="773">
        <f t="shared" si="155"/>
        <v>0</v>
      </c>
      <c r="NRQ21" s="773">
        <f t="shared" si="155"/>
        <v>0</v>
      </c>
      <c r="NRR21" s="773">
        <f t="shared" si="155"/>
        <v>0</v>
      </c>
      <c r="NRS21" s="773">
        <f t="shared" si="155"/>
        <v>0</v>
      </c>
      <c r="NRT21" s="773">
        <f t="shared" si="155"/>
        <v>0</v>
      </c>
      <c r="NRU21" s="773">
        <f t="shared" si="155"/>
        <v>0</v>
      </c>
      <c r="NRV21" s="773">
        <f t="shared" si="155"/>
        <v>0</v>
      </c>
      <c r="NRW21" s="773">
        <f t="shared" si="155"/>
        <v>0</v>
      </c>
      <c r="NRX21" s="773">
        <f t="shared" si="155"/>
        <v>0</v>
      </c>
      <c r="NRY21" s="773">
        <f t="shared" si="155"/>
        <v>0</v>
      </c>
      <c r="NRZ21" s="773">
        <f t="shared" si="155"/>
        <v>0</v>
      </c>
      <c r="NSA21" s="773">
        <f t="shared" si="155"/>
        <v>0</v>
      </c>
      <c r="NSB21" s="773">
        <f t="shared" si="155"/>
        <v>0</v>
      </c>
      <c r="NSC21" s="773">
        <f t="shared" si="155"/>
        <v>0</v>
      </c>
      <c r="NSD21" s="773">
        <f t="shared" si="155"/>
        <v>0</v>
      </c>
      <c r="NSE21" s="773">
        <f t="shared" si="155"/>
        <v>0</v>
      </c>
      <c r="NSF21" s="773">
        <f t="shared" si="155"/>
        <v>0</v>
      </c>
      <c r="NSG21" s="773">
        <f t="shared" si="155"/>
        <v>0</v>
      </c>
      <c r="NSH21" s="773">
        <f t="shared" si="155"/>
        <v>0</v>
      </c>
      <c r="NSI21" s="773">
        <f t="shared" si="155"/>
        <v>0</v>
      </c>
      <c r="NSJ21" s="773">
        <f t="shared" si="155"/>
        <v>0</v>
      </c>
      <c r="NSK21" s="773">
        <f t="shared" si="155"/>
        <v>0</v>
      </c>
      <c r="NSL21" s="773">
        <f t="shared" si="155"/>
        <v>0</v>
      </c>
      <c r="NSM21" s="773">
        <f t="shared" si="155"/>
        <v>0</v>
      </c>
      <c r="NSN21" s="773">
        <f t="shared" si="155"/>
        <v>0</v>
      </c>
      <c r="NSO21" s="773">
        <f t="shared" si="155"/>
        <v>0</v>
      </c>
      <c r="NSP21" s="773">
        <f t="shared" si="155"/>
        <v>0</v>
      </c>
      <c r="NSQ21" s="773">
        <f t="shared" si="155"/>
        <v>0</v>
      </c>
      <c r="NSR21" s="773">
        <f t="shared" si="155"/>
        <v>0</v>
      </c>
      <c r="NSS21" s="773">
        <f t="shared" si="155"/>
        <v>0</v>
      </c>
      <c r="NST21" s="773">
        <f t="shared" si="155"/>
        <v>0</v>
      </c>
      <c r="NSU21" s="773">
        <f t="shared" si="155"/>
        <v>0</v>
      </c>
      <c r="NSV21" s="773">
        <f t="shared" si="155"/>
        <v>0</v>
      </c>
      <c r="NSW21" s="773">
        <f t="shared" si="155"/>
        <v>0</v>
      </c>
      <c r="NSX21" s="773">
        <f t="shared" si="155"/>
        <v>0</v>
      </c>
      <c r="NSY21" s="773">
        <f t="shared" si="155"/>
        <v>0</v>
      </c>
      <c r="NSZ21" s="773">
        <f t="shared" si="155"/>
        <v>0</v>
      </c>
      <c r="NTA21" s="773">
        <f t="shared" si="155"/>
        <v>0</v>
      </c>
      <c r="NTB21" s="773">
        <f t="shared" si="155"/>
        <v>0</v>
      </c>
      <c r="NTC21" s="773">
        <f t="shared" si="155"/>
        <v>0</v>
      </c>
      <c r="NTD21" s="773">
        <f t="shared" si="155"/>
        <v>0</v>
      </c>
      <c r="NTE21" s="773">
        <f t="shared" si="155"/>
        <v>0</v>
      </c>
      <c r="NTF21" s="773">
        <f t="shared" si="155"/>
        <v>0</v>
      </c>
      <c r="NTG21" s="773">
        <f t="shared" si="155"/>
        <v>0</v>
      </c>
      <c r="NTH21" s="773">
        <f t="shared" ref="NTH21:NVS21" si="156">IF(OR(NTH26&lt;$C$18,NTH26&gt;($C$18+9)),0,NTH27)</f>
        <v>0</v>
      </c>
      <c r="NTI21" s="773">
        <f t="shared" si="156"/>
        <v>0</v>
      </c>
      <c r="NTJ21" s="773">
        <f t="shared" si="156"/>
        <v>0</v>
      </c>
      <c r="NTK21" s="773">
        <f t="shared" si="156"/>
        <v>0</v>
      </c>
      <c r="NTL21" s="773">
        <f t="shared" si="156"/>
        <v>0</v>
      </c>
      <c r="NTM21" s="773">
        <f t="shared" si="156"/>
        <v>0</v>
      </c>
      <c r="NTN21" s="773">
        <f t="shared" si="156"/>
        <v>0</v>
      </c>
      <c r="NTO21" s="773">
        <f t="shared" si="156"/>
        <v>0</v>
      </c>
      <c r="NTP21" s="773">
        <f t="shared" si="156"/>
        <v>0</v>
      </c>
      <c r="NTQ21" s="773">
        <f t="shared" si="156"/>
        <v>0</v>
      </c>
      <c r="NTR21" s="773">
        <f t="shared" si="156"/>
        <v>0</v>
      </c>
      <c r="NTS21" s="773">
        <f t="shared" si="156"/>
        <v>0</v>
      </c>
      <c r="NTT21" s="773">
        <f t="shared" si="156"/>
        <v>0</v>
      </c>
      <c r="NTU21" s="773">
        <f t="shared" si="156"/>
        <v>0</v>
      </c>
      <c r="NTV21" s="773">
        <f t="shared" si="156"/>
        <v>0</v>
      </c>
      <c r="NTW21" s="773">
        <f t="shared" si="156"/>
        <v>0</v>
      </c>
      <c r="NTX21" s="773">
        <f t="shared" si="156"/>
        <v>0</v>
      </c>
      <c r="NTY21" s="773">
        <f t="shared" si="156"/>
        <v>0</v>
      </c>
      <c r="NTZ21" s="773">
        <f t="shared" si="156"/>
        <v>0</v>
      </c>
      <c r="NUA21" s="773">
        <f t="shared" si="156"/>
        <v>0</v>
      </c>
      <c r="NUB21" s="773">
        <f t="shared" si="156"/>
        <v>0</v>
      </c>
      <c r="NUC21" s="773">
        <f t="shared" si="156"/>
        <v>0</v>
      </c>
      <c r="NUD21" s="773">
        <f t="shared" si="156"/>
        <v>0</v>
      </c>
      <c r="NUE21" s="773">
        <f t="shared" si="156"/>
        <v>0</v>
      </c>
      <c r="NUF21" s="773">
        <f t="shared" si="156"/>
        <v>0</v>
      </c>
      <c r="NUG21" s="773">
        <f t="shared" si="156"/>
        <v>0</v>
      </c>
      <c r="NUH21" s="773">
        <f t="shared" si="156"/>
        <v>0</v>
      </c>
      <c r="NUI21" s="773">
        <f t="shared" si="156"/>
        <v>0</v>
      </c>
      <c r="NUJ21" s="773">
        <f t="shared" si="156"/>
        <v>0</v>
      </c>
      <c r="NUK21" s="773">
        <f t="shared" si="156"/>
        <v>0</v>
      </c>
      <c r="NUL21" s="773">
        <f t="shared" si="156"/>
        <v>0</v>
      </c>
      <c r="NUM21" s="773">
        <f t="shared" si="156"/>
        <v>0</v>
      </c>
      <c r="NUN21" s="773">
        <f t="shared" si="156"/>
        <v>0</v>
      </c>
      <c r="NUO21" s="773">
        <f t="shared" si="156"/>
        <v>0</v>
      </c>
      <c r="NUP21" s="773">
        <f t="shared" si="156"/>
        <v>0</v>
      </c>
      <c r="NUQ21" s="773">
        <f t="shared" si="156"/>
        <v>0</v>
      </c>
      <c r="NUR21" s="773">
        <f t="shared" si="156"/>
        <v>0</v>
      </c>
      <c r="NUS21" s="773">
        <f t="shared" si="156"/>
        <v>0</v>
      </c>
      <c r="NUT21" s="773">
        <f t="shared" si="156"/>
        <v>0</v>
      </c>
      <c r="NUU21" s="773">
        <f t="shared" si="156"/>
        <v>0</v>
      </c>
      <c r="NUV21" s="773">
        <f t="shared" si="156"/>
        <v>0</v>
      </c>
      <c r="NUW21" s="773">
        <f t="shared" si="156"/>
        <v>0</v>
      </c>
      <c r="NUX21" s="773">
        <f t="shared" si="156"/>
        <v>0</v>
      </c>
      <c r="NUY21" s="773">
        <f t="shared" si="156"/>
        <v>0</v>
      </c>
      <c r="NUZ21" s="773">
        <f t="shared" si="156"/>
        <v>0</v>
      </c>
      <c r="NVA21" s="773">
        <f t="shared" si="156"/>
        <v>0</v>
      </c>
      <c r="NVB21" s="773">
        <f t="shared" si="156"/>
        <v>0</v>
      </c>
      <c r="NVC21" s="773">
        <f t="shared" si="156"/>
        <v>0</v>
      </c>
      <c r="NVD21" s="773">
        <f t="shared" si="156"/>
        <v>0</v>
      </c>
      <c r="NVE21" s="773">
        <f t="shared" si="156"/>
        <v>0</v>
      </c>
      <c r="NVF21" s="773">
        <f t="shared" si="156"/>
        <v>0</v>
      </c>
      <c r="NVG21" s="773">
        <f t="shared" si="156"/>
        <v>0</v>
      </c>
      <c r="NVH21" s="773">
        <f t="shared" si="156"/>
        <v>0</v>
      </c>
      <c r="NVI21" s="773">
        <f t="shared" si="156"/>
        <v>0</v>
      </c>
      <c r="NVJ21" s="773">
        <f t="shared" si="156"/>
        <v>0</v>
      </c>
      <c r="NVK21" s="773">
        <f t="shared" si="156"/>
        <v>0</v>
      </c>
      <c r="NVL21" s="773">
        <f t="shared" si="156"/>
        <v>0</v>
      </c>
      <c r="NVM21" s="773">
        <f t="shared" si="156"/>
        <v>0</v>
      </c>
      <c r="NVN21" s="773">
        <f t="shared" si="156"/>
        <v>0</v>
      </c>
      <c r="NVO21" s="773">
        <f t="shared" si="156"/>
        <v>0</v>
      </c>
      <c r="NVP21" s="773">
        <f t="shared" si="156"/>
        <v>0</v>
      </c>
      <c r="NVQ21" s="773">
        <f t="shared" si="156"/>
        <v>0</v>
      </c>
      <c r="NVR21" s="773">
        <f t="shared" si="156"/>
        <v>0</v>
      </c>
      <c r="NVS21" s="773">
        <f t="shared" si="156"/>
        <v>0</v>
      </c>
      <c r="NVT21" s="773">
        <f t="shared" ref="NVT21:NYE21" si="157">IF(OR(NVT26&lt;$C$18,NVT26&gt;($C$18+9)),0,NVT27)</f>
        <v>0</v>
      </c>
      <c r="NVU21" s="773">
        <f t="shared" si="157"/>
        <v>0</v>
      </c>
      <c r="NVV21" s="773">
        <f t="shared" si="157"/>
        <v>0</v>
      </c>
      <c r="NVW21" s="773">
        <f t="shared" si="157"/>
        <v>0</v>
      </c>
      <c r="NVX21" s="773">
        <f t="shared" si="157"/>
        <v>0</v>
      </c>
      <c r="NVY21" s="773">
        <f t="shared" si="157"/>
        <v>0</v>
      </c>
      <c r="NVZ21" s="773">
        <f t="shared" si="157"/>
        <v>0</v>
      </c>
      <c r="NWA21" s="773">
        <f t="shared" si="157"/>
        <v>0</v>
      </c>
      <c r="NWB21" s="773">
        <f t="shared" si="157"/>
        <v>0</v>
      </c>
      <c r="NWC21" s="773">
        <f t="shared" si="157"/>
        <v>0</v>
      </c>
      <c r="NWD21" s="773">
        <f t="shared" si="157"/>
        <v>0</v>
      </c>
      <c r="NWE21" s="773">
        <f t="shared" si="157"/>
        <v>0</v>
      </c>
      <c r="NWF21" s="773">
        <f t="shared" si="157"/>
        <v>0</v>
      </c>
      <c r="NWG21" s="773">
        <f t="shared" si="157"/>
        <v>0</v>
      </c>
      <c r="NWH21" s="773">
        <f t="shared" si="157"/>
        <v>0</v>
      </c>
      <c r="NWI21" s="773">
        <f t="shared" si="157"/>
        <v>0</v>
      </c>
      <c r="NWJ21" s="773">
        <f t="shared" si="157"/>
        <v>0</v>
      </c>
      <c r="NWK21" s="773">
        <f t="shared" si="157"/>
        <v>0</v>
      </c>
      <c r="NWL21" s="773">
        <f t="shared" si="157"/>
        <v>0</v>
      </c>
      <c r="NWM21" s="773">
        <f t="shared" si="157"/>
        <v>0</v>
      </c>
      <c r="NWN21" s="773">
        <f t="shared" si="157"/>
        <v>0</v>
      </c>
      <c r="NWO21" s="773">
        <f t="shared" si="157"/>
        <v>0</v>
      </c>
      <c r="NWP21" s="773">
        <f t="shared" si="157"/>
        <v>0</v>
      </c>
      <c r="NWQ21" s="773">
        <f t="shared" si="157"/>
        <v>0</v>
      </c>
      <c r="NWR21" s="773">
        <f t="shared" si="157"/>
        <v>0</v>
      </c>
      <c r="NWS21" s="773">
        <f t="shared" si="157"/>
        <v>0</v>
      </c>
      <c r="NWT21" s="773">
        <f t="shared" si="157"/>
        <v>0</v>
      </c>
      <c r="NWU21" s="773">
        <f t="shared" si="157"/>
        <v>0</v>
      </c>
      <c r="NWV21" s="773">
        <f t="shared" si="157"/>
        <v>0</v>
      </c>
      <c r="NWW21" s="773">
        <f t="shared" si="157"/>
        <v>0</v>
      </c>
      <c r="NWX21" s="773">
        <f t="shared" si="157"/>
        <v>0</v>
      </c>
      <c r="NWY21" s="773">
        <f t="shared" si="157"/>
        <v>0</v>
      </c>
      <c r="NWZ21" s="773">
        <f t="shared" si="157"/>
        <v>0</v>
      </c>
      <c r="NXA21" s="773">
        <f t="shared" si="157"/>
        <v>0</v>
      </c>
      <c r="NXB21" s="773">
        <f t="shared" si="157"/>
        <v>0</v>
      </c>
      <c r="NXC21" s="773">
        <f t="shared" si="157"/>
        <v>0</v>
      </c>
      <c r="NXD21" s="773">
        <f t="shared" si="157"/>
        <v>0</v>
      </c>
      <c r="NXE21" s="773">
        <f t="shared" si="157"/>
        <v>0</v>
      </c>
      <c r="NXF21" s="773">
        <f t="shared" si="157"/>
        <v>0</v>
      </c>
      <c r="NXG21" s="773">
        <f t="shared" si="157"/>
        <v>0</v>
      </c>
      <c r="NXH21" s="773">
        <f t="shared" si="157"/>
        <v>0</v>
      </c>
      <c r="NXI21" s="773">
        <f t="shared" si="157"/>
        <v>0</v>
      </c>
      <c r="NXJ21" s="773">
        <f t="shared" si="157"/>
        <v>0</v>
      </c>
      <c r="NXK21" s="773">
        <f t="shared" si="157"/>
        <v>0</v>
      </c>
      <c r="NXL21" s="773">
        <f t="shared" si="157"/>
        <v>0</v>
      </c>
      <c r="NXM21" s="773">
        <f t="shared" si="157"/>
        <v>0</v>
      </c>
      <c r="NXN21" s="773">
        <f t="shared" si="157"/>
        <v>0</v>
      </c>
      <c r="NXO21" s="773">
        <f t="shared" si="157"/>
        <v>0</v>
      </c>
      <c r="NXP21" s="773">
        <f t="shared" si="157"/>
        <v>0</v>
      </c>
      <c r="NXQ21" s="773">
        <f t="shared" si="157"/>
        <v>0</v>
      </c>
      <c r="NXR21" s="773">
        <f t="shared" si="157"/>
        <v>0</v>
      </c>
      <c r="NXS21" s="773">
        <f t="shared" si="157"/>
        <v>0</v>
      </c>
      <c r="NXT21" s="773">
        <f t="shared" si="157"/>
        <v>0</v>
      </c>
      <c r="NXU21" s="773">
        <f t="shared" si="157"/>
        <v>0</v>
      </c>
      <c r="NXV21" s="773">
        <f t="shared" si="157"/>
        <v>0</v>
      </c>
      <c r="NXW21" s="773">
        <f t="shared" si="157"/>
        <v>0</v>
      </c>
      <c r="NXX21" s="773">
        <f t="shared" si="157"/>
        <v>0</v>
      </c>
      <c r="NXY21" s="773">
        <f t="shared" si="157"/>
        <v>0</v>
      </c>
      <c r="NXZ21" s="773">
        <f t="shared" si="157"/>
        <v>0</v>
      </c>
      <c r="NYA21" s="773">
        <f t="shared" si="157"/>
        <v>0</v>
      </c>
      <c r="NYB21" s="773">
        <f t="shared" si="157"/>
        <v>0</v>
      </c>
      <c r="NYC21" s="773">
        <f t="shared" si="157"/>
        <v>0</v>
      </c>
      <c r="NYD21" s="773">
        <f t="shared" si="157"/>
        <v>0</v>
      </c>
      <c r="NYE21" s="773">
        <f t="shared" si="157"/>
        <v>0</v>
      </c>
      <c r="NYF21" s="773">
        <f t="shared" ref="NYF21:OAQ21" si="158">IF(OR(NYF26&lt;$C$18,NYF26&gt;($C$18+9)),0,NYF27)</f>
        <v>0</v>
      </c>
      <c r="NYG21" s="773">
        <f t="shared" si="158"/>
        <v>0</v>
      </c>
      <c r="NYH21" s="773">
        <f t="shared" si="158"/>
        <v>0</v>
      </c>
      <c r="NYI21" s="773">
        <f t="shared" si="158"/>
        <v>0</v>
      </c>
      <c r="NYJ21" s="773">
        <f t="shared" si="158"/>
        <v>0</v>
      </c>
      <c r="NYK21" s="773">
        <f t="shared" si="158"/>
        <v>0</v>
      </c>
      <c r="NYL21" s="773">
        <f t="shared" si="158"/>
        <v>0</v>
      </c>
      <c r="NYM21" s="773">
        <f t="shared" si="158"/>
        <v>0</v>
      </c>
      <c r="NYN21" s="773">
        <f t="shared" si="158"/>
        <v>0</v>
      </c>
      <c r="NYO21" s="773">
        <f t="shared" si="158"/>
        <v>0</v>
      </c>
      <c r="NYP21" s="773">
        <f t="shared" si="158"/>
        <v>0</v>
      </c>
      <c r="NYQ21" s="773">
        <f t="shared" si="158"/>
        <v>0</v>
      </c>
      <c r="NYR21" s="773">
        <f t="shared" si="158"/>
        <v>0</v>
      </c>
      <c r="NYS21" s="773">
        <f t="shared" si="158"/>
        <v>0</v>
      </c>
      <c r="NYT21" s="773">
        <f t="shared" si="158"/>
        <v>0</v>
      </c>
      <c r="NYU21" s="773">
        <f t="shared" si="158"/>
        <v>0</v>
      </c>
      <c r="NYV21" s="773">
        <f t="shared" si="158"/>
        <v>0</v>
      </c>
      <c r="NYW21" s="773">
        <f t="shared" si="158"/>
        <v>0</v>
      </c>
      <c r="NYX21" s="773">
        <f t="shared" si="158"/>
        <v>0</v>
      </c>
      <c r="NYY21" s="773">
        <f t="shared" si="158"/>
        <v>0</v>
      </c>
      <c r="NYZ21" s="773">
        <f t="shared" si="158"/>
        <v>0</v>
      </c>
      <c r="NZA21" s="773">
        <f t="shared" si="158"/>
        <v>0</v>
      </c>
      <c r="NZB21" s="773">
        <f t="shared" si="158"/>
        <v>0</v>
      </c>
      <c r="NZC21" s="773">
        <f t="shared" si="158"/>
        <v>0</v>
      </c>
      <c r="NZD21" s="773">
        <f t="shared" si="158"/>
        <v>0</v>
      </c>
      <c r="NZE21" s="773">
        <f t="shared" si="158"/>
        <v>0</v>
      </c>
      <c r="NZF21" s="773">
        <f t="shared" si="158"/>
        <v>0</v>
      </c>
      <c r="NZG21" s="773">
        <f t="shared" si="158"/>
        <v>0</v>
      </c>
      <c r="NZH21" s="773">
        <f t="shared" si="158"/>
        <v>0</v>
      </c>
      <c r="NZI21" s="773">
        <f t="shared" si="158"/>
        <v>0</v>
      </c>
      <c r="NZJ21" s="773">
        <f t="shared" si="158"/>
        <v>0</v>
      </c>
      <c r="NZK21" s="773">
        <f t="shared" si="158"/>
        <v>0</v>
      </c>
      <c r="NZL21" s="773">
        <f t="shared" si="158"/>
        <v>0</v>
      </c>
      <c r="NZM21" s="773">
        <f t="shared" si="158"/>
        <v>0</v>
      </c>
      <c r="NZN21" s="773">
        <f t="shared" si="158"/>
        <v>0</v>
      </c>
      <c r="NZO21" s="773">
        <f t="shared" si="158"/>
        <v>0</v>
      </c>
      <c r="NZP21" s="773">
        <f t="shared" si="158"/>
        <v>0</v>
      </c>
      <c r="NZQ21" s="773">
        <f t="shared" si="158"/>
        <v>0</v>
      </c>
      <c r="NZR21" s="773">
        <f t="shared" si="158"/>
        <v>0</v>
      </c>
      <c r="NZS21" s="773">
        <f t="shared" si="158"/>
        <v>0</v>
      </c>
      <c r="NZT21" s="773">
        <f t="shared" si="158"/>
        <v>0</v>
      </c>
      <c r="NZU21" s="773">
        <f t="shared" si="158"/>
        <v>0</v>
      </c>
      <c r="NZV21" s="773">
        <f t="shared" si="158"/>
        <v>0</v>
      </c>
      <c r="NZW21" s="773">
        <f t="shared" si="158"/>
        <v>0</v>
      </c>
      <c r="NZX21" s="773">
        <f t="shared" si="158"/>
        <v>0</v>
      </c>
      <c r="NZY21" s="773">
        <f t="shared" si="158"/>
        <v>0</v>
      </c>
      <c r="NZZ21" s="773">
        <f t="shared" si="158"/>
        <v>0</v>
      </c>
      <c r="OAA21" s="773">
        <f t="shared" si="158"/>
        <v>0</v>
      </c>
      <c r="OAB21" s="773">
        <f t="shared" si="158"/>
        <v>0</v>
      </c>
      <c r="OAC21" s="773">
        <f t="shared" si="158"/>
        <v>0</v>
      </c>
      <c r="OAD21" s="773">
        <f t="shared" si="158"/>
        <v>0</v>
      </c>
      <c r="OAE21" s="773">
        <f t="shared" si="158"/>
        <v>0</v>
      </c>
      <c r="OAF21" s="773">
        <f t="shared" si="158"/>
        <v>0</v>
      </c>
      <c r="OAG21" s="773">
        <f t="shared" si="158"/>
        <v>0</v>
      </c>
      <c r="OAH21" s="773">
        <f t="shared" si="158"/>
        <v>0</v>
      </c>
      <c r="OAI21" s="773">
        <f t="shared" si="158"/>
        <v>0</v>
      </c>
      <c r="OAJ21" s="773">
        <f t="shared" si="158"/>
        <v>0</v>
      </c>
      <c r="OAK21" s="773">
        <f t="shared" si="158"/>
        <v>0</v>
      </c>
      <c r="OAL21" s="773">
        <f t="shared" si="158"/>
        <v>0</v>
      </c>
      <c r="OAM21" s="773">
        <f t="shared" si="158"/>
        <v>0</v>
      </c>
      <c r="OAN21" s="773">
        <f t="shared" si="158"/>
        <v>0</v>
      </c>
      <c r="OAO21" s="773">
        <f t="shared" si="158"/>
        <v>0</v>
      </c>
      <c r="OAP21" s="773">
        <f t="shared" si="158"/>
        <v>0</v>
      </c>
      <c r="OAQ21" s="773">
        <f t="shared" si="158"/>
        <v>0</v>
      </c>
      <c r="OAR21" s="773">
        <f t="shared" ref="OAR21:ODC21" si="159">IF(OR(OAR26&lt;$C$18,OAR26&gt;($C$18+9)),0,OAR27)</f>
        <v>0</v>
      </c>
      <c r="OAS21" s="773">
        <f t="shared" si="159"/>
        <v>0</v>
      </c>
      <c r="OAT21" s="773">
        <f t="shared" si="159"/>
        <v>0</v>
      </c>
      <c r="OAU21" s="773">
        <f t="shared" si="159"/>
        <v>0</v>
      </c>
      <c r="OAV21" s="773">
        <f t="shared" si="159"/>
        <v>0</v>
      </c>
      <c r="OAW21" s="773">
        <f t="shared" si="159"/>
        <v>0</v>
      </c>
      <c r="OAX21" s="773">
        <f t="shared" si="159"/>
        <v>0</v>
      </c>
      <c r="OAY21" s="773">
        <f t="shared" si="159"/>
        <v>0</v>
      </c>
      <c r="OAZ21" s="773">
        <f t="shared" si="159"/>
        <v>0</v>
      </c>
      <c r="OBA21" s="773">
        <f t="shared" si="159"/>
        <v>0</v>
      </c>
      <c r="OBB21" s="773">
        <f t="shared" si="159"/>
        <v>0</v>
      </c>
      <c r="OBC21" s="773">
        <f t="shared" si="159"/>
        <v>0</v>
      </c>
      <c r="OBD21" s="773">
        <f t="shared" si="159"/>
        <v>0</v>
      </c>
      <c r="OBE21" s="773">
        <f t="shared" si="159"/>
        <v>0</v>
      </c>
      <c r="OBF21" s="773">
        <f t="shared" si="159"/>
        <v>0</v>
      </c>
      <c r="OBG21" s="773">
        <f t="shared" si="159"/>
        <v>0</v>
      </c>
      <c r="OBH21" s="773">
        <f t="shared" si="159"/>
        <v>0</v>
      </c>
      <c r="OBI21" s="773">
        <f t="shared" si="159"/>
        <v>0</v>
      </c>
      <c r="OBJ21" s="773">
        <f t="shared" si="159"/>
        <v>0</v>
      </c>
      <c r="OBK21" s="773">
        <f t="shared" si="159"/>
        <v>0</v>
      </c>
      <c r="OBL21" s="773">
        <f t="shared" si="159"/>
        <v>0</v>
      </c>
      <c r="OBM21" s="773">
        <f t="shared" si="159"/>
        <v>0</v>
      </c>
      <c r="OBN21" s="773">
        <f t="shared" si="159"/>
        <v>0</v>
      </c>
      <c r="OBO21" s="773">
        <f t="shared" si="159"/>
        <v>0</v>
      </c>
      <c r="OBP21" s="773">
        <f t="shared" si="159"/>
        <v>0</v>
      </c>
      <c r="OBQ21" s="773">
        <f t="shared" si="159"/>
        <v>0</v>
      </c>
      <c r="OBR21" s="773">
        <f t="shared" si="159"/>
        <v>0</v>
      </c>
      <c r="OBS21" s="773">
        <f t="shared" si="159"/>
        <v>0</v>
      </c>
      <c r="OBT21" s="773">
        <f t="shared" si="159"/>
        <v>0</v>
      </c>
      <c r="OBU21" s="773">
        <f t="shared" si="159"/>
        <v>0</v>
      </c>
      <c r="OBV21" s="773">
        <f t="shared" si="159"/>
        <v>0</v>
      </c>
      <c r="OBW21" s="773">
        <f t="shared" si="159"/>
        <v>0</v>
      </c>
      <c r="OBX21" s="773">
        <f t="shared" si="159"/>
        <v>0</v>
      </c>
      <c r="OBY21" s="773">
        <f t="shared" si="159"/>
        <v>0</v>
      </c>
      <c r="OBZ21" s="773">
        <f t="shared" si="159"/>
        <v>0</v>
      </c>
      <c r="OCA21" s="773">
        <f t="shared" si="159"/>
        <v>0</v>
      </c>
      <c r="OCB21" s="773">
        <f t="shared" si="159"/>
        <v>0</v>
      </c>
      <c r="OCC21" s="773">
        <f t="shared" si="159"/>
        <v>0</v>
      </c>
      <c r="OCD21" s="773">
        <f t="shared" si="159"/>
        <v>0</v>
      </c>
      <c r="OCE21" s="773">
        <f t="shared" si="159"/>
        <v>0</v>
      </c>
      <c r="OCF21" s="773">
        <f t="shared" si="159"/>
        <v>0</v>
      </c>
      <c r="OCG21" s="773">
        <f t="shared" si="159"/>
        <v>0</v>
      </c>
      <c r="OCH21" s="773">
        <f t="shared" si="159"/>
        <v>0</v>
      </c>
      <c r="OCI21" s="773">
        <f t="shared" si="159"/>
        <v>0</v>
      </c>
      <c r="OCJ21" s="773">
        <f t="shared" si="159"/>
        <v>0</v>
      </c>
      <c r="OCK21" s="773">
        <f t="shared" si="159"/>
        <v>0</v>
      </c>
      <c r="OCL21" s="773">
        <f t="shared" si="159"/>
        <v>0</v>
      </c>
      <c r="OCM21" s="773">
        <f t="shared" si="159"/>
        <v>0</v>
      </c>
      <c r="OCN21" s="773">
        <f t="shared" si="159"/>
        <v>0</v>
      </c>
      <c r="OCO21" s="773">
        <f t="shared" si="159"/>
        <v>0</v>
      </c>
      <c r="OCP21" s="773">
        <f t="shared" si="159"/>
        <v>0</v>
      </c>
      <c r="OCQ21" s="773">
        <f t="shared" si="159"/>
        <v>0</v>
      </c>
      <c r="OCR21" s="773">
        <f t="shared" si="159"/>
        <v>0</v>
      </c>
      <c r="OCS21" s="773">
        <f t="shared" si="159"/>
        <v>0</v>
      </c>
      <c r="OCT21" s="773">
        <f t="shared" si="159"/>
        <v>0</v>
      </c>
      <c r="OCU21" s="773">
        <f t="shared" si="159"/>
        <v>0</v>
      </c>
      <c r="OCV21" s="773">
        <f t="shared" si="159"/>
        <v>0</v>
      </c>
      <c r="OCW21" s="773">
        <f t="shared" si="159"/>
        <v>0</v>
      </c>
      <c r="OCX21" s="773">
        <f t="shared" si="159"/>
        <v>0</v>
      </c>
      <c r="OCY21" s="773">
        <f t="shared" si="159"/>
        <v>0</v>
      </c>
      <c r="OCZ21" s="773">
        <f t="shared" si="159"/>
        <v>0</v>
      </c>
      <c r="ODA21" s="773">
        <f t="shared" si="159"/>
        <v>0</v>
      </c>
      <c r="ODB21" s="773">
        <f t="shared" si="159"/>
        <v>0</v>
      </c>
      <c r="ODC21" s="773">
        <f t="shared" si="159"/>
        <v>0</v>
      </c>
      <c r="ODD21" s="773">
        <f t="shared" ref="ODD21:OFO21" si="160">IF(OR(ODD26&lt;$C$18,ODD26&gt;($C$18+9)),0,ODD27)</f>
        <v>0</v>
      </c>
      <c r="ODE21" s="773">
        <f t="shared" si="160"/>
        <v>0</v>
      </c>
      <c r="ODF21" s="773">
        <f t="shared" si="160"/>
        <v>0</v>
      </c>
      <c r="ODG21" s="773">
        <f t="shared" si="160"/>
        <v>0</v>
      </c>
      <c r="ODH21" s="773">
        <f t="shared" si="160"/>
        <v>0</v>
      </c>
      <c r="ODI21" s="773">
        <f t="shared" si="160"/>
        <v>0</v>
      </c>
      <c r="ODJ21" s="773">
        <f t="shared" si="160"/>
        <v>0</v>
      </c>
      <c r="ODK21" s="773">
        <f t="shared" si="160"/>
        <v>0</v>
      </c>
      <c r="ODL21" s="773">
        <f t="shared" si="160"/>
        <v>0</v>
      </c>
      <c r="ODM21" s="773">
        <f t="shared" si="160"/>
        <v>0</v>
      </c>
      <c r="ODN21" s="773">
        <f t="shared" si="160"/>
        <v>0</v>
      </c>
      <c r="ODO21" s="773">
        <f t="shared" si="160"/>
        <v>0</v>
      </c>
      <c r="ODP21" s="773">
        <f t="shared" si="160"/>
        <v>0</v>
      </c>
      <c r="ODQ21" s="773">
        <f t="shared" si="160"/>
        <v>0</v>
      </c>
      <c r="ODR21" s="773">
        <f t="shared" si="160"/>
        <v>0</v>
      </c>
      <c r="ODS21" s="773">
        <f t="shared" si="160"/>
        <v>0</v>
      </c>
      <c r="ODT21" s="773">
        <f t="shared" si="160"/>
        <v>0</v>
      </c>
      <c r="ODU21" s="773">
        <f t="shared" si="160"/>
        <v>0</v>
      </c>
      <c r="ODV21" s="773">
        <f t="shared" si="160"/>
        <v>0</v>
      </c>
      <c r="ODW21" s="773">
        <f t="shared" si="160"/>
        <v>0</v>
      </c>
      <c r="ODX21" s="773">
        <f t="shared" si="160"/>
        <v>0</v>
      </c>
      <c r="ODY21" s="773">
        <f t="shared" si="160"/>
        <v>0</v>
      </c>
      <c r="ODZ21" s="773">
        <f t="shared" si="160"/>
        <v>0</v>
      </c>
      <c r="OEA21" s="773">
        <f t="shared" si="160"/>
        <v>0</v>
      </c>
      <c r="OEB21" s="773">
        <f t="shared" si="160"/>
        <v>0</v>
      </c>
      <c r="OEC21" s="773">
        <f t="shared" si="160"/>
        <v>0</v>
      </c>
      <c r="OED21" s="773">
        <f t="shared" si="160"/>
        <v>0</v>
      </c>
      <c r="OEE21" s="773">
        <f t="shared" si="160"/>
        <v>0</v>
      </c>
      <c r="OEF21" s="773">
        <f t="shared" si="160"/>
        <v>0</v>
      </c>
      <c r="OEG21" s="773">
        <f t="shared" si="160"/>
        <v>0</v>
      </c>
      <c r="OEH21" s="773">
        <f t="shared" si="160"/>
        <v>0</v>
      </c>
      <c r="OEI21" s="773">
        <f t="shared" si="160"/>
        <v>0</v>
      </c>
      <c r="OEJ21" s="773">
        <f t="shared" si="160"/>
        <v>0</v>
      </c>
      <c r="OEK21" s="773">
        <f t="shared" si="160"/>
        <v>0</v>
      </c>
      <c r="OEL21" s="773">
        <f t="shared" si="160"/>
        <v>0</v>
      </c>
      <c r="OEM21" s="773">
        <f t="shared" si="160"/>
        <v>0</v>
      </c>
      <c r="OEN21" s="773">
        <f t="shared" si="160"/>
        <v>0</v>
      </c>
      <c r="OEO21" s="773">
        <f t="shared" si="160"/>
        <v>0</v>
      </c>
      <c r="OEP21" s="773">
        <f t="shared" si="160"/>
        <v>0</v>
      </c>
      <c r="OEQ21" s="773">
        <f t="shared" si="160"/>
        <v>0</v>
      </c>
      <c r="OER21" s="773">
        <f t="shared" si="160"/>
        <v>0</v>
      </c>
      <c r="OES21" s="773">
        <f t="shared" si="160"/>
        <v>0</v>
      </c>
      <c r="OET21" s="773">
        <f t="shared" si="160"/>
        <v>0</v>
      </c>
      <c r="OEU21" s="773">
        <f t="shared" si="160"/>
        <v>0</v>
      </c>
      <c r="OEV21" s="773">
        <f t="shared" si="160"/>
        <v>0</v>
      </c>
      <c r="OEW21" s="773">
        <f t="shared" si="160"/>
        <v>0</v>
      </c>
      <c r="OEX21" s="773">
        <f t="shared" si="160"/>
        <v>0</v>
      </c>
      <c r="OEY21" s="773">
        <f t="shared" si="160"/>
        <v>0</v>
      </c>
      <c r="OEZ21" s="773">
        <f t="shared" si="160"/>
        <v>0</v>
      </c>
      <c r="OFA21" s="773">
        <f t="shared" si="160"/>
        <v>0</v>
      </c>
      <c r="OFB21" s="773">
        <f t="shared" si="160"/>
        <v>0</v>
      </c>
      <c r="OFC21" s="773">
        <f t="shared" si="160"/>
        <v>0</v>
      </c>
      <c r="OFD21" s="773">
        <f t="shared" si="160"/>
        <v>0</v>
      </c>
      <c r="OFE21" s="773">
        <f t="shared" si="160"/>
        <v>0</v>
      </c>
      <c r="OFF21" s="773">
        <f t="shared" si="160"/>
        <v>0</v>
      </c>
      <c r="OFG21" s="773">
        <f t="shared" si="160"/>
        <v>0</v>
      </c>
      <c r="OFH21" s="773">
        <f t="shared" si="160"/>
        <v>0</v>
      </c>
      <c r="OFI21" s="773">
        <f t="shared" si="160"/>
        <v>0</v>
      </c>
      <c r="OFJ21" s="773">
        <f t="shared" si="160"/>
        <v>0</v>
      </c>
      <c r="OFK21" s="773">
        <f t="shared" si="160"/>
        <v>0</v>
      </c>
      <c r="OFL21" s="773">
        <f t="shared" si="160"/>
        <v>0</v>
      </c>
      <c r="OFM21" s="773">
        <f t="shared" si="160"/>
        <v>0</v>
      </c>
      <c r="OFN21" s="773">
        <f t="shared" si="160"/>
        <v>0</v>
      </c>
      <c r="OFO21" s="773">
        <f t="shared" si="160"/>
        <v>0</v>
      </c>
      <c r="OFP21" s="773">
        <f t="shared" ref="OFP21:OIA21" si="161">IF(OR(OFP26&lt;$C$18,OFP26&gt;($C$18+9)),0,OFP27)</f>
        <v>0</v>
      </c>
      <c r="OFQ21" s="773">
        <f t="shared" si="161"/>
        <v>0</v>
      </c>
      <c r="OFR21" s="773">
        <f t="shared" si="161"/>
        <v>0</v>
      </c>
      <c r="OFS21" s="773">
        <f t="shared" si="161"/>
        <v>0</v>
      </c>
      <c r="OFT21" s="773">
        <f t="shared" si="161"/>
        <v>0</v>
      </c>
      <c r="OFU21" s="773">
        <f t="shared" si="161"/>
        <v>0</v>
      </c>
      <c r="OFV21" s="773">
        <f t="shared" si="161"/>
        <v>0</v>
      </c>
      <c r="OFW21" s="773">
        <f t="shared" si="161"/>
        <v>0</v>
      </c>
      <c r="OFX21" s="773">
        <f t="shared" si="161"/>
        <v>0</v>
      </c>
      <c r="OFY21" s="773">
        <f t="shared" si="161"/>
        <v>0</v>
      </c>
      <c r="OFZ21" s="773">
        <f t="shared" si="161"/>
        <v>0</v>
      </c>
      <c r="OGA21" s="773">
        <f t="shared" si="161"/>
        <v>0</v>
      </c>
      <c r="OGB21" s="773">
        <f t="shared" si="161"/>
        <v>0</v>
      </c>
      <c r="OGC21" s="773">
        <f t="shared" si="161"/>
        <v>0</v>
      </c>
      <c r="OGD21" s="773">
        <f t="shared" si="161"/>
        <v>0</v>
      </c>
      <c r="OGE21" s="773">
        <f t="shared" si="161"/>
        <v>0</v>
      </c>
      <c r="OGF21" s="773">
        <f t="shared" si="161"/>
        <v>0</v>
      </c>
      <c r="OGG21" s="773">
        <f t="shared" si="161"/>
        <v>0</v>
      </c>
      <c r="OGH21" s="773">
        <f t="shared" si="161"/>
        <v>0</v>
      </c>
      <c r="OGI21" s="773">
        <f t="shared" si="161"/>
        <v>0</v>
      </c>
      <c r="OGJ21" s="773">
        <f t="shared" si="161"/>
        <v>0</v>
      </c>
      <c r="OGK21" s="773">
        <f t="shared" si="161"/>
        <v>0</v>
      </c>
      <c r="OGL21" s="773">
        <f t="shared" si="161"/>
        <v>0</v>
      </c>
      <c r="OGM21" s="773">
        <f t="shared" si="161"/>
        <v>0</v>
      </c>
      <c r="OGN21" s="773">
        <f t="shared" si="161"/>
        <v>0</v>
      </c>
      <c r="OGO21" s="773">
        <f t="shared" si="161"/>
        <v>0</v>
      </c>
      <c r="OGP21" s="773">
        <f t="shared" si="161"/>
        <v>0</v>
      </c>
      <c r="OGQ21" s="773">
        <f t="shared" si="161"/>
        <v>0</v>
      </c>
      <c r="OGR21" s="773">
        <f t="shared" si="161"/>
        <v>0</v>
      </c>
      <c r="OGS21" s="773">
        <f t="shared" si="161"/>
        <v>0</v>
      </c>
      <c r="OGT21" s="773">
        <f t="shared" si="161"/>
        <v>0</v>
      </c>
      <c r="OGU21" s="773">
        <f t="shared" si="161"/>
        <v>0</v>
      </c>
      <c r="OGV21" s="773">
        <f t="shared" si="161"/>
        <v>0</v>
      </c>
      <c r="OGW21" s="773">
        <f t="shared" si="161"/>
        <v>0</v>
      </c>
      <c r="OGX21" s="773">
        <f t="shared" si="161"/>
        <v>0</v>
      </c>
      <c r="OGY21" s="773">
        <f t="shared" si="161"/>
        <v>0</v>
      </c>
      <c r="OGZ21" s="773">
        <f t="shared" si="161"/>
        <v>0</v>
      </c>
      <c r="OHA21" s="773">
        <f t="shared" si="161"/>
        <v>0</v>
      </c>
      <c r="OHB21" s="773">
        <f t="shared" si="161"/>
        <v>0</v>
      </c>
      <c r="OHC21" s="773">
        <f t="shared" si="161"/>
        <v>0</v>
      </c>
      <c r="OHD21" s="773">
        <f t="shared" si="161"/>
        <v>0</v>
      </c>
      <c r="OHE21" s="773">
        <f t="shared" si="161"/>
        <v>0</v>
      </c>
      <c r="OHF21" s="773">
        <f t="shared" si="161"/>
        <v>0</v>
      </c>
      <c r="OHG21" s="773">
        <f t="shared" si="161"/>
        <v>0</v>
      </c>
      <c r="OHH21" s="773">
        <f t="shared" si="161"/>
        <v>0</v>
      </c>
      <c r="OHI21" s="773">
        <f t="shared" si="161"/>
        <v>0</v>
      </c>
      <c r="OHJ21" s="773">
        <f t="shared" si="161"/>
        <v>0</v>
      </c>
      <c r="OHK21" s="773">
        <f t="shared" si="161"/>
        <v>0</v>
      </c>
      <c r="OHL21" s="773">
        <f t="shared" si="161"/>
        <v>0</v>
      </c>
      <c r="OHM21" s="773">
        <f t="shared" si="161"/>
        <v>0</v>
      </c>
      <c r="OHN21" s="773">
        <f t="shared" si="161"/>
        <v>0</v>
      </c>
      <c r="OHO21" s="773">
        <f t="shared" si="161"/>
        <v>0</v>
      </c>
      <c r="OHP21" s="773">
        <f t="shared" si="161"/>
        <v>0</v>
      </c>
      <c r="OHQ21" s="773">
        <f t="shared" si="161"/>
        <v>0</v>
      </c>
      <c r="OHR21" s="773">
        <f t="shared" si="161"/>
        <v>0</v>
      </c>
      <c r="OHS21" s="773">
        <f t="shared" si="161"/>
        <v>0</v>
      </c>
      <c r="OHT21" s="773">
        <f t="shared" si="161"/>
        <v>0</v>
      </c>
      <c r="OHU21" s="773">
        <f t="shared" si="161"/>
        <v>0</v>
      </c>
      <c r="OHV21" s="773">
        <f t="shared" si="161"/>
        <v>0</v>
      </c>
      <c r="OHW21" s="773">
        <f t="shared" si="161"/>
        <v>0</v>
      </c>
      <c r="OHX21" s="773">
        <f t="shared" si="161"/>
        <v>0</v>
      </c>
      <c r="OHY21" s="773">
        <f t="shared" si="161"/>
        <v>0</v>
      </c>
      <c r="OHZ21" s="773">
        <f t="shared" si="161"/>
        <v>0</v>
      </c>
      <c r="OIA21" s="773">
        <f t="shared" si="161"/>
        <v>0</v>
      </c>
      <c r="OIB21" s="773">
        <f t="shared" ref="OIB21:OKM21" si="162">IF(OR(OIB26&lt;$C$18,OIB26&gt;($C$18+9)),0,OIB27)</f>
        <v>0</v>
      </c>
      <c r="OIC21" s="773">
        <f t="shared" si="162"/>
        <v>0</v>
      </c>
      <c r="OID21" s="773">
        <f t="shared" si="162"/>
        <v>0</v>
      </c>
      <c r="OIE21" s="773">
        <f t="shared" si="162"/>
        <v>0</v>
      </c>
      <c r="OIF21" s="773">
        <f t="shared" si="162"/>
        <v>0</v>
      </c>
      <c r="OIG21" s="773">
        <f t="shared" si="162"/>
        <v>0</v>
      </c>
      <c r="OIH21" s="773">
        <f t="shared" si="162"/>
        <v>0</v>
      </c>
      <c r="OII21" s="773">
        <f t="shared" si="162"/>
        <v>0</v>
      </c>
      <c r="OIJ21" s="773">
        <f t="shared" si="162"/>
        <v>0</v>
      </c>
      <c r="OIK21" s="773">
        <f t="shared" si="162"/>
        <v>0</v>
      </c>
      <c r="OIL21" s="773">
        <f t="shared" si="162"/>
        <v>0</v>
      </c>
      <c r="OIM21" s="773">
        <f t="shared" si="162"/>
        <v>0</v>
      </c>
      <c r="OIN21" s="773">
        <f t="shared" si="162"/>
        <v>0</v>
      </c>
      <c r="OIO21" s="773">
        <f t="shared" si="162"/>
        <v>0</v>
      </c>
      <c r="OIP21" s="773">
        <f t="shared" si="162"/>
        <v>0</v>
      </c>
      <c r="OIQ21" s="773">
        <f t="shared" si="162"/>
        <v>0</v>
      </c>
      <c r="OIR21" s="773">
        <f t="shared" si="162"/>
        <v>0</v>
      </c>
      <c r="OIS21" s="773">
        <f t="shared" si="162"/>
        <v>0</v>
      </c>
      <c r="OIT21" s="773">
        <f t="shared" si="162"/>
        <v>0</v>
      </c>
      <c r="OIU21" s="773">
        <f t="shared" si="162"/>
        <v>0</v>
      </c>
      <c r="OIV21" s="773">
        <f t="shared" si="162"/>
        <v>0</v>
      </c>
      <c r="OIW21" s="773">
        <f t="shared" si="162"/>
        <v>0</v>
      </c>
      <c r="OIX21" s="773">
        <f t="shared" si="162"/>
        <v>0</v>
      </c>
      <c r="OIY21" s="773">
        <f t="shared" si="162"/>
        <v>0</v>
      </c>
      <c r="OIZ21" s="773">
        <f t="shared" si="162"/>
        <v>0</v>
      </c>
      <c r="OJA21" s="773">
        <f t="shared" si="162"/>
        <v>0</v>
      </c>
      <c r="OJB21" s="773">
        <f t="shared" si="162"/>
        <v>0</v>
      </c>
      <c r="OJC21" s="773">
        <f t="shared" si="162"/>
        <v>0</v>
      </c>
      <c r="OJD21" s="773">
        <f t="shared" si="162"/>
        <v>0</v>
      </c>
      <c r="OJE21" s="773">
        <f t="shared" si="162"/>
        <v>0</v>
      </c>
      <c r="OJF21" s="773">
        <f t="shared" si="162"/>
        <v>0</v>
      </c>
      <c r="OJG21" s="773">
        <f t="shared" si="162"/>
        <v>0</v>
      </c>
      <c r="OJH21" s="773">
        <f t="shared" si="162"/>
        <v>0</v>
      </c>
      <c r="OJI21" s="773">
        <f t="shared" si="162"/>
        <v>0</v>
      </c>
      <c r="OJJ21" s="773">
        <f t="shared" si="162"/>
        <v>0</v>
      </c>
      <c r="OJK21" s="773">
        <f t="shared" si="162"/>
        <v>0</v>
      </c>
      <c r="OJL21" s="773">
        <f t="shared" si="162"/>
        <v>0</v>
      </c>
      <c r="OJM21" s="773">
        <f t="shared" si="162"/>
        <v>0</v>
      </c>
      <c r="OJN21" s="773">
        <f t="shared" si="162"/>
        <v>0</v>
      </c>
      <c r="OJO21" s="773">
        <f t="shared" si="162"/>
        <v>0</v>
      </c>
      <c r="OJP21" s="773">
        <f t="shared" si="162"/>
        <v>0</v>
      </c>
      <c r="OJQ21" s="773">
        <f t="shared" si="162"/>
        <v>0</v>
      </c>
      <c r="OJR21" s="773">
        <f t="shared" si="162"/>
        <v>0</v>
      </c>
      <c r="OJS21" s="773">
        <f t="shared" si="162"/>
        <v>0</v>
      </c>
      <c r="OJT21" s="773">
        <f t="shared" si="162"/>
        <v>0</v>
      </c>
      <c r="OJU21" s="773">
        <f t="shared" si="162"/>
        <v>0</v>
      </c>
      <c r="OJV21" s="773">
        <f t="shared" si="162"/>
        <v>0</v>
      </c>
      <c r="OJW21" s="773">
        <f t="shared" si="162"/>
        <v>0</v>
      </c>
      <c r="OJX21" s="773">
        <f t="shared" si="162"/>
        <v>0</v>
      </c>
      <c r="OJY21" s="773">
        <f t="shared" si="162"/>
        <v>0</v>
      </c>
      <c r="OJZ21" s="773">
        <f t="shared" si="162"/>
        <v>0</v>
      </c>
      <c r="OKA21" s="773">
        <f t="shared" si="162"/>
        <v>0</v>
      </c>
      <c r="OKB21" s="773">
        <f t="shared" si="162"/>
        <v>0</v>
      </c>
      <c r="OKC21" s="773">
        <f t="shared" si="162"/>
        <v>0</v>
      </c>
      <c r="OKD21" s="773">
        <f t="shared" si="162"/>
        <v>0</v>
      </c>
      <c r="OKE21" s="773">
        <f t="shared" si="162"/>
        <v>0</v>
      </c>
      <c r="OKF21" s="773">
        <f t="shared" si="162"/>
        <v>0</v>
      </c>
      <c r="OKG21" s="773">
        <f t="shared" si="162"/>
        <v>0</v>
      </c>
      <c r="OKH21" s="773">
        <f t="shared" si="162"/>
        <v>0</v>
      </c>
      <c r="OKI21" s="773">
        <f t="shared" si="162"/>
        <v>0</v>
      </c>
      <c r="OKJ21" s="773">
        <f t="shared" si="162"/>
        <v>0</v>
      </c>
      <c r="OKK21" s="773">
        <f t="shared" si="162"/>
        <v>0</v>
      </c>
      <c r="OKL21" s="773">
        <f t="shared" si="162"/>
        <v>0</v>
      </c>
      <c r="OKM21" s="773">
        <f t="shared" si="162"/>
        <v>0</v>
      </c>
      <c r="OKN21" s="773">
        <f t="shared" ref="OKN21:OMY21" si="163">IF(OR(OKN26&lt;$C$18,OKN26&gt;($C$18+9)),0,OKN27)</f>
        <v>0</v>
      </c>
      <c r="OKO21" s="773">
        <f t="shared" si="163"/>
        <v>0</v>
      </c>
      <c r="OKP21" s="773">
        <f t="shared" si="163"/>
        <v>0</v>
      </c>
      <c r="OKQ21" s="773">
        <f t="shared" si="163"/>
        <v>0</v>
      </c>
      <c r="OKR21" s="773">
        <f t="shared" si="163"/>
        <v>0</v>
      </c>
      <c r="OKS21" s="773">
        <f t="shared" si="163"/>
        <v>0</v>
      </c>
      <c r="OKT21" s="773">
        <f t="shared" si="163"/>
        <v>0</v>
      </c>
      <c r="OKU21" s="773">
        <f t="shared" si="163"/>
        <v>0</v>
      </c>
      <c r="OKV21" s="773">
        <f t="shared" si="163"/>
        <v>0</v>
      </c>
      <c r="OKW21" s="773">
        <f t="shared" si="163"/>
        <v>0</v>
      </c>
      <c r="OKX21" s="773">
        <f t="shared" si="163"/>
        <v>0</v>
      </c>
      <c r="OKY21" s="773">
        <f t="shared" si="163"/>
        <v>0</v>
      </c>
      <c r="OKZ21" s="773">
        <f t="shared" si="163"/>
        <v>0</v>
      </c>
      <c r="OLA21" s="773">
        <f t="shared" si="163"/>
        <v>0</v>
      </c>
      <c r="OLB21" s="773">
        <f t="shared" si="163"/>
        <v>0</v>
      </c>
      <c r="OLC21" s="773">
        <f t="shared" si="163"/>
        <v>0</v>
      </c>
      <c r="OLD21" s="773">
        <f t="shared" si="163"/>
        <v>0</v>
      </c>
      <c r="OLE21" s="773">
        <f t="shared" si="163"/>
        <v>0</v>
      </c>
      <c r="OLF21" s="773">
        <f t="shared" si="163"/>
        <v>0</v>
      </c>
      <c r="OLG21" s="773">
        <f t="shared" si="163"/>
        <v>0</v>
      </c>
      <c r="OLH21" s="773">
        <f t="shared" si="163"/>
        <v>0</v>
      </c>
      <c r="OLI21" s="773">
        <f t="shared" si="163"/>
        <v>0</v>
      </c>
      <c r="OLJ21" s="773">
        <f t="shared" si="163"/>
        <v>0</v>
      </c>
      <c r="OLK21" s="773">
        <f t="shared" si="163"/>
        <v>0</v>
      </c>
      <c r="OLL21" s="773">
        <f t="shared" si="163"/>
        <v>0</v>
      </c>
      <c r="OLM21" s="773">
        <f t="shared" si="163"/>
        <v>0</v>
      </c>
      <c r="OLN21" s="773">
        <f t="shared" si="163"/>
        <v>0</v>
      </c>
      <c r="OLO21" s="773">
        <f t="shared" si="163"/>
        <v>0</v>
      </c>
      <c r="OLP21" s="773">
        <f t="shared" si="163"/>
        <v>0</v>
      </c>
      <c r="OLQ21" s="773">
        <f t="shared" si="163"/>
        <v>0</v>
      </c>
      <c r="OLR21" s="773">
        <f t="shared" si="163"/>
        <v>0</v>
      </c>
      <c r="OLS21" s="773">
        <f t="shared" si="163"/>
        <v>0</v>
      </c>
      <c r="OLT21" s="773">
        <f t="shared" si="163"/>
        <v>0</v>
      </c>
      <c r="OLU21" s="773">
        <f t="shared" si="163"/>
        <v>0</v>
      </c>
      <c r="OLV21" s="773">
        <f t="shared" si="163"/>
        <v>0</v>
      </c>
      <c r="OLW21" s="773">
        <f t="shared" si="163"/>
        <v>0</v>
      </c>
      <c r="OLX21" s="773">
        <f t="shared" si="163"/>
        <v>0</v>
      </c>
      <c r="OLY21" s="773">
        <f t="shared" si="163"/>
        <v>0</v>
      </c>
      <c r="OLZ21" s="773">
        <f t="shared" si="163"/>
        <v>0</v>
      </c>
      <c r="OMA21" s="773">
        <f t="shared" si="163"/>
        <v>0</v>
      </c>
      <c r="OMB21" s="773">
        <f t="shared" si="163"/>
        <v>0</v>
      </c>
      <c r="OMC21" s="773">
        <f t="shared" si="163"/>
        <v>0</v>
      </c>
      <c r="OMD21" s="773">
        <f t="shared" si="163"/>
        <v>0</v>
      </c>
      <c r="OME21" s="773">
        <f t="shared" si="163"/>
        <v>0</v>
      </c>
      <c r="OMF21" s="773">
        <f t="shared" si="163"/>
        <v>0</v>
      </c>
      <c r="OMG21" s="773">
        <f t="shared" si="163"/>
        <v>0</v>
      </c>
      <c r="OMH21" s="773">
        <f t="shared" si="163"/>
        <v>0</v>
      </c>
      <c r="OMI21" s="773">
        <f t="shared" si="163"/>
        <v>0</v>
      </c>
      <c r="OMJ21" s="773">
        <f t="shared" si="163"/>
        <v>0</v>
      </c>
      <c r="OMK21" s="773">
        <f t="shared" si="163"/>
        <v>0</v>
      </c>
      <c r="OML21" s="773">
        <f t="shared" si="163"/>
        <v>0</v>
      </c>
      <c r="OMM21" s="773">
        <f t="shared" si="163"/>
        <v>0</v>
      </c>
      <c r="OMN21" s="773">
        <f t="shared" si="163"/>
        <v>0</v>
      </c>
      <c r="OMO21" s="773">
        <f t="shared" si="163"/>
        <v>0</v>
      </c>
      <c r="OMP21" s="773">
        <f t="shared" si="163"/>
        <v>0</v>
      </c>
      <c r="OMQ21" s="773">
        <f t="shared" si="163"/>
        <v>0</v>
      </c>
      <c r="OMR21" s="773">
        <f t="shared" si="163"/>
        <v>0</v>
      </c>
      <c r="OMS21" s="773">
        <f t="shared" si="163"/>
        <v>0</v>
      </c>
      <c r="OMT21" s="773">
        <f t="shared" si="163"/>
        <v>0</v>
      </c>
      <c r="OMU21" s="773">
        <f t="shared" si="163"/>
        <v>0</v>
      </c>
      <c r="OMV21" s="773">
        <f t="shared" si="163"/>
        <v>0</v>
      </c>
      <c r="OMW21" s="773">
        <f t="shared" si="163"/>
        <v>0</v>
      </c>
      <c r="OMX21" s="773">
        <f t="shared" si="163"/>
        <v>0</v>
      </c>
      <c r="OMY21" s="773">
        <f t="shared" si="163"/>
        <v>0</v>
      </c>
      <c r="OMZ21" s="773">
        <f t="shared" ref="OMZ21:OPK21" si="164">IF(OR(OMZ26&lt;$C$18,OMZ26&gt;($C$18+9)),0,OMZ27)</f>
        <v>0</v>
      </c>
      <c r="ONA21" s="773">
        <f t="shared" si="164"/>
        <v>0</v>
      </c>
      <c r="ONB21" s="773">
        <f t="shared" si="164"/>
        <v>0</v>
      </c>
      <c r="ONC21" s="773">
        <f t="shared" si="164"/>
        <v>0</v>
      </c>
      <c r="OND21" s="773">
        <f t="shared" si="164"/>
        <v>0</v>
      </c>
      <c r="ONE21" s="773">
        <f t="shared" si="164"/>
        <v>0</v>
      </c>
      <c r="ONF21" s="773">
        <f t="shared" si="164"/>
        <v>0</v>
      </c>
      <c r="ONG21" s="773">
        <f t="shared" si="164"/>
        <v>0</v>
      </c>
      <c r="ONH21" s="773">
        <f t="shared" si="164"/>
        <v>0</v>
      </c>
      <c r="ONI21" s="773">
        <f t="shared" si="164"/>
        <v>0</v>
      </c>
      <c r="ONJ21" s="773">
        <f t="shared" si="164"/>
        <v>0</v>
      </c>
      <c r="ONK21" s="773">
        <f t="shared" si="164"/>
        <v>0</v>
      </c>
      <c r="ONL21" s="773">
        <f t="shared" si="164"/>
        <v>0</v>
      </c>
      <c r="ONM21" s="773">
        <f t="shared" si="164"/>
        <v>0</v>
      </c>
      <c r="ONN21" s="773">
        <f t="shared" si="164"/>
        <v>0</v>
      </c>
      <c r="ONO21" s="773">
        <f t="shared" si="164"/>
        <v>0</v>
      </c>
      <c r="ONP21" s="773">
        <f t="shared" si="164"/>
        <v>0</v>
      </c>
      <c r="ONQ21" s="773">
        <f t="shared" si="164"/>
        <v>0</v>
      </c>
      <c r="ONR21" s="773">
        <f t="shared" si="164"/>
        <v>0</v>
      </c>
      <c r="ONS21" s="773">
        <f t="shared" si="164"/>
        <v>0</v>
      </c>
      <c r="ONT21" s="773">
        <f t="shared" si="164"/>
        <v>0</v>
      </c>
      <c r="ONU21" s="773">
        <f t="shared" si="164"/>
        <v>0</v>
      </c>
      <c r="ONV21" s="773">
        <f t="shared" si="164"/>
        <v>0</v>
      </c>
      <c r="ONW21" s="773">
        <f t="shared" si="164"/>
        <v>0</v>
      </c>
      <c r="ONX21" s="773">
        <f t="shared" si="164"/>
        <v>0</v>
      </c>
      <c r="ONY21" s="773">
        <f t="shared" si="164"/>
        <v>0</v>
      </c>
      <c r="ONZ21" s="773">
        <f t="shared" si="164"/>
        <v>0</v>
      </c>
      <c r="OOA21" s="773">
        <f t="shared" si="164"/>
        <v>0</v>
      </c>
      <c r="OOB21" s="773">
        <f t="shared" si="164"/>
        <v>0</v>
      </c>
      <c r="OOC21" s="773">
        <f t="shared" si="164"/>
        <v>0</v>
      </c>
      <c r="OOD21" s="773">
        <f t="shared" si="164"/>
        <v>0</v>
      </c>
      <c r="OOE21" s="773">
        <f t="shared" si="164"/>
        <v>0</v>
      </c>
      <c r="OOF21" s="773">
        <f t="shared" si="164"/>
        <v>0</v>
      </c>
      <c r="OOG21" s="773">
        <f t="shared" si="164"/>
        <v>0</v>
      </c>
      <c r="OOH21" s="773">
        <f t="shared" si="164"/>
        <v>0</v>
      </c>
      <c r="OOI21" s="773">
        <f t="shared" si="164"/>
        <v>0</v>
      </c>
      <c r="OOJ21" s="773">
        <f t="shared" si="164"/>
        <v>0</v>
      </c>
      <c r="OOK21" s="773">
        <f t="shared" si="164"/>
        <v>0</v>
      </c>
      <c r="OOL21" s="773">
        <f t="shared" si="164"/>
        <v>0</v>
      </c>
      <c r="OOM21" s="773">
        <f t="shared" si="164"/>
        <v>0</v>
      </c>
      <c r="OON21" s="773">
        <f t="shared" si="164"/>
        <v>0</v>
      </c>
      <c r="OOO21" s="773">
        <f t="shared" si="164"/>
        <v>0</v>
      </c>
      <c r="OOP21" s="773">
        <f t="shared" si="164"/>
        <v>0</v>
      </c>
      <c r="OOQ21" s="773">
        <f t="shared" si="164"/>
        <v>0</v>
      </c>
      <c r="OOR21" s="773">
        <f t="shared" si="164"/>
        <v>0</v>
      </c>
      <c r="OOS21" s="773">
        <f t="shared" si="164"/>
        <v>0</v>
      </c>
      <c r="OOT21" s="773">
        <f t="shared" si="164"/>
        <v>0</v>
      </c>
      <c r="OOU21" s="773">
        <f t="shared" si="164"/>
        <v>0</v>
      </c>
      <c r="OOV21" s="773">
        <f t="shared" si="164"/>
        <v>0</v>
      </c>
      <c r="OOW21" s="773">
        <f t="shared" si="164"/>
        <v>0</v>
      </c>
      <c r="OOX21" s="773">
        <f t="shared" si="164"/>
        <v>0</v>
      </c>
      <c r="OOY21" s="773">
        <f t="shared" si="164"/>
        <v>0</v>
      </c>
      <c r="OOZ21" s="773">
        <f t="shared" si="164"/>
        <v>0</v>
      </c>
      <c r="OPA21" s="773">
        <f t="shared" si="164"/>
        <v>0</v>
      </c>
      <c r="OPB21" s="773">
        <f t="shared" si="164"/>
        <v>0</v>
      </c>
      <c r="OPC21" s="773">
        <f t="shared" si="164"/>
        <v>0</v>
      </c>
      <c r="OPD21" s="773">
        <f t="shared" si="164"/>
        <v>0</v>
      </c>
      <c r="OPE21" s="773">
        <f t="shared" si="164"/>
        <v>0</v>
      </c>
      <c r="OPF21" s="773">
        <f t="shared" si="164"/>
        <v>0</v>
      </c>
      <c r="OPG21" s="773">
        <f t="shared" si="164"/>
        <v>0</v>
      </c>
      <c r="OPH21" s="773">
        <f t="shared" si="164"/>
        <v>0</v>
      </c>
      <c r="OPI21" s="773">
        <f t="shared" si="164"/>
        <v>0</v>
      </c>
      <c r="OPJ21" s="773">
        <f t="shared" si="164"/>
        <v>0</v>
      </c>
      <c r="OPK21" s="773">
        <f t="shared" si="164"/>
        <v>0</v>
      </c>
      <c r="OPL21" s="773">
        <f t="shared" ref="OPL21:ORW21" si="165">IF(OR(OPL26&lt;$C$18,OPL26&gt;($C$18+9)),0,OPL27)</f>
        <v>0</v>
      </c>
      <c r="OPM21" s="773">
        <f t="shared" si="165"/>
        <v>0</v>
      </c>
      <c r="OPN21" s="773">
        <f t="shared" si="165"/>
        <v>0</v>
      </c>
      <c r="OPO21" s="773">
        <f t="shared" si="165"/>
        <v>0</v>
      </c>
      <c r="OPP21" s="773">
        <f t="shared" si="165"/>
        <v>0</v>
      </c>
      <c r="OPQ21" s="773">
        <f t="shared" si="165"/>
        <v>0</v>
      </c>
      <c r="OPR21" s="773">
        <f t="shared" si="165"/>
        <v>0</v>
      </c>
      <c r="OPS21" s="773">
        <f t="shared" si="165"/>
        <v>0</v>
      </c>
      <c r="OPT21" s="773">
        <f t="shared" si="165"/>
        <v>0</v>
      </c>
      <c r="OPU21" s="773">
        <f t="shared" si="165"/>
        <v>0</v>
      </c>
      <c r="OPV21" s="773">
        <f t="shared" si="165"/>
        <v>0</v>
      </c>
      <c r="OPW21" s="773">
        <f t="shared" si="165"/>
        <v>0</v>
      </c>
      <c r="OPX21" s="773">
        <f t="shared" si="165"/>
        <v>0</v>
      </c>
      <c r="OPY21" s="773">
        <f t="shared" si="165"/>
        <v>0</v>
      </c>
      <c r="OPZ21" s="773">
        <f t="shared" si="165"/>
        <v>0</v>
      </c>
      <c r="OQA21" s="773">
        <f t="shared" si="165"/>
        <v>0</v>
      </c>
      <c r="OQB21" s="773">
        <f t="shared" si="165"/>
        <v>0</v>
      </c>
      <c r="OQC21" s="773">
        <f t="shared" si="165"/>
        <v>0</v>
      </c>
      <c r="OQD21" s="773">
        <f t="shared" si="165"/>
        <v>0</v>
      </c>
      <c r="OQE21" s="773">
        <f t="shared" si="165"/>
        <v>0</v>
      </c>
      <c r="OQF21" s="773">
        <f t="shared" si="165"/>
        <v>0</v>
      </c>
      <c r="OQG21" s="773">
        <f t="shared" si="165"/>
        <v>0</v>
      </c>
      <c r="OQH21" s="773">
        <f t="shared" si="165"/>
        <v>0</v>
      </c>
      <c r="OQI21" s="773">
        <f t="shared" si="165"/>
        <v>0</v>
      </c>
      <c r="OQJ21" s="773">
        <f t="shared" si="165"/>
        <v>0</v>
      </c>
      <c r="OQK21" s="773">
        <f t="shared" si="165"/>
        <v>0</v>
      </c>
      <c r="OQL21" s="773">
        <f t="shared" si="165"/>
        <v>0</v>
      </c>
      <c r="OQM21" s="773">
        <f t="shared" si="165"/>
        <v>0</v>
      </c>
      <c r="OQN21" s="773">
        <f t="shared" si="165"/>
        <v>0</v>
      </c>
      <c r="OQO21" s="773">
        <f t="shared" si="165"/>
        <v>0</v>
      </c>
      <c r="OQP21" s="773">
        <f t="shared" si="165"/>
        <v>0</v>
      </c>
      <c r="OQQ21" s="773">
        <f t="shared" si="165"/>
        <v>0</v>
      </c>
      <c r="OQR21" s="773">
        <f t="shared" si="165"/>
        <v>0</v>
      </c>
      <c r="OQS21" s="773">
        <f t="shared" si="165"/>
        <v>0</v>
      </c>
      <c r="OQT21" s="773">
        <f t="shared" si="165"/>
        <v>0</v>
      </c>
      <c r="OQU21" s="773">
        <f t="shared" si="165"/>
        <v>0</v>
      </c>
      <c r="OQV21" s="773">
        <f t="shared" si="165"/>
        <v>0</v>
      </c>
      <c r="OQW21" s="773">
        <f t="shared" si="165"/>
        <v>0</v>
      </c>
      <c r="OQX21" s="773">
        <f t="shared" si="165"/>
        <v>0</v>
      </c>
      <c r="OQY21" s="773">
        <f t="shared" si="165"/>
        <v>0</v>
      </c>
      <c r="OQZ21" s="773">
        <f t="shared" si="165"/>
        <v>0</v>
      </c>
      <c r="ORA21" s="773">
        <f t="shared" si="165"/>
        <v>0</v>
      </c>
      <c r="ORB21" s="773">
        <f t="shared" si="165"/>
        <v>0</v>
      </c>
      <c r="ORC21" s="773">
        <f t="shared" si="165"/>
        <v>0</v>
      </c>
      <c r="ORD21" s="773">
        <f t="shared" si="165"/>
        <v>0</v>
      </c>
      <c r="ORE21" s="773">
        <f t="shared" si="165"/>
        <v>0</v>
      </c>
      <c r="ORF21" s="773">
        <f t="shared" si="165"/>
        <v>0</v>
      </c>
      <c r="ORG21" s="773">
        <f t="shared" si="165"/>
        <v>0</v>
      </c>
      <c r="ORH21" s="773">
        <f t="shared" si="165"/>
        <v>0</v>
      </c>
      <c r="ORI21" s="773">
        <f t="shared" si="165"/>
        <v>0</v>
      </c>
      <c r="ORJ21" s="773">
        <f t="shared" si="165"/>
        <v>0</v>
      </c>
      <c r="ORK21" s="773">
        <f t="shared" si="165"/>
        <v>0</v>
      </c>
      <c r="ORL21" s="773">
        <f t="shared" si="165"/>
        <v>0</v>
      </c>
      <c r="ORM21" s="773">
        <f t="shared" si="165"/>
        <v>0</v>
      </c>
      <c r="ORN21" s="773">
        <f t="shared" si="165"/>
        <v>0</v>
      </c>
      <c r="ORO21" s="773">
        <f t="shared" si="165"/>
        <v>0</v>
      </c>
      <c r="ORP21" s="773">
        <f t="shared" si="165"/>
        <v>0</v>
      </c>
      <c r="ORQ21" s="773">
        <f t="shared" si="165"/>
        <v>0</v>
      </c>
      <c r="ORR21" s="773">
        <f t="shared" si="165"/>
        <v>0</v>
      </c>
      <c r="ORS21" s="773">
        <f t="shared" si="165"/>
        <v>0</v>
      </c>
      <c r="ORT21" s="773">
        <f t="shared" si="165"/>
        <v>0</v>
      </c>
      <c r="ORU21" s="773">
        <f t="shared" si="165"/>
        <v>0</v>
      </c>
      <c r="ORV21" s="773">
        <f t="shared" si="165"/>
        <v>0</v>
      </c>
      <c r="ORW21" s="773">
        <f t="shared" si="165"/>
        <v>0</v>
      </c>
      <c r="ORX21" s="773">
        <f t="shared" ref="ORX21:OUI21" si="166">IF(OR(ORX26&lt;$C$18,ORX26&gt;($C$18+9)),0,ORX27)</f>
        <v>0</v>
      </c>
      <c r="ORY21" s="773">
        <f t="shared" si="166"/>
        <v>0</v>
      </c>
      <c r="ORZ21" s="773">
        <f t="shared" si="166"/>
        <v>0</v>
      </c>
      <c r="OSA21" s="773">
        <f t="shared" si="166"/>
        <v>0</v>
      </c>
      <c r="OSB21" s="773">
        <f t="shared" si="166"/>
        <v>0</v>
      </c>
      <c r="OSC21" s="773">
        <f t="shared" si="166"/>
        <v>0</v>
      </c>
      <c r="OSD21" s="773">
        <f t="shared" si="166"/>
        <v>0</v>
      </c>
      <c r="OSE21" s="773">
        <f t="shared" si="166"/>
        <v>0</v>
      </c>
      <c r="OSF21" s="773">
        <f t="shared" si="166"/>
        <v>0</v>
      </c>
      <c r="OSG21" s="773">
        <f t="shared" si="166"/>
        <v>0</v>
      </c>
      <c r="OSH21" s="773">
        <f t="shared" si="166"/>
        <v>0</v>
      </c>
      <c r="OSI21" s="773">
        <f t="shared" si="166"/>
        <v>0</v>
      </c>
      <c r="OSJ21" s="773">
        <f t="shared" si="166"/>
        <v>0</v>
      </c>
      <c r="OSK21" s="773">
        <f t="shared" si="166"/>
        <v>0</v>
      </c>
      <c r="OSL21" s="773">
        <f t="shared" si="166"/>
        <v>0</v>
      </c>
      <c r="OSM21" s="773">
        <f t="shared" si="166"/>
        <v>0</v>
      </c>
      <c r="OSN21" s="773">
        <f t="shared" si="166"/>
        <v>0</v>
      </c>
      <c r="OSO21" s="773">
        <f t="shared" si="166"/>
        <v>0</v>
      </c>
      <c r="OSP21" s="773">
        <f t="shared" si="166"/>
        <v>0</v>
      </c>
      <c r="OSQ21" s="773">
        <f t="shared" si="166"/>
        <v>0</v>
      </c>
      <c r="OSR21" s="773">
        <f t="shared" si="166"/>
        <v>0</v>
      </c>
      <c r="OSS21" s="773">
        <f t="shared" si="166"/>
        <v>0</v>
      </c>
      <c r="OST21" s="773">
        <f t="shared" si="166"/>
        <v>0</v>
      </c>
      <c r="OSU21" s="773">
        <f t="shared" si="166"/>
        <v>0</v>
      </c>
      <c r="OSV21" s="773">
        <f t="shared" si="166"/>
        <v>0</v>
      </c>
      <c r="OSW21" s="773">
        <f t="shared" si="166"/>
        <v>0</v>
      </c>
      <c r="OSX21" s="773">
        <f t="shared" si="166"/>
        <v>0</v>
      </c>
      <c r="OSY21" s="773">
        <f t="shared" si="166"/>
        <v>0</v>
      </c>
      <c r="OSZ21" s="773">
        <f t="shared" si="166"/>
        <v>0</v>
      </c>
      <c r="OTA21" s="773">
        <f t="shared" si="166"/>
        <v>0</v>
      </c>
      <c r="OTB21" s="773">
        <f t="shared" si="166"/>
        <v>0</v>
      </c>
      <c r="OTC21" s="773">
        <f t="shared" si="166"/>
        <v>0</v>
      </c>
      <c r="OTD21" s="773">
        <f t="shared" si="166"/>
        <v>0</v>
      </c>
      <c r="OTE21" s="773">
        <f t="shared" si="166"/>
        <v>0</v>
      </c>
      <c r="OTF21" s="773">
        <f t="shared" si="166"/>
        <v>0</v>
      </c>
      <c r="OTG21" s="773">
        <f t="shared" si="166"/>
        <v>0</v>
      </c>
      <c r="OTH21" s="773">
        <f t="shared" si="166"/>
        <v>0</v>
      </c>
      <c r="OTI21" s="773">
        <f t="shared" si="166"/>
        <v>0</v>
      </c>
      <c r="OTJ21" s="773">
        <f t="shared" si="166"/>
        <v>0</v>
      </c>
      <c r="OTK21" s="773">
        <f t="shared" si="166"/>
        <v>0</v>
      </c>
      <c r="OTL21" s="773">
        <f t="shared" si="166"/>
        <v>0</v>
      </c>
      <c r="OTM21" s="773">
        <f t="shared" si="166"/>
        <v>0</v>
      </c>
      <c r="OTN21" s="773">
        <f t="shared" si="166"/>
        <v>0</v>
      </c>
      <c r="OTO21" s="773">
        <f t="shared" si="166"/>
        <v>0</v>
      </c>
      <c r="OTP21" s="773">
        <f t="shared" si="166"/>
        <v>0</v>
      </c>
      <c r="OTQ21" s="773">
        <f t="shared" si="166"/>
        <v>0</v>
      </c>
      <c r="OTR21" s="773">
        <f t="shared" si="166"/>
        <v>0</v>
      </c>
      <c r="OTS21" s="773">
        <f t="shared" si="166"/>
        <v>0</v>
      </c>
      <c r="OTT21" s="773">
        <f t="shared" si="166"/>
        <v>0</v>
      </c>
      <c r="OTU21" s="773">
        <f t="shared" si="166"/>
        <v>0</v>
      </c>
      <c r="OTV21" s="773">
        <f t="shared" si="166"/>
        <v>0</v>
      </c>
      <c r="OTW21" s="773">
        <f t="shared" si="166"/>
        <v>0</v>
      </c>
      <c r="OTX21" s="773">
        <f t="shared" si="166"/>
        <v>0</v>
      </c>
      <c r="OTY21" s="773">
        <f t="shared" si="166"/>
        <v>0</v>
      </c>
      <c r="OTZ21" s="773">
        <f t="shared" si="166"/>
        <v>0</v>
      </c>
      <c r="OUA21" s="773">
        <f t="shared" si="166"/>
        <v>0</v>
      </c>
      <c r="OUB21" s="773">
        <f t="shared" si="166"/>
        <v>0</v>
      </c>
      <c r="OUC21" s="773">
        <f t="shared" si="166"/>
        <v>0</v>
      </c>
      <c r="OUD21" s="773">
        <f t="shared" si="166"/>
        <v>0</v>
      </c>
      <c r="OUE21" s="773">
        <f t="shared" si="166"/>
        <v>0</v>
      </c>
      <c r="OUF21" s="773">
        <f t="shared" si="166"/>
        <v>0</v>
      </c>
      <c r="OUG21" s="773">
        <f t="shared" si="166"/>
        <v>0</v>
      </c>
      <c r="OUH21" s="773">
        <f t="shared" si="166"/>
        <v>0</v>
      </c>
      <c r="OUI21" s="773">
        <f t="shared" si="166"/>
        <v>0</v>
      </c>
      <c r="OUJ21" s="773">
        <f t="shared" ref="OUJ21:OWU21" si="167">IF(OR(OUJ26&lt;$C$18,OUJ26&gt;($C$18+9)),0,OUJ27)</f>
        <v>0</v>
      </c>
      <c r="OUK21" s="773">
        <f t="shared" si="167"/>
        <v>0</v>
      </c>
      <c r="OUL21" s="773">
        <f t="shared" si="167"/>
        <v>0</v>
      </c>
      <c r="OUM21" s="773">
        <f t="shared" si="167"/>
        <v>0</v>
      </c>
      <c r="OUN21" s="773">
        <f t="shared" si="167"/>
        <v>0</v>
      </c>
      <c r="OUO21" s="773">
        <f t="shared" si="167"/>
        <v>0</v>
      </c>
      <c r="OUP21" s="773">
        <f t="shared" si="167"/>
        <v>0</v>
      </c>
      <c r="OUQ21" s="773">
        <f t="shared" si="167"/>
        <v>0</v>
      </c>
      <c r="OUR21" s="773">
        <f t="shared" si="167"/>
        <v>0</v>
      </c>
      <c r="OUS21" s="773">
        <f t="shared" si="167"/>
        <v>0</v>
      </c>
      <c r="OUT21" s="773">
        <f t="shared" si="167"/>
        <v>0</v>
      </c>
      <c r="OUU21" s="773">
        <f t="shared" si="167"/>
        <v>0</v>
      </c>
      <c r="OUV21" s="773">
        <f t="shared" si="167"/>
        <v>0</v>
      </c>
      <c r="OUW21" s="773">
        <f t="shared" si="167"/>
        <v>0</v>
      </c>
      <c r="OUX21" s="773">
        <f t="shared" si="167"/>
        <v>0</v>
      </c>
      <c r="OUY21" s="773">
        <f t="shared" si="167"/>
        <v>0</v>
      </c>
      <c r="OUZ21" s="773">
        <f t="shared" si="167"/>
        <v>0</v>
      </c>
      <c r="OVA21" s="773">
        <f t="shared" si="167"/>
        <v>0</v>
      </c>
      <c r="OVB21" s="773">
        <f t="shared" si="167"/>
        <v>0</v>
      </c>
      <c r="OVC21" s="773">
        <f t="shared" si="167"/>
        <v>0</v>
      </c>
      <c r="OVD21" s="773">
        <f t="shared" si="167"/>
        <v>0</v>
      </c>
      <c r="OVE21" s="773">
        <f t="shared" si="167"/>
        <v>0</v>
      </c>
      <c r="OVF21" s="773">
        <f t="shared" si="167"/>
        <v>0</v>
      </c>
      <c r="OVG21" s="773">
        <f t="shared" si="167"/>
        <v>0</v>
      </c>
      <c r="OVH21" s="773">
        <f t="shared" si="167"/>
        <v>0</v>
      </c>
      <c r="OVI21" s="773">
        <f t="shared" si="167"/>
        <v>0</v>
      </c>
      <c r="OVJ21" s="773">
        <f t="shared" si="167"/>
        <v>0</v>
      </c>
      <c r="OVK21" s="773">
        <f t="shared" si="167"/>
        <v>0</v>
      </c>
      <c r="OVL21" s="773">
        <f t="shared" si="167"/>
        <v>0</v>
      </c>
      <c r="OVM21" s="773">
        <f t="shared" si="167"/>
        <v>0</v>
      </c>
      <c r="OVN21" s="773">
        <f t="shared" si="167"/>
        <v>0</v>
      </c>
      <c r="OVO21" s="773">
        <f t="shared" si="167"/>
        <v>0</v>
      </c>
      <c r="OVP21" s="773">
        <f t="shared" si="167"/>
        <v>0</v>
      </c>
      <c r="OVQ21" s="773">
        <f t="shared" si="167"/>
        <v>0</v>
      </c>
      <c r="OVR21" s="773">
        <f t="shared" si="167"/>
        <v>0</v>
      </c>
      <c r="OVS21" s="773">
        <f t="shared" si="167"/>
        <v>0</v>
      </c>
      <c r="OVT21" s="773">
        <f t="shared" si="167"/>
        <v>0</v>
      </c>
      <c r="OVU21" s="773">
        <f t="shared" si="167"/>
        <v>0</v>
      </c>
      <c r="OVV21" s="773">
        <f t="shared" si="167"/>
        <v>0</v>
      </c>
      <c r="OVW21" s="773">
        <f t="shared" si="167"/>
        <v>0</v>
      </c>
      <c r="OVX21" s="773">
        <f t="shared" si="167"/>
        <v>0</v>
      </c>
      <c r="OVY21" s="773">
        <f t="shared" si="167"/>
        <v>0</v>
      </c>
      <c r="OVZ21" s="773">
        <f t="shared" si="167"/>
        <v>0</v>
      </c>
      <c r="OWA21" s="773">
        <f t="shared" si="167"/>
        <v>0</v>
      </c>
      <c r="OWB21" s="773">
        <f t="shared" si="167"/>
        <v>0</v>
      </c>
      <c r="OWC21" s="773">
        <f t="shared" si="167"/>
        <v>0</v>
      </c>
      <c r="OWD21" s="773">
        <f t="shared" si="167"/>
        <v>0</v>
      </c>
      <c r="OWE21" s="773">
        <f t="shared" si="167"/>
        <v>0</v>
      </c>
      <c r="OWF21" s="773">
        <f t="shared" si="167"/>
        <v>0</v>
      </c>
      <c r="OWG21" s="773">
        <f t="shared" si="167"/>
        <v>0</v>
      </c>
      <c r="OWH21" s="773">
        <f t="shared" si="167"/>
        <v>0</v>
      </c>
      <c r="OWI21" s="773">
        <f t="shared" si="167"/>
        <v>0</v>
      </c>
      <c r="OWJ21" s="773">
        <f t="shared" si="167"/>
        <v>0</v>
      </c>
      <c r="OWK21" s="773">
        <f t="shared" si="167"/>
        <v>0</v>
      </c>
      <c r="OWL21" s="773">
        <f t="shared" si="167"/>
        <v>0</v>
      </c>
      <c r="OWM21" s="773">
        <f t="shared" si="167"/>
        <v>0</v>
      </c>
      <c r="OWN21" s="773">
        <f t="shared" si="167"/>
        <v>0</v>
      </c>
      <c r="OWO21" s="773">
        <f t="shared" si="167"/>
        <v>0</v>
      </c>
      <c r="OWP21" s="773">
        <f t="shared" si="167"/>
        <v>0</v>
      </c>
      <c r="OWQ21" s="773">
        <f t="shared" si="167"/>
        <v>0</v>
      </c>
      <c r="OWR21" s="773">
        <f t="shared" si="167"/>
        <v>0</v>
      </c>
      <c r="OWS21" s="773">
        <f t="shared" si="167"/>
        <v>0</v>
      </c>
      <c r="OWT21" s="773">
        <f t="shared" si="167"/>
        <v>0</v>
      </c>
      <c r="OWU21" s="773">
        <f t="shared" si="167"/>
        <v>0</v>
      </c>
      <c r="OWV21" s="773">
        <f t="shared" ref="OWV21:OZG21" si="168">IF(OR(OWV26&lt;$C$18,OWV26&gt;($C$18+9)),0,OWV27)</f>
        <v>0</v>
      </c>
      <c r="OWW21" s="773">
        <f t="shared" si="168"/>
        <v>0</v>
      </c>
      <c r="OWX21" s="773">
        <f t="shared" si="168"/>
        <v>0</v>
      </c>
      <c r="OWY21" s="773">
        <f t="shared" si="168"/>
        <v>0</v>
      </c>
      <c r="OWZ21" s="773">
        <f t="shared" si="168"/>
        <v>0</v>
      </c>
      <c r="OXA21" s="773">
        <f t="shared" si="168"/>
        <v>0</v>
      </c>
      <c r="OXB21" s="773">
        <f t="shared" si="168"/>
        <v>0</v>
      </c>
      <c r="OXC21" s="773">
        <f t="shared" si="168"/>
        <v>0</v>
      </c>
      <c r="OXD21" s="773">
        <f t="shared" si="168"/>
        <v>0</v>
      </c>
      <c r="OXE21" s="773">
        <f t="shared" si="168"/>
        <v>0</v>
      </c>
      <c r="OXF21" s="773">
        <f t="shared" si="168"/>
        <v>0</v>
      </c>
      <c r="OXG21" s="773">
        <f t="shared" si="168"/>
        <v>0</v>
      </c>
      <c r="OXH21" s="773">
        <f t="shared" si="168"/>
        <v>0</v>
      </c>
      <c r="OXI21" s="773">
        <f t="shared" si="168"/>
        <v>0</v>
      </c>
      <c r="OXJ21" s="773">
        <f t="shared" si="168"/>
        <v>0</v>
      </c>
      <c r="OXK21" s="773">
        <f t="shared" si="168"/>
        <v>0</v>
      </c>
      <c r="OXL21" s="773">
        <f t="shared" si="168"/>
        <v>0</v>
      </c>
      <c r="OXM21" s="773">
        <f t="shared" si="168"/>
        <v>0</v>
      </c>
      <c r="OXN21" s="773">
        <f t="shared" si="168"/>
        <v>0</v>
      </c>
      <c r="OXO21" s="773">
        <f t="shared" si="168"/>
        <v>0</v>
      </c>
      <c r="OXP21" s="773">
        <f t="shared" si="168"/>
        <v>0</v>
      </c>
      <c r="OXQ21" s="773">
        <f t="shared" si="168"/>
        <v>0</v>
      </c>
      <c r="OXR21" s="773">
        <f t="shared" si="168"/>
        <v>0</v>
      </c>
      <c r="OXS21" s="773">
        <f t="shared" si="168"/>
        <v>0</v>
      </c>
      <c r="OXT21" s="773">
        <f t="shared" si="168"/>
        <v>0</v>
      </c>
      <c r="OXU21" s="773">
        <f t="shared" si="168"/>
        <v>0</v>
      </c>
      <c r="OXV21" s="773">
        <f t="shared" si="168"/>
        <v>0</v>
      </c>
      <c r="OXW21" s="773">
        <f t="shared" si="168"/>
        <v>0</v>
      </c>
      <c r="OXX21" s="773">
        <f t="shared" si="168"/>
        <v>0</v>
      </c>
      <c r="OXY21" s="773">
        <f t="shared" si="168"/>
        <v>0</v>
      </c>
      <c r="OXZ21" s="773">
        <f t="shared" si="168"/>
        <v>0</v>
      </c>
      <c r="OYA21" s="773">
        <f t="shared" si="168"/>
        <v>0</v>
      </c>
      <c r="OYB21" s="773">
        <f t="shared" si="168"/>
        <v>0</v>
      </c>
      <c r="OYC21" s="773">
        <f t="shared" si="168"/>
        <v>0</v>
      </c>
      <c r="OYD21" s="773">
        <f t="shared" si="168"/>
        <v>0</v>
      </c>
      <c r="OYE21" s="773">
        <f t="shared" si="168"/>
        <v>0</v>
      </c>
      <c r="OYF21" s="773">
        <f t="shared" si="168"/>
        <v>0</v>
      </c>
      <c r="OYG21" s="773">
        <f t="shared" si="168"/>
        <v>0</v>
      </c>
      <c r="OYH21" s="773">
        <f t="shared" si="168"/>
        <v>0</v>
      </c>
      <c r="OYI21" s="773">
        <f t="shared" si="168"/>
        <v>0</v>
      </c>
      <c r="OYJ21" s="773">
        <f t="shared" si="168"/>
        <v>0</v>
      </c>
      <c r="OYK21" s="773">
        <f t="shared" si="168"/>
        <v>0</v>
      </c>
      <c r="OYL21" s="773">
        <f t="shared" si="168"/>
        <v>0</v>
      </c>
      <c r="OYM21" s="773">
        <f t="shared" si="168"/>
        <v>0</v>
      </c>
      <c r="OYN21" s="773">
        <f t="shared" si="168"/>
        <v>0</v>
      </c>
      <c r="OYO21" s="773">
        <f t="shared" si="168"/>
        <v>0</v>
      </c>
      <c r="OYP21" s="773">
        <f t="shared" si="168"/>
        <v>0</v>
      </c>
      <c r="OYQ21" s="773">
        <f t="shared" si="168"/>
        <v>0</v>
      </c>
      <c r="OYR21" s="773">
        <f t="shared" si="168"/>
        <v>0</v>
      </c>
      <c r="OYS21" s="773">
        <f t="shared" si="168"/>
        <v>0</v>
      </c>
      <c r="OYT21" s="773">
        <f t="shared" si="168"/>
        <v>0</v>
      </c>
      <c r="OYU21" s="773">
        <f t="shared" si="168"/>
        <v>0</v>
      </c>
      <c r="OYV21" s="773">
        <f t="shared" si="168"/>
        <v>0</v>
      </c>
      <c r="OYW21" s="773">
        <f t="shared" si="168"/>
        <v>0</v>
      </c>
      <c r="OYX21" s="773">
        <f t="shared" si="168"/>
        <v>0</v>
      </c>
      <c r="OYY21" s="773">
        <f t="shared" si="168"/>
        <v>0</v>
      </c>
      <c r="OYZ21" s="773">
        <f t="shared" si="168"/>
        <v>0</v>
      </c>
      <c r="OZA21" s="773">
        <f t="shared" si="168"/>
        <v>0</v>
      </c>
      <c r="OZB21" s="773">
        <f t="shared" si="168"/>
        <v>0</v>
      </c>
      <c r="OZC21" s="773">
        <f t="shared" si="168"/>
        <v>0</v>
      </c>
      <c r="OZD21" s="773">
        <f t="shared" si="168"/>
        <v>0</v>
      </c>
      <c r="OZE21" s="773">
        <f t="shared" si="168"/>
        <v>0</v>
      </c>
      <c r="OZF21" s="773">
        <f t="shared" si="168"/>
        <v>0</v>
      </c>
      <c r="OZG21" s="773">
        <f t="shared" si="168"/>
        <v>0</v>
      </c>
      <c r="OZH21" s="773">
        <f t="shared" ref="OZH21:PBS21" si="169">IF(OR(OZH26&lt;$C$18,OZH26&gt;($C$18+9)),0,OZH27)</f>
        <v>0</v>
      </c>
      <c r="OZI21" s="773">
        <f t="shared" si="169"/>
        <v>0</v>
      </c>
      <c r="OZJ21" s="773">
        <f t="shared" si="169"/>
        <v>0</v>
      </c>
      <c r="OZK21" s="773">
        <f t="shared" si="169"/>
        <v>0</v>
      </c>
      <c r="OZL21" s="773">
        <f t="shared" si="169"/>
        <v>0</v>
      </c>
      <c r="OZM21" s="773">
        <f t="shared" si="169"/>
        <v>0</v>
      </c>
      <c r="OZN21" s="773">
        <f t="shared" si="169"/>
        <v>0</v>
      </c>
      <c r="OZO21" s="773">
        <f t="shared" si="169"/>
        <v>0</v>
      </c>
      <c r="OZP21" s="773">
        <f t="shared" si="169"/>
        <v>0</v>
      </c>
      <c r="OZQ21" s="773">
        <f t="shared" si="169"/>
        <v>0</v>
      </c>
      <c r="OZR21" s="773">
        <f t="shared" si="169"/>
        <v>0</v>
      </c>
      <c r="OZS21" s="773">
        <f t="shared" si="169"/>
        <v>0</v>
      </c>
      <c r="OZT21" s="773">
        <f t="shared" si="169"/>
        <v>0</v>
      </c>
      <c r="OZU21" s="773">
        <f t="shared" si="169"/>
        <v>0</v>
      </c>
      <c r="OZV21" s="773">
        <f t="shared" si="169"/>
        <v>0</v>
      </c>
      <c r="OZW21" s="773">
        <f t="shared" si="169"/>
        <v>0</v>
      </c>
      <c r="OZX21" s="773">
        <f t="shared" si="169"/>
        <v>0</v>
      </c>
      <c r="OZY21" s="773">
        <f t="shared" si="169"/>
        <v>0</v>
      </c>
      <c r="OZZ21" s="773">
        <f t="shared" si="169"/>
        <v>0</v>
      </c>
      <c r="PAA21" s="773">
        <f t="shared" si="169"/>
        <v>0</v>
      </c>
      <c r="PAB21" s="773">
        <f t="shared" si="169"/>
        <v>0</v>
      </c>
      <c r="PAC21" s="773">
        <f t="shared" si="169"/>
        <v>0</v>
      </c>
      <c r="PAD21" s="773">
        <f t="shared" si="169"/>
        <v>0</v>
      </c>
      <c r="PAE21" s="773">
        <f t="shared" si="169"/>
        <v>0</v>
      </c>
      <c r="PAF21" s="773">
        <f t="shared" si="169"/>
        <v>0</v>
      </c>
      <c r="PAG21" s="773">
        <f t="shared" si="169"/>
        <v>0</v>
      </c>
      <c r="PAH21" s="773">
        <f t="shared" si="169"/>
        <v>0</v>
      </c>
      <c r="PAI21" s="773">
        <f t="shared" si="169"/>
        <v>0</v>
      </c>
      <c r="PAJ21" s="773">
        <f t="shared" si="169"/>
        <v>0</v>
      </c>
      <c r="PAK21" s="773">
        <f t="shared" si="169"/>
        <v>0</v>
      </c>
      <c r="PAL21" s="773">
        <f t="shared" si="169"/>
        <v>0</v>
      </c>
      <c r="PAM21" s="773">
        <f t="shared" si="169"/>
        <v>0</v>
      </c>
      <c r="PAN21" s="773">
        <f t="shared" si="169"/>
        <v>0</v>
      </c>
      <c r="PAO21" s="773">
        <f t="shared" si="169"/>
        <v>0</v>
      </c>
      <c r="PAP21" s="773">
        <f t="shared" si="169"/>
        <v>0</v>
      </c>
      <c r="PAQ21" s="773">
        <f t="shared" si="169"/>
        <v>0</v>
      </c>
      <c r="PAR21" s="773">
        <f t="shared" si="169"/>
        <v>0</v>
      </c>
      <c r="PAS21" s="773">
        <f t="shared" si="169"/>
        <v>0</v>
      </c>
      <c r="PAT21" s="773">
        <f t="shared" si="169"/>
        <v>0</v>
      </c>
      <c r="PAU21" s="773">
        <f t="shared" si="169"/>
        <v>0</v>
      </c>
      <c r="PAV21" s="773">
        <f t="shared" si="169"/>
        <v>0</v>
      </c>
      <c r="PAW21" s="773">
        <f t="shared" si="169"/>
        <v>0</v>
      </c>
      <c r="PAX21" s="773">
        <f t="shared" si="169"/>
        <v>0</v>
      </c>
      <c r="PAY21" s="773">
        <f t="shared" si="169"/>
        <v>0</v>
      </c>
      <c r="PAZ21" s="773">
        <f t="shared" si="169"/>
        <v>0</v>
      </c>
      <c r="PBA21" s="773">
        <f t="shared" si="169"/>
        <v>0</v>
      </c>
      <c r="PBB21" s="773">
        <f t="shared" si="169"/>
        <v>0</v>
      </c>
      <c r="PBC21" s="773">
        <f t="shared" si="169"/>
        <v>0</v>
      </c>
      <c r="PBD21" s="773">
        <f t="shared" si="169"/>
        <v>0</v>
      </c>
      <c r="PBE21" s="773">
        <f t="shared" si="169"/>
        <v>0</v>
      </c>
      <c r="PBF21" s="773">
        <f t="shared" si="169"/>
        <v>0</v>
      </c>
      <c r="PBG21" s="773">
        <f t="shared" si="169"/>
        <v>0</v>
      </c>
      <c r="PBH21" s="773">
        <f t="shared" si="169"/>
        <v>0</v>
      </c>
      <c r="PBI21" s="773">
        <f t="shared" si="169"/>
        <v>0</v>
      </c>
      <c r="PBJ21" s="773">
        <f t="shared" si="169"/>
        <v>0</v>
      </c>
      <c r="PBK21" s="773">
        <f t="shared" si="169"/>
        <v>0</v>
      </c>
      <c r="PBL21" s="773">
        <f t="shared" si="169"/>
        <v>0</v>
      </c>
      <c r="PBM21" s="773">
        <f t="shared" si="169"/>
        <v>0</v>
      </c>
      <c r="PBN21" s="773">
        <f t="shared" si="169"/>
        <v>0</v>
      </c>
      <c r="PBO21" s="773">
        <f t="shared" si="169"/>
        <v>0</v>
      </c>
      <c r="PBP21" s="773">
        <f t="shared" si="169"/>
        <v>0</v>
      </c>
      <c r="PBQ21" s="773">
        <f t="shared" si="169"/>
        <v>0</v>
      </c>
      <c r="PBR21" s="773">
        <f t="shared" si="169"/>
        <v>0</v>
      </c>
      <c r="PBS21" s="773">
        <f t="shared" si="169"/>
        <v>0</v>
      </c>
      <c r="PBT21" s="773">
        <f t="shared" ref="PBT21:PEE21" si="170">IF(OR(PBT26&lt;$C$18,PBT26&gt;($C$18+9)),0,PBT27)</f>
        <v>0</v>
      </c>
      <c r="PBU21" s="773">
        <f t="shared" si="170"/>
        <v>0</v>
      </c>
      <c r="PBV21" s="773">
        <f t="shared" si="170"/>
        <v>0</v>
      </c>
      <c r="PBW21" s="773">
        <f t="shared" si="170"/>
        <v>0</v>
      </c>
      <c r="PBX21" s="773">
        <f t="shared" si="170"/>
        <v>0</v>
      </c>
      <c r="PBY21" s="773">
        <f t="shared" si="170"/>
        <v>0</v>
      </c>
      <c r="PBZ21" s="773">
        <f t="shared" si="170"/>
        <v>0</v>
      </c>
      <c r="PCA21" s="773">
        <f t="shared" si="170"/>
        <v>0</v>
      </c>
      <c r="PCB21" s="773">
        <f t="shared" si="170"/>
        <v>0</v>
      </c>
      <c r="PCC21" s="773">
        <f t="shared" si="170"/>
        <v>0</v>
      </c>
      <c r="PCD21" s="773">
        <f t="shared" si="170"/>
        <v>0</v>
      </c>
      <c r="PCE21" s="773">
        <f t="shared" si="170"/>
        <v>0</v>
      </c>
      <c r="PCF21" s="773">
        <f t="shared" si="170"/>
        <v>0</v>
      </c>
      <c r="PCG21" s="773">
        <f t="shared" si="170"/>
        <v>0</v>
      </c>
      <c r="PCH21" s="773">
        <f t="shared" si="170"/>
        <v>0</v>
      </c>
      <c r="PCI21" s="773">
        <f t="shared" si="170"/>
        <v>0</v>
      </c>
      <c r="PCJ21" s="773">
        <f t="shared" si="170"/>
        <v>0</v>
      </c>
      <c r="PCK21" s="773">
        <f t="shared" si="170"/>
        <v>0</v>
      </c>
      <c r="PCL21" s="773">
        <f t="shared" si="170"/>
        <v>0</v>
      </c>
      <c r="PCM21" s="773">
        <f t="shared" si="170"/>
        <v>0</v>
      </c>
      <c r="PCN21" s="773">
        <f t="shared" si="170"/>
        <v>0</v>
      </c>
      <c r="PCO21" s="773">
        <f t="shared" si="170"/>
        <v>0</v>
      </c>
      <c r="PCP21" s="773">
        <f t="shared" si="170"/>
        <v>0</v>
      </c>
      <c r="PCQ21" s="773">
        <f t="shared" si="170"/>
        <v>0</v>
      </c>
      <c r="PCR21" s="773">
        <f t="shared" si="170"/>
        <v>0</v>
      </c>
      <c r="PCS21" s="773">
        <f t="shared" si="170"/>
        <v>0</v>
      </c>
      <c r="PCT21" s="773">
        <f t="shared" si="170"/>
        <v>0</v>
      </c>
      <c r="PCU21" s="773">
        <f t="shared" si="170"/>
        <v>0</v>
      </c>
      <c r="PCV21" s="773">
        <f t="shared" si="170"/>
        <v>0</v>
      </c>
      <c r="PCW21" s="773">
        <f t="shared" si="170"/>
        <v>0</v>
      </c>
      <c r="PCX21" s="773">
        <f t="shared" si="170"/>
        <v>0</v>
      </c>
      <c r="PCY21" s="773">
        <f t="shared" si="170"/>
        <v>0</v>
      </c>
      <c r="PCZ21" s="773">
        <f t="shared" si="170"/>
        <v>0</v>
      </c>
      <c r="PDA21" s="773">
        <f t="shared" si="170"/>
        <v>0</v>
      </c>
      <c r="PDB21" s="773">
        <f t="shared" si="170"/>
        <v>0</v>
      </c>
      <c r="PDC21" s="773">
        <f t="shared" si="170"/>
        <v>0</v>
      </c>
      <c r="PDD21" s="773">
        <f t="shared" si="170"/>
        <v>0</v>
      </c>
      <c r="PDE21" s="773">
        <f t="shared" si="170"/>
        <v>0</v>
      </c>
      <c r="PDF21" s="773">
        <f t="shared" si="170"/>
        <v>0</v>
      </c>
      <c r="PDG21" s="773">
        <f t="shared" si="170"/>
        <v>0</v>
      </c>
      <c r="PDH21" s="773">
        <f t="shared" si="170"/>
        <v>0</v>
      </c>
      <c r="PDI21" s="773">
        <f t="shared" si="170"/>
        <v>0</v>
      </c>
      <c r="PDJ21" s="773">
        <f t="shared" si="170"/>
        <v>0</v>
      </c>
      <c r="PDK21" s="773">
        <f t="shared" si="170"/>
        <v>0</v>
      </c>
      <c r="PDL21" s="773">
        <f t="shared" si="170"/>
        <v>0</v>
      </c>
      <c r="PDM21" s="773">
        <f t="shared" si="170"/>
        <v>0</v>
      </c>
      <c r="PDN21" s="773">
        <f t="shared" si="170"/>
        <v>0</v>
      </c>
      <c r="PDO21" s="773">
        <f t="shared" si="170"/>
        <v>0</v>
      </c>
      <c r="PDP21" s="773">
        <f t="shared" si="170"/>
        <v>0</v>
      </c>
      <c r="PDQ21" s="773">
        <f t="shared" si="170"/>
        <v>0</v>
      </c>
      <c r="PDR21" s="773">
        <f t="shared" si="170"/>
        <v>0</v>
      </c>
      <c r="PDS21" s="773">
        <f t="shared" si="170"/>
        <v>0</v>
      </c>
      <c r="PDT21" s="773">
        <f t="shared" si="170"/>
        <v>0</v>
      </c>
      <c r="PDU21" s="773">
        <f t="shared" si="170"/>
        <v>0</v>
      </c>
      <c r="PDV21" s="773">
        <f t="shared" si="170"/>
        <v>0</v>
      </c>
      <c r="PDW21" s="773">
        <f t="shared" si="170"/>
        <v>0</v>
      </c>
      <c r="PDX21" s="773">
        <f t="shared" si="170"/>
        <v>0</v>
      </c>
      <c r="PDY21" s="773">
        <f t="shared" si="170"/>
        <v>0</v>
      </c>
      <c r="PDZ21" s="773">
        <f t="shared" si="170"/>
        <v>0</v>
      </c>
      <c r="PEA21" s="773">
        <f t="shared" si="170"/>
        <v>0</v>
      </c>
      <c r="PEB21" s="773">
        <f t="shared" si="170"/>
        <v>0</v>
      </c>
      <c r="PEC21" s="773">
        <f t="shared" si="170"/>
        <v>0</v>
      </c>
      <c r="PED21" s="773">
        <f t="shared" si="170"/>
        <v>0</v>
      </c>
      <c r="PEE21" s="773">
        <f t="shared" si="170"/>
        <v>0</v>
      </c>
      <c r="PEF21" s="773">
        <f t="shared" ref="PEF21:PGQ21" si="171">IF(OR(PEF26&lt;$C$18,PEF26&gt;($C$18+9)),0,PEF27)</f>
        <v>0</v>
      </c>
      <c r="PEG21" s="773">
        <f t="shared" si="171"/>
        <v>0</v>
      </c>
      <c r="PEH21" s="773">
        <f t="shared" si="171"/>
        <v>0</v>
      </c>
      <c r="PEI21" s="773">
        <f t="shared" si="171"/>
        <v>0</v>
      </c>
      <c r="PEJ21" s="773">
        <f t="shared" si="171"/>
        <v>0</v>
      </c>
      <c r="PEK21" s="773">
        <f t="shared" si="171"/>
        <v>0</v>
      </c>
      <c r="PEL21" s="773">
        <f t="shared" si="171"/>
        <v>0</v>
      </c>
      <c r="PEM21" s="773">
        <f t="shared" si="171"/>
        <v>0</v>
      </c>
      <c r="PEN21" s="773">
        <f t="shared" si="171"/>
        <v>0</v>
      </c>
      <c r="PEO21" s="773">
        <f t="shared" si="171"/>
        <v>0</v>
      </c>
      <c r="PEP21" s="773">
        <f t="shared" si="171"/>
        <v>0</v>
      </c>
      <c r="PEQ21" s="773">
        <f t="shared" si="171"/>
        <v>0</v>
      </c>
      <c r="PER21" s="773">
        <f t="shared" si="171"/>
        <v>0</v>
      </c>
      <c r="PES21" s="773">
        <f t="shared" si="171"/>
        <v>0</v>
      </c>
      <c r="PET21" s="773">
        <f t="shared" si="171"/>
        <v>0</v>
      </c>
      <c r="PEU21" s="773">
        <f t="shared" si="171"/>
        <v>0</v>
      </c>
      <c r="PEV21" s="773">
        <f t="shared" si="171"/>
        <v>0</v>
      </c>
      <c r="PEW21" s="773">
        <f t="shared" si="171"/>
        <v>0</v>
      </c>
      <c r="PEX21" s="773">
        <f t="shared" si="171"/>
        <v>0</v>
      </c>
      <c r="PEY21" s="773">
        <f t="shared" si="171"/>
        <v>0</v>
      </c>
      <c r="PEZ21" s="773">
        <f t="shared" si="171"/>
        <v>0</v>
      </c>
      <c r="PFA21" s="773">
        <f t="shared" si="171"/>
        <v>0</v>
      </c>
      <c r="PFB21" s="773">
        <f t="shared" si="171"/>
        <v>0</v>
      </c>
      <c r="PFC21" s="773">
        <f t="shared" si="171"/>
        <v>0</v>
      </c>
      <c r="PFD21" s="773">
        <f t="shared" si="171"/>
        <v>0</v>
      </c>
      <c r="PFE21" s="773">
        <f t="shared" si="171"/>
        <v>0</v>
      </c>
      <c r="PFF21" s="773">
        <f t="shared" si="171"/>
        <v>0</v>
      </c>
      <c r="PFG21" s="773">
        <f t="shared" si="171"/>
        <v>0</v>
      </c>
      <c r="PFH21" s="773">
        <f t="shared" si="171"/>
        <v>0</v>
      </c>
      <c r="PFI21" s="773">
        <f t="shared" si="171"/>
        <v>0</v>
      </c>
      <c r="PFJ21" s="773">
        <f t="shared" si="171"/>
        <v>0</v>
      </c>
      <c r="PFK21" s="773">
        <f t="shared" si="171"/>
        <v>0</v>
      </c>
      <c r="PFL21" s="773">
        <f t="shared" si="171"/>
        <v>0</v>
      </c>
      <c r="PFM21" s="773">
        <f t="shared" si="171"/>
        <v>0</v>
      </c>
      <c r="PFN21" s="773">
        <f t="shared" si="171"/>
        <v>0</v>
      </c>
      <c r="PFO21" s="773">
        <f t="shared" si="171"/>
        <v>0</v>
      </c>
      <c r="PFP21" s="773">
        <f t="shared" si="171"/>
        <v>0</v>
      </c>
      <c r="PFQ21" s="773">
        <f t="shared" si="171"/>
        <v>0</v>
      </c>
      <c r="PFR21" s="773">
        <f t="shared" si="171"/>
        <v>0</v>
      </c>
      <c r="PFS21" s="773">
        <f t="shared" si="171"/>
        <v>0</v>
      </c>
      <c r="PFT21" s="773">
        <f t="shared" si="171"/>
        <v>0</v>
      </c>
      <c r="PFU21" s="773">
        <f t="shared" si="171"/>
        <v>0</v>
      </c>
      <c r="PFV21" s="773">
        <f t="shared" si="171"/>
        <v>0</v>
      </c>
      <c r="PFW21" s="773">
        <f t="shared" si="171"/>
        <v>0</v>
      </c>
      <c r="PFX21" s="773">
        <f t="shared" si="171"/>
        <v>0</v>
      </c>
      <c r="PFY21" s="773">
        <f t="shared" si="171"/>
        <v>0</v>
      </c>
      <c r="PFZ21" s="773">
        <f t="shared" si="171"/>
        <v>0</v>
      </c>
      <c r="PGA21" s="773">
        <f t="shared" si="171"/>
        <v>0</v>
      </c>
      <c r="PGB21" s="773">
        <f t="shared" si="171"/>
        <v>0</v>
      </c>
      <c r="PGC21" s="773">
        <f t="shared" si="171"/>
        <v>0</v>
      </c>
      <c r="PGD21" s="773">
        <f t="shared" si="171"/>
        <v>0</v>
      </c>
      <c r="PGE21" s="773">
        <f t="shared" si="171"/>
        <v>0</v>
      </c>
      <c r="PGF21" s="773">
        <f t="shared" si="171"/>
        <v>0</v>
      </c>
      <c r="PGG21" s="773">
        <f t="shared" si="171"/>
        <v>0</v>
      </c>
      <c r="PGH21" s="773">
        <f t="shared" si="171"/>
        <v>0</v>
      </c>
      <c r="PGI21" s="773">
        <f t="shared" si="171"/>
        <v>0</v>
      </c>
      <c r="PGJ21" s="773">
        <f t="shared" si="171"/>
        <v>0</v>
      </c>
      <c r="PGK21" s="773">
        <f t="shared" si="171"/>
        <v>0</v>
      </c>
      <c r="PGL21" s="773">
        <f t="shared" si="171"/>
        <v>0</v>
      </c>
      <c r="PGM21" s="773">
        <f t="shared" si="171"/>
        <v>0</v>
      </c>
      <c r="PGN21" s="773">
        <f t="shared" si="171"/>
        <v>0</v>
      </c>
      <c r="PGO21" s="773">
        <f t="shared" si="171"/>
        <v>0</v>
      </c>
      <c r="PGP21" s="773">
        <f t="shared" si="171"/>
        <v>0</v>
      </c>
      <c r="PGQ21" s="773">
        <f t="shared" si="171"/>
        <v>0</v>
      </c>
      <c r="PGR21" s="773">
        <f t="shared" ref="PGR21:PJC21" si="172">IF(OR(PGR26&lt;$C$18,PGR26&gt;($C$18+9)),0,PGR27)</f>
        <v>0</v>
      </c>
      <c r="PGS21" s="773">
        <f t="shared" si="172"/>
        <v>0</v>
      </c>
      <c r="PGT21" s="773">
        <f t="shared" si="172"/>
        <v>0</v>
      </c>
      <c r="PGU21" s="773">
        <f t="shared" si="172"/>
        <v>0</v>
      </c>
      <c r="PGV21" s="773">
        <f t="shared" si="172"/>
        <v>0</v>
      </c>
      <c r="PGW21" s="773">
        <f t="shared" si="172"/>
        <v>0</v>
      </c>
      <c r="PGX21" s="773">
        <f t="shared" si="172"/>
        <v>0</v>
      </c>
      <c r="PGY21" s="773">
        <f t="shared" si="172"/>
        <v>0</v>
      </c>
      <c r="PGZ21" s="773">
        <f t="shared" si="172"/>
        <v>0</v>
      </c>
      <c r="PHA21" s="773">
        <f t="shared" si="172"/>
        <v>0</v>
      </c>
      <c r="PHB21" s="773">
        <f t="shared" si="172"/>
        <v>0</v>
      </c>
      <c r="PHC21" s="773">
        <f t="shared" si="172"/>
        <v>0</v>
      </c>
      <c r="PHD21" s="773">
        <f t="shared" si="172"/>
        <v>0</v>
      </c>
      <c r="PHE21" s="773">
        <f t="shared" si="172"/>
        <v>0</v>
      </c>
      <c r="PHF21" s="773">
        <f t="shared" si="172"/>
        <v>0</v>
      </c>
      <c r="PHG21" s="773">
        <f t="shared" si="172"/>
        <v>0</v>
      </c>
      <c r="PHH21" s="773">
        <f t="shared" si="172"/>
        <v>0</v>
      </c>
      <c r="PHI21" s="773">
        <f t="shared" si="172"/>
        <v>0</v>
      </c>
      <c r="PHJ21" s="773">
        <f t="shared" si="172"/>
        <v>0</v>
      </c>
      <c r="PHK21" s="773">
        <f t="shared" si="172"/>
        <v>0</v>
      </c>
      <c r="PHL21" s="773">
        <f t="shared" si="172"/>
        <v>0</v>
      </c>
      <c r="PHM21" s="773">
        <f t="shared" si="172"/>
        <v>0</v>
      </c>
      <c r="PHN21" s="773">
        <f t="shared" si="172"/>
        <v>0</v>
      </c>
      <c r="PHO21" s="773">
        <f t="shared" si="172"/>
        <v>0</v>
      </c>
      <c r="PHP21" s="773">
        <f t="shared" si="172"/>
        <v>0</v>
      </c>
      <c r="PHQ21" s="773">
        <f t="shared" si="172"/>
        <v>0</v>
      </c>
      <c r="PHR21" s="773">
        <f t="shared" si="172"/>
        <v>0</v>
      </c>
      <c r="PHS21" s="773">
        <f t="shared" si="172"/>
        <v>0</v>
      </c>
      <c r="PHT21" s="773">
        <f t="shared" si="172"/>
        <v>0</v>
      </c>
      <c r="PHU21" s="773">
        <f t="shared" si="172"/>
        <v>0</v>
      </c>
      <c r="PHV21" s="773">
        <f t="shared" si="172"/>
        <v>0</v>
      </c>
      <c r="PHW21" s="773">
        <f t="shared" si="172"/>
        <v>0</v>
      </c>
      <c r="PHX21" s="773">
        <f t="shared" si="172"/>
        <v>0</v>
      </c>
      <c r="PHY21" s="773">
        <f t="shared" si="172"/>
        <v>0</v>
      </c>
      <c r="PHZ21" s="773">
        <f t="shared" si="172"/>
        <v>0</v>
      </c>
      <c r="PIA21" s="773">
        <f t="shared" si="172"/>
        <v>0</v>
      </c>
      <c r="PIB21" s="773">
        <f t="shared" si="172"/>
        <v>0</v>
      </c>
      <c r="PIC21" s="773">
        <f t="shared" si="172"/>
        <v>0</v>
      </c>
      <c r="PID21" s="773">
        <f t="shared" si="172"/>
        <v>0</v>
      </c>
      <c r="PIE21" s="773">
        <f t="shared" si="172"/>
        <v>0</v>
      </c>
      <c r="PIF21" s="773">
        <f t="shared" si="172"/>
        <v>0</v>
      </c>
      <c r="PIG21" s="773">
        <f t="shared" si="172"/>
        <v>0</v>
      </c>
      <c r="PIH21" s="773">
        <f t="shared" si="172"/>
        <v>0</v>
      </c>
      <c r="PII21" s="773">
        <f t="shared" si="172"/>
        <v>0</v>
      </c>
      <c r="PIJ21" s="773">
        <f t="shared" si="172"/>
        <v>0</v>
      </c>
      <c r="PIK21" s="773">
        <f t="shared" si="172"/>
        <v>0</v>
      </c>
      <c r="PIL21" s="773">
        <f t="shared" si="172"/>
        <v>0</v>
      </c>
      <c r="PIM21" s="773">
        <f t="shared" si="172"/>
        <v>0</v>
      </c>
      <c r="PIN21" s="773">
        <f t="shared" si="172"/>
        <v>0</v>
      </c>
      <c r="PIO21" s="773">
        <f t="shared" si="172"/>
        <v>0</v>
      </c>
      <c r="PIP21" s="773">
        <f t="shared" si="172"/>
        <v>0</v>
      </c>
      <c r="PIQ21" s="773">
        <f t="shared" si="172"/>
        <v>0</v>
      </c>
      <c r="PIR21" s="773">
        <f t="shared" si="172"/>
        <v>0</v>
      </c>
      <c r="PIS21" s="773">
        <f t="shared" si="172"/>
        <v>0</v>
      </c>
      <c r="PIT21" s="773">
        <f t="shared" si="172"/>
        <v>0</v>
      </c>
      <c r="PIU21" s="773">
        <f t="shared" si="172"/>
        <v>0</v>
      </c>
      <c r="PIV21" s="773">
        <f t="shared" si="172"/>
        <v>0</v>
      </c>
      <c r="PIW21" s="773">
        <f t="shared" si="172"/>
        <v>0</v>
      </c>
      <c r="PIX21" s="773">
        <f t="shared" si="172"/>
        <v>0</v>
      </c>
      <c r="PIY21" s="773">
        <f t="shared" si="172"/>
        <v>0</v>
      </c>
      <c r="PIZ21" s="773">
        <f t="shared" si="172"/>
        <v>0</v>
      </c>
      <c r="PJA21" s="773">
        <f t="shared" si="172"/>
        <v>0</v>
      </c>
      <c r="PJB21" s="773">
        <f t="shared" si="172"/>
        <v>0</v>
      </c>
      <c r="PJC21" s="773">
        <f t="shared" si="172"/>
        <v>0</v>
      </c>
      <c r="PJD21" s="773">
        <f t="shared" ref="PJD21:PLO21" si="173">IF(OR(PJD26&lt;$C$18,PJD26&gt;($C$18+9)),0,PJD27)</f>
        <v>0</v>
      </c>
      <c r="PJE21" s="773">
        <f t="shared" si="173"/>
        <v>0</v>
      </c>
      <c r="PJF21" s="773">
        <f t="shared" si="173"/>
        <v>0</v>
      </c>
      <c r="PJG21" s="773">
        <f t="shared" si="173"/>
        <v>0</v>
      </c>
      <c r="PJH21" s="773">
        <f t="shared" si="173"/>
        <v>0</v>
      </c>
      <c r="PJI21" s="773">
        <f t="shared" si="173"/>
        <v>0</v>
      </c>
      <c r="PJJ21" s="773">
        <f t="shared" si="173"/>
        <v>0</v>
      </c>
      <c r="PJK21" s="773">
        <f t="shared" si="173"/>
        <v>0</v>
      </c>
      <c r="PJL21" s="773">
        <f t="shared" si="173"/>
        <v>0</v>
      </c>
      <c r="PJM21" s="773">
        <f t="shared" si="173"/>
        <v>0</v>
      </c>
      <c r="PJN21" s="773">
        <f t="shared" si="173"/>
        <v>0</v>
      </c>
      <c r="PJO21" s="773">
        <f t="shared" si="173"/>
        <v>0</v>
      </c>
      <c r="PJP21" s="773">
        <f t="shared" si="173"/>
        <v>0</v>
      </c>
      <c r="PJQ21" s="773">
        <f t="shared" si="173"/>
        <v>0</v>
      </c>
      <c r="PJR21" s="773">
        <f t="shared" si="173"/>
        <v>0</v>
      </c>
      <c r="PJS21" s="773">
        <f t="shared" si="173"/>
        <v>0</v>
      </c>
      <c r="PJT21" s="773">
        <f t="shared" si="173"/>
        <v>0</v>
      </c>
      <c r="PJU21" s="773">
        <f t="shared" si="173"/>
        <v>0</v>
      </c>
      <c r="PJV21" s="773">
        <f t="shared" si="173"/>
        <v>0</v>
      </c>
      <c r="PJW21" s="773">
        <f t="shared" si="173"/>
        <v>0</v>
      </c>
      <c r="PJX21" s="773">
        <f t="shared" si="173"/>
        <v>0</v>
      </c>
      <c r="PJY21" s="773">
        <f t="shared" si="173"/>
        <v>0</v>
      </c>
      <c r="PJZ21" s="773">
        <f t="shared" si="173"/>
        <v>0</v>
      </c>
      <c r="PKA21" s="773">
        <f t="shared" si="173"/>
        <v>0</v>
      </c>
      <c r="PKB21" s="773">
        <f t="shared" si="173"/>
        <v>0</v>
      </c>
      <c r="PKC21" s="773">
        <f t="shared" si="173"/>
        <v>0</v>
      </c>
      <c r="PKD21" s="773">
        <f t="shared" si="173"/>
        <v>0</v>
      </c>
      <c r="PKE21" s="773">
        <f t="shared" si="173"/>
        <v>0</v>
      </c>
      <c r="PKF21" s="773">
        <f t="shared" si="173"/>
        <v>0</v>
      </c>
      <c r="PKG21" s="773">
        <f t="shared" si="173"/>
        <v>0</v>
      </c>
      <c r="PKH21" s="773">
        <f t="shared" si="173"/>
        <v>0</v>
      </c>
      <c r="PKI21" s="773">
        <f t="shared" si="173"/>
        <v>0</v>
      </c>
      <c r="PKJ21" s="773">
        <f t="shared" si="173"/>
        <v>0</v>
      </c>
      <c r="PKK21" s="773">
        <f t="shared" si="173"/>
        <v>0</v>
      </c>
      <c r="PKL21" s="773">
        <f t="shared" si="173"/>
        <v>0</v>
      </c>
      <c r="PKM21" s="773">
        <f t="shared" si="173"/>
        <v>0</v>
      </c>
      <c r="PKN21" s="773">
        <f t="shared" si="173"/>
        <v>0</v>
      </c>
      <c r="PKO21" s="773">
        <f t="shared" si="173"/>
        <v>0</v>
      </c>
      <c r="PKP21" s="773">
        <f t="shared" si="173"/>
        <v>0</v>
      </c>
      <c r="PKQ21" s="773">
        <f t="shared" si="173"/>
        <v>0</v>
      </c>
      <c r="PKR21" s="773">
        <f t="shared" si="173"/>
        <v>0</v>
      </c>
      <c r="PKS21" s="773">
        <f t="shared" si="173"/>
        <v>0</v>
      </c>
      <c r="PKT21" s="773">
        <f t="shared" si="173"/>
        <v>0</v>
      </c>
      <c r="PKU21" s="773">
        <f t="shared" si="173"/>
        <v>0</v>
      </c>
      <c r="PKV21" s="773">
        <f t="shared" si="173"/>
        <v>0</v>
      </c>
      <c r="PKW21" s="773">
        <f t="shared" si="173"/>
        <v>0</v>
      </c>
      <c r="PKX21" s="773">
        <f t="shared" si="173"/>
        <v>0</v>
      </c>
      <c r="PKY21" s="773">
        <f t="shared" si="173"/>
        <v>0</v>
      </c>
      <c r="PKZ21" s="773">
        <f t="shared" si="173"/>
        <v>0</v>
      </c>
      <c r="PLA21" s="773">
        <f t="shared" si="173"/>
        <v>0</v>
      </c>
      <c r="PLB21" s="773">
        <f t="shared" si="173"/>
        <v>0</v>
      </c>
      <c r="PLC21" s="773">
        <f t="shared" si="173"/>
        <v>0</v>
      </c>
      <c r="PLD21" s="773">
        <f t="shared" si="173"/>
        <v>0</v>
      </c>
      <c r="PLE21" s="773">
        <f t="shared" si="173"/>
        <v>0</v>
      </c>
      <c r="PLF21" s="773">
        <f t="shared" si="173"/>
        <v>0</v>
      </c>
      <c r="PLG21" s="773">
        <f t="shared" si="173"/>
        <v>0</v>
      </c>
      <c r="PLH21" s="773">
        <f t="shared" si="173"/>
        <v>0</v>
      </c>
      <c r="PLI21" s="773">
        <f t="shared" si="173"/>
        <v>0</v>
      </c>
      <c r="PLJ21" s="773">
        <f t="shared" si="173"/>
        <v>0</v>
      </c>
      <c r="PLK21" s="773">
        <f t="shared" si="173"/>
        <v>0</v>
      </c>
      <c r="PLL21" s="773">
        <f t="shared" si="173"/>
        <v>0</v>
      </c>
      <c r="PLM21" s="773">
        <f t="shared" si="173"/>
        <v>0</v>
      </c>
      <c r="PLN21" s="773">
        <f t="shared" si="173"/>
        <v>0</v>
      </c>
      <c r="PLO21" s="773">
        <f t="shared" si="173"/>
        <v>0</v>
      </c>
      <c r="PLP21" s="773">
        <f t="shared" ref="PLP21:POA21" si="174">IF(OR(PLP26&lt;$C$18,PLP26&gt;($C$18+9)),0,PLP27)</f>
        <v>0</v>
      </c>
      <c r="PLQ21" s="773">
        <f t="shared" si="174"/>
        <v>0</v>
      </c>
      <c r="PLR21" s="773">
        <f t="shared" si="174"/>
        <v>0</v>
      </c>
      <c r="PLS21" s="773">
        <f t="shared" si="174"/>
        <v>0</v>
      </c>
      <c r="PLT21" s="773">
        <f t="shared" si="174"/>
        <v>0</v>
      </c>
      <c r="PLU21" s="773">
        <f t="shared" si="174"/>
        <v>0</v>
      </c>
      <c r="PLV21" s="773">
        <f t="shared" si="174"/>
        <v>0</v>
      </c>
      <c r="PLW21" s="773">
        <f t="shared" si="174"/>
        <v>0</v>
      </c>
      <c r="PLX21" s="773">
        <f t="shared" si="174"/>
        <v>0</v>
      </c>
      <c r="PLY21" s="773">
        <f t="shared" si="174"/>
        <v>0</v>
      </c>
      <c r="PLZ21" s="773">
        <f t="shared" si="174"/>
        <v>0</v>
      </c>
      <c r="PMA21" s="773">
        <f t="shared" si="174"/>
        <v>0</v>
      </c>
      <c r="PMB21" s="773">
        <f t="shared" si="174"/>
        <v>0</v>
      </c>
      <c r="PMC21" s="773">
        <f t="shared" si="174"/>
        <v>0</v>
      </c>
      <c r="PMD21" s="773">
        <f t="shared" si="174"/>
        <v>0</v>
      </c>
      <c r="PME21" s="773">
        <f t="shared" si="174"/>
        <v>0</v>
      </c>
      <c r="PMF21" s="773">
        <f t="shared" si="174"/>
        <v>0</v>
      </c>
      <c r="PMG21" s="773">
        <f t="shared" si="174"/>
        <v>0</v>
      </c>
      <c r="PMH21" s="773">
        <f t="shared" si="174"/>
        <v>0</v>
      </c>
      <c r="PMI21" s="773">
        <f t="shared" si="174"/>
        <v>0</v>
      </c>
      <c r="PMJ21" s="773">
        <f t="shared" si="174"/>
        <v>0</v>
      </c>
      <c r="PMK21" s="773">
        <f t="shared" si="174"/>
        <v>0</v>
      </c>
      <c r="PML21" s="773">
        <f t="shared" si="174"/>
        <v>0</v>
      </c>
      <c r="PMM21" s="773">
        <f t="shared" si="174"/>
        <v>0</v>
      </c>
      <c r="PMN21" s="773">
        <f t="shared" si="174"/>
        <v>0</v>
      </c>
      <c r="PMO21" s="773">
        <f t="shared" si="174"/>
        <v>0</v>
      </c>
      <c r="PMP21" s="773">
        <f t="shared" si="174"/>
        <v>0</v>
      </c>
      <c r="PMQ21" s="773">
        <f t="shared" si="174"/>
        <v>0</v>
      </c>
      <c r="PMR21" s="773">
        <f t="shared" si="174"/>
        <v>0</v>
      </c>
      <c r="PMS21" s="773">
        <f t="shared" si="174"/>
        <v>0</v>
      </c>
      <c r="PMT21" s="773">
        <f t="shared" si="174"/>
        <v>0</v>
      </c>
      <c r="PMU21" s="773">
        <f t="shared" si="174"/>
        <v>0</v>
      </c>
      <c r="PMV21" s="773">
        <f t="shared" si="174"/>
        <v>0</v>
      </c>
      <c r="PMW21" s="773">
        <f t="shared" si="174"/>
        <v>0</v>
      </c>
      <c r="PMX21" s="773">
        <f t="shared" si="174"/>
        <v>0</v>
      </c>
      <c r="PMY21" s="773">
        <f t="shared" si="174"/>
        <v>0</v>
      </c>
      <c r="PMZ21" s="773">
        <f t="shared" si="174"/>
        <v>0</v>
      </c>
      <c r="PNA21" s="773">
        <f t="shared" si="174"/>
        <v>0</v>
      </c>
      <c r="PNB21" s="773">
        <f t="shared" si="174"/>
        <v>0</v>
      </c>
      <c r="PNC21" s="773">
        <f t="shared" si="174"/>
        <v>0</v>
      </c>
      <c r="PND21" s="773">
        <f t="shared" si="174"/>
        <v>0</v>
      </c>
      <c r="PNE21" s="773">
        <f t="shared" si="174"/>
        <v>0</v>
      </c>
      <c r="PNF21" s="773">
        <f t="shared" si="174"/>
        <v>0</v>
      </c>
      <c r="PNG21" s="773">
        <f t="shared" si="174"/>
        <v>0</v>
      </c>
      <c r="PNH21" s="773">
        <f t="shared" si="174"/>
        <v>0</v>
      </c>
      <c r="PNI21" s="773">
        <f t="shared" si="174"/>
        <v>0</v>
      </c>
      <c r="PNJ21" s="773">
        <f t="shared" si="174"/>
        <v>0</v>
      </c>
      <c r="PNK21" s="773">
        <f t="shared" si="174"/>
        <v>0</v>
      </c>
      <c r="PNL21" s="773">
        <f t="shared" si="174"/>
        <v>0</v>
      </c>
      <c r="PNM21" s="773">
        <f t="shared" si="174"/>
        <v>0</v>
      </c>
      <c r="PNN21" s="773">
        <f t="shared" si="174"/>
        <v>0</v>
      </c>
      <c r="PNO21" s="773">
        <f t="shared" si="174"/>
        <v>0</v>
      </c>
      <c r="PNP21" s="773">
        <f t="shared" si="174"/>
        <v>0</v>
      </c>
      <c r="PNQ21" s="773">
        <f t="shared" si="174"/>
        <v>0</v>
      </c>
      <c r="PNR21" s="773">
        <f t="shared" si="174"/>
        <v>0</v>
      </c>
      <c r="PNS21" s="773">
        <f t="shared" si="174"/>
        <v>0</v>
      </c>
      <c r="PNT21" s="773">
        <f t="shared" si="174"/>
        <v>0</v>
      </c>
      <c r="PNU21" s="773">
        <f t="shared" si="174"/>
        <v>0</v>
      </c>
      <c r="PNV21" s="773">
        <f t="shared" si="174"/>
        <v>0</v>
      </c>
      <c r="PNW21" s="773">
        <f t="shared" si="174"/>
        <v>0</v>
      </c>
      <c r="PNX21" s="773">
        <f t="shared" si="174"/>
        <v>0</v>
      </c>
      <c r="PNY21" s="773">
        <f t="shared" si="174"/>
        <v>0</v>
      </c>
      <c r="PNZ21" s="773">
        <f t="shared" si="174"/>
        <v>0</v>
      </c>
      <c r="POA21" s="773">
        <f t="shared" si="174"/>
        <v>0</v>
      </c>
      <c r="POB21" s="773">
        <f t="shared" ref="POB21:PQM21" si="175">IF(OR(POB26&lt;$C$18,POB26&gt;($C$18+9)),0,POB27)</f>
        <v>0</v>
      </c>
      <c r="POC21" s="773">
        <f t="shared" si="175"/>
        <v>0</v>
      </c>
      <c r="POD21" s="773">
        <f t="shared" si="175"/>
        <v>0</v>
      </c>
      <c r="POE21" s="773">
        <f t="shared" si="175"/>
        <v>0</v>
      </c>
      <c r="POF21" s="773">
        <f t="shared" si="175"/>
        <v>0</v>
      </c>
      <c r="POG21" s="773">
        <f t="shared" si="175"/>
        <v>0</v>
      </c>
      <c r="POH21" s="773">
        <f t="shared" si="175"/>
        <v>0</v>
      </c>
      <c r="POI21" s="773">
        <f t="shared" si="175"/>
        <v>0</v>
      </c>
      <c r="POJ21" s="773">
        <f t="shared" si="175"/>
        <v>0</v>
      </c>
      <c r="POK21" s="773">
        <f t="shared" si="175"/>
        <v>0</v>
      </c>
      <c r="POL21" s="773">
        <f t="shared" si="175"/>
        <v>0</v>
      </c>
      <c r="POM21" s="773">
        <f t="shared" si="175"/>
        <v>0</v>
      </c>
      <c r="PON21" s="773">
        <f t="shared" si="175"/>
        <v>0</v>
      </c>
      <c r="POO21" s="773">
        <f t="shared" si="175"/>
        <v>0</v>
      </c>
      <c r="POP21" s="773">
        <f t="shared" si="175"/>
        <v>0</v>
      </c>
      <c r="POQ21" s="773">
        <f t="shared" si="175"/>
        <v>0</v>
      </c>
      <c r="POR21" s="773">
        <f t="shared" si="175"/>
        <v>0</v>
      </c>
      <c r="POS21" s="773">
        <f t="shared" si="175"/>
        <v>0</v>
      </c>
      <c r="POT21" s="773">
        <f t="shared" si="175"/>
        <v>0</v>
      </c>
      <c r="POU21" s="773">
        <f t="shared" si="175"/>
        <v>0</v>
      </c>
      <c r="POV21" s="773">
        <f t="shared" si="175"/>
        <v>0</v>
      </c>
      <c r="POW21" s="773">
        <f t="shared" si="175"/>
        <v>0</v>
      </c>
      <c r="POX21" s="773">
        <f t="shared" si="175"/>
        <v>0</v>
      </c>
      <c r="POY21" s="773">
        <f t="shared" si="175"/>
        <v>0</v>
      </c>
      <c r="POZ21" s="773">
        <f t="shared" si="175"/>
        <v>0</v>
      </c>
      <c r="PPA21" s="773">
        <f t="shared" si="175"/>
        <v>0</v>
      </c>
      <c r="PPB21" s="773">
        <f t="shared" si="175"/>
        <v>0</v>
      </c>
      <c r="PPC21" s="773">
        <f t="shared" si="175"/>
        <v>0</v>
      </c>
      <c r="PPD21" s="773">
        <f t="shared" si="175"/>
        <v>0</v>
      </c>
      <c r="PPE21" s="773">
        <f t="shared" si="175"/>
        <v>0</v>
      </c>
      <c r="PPF21" s="773">
        <f t="shared" si="175"/>
        <v>0</v>
      </c>
      <c r="PPG21" s="773">
        <f t="shared" si="175"/>
        <v>0</v>
      </c>
      <c r="PPH21" s="773">
        <f t="shared" si="175"/>
        <v>0</v>
      </c>
      <c r="PPI21" s="773">
        <f t="shared" si="175"/>
        <v>0</v>
      </c>
      <c r="PPJ21" s="773">
        <f t="shared" si="175"/>
        <v>0</v>
      </c>
      <c r="PPK21" s="773">
        <f t="shared" si="175"/>
        <v>0</v>
      </c>
      <c r="PPL21" s="773">
        <f t="shared" si="175"/>
        <v>0</v>
      </c>
      <c r="PPM21" s="773">
        <f t="shared" si="175"/>
        <v>0</v>
      </c>
      <c r="PPN21" s="773">
        <f t="shared" si="175"/>
        <v>0</v>
      </c>
      <c r="PPO21" s="773">
        <f t="shared" si="175"/>
        <v>0</v>
      </c>
      <c r="PPP21" s="773">
        <f t="shared" si="175"/>
        <v>0</v>
      </c>
      <c r="PPQ21" s="773">
        <f t="shared" si="175"/>
        <v>0</v>
      </c>
      <c r="PPR21" s="773">
        <f t="shared" si="175"/>
        <v>0</v>
      </c>
      <c r="PPS21" s="773">
        <f t="shared" si="175"/>
        <v>0</v>
      </c>
      <c r="PPT21" s="773">
        <f t="shared" si="175"/>
        <v>0</v>
      </c>
      <c r="PPU21" s="773">
        <f t="shared" si="175"/>
        <v>0</v>
      </c>
      <c r="PPV21" s="773">
        <f t="shared" si="175"/>
        <v>0</v>
      </c>
      <c r="PPW21" s="773">
        <f t="shared" si="175"/>
        <v>0</v>
      </c>
      <c r="PPX21" s="773">
        <f t="shared" si="175"/>
        <v>0</v>
      </c>
      <c r="PPY21" s="773">
        <f t="shared" si="175"/>
        <v>0</v>
      </c>
      <c r="PPZ21" s="773">
        <f t="shared" si="175"/>
        <v>0</v>
      </c>
      <c r="PQA21" s="773">
        <f t="shared" si="175"/>
        <v>0</v>
      </c>
      <c r="PQB21" s="773">
        <f t="shared" si="175"/>
        <v>0</v>
      </c>
      <c r="PQC21" s="773">
        <f t="shared" si="175"/>
        <v>0</v>
      </c>
      <c r="PQD21" s="773">
        <f t="shared" si="175"/>
        <v>0</v>
      </c>
      <c r="PQE21" s="773">
        <f t="shared" si="175"/>
        <v>0</v>
      </c>
      <c r="PQF21" s="773">
        <f t="shared" si="175"/>
        <v>0</v>
      </c>
      <c r="PQG21" s="773">
        <f t="shared" si="175"/>
        <v>0</v>
      </c>
      <c r="PQH21" s="773">
        <f t="shared" si="175"/>
        <v>0</v>
      </c>
      <c r="PQI21" s="773">
        <f t="shared" si="175"/>
        <v>0</v>
      </c>
      <c r="PQJ21" s="773">
        <f t="shared" si="175"/>
        <v>0</v>
      </c>
      <c r="PQK21" s="773">
        <f t="shared" si="175"/>
        <v>0</v>
      </c>
      <c r="PQL21" s="773">
        <f t="shared" si="175"/>
        <v>0</v>
      </c>
      <c r="PQM21" s="773">
        <f t="shared" si="175"/>
        <v>0</v>
      </c>
      <c r="PQN21" s="773">
        <f t="shared" ref="PQN21:PSY21" si="176">IF(OR(PQN26&lt;$C$18,PQN26&gt;($C$18+9)),0,PQN27)</f>
        <v>0</v>
      </c>
      <c r="PQO21" s="773">
        <f t="shared" si="176"/>
        <v>0</v>
      </c>
      <c r="PQP21" s="773">
        <f t="shared" si="176"/>
        <v>0</v>
      </c>
      <c r="PQQ21" s="773">
        <f t="shared" si="176"/>
        <v>0</v>
      </c>
      <c r="PQR21" s="773">
        <f t="shared" si="176"/>
        <v>0</v>
      </c>
      <c r="PQS21" s="773">
        <f t="shared" si="176"/>
        <v>0</v>
      </c>
      <c r="PQT21" s="773">
        <f t="shared" si="176"/>
        <v>0</v>
      </c>
      <c r="PQU21" s="773">
        <f t="shared" si="176"/>
        <v>0</v>
      </c>
      <c r="PQV21" s="773">
        <f t="shared" si="176"/>
        <v>0</v>
      </c>
      <c r="PQW21" s="773">
        <f t="shared" si="176"/>
        <v>0</v>
      </c>
      <c r="PQX21" s="773">
        <f t="shared" si="176"/>
        <v>0</v>
      </c>
      <c r="PQY21" s="773">
        <f t="shared" si="176"/>
        <v>0</v>
      </c>
      <c r="PQZ21" s="773">
        <f t="shared" si="176"/>
        <v>0</v>
      </c>
      <c r="PRA21" s="773">
        <f t="shared" si="176"/>
        <v>0</v>
      </c>
      <c r="PRB21" s="773">
        <f t="shared" si="176"/>
        <v>0</v>
      </c>
      <c r="PRC21" s="773">
        <f t="shared" si="176"/>
        <v>0</v>
      </c>
      <c r="PRD21" s="773">
        <f t="shared" si="176"/>
        <v>0</v>
      </c>
      <c r="PRE21" s="773">
        <f t="shared" si="176"/>
        <v>0</v>
      </c>
      <c r="PRF21" s="773">
        <f t="shared" si="176"/>
        <v>0</v>
      </c>
      <c r="PRG21" s="773">
        <f t="shared" si="176"/>
        <v>0</v>
      </c>
      <c r="PRH21" s="773">
        <f t="shared" si="176"/>
        <v>0</v>
      </c>
      <c r="PRI21" s="773">
        <f t="shared" si="176"/>
        <v>0</v>
      </c>
      <c r="PRJ21" s="773">
        <f t="shared" si="176"/>
        <v>0</v>
      </c>
      <c r="PRK21" s="773">
        <f t="shared" si="176"/>
        <v>0</v>
      </c>
      <c r="PRL21" s="773">
        <f t="shared" si="176"/>
        <v>0</v>
      </c>
      <c r="PRM21" s="773">
        <f t="shared" si="176"/>
        <v>0</v>
      </c>
      <c r="PRN21" s="773">
        <f t="shared" si="176"/>
        <v>0</v>
      </c>
      <c r="PRO21" s="773">
        <f t="shared" si="176"/>
        <v>0</v>
      </c>
      <c r="PRP21" s="773">
        <f t="shared" si="176"/>
        <v>0</v>
      </c>
      <c r="PRQ21" s="773">
        <f t="shared" si="176"/>
        <v>0</v>
      </c>
      <c r="PRR21" s="773">
        <f t="shared" si="176"/>
        <v>0</v>
      </c>
      <c r="PRS21" s="773">
        <f t="shared" si="176"/>
        <v>0</v>
      </c>
      <c r="PRT21" s="773">
        <f t="shared" si="176"/>
        <v>0</v>
      </c>
      <c r="PRU21" s="773">
        <f t="shared" si="176"/>
        <v>0</v>
      </c>
      <c r="PRV21" s="773">
        <f t="shared" si="176"/>
        <v>0</v>
      </c>
      <c r="PRW21" s="773">
        <f t="shared" si="176"/>
        <v>0</v>
      </c>
      <c r="PRX21" s="773">
        <f t="shared" si="176"/>
        <v>0</v>
      </c>
      <c r="PRY21" s="773">
        <f t="shared" si="176"/>
        <v>0</v>
      </c>
      <c r="PRZ21" s="773">
        <f t="shared" si="176"/>
        <v>0</v>
      </c>
      <c r="PSA21" s="773">
        <f t="shared" si="176"/>
        <v>0</v>
      </c>
      <c r="PSB21" s="773">
        <f t="shared" si="176"/>
        <v>0</v>
      </c>
      <c r="PSC21" s="773">
        <f t="shared" si="176"/>
        <v>0</v>
      </c>
      <c r="PSD21" s="773">
        <f t="shared" si="176"/>
        <v>0</v>
      </c>
      <c r="PSE21" s="773">
        <f t="shared" si="176"/>
        <v>0</v>
      </c>
      <c r="PSF21" s="773">
        <f t="shared" si="176"/>
        <v>0</v>
      </c>
      <c r="PSG21" s="773">
        <f t="shared" si="176"/>
        <v>0</v>
      </c>
      <c r="PSH21" s="773">
        <f t="shared" si="176"/>
        <v>0</v>
      </c>
      <c r="PSI21" s="773">
        <f t="shared" si="176"/>
        <v>0</v>
      </c>
      <c r="PSJ21" s="773">
        <f t="shared" si="176"/>
        <v>0</v>
      </c>
      <c r="PSK21" s="773">
        <f t="shared" si="176"/>
        <v>0</v>
      </c>
      <c r="PSL21" s="773">
        <f t="shared" si="176"/>
        <v>0</v>
      </c>
      <c r="PSM21" s="773">
        <f t="shared" si="176"/>
        <v>0</v>
      </c>
      <c r="PSN21" s="773">
        <f t="shared" si="176"/>
        <v>0</v>
      </c>
      <c r="PSO21" s="773">
        <f t="shared" si="176"/>
        <v>0</v>
      </c>
      <c r="PSP21" s="773">
        <f t="shared" si="176"/>
        <v>0</v>
      </c>
      <c r="PSQ21" s="773">
        <f t="shared" si="176"/>
        <v>0</v>
      </c>
      <c r="PSR21" s="773">
        <f t="shared" si="176"/>
        <v>0</v>
      </c>
      <c r="PSS21" s="773">
        <f t="shared" si="176"/>
        <v>0</v>
      </c>
      <c r="PST21" s="773">
        <f t="shared" si="176"/>
        <v>0</v>
      </c>
      <c r="PSU21" s="773">
        <f t="shared" si="176"/>
        <v>0</v>
      </c>
      <c r="PSV21" s="773">
        <f t="shared" si="176"/>
        <v>0</v>
      </c>
      <c r="PSW21" s="773">
        <f t="shared" si="176"/>
        <v>0</v>
      </c>
      <c r="PSX21" s="773">
        <f t="shared" si="176"/>
        <v>0</v>
      </c>
      <c r="PSY21" s="773">
        <f t="shared" si="176"/>
        <v>0</v>
      </c>
      <c r="PSZ21" s="773">
        <f t="shared" ref="PSZ21:PVK21" si="177">IF(OR(PSZ26&lt;$C$18,PSZ26&gt;($C$18+9)),0,PSZ27)</f>
        <v>0</v>
      </c>
      <c r="PTA21" s="773">
        <f t="shared" si="177"/>
        <v>0</v>
      </c>
      <c r="PTB21" s="773">
        <f t="shared" si="177"/>
        <v>0</v>
      </c>
      <c r="PTC21" s="773">
        <f t="shared" si="177"/>
        <v>0</v>
      </c>
      <c r="PTD21" s="773">
        <f t="shared" si="177"/>
        <v>0</v>
      </c>
      <c r="PTE21" s="773">
        <f t="shared" si="177"/>
        <v>0</v>
      </c>
      <c r="PTF21" s="773">
        <f t="shared" si="177"/>
        <v>0</v>
      </c>
      <c r="PTG21" s="773">
        <f t="shared" si="177"/>
        <v>0</v>
      </c>
      <c r="PTH21" s="773">
        <f t="shared" si="177"/>
        <v>0</v>
      </c>
      <c r="PTI21" s="773">
        <f t="shared" si="177"/>
        <v>0</v>
      </c>
      <c r="PTJ21" s="773">
        <f t="shared" si="177"/>
        <v>0</v>
      </c>
      <c r="PTK21" s="773">
        <f t="shared" si="177"/>
        <v>0</v>
      </c>
      <c r="PTL21" s="773">
        <f t="shared" si="177"/>
        <v>0</v>
      </c>
      <c r="PTM21" s="773">
        <f t="shared" si="177"/>
        <v>0</v>
      </c>
      <c r="PTN21" s="773">
        <f t="shared" si="177"/>
        <v>0</v>
      </c>
      <c r="PTO21" s="773">
        <f t="shared" si="177"/>
        <v>0</v>
      </c>
      <c r="PTP21" s="773">
        <f t="shared" si="177"/>
        <v>0</v>
      </c>
      <c r="PTQ21" s="773">
        <f t="shared" si="177"/>
        <v>0</v>
      </c>
      <c r="PTR21" s="773">
        <f t="shared" si="177"/>
        <v>0</v>
      </c>
      <c r="PTS21" s="773">
        <f t="shared" si="177"/>
        <v>0</v>
      </c>
      <c r="PTT21" s="773">
        <f t="shared" si="177"/>
        <v>0</v>
      </c>
      <c r="PTU21" s="773">
        <f t="shared" si="177"/>
        <v>0</v>
      </c>
      <c r="PTV21" s="773">
        <f t="shared" si="177"/>
        <v>0</v>
      </c>
      <c r="PTW21" s="773">
        <f t="shared" si="177"/>
        <v>0</v>
      </c>
      <c r="PTX21" s="773">
        <f t="shared" si="177"/>
        <v>0</v>
      </c>
      <c r="PTY21" s="773">
        <f t="shared" si="177"/>
        <v>0</v>
      </c>
      <c r="PTZ21" s="773">
        <f t="shared" si="177"/>
        <v>0</v>
      </c>
      <c r="PUA21" s="773">
        <f t="shared" si="177"/>
        <v>0</v>
      </c>
      <c r="PUB21" s="773">
        <f t="shared" si="177"/>
        <v>0</v>
      </c>
      <c r="PUC21" s="773">
        <f t="shared" si="177"/>
        <v>0</v>
      </c>
      <c r="PUD21" s="773">
        <f t="shared" si="177"/>
        <v>0</v>
      </c>
      <c r="PUE21" s="773">
        <f t="shared" si="177"/>
        <v>0</v>
      </c>
      <c r="PUF21" s="773">
        <f t="shared" si="177"/>
        <v>0</v>
      </c>
      <c r="PUG21" s="773">
        <f t="shared" si="177"/>
        <v>0</v>
      </c>
      <c r="PUH21" s="773">
        <f t="shared" si="177"/>
        <v>0</v>
      </c>
      <c r="PUI21" s="773">
        <f t="shared" si="177"/>
        <v>0</v>
      </c>
      <c r="PUJ21" s="773">
        <f t="shared" si="177"/>
        <v>0</v>
      </c>
      <c r="PUK21" s="773">
        <f t="shared" si="177"/>
        <v>0</v>
      </c>
      <c r="PUL21" s="773">
        <f t="shared" si="177"/>
        <v>0</v>
      </c>
      <c r="PUM21" s="773">
        <f t="shared" si="177"/>
        <v>0</v>
      </c>
      <c r="PUN21" s="773">
        <f t="shared" si="177"/>
        <v>0</v>
      </c>
      <c r="PUO21" s="773">
        <f t="shared" si="177"/>
        <v>0</v>
      </c>
      <c r="PUP21" s="773">
        <f t="shared" si="177"/>
        <v>0</v>
      </c>
      <c r="PUQ21" s="773">
        <f t="shared" si="177"/>
        <v>0</v>
      </c>
      <c r="PUR21" s="773">
        <f t="shared" si="177"/>
        <v>0</v>
      </c>
      <c r="PUS21" s="773">
        <f t="shared" si="177"/>
        <v>0</v>
      </c>
      <c r="PUT21" s="773">
        <f t="shared" si="177"/>
        <v>0</v>
      </c>
      <c r="PUU21" s="773">
        <f t="shared" si="177"/>
        <v>0</v>
      </c>
      <c r="PUV21" s="773">
        <f t="shared" si="177"/>
        <v>0</v>
      </c>
      <c r="PUW21" s="773">
        <f t="shared" si="177"/>
        <v>0</v>
      </c>
      <c r="PUX21" s="773">
        <f t="shared" si="177"/>
        <v>0</v>
      </c>
      <c r="PUY21" s="773">
        <f t="shared" si="177"/>
        <v>0</v>
      </c>
      <c r="PUZ21" s="773">
        <f t="shared" si="177"/>
        <v>0</v>
      </c>
      <c r="PVA21" s="773">
        <f t="shared" si="177"/>
        <v>0</v>
      </c>
      <c r="PVB21" s="773">
        <f t="shared" si="177"/>
        <v>0</v>
      </c>
      <c r="PVC21" s="773">
        <f t="shared" si="177"/>
        <v>0</v>
      </c>
      <c r="PVD21" s="773">
        <f t="shared" si="177"/>
        <v>0</v>
      </c>
      <c r="PVE21" s="773">
        <f t="shared" si="177"/>
        <v>0</v>
      </c>
      <c r="PVF21" s="773">
        <f t="shared" si="177"/>
        <v>0</v>
      </c>
      <c r="PVG21" s="773">
        <f t="shared" si="177"/>
        <v>0</v>
      </c>
      <c r="PVH21" s="773">
        <f t="shared" si="177"/>
        <v>0</v>
      </c>
      <c r="PVI21" s="773">
        <f t="shared" si="177"/>
        <v>0</v>
      </c>
      <c r="PVJ21" s="773">
        <f t="shared" si="177"/>
        <v>0</v>
      </c>
      <c r="PVK21" s="773">
        <f t="shared" si="177"/>
        <v>0</v>
      </c>
      <c r="PVL21" s="773">
        <f t="shared" ref="PVL21:PXW21" si="178">IF(OR(PVL26&lt;$C$18,PVL26&gt;($C$18+9)),0,PVL27)</f>
        <v>0</v>
      </c>
      <c r="PVM21" s="773">
        <f t="shared" si="178"/>
        <v>0</v>
      </c>
      <c r="PVN21" s="773">
        <f t="shared" si="178"/>
        <v>0</v>
      </c>
      <c r="PVO21" s="773">
        <f t="shared" si="178"/>
        <v>0</v>
      </c>
      <c r="PVP21" s="773">
        <f t="shared" si="178"/>
        <v>0</v>
      </c>
      <c r="PVQ21" s="773">
        <f t="shared" si="178"/>
        <v>0</v>
      </c>
      <c r="PVR21" s="773">
        <f t="shared" si="178"/>
        <v>0</v>
      </c>
      <c r="PVS21" s="773">
        <f t="shared" si="178"/>
        <v>0</v>
      </c>
      <c r="PVT21" s="773">
        <f t="shared" si="178"/>
        <v>0</v>
      </c>
      <c r="PVU21" s="773">
        <f t="shared" si="178"/>
        <v>0</v>
      </c>
      <c r="PVV21" s="773">
        <f t="shared" si="178"/>
        <v>0</v>
      </c>
      <c r="PVW21" s="773">
        <f t="shared" si="178"/>
        <v>0</v>
      </c>
      <c r="PVX21" s="773">
        <f t="shared" si="178"/>
        <v>0</v>
      </c>
      <c r="PVY21" s="773">
        <f t="shared" si="178"/>
        <v>0</v>
      </c>
      <c r="PVZ21" s="773">
        <f t="shared" si="178"/>
        <v>0</v>
      </c>
      <c r="PWA21" s="773">
        <f t="shared" si="178"/>
        <v>0</v>
      </c>
      <c r="PWB21" s="773">
        <f t="shared" si="178"/>
        <v>0</v>
      </c>
      <c r="PWC21" s="773">
        <f t="shared" si="178"/>
        <v>0</v>
      </c>
      <c r="PWD21" s="773">
        <f t="shared" si="178"/>
        <v>0</v>
      </c>
      <c r="PWE21" s="773">
        <f t="shared" si="178"/>
        <v>0</v>
      </c>
      <c r="PWF21" s="773">
        <f t="shared" si="178"/>
        <v>0</v>
      </c>
      <c r="PWG21" s="773">
        <f t="shared" si="178"/>
        <v>0</v>
      </c>
      <c r="PWH21" s="773">
        <f t="shared" si="178"/>
        <v>0</v>
      </c>
      <c r="PWI21" s="773">
        <f t="shared" si="178"/>
        <v>0</v>
      </c>
      <c r="PWJ21" s="773">
        <f t="shared" si="178"/>
        <v>0</v>
      </c>
      <c r="PWK21" s="773">
        <f t="shared" si="178"/>
        <v>0</v>
      </c>
      <c r="PWL21" s="773">
        <f t="shared" si="178"/>
        <v>0</v>
      </c>
      <c r="PWM21" s="773">
        <f t="shared" si="178"/>
        <v>0</v>
      </c>
      <c r="PWN21" s="773">
        <f t="shared" si="178"/>
        <v>0</v>
      </c>
      <c r="PWO21" s="773">
        <f t="shared" si="178"/>
        <v>0</v>
      </c>
      <c r="PWP21" s="773">
        <f t="shared" si="178"/>
        <v>0</v>
      </c>
      <c r="PWQ21" s="773">
        <f t="shared" si="178"/>
        <v>0</v>
      </c>
      <c r="PWR21" s="773">
        <f t="shared" si="178"/>
        <v>0</v>
      </c>
      <c r="PWS21" s="773">
        <f t="shared" si="178"/>
        <v>0</v>
      </c>
      <c r="PWT21" s="773">
        <f t="shared" si="178"/>
        <v>0</v>
      </c>
      <c r="PWU21" s="773">
        <f t="shared" si="178"/>
        <v>0</v>
      </c>
      <c r="PWV21" s="773">
        <f t="shared" si="178"/>
        <v>0</v>
      </c>
      <c r="PWW21" s="773">
        <f t="shared" si="178"/>
        <v>0</v>
      </c>
      <c r="PWX21" s="773">
        <f t="shared" si="178"/>
        <v>0</v>
      </c>
      <c r="PWY21" s="773">
        <f t="shared" si="178"/>
        <v>0</v>
      </c>
      <c r="PWZ21" s="773">
        <f t="shared" si="178"/>
        <v>0</v>
      </c>
      <c r="PXA21" s="773">
        <f t="shared" si="178"/>
        <v>0</v>
      </c>
      <c r="PXB21" s="773">
        <f t="shared" si="178"/>
        <v>0</v>
      </c>
      <c r="PXC21" s="773">
        <f t="shared" si="178"/>
        <v>0</v>
      </c>
      <c r="PXD21" s="773">
        <f t="shared" si="178"/>
        <v>0</v>
      </c>
      <c r="PXE21" s="773">
        <f t="shared" si="178"/>
        <v>0</v>
      </c>
      <c r="PXF21" s="773">
        <f t="shared" si="178"/>
        <v>0</v>
      </c>
      <c r="PXG21" s="773">
        <f t="shared" si="178"/>
        <v>0</v>
      </c>
      <c r="PXH21" s="773">
        <f t="shared" si="178"/>
        <v>0</v>
      </c>
      <c r="PXI21" s="773">
        <f t="shared" si="178"/>
        <v>0</v>
      </c>
      <c r="PXJ21" s="773">
        <f t="shared" si="178"/>
        <v>0</v>
      </c>
      <c r="PXK21" s="773">
        <f t="shared" si="178"/>
        <v>0</v>
      </c>
      <c r="PXL21" s="773">
        <f t="shared" si="178"/>
        <v>0</v>
      </c>
      <c r="PXM21" s="773">
        <f t="shared" si="178"/>
        <v>0</v>
      </c>
      <c r="PXN21" s="773">
        <f t="shared" si="178"/>
        <v>0</v>
      </c>
      <c r="PXO21" s="773">
        <f t="shared" si="178"/>
        <v>0</v>
      </c>
      <c r="PXP21" s="773">
        <f t="shared" si="178"/>
        <v>0</v>
      </c>
      <c r="PXQ21" s="773">
        <f t="shared" si="178"/>
        <v>0</v>
      </c>
      <c r="PXR21" s="773">
        <f t="shared" si="178"/>
        <v>0</v>
      </c>
      <c r="PXS21" s="773">
        <f t="shared" si="178"/>
        <v>0</v>
      </c>
      <c r="PXT21" s="773">
        <f t="shared" si="178"/>
        <v>0</v>
      </c>
      <c r="PXU21" s="773">
        <f t="shared" si="178"/>
        <v>0</v>
      </c>
      <c r="PXV21" s="773">
        <f t="shared" si="178"/>
        <v>0</v>
      </c>
      <c r="PXW21" s="773">
        <f t="shared" si="178"/>
        <v>0</v>
      </c>
      <c r="PXX21" s="773">
        <f t="shared" ref="PXX21:QAI21" si="179">IF(OR(PXX26&lt;$C$18,PXX26&gt;($C$18+9)),0,PXX27)</f>
        <v>0</v>
      </c>
      <c r="PXY21" s="773">
        <f t="shared" si="179"/>
        <v>0</v>
      </c>
      <c r="PXZ21" s="773">
        <f t="shared" si="179"/>
        <v>0</v>
      </c>
      <c r="PYA21" s="773">
        <f t="shared" si="179"/>
        <v>0</v>
      </c>
      <c r="PYB21" s="773">
        <f t="shared" si="179"/>
        <v>0</v>
      </c>
      <c r="PYC21" s="773">
        <f t="shared" si="179"/>
        <v>0</v>
      </c>
      <c r="PYD21" s="773">
        <f t="shared" si="179"/>
        <v>0</v>
      </c>
      <c r="PYE21" s="773">
        <f t="shared" si="179"/>
        <v>0</v>
      </c>
      <c r="PYF21" s="773">
        <f t="shared" si="179"/>
        <v>0</v>
      </c>
      <c r="PYG21" s="773">
        <f t="shared" si="179"/>
        <v>0</v>
      </c>
      <c r="PYH21" s="773">
        <f t="shared" si="179"/>
        <v>0</v>
      </c>
      <c r="PYI21" s="773">
        <f t="shared" si="179"/>
        <v>0</v>
      </c>
      <c r="PYJ21" s="773">
        <f t="shared" si="179"/>
        <v>0</v>
      </c>
      <c r="PYK21" s="773">
        <f t="shared" si="179"/>
        <v>0</v>
      </c>
      <c r="PYL21" s="773">
        <f t="shared" si="179"/>
        <v>0</v>
      </c>
      <c r="PYM21" s="773">
        <f t="shared" si="179"/>
        <v>0</v>
      </c>
      <c r="PYN21" s="773">
        <f t="shared" si="179"/>
        <v>0</v>
      </c>
      <c r="PYO21" s="773">
        <f t="shared" si="179"/>
        <v>0</v>
      </c>
      <c r="PYP21" s="773">
        <f t="shared" si="179"/>
        <v>0</v>
      </c>
      <c r="PYQ21" s="773">
        <f t="shared" si="179"/>
        <v>0</v>
      </c>
      <c r="PYR21" s="773">
        <f t="shared" si="179"/>
        <v>0</v>
      </c>
      <c r="PYS21" s="773">
        <f t="shared" si="179"/>
        <v>0</v>
      </c>
      <c r="PYT21" s="773">
        <f t="shared" si="179"/>
        <v>0</v>
      </c>
      <c r="PYU21" s="773">
        <f t="shared" si="179"/>
        <v>0</v>
      </c>
      <c r="PYV21" s="773">
        <f t="shared" si="179"/>
        <v>0</v>
      </c>
      <c r="PYW21" s="773">
        <f t="shared" si="179"/>
        <v>0</v>
      </c>
      <c r="PYX21" s="773">
        <f t="shared" si="179"/>
        <v>0</v>
      </c>
      <c r="PYY21" s="773">
        <f t="shared" si="179"/>
        <v>0</v>
      </c>
      <c r="PYZ21" s="773">
        <f t="shared" si="179"/>
        <v>0</v>
      </c>
      <c r="PZA21" s="773">
        <f t="shared" si="179"/>
        <v>0</v>
      </c>
      <c r="PZB21" s="773">
        <f t="shared" si="179"/>
        <v>0</v>
      </c>
      <c r="PZC21" s="773">
        <f t="shared" si="179"/>
        <v>0</v>
      </c>
      <c r="PZD21" s="773">
        <f t="shared" si="179"/>
        <v>0</v>
      </c>
      <c r="PZE21" s="773">
        <f t="shared" si="179"/>
        <v>0</v>
      </c>
      <c r="PZF21" s="773">
        <f t="shared" si="179"/>
        <v>0</v>
      </c>
      <c r="PZG21" s="773">
        <f t="shared" si="179"/>
        <v>0</v>
      </c>
      <c r="PZH21" s="773">
        <f t="shared" si="179"/>
        <v>0</v>
      </c>
      <c r="PZI21" s="773">
        <f t="shared" si="179"/>
        <v>0</v>
      </c>
      <c r="PZJ21" s="773">
        <f t="shared" si="179"/>
        <v>0</v>
      </c>
      <c r="PZK21" s="773">
        <f t="shared" si="179"/>
        <v>0</v>
      </c>
      <c r="PZL21" s="773">
        <f t="shared" si="179"/>
        <v>0</v>
      </c>
      <c r="PZM21" s="773">
        <f t="shared" si="179"/>
        <v>0</v>
      </c>
      <c r="PZN21" s="773">
        <f t="shared" si="179"/>
        <v>0</v>
      </c>
      <c r="PZO21" s="773">
        <f t="shared" si="179"/>
        <v>0</v>
      </c>
      <c r="PZP21" s="773">
        <f t="shared" si="179"/>
        <v>0</v>
      </c>
      <c r="PZQ21" s="773">
        <f t="shared" si="179"/>
        <v>0</v>
      </c>
      <c r="PZR21" s="773">
        <f t="shared" si="179"/>
        <v>0</v>
      </c>
      <c r="PZS21" s="773">
        <f t="shared" si="179"/>
        <v>0</v>
      </c>
      <c r="PZT21" s="773">
        <f t="shared" si="179"/>
        <v>0</v>
      </c>
      <c r="PZU21" s="773">
        <f t="shared" si="179"/>
        <v>0</v>
      </c>
      <c r="PZV21" s="773">
        <f t="shared" si="179"/>
        <v>0</v>
      </c>
      <c r="PZW21" s="773">
        <f t="shared" si="179"/>
        <v>0</v>
      </c>
      <c r="PZX21" s="773">
        <f t="shared" si="179"/>
        <v>0</v>
      </c>
      <c r="PZY21" s="773">
        <f t="shared" si="179"/>
        <v>0</v>
      </c>
      <c r="PZZ21" s="773">
        <f t="shared" si="179"/>
        <v>0</v>
      </c>
      <c r="QAA21" s="773">
        <f t="shared" si="179"/>
        <v>0</v>
      </c>
      <c r="QAB21" s="773">
        <f t="shared" si="179"/>
        <v>0</v>
      </c>
      <c r="QAC21" s="773">
        <f t="shared" si="179"/>
        <v>0</v>
      </c>
      <c r="QAD21" s="773">
        <f t="shared" si="179"/>
        <v>0</v>
      </c>
      <c r="QAE21" s="773">
        <f t="shared" si="179"/>
        <v>0</v>
      </c>
      <c r="QAF21" s="773">
        <f t="shared" si="179"/>
        <v>0</v>
      </c>
      <c r="QAG21" s="773">
        <f t="shared" si="179"/>
        <v>0</v>
      </c>
      <c r="QAH21" s="773">
        <f t="shared" si="179"/>
        <v>0</v>
      </c>
      <c r="QAI21" s="773">
        <f t="shared" si="179"/>
        <v>0</v>
      </c>
      <c r="QAJ21" s="773">
        <f t="shared" ref="QAJ21:QCU21" si="180">IF(OR(QAJ26&lt;$C$18,QAJ26&gt;($C$18+9)),0,QAJ27)</f>
        <v>0</v>
      </c>
      <c r="QAK21" s="773">
        <f t="shared" si="180"/>
        <v>0</v>
      </c>
      <c r="QAL21" s="773">
        <f t="shared" si="180"/>
        <v>0</v>
      </c>
      <c r="QAM21" s="773">
        <f t="shared" si="180"/>
        <v>0</v>
      </c>
      <c r="QAN21" s="773">
        <f t="shared" si="180"/>
        <v>0</v>
      </c>
      <c r="QAO21" s="773">
        <f t="shared" si="180"/>
        <v>0</v>
      </c>
      <c r="QAP21" s="773">
        <f t="shared" si="180"/>
        <v>0</v>
      </c>
      <c r="QAQ21" s="773">
        <f t="shared" si="180"/>
        <v>0</v>
      </c>
      <c r="QAR21" s="773">
        <f t="shared" si="180"/>
        <v>0</v>
      </c>
      <c r="QAS21" s="773">
        <f t="shared" si="180"/>
        <v>0</v>
      </c>
      <c r="QAT21" s="773">
        <f t="shared" si="180"/>
        <v>0</v>
      </c>
      <c r="QAU21" s="773">
        <f t="shared" si="180"/>
        <v>0</v>
      </c>
      <c r="QAV21" s="773">
        <f t="shared" si="180"/>
        <v>0</v>
      </c>
      <c r="QAW21" s="773">
        <f t="shared" si="180"/>
        <v>0</v>
      </c>
      <c r="QAX21" s="773">
        <f t="shared" si="180"/>
        <v>0</v>
      </c>
      <c r="QAY21" s="773">
        <f t="shared" si="180"/>
        <v>0</v>
      </c>
      <c r="QAZ21" s="773">
        <f t="shared" si="180"/>
        <v>0</v>
      </c>
      <c r="QBA21" s="773">
        <f t="shared" si="180"/>
        <v>0</v>
      </c>
      <c r="QBB21" s="773">
        <f t="shared" si="180"/>
        <v>0</v>
      </c>
      <c r="QBC21" s="773">
        <f t="shared" si="180"/>
        <v>0</v>
      </c>
      <c r="QBD21" s="773">
        <f t="shared" si="180"/>
        <v>0</v>
      </c>
      <c r="QBE21" s="773">
        <f t="shared" si="180"/>
        <v>0</v>
      </c>
      <c r="QBF21" s="773">
        <f t="shared" si="180"/>
        <v>0</v>
      </c>
      <c r="QBG21" s="773">
        <f t="shared" si="180"/>
        <v>0</v>
      </c>
      <c r="QBH21" s="773">
        <f t="shared" si="180"/>
        <v>0</v>
      </c>
      <c r="QBI21" s="773">
        <f t="shared" si="180"/>
        <v>0</v>
      </c>
      <c r="QBJ21" s="773">
        <f t="shared" si="180"/>
        <v>0</v>
      </c>
      <c r="QBK21" s="773">
        <f t="shared" si="180"/>
        <v>0</v>
      </c>
      <c r="QBL21" s="773">
        <f t="shared" si="180"/>
        <v>0</v>
      </c>
      <c r="QBM21" s="773">
        <f t="shared" si="180"/>
        <v>0</v>
      </c>
      <c r="QBN21" s="773">
        <f t="shared" si="180"/>
        <v>0</v>
      </c>
      <c r="QBO21" s="773">
        <f t="shared" si="180"/>
        <v>0</v>
      </c>
      <c r="QBP21" s="773">
        <f t="shared" si="180"/>
        <v>0</v>
      </c>
      <c r="QBQ21" s="773">
        <f t="shared" si="180"/>
        <v>0</v>
      </c>
      <c r="QBR21" s="773">
        <f t="shared" si="180"/>
        <v>0</v>
      </c>
      <c r="QBS21" s="773">
        <f t="shared" si="180"/>
        <v>0</v>
      </c>
      <c r="QBT21" s="773">
        <f t="shared" si="180"/>
        <v>0</v>
      </c>
      <c r="QBU21" s="773">
        <f t="shared" si="180"/>
        <v>0</v>
      </c>
      <c r="QBV21" s="773">
        <f t="shared" si="180"/>
        <v>0</v>
      </c>
      <c r="QBW21" s="773">
        <f t="shared" si="180"/>
        <v>0</v>
      </c>
      <c r="QBX21" s="773">
        <f t="shared" si="180"/>
        <v>0</v>
      </c>
      <c r="QBY21" s="773">
        <f t="shared" si="180"/>
        <v>0</v>
      </c>
      <c r="QBZ21" s="773">
        <f t="shared" si="180"/>
        <v>0</v>
      </c>
      <c r="QCA21" s="773">
        <f t="shared" si="180"/>
        <v>0</v>
      </c>
      <c r="QCB21" s="773">
        <f t="shared" si="180"/>
        <v>0</v>
      </c>
      <c r="QCC21" s="773">
        <f t="shared" si="180"/>
        <v>0</v>
      </c>
      <c r="QCD21" s="773">
        <f t="shared" si="180"/>
        <v>0</v>
      </c>
      <c r="QCE21" s="773">
        <f t="shared" si="180"/>
        <v>0</v>
      </c>
      <c r="QCF21" s="773">
        <f t="shared" si="180"/>
        <v>0</v>
      </c>
      <c r="QCG21" s="773">
        <f t="shared" si="180"/>
        <v>0</v>
      </c>
      <c r="QCH21" s="773">
        <f t="shared" si="180"/>
        <v>0</v>
      </c>
      <c r="QCI21" s="773">
        <f t="shared" si="180"/>
        <v>0</v>
      </c>
      <c r="QCJ21" s="773">
        <f t="shared" si="180"/>
        <v>0</v>
      </c>
      <c r="QCK21" s="773">
        <f t="shared" si="180"/>
        <v>0</v>
      </c>
      <c r="QCL21" s="773">
        <f t="shared" si="180"/>
        <v>0</v>
      </c>
      <c r="QCM21" s="773">
        <f t="shared" si="180"/>
        <v>0</v>
      </c>
      <c r="QCN21" s="773">
        <f t="shared" si="180"/>
        <v>0</v>
      </c>
      <c r="QCO21" s="773">
        <f t="shared" si="180"/>
        <v>0</v>
      </c>
      <c r="QCP21" s="773">
        <f t="shared" si="180"/>
        <v>0</v>
      </c>
      <c r="QCQ21" s="773">
        <f t="shared" si="180"/>
        <v>0</v>
      </c>
      <c r="QCR21" s="773">
        <f t="shared" si="180"/>
        <v>0</v>
      </c>
      <c r="QCS21" s="773">
        <f t="shared" si="180"/>
        <v>0</v>
      </c>
      <c r="QCT21" s="773">
        <f t="shared" si="180"/>
        <v>0</v>
      </c>
      <c r="QCU21" s="773">
        <f t="shared" si="180"/>
        <v>0</v>
      </c>
      <c r="QCV21" s="773">
        <f t="shared" ref="QCV21:QFG21" si="181">IF(OR(QCV26&lt;$C$18,QCV26&gt;($C$18+9)),0,QCV27)</f>
        <v>0</v>
      </c>
      <c r="QCW21" s="773">
        <f t="shared" si="181"/>
        <v>0</v>
      </c>
      <c r="QCX21" s="773">
        <f t="shared" si="181"/>
        <v>0</v>
      </c>
      <c r="QCY21" s="773">
        <f t="shared" si="181"/>
        <v>0</v>
      </c>
      <c r="QCZ21" s="773">
        <f t="shared" si="181"/>
        <v>0</v>
      </c>
      <c r="QDA21" s="773">
        <f t="shared" si="181"/>
        <v>0</v>
      </c>
      <c r="QDB21" s="773">
        <f t="shared" si="181"/>
        <v>0</v>
      </c>
      <c r="QDC21" s="773">
        <f t="shared" si="181"/>
        <v>0</v>
      </c>
      <c r="QDD21" s="773">
        <f t="shared" si="181"/>
        <v>0</v>
      </c>
      <c r="QDE21" s="773">
        <f t="shared" si="181"/>
        <v>0</v>
      </c>
      <c r="QDF21" s="773">
        <f t="shared" si="181"/>
        <v>0</v>
      </c>
      <c r="QDG21" s="773">
        <f t="shared" si="181"/>
        <v>0</v>
      </c>
      <c r="QDH21" s="773">
        <f t="shared" si="181"/>
        <v>0</v>
      </c>
      <c r="QDI21" s="773">
        <f t="shared" si="181"/>
        <v>0</v>
      </c>
      <c r="QDJ21" s="773">
        <f t="shared" si="181"/>
        <v>0</v>
      </c>
      <c r="QDK21" s="773">
        <f t="shared" si="181"/>
        <v>0</v>
      </c>
      <c r="QDL21" s="773">
        <f t="shared" si="181"/>
        <v>0</v>
      </c>
      <c r="QDM21" s="773">
        <f t="shared" si="181"/>
        <v>0</v>
      </c>
      <c r="QDN21" s="773">
        <f t="shared" si="181"/>
        <v>0</v>
      </c>
      <c r="QDO21" s="773">
        <f t="shared" si="181"/>
        <v>0</v>
      </c>
      <c r="QDP21" s="773">
        <f t="shared" si="181"/>
        <v>0</v>
      </c>
      <c r="QDQ21" s="773">
        <f t="shared" si="181"/>
        <v>0</v>
      </c>
      <c r="QDR21" s="773">
        <f t="shared" si="181"/>
        <v>0</v>
      </c>
      <c r="QDS21" s="773">
        <f t="shared" si="181"/>
        <v>0</v>
      </c>
      <c r="QDT21" s="773">
        <f t="shared" si="181"/>
        <v>0</v>
      </c>
      <c r="QDU21" s="773">
        <f t="shared" si="181"/>
        <v>0</v>
      </c>
      <c r="QDV21" s="773">
        <f t="shared" si="181"/>
        <v>0</v>
      </c>
      <c r="QDW21" s="773">
        <f t="shared" si="181"/>
        <v>0</v>
      </c>
      <c r="QDX21" s="773">
        <f t="shared" si="181"/>
        <v>0</v>
      </c>
      <c r="QDY21" s="773">
        <f t="shared" si="181"/>
        <v>0</v>
      </c>
      <c r="QDZ21" s="773">
        <f t="shared" si="181"/>
        <v>0</v>
      </c>
      <c r="QEA21" s="773">
        <f t="shared" si="181"/>
        <v>0</v>
      </c>
      <c r="QEB21" s="773">
        <f t="shared" si="181"/>
        <v>0</v>
      </c>
      <c r="QEC21" s="773">
        <f t="shared" si="181"/>
        <v>0</v>
      </c>
      <c r="QED21" s="773">
        <f t="shared" si="181"/>
        <v>0</v>
      </c>
      <c r="QEE21" s="773">
        <f t="shared" si="181"/>
        <v>0</v>
      </c>
      <c r="QEF21" s="773">
        <f t="shared" si="181"/>
        <v>0</v>
      </c>
      <c r="QEG21" s="773">
        <f t="shared" si="181"/>
        <v>0</v>
      </c>
      <c r="QEH21" s="773">
        <f t="shared" si="181"/>
        <v>0</v>
      </c>
      <c r="QEI21" s="773">
        <f t="shared" si="181"/>
        <v>0</v>
      </c>
      <c r="QEJ21" s="773">
        <f t="shared" si="181"/>
        <v>0</v>
      </c>
      <c r="QEK21" s="773">
        <f t="shared" si="181"/>
        <v>0</v>
      </c>
      <c r="QEL21" s="773">
        <f t="shared" si="181"/>
        <v>0</v>
      </c>
      <c r="QEM21" s="773">
        <f t="shared" si="181"/>
        <v>0</v>
      </c>
      <c r="QEN21" s="773">
        <f t="shared" si="181"/>
        <v>0</v>
      </c>
      <c r="QEO21" s="773">
        <f t="shared" si="181"/>
        <v>0</v>
      </c>
      <c r="QEP21" s="773">
        <f t="shared" si="181"/>
        <v>0</v>
      </c>
      <c r="QEQ21" s="773">
        <f t="shared" si="181"/>
        <v>0</v>
      </c>
      <c r="QER21" s="773">
        <f t="shared" si="181"/>
        <v>0</v>
      </c>
      <c r="QES21" s="773">
        <f t="shared" si="181"/>
        <v>0</v>
      </c>
      <c r="QET21" s="773">
        <f t="shared" si="181"/>
        <v>0</v>
      </c>
      <c r="QEU21" s="773">
        <f t="shared" si="181"/>
        <v>0</v>
      </c>
      <c r="QEV21" s="773">
        <f t="shared" si="181"/>
        <v>0</v>
      </c>
      <c r="QEW21" s="773">
        <f t="shared" si="181"/>
        <v>0</v>
      </c>
      <c r="QEX21" s="773">
        <f t="shared" si="181"/>
        <v>0</v>
      </c>
      <c r="QEY21" s="773">
        <f t="shared" si="181"/>
        <v>0</v>
      </c>
      <c r="QEZ21" s="773">
        <f t="shared" si="181"/>
        <v>0</v>
      </c>
      <c r="QFA21" s="773">
        <f t="shared" si="181"/>
        <v>0</v>
      </c>
      <c r="QFB21" s="773">
        <f t="shared" si="181"/>
        <v>0</v>
      </c>
      <c r="QFC21" s="773">
        <f t="shared" si="181"/>
        <v>0</v>
      </c>
      <c r="QFD21" s="773">
        <f t="shared" si="181"/>
        <v>0</v>
      </c>
      <c r="QFE21" s="773">
        <f t="shared" si="181"/>
        <v>0</v>
      </c>
      <c r="QFF21" s="773">
        <f t="shared" si="181"/>
        <v>0</v>
      </c>
      <c r="QFG21" s="773">
        <f t="shared" si="181"/>
        <v>0</v>
      </c>
      <c r="QFH21" s="773">
        <f t="shared" ref="QFH21:QHS21" si="182">IF(OR(QFH26&lt;$C$18,QFH26&gt;($C$18+9)),0,QFH27)</f>
        <v>0</v>
      </c>
      <c r="QFI21" s="773">
        <f t="shared" si="182"/>
        <v>0</v>
      </c>
      <c r="QFJ21" s="773">
        <f t="shared" si="182"/>
        <v>0</v>
      </c>
      <c r="QFK21" s="773">
        <f t="shared" si="182"/>
        <v>0</v>
      </c>
      <c r="QFL21" s="773">
        <f t="shared" si="182"/>
        <v>0</v>
      </c>
      <c r="QFM21" s="773">
        <f t="shared" si="182"/>
        <v>0</v>
      </c>
      <c r="QFN21" s="773">
        <f t="shared" si="182"/>
        <v>0</v>
      </c>
      <c r="QFO21" s="773">
        <f t="shared" si="182"/>
        <v>0</v>
      </c>
      <c r="QFP21" s="773">
        <f t="shared" si="182"/>
        <v>0</v>
      </c>
      <c r="QFQ21" s="773">
        <f t="shared" si="182"/>
        <v>0</v>
      </c>
      <c r="QFR21" s="773">
        <f t="shared" si="182"/>
        <v>0</v>
      </c>
      <c r="QFS21" s="773">
        <f t="shared" si="182"/>
        <v>0</v>
      </c>
      <c r="QFT21" s="773">
        <f t="shared" si="182"/>
        <v>0</v>
      </c>
      <c r="QFU21" s="773">
        <f t="shared" si="182"/>
        <v>0</v>
      </c>
      <c r="QFV21" s="773">
        <f t="shared" si="182"/>
        <v>0</v>
      </c>
      <c r="QFW21" s="773">
        <f t="shared" si="182"/>
        <v>0</v>
      </c>
      <c r="QFX21" s="773">
        <f t="shared" si="182"/>
        <v>0</v>
      </c>
      <c r="QFY21" s="773">
        <f t="shared" si="182"/>
        <v>0</v>
      </c>
      <c r="QFZ21" s="773">
        <f t="shared" si="182"/>
        <v>0</v>
      </c>
      <c r="QGA21" s="773">
        <f t="shared" si="182"/>
        <v>0</v>
      </c>
      <c r="QGB21" s="773">
        <f t="shared" si="182"/>
        <v>0</v>
      </c>
      <c r="QGC21" s="773">
        <f t="shared" si="182"/>
        <v>0</v>
      </c>
      <c r="QGD21" s="773">
        <f t="shared" si="182"/>
        <v>0</v>
      </c>
      <c r="QGE21" s="773">
        <f t="shared" si="182"/>
        <v>0</v>
      </c>
      <c r="QGF21" s="773">
        <f t="shared" si="182"/>
        <v>0</v>
      </c>
      <c r="QGG21" s="773">
        <f t="shared" si="182"/>
        <v>0</v>
      </c>
      <c r="QGH21" s="773">
        <f t="shared" si="182"/>
        <v>0</v>
      </c>
      <c r="QGI21" s="773">
        <f t="shared" si="182"/>
        <v>0</v>
      </c>
      <c r="QGJ21" s="773">
        <f t="shared" si="182"/>
        <v>0</v>
      </c>
      <c r="QGK21" s="773">
        <f t="shared" si="182"/>
        <v>0</v>
      </c>
      <c r="QGL21" s="773">
        <f t="shared" si="182"/>
        <v>0</v>
      </c>
      <c r="QGM21" s="773">
        <f t="shared" si="182"/>
        <v>0</v>
      </c>
      <c r="QGN21" s="773">
        <f t="shared" si="182"/>
        <v>0</v>
      </c>
      <c r="QGO21" s="773">
        <f t="shared" si="182"/>
        <v>0</v>
      </c>
      <c r="QGP21" s="773">
        <f t="shared" si="182"/>
        <v>0</v>
      </c>
      <c r="QGQ21" s="773">
        <f t="shared" si="182"/>
        <v>0</v>
      </c>
      <c r="QGR21" s="773">
        <f t="shared" si="182"/>
        <v>0</v>
      </c>
      <c r="QGS21" s="773">
        <f t="shared" si="182"/>
        <v>0</v>
      </c>
      <c r="QGT21" s="773">
        <f t="shared" si="182"/>
        <v>0</v>
      </c>
      <c r="QGU21" s="773">
        <f t="shared" si="182"/>
        <v>0</v>
      </c>
      <c r="QGV21" s="773">
        <f t="shared" si="182"/>
        <v>0</v>
      </c>
      <c r="QGW21" s="773">
        <f t="shared" si="182"/>
        <v>0</v>
      </c>
      <c r="QGX21" s="773">
        <f t="shared" si="182"/>
        <v>0</v>
      </c>
      <c r="QGY21" s="773">
        <f t="shared" si="182"/>
        <v>0</v>
      </c>
      <c r="QGZ21" s="773">
        <f t="shared" si="182"/>
        <v>0</v>
      </c>
      <c r="QHA21" s="773">
        <f t="shared" si="182"/>
        <v>0</v>
      </c>
      <c r="QHB21" s="773">
        <f t="shared" si="182"/>
        <v>0</v>
      </c>
      <c r="QHC21" s="773">
        <f t="shared" si="182"/>
        <v>0</v>
      </c>
      <c r="QHD21" s="773">
        <f t="shared" si="182"/>
        <v>0</v>
      </c>
      <c r="QHE21" s="773">
        <f t="shared" si="182"/>
        <v>0</v>
      </c>
      <c r="QHF21" s="773">
        <f t="shared" si="182"/>
        <v>0</v>
      </c>
      <c r="QHG21" s="773">
        <f t="shared" si="182"/>
        <v>0</v>
      </c>
      <c r="QHH21" s="773">
        <f t="shared" si="182"/>
        <v>0</v>
      </c>
      <c r="QHI21" s="773">
        <f t="shared" si="182"/>
        <v>0</v>
      </c>
      <c r="QHJ21" s="773">
        <f t="shared" si="182"/>
        <v>0</v>
      </c>
      <c r="QHK21" s="773">
        <f t="shared" si="182"/>
        <v>0</v>
      </c>
      <c r="QHL21" s="773">
        <f t="shared" si="182"/>
        <v>0</v>
      </c>
      <c r="QHM21" s="773">
        <f t="shared" si="182"/>
        <v>0</v>
      </c>
      <c r="QHN21" s="773">
        <f t="shared" si="182"/>
        <v>0</v>
      </c>
      <c r="QHO21" s="773">
        <f t="shared" si="182"/>
        <v>0</v>
      </c>
      <c r="QHP21" s="773">
        <f t="shared" si="182"/>
        <v>0</v>
      </c>
      <c r="QHQ21" s="773">
        <f t="shared" si="182"/>
        <v>0</v>
      </c>
      <c r="QHR21" s="773">
        <f t="shared" si="182"/>
        <v>0</v>
      </c>
      <c r="QHS21" s="773">
        <f t="shared" si="182"/>
        <v>0</v>
      </c>
      <c r="QHT21" s="773">
        <f t="shared" ref="QHT21:QKE21" si="183">IF(OR(QHT26&lt;$C$18,QHT26&gt;($C$18+9)),0,QHT27)</f>
        <v>0</v>
      </c>
      <c r="QHU21" s="773">
        <f t="shared" si="183"/>
        <v>0</v>
      </c>
      <c r="QHV21" s="773">
        <f t="shared" si="183"/>
        <v>0</v>
      </c>
      <c r="QHW21" s="773">
        <f t="shared" si="183"/>
        <v>0</v>
      </c>
      <c r="QHX21" s="773">
        <f t="shared" si="183"/>
        <v>0</v>
      </c>
      <c r="QHY21" s="773">
        <f t="shared" si="183"/>
        <v>0</v>
      </c>
      <c r="QHZ21" s="773">
        <f t="shared" si="183"/>
        <v>0</v>
      </c>
      <c r="QIA21" s="773">
        <f t="shared" si="183"/>
        <v>0</v>
      </c>
      <c r="QIB21" s="773">
        <f t="shared" si="183"/>
        <v>0</v>
      </c>
      <c r="QIC21" s="773">
        <f t="shared" si="183"/>
        <v>0</v>
      </c>
      <c r="QID21" s="773">
        <f t="shared" si="183"/>
        <v>0</v>
      </c>
      <c r="QIE21" s="773">
        <f t="shared" si="183"/>
        <v>0</v>
      </c>
      <c r="QIF21" s="773">
        <f t="shared" si="183"/>
        <v>0</v>
      </c>
      <c r="QIG21" s="773">
        <f t="shared" si="183"/>
        <v>0</v>
      </c>
      <c r="QIH21" s="773">
        <f t="shared" si="183"/>
        <v>0</v>
      </c>
      <c r="QII21" s="773">
        <f t="shared" si="183"/>
        <v>0</v>
      </c>
      <c r="QIJ21" s="773">
        <f t="shared" si="183"/>
        <v>0</v>
      </c>
      <c r="QIK21" s="773">
        <f t="shared" si="183"/>
        <v>0</v>
      </c>
      <c r="QIL21" s="773">
        <f t="shared" si="183"/>
        <v>0</v>
      </c>
      <c r="QIM21" s="773">
        <f t="shared" si="183"/>
        <v>0</v>
      </c>
      <c r="QIN21" s="773">
        <f t="shared" si="183"/>
        <v>0</v>
      </c>
      <c r="QIO21" s="773">
        <f t="shared" si="183"/>
        <v>0</v>
      </c>
      <c r="QIP21" s="773">
        <f t="shared" si="183"/>
        <v>0</v>
      </c>
      <c r="QIQ21" s="773">
        <f t="shared" si="183"/>
        <v>0</v>
      </c>
      <c r="QIR21" s="773">
        <f t="shared" si="183"/>
        <v>0</v>
      </c>
      <c r="QIS21" s="773">
        <f t="shared" si="183"/>
        <v>0</v>
      </c>
      <c r="QIT21" s="773">
        <f t="shared" si="183"/>
        <v>0</v>
      </c>
      <c r="QIU21" s="773">
        <f t="shared" si="183"/>
        <v>0</v>
      </c>
      <c r="QIV21" s="773">
        <f t="shared" si="183"/>
        <v>0</v>
      </c>
      <c r="QIW21" s="773">
        <f t="shared" si="183"/>
        <v>0</v>
      </c>
      <c r="QIX21" s="773">
        <f t="shared" si="183"/>
        <v>0</v>
      </c>
      <c r="QIY21" s="773">
        <f t="shared" si="183"/>
        <v>0</v>
      </c>
      <c r="QIZ21" s="773">
        <f t="shared" si="183"/>
        <v>0</v>
      </c>
      <c r="QJA21" s="773">
        <f t="shared" si="183"/>
        <v>0</v>
      </c>
      <c r="QJB21" s="773">
        <f t="shared" si="183"/>
        <v>0</v>
      </c>
      <c r="QJC21" s="773">
        <f t="shared" si="183"/>
        <v>0</v>
      </c>
      <c r="QJD21" s="773">
        <f t="shared" si="183"/>
        <v>0</v>
      </c>
      <c r="QJE21" s="773">
        <f t="shared" si="183"/>
        <v>0</v>
      </c>
      <c r="QJF21" s="773">
        <f t="shared" si="183"/>
        <v>0</v>
      </c>
      <c r="QJG21" s="773">
        <f t="shared" si="183"/>
        <v>0</v>
      </c>
      <c r="QJH21" s="773">
        <f t="shared" si="183"/>
        <v>0</v>
      </c>
      <c r="QJI21" s="773">
        <f t="shared" si="183"/>
        <v>0</v>
      </c>
      <c r="QJJ21" s="773">
        <f t="shared" si="183"/>
        <v>0</v>
      </c>
      <c r="QJK21" s="773">
        <f t="shared" si="183"/>
        <v>0</v>
      </c>
      <c r="QJL21" s="773">
        <f t="shared" si="183"/>
        <v>0</v>
      </c>
      <c r="QJM21" s="773">
        <f t="shared" si="183"/>
        <v>0</v>
      </c>
      <c r="QJN21" s="773">
        <f t="shared" si="183"/>
        <v>0</v>
      </c>
      <c r="QJO21" s="773">
        <f t="shared" si="183"/>
        <v>0</v>
      </c>
      <c r="QJP21" s="773">
        <f t="shared" si="183"/>
        <v>0</v>
      </c>
      <c r="QJQ21" s="773">
        <f t="shared" si="183"/>
        <v>0</v>
      </c>
      <c r="QJR21" s="773">
        <f t="shared" si="183"/>
        <v>0</v>
      </c>
      <c r="QJS21" s="773">
        <f t="shared" si="183"/>
        <v>0</v>
      </c>
      <c r="QJT21" s="773">
        <f t="shared" si="183"/>
        <v>0</v>
      </c>
      <c r="QJU21" s="773">
        <f t="shared" si="183"/>
        <v>0</v>
      </c>
      <c r="QJV21" s="773">
        <f t="shared" si="183"/>
        <v>0</v>
      </c>
      <c r="QJW21" s="773">
        <f t="shared" si="183"/>
        <v>0</v>
      </c>
      <c r="QJX21" s="773">
        <f t="shared" si="183"/>
        <v>0</v>
      </c>
      <c r="QJY21" s="773">
        <f t="shared" si="183"/>
        <v>0</v>
      </c>
      <c r="QJZ21" s="773">
        <f t="shared" si="183"/>
        <v>0</v>
      </c>
      <c r="QKA21" s="773">
        <f t="shared" si="183"/>
        <v>0</v>
      </c>
      <c r="QKB21" s="773">
        <f t="shared" si="183"/>
        <v>0</v>
      </c>
      <c r="QKC21" s="773">
        <f t="shared" si="183"/>
        <v>0</v>
      </c>
      <c r="QKD21" s="773">
        <f t="shared" si="183"/>
        <v>0</v>
      </c>
      <c r="QKE21" s="773">
        <f t="shared" si="183"/>
        <v>0</v>
      </c>
      <c r="QKF21" s="773">
        <f t="shared" ref="QKF21:QMQ21" si="184">IF(OR(QKF26&lt;$C$18,QKF26&gt;($C$18+9)),0,QKF27)</f>
        <v>0</v>
      </c>
      <c r="QKG21" s="773">
        <f t="shared" si="184"/>
        <v>0</v>
      </c>
      <c r="QKH21" s="773">
        <f t="shared" si="184"/>
        <v>0</v>
      </c>
      <c r="QKI21" s="773">
        <f t="shared" si="184"/>
        <v>0</v>
      </c>
      <c r="QKJ21" s="773">
        <f t="shared" si="184"/>
        <v>0</v>
      </c>
      <c r="QKK21" s="773">
        <f t="shared" si="184"/>
        <v>0</v>
      </c>
      <c r="QKL21" s="773">
        <f t="shared" si="184"/>
        <v>0</v>
      </c>
      <c r="QKM21" s="773">
        <f t="shared" si="184"/>
        <v>0</v>
      </c>
      <c r="QKN21" s="773">
        <f t="shared" si="184"/>
        <v>0</v>
      </c>
      <c r="QKO21" s="773">
        <f t="shared" si="184"/>
        <v>0</v>
      </c>
      <c r="QKP21" s="773">
        <f t="shared" si="184"/>
        <v>0</v>
      </c>
      <c r="QKQ21" s="773">
        <f t="shared" si="184"/>
        <v>0</v>
      </c>
      <c r="QKR21" s="773">
        <f t="shared" si="184"/>
        <v>0</v>
      </c>
      <c r="QKS21" s="773">
        <f t="shared" si="184"/>
        <v>0</v>
      </c>
      <c r="QKT21" s="773">
        <f t="shared" si="184"/>
        <v>0</v>
      </c>
      <c r="QKU21" s="773">
        <f t="shared" si="184"/>
        <v>0</v>
      </c>
      <c r="QKV21" s="773">
        <f t="shared" si="184"/>
        <v>0</v>
      </c>
      <c r="QKW21" s="773">
        <f t="shared" si="184"/>
        <v>0</v>
      </c>
      <c r="QKX21" s="773">
        <f t="shared" si="184"/>
        <v>0</v>
      </c>
      <c r="QKY21" s="773">
        <f t="shared" si="184"/>
        <v>0</v>
      </c>
      <c r="QKZ21" s="773">
        <f t="shared" si="184"/>
        <v>0</v>
      </c>
      <c r="QLA21" s="773">
        <f t="shared" si="184"/>
        <v>0</v>
      </c>
      <c r="QLB21" s="773">
        <f t="shared" si="184"/>
        <v>0</v>
      </c>
      <c r="QLC21" s="773">
        <f t="shared" si="184"/>
        <v>0</v>
      </c>
      <c r="QLD21" s="773">
        <f t="shared" si="184"/>
        <v>0</v>
      </c>
      <c r="QLE21" s="773">
        <f t="shared" si="184"/>
        <v>0</v>
      </c>
      <c r="QLF21" s="773">
        <f t="shared" si="184"/>
        <v>0</v>
      </c>
      <c r="QLG21" s="773">
        <f t="shared" si="184"/>
        <v>0</v>
      </c>
      <c r="QLH21" s="773">
        <f t="shared" si="184"/>
        <v>0</v>
      </c>
      <c r="QLI21" s="773">
        <f t="shared" si="184"/>
        <v>0</v>
      </c>
      <c r="QLJ21" s="773">
        <f t="shared" si="184"/>
        <v>0</v>
      </c>
      <c r="QLK21" s="773">
        <f t="shared" si="184"/>
        <v>0</v>
      </c>
      <c r="QLL21" s="773">
        <f t="shared" si="184"/>
        <v>0</v>
      </c>
      <c r="QLM21" s="773">
        <f t="shared" si="184"/>
        <v>0</v>
      </c>
      <c r="QLN21" s="773">
        <f t="shared" si="184"/>
        <v>0</v>
      </c>
      <c r="QLO21" s="773">
        <f t="shared" si="184"/>
        <v>0</v>
      </c>
      <c r="QLP21" s="773">
        <f t="shared" si="184"/>
        <v>0</v>
      </c>
      <c r="QLQ21" s="773">
        <f t="shared" si="184"/>
        <v>0</v>
      </c>
      <c r="QLR21" s="773">
        <f t="shared" si="184"/>
        <v>0</v>
      </c>
      <c r="QLS21" s="773">
        <f t="shared" si="184"/>
        <v>0</v>
      </c>
      <c r="QLT21" s="773">
        <f t="shared" si="184"/>
        <v>0</v>
      </c>
      <c r="QLU21" s="773">
        <f t="shared" si="184"/>
        <v>0</v>
      </c>
      <c r="QLV21" s="773">
        <f t="shared" si="184"/>
        <v>0</v>
      </c>
      <c r="QLW21" s="773">
        <f t="shared" si="184"/>
        <v>0</v>
      </c>
      <c r="QLX21" s="773">
        <f t="shared" si="184"/>
        <v>0</v>
      </c>
      <c r="QLY21" s="773">
        <f t="shared" si="184"/>
        <v>0</v>
      </c>
      <c r="QLZ21" s="773">
        <f t="shared" si="184"/>
        <v>0</v>
      </c>
      <c r="QMA21" s="773">
        <f t="shared" si="184"/>
        <v>0</v>
      </c>
      <c r="QMB21" s="773">
        <f t="shared" si="184"/>
        <v>0</v>
      </c>
      <c r="QMC21" s="773">
        <f t="shared" si="184"/>
        <v>0</v>
      </c>
      <c r="QMD21" s="773">
        <f t="shared" si="184"/>
        <v>0</v>
      </c>
      <c r="QME21" s="773">
        <f t="shared" si="184"/>
        <v>0</v>
      </c>
      <c r="QMF21" s="773">
        <f t="shared" si="184"/>
        <v>0</v>
      </c>
      <c r="QMG21" s="773">
        <f t="shared" si="184"/>
        <v>0</v>
      </c>
      <c r="QMH21" s="773">
        <f t="shared" si="184"/>
        <v>0</v>
      </c>
      <c r="QMI21" s="773">
        <f t="shared" si="184"/>
        <v>0</v>
      </c>
      <c r="QMJ21" s="773">
        <f t="shared" si="184"/>
        <v>0</v>
      </c>
      <c r="QMK21" s="773">
        <f t="shared" si="184"/>
        <v>0</v>
      </c>
      <c r="QML21" s="773">
        <f t="shared" si="184"/>
        <v>0</v>
      </c>
      <c r="QMM21" s="773">
        <f t="shared" si="184"/>
        <v>0</v>
      </c>
      <c r="QMN21" s="773">
        <f t="shared" si="184"/>
        <v>0</v>
      </c>
      <c r="QMO21" s="773">
        <f t="shared" si="184"/>
        <v>0</v>
      </c>
      <c r="QMP21" s="773">
        <f t="shared" si="184"/>
        <v>0</v>
      </c>
      <c r="QMQ21" s="773">
        <f t="shared" si="184"/>
        <v>0</v>
      </c>
      <c r="QMR21" s="773">
        <f t="shared" ref="QMR21:QPC21" si="185">IF(OR(QMR26&lt;$C$18,QMR26&gt;($C$18+9)),0,QMR27)</f>
        <v>0</v>
      </c>
      <c r="QMS21" s="773">
        <f t="shared" si="185"/>
        <v>0</v>
      </c>
      <c r="QMT21" s="773">
        <f t="shared" si="185"/>
        <v>0</v>
      </c>
      <c r="QMU21" s="773">
        <f t="shared" si="185"/>
        <v>0</v>
      </c>
      <c r="QMV21" s="773">
        <f t="shared" si="185"/>
        <v>0</v>
      </c>
      <c r="QMW21" s="773">
        <f t="shared" si="185"/>
        <v>0</v>
      </c>
      <c r="QMX21" s="773">
        <f t="shared" si="185"/>
        <v>0</v>
      </c>
      <c r="QMY21" s="773">
        <f t="shared" si="185"/>
        <v>0</v>
      </c>
      <c r="QMZ21" s="773">
        <f t="shared" si="185"/>
        <v>0</v>
      </c>
      <c r="QNA21" s="773">
        <f t="shared" si="185"/>
        <v>0</v>
      </c>
      <c r="QNB21" s="773">
        <f t="shared" si="185"/>
        <v>0</v>
      </c>
      <c r="QNC21" s="773">
        <f t="shared" si="185"/>
        <v>0</v>
      </c>
      <c r="QND21" s="773">
        <f t="shared" si="185"/>
        <v>0</v>
      </c>
      <c r="QNE21" s="773">
        <f t="shared" si="185"/>
        <v>0</v>
      </c>
      <c r="QNF21" s="773">
        <f t="shared" si="185"/>
        <v>0</v>
      </c>
      <c r="QNG21" s="773">
        <f t="shared" si="185"/>
        <v>0</v>
      </c>
      <c r="QNH21" s="773">
        <f t="shared" si="185"/>
        <v>0</v>
      </c>
      <c r="QNI21" s="773">
        <f t="shared" si="185"/>
        <v>0</v>
      </c>
      <c r="QNJ21" s="773">
        <f t="shared" si="185"/>
        <v>0</v>
      </c>
      <c r="QNK21" s="773">
        <f t="shared" si="185"/>
        <v>0</v>
      </c>
      <c r="QNL21" s="773">
        <f t="shared" si="185"/>
        <v>0</v>
      </c>
      <c r="QNM21" s="773">
        <f t="shared" si="185"/>
        <v>0</v>
      </c>
      <c r="QNN21" s="773">
        <f t="shared" si="185"/>
        <v>0</v>
      </c>
      <c r="QNO21" s="773">
        <f t="shared" si="185"/>
        <v>0</v>
      </c>
      <c r="QNP21" s="773">
        <f t="shared" si="185"/>
        <v>0</v>
      </c>
      <c r="QNQ21" s="773">
        <f t="shared" si="185"/>
        <v>0</v>
      </c>
      <c r="QNR21" s="773">
        <f t="shared" si="185"/>
        <v>0</v>
      </c>
      <c r="QNS21" s="773">
        <f t="shared" si="185"/>
        <v>0</v>
      </c>
      <c r="QNT21" s="773">
        <f t="shared" si="185"/>
        <v>0</v>
      </c>
      <c r="QNU21" s="773">
        <f t="shared" si="185"/>
        <v>0</v>
      </c>
      <c r="QNV21" s="773">
        <f t="shared" si="185"/>
        <v>0</v>
      </c>
      <c r="QNW21" s="773">
        <f t="shared" si="185"/>
        <v>0</v>
      </c>
      <c r="QNX21" s="773">
        <f t="shared" si="185"/>
        <v>0</v>
      </c>
      <c r="QNY21" s="773">
        <f t="shared" si="185"/>
        <v>0</v>
      </c>
      <c r="QNZ21" s="773">
        <f t="shared" si="185"/>
        <v>0</v>
      </c>
      <c r="QOA21" s="773">
        <f t="shared" si="185"/>
        <v>0</v>
      </c>
      <c r="QOB21" s="773">
        <f t="shared" si="185"/>
        <v>0</v>
      </c>
      <c r="QOC21" s="773">
        <f t="shared" si="185"/>
        <v>0</v>
      </c>
      <c r="QOD21" s="773">
        <f t="shared" si="185"/>
        <v>0</v>
      </c>
      <c r="QOE21" s="773">
        <f t="shared" si="185"/>
        <v>0</v>
      </c>
      <c r="QOF21" s="773">
        <f t="shared" si="185"/>
        <v>0</v>
      </c>
      <c r="QOG21" s="773">
        <f t="shared" si="185"/>
        <v>0</v>
      </c>
      <c r="QOH21" s="773">
        <f t="shared" si="185"/>
        <v>0</v>
      </c>
      <c r="QOI21" s="773">
        <f t="shared" si="185"/>
        <v>0</v>
      </c>
      <c r="QOJ21" s="773">
        <f t="shared" si="185"/>
        <v>0</v>
      </c>
      <c r="QOK21" s="773">
        <f t="shared" si="185"/>
        <v>0</v>
      </c>
      <c r="QOL21" s="773">
        <f t="shared" si="185"/>
        <v>0</v>
      </c>
      <c r="QOM21" s="773">
        <f t="shared" si="185"/>
        <v>0</v>
      </c>
      <c r="QON21" s="773">
        <f t="shared" si="185"/>
        <v>0</v>
      </c>
      <c r="QOO21" s="773">
        <f t="shared" si="185"/>
        <v>0</v>
      </c>
      <c r="QOP21" s="773">
        <f t="shared" si="185"/>
        <v>0</v>
      </c>
      <c r="QOQ21" s="773">
        <f t="shared" si="185"/>
        <v>0</v>
      </c>
      <c r="QOR21" s="773">
        <f t="shared" si="185"/>
        <v>0</v>
      </c>
      <c r="QOS21" s="773">
        <f t="shared" si="185"/>
        <v>0</v>
      </c>
      <c r="QOT21" s="773">
        <f t="shared" si="185"/>
        <v>0</v>
      </c>
      <c r="QOU21" s="773">
        <f t="shared" si="185"/>
        <v>0</v>
      </c>
      <c r="QOV21" s="773">
        <f t="shared" si="185"/>
        <v>0</v>
      </c>
      <c r="QOW21" s="773">
        <f t="shared" si="185"/>
        <v>0</v>
      </c>
      <c r="QOX21" s="773">
        <f t="shared" si="185"/>
        <v>0</v>
      </c>
      <c r="QOY21" s="773">
        <f t="shared" si="185"/>
        <v>0</v>
      </c>
      <c r="QOZ21" s="773">
        <f t="shared" si="185"/>
        <v>0</v>
      </c>
      <c r="QPA21" s="773">
        <f t="shared" si="185"/>
        <v>0</v>
      </c>
      <c r="QPB21" s="773">
        <f t="shared" si="185"/>
        <v>0</v>
      </c>
      <c r="QPC21" s="773">
        <f t="shared" si="185"/>
        <v>0</v>
      </c>
      <c r="QPD21" s="773">
        <f t="shared" ref="QPD21:QRO21" si="186">IF(OR(QPD26&lt;$C$18,QPD26&gt;($C$18+9)),0,QPD27)</f>
        <v>0</v>
      </c>
      <c r="QPE21" s="773">
        <f t="shared" si="186"/>
        <v>0</v>
      </c>
      <c r="QPF21" s="773">
        <f t="shared" si="186"/>
        <v>0</v>
      </c>
      <c r="QPG21" s="773">
        <f t="shared" si="186"/>
        <v>0</v>
      </c>
      <c r="QPH21" s="773">
        <f t="shared" si="186"/>
        <v>0</v>
      </c>
      <c r="QPI21" s="773">
        <f t="shared" si="186"/>
        <v>0</v>
      </c>
      <c r="QPJ21" s="773">
        <f t="shared" si="186"/>
        <v>0</v>
      </c>
      <c r="QPK21" s="773">
        <f t="shared" si="186"/>
        <v>0</v>
      </c>
      <c r="QPL21" s="773">
        <f t="shared" si="186"/>
        <v>0</v>
      </c>
      <c r="QPM21" s="773">
        <f t="shared" si="186"/>
        <v>0</v>
      </c>
      <c r="QPN21" s="773">
        <f t="shared" si="186"/>
        <v>0</v>
      </c>
      <c r="QPO21" s="773">
        <f t="shared" si="186"/>
        <v>0</v>
      </c>
      <c r="QPP21" s="773">
        <f t="shared" si="186"/>
        <v>0</v>
      </c>
      <c r="QPQ21" s="773">
        <f t="shared" si="186"/>
        <v>0</v>
      </c>
      <c r="QPR21" s="773">
        <f t="shared" si="186"/>
        <v>0</v>
      </c>
      <c r="QPS21" s="773">
        <f t="shared" si="186"/>
        <v>0</v>
      </c>
      <c r="QPT21" s="773">
        <f t="shared" si="186"/>
        <v>0</v>
      </c>
      <c r="QPU21" s="773">
        <f t="shared" si="186"/>
        <v>0</v>
      </c>
      <c r="QPV21" s="773">
        <f t="shared" si="186"/>
        <v>0</v>
      </c>
      <c r="QPW21" s="773">
        <f t="shared" si="186"/>
        <v>0</v>
      </c>
      <c r="QPX21" s="773">
        <f t="shared" si="186"/>
        <v>0</v>
      </c>
      <c r="QPY21" s="773">
        <f t="shared" si="186"/>
        <v>0</v>
      </c>
      <c r="QPZ21" s="773">
        <f t="shared" si="186"/>
        <v>0</v>
      </c>
      <c r="QQA21" s="773">
        <f t="shared" si="186"/>
        <v>0</v>
      </c>
      <c r="QQB21" s="773">
        <f t="shared" si="186"/>
        <v>0</v>
      </c>
      <c r="QQC21" s="773">
        <f t="shared" si="186"/>
        <v>0</v>
      </c>
      <c r="QQD21" s="773">
        <f t="shared" si="186"/>
        <v>0</v>
      </c>
      <c r="QQE21" s="773">
        <f t="shared" si="186"/>
        <v>0</v>
      </c>
      <c r="QQF21" s="773">
        <f t="shared" si="186"/>
        <v>0</v>
      </c>
      <c r="QQG21" s="773">
        <f t="shared" si="186"/>
        <v>0</v>
      </c>
      <c r="QQH21" s="773">
        <f t="shared" si="186"/>
        <v>0</v>
      </c>
      <c r="QQI21" s="773">
        <f t="shared" si="186"/>
        <v>0</v>
      </c>
      <c r="QQJ21" s="773">
        <f t="shared" si="186"/>
        <v>0</v>
      </c>
      <c r="QQK21" s="773">
        <f t="shared" si="186"/>
        <v>0</v>
      </c>
      <c r="QQL21" s="773">
        <f t="shared" si="186"/>
        <v>0</v>
      </c>
      <c r="QQM21" s="773">
        <f t="shared" si="186"/>
        <v>0</v>
      </c>
      <c r="QQN21" s="773">
        <f t="shared" si="186"/>
        <v>0</v>
      </c>
      <c r="QQO21" s="773">
        <f t="shared" si="186"/>
        <v>0</v>
      </c>
      <c r="QQP21" s="773">
        <f t="shared" si="186"/>
        <v>0</v>
      </c>
      <c r="QQQ21" s="773">
        <f t="shared" si="186"/>
        <v>0</v>
      </c>
      <c r="QQR21" s="773">
        <f t="shared" si="186"/>
        <v>0</v>
      </c>
      <c r="QQS21" s="773">
        <f t="shared" si="186"/>
        <v>0</v>
      </c>
      <c r="QQT21" s="773">
        <f t="shared" si="186"/>
        <v>0</v>
      </c>
      <c r="QQU21" s="773">
        <f t="shared" si="186"/>
        <v>0</v>
      </c>
      <c r="QQV21" s="773">
        <f t="shared" si="186"/>
        <v>0</v>
      </c>
      <c r="QQW21" s="773">
        <f t="shared" si="186"/>
        <v>0</v>
      </c>
      <c r="QQX21" s="773">
        <f t="shared" si="186"/>
        <v>0</v>
      </c>
      <c r="QQY21" s="773">
        <f t="shared" si="186"/>
        <v>0</v>
      </c>
      <c r="QQZ21" s="773">
        <f t="shared" si="186"/>
        <v>0</v>
      </c>
      <c r="QRA21" s="773">
        <f t="shared" si="186"/>
        <v>0</v>
      </c>
      <c r="QRB21" s="773">
        <f t="shared" si="186"/>
        <v>0</v>
      </c>
      <c r="QRC21" s="773">
        <f t="shared" si="186"/>
        <v>0</v>
      </c>
      <c r="QRD21" s="773">
        <f t="shared" si="186"/>
        <v>0</v>
      </c>
      <c r="QRE21" s="773">
        <f t="shared" si="186"/>
        <v>0</v>
      </c>
      <c r="QRF21" s="773">
        <f t="shared" si="186"/>
        <v>0</v>
      </c>
      <c r="QRG21" s="773">
        <f t="shared" si="186"/>
        <v>0</v>
      </c>
      <c r="QRH21" s="773">
        <f t="shared" si="186"/>
        <v>0</v>
      </c>
      <c r="QRI21" s="773">
        <f t="shared" si="186"/>
        <v>0</v>
      </c>
      <c r="QRJ21" s="773">
        <f t="shared" si="186"/>
        <v>0</v>
      </c>
      <c r="QRK21" s="773">
        <f t="shared" si="186"/>
        <v>0</v>
      </c>
      <c r="QRL21" s="773">
        <f t="shared" si="186"/>
        <v>0</v>
      </c>
      <c r="QRM21" s="773">
        <f t="shared" si="186"/>
        <v>0</v>
      </c>
      <c r="QRN21" s="773">
        <f t="shared" si="186"/>
        <v>0</v>
      </c>
      <c r="QRO21" s="773">
        <f t="shared" si="186"/>
        <v>0</v>
      </c>
      <c r="QRP21" s="773">
        <f t="shared" ref="QRP21:QUA21" si="187">IF(OR(QRP26&lt;$C$18,QRP26&gt;($C$18+9)),0,QRP27)</f>
        <v>0</v>
      </c>
      <c r="QRQ21" s="773">
        <f t="shared" si="187"/>
        <v>0</v>
      </c>
      <c r="QRR21" s="773">
        <f t="shared" si="187"/>
        <v>0</v>
      </c>
      <c r="QRS21" s="773">
        <f t="shared" si="187"/>
        <v>0</v>
      </c>
      <c r="QRT21" s="773">
        <f t="shared" si="187"/>
        <v>0</v>
      </c>
      <c r="QRU21" s="773">
        <f t="shared" si="187"/>
        <v>0</v>
      </c>
      <c r="QRV21" s="773">
        <f t="shared" si="187"/>
        <v>0</v>
      </c>
      <c r="QRW21" s="773">
        <f t="shared" si="187"/>
        <v>0</v>
      </c>
      <c r="QRX21" s="773">
        <f t="shared" si="187"/>
        <v>0</v>
      </c>
      <c r="QRY21" s="773">
        <f t="shared" si="187"/>
        <v>0</v>
      </c>
      <c r="QRZ21" s="773">
        <f t="shared" si="187"/>
        <v>0</v>
      </c>
      <c r="QSA21" s="773">
        <f t="shared" si="187"/>
        <v>0</v>
      </c>
      <c r="QSB21" s="773">
        <f t="shared" si="187"/>
        <v>0</v>
      </c>
      <c r="QSC21" s="773">
        <f t="shared" si="187"/>
        <v>0</v>
      </c>
      <c r="QSD21" s="773">
        <f t="shared" si="187"/>
        <v>0</v>
      </c>
      <c r="QSE21" s="773">
        <f t="shared" si="187"/>
        <v>0</v>
      </c>
      <c r="QSF21" s="773">
        <f t="shared" si="187"/>
        <v>0</v>
      </c>
      <c r="QSG21" s="773">
        <f t="shared" si="187"/>
        <v>0</v>
      </c>
      <c r="QSH21" s="773">
        <f t="shared" si="187"/>
        <v>0</v>
      </c>
      <c r="QSI21" s="773">
        <f t="shared" si="187"/>
        <v>0</v>
      </c>
      <c r="QSJ21" s="773">
        <f t="shared" si="187"/>
        <v>0</v>
      </c>
      <c r="QSK21" s="773">
        <f t="shared" si="187"/>
        <v>0</v>
      </c>
      <c r="QSL21" s="773">
        <f t="shared" si="187"/>
        <v>0</v>
      </c>
      <c r="QSM21" s="773">
        <f t="shared" si="187"/>
        <v>0</v>
      </c>
      <c r="QSN21" s="773">
        <f t="shared" si="187"/>
        <v>0</v>
      </c>
      <c r="QSO21" s="773">
        <f t="shared" si="187"/>
        <v>0</v>
      </c>
      <c r="QSP21" s="773">
        <f t="shared" si="187"/>
        <v>0</v>
      </c>
      <c r="QSQ21" s="773">
        <f t="shared" si="187"/>
        <v>0</v>
      </c>
      <c r="QSR21" s="773">
        <f t="shared" si="187"/>
        <v>0</v>
      </c>
      <c r="QSS21" s="773">
        <f t="shared" si="187"/>
        <v>0</v>
      </c>
      <c r="QST21" s="773">
        <f t="shared" si="187"/>
        <v>0</v>
      </c>
      <c r="QSU21" s="773">
        <f t="shared" si="187"/>
        <v>0</v>
      </c>
      <c r="QSV21" s="773">
        <f t="shared" si="187"/>
        <v>0</v>
      </c>
      <c r="QSW21" s="773">
        <f t="shared" si="187"/>
        <v>0</v>
      </c>
      <c r="QSX21" s="773">
        <f t="shared" si="187"/>
        <v>0</v>
      </c>
      <c r="QSY21" s="773">
        <f t="shared" si="187"/>
        <v>0</v>
      </c>
      <c r="QSZ21" s="773">
        <f t="shared" si="187"/>
        <v>0</v>
      </c>
      <c r="QTA21" s="773">
        <f t="shared" si="187"/>
        <v>0</v>
      </c>
      <c r="QTB21" s="773">
        <f t="shared" si="187"/>
        <v>0</v>
      </c>
      <c r="QTC21" s="773">
        <f t="shared" si="187"/>
        <v>0</v>
      </c>
      <c r="QTD21" s="773">
        <f t="shared" si="187"/>
        <v>0</v>
      </c>
      <c r="QTE21" s="773">
        <f t="shared" si="187"/>
        <v>0</v>
      </c>
      <c r="QTF21" s="773">
        <f t="shared" si="187"/>
        <v>0</v>
      </c>
      <c r="QTG21" s="773">
        <f t="shared" si="187"/>
        <v>0</v>
      </c>
      <c r="QTH21" s="773">
        <f t="shared" si="187"/>
        <v>0</v>
      </c>
      <c r="QTI21" s="773">
        <f t="shared" si="187"/>
        <v>0</v>
      </c>
      <c r="QTJ21" s="773">
        <f t="shared" si="187"/>
        <v>0</v>
      </c>
      <c r="QTK21" s="773">
        <f t="shared" si="187"/>
        <v>0</v>
      </c>
      <c r="QTL21" s="773">
        <f t="shared" si="187"/>
        <v>0</v>
      </c>
      <c r="QTM21" s="773">
        <f t="shared" si="187"/>
        <v>0</v>
      </c>
      <c r="QTN21" s="773">
        <f t="shared" si="187"/>
        <v>0</v>
      </c>
      <c r="QTO21" s="773">
        <f t="shared" si="187"/>
        <v>0</v>
      </c>
      <c r="QTP21" s="773">
        <f t="shared" si="187"/>
        <v>0</v>
      </c>
      <c r="QTQ21" s="773">
        <f t="shared" si="187"/>
        <v>0</v>
      </c>
      <c r="QTR21" s="773">
        <f t="shared" si="187"/>
        <v>0</v>
      </c>
      <c r="QTS21" s="773">
        <f t="shared" si="187"/>
        <v>0</v>
      </c>
      <c r="QTT21" s="773">
        <f t="shared" si="187"/>
        <v>0</v>
      </c>
      <c r="QTU21" s="773">
        <f t="shared" si="187"/>
        <v>0</v>
      </c>
      <c r="QTV21" s="773">
        <f t="shared" si="187"/>
        <v>0</v>
      </c>
      <c r="QTW21" s="773">
        <f t="shared" si="187"/>
        <v>0</v>
      </c>
      <c r="QTX21" s="773">
        <f t="shared" si="187"/>
        <v>0</v>
      </c>
      <c r="QTY21" s="773">
        <f t="shared" si="187"/>
        <v>0</v>
      </c>
      <c r="QTZ21" s="773">
        <f t="shared" si="187"/>
        <v>0</v>
      </c>
      <c r="QUA21" s="773">
        <f t="shared" si="187"/>
        <v>0</v>
      </c>
      <c r="QUB21" s="773">
        <f t="shared" ref="QUB21:QWM21" si="188">IF(OR(QUB26&lt;$C$18,QUB26&gt;($C$18+9)),0,QUB27)</f>
        <v>0</v>
      </c>
      <c r="QUC21" s="773">
        <f t="shared" si="188"/>
        <v>0</v>
      </c>
      <c r="QUD21" s="773">
        <f t="shared" si="188"/>
        <v>0</v>
      </c>
      <c r="QUE21" s="773">
        <f t="shared" si="188"/>
        <v>0</v>
      </c>
      <c r="QUF21" s="773">
        <f t="shared" si="188"/>
        <v>0</v>
      </c>
      <c r="QUG21" s="773">
        <f t="shared" si="188"/>
        <v>0</v>
      </c>
      <c r="QUH21" s="773">
        <f t="shared" si="188"/>
        <v>0</v>
      </c>
      <c r="QUI21" s="773">
        <f t="shared" si="188"/>
        <v>0</v>
      </c>
      <c r="QUJ21" s="773">
        <f t="shared" si="188"/>
        <v>0</v>
      </c>
      <c r="QUK21" s="773">
        <f t="shared" si="188"/>
        <v>0</v>
      </c>
      <c r="QUL21" s="773">
        <f t="shared" si="188"/>
        <v>0</v>
      </c>
      <c r="QUM21" s="773">
        <f t="shared" si="188"/>
        <v>0</v>
      </c>
      <c r="QUN21" s="773">
        <f t="shared" si="188"/>
        <v>0</v>
      </c>
      <c r="QUO21" s="773">
        <f t="shared" si="188"/>
        <v>0</v>
      </c>
      <c r="QUP21" s="773">
        <f t="shared" si="188"/>
        <v>0</v>
      </c>
      <c r="QUQ21" s="773">
        <f t="shared" si="188"/>
        <v>0</v>
      </c>
      <c r="QUR21" s="773">
        <f t="shared" si="188"/>
        <v>0</v>
      </c>
      <c r="QUS21" s="773">
        <f t="shared" si="188"/>
        <v>0</v>
      </c>
      <c r="QUT21" s="773">
        <f t="shared" si="188"/>
        <v>0</v>
      </c>
      <c r="QUU21" s="773">
        <f t="shared" si="188"/>
        <v>0</v>
      </c>
      <c r="QUV21" s="773">
        <f t="shared" si="188"/>
        <v>0</v>
      </c>
      <c r="QUW21" s="773">
        <f t="shared" si="188"/>
        <v>0</v>
      </c>
      <c r="QUX21" s="773">
        <f t="shared" si="188"/>
        <v>0</v>
      </c>
      <c r="QUY21" s="773">
        <f t="shared" si="188"/>
        <v>0</v>
      </c>
      <c r="QUZ21" s="773">
        <f t="shared" si="188"/>
        <v>0</v>
      </c>
      <c r="QVA21" s="773">
        <f t="shared" si="188"/>
        <v>0</v>
      </c>
      <c r="QVB21" s="773">
        <f t="shared" si="188"/>
        <v>0</v>
      </c>
      <c r="QVC21" s="773">
        <f t="shared" si="188"/>
        <v>0</v>
      </c>
      <c r="QVD21" s="773">
        <f t="shared" si="188"/>
        <v>0</v>
      </c>
      <c r="QVE21" s="773">
        <f t="shared" si="188"/>
        <v>0</v>
      </c>
      <c r="QVF21" s="773">
        <f t="shared" si="188"/>
        <v>0</v>
      </c>
      <c r="QVG21" s="773">
        <f t="shared" si="188"/>
        <v>0</v>
      </c>
      <c r="QVH21" s="773">
        <f t="shared" si="188"/>
        <v>0</v>
      </c>
      <c r="QVI21" s="773">
        <f t="shared" si="188"/>
        <v>0</v>
      </c>
      <c r="QVJ21" s="773">
        <f t="shared" si="188"/>
        <v>0</v>
      </c>
      <c r="QVK21" s="773">
        <f t="shared" si="188"/>
        <v>0</v>
      </c>
      <c r="QVL21" s="773">
        <f t="shared" si="188"/>
        <v>0</v>
      </c>
      <c r="QVM21" s="773">
        <f t="shared" si="188"/>
        <v>0</v>
      </c>
      <c r="QVN21" s="773">
        <f t="shared" si="188"/>
        <v>0</v>
      </c>
      <c r="QVO21" s="773">
        <f t="shared" si="188"/>
        <v>0</v>
      </c>
      <c r="QVP21" s="773">
        <f t="shared" si="188"/>
        <v>0</v>
      </c>
      <c r="QVQ21" s="773">
        <f t="shared" si="188"/>
        <v>0</v>
      </c>
      <c r="QVR21" s="773">
        <f t="shared" si="188"/>
        <v>0</v>
      </c>
      <c r="QVS21" s="773">
        <f t="shared" si="188"/>
        <v>0</v>
      </c>
      <c r="QVT21" s="773">
        <f t="shared" si="188"/>
        <v>0</v>
      </c>
      <c r="QVU21" s="773">
        <f t="shared" si="188"/>
        <v>0</v>
      </c>
      <c r="QVV21" s="773">
        <f t="shared" si="188"/>
        <v>0</v>
      </c>
      <c r="QVW21" s="773">
        <f t="shared" si="188"/>
        <v>0</v>
      </c>
      <c r="QVX21" s="773">
        <f t="shared" si="188"/>
        <v>0</v>
      </c>
      <c r="QVY21" s="773">
        <f t="shared" si="188"/>
        <v>0</v>
      </c>
      <c r="QVZ21" s="773">
        <f t="shared" si="188"/>
        <v>0</v>
      </c>
      <c r="QWA21" s="773">
        <f t="shared" si="188"/>
        <v>0</v>
      </c>
      <c r="QWB21" s="773">
        <f t="shared" si="188"/>
        <v>0</v>
      </c>
      <c r="QWC21" s="773">
        <f t="shared" si="188"/>
        <v>0</v>
      </c>
      <c r="QWD21" s="773">
        <f t="shared" si="188"/>
        <v>0</v>
      </c>
      <c r="QWE21" s="773">
        <f t="shared" si="188"/>
        <v>0</v>
      </c>
      <c r="QWF21" s="773">
        <f t="shared" si="188"/>
        <v>0</v>
      </c>
      <c r="QWG21" s="773">
        <f t="shared" si="188"/>
        <v>0</v>
      </c>
      <c r="QWH21" s="773">
        <f t="shared" si="188"/>
        <v>0</v>
      </c>
      <c r="QWI21" s="773">
        <f t="shared" si="188"/>
        <v>0</v>
      </c>
      <c r="QWJ21" s="773">
        <f t="shared" si="188"/>
        <v>0</v>
      </c>
      <c r="QWK21" s="773">
        <f t="shared" si="188"/>
        <v>0</v>
      </c>
      <c r="QWL21" s="773">
        <f t="shared" si="188"/>
        <v>0</v>
      </c>
      <c r="QWM21" s="773">
        <f t="shared" si="188"/>
        <v>0</v>
      </c>
      <c r="QWN21" s="773">
        <f t="shared" ref="QWN21:QYY21" si="189">IF(OR(QWN26&lt;$C$18,QWN26&gt;($C$18+9)),0,QWN27)</f>
        <v>0</v>
      </c>
      <c r="QWO21" s="773">
        <f t="shared" si="189"/>
        <v>0</v>
      </c>
      <c r="QWP21" s="773">
        <f t="shared" si="189"/>
        <v>0</v>
      </c>
      <c r="QWQ21" s="773">
        <f t="shared" si="189"/>
        <v>0</v>
      </c>
      <c r="QWR21" s="773">
        <f t="shared" si="189"/>
        <v>0</v>
      </c>
      <c r="QWS21" s="773">
        <f t="shared" si="189"/>
        <v>0</v>
      </c>
      <c r="QWT21" s="773">
        <f t="shared" si="189"/>
        <v>0</v>
      </c>
      <c r="QWU21" s="773">
        <f t="shared" si="189"/>
        <v>0</v>
      </c>
      <c r="QWV21" s="773">
        <f t="shared" si="189"/>
        <v>0</v>
      </c>
      <c r="QWW21" s="773">
        <f t="shared" si="189"/>
        <v>0</v>
      </c>
      <c r="QWX21" s="773">
        <f t="shared" si="189"/>
        <v>0</v>
      </c>
      <c r="QWY21" s="773">
        <f t="shared" si="189"/>
        <v>0</v>
      </c>
      <c r="QWZ21" s="773">
        <f t="shared" si="189"/>
        <v>0</v>
      </c>
      <c r="QXA21" s="773">
        <f t="shared" si="189"/>
        <v>0</v>
      </c>
      <c r="QXB21" s="773">
        <f t="shared" si="189"/>
        <v>0</v>
      </c>
      <c r="QXC21" s="773">
        <f t="shared" si="189"/>
        <v>0</v>
      </c>
      <c r="QXD21" s="773">
        <f t="shared" si="189"/>
        <v>0</v>
      </c>
      <c r="QXE21" s="773">
        <f t="shared" si="189"/>
        <v>0</v>
      </c>
      <c r="QXF21" s="773">
        <f t="shared" si="189"/>
        <v>0</v>
      </c>
      <c r="QXG21" s="773">
        <f t="shared" si="189"/>
        <v>0</v>
      </c>
      <c r="QXH21" s="773">
        <f t="shared" si="189"/>
        <v>0</v>
      </c>
      <c r="QXI21" s="773">
        <f t="shared" si="189"/>
        <v>0</v>
      </c>
      <c r="QXJ21" s="773">
        <f t="shared" si="189"/>
        <v>0</v>
      </c>
      <c r="QXK21" s="773">
        <f t="shared" si="189"/>
        <v>0</v>
      </c>
      <c r="QXL21" s="773">
        <f t="shared" si="189"/>
        <v>0</v>
      </c>
      <c r="QXM21" s="773">
        <f t="shared" si="189"/>
        <v>0</v>
      </c>
      <c r="QXN21" s="773">
        <f t="shared" si="189"/>
        <v>0</v>
      </c>
      <c r="QXO21" s="773">
        <f t="shared" si="189"/>
        <v>0</v>
      </c>
      <c r="QXP21" s="773">
        <f t="shared" si="189"/>
        <v>0</v>
      </c>
      <c r="QXQ21" s="773">
        <f t="shared" si="189"/>
        <v>0</v>
      </c>
      <c r="QXR21" s="773">
        <f t="shared" si="189"/>
        <v>0</v>
      </c>
      <c r="QXS21" s="773">
        <f t="shared" si="189"/>
        <v>0</v>
      </c>
      <c r="QXT21" s="773">
        <f t="shared" si="189"/>
        <v>0</v>
      </c>
      <c r="QXU21" s="773">
        <f t="shared" si="189"/>
        <v>0</v>
      </c>
      <c r="QXV21" s="773">
        <f t="shared" si="189"/>
        <v>0</v>
      </c>
      <c r="QXW21" s="773">
        <f t="shared" si="189"/>
        <v>0</v>
      </c>
      <c r="QXX21" s="773">
        <f t="shared" si="189"/>
        <v>0</v>
      </c>
      <c r="QXY21" s="773">
        <f t="shared" si="189"/>
        <v>0</v>
      </c>
      <c r="QXZ21" s="773">
        <f t="shared" si="189"/>
        <v>0</v>
      </c>
      <c r="QYA21" s="773">
        <f t="shared" si="189"/>
        <v>0</v>
      </c>
      <c r="QYB21" s="773">
        <f t="shared" si="189"/>
        <v>0</v>
      </c>
      <c r="QYC21" s="773">
        <f t="shared" si="189"/>
        <v>0</v>
      </c>
      <c r="QYD21" s="773">
        <f t="shared" si="189"/>
        <v>0</v>
      </c>
      <c r="QYE21" s="773">
        <f t="shared" si="189"/>
        <v>0</v>
      </c>
      <c r="QYF21" s="773">
        <f t="shared" si="189"/>
        <v>0</v>
      </c>
      <c r="QYG21" s="773">
        <f t="shared" si="189"/>
        <v>0</v>
      </c>
      <c r="QYH21" s="773">
        <f t="shared" si="189"/>
        <v>0</v>
      </c>
      <c r="QYI21" s="773">
        <f t="shared" si="189"/>
        <v>0</v>
      </c>
      <c r="QYJ21" s="773">
        <f t="shared" si="189"/>
        <v>0</v>
      </c>
      <c r="QYK21" s="773">
        <f t="shared" si="189"/>
        <v>0</v>
      </c>
      <c r="QYL21" s="773">
        <f t="shared" si="189"/>
        <v>0</v>
      </c>
      <c r="QYM21" s="773">
        <f t="shared" si="189"/>
        <v>0</v>
      </c>
      <c r="QYN21" s="773">
        <f t="shared" si="189"/>
        <v>0</v>
      </c>
      <c r="QYO21" s="773">
        <f t="shared" si="189"/>
        <v>0</v>
      </c>
      <c r="QYP21" s="773">
        <f t="shared" si="189"/>
        <v>0</v>
      </c>
      <c r="QYQ21" s="773">
        <f t="shared" si="189"/>
        <v>0</v>
      </c>
      <c r="QYR21" s="773">
        <f t="shared" si="189"/>
        <v>0</v>
      </c>
      <c r="QYS21" s="773">
        <f t="shared" si="189"/>
        <v>0</v>
      </c>
      <c r="QYT21" s="773">
        <f t="shared" si="189"/>
        <v>0</v>
      </c>
      <c r="QYU21" s="773">
        <f t="shared" si="189"/>
        <v>0</v>
      </c>
      <c r="QYV21" s="773">
        <f t="shared" si="189"/>
        <v>0</v>
      </c>
      <c r="QYW21" s="773">
        <f t="shared" si="189"/>
        <v>0</v>
      </c>
      <c r="QYX21" s="773">
        <f t="shared" si="189"/>
        <v>0</v>
      </c>
      <c r="QYY21" s="773">
        <f t="shared" si="189"/>
        <v>0</v>
      </c>
      <c r="QYZ21" s="773">
        <f t="shared" ref="QYZ21:RBK21" si="190">IF(OR(QYZ26&lt;$C$18,QYZ26&gt;($C$18+9)),0,QYZ27)</f>
        <v>0</v>
      </c>
      <c r="QZA21" s="773">
        <f t="shared" si="190"/>
        <v>0</v>
      </c>
      <c r="QZB21" s="773">
        <f t="shared" si="190"/>
        <v>0</v>
      </c>
      <c r="QZC21" s="773">
        <f t="shared" si="190"/>
        <v>0</v>
      </c>
      <c r="QZD21" s="773">
        <f t="shared" si="190"/>
        <v>0</v>
      </c>
      <c r="QZE21" s="773">
        <f t="shared" si="190"/>
        <v>0</v>
      </c>
      <c r="QZF21" s="773">
        <f t="shared" si="190"/>
        <v>0</v>
      </c>
      <c r="QZG21" s="773">
        <f t="shared" si="190"/>
        <v>0</v>
      </c>
      <c r="QZH21" s="773">
        <f t="shared" si="190"/>
        <v>0</v>
      </c>
      <c r="QZI21" s="773">
        <f t="shared" si="190"/>
        <v>0</v>
      </c>
      <c r="QZJ21" s="773">
        <f t="shared" si="190"/>
        <v>0</v>
      </c>
      <c r="QZK21" s="773">
        <f t="shared" si="190"/>
        <v>0</v>
      </c>
      <c r="QZL21" s="773">
        <f t="shared" si="190"/>
        <v>0</v>
      </c>
      <c r="QZM21" s="773">
        <f t="shared" si="190"/>
        <v>0</v>
      </c>
      <c r="QZN21" s="773">
        <f t="shared" si="190"/>
        <v>0</v>
      </c>
      <c r="QZO21" s="773">
        <f t="shared" si="190"/>
        <v>0</v>
      </c>
      <c r="QZP21" s="773">
        <f t="shared" si="190"/>
        <v>0</v>
      </c>
      <c r="QZQ21" s="773">
        <f t="shared" si="190"/>
        <v>0</v>
      </c>
      <c r="QZR21" s="773">
        <f t="shared" si="190"/>
        <v>0</v>
      </c>
      <c r="QZS21" s="773">
        <f t="shared" si="190"/>
        <v>0</v>
      </c>
      <c r="QZT21" s="773">
        <f t="shared" si="190"/>
        <v>0</v>
      </c>
      <c r="QZU21" s="773">
        <f t="shared" si="190"/>
        <v>0</v>
      </c>
      <c r="QZV21" s="773">
        <f t="shared" si="190"/>
        <v>0</v>
      </c>
      <c r="QZW21" s="773">
        <f t="shared" si="190"/>
        <v>0</v>
      </c>
      <c r="QZX21" s="773">
        <f t="shared" si="190"/>
        <v>0</v>
      </c>
      <c r="QZY21" s="773">
        <f t="shared" si="190"/>
        <v>0</v>
      </c>
      <c r="QZZ21" s="773">
        <f t="shared" si="190"/>
        <v>0</v>
      </c>
      <c r="RAA21" s="773">
        <f t="shared" si="190"/>
        <v>0</v>
      </c>
      <c r="RAB21" s="773">
        <f t="shared" si="190"/>
        <v>0</v>
      </c>
      <c r="RAC21" s="773">
        <f t="shared" si="190"/>
        <v>0</v>
      </c>
      <c r="RAD21" s="773">
        <f t="shared" si="190"/>
        <v>0</v>
      </c>
      <c r="RAE21" s="773">
        <f t="shared" si="190"/>
        <v>0</v>
      </c>
      <c r="RAF21" s="773">
        <f t="shared" si="190"/>
        <v>0</v>
      </c>
      <c r="RAG21" s="773">
        <f t="shared" si="190"/>
        <v>0</v>
      </c>
      <c r="RAH21" s="773">
        <f t="shared" si="190"/>
        <v>0</v>
      </c>
      <c r="RAI21" s="773">
        <f t="shared" si="190"/>
        <v>0</v>
      </c>
      <c r="RAJ21" s="773">
        <f t="shared" si="190"/>
        <v>0</v>
      </c>
      <c r="RAK21" s="773">
        <f t="shared" si="190"/>
        <v>0</v>
      </c>
      <c r="RAL21" s="773">
        <f t="shared" si="190"/>
        <v>0</v>
      </c>
      <c r="RAM21" s="773">
        <f t="shared" si="190"/>
        <v>0</v>
      </c>
      <c r="RAN21" s="773">
        <f t="shared" si="190"/>
        <v>0</v>
      </c>
      <c r="RAO21" s="773">
        <f t="shared" si="190"/>
        <v>0</v>
      </c>
      <c r="RAP21" s="773">
        <f t="shared" si="190"/>
        <v>0</v>
      </c>
      <c r="RAQ21" s="773">
        <f t="shared" si="190"/>
        <v>0</v>
      </c>
      <c r="RAR21" s="773">
        <f t="shared" si="190"/>
        <v>0</v>
      </c>
      <c r="RAS21" s="773">
        <f t="shared" si="190"/>
        <v>0</v>
      </c>
      <c r="RAT21" s="773">
        <f t="shared" si="190"/>
        <v>0</v>
      </c>
      <c r="RAU21" s="773">
        <f t="shared" si="190"/>
        <v>0</v>
      </c>
      <c r="RAV21" s="773">
        <f t="shared" si="190"/>
        <v>0</v>
      </c>
      <c r="RAW21" s="773">
        <f t="shared" si="190"/>
        <v>0</v>
      </c>
      <c r="RAX21" s="773">
        <f t="shared" si="190"/>
        <v>0</v>
      </c>
      <c r="RAY21" s="773">
        <f t="shared" si="190"/>
        <v>0</v>
      </c>
      <c r="RAZ21" s="773">
        <f t="shared" si="190"/>
        <v>0</v>
      </c>
      <c r="RBA21" s="773">
        <f t="shared" si="190"/>
        <v>0</v>
      </c>
      <c r="RBB21" s="773">
        <f t="shared" si="190"/>
        <v>0</v>
      </c>
      <c r="RBC21" s="773">
        <f t="shared" si="190"/>
        <v>0</v>
      </c>
      <c r="RBD21" s="773">
        <f t="shared" si="190"/>
        <v>0</v>
      </c>
      <c r="RBE21" s="773">
        <f t="shared" si="190"/>
        <v>0</v>
      </c>
      <c r="RBF21" s="773">
        <f t="shared" si="190"/>
        <v>0</v>
      </c>
      <c r="RBG21" s="773">
        <f t="shared" si="190"/>
        <v>0</v>
      </c>
      <c r="RBH21" s="773">
        <f t="shared" si="190"/>
        <v>0</v>
      </c>
      <c r="RBI21" s="773">
        <f t="shared" si="190"/>
        <v>0</v>
      </c>
      <c r="RBJ21" s="773">
        <f t="shared" si="190"/>
        <v>0</v>
      </c>
      <c r="RBK21" s="773">
        <f t="shared" si="190"/>
        <v>0</v>
      </c>
      <c r="RBL21" s="773">
        <f t="shared" ref="RBL21:RDW21" si="191">IF(OR(RBL26&lt;$C$18,RBL26&gt;($C$18+9)),0,RBL27)</f>
        <v>0</v>
      </c>
      <c r="RBM21" s="773">
        <f t="shared" si="191"/>
        <v>0</v>
      </c>
      <c r="RBN21" s="773">
        <f t="shared" si="191"/>
        <v>0</v>
      </c>
      <c r="RBO21" s="773">
        <f t="shared" si="191"/>
        <v>0</v>
      </c>
      <c r="RBP21" s="773">
        <f t="shared" si="191"/>
        <v>0</v>
      </c>
      <c r="RBQ21" s="773">
        <f t="shared" si="191"/>
        <v>0</v>
      </c>
      <c r="RBR21" s="773">
        <f t="shared" si="191"/>
        <v>0</v>
      </c>
      <c r="RBS21" s="773">
        <f t="shared" si="191"/>
        <v>0</v>
      </c>
      <c r="RBT21" s="773">
        <f t="shared" si="191"/>
        <v>0</v>
      </c>
      <c r="RBU21" s="773">
        <f t="shared" si="191"/>
        <v>0</v>
      </c>
      <c r="RBV21" s="773">
        <f t="shared" si="191"/>
        <v>0</v>
      </c>
      <c r="RBW21" s="773">
        <f t="shared" si="191"/>
        <v>0</v>
      </c>
      <c r="RBX21" s="773">
        <f t="shared" si="191"/>
        <v>0</v>
      </c>
      <c r="RBY21" s="773">
        <f t="shared" si="191"/>
        <v>0</v>
      </c>
      <c r="RBZ21" s="773">
        <f t="shared" si="191"/>
        <v>0</v>
      </c>
      <c r="RCA21" s="773">
        <f t="shared" si="191"/>
        <v>0</v>
      </c>
      <c r="RCB21" s="773">
        <f t="shared" si="191"/>
        <v>0</v>
      </c>
      <c r="RCC21" s="773">
        <f t="shared" si="191"/>
        <v>0</v>
      </c>
      <c r="RCD21" s="773">
        <f t="shared" si="191"/>
        <v>0</v>
      </c>
      <c r="RCE21" s="773">
        <f t="shared" si="191"/>
        <v>0</v>
      </c>
      <c r="RCF21" s="773">
        <f t="shared" si="191"/>
        <v>0</v>
      </c>
      <c r="RCG21" s="773">
        <f t="shared" si="191"/>
        <v>0</v>
      </c>
      <c r="RCH21" s="773">
        <f t="shared" si="191"/>
        <v>0</v>
      </c>
      <c r="RCI21" s="773">
        <f t="shared" si="191"/>
        <v>0</v>
      </c>
      <c r="RCJ21" s="773">
        <f t="shared" si="191"/>
        <v>0</v>
      </c>
      <c r="RCK21" s="773">
        <f t="shared" si="191"/>
        <v>0</v>
      </c>
      <c r="RCL21" s="773">
        <f t="shared" si="191"/>
        <v>0</v>
      </c>
      <c r="RCM21" s="773">
        <f t="shared" si="191"/>
        <v>0</v>
      </c>
      <c r="RCN21" s="773">
        <f t="shared" si="191"/>
        <v>0</v>
      </c>
      <c r="RCO21" s="773">
        <f t="shared" si="191"/>
        <v>0</v>
      </c>
      <c r="RCP21" s="773">
        <f t="shared" si="191"/>
        <v>0</v>
      </c>
      <c r="RCQ21" s="773">
        <f t="shared" si="191"/>
        <v>0</v>
      </c>
      <c r="RCR21" s="773">
        <f t="shared" si="191"/>
        <v>0</v>
      </c>
      <c r="RCS21" s="773">
        <f t="shared" si="191"/>
        <v>0</v>
      </c>
      <c r="RCT21" s="773">
        <f t="shared" si="191"/>
        <v>0</v>
      </c>
      <c r="RCU21" s="773">
        <f t="shared" si="191"/>
        <v>0</v>
      </c>
      <c r="RCV21" s="773">
        <f t="shared" si="191"/>
        <v>0</v>
      </c>
      <c r="RCW21" s="773">
        <f t="shared" si="191"/>
        <v>0</v>
      </c>
      <c r="RCX21" s="773">
        <f t="shared" si="191"/>
        <v>0</v>
      </c>
      <c r="RCY21" s="773">
        <f t="shared" si="191"/>
        <v>0</v>
      </c>
      <c r="RCZ21" s="773">
        <f t="shared" si="191"/>
        <v>0</v>
      </c>
      <c r="RDA21" s="773">
        <f t="shared" si="191"/>
        <v>0</v>
      </c>
      <c r="RDB21" s="773">
        <f t="shared" si="191"/>
        <v>0</v>
      </c>
      <c r="RDC21" s="773">
        <f t="shared" si="191"/>
        <v>0</v>
      </c>
      <c r="RDD21" s="773">
        <f t="shared" si="191"/>
        <v>0</v>
      </c>
      <c r="RDE21" s="773">
        <f t="shared" si="191"/>
        <v>0</v>
      </c>
      <c r="RDF21" s="773">
        <f t="shared" si="191"/>
        <v>0</v>
      </c>
      <c r="RDG21" s="773">
        <f t="shared" si="191"/>
        <v>0</v>
      </c>
      <c r="RDH21" s="773">
        <f t="shared" si="191"/>
        <v>0</v>
      </c>
      <c r="RDI21" s="773">
        <f t="shared" si="191"/>
        <v>0</v>
      </c>
      <c r="RDJ21" s="773">
        <f t="shared" si="191"/>
        <v>0</v>
      </c>
      <c r="RDK21" s="773">
        <f t="shared" si="191"/>
        <v>0</v>
      </c>
      <c r="RDL21" s="773">
        <f t="shared" si="191"/>
        <v>0</v>
      </c>
      <c r="RDM21" s="773">
        <f t="shared" si="191"/>
        <v>0</v>
      </c>
      <c r="RDN21" s="773">
        <f t="shared" si="191"/>
        <v>0</v>
      </c>
      <c r="RDO21" s="773">
        <f t="shared" si="191"/>
        <v>0</v>
      </c>
      <c r="RDP21" s="773">
        <f t="shared" si="191"/>
        <v>0</v>
      </c>
      <c r="RDQ21" s="773">
        <f t="shared" si="191"/>
        <v>0</v>
      </c>
      <c r="RDR21" s="773">
        <f t="shared" si="191"/>
        <v>0</v>
      </c>
      <c r="RDS21" s="773">
        <f t="shared" si="191"/>
        <v>0</v>
      </c>
      <c r="RDT21" s="773">
        <f t="shared" si="191"/>
        <v>0</v>
      </c>
      <c r="RDU21" s="773">
        <f t="shared" si="191"/>
        <v>0</v>
      </c>
      <c r="RDV21" s="773">
        <f t="shared" si="191"/>
        <v>0</v>
      </c>
      <c r="RDW21" s="773">
        <f t="shared" si="191"/>
        <v>0</v>
      </c>
      <c r="RDX21" s="773">
        <f t="shared" ref="RDX21:RGI21" si="192">IF(OR(RDX26&lt;$C$18,RDX26&gt;($C$18+9)),0,RDX27)</f>
        <v>0</v>
      </c>
      <c r="RDY21" s="773">
        <f t="shared" si="192"/>
        <v>0</v>
      </c>
      <c r="RDZ21" s="773">
        <f t="shared" si="192"/>
        <v>0</v>
      </c>
      <c r="REA21" s="773">
        <f t="shared" si="192"/>
        <v>0</v>
      </c>
      <c r="REB21" s="773">
        <f t="shared" si="192"/>
        <v>0</v>
      </c>
      <c r="REC21" s="773">
        <f t="shared" si="192"/>
        <v>0</v>
      </c>
      <c r="RED21" s="773">
        <f t="shared" si="192"/>
        <v>0</v>
      </c>
      <c r="REE21" s="773">
        <f t="shared" si="192"/>
        <v>0</v>
      </c>
      <c r="REF21" s="773">
        <f t="shared" si="192"/>
        <v>0</v>
      </c>
      <c r="REG21" s="773">
        <f t="shared" si="192"/>
        <v>0</v>
      </c>
      <c r="REH21" s="773">
        <f t="shared" si="192"/>
        <v>0</v>
      </c>
      <c r="REI21" s="773">
        <f t="shared" si="192"/>
        <v>0</v>
      </c>
      <c r="REJ21" s="773">
        <f t="shared" si="192"/>
        <v>0</v>
      </c>
      <c r="REK21" s="773">
        <f t="shared" si="192"/>
        <v>0</v>
      </c>
      <c r="REL21" s="773">
        <f t="shared" si="192"/>
        <v>0</v>
      </c>
      <c r="REM21" s="773">
        <f t="shared" si="192"/>
        <v>0</v>
      </c>
      <c r="REN21" s="773">
        <f t="shared" si="192"/>
        <v>0</v>
      </c>
      <c r="REO21" s="773">
        <f t="shared" si="192"/>
        <v>0</v>
      </c>
      <c r="REP21" s="773">
        <f t="shared" si="192"/>
        <v>0</v>
      </c>
      <c r="REQ21" s="773">
        <f t="shared" si="192"/>
        <v>0</v>
      </c>
      <c r="RER21" s="773">
        <f t="shared" si="192"/>
        <v>0</v>
      </c>
      <c r="RES21" s="773">
        <f t="shared" si="192"/>
        <v>0</v>
      </c>
      <c r="RET21" s="773">
        <f t="shared" si="192"/>
        <v>0</v>
      </c>
      <c r="REU21" s="773">
        <f t="shared" si="192"/>
        <v>0</v>
      </c>
      <c r="REV21" s="773">
        <f t="shared" si="192"/>
        <v>0</v>
      </c>
      <c r="REW21" s="773">
        <f t="shared" si="192"/>
        <v>0</v>
      </c>
      <c r="REX21" s="773">
        <f t="shared" si="192"/>
        <v>0</v>
      </c>
      <c r="REY21" s="773">
        <f t="shared" si="192"/>
        <v>0</v>
      </c>
      <c r="REZ21" s="773">
        <f t="shared" si="192"/>
        <v>0</v>
      </c>
      <c r="RFA21" s="773">
        <f t="shared" si="192"/>
        <v>0</v>
      </c>
      <c r="RFB21" s="773">
        <f t="shared" si="192"/>
        <v>0</v>
      </c>
      <c r="RFC21" s="773">
        <f t="shared" si="192"/>
        <v>0</v>
      </c>
      <c r="RFD21" s="773">
        <f t="shared" si="192"/>
        <v>0</v>
      </c>
      <c r="RFE21" s="773">
        <f t="shared" si="192"/>
        <v>0</v>
      </c>
      <c r="RFF21" s="773">
        <f t="shared" si="192"/>
        <v>0</v>
      </c>
      <c r="RFG21" s="773">
        <f t="shared" si="192"/>
        <v>0</v>
      </c>
      <c r="RFH21" s="773">
        <f t="shared" si="192"/>
        <v>0</v>
      </c>
      <c r="RFI21" s="773">
        <f t="shared" si="192"/>
        <v>0</v>
      </c>
      <c r="RFJ21" s="773">
        <f t="shared" si="192"/>
        <v>0</v>
      </c>
      <c r="RFK21" s="773">
        <f t="shared" si="192"/>
        <v>0</v>
      </c>
      <c r="RFL21" s="773">
        <f t="shared" si="192"/>
        <v>0</v>
      </c>
      <c r="RFM21" s="773">
        <f t="shared" si="192"/>
        <v>0</v>
      </c>
      <c r="RFN21" s="773">
        <f t="shared" si="192"/>
        <v>0</v>
      </c>
      <c r="RFO21" s="773">
        <f t="shared" si="192"/>
        <v>0</v>
      </c>
      <c r="RFP21" s="773">
        <f t="shared" si="192"/>
        <v>0</v>
      </c>
      <c r="RFQ21" s="773">
        <f t="shared" si="192"/>
        <v>0</v>
      </c>
      <c r="RFR21" s="773">
        <f t="shared" si="192"/>
        <v>0</v>
      </c>
      <c r="RFS21" s="773">
        <f t="shared" si="192"/>
        <v>0</v>
      </c>
      <c r="RFT21" s="773">
        <f t="shared" si="192"/>
        <v>0</v>
      </c>
      <c r="RFU21" s="773">
        <f t="shared" si="192"/>
        <v>0</v>
      </c>
      <c r="RFV21" s="773">
        <f t="shared" si="192"/>
        <v>0</v>
      </c>
      <c r="RFW21" s="773">
        <f t="shared" si="192"/>
        <v>0</v>
      </c>
      <c r="RFX21" s="773">
        <f t="shared" si="192"/>
        <v>0</v>
      </c>
      <c r="RFY21" s="773">
        <f t="shared" si="192"/>
        <v>0</v>
      </c>
      <c r="RFZ21" s="773">
        <f t="shared" si="192"/>
        <v>0</v>
      </c>
      <c r="RGA21" s="773">
        <f t="shared" si="192"/>
        <v>0</v>
      </c>
      <c r="RGB21" s="773">
        <f t="shared" si="192"/>
        <v>0</v>
      </c>
      <c r="RGC21" s="773">
        <f t="shared" si="192"/>
        <v>0</v>
      </c>
      <c r="RGD21" s="773">
        <f t="shared" si="192"/>
        <v>0</v>
      </c>
      <c r="RGE21" s="773">
        <f t="shared" si="192"/>
        <v>0</v>
      </c>
      <c r="RGF21" s="773">
        <f t="shared" si="192"/>
        <v>0</v>
      </c>
      <c r="RGG21" s="773">
        <f t="shared" si="192"/>
        <v>0</v>
      </c>
      <c r="RGH21" s="773">
        <f t="shared" si="192"/>
        <v>0</v>
      </c>
      <c r="RGI21" s="773">
        <f t="shared" si="192"/>
        <v>0</v>
      </c>
      <c r="RGJ21" s="773">
        <f t="shared" ref="RGJ21:RIU21" si="193">IF(OR(RGJ26&lt;$C$18,RGJ26&gt;($C$18+9)),0,RGJ27)</f>
        <v>0</v>
      </c>
      <c r="RGK21" s="773">
        <f t="shared" si="193"/>
        <v>0</v>
      </c>
      <c r="RGL21" s="773">
        <f t="shared" si="193"/>
        <v>0</v>
      </c>
      <c r="RGM21" s="773">
        <f t="shared" si="193"/>
        <v>0</v>
      </c>
      <c r="RGN21" s="773">
        <f t="shared" si="193"/>
        <v>0</v>
      </c>
      <c r="RGO21" s="773">
        <f t="shared" si="193"/>
        <v>0</v>
      </c>
      <c r="RGP21" s="773">
        <f t="shared" si="193"/>
        <v>0</v>
      </c>
      <c r="RGQ21" s="773">
        <f t="shared" si="193"/>
        <v>0</v>
      </c>
      <c r="RGR21" s="773">
        <f t="shared" si="193"/>
        <v>0</v>
      </c>
      <c r="RGS21" s="773">
        <f t="shared" si="193"/>
        <v>0</v>
      </c>
      <c r="RGT21" s="773">
        <f t="shared" si="193"/>
        <v>0</v>
      </c>
      <c r="RGU21" s="773">
        <f t="shared" si="193"/>
        <v>0</v>
      </c>
      <c r="RGV21" s="773">
        <f t="shared" si="193"/>
        <v>0</v>
      </c>
      <c r="RGW21" s="773">
        <f t="shared" si="193"/>
        <v>0</v>
      </c>
      <c r="RGX21" s="773">
        <f t="shared" si="193"/>
        <v>0</v>
      </c>
      <c r="RGY21" s="773">
        <f t="shared" si="193"/>
        <v>0</v>
      </c>
      <c r="RGZ21" s="773">
        <f t="shared" si="193"/>
        <v>0</v>
      </c>
      <c r="RHA21" s="773">
        <f t="shared" si="193"/>
        <v>0</v>
      </c>
      <c r="RHB21" s="773">
        <f t="shared" si="193"/>
        <v>0</v>
      </c>
      <c r="RHC21" s="773">
        <f t="shared" si="193"/>
        <v>0</v>
      </c>
      <c r="RHD21" s="773">
        <f t="shared" si="193"/>
        <v>0</v>
      </c>
      <c r="RHE21" s="773">
        <f t="shared" si="193"/>
        <v>0</v>
      </c>
      <c r="RHF21" s="773">
        <f t="shared" si="193"/>
        <v>0</v>
      </c>
      <c r="RHG21" s="773">
        <f t="shared" si="193"/>
        <v>0</v>
      </c>
      <c r="RHH21" s="773">
        <f t="shared" si="193"/>
        <v>0</v>
      </c>
      <c r="RHI21" s="773">
        <f t="shared" si="193"/>
        <v>0</v>
      </c>
      <c r="RHJ21" s="773">
        <f t="shared" si="193"/>
        <v>0</v>
      </c>
      <c r="RHK21" s="773">
        <f t="shared" si="193"/>
        <v>0</v>
      </c>
      <c r="RHL21" s="773">
        <f t="shared" si="193"/>
        <v>0</v>
      </c>
      <c r="RHM21" s="773">
        <f t="shared" si="193"/>
        <v>0</v>
      </c>
      <c r="RHN21" s="773">
        <f t="shared" si="193"/>
        <v>0</v>
      </c>
      <c r="RHO21" s="773">
        <f t="shared" si="193"/>
        <v>0</v>
      </c>
      <c r="RHP21" s="773">
        <f t="shared" si="193"/>
        <v>0</v>
      </c>
      <c r="RHQ21" s="773">
        <f t="shared" si="193"/>
        <v>0</v>
      </c>
      <c r="RHR21" s="773">
        <f t="shared" si="193"/>
        <v>0</v>
      </c>
      <c r="RHS21" s="773">
        <f t="shared" si="193"/>
        <v>0</v>
      </c>
      <c r="RHT21" s="773">
        <f t="shared" si="193"/>
        <v>0</v>
      </c>
      <c r="RHU21" s="773">
        <f t="shared" si="193"/>
        <v>0</v>
      </c>
      <c r="RHV21" s="773">
        <f t="shared" si="193"/>
        <v>0</v>
      </c>
      <c r="RHW21" s="773">
        <f t="shared" si="193"/>
        <v>0</v>
      </c>
      <c r="RHX21" s="773">
        <f t="shared" si="193"/>
        <v>0</v>
      </c>
      <c r="RHY21" s="773">
        <f t="shared" si="193"/>
        <v>0</v>
      </c>
      <c r="RHZ21" s="773">
        <f t="shared" si="193"/>
        <v>0</v>
      </c>
      <c r="RIA21" s="773">
        <f t="shared" si="193"/>
        <v>0</v>
      </c>
      <c r="RIB21" s="773">
        <f t="shared" si="193"/>
        <v>0</v>
      </c>
      <c r="RIC21" s="773">
        <f t="shared" si="193"/>
        <v>0</v>
      </c>
      <c r="RID21" s="773">
        <f t="shared" si="193"/>
        <v>0</v>
      </c>
      <c r="RIE21" s="773">
        <f t="shared" si="193"/>
        <v>0</v>
      </c>
      <c r="RIF21" s="773">
        <f t="shared" si="193"/>
        <v>0</v>
      </c>
      <c r="RIG21" s="773">
        <f t="shared" si="193"/>
        <v>0</v>
      </c>
      <c r="RIH21" s="773">
        <f t="shared" si="193"/>
        <v>0</v>
      </c>
      <c r="RII21" s="773">
        <f t="shared" si="193"/>
        <v>0</v>
      </c>
      <c r="RIJ21" s="773">
        <f t="shared" si="193"/>
        <v>0</v>
      </c>
      <c r="RIK21" s="773">
        <f t="shared" si="193"/>
        <v>0</v>
      </c>
      <c r="RIL21" s="773">
        <f t="shared" si="193"/>
        <v>0</v>
      </c>
      <c r="RIM21" s="773">
        <f t="shared" si="193"/>
        <v>0</v>
      </c>
      <c r="RIN21" s="773">
        <f t="shared" si="193"/>
        <v>0</v>
      </c>
      <c r="RIO21" s="773">
        <f t="shared" si="193"/>
        <v>0</v>
      </c>
      <c r="RIP21" s="773">
        <f t="shared" si="193"/>
        <v>0</v>
      </c>
      <c r="RIQ21" s="773">
        <f t="shared" si="193"/>
        <v>0</v>
      </c>
      <c r="RIR21" s="773">
        <f t="shared" si="193"/>
        <v>0</v>
      </c>
      <c r="RIS21" s="773">
        <f t="shared" si="193"/>
        <v>0</v>
      </c>
      <c r="RIT21" s="773">
        <f t="shared" si="193"/>
        <v>0</v>
      </c>
      <c r="RIU21" s="773">
        <f t="shared" si="193"/>
        <v>0</v>
      </c>
      <c r="RIV21" s="773">
        <f t="shared" ref="RIV21:RLG21" si="194">IF(OR(RIV26&lt;$C$18,RIV26&gt;($C$18+9)),0,RIV27)</f>
        <v>0</v>
      </c>
      <c r="RIW21" s="773">
        <f t="shared" si="194"/>
        <v>0</v>
      </c>
      <c r="RIX21" s="773">
        <f t="shared" si="194"/>
        <v>0</v>
      </c>
      <c r="RIY21" s="773">
        <f t="shared" si="194"/>
        <v>0</v>
      </c>
      <c r="RIZ21" s="773">
        <f t="shared" si="194"/>
        <v>0</v>
      </c>
      <c r="RJA21" s="773">
        <f t="shared" si="194"/>
        <v>0</v>
      </c>
      <c r="RJB21" s="773">
        <f t="shared" si="194"/>
        <v>0</v>
      </c>
      <c r="RJC21" s="773">
        <f t="shared" si="194"/>
        <v>0</v>
      </c>
      <c r="RJD21" s="773">
        <f t="shared" si="194"/>
        <v>0</v>
      </c>
      <c r="RJE21" s="773">
        <f t="shared" si="194"/>
        <v>0</v>
      </c>
      <c r="RJF21" s="773">
        <f t="shared" si="194"/>
        <v>0</v>
      </c>
      <c r="RJG21" s="773">
        <f t="shared" si="194"/>
        <v>0</v>
      </c>
      <c r="RJH21" s="773">
        <f t="shared" si="194"/>
        <v>0</v>
      </c>
      <c r="RJI21" s="773">
        <f t="shared" si="194"/>
        <v>0</v>
      </c>
      <c r="RJJ21" s="773">
        <f t="shared" si="194"/>
        <v>0</v>
      </c>
      <c r="RJK21" s="773">
        <f t="shared" si="194"/>
        <v>0</v>
      </c>
      <c r="RJL21" s="773">
        <f t="shared" si="194"/>
        <v>0</v>
      </c>
      <c r="RJM21" s="773">
        <f t="shared" si="194"/>
        <v>0</v>
      </c>
      <c r="RJN21" s="773">
        <f t="shared" si="194"/>
        <v>0</v>
      </c>
      <c r="RJO21" s="773">
        <f t="shared" si="194"/>
        <v>0</v>
      </c>
      <c r="RJP21" s="773">
        <f t="shared" si="194"/>
        <v>0</v>
      </c>
      <c r="RJQ21" s="773">
        <f t="shared" si="194"/>
        <v>0</v>
      </c>
      <c r="RJR21" s="773">
        <f t="shared" si="194"/>
        <v>0</v>
      </c>
      <c r="RJS21" s="773">
        <f t="shared" si="194"/>
        <v>0</v>
      </c>
      <c r="RJT21" s="773">
        <f t="shared" si="194"/>
        <v>0</v>
      </c>
      <c r="RJU21" s="773">
        <f t="shared" si="194"/>
        <v>0</v>
      </c>
      <c r="RJV21" s="773">
        <f t="shared" si="194"/>
        <v>0</v>
      </c>
      <c r="RJW21" s="773">
        <f t="shared" si="194"/>
        <v>0</v>
      </c>
      <c r="RJX21" s="773">
        <f t="shared" si="194"/>
        <v>0</v>
      </c>
      <c r="RJY21" s="773">
        <f t="shared" si="194"/>
        <v>0</v>
      </c>
      <c r="RJZ21" s="773">
        <f t="shared" si="194"/>
        <v>0</v>
      </c>
      <c r="RKA21" s="773">
        <f t="shared" si="194"/>
        <v>0</v>
      </c>
      <c r="RKB21" s="773">
        <f t="shared" si="194"/>
        <v>0</v>
      </c>
      <c r="RKC21" s="773">
        <f t="shared" si="194"/>
        <v>0</v>
      </c>
      <c r="RKD21" s="773">
        <f t="shared" si="194"/>
        <v>0</v>
      </c>
      <c r="RKE21" s="773">
        <f t="shared" si="194"/>
        <v>0</v>
      </c>
      <c r="RKF21" s="773">
        <f t="shared" si="194"/>
        <v>0</v>
      </c>
      <c r="RKG21" s="773">
        <f t="shared" si="194"/>
        <v>0</v>
      </c>
      <c r="RKH21" s="773">
        <f t="shared" si="194"/>
        <v>0</v>
      </c>
      <c r="RKI21" s="773">
        <f t="shared" si="194"/>
        <v>0</v>
      </c>
      <c r="RKJ21" s="773">
        <f t="shared" si="194"/>
        <v>0</v>
      </c>
      <c r="RKK21" s="773">
        <f t="shared" si="194"/>
        <v>0</v>
      </c>
      <c r="RKL21" s="773">
        <f t="shared" si="194"/>
        <v>0</v>
      </c>
      <c r="RKM21" s="773">
        <f t="shared" si="194"/>
        <v>0</v>
      </c>
      <c r="RKN21" s="773">
        <f t="shared" si="194"/>
        <v>0</v>
      </c>
      <c r="RKO21" s="773">
        <f t="shared" si="194"/>
        <v>0</v>
      </c>
      <c r="RKP21" s="773">
        <f t="shared" si="194"/>
        <v>0</v>
      </c>
      <c r="RKQ21" s="773">
        <f t="shared" si="194"/>
        <v>0</v>
      </c>
      <c r="RKR21" s="773">
        <f t="shared" si="194"/>
        <v>0</v>
      </c>
      <c r="RKS21" s="773">
        <f t="shared" si="194"/>
        <v>0</v>
      </c>
      <c r="RKT21" s="773">
        <f t="shared" si="194"/>
        <v>0</v>
      </c>
      <c r="RKU21" s="773">
        <f t="shared" si="194"/>
        <v>0</v>
      </c>
      <c r="RKV21" s="773">
        <f t="shared" si="194"/>
        <v>0</v>
      </c>
      <c r="RKW21" s="773">
        <f t="shared" si="194"/>
        <v>0</v>
      </c>
      <c r="RKX21" s="773">
        <f t="shared" si="194"/>
        <v>0</v>
      </c>
      <c r="RKY21" s="773">
        <f t="shared" si="194"/>
        <v>0</v>
      </c>
      <c r="RKZ21" s="773">
        <f t="shared" si="194"/>
        <v>0</v>
      </c>
      <c r="RLA21" s="773">
        <f t="shared" si="194"/>
        <v>0</v>
      </c>
      <c r="RLB21" s="773">
        <f t="shared" si="194"/>
        <v>0</v>
      </c>
      <c r="RLC21" s="773">
        <f t="shared" si="194"/>
        <v>0</v>
      </c>
      <c r="RLD21" s="773">
        <f t="shared" si="194"/>
        <v>0</v>
      </c>
      <c r="RLE21" s="773">
        <f t="shared" si="194"/>
        <v>0</v>
      </c>
      <c r="RLF21" s="773">
        <f t="shared" si="194"/>
        <v>0</v>
      </c>
      <c r="RLG21" s="773">
        <f t="shared" si="194"/>
        <v>0</v>
      </c>
      <c r="RLH21" s="773">
        <f t="shared" ref="RLH21:RNS21" si="195">IF(OR(RLH26&lt;$C$18,RLH26&gt;($C$18+9)),0,RLH27)</f>
        <v>0</v>
      </c>
      <c r="RLI21" s="773">
        <f t="shared" si="195"/>
        <v>0</v>
      </c>
      <c r="RLJ21" s="773">
        <f t="shared" si="195"/>
        <v>0</v>
      </c>
      <c r="RLK21" s="773">
        <f t="shared" si="195"/>
        <v>0</v>
      </c>
      <c r="RLL21" s="773">
        <f t="shared" si="195"/>
        <v>0</v>
      </c>
      <c r="RLM21" s="773">
        <f t="shared" si="195"/>
        <v>0</v>
      </c>
      <c r="RLN21" s="773">
        <f t="shared" si="195"/>
        <v>0</v>
      </c>
      <c r="RLO21" s="773">
        <f t="shared" si="195"/>
        <v>0</v>
      </c>
      <c r="RLP21" s="773">
        <f t="shared" si="195"/>
        <v>0</v>
      </c>
      <c r="RLQ21" s="773">
        <f t="shared" si="195"/>
        <v>0</v>
      </c>
      <c r="RLR21" s="773">
        <f t="shared" si="195"/>
        <v>0</v>
      </c>
      <c r="RLS21" s="773">
        <f t="shared" si="195"/>
        <v>0</v>
      </c>
      <c r="RLT21" s="773">
        <f t="shared" si="195"/>
        <v>0</v>
      </c>
      <c r="RLU21" s="773">
        <f t="shared" si="195"/>
        <v>0</v>
      </c>
      <c r="RLV21" s="773">
        <f t="shared" si="195"/>
        <v>0</v>
      </c>
      <c r="RLW21" s="773">
        <f t="shared" si="195"/>
        <v>0</v>
      </c>
      <c r="RLX21" s="773">
        <f t="shared" si="195"/>
        <v>0</v>
      </c>
      <c r="RLY21" s="773">
        <f t="shared" si="195"/>
        <v>0</v>
      </c>
      <c r="RLZ21" s="773">
        <f t="shared" si="195"/>
        <v>0</v>
      </c>
      <c r="RMA21" s="773">
        <f t="shared" si="195"/>
        <v>0</v>
      </c>
      <c r="RMB21" s="773">
        <f t="shared" si="195"/>
        <v>0</v>
      </c>
      <c r="RMC21" s="773">
        <f t="shared" si="195"/>
        <v>0</v>
      </c>
      <c r="RMD21" s="773">
        <f t="shared" si="195"/>
        <v>0</v>
      </c>
      <c r="RME21" s="773">
        <f t="shared" si="195"/>
        <v>0</v>
      </c>
      <c r="RMF21" s="773">
        <f t="shared" si="195"/>
        <v>0</v>
      </c>
      <c r="RMG21" s="773">
        <f t="shared" si="195"/>
        <v>0</v>
      </c>
      <c r="RMH21" s="773">
        <f t="shared" si="195"/>
        <v>0</v>
      </c>
      <c r="RMI21" s="773">
        <f t="shared" si="195"/>
        <v>0</v>
      </c>
      <c r="RMJ21" s="773">
        <f t="shared" si="195"/>
        <v>0</v>
      </c>
      <c r="RMK21" s="773">
        <f t="shared" si="195"/>
        <v>0</v>
      </c>
      <c r="RML21" s="773">
        <f t="shared" si="195"/>
        <v>0</v>
      </c>
      <c r="RMM21" s="773">
        <f t="shared" si="195"/>
        <v>0</v>
      </c>
      <c r="RMN21" s="773">
        <f t="shared" si="195"/>
        <v>0</v>
      </c>
      <c r="RMO21" s="773">
        <f t="shared" si="195"/>
        <v>0</v>
      </c>
      <c r="RMP21" s="773">
        <f t="shared" si="195"/>
        <v>0</v>
      </c>
      <c r="RMQ21" s="773">
        <f t="shared" si="195"/>
        <v>0</v>
      </c>
      <c r="RMR21" s="773">
        <f t="shared" si="195"/>
        <v>0</v>
      </c>
      <c r="RMS21" s="773">
        <f t="shared" si="195"/>
        <v>0</v>
      </c>
      <c r="RMT21" s="773">
        <f t="shared" si="195"/>
        <v>0</v>
      </c>
      <c r="RMU21" s="773">
        <f t="shared" si="195"/>
        <v>0</v>
      </c>
      <c r="RMV21" s="773">
        <f t="shared" si="195"/>
        <v>0</v>
      </c>
      <c r="RMW21" s="773">
        <f t="shared" si="195"/>
        <v>0</v>
      </c>
      <c r="RMX21" s="773">
        <f t="shared" si="195"/>
        <v>0</v>
      </c>
      <c r="RMY21" s="773">
        <f t="shared" si="195"/>
        <v>0</v>
      </c>
      <c r="RMZ21" s="773">
        <f t="shared" si="195"/>
        <v>0</v>
      </c>
      <c r="RNA21" s="773">
        <f t="shared" si="195"/>
        <v>0</v>
      </c>
      <c r="RNB21" s="773">
        <f t="shared" si="195"/>
        <v>0</v>
      </c>
      <c r="RNC21" s="773">
        <f t="shared" si="195"/>
        <v>0</v>
      </c>
      <c r="RND21" s="773">
        <f t="shared" si="195"/>
        <v>0</v>
      </c>
      <c r="RNE21" s="773">
        <f t="shared" si="195"/>
        <v>0</v>
      </c>
      <c r="RNF21" s="773">
        <f t="shared" si="195"/>
        <v>0</v>
      </c>
      <c r="RNG21" s="773">
        <f t="shared" si="195"/>
        <v>0</v>
      </c>
      <c r="RNH21" s="773">
        <f t="shared" si="195"/>
        <v>0</v>
      </c>
      <c r="RNI21" s="773">
        <f t="shared" si="195"/>
        <v>0</v>
      </c>
      <c r="RNJ21" s="773">
        <f t="shared" si="195"/>
        <v>0</v>
      </c>
      <c r="RNK21" s="773">
        <f t="shared" si="195"/>
        <v>0</v>
      </c>
      <c r="RNL21" s="773">
        <f t="shared" si="195"/>
        <v>0</v>
      </c>
      <c r="RNM21" s="773">
        <f t="shared" si="195"/>
        <v>0</v>
      </c>
      <c r="RNN21" s="773">
        <f t="shared" si="195"/>
        <v>0</v>
      </c>
      <c r="RNO21" s="773">
        <f t="shared" si="195"/>
        <v>0</v>
      </c>
      <c r="RNP21" s="773">
        <f t="shared" si="195"/>
        <v>0</v>
      </c>
      <c r="RNQ21" s="773">
        <f t="shared" si="195"/>
        <v>0</v>
      </c>
      <c r="RNR21" s="773">
        <f t="shared" si="195"/>
        <v>0</v>
      </c>
      <c r="RNS21" s="773">
        <f t="shared" si="195"/>
        <v>0</v>
      </c>
      <c r="RNT21" s="773">
        <f t="shared" ref="RNT21:RQE21" si="196">IF(OR(RNT26&lt;$C$18,RNT26&gt;($C$18+9)),0,RNT27)</f>
        <v>0</v>
      </c>
      <c r="RNU21" s="773">
        <f t="shared" si="196"/>
        <v>0</v>
      </c>
      <c r="RNV21" s="773">
        <f t="shared" si="196"/>
        <v>0</v>
      </c>
      <c r="RNW21" s="773">
        <f t="shared" si="196"/>
        <v>0</v>
      </c>
      <c r="RNX21" s="773">
        <f t="shared" si="196"/>
        <v>0</v>
      </c>
      <c r="RNY21" s="773">
        <f t="shared" si="196"/>
        <v>0</v>
      </c>
      <c r="RNZ21" s="773">
        <f t="shared" si="196"/>
        <v>0</v>
      </c>
      <c r="ROA21" s="773">
        <f t="shared" si="196"/>
        <v>0</v>
      </c>
      <c r="ROB21" s="773">
        <f t="shared" si="196"/>
        <v>0</v>
      </c>
      <c r="ROC21" s="773">
        <f t="shared" si="196"/>
        <v>0</v>
      </c>
      <c r="ROD21" s="773">
        <f t="shared" si="196"/>
        <v>0</v>
      </c>
      <c r="ROE21" s="773">
        <f t="shared" si="196"/>
        <v>0</v>
      </c>
      <c r="ROF21" s="773">
        <f t="shared" si="196"/>
        <v>0</v>
      </c>
      <c r="ROG21" s="773">
        <f t="shared" si="196"/>
        <v>0</v>
      </c>
      <c r="ROH21" s="773">
        <f t="shared" si="196"/>
        <v>0</v>
      </c>
      <c r="ROI21" s="773">
        <f t="shared" si="196"/>
        <v>0</v>
      </c>
      <c r="ROJ21" s="773">
        <f t="shared" si="196"/>
        <v>0</v>
      </c>
      <c r="ROK21" s="773">
        <f t="shared" si="196"/>
        <v>0</v>
      </c>
      <c r="ROL21" s="773">
        <f t="shared" si="196"/>
        <v>0</v>
      </c>
      <c r="ROM21" s="773">
        <f t="shared" si="196"/>
        <v>0</v>
      </c>
      <c r="RON21" s="773">
        <f t="shared" si="196"/>
        <v>0</v>
      </c>
      <c r="ROO21" s="773">
        <f t="shared" si="196"/>
        <v>0</v>
      </c>
      <c r="ROP21" s="773">
        <f t="shared" si="196"/>
        <v>0</v>
      </c>
      <c r="ROQ21" s="773">
        <f t="shared" si="196"/>
        <v>0</v>
      </c>
      <c r="ROR21" s="773">
        <f t="shared" si="196"/>
        <v>0</v>
      </c>
      <c r="ROS21" s="773">
        <f t="shared" si="196"/>
        <v>0</v>
      </c>
      <c r="ROT21" s="773">
        <f t="shared" si="196"/>
        <v>0</v>
      </c>
      <c r="ROU21" s="773">
        <f t="shared" si="196"/>
        <v>0</v>
      </c>
      <c r="ROV21" s="773">
        <f t="shared" si="196"/>
        <v>0</v>
      </c>
      <c r="ROW21" s="773">
        <f t="shared" si="196"/>
        <v>0</v>
      </c>
      <c r="ROX21" s="773">
        <f t="shared" si="196"/>
        <v>0</v>
      </c>
      <c r="ROY21" s="773">
        <f t="shared" si="196"/>
        <v>0</v>
      </c>
      <c r="ROZ21" s="773">
        <f t="shared" si="196"/>
        <v>0</v>
      </c>
      <c r="RPA21" s="773">
        <f t="shared" si="196"/>
        <v>0</v>
      </c>
      <c r="RPB21" s="773">
        <f t="shared" si="196"/>
        <v>0</v>
      </c>
      <c r="RPC21" s="773">
        <f t="shared" si="196"/>
        <v>0</v>
      </c>
      <c r="RPD21" s="773">
        <f t="shared" si="196"/>
        <v>0</v>
      </c>
      <c r="RPE21" s="773">
        <f t="shared" si="196"/>
        <v>0</v>
      </c>
      <c r="RPF21" s="773">
        <f t="shared" si="196"/>
        <v>0</v>
      </c>
      <c r="RPG21" s="773">
        <f t="shared" si="196"/>
        <v>0</v>
      </c>
      <c r="RPH21" s="773">
        <f t="shared" si="196"/>
        <v>0</v>
      </c>
      <c r="RPI21" s="773">
        <f t="shared" si="196"/>
        <v>0</v>
      </c>
      <c r="RPJ21" s="773">
        <f t="shared" si="196"/>
        <v>0</v>
      </c>
      <c r="RPK21" s="773">
        <f t="shared" si="196"/>
        <v>0</v>
      </c>
      <c r="RPL21" s="773">
        <f t="shared" si="196"/>
        <v>0</v>
      </c>
      <c r="RPM21" s="773">
        <f t="shared" si="196"/>
        <v>0</v>
      </c>
      <c r="RPN21" s="773">
        <f t="shared" si="196"/>
        <v>0</v>
      </c>
      <c r="RPO21" s="773">
        <f t="shared" si="196"/>
        <v>0</v>
      </c>
      <c r="RPP21" s="773">
        <f t="shared" si="196"/>
        <v>0</v>
      </c>
      <c r="RPQ21" s="773">
        <f t="shared" si="196"/>
        <v>0</v>
      </c>
      <c r="RPR21" s="773">
        <f t="shared" si="196"/>
        <v>0</v>
      </c>
      <c r="RPS21" s="773">
        <f t="shared" si="196"/>
        <v>0</v>
      </c>
      <c r="RPT21" s="773">
        <f t="shared" si="196"/>
        <v>0</v>
      </c>
      <c r="RPU21" s="773">
        <f t="shared" si="196"/>
        <v>0</v>
      </c>
      <c r="RPV21" s="773">
        <f t="shared" si="196"/>
        <v>0</v>
      </c>
      <c r="RPW21" s="773">
        <f t="shared" si="196"/>
        <v>0</v>
      </c>
      <c r="RPX21" s="773">
        <f t="shared" si="196"/>
        <v>0</v>
      </c>
      <c r="RPY21" s="773">
        <f t="shared" si="196"/>
        <v>0</v>
      </c>
      <c r="RPZ21" s="773">
        <f t="shared" si="196"/>
        <v>0</v>
      </c>
      <c r="RQA21" s="773">
        <f t="shared" si="196"/>
        <v>0</v>
      </c>
      <c r="RQB21" s="773">
        <f t="shared" si="196"/>
        <v>0</v>
      </c>
      <c r="RQC21" s="773">
        <f t="shared" si="196"/>
        <v>0</v>
      </c>
      <c r="RQD21" s="773">
        <f t="shared" si="196"/>
        <v>0</v>
      </c>
      <c r="RQE21" s="773">
        <f t="shared" si="196"/>
        <v>0</v>
      </c>
      <c r="RQF21" s="773">
        <f t="shared" ref="RQF21:RSQ21" si="197">IF(OR(RQF26&lt;$C$18,RQF26&gt;($C$18+9)),0,RQF27)</f>
        <v>0</v>
      </c>
      <c r="RQG21" s="773">
        <f t="shared" si="197"/>
        <v>0</v>
      </c>
      <c r="RQH21" s="773">
        <f t="shared" si="197"/>
        <v>0</v>
      </c>
      <c r="RQI21" s="773">
        <f t="shared" si="197"/>
        <v>0</v>
      </c>
      <c r="RQJ21" s="773">
        <f t="shared" si="197"/>
        <v>0</v>
      </c>
      <c r="RQK21" s="773">
        <f t="shared" si="197"/>
        <v>0</v>
      </c>
      <c r="RQL21" s="773">
        <f t="shared" si="197"/>
        <v>0</v>
      </c>
      <c r="RQM21" s="773">
        <f t="shared" si="197"/>
        <v>0</v>
      </c>
      <c r="RQN21" s="773">
        <f t="shared" si="197"/>
        <v>0</v>
      </c>
      <c r="RQO21" s="773">
        <f t="shared" si="197"/>
        <v>0</v>
      </c>
      <c r="RQP21" s="773">
        <f t="shared" si="197"/>
        <v>0</v>
      </c>
      <c r="RQQ21" s="773">
        <f t="shared" si="197"/>
        <v>0</v>
      </c>
      <c r="RQR21" s="773">
        <f t="shared" si="197"/>
        <v>0</v>
      </c>
      <c r="RQS21" s="773">
        <f t="shared" si="197"/>
        <v>0</v>
      </c>
      <c r="RQT21" s="773">
        <f t="shared" si="197"/>
        <v>0</v>
      </c>
      <c r="RQU21" s="773">
        <f t="shared" si="197"/>
        <v>0</v>
      </c>
      <c r="RQV21" s="773">
        <f t="shared" si="197"/>
        <v>0</v>
      </c>
      <c r="RQW21" s="773">
        <f t="shared" si="197"/>
        <v>0</v>
      </c>
      <c r="RQX21" s="773">
        <f t="shared" si="197"/>
        <v>0</v>
      </c>
      <c r="RQY21" s="773">
        <f t="shared" si="197"/>
        <v>0</v>
      </c>
      <c r="RQZ21" s="773">
        <f t="shared" si="197"/>
        <v>0</v>
      </c>
      <c r="RRA21" s="773">
        <f t="shared" si="197"/>
        <v>0</v>
      </c>
      <c r="RRB21" s="773">
        <f t="shared" si="197"/>
        <v>0</v>
      </c>
      <c r="RRC21" s="773">
        <f t="shared" si="197"/>
        <v>0</v>
      </c>
      <c r="RRD21" s="773">
        <f t="shared" si="197"/>
        <v>0</v>
      </c>
      <c r="RRE21" s="773">
        <f t="shared" si="197"/>
        <v>0</v>
      </c>
      <c r="RRF21" s="773">
        <f t="shared" si="197"/>
        <v>0</v>
      </c>
      <c r="RRG21" s="773">
        <f t="shared" si="197"/>
        <v>0</v>
      </c>
      <c r="RRH21" s="773">
        <f t="shared" si="197"/>
        <v>0</v>
      </c>
      <c r="RRI21" s="773">
        <f t="shared" si="197"/>
        <v>0</v>
      </c>
      <c r="RRJ21" s="773">
        <f t="shared" si="197"/>
        <v>0</v>
      </c>
      <c r="RRK21" s="773">
        <f t="shared" si="197"/>
        <v>0</v>
      </c>
      <c r="RRL21" s="773">
        <f t="shared" si="197"/>
        <v>0</v>
      </c>
      <c r="RRM21" s="773">
        <f t="shared" si="197"/>
        <v>0</v>
      </c>
      <c r="RRN21" s="773">
        <f t="shared" si="197"/>
        <v>0</v>
      </c>
      <c r="RRO21" s="773">
        <f t="shared" si="197"/>
        <v>0</v>
      </c>
      <c r="RRP21" s="773">
        <f t="shared" si="197"/>
        <v>0</v>
      </c>
      <c r="RRQ21" s="773">
        <f t="shared" si="197"/>
        <v>0</v>
      </c>
      <c r="RRR21" s="773">
        <f t="shared" si="197"/>
        <v>0</v>
      </c>
      <c r="RRS21" s="773">
        <f t="shared" si="197"/>
        <v>0</v>
      </c>
      <c r="RRT21" s="773">
        <f t="shared" si="197"/>
        <v>0</v>
      </c>
      <c r="RRU21" s="773">
        <f t="shared" si="197"/>
        <v>0</v>
      </c>
      <c r="RRV21" s="773">
        <f t="shared" si="197"/>
        <v>0</v>
      </c>
      <c r="RRW21" s="773">
        <f t="shared" si="197"/>
        <v>0</v>
      </c>
      <c r="RRX21" s="773">
        <f t="shared" si="197"/>
        <v>0</v>
      </c>
      <c r="RRY21" s="773">
        <f t="shared" si="197"/>
        <v>0</v>
      </c>
      <c r="RRZ21" s="773">
        <f t="shared" si="197"/>
        <v>0</v>
      </c>
      <c r="RSA21" s="773">
        <f t="shared" si="197"/>
        <v>0</v>
      </c>
      <c r="RSB21" s="773">
        <f t="shared" si="197"/>
        <v>0</v>
      </c>
      <c r="RSC21" s="773">
        <f t="shared" si="197"/>
        <v>0</v>
      </c>
      <c r="RSD21" s="773">
        <f t="shared" si="197"/>
        <v>0</v>
      </c>
      <c r="RSE21" s="773">
        <f t="shared" si="197"/>
        <v>0</v>
      </c>
      <c r="RSF21" s="773">
        <f t="shared" si="197"/>
        <v>0</v>
      </c>
      <c r="RSG21" s="773">
        <f t="shared" si="197"/>
        <v>0</v>
      </c>
      <c r="RSH21" s="773">
        <f t="shared" si="197"/>
        <v>0</v>
      </c>
      <c r="RSI21" s="773">
        <f t="shared" si="197"/>
        <v>0</v>
      </c>
      <c r="RSJ21" s="773">
        <f t="shared" si="197"/>
        <v>0</v>
      </c>
      <c r="RSK21" s="773">
        <f t="shared" si="197"/>
        <v>0</v>
      </c>
      <c r="RSL21" s="773">
        <f t="shared" si="197"/>
        <v>0</v>
      </c>
      <c r="RSM21" s="773">
        <f t="shared" si="197"/>
        <v>0</v>
      </c>
      <c r="RSN21" s="773">
        <f t="shared" si="197"/>
        <v>0</v>
      </c>
      <c r="RSO21" s="773">
        <f t="shared" si="197"/>
        <v>0</v>
      </c>
      <c r="RSP21" s="773">
        <f t="shared" si="197"/>
        <v>0</v>
      </c>
      <c r="RSQ21" s="773">
        <f t="shared" si="197"/>
        <v>0</v>
      </c>
      <c r="RSR21" s="773">
        <f t="shared" ref="RSR21:RVC21" si="198">IF(OR(RSR26&lt;$C$18,RSR26&gt;($C$18+9)),0,RSR27)</f>
        <v>0</v>
      </c>
      <c r="RSS21" s="773">
        <f t="shared" si="198"/>
        <v>0</v>
      </c>
      <c r="RST21" s="773">
        <f t="shared" si="198"/>
        <v>0</v>
      </c>
      <c r="RSU21" s="773">
        <f t="shared" si="198"/>
        <v>0</v>
      </c>
      <c r="RSV21" s="773">
        <f t="shared" si="198"/>
        <v>0</v>
      </c>
      <c r="RSW21" s="773">
        <f t="shared" si="198"/>
        <v>0</v>
      </c>
      <c r="RSX21" s="773">
        <f t="shared" si="198"/>
        <v>0</v>
      </c>
      <c r="RSY21" s="773">
        <f t="shared" si="198"/>
        <v>0</v>
      </c>
      <c r="RSZ21" s="773">
        <f t="shared" si="198"/>
        <v>0</v>
      </c>
      <c r="RTA21" s="773">
        <f t="shared" si="198"/>
        <v>0</v>
      </c>
      <c r="RTB21" s="773">
        <f t="shared" si="198"/>
        <v>0</v>
      </c>
      <c r="RTC21" s="773">
        <f t="shared" si="198"/>
        <v>0</v>
      </c>
      <c r="RTD21" s="773">
        <f t="shared" si="198"/>
        <v>0</v>
      </c>
      <c r="RTE21" s="773">
        <f t="shared" si="198"/>
        <v>0</v>
      </c>
      <c r="RTF21" s="773">
        <f t="shared" si="198"/>
        <v>0</v>
      </c>
      <c r="RTG21" s="773">
        <f t="shared" si="198"/>
        <v>0</v>
      </c>
      <c r="RTH21" s="773">
        <f t="shared" si="198"/>
        <v>0</v>
      </c>
      <c r="RTI21" s="773">
        <f t="shared" si="198"/>
        <v>0</v>
      </c>
      <c r="RTJ21" s="773">
        <f t="shared" si="198"/>
        <v>0</v>
      </c>
      <c r="RTK21" s="773">
        <f t="shared" si="198"/>
        <v>0</v>
      </c>
      <c r="RTL21" s="773">
        <f t="shared" si="198"/>
        <v>0</v>
      </c>
      <c r="RTM21" s="773">
        <f t="shared" si="198"/>
        <v>0</v>
      </c>
      <c r="RTN21" s="773">
        <f t="shared" si="198"/>
        <v>0</v>
      </c>
      <c r="RTO21" s="773">
        <f t="shared" si="198"/>
        <v>0</v>
      </c>
      <c r="RTP21" s="773">
        <f t="shared" si="198"/>
        <v>0</v>
      </c>
      <c r="RTQ21" s="773">
        <f t="shared" si="198"/>
        <v>0</v>
      </c>
      <c r="RTR21" s="773">
        <f t="shared" si="198"/>
        <v>0</v>
      </c>
      <c r="RTS21" s="773">
        <f t="shared" si="198"/>
        <v>0</v>
      </c>
      <c r="RTT21" s="773">
        <f t="shared" si="198"/>
        <v>0</v>
      </c>
      <c r="RTU21" s="773">
        <f t="shared" si="198"/>
        <v>0</v>
      </c>
      <c r="RTV21" s="773">
        <f t="shared" si="198"/>
        <v>0</v>
      </c>
      <c r="RTW21" s="773">
        <f t="shared" si="198"/>
        <v>0</v>
      </c>
      <c r="RTX21" s="773">
        <f t="shared" si="198"/>
        <v>0</v>
      </c>
      <c r="RTY21" s="773">
        <f t="shared" si="198"/>
        <v>0</v>
      </c>
      <c r="RTZ21" s="773">
        <f t="shared" si="198"/>
        <v>0</v>
      </c>
      <c r="RUA21" s="773">
        <f t="shared" si="198"/>
        <v>0</v>
      </c>
      <c r="RUB21" s="773">
        <f t="shared" si="198"/>
        <v>0</v>
      </c>
      <c r="RUC21" s="773">
        <f t="shared" si="198"/>
        <v>0</v>
      </c>
      <c r="RUD21" s="773">
        <f t="shared" si="198"/>
        <v>0</v>
      </c>
      <c r="RUE21" s="773">
        <f t="shared" si="198"/>
        <v>0</v>
      </c>
      <c r="RUF21" s="773">
        <f t="shared" si="198"/>
        <v>0</v>
      </c>
      <c r="RUG21" s="773">
        <f t="shared" si="198"/>
        <v>0</v>
      </c>
      <c r="RUH21" s="773">
        <f t="shared" si="198"/>
        <v>0</v>
      </c>
      <c r="RUI21" s="773">
        <f t="shared" si="198"/>
        <v>0</v>
      </c>
      <c r="RUJ21" s="773">
        <f t="shared" si="198"/>
        <v>0</v>
      </c>
      <c r="RUK21" s="773">
        <f t="shared" si="198"/>
        <v>0</v>
      </c>
      <c r="RUL21" s="773">
        <f t="shared" si="198"/>
        <v>0</v>
      </c>
      <c r="RUM21" s="773">
        <f t="shared" si="198"/>
        <v>0</v>
      </c>
      <c r="RUN21" s="773">
        <f t="shared" si="198"/>
        <v>0</v>
      </c>
      <c r="RUO21" s="773">
        <f t="shared" si="198"/>
        <v>0</v>
      </c>
      <c r="RUP21" s="773">
        <f t="shared" si="198"/>
        <v>0</v>
      </c>
      <c r="RUQ21" s="773">
        <f t="shared" si="198"/>
        <v>0</v>
      </c>
      <c r="RUR21" s="773">
        <f t="shared" si="198"/>
        <v>0</v>
      </c>
      <c r="RUS21" s="773">
        <f t="shared" si="198"/>
        <v>0</v>
      </c>
      <c r="RUT21" s="773">
        <f t="shared" si="198"/>
        <v>0</v>
      </c>
      <c r="RUU21" s="773">
        <f t="shared" si="198"/>
        <v>0</v>
      </c>
      <c r="RUV21" s="773">
        <f t="shared" si="198"/>
        <v>0</v>
      </c>
      <c r="RUW21" s="773">
        <f t="shared" si="198"/>
        <v>0</v>
      </c>
      <c r="RUX21" s="773">
        <f t="shared" si="198"/>
        <v>0</v>
      </c>
      <c r="RUY21" s="773">
        <f t="shared" si="198"/>
        <v>0</v>
      </c>
      <c r="RUZ21" s="773">
        <f t="shared" si="198"/>
        <v>0</v>
      </c>
      <c r="RVA21" s="773">
        <f t="shared" si="198"/>
        <v>0</v>
      </c>
      <c r="RVB21" s="773">
        <f t="shared" si="198"/>
        <v>0</v>
      </c>
      <c r="RVC21" s="773">
        <f t="shared" si="198"/>
        <v>0</v>
      </c>
      <c r="RVD21" s="773">
        <f t="shared" ref="RVD21:RXO21" si="199">IF(OR(RVD26&lt;$C$18,RVD26&gt;($C$18+9)),0,RVD27)</f>
        <v>0</v>
      </c>
      <c r="RVE21" s="773">
        <f t="shared" si="199"/>
        <v>0</v>
      </c>
      <c r="RVF21" s="773">
        <f t="shared" si="199"/>
        <v>0</v>
      </c>
      <c r="RVG21" s="773">
        <f t="shared" si="199"/>
        <v>0</v>
      </c>
      <c r="RVH21" s="773">
        <f t="shared" si="199"/>
        <v>0</v>
      </c>
      <c r="RVI21" s="773">
        <f t="shared" si="199"/>
        <v>0</v>
      </c>
      <c r="RVJ21" s="773">
        <f t="shared" si="199"/>
        <v>0</v>
      </c>
      <c r="RVK21" s="773">
        <f t="shared" si="199"/>
        <v>0</v>
      </c>
      <c r="RVL21" s="773">
        <f t="shared" si="199"/>
        <v>0</v>
      </c>
      <c r="RVM21" s="773">
        <f t="shared" si="199"/>
        <v>0</v>
      </c>
      <c r="RVN21" s="773">
        <f t="shared" si="199"/>
        <v>0</v>
      </c>
      <c r="RVO21" s="773">
        <f t="shared" si="199"/>
        <v>0</v>
      </c>
      <c r="RVP21" s="773">
        <f t="shared" si="199"/>
        <v>0</v>
      </c>
      <c r="RVQ21" s="773">
        <f t="shared" si="199"/>
        <v>0</v>
      </c>
      <c r="RVR21" s="773">
        <f t="shared" si="199"/>
        <v>0</v>
      </c>
      <c r="RVS21" s="773">
        <f t="shared" si="199"/>
        <v>0</v>
      </c>
      <c r="RVT21" s="773">
        <f t="shared" si="199"/>
        <v>0</v>
      </c>
      <c r="RVU21" s="773">
        <f t="shared" si="199"/>
        <v>0</v>
      </c>
      <c r="RVV21" s="773">
        <f t="shared" si="199"/>
        <v>0</v>
      </c>
      <c r="RVW21" s="773">
        <f t="shared" si="199"/>
        <v>0</v>
      </c>
      <c r="RVX21" s="773">
        <f t="shared" si="199"/>
        <v>0</v>
      </c>
      <c r="RVY21" s="773">
        <f t="shared" si="199"/>
        <v>0</v>
      </c>
      <c r="RVZ21" s="773">
        <f t="shared" si="199"/>
        <v>0</v>
      </c>
      <c r="RWA21" s="773">
        <f t="shared" si="199"/>
        <v>0</v>
      </c>
      <c r="RWB21" s="773">
        <f t="shared" si="199"/>
        <v>0</v>
      </c>
      <c r="RWC21" s="773">
        <f t="shared" si="199"/>
        <v>0</v>
      </c>
      <c r="RWD21" s="773">
        <f t="shared" si="199"/>
        <v>0</v>
      </c>
      <c r="RWE21" s="773">
        <f t="shared" si="199"/>
        <v>0</v>
      </c>
      <c r="RWF21" s="773">
        <f t="shared" si="199"/>
        <v>0</v>
      </c>
      <c r="RWG21" s="773">
        <f t="shared" si="199"/>
        <v>0</v>
      </c>
      <c r="RWH21" s="773">
        <f t="shared" si="199"/>
        <v>0</v>
      </c>
      <c r="RWI21" s="773">
        <f t="shared" si="199"/>
        <v>0</v>
      </c>
      <c r="RWJ21" s="773">
        <f t="shared" si="199"/>
        <v>0</v>
      </c>
      <c r="RWK21" s="773">
        <f t="shared" si="199"/>
        <v>0</v>
      </c>
      <c r="RWL21" s="773">
        <f t="shared" si="199"/>
        <v>0</v>
      </c>
      <c r="RWM21" s="773">
        <f t="shared" si="199"/>
        <v>0</v>
      </c>
      <c r="RWN21" s="773">
        <f t="shared" si="199"/>
        <v>0</v>
      </c>
      <c r="RWO21" s="773">
        <f t="shared" si="199"/>
        <v>0</v>
      </c>
      <c r="RWP21" s="773">
        <f t="shared" si="199"/>
        <v>0</v>
      </c>
      <c r="RWQ21" s="773">
        <f t="shared" si="199"/>
        <v>0</v>
      </c>
      <c r="RWR21" s="773">
        <f t="shared" si="199"/>
        <v>0</v>
      </c>
      <c r="RWS21" s="773">
        <f t="shared" si="199"/>
        <v>0</v>
      </c>
      <c r="RWT21" s="773">
        <f t="shared" si="199"/>
        <v>0</v>
      </c>
      <c r="RWU21" s="773">
        <f t="shared" si="199"/>
        <v>0</v>
      </c>
      <c r="RWV21" s="773">
        <f t="shared" si="199"/>
        <v>0</v>
      </c>
      <c r="RWW21" s="773">
        <f t="shared" si="199"/>
        <v>0</v>
      </c>
      <c r="RWX21" s="773">
        <f t="shared" si="199"/>
        <v>0</v>
      </c>
      <c r="RWY21" s="773">
        <f t="shared" si="199"/>
        <v>0</v>
      </c>
      <c r="RWZ21" s="773">
        <f t="shared" si="199"/>
        <v>0</v>
      </c>
      <c r="RXA21" s="773">
        <f t="shared" si="199"/>
        <v>0</v>
      </c>
      <c r="RXB21" s="773">
        <f t="shared" si="199"/>
        <v>0</v>
      </c>
      <c r="RXC21" s="773">
        <f t="shared" si="199"/>
        <v>0</v>
      </c>
      <c r="RXD21" s="773">
        <f t="shared" si="199"/>
        <v>0</v>
      </c>
      <c r="RXE21" s="773">
        <f t="shared" si="199"/>
        <v>0</v>
      </c>
      <c r="RXF21" s="773">
        <f t="shared" si="199"/>
        <v>0</v>
      </c>
      <c r="RXG21" s="773">
        <f t="shared" si="199"/>
        <v>0</v>
      </c>
      <c r="RXH21" s="773">
        <f t="shared" si="199"/>
        <v>0</v>
      </c>
      <c r="RXI21" s="773">
        <f t="shared" si="199"/>
        <v>0</v>
      </c>
      <c r="RXJ21" s="773">
        <f t="shared" si="199"/>
        <v>0</v>
      </c>
      <c r="RXK21" s="773">
        <f t="shared" si="199"/>
        <v>0</v>
      </c>
      <c r="RXL21" s="773">
        <f t="shared" si="199"/>
        <v>0</v>
      </c>
      <c r="RXM21" s="773">
        <f t="shared" si="199"/>
        <v>0</v>
      </c>
      <c r="RXN21" s="773">
        <f t="shared" si="199"/>
        <v>0</v>
      </c>
      <c r="RXO21" s="773">
        <f t="shared" si="199"/>
        <v>0</v>
      </c>
      <c r="RXP21" s="773">
        <f t="shared" ref="RXP21:SAA21" si="200">IF(OR(RXP26&lt;$C$18,RXP26&gt;($C$18+9)),0,RXP27)</f>
        <v>0</v>
      </c>
      <c r="RXQ21" s="773">
        <f t="shared" si="200"/>
        <v>0</v>
      </c>
      <c r="RXR21" s="773">
        <f t="shared" si="200"/>
        <v>0</v>
      </c>
      <c r="RXS21" s="773">
        <f t="shared" si="200"/>
        <v>0</v>
      </c>
      <c r="RXT21" s="773">
        <f t="shared" si="200"/>
        <v>0</v>
      </c>
      <c r="RXU21" s="773">
        <f t="shared" si="200"/>
        <v>0</v>
      </c>
      <c r="RXV21" s="773">
        <f t="shared" si="200"/>
        <v>0</v>
      </c>
      <c r="RXW21" s="773">
        <f t="shared" si="200"/>
        <v>0</v>
      </c>
      <c r="RXX21" s="773">
        <f t="shared" si="200"/>
        <v>0</v>
      </c>
      <c r="RXY21" s="773">
        <f t="shared" si="200"/>
        <v>0</v>
      </c>
      <c r="RXZ21" s="773">
        <f t="shared" si="200"/>
        <v>0</v>
      </c>
      <c r="RYA21" s="773">
        <f t="shared" si="200"/>
        <v>0</v>
      </c>
      <c r="RYB21" s="773">
        <f t="shared" si="200"/>
        <v>0</v>
      </c>
      <c r="RYC21" s="773">
        <f t="shared" si="200"/>
        <v>0</v>
      </c>
      <c r="RYD21" s="773">
        <f t="shared" si="200"/>
        <v>0</v>
      </c>
      <c r="RYE21" s="773">
        <f t="shared" si="200"/>
        <v>0</v>
      </c>
      <c r="RYF21" s="773">
        <f t="shared" si="200"/>
        <v>0</v>
      </c>
      <c r="RYG21" s="773">
        <f t="shared" si="200"/>
        <v>0</v>
      </c>
      <c r="RYH21" s="773">
        <f t="shared" si="200"/>
        <v>0</v>
      </c>
      <c r="RYI21" s="773">
        <f t="shared" si="200"/>
        <v>0</v>
      </c>
      <c r="RYJ21" s="773">
        <f t="shared" si="200"/>
        <v>0</v>
      </c>
      <c r="RYK21" s="773">
        <f t="shared" si="200"/>
        <v>0</v>
      </c>
      <c r="RYL21" s="773">
        <f t="shared" si="200"/>
        <v>0</v>
      </c>
      <c r="RYM21" s="773">
        <f t="shared" si="200"/>
        <v>0</v>
      </c>
      <c r="RYN21" s="773">
        <f t="shared" si="200"/>
        <v>0</v>
      </c>
      <c r="RYO21" s="773">
        <f t="shared" si="200"/>
        <v>0</v>
      </c>
      <c r="RYP21" s="773">
        <f t="shared" si="200"/>
        <v>0</v>
      </c>
      <c r="RYQ21" s="773">
        <f t="shared" si="200"/>
        <v>0</v>
      </c>
      <c r="RYR21" s="773">
        <f t="shared" si="200"/>
        <v>0</v>
      </c>
      <c r="RYS21" s="773">
        <f t="shared" si="200"/>
        <v>0</v>
      </c>
      <c r="RYT21" s="773">
        <f t="shared" si="200"/>
        <v>0</v>
      </c>
      <c r="RYU21" s="773">
        <f t="shared" si="200"/>
        <v>0</v>
      </c>
      <c r="RYV21" s="773">
        <f t="shared" si="200"/>
        <v>0</v>
      </c>
      <c r="RYW21" s="773">
        <f t="shared" si="200"/>
        <v>0</v>
      </c>
      <c r="RYX21" s="773">
        <f t="shared" si="200"/>
        <v>0</v>
      </c>
      <c r="RYY21" s="773">
        <f t="shared" si="200"/>
        <v>0</v>
      </c>
      <c r="RYZ21" s="773">
        <f t="shared" si="200"/>
        <v>0</v>
      </c>
      <c r="RZA21" s="773">
        <f t="shared" si="200"/>
        <v>0</v>
      </c>
      <c r="RZB21" s="773">
        <f t="shared" si="200"/>
        <v>0</v>
      </c>
      <c r="RZC21" s="773">
        <f t="shared" si="200"/>
        <v>0</v>
      </c>
      <c r="RZD21" s="773">
        <f t="shared" si="200"/>
        <v>0</v>
      </c>
      <c r="RZE21" s="773">
        <f t="shared" si="200"/>
        <v>0</v>
      </c>
      <c r="RZF21" s="773">
        <f t="shared" si="200"/>
        <v>0</v>
      </c>
      <c r="RZG21" s="773">
        <f t="shared" si="200"/>
        <v>0</v>
      </c>
      <c r="RZH21" s="773">
        <f t="shared" si="200"/>
        <v>0</v>
      </c>
      <c r="RZI21" s="773">
        <f t="shared" si="200"/>
        <v>0</v>
      </c>
      <c r="RZJ21" s="773">
        <f t="shared" si="200"/>
        <v>0</v>
      </c>
      <c r="RZK21" s="773">
        <f t="shared" si="200"/>
        <v>0</v>
      </c>
      <c r="RZL21" s="773">
        <f t="shared" si="200"/>
        <v>0</v>
      </c>
      <c r="RZM21" s="773">
        <f t="shared" si="200"/>
        <v>0</v>
      </c>
      <c r="RZN21" s="773">
        <f t="shared" si="200"/>
        <v>0</v>
      </c>
      <c r="RZO21" s="773">
        <f t="shared" si="200"/>
        <v>0</v>
      </c>
      <c r="RZP21" s="773">
        <f t="shared" si="200"/>
        <v>0</v>
      </c>
      <c r="RZQ21" s="773">
        <f t="shared" si="200"/>
        <v>0</v>
      </c>
      <c r="RZR21" s="773">
        <f t="shared" si="200"/>
        <v>0</v>
      </c>
      <c r="RZS21" s="773">
        <f t="shared" si="200"/>
        <v>0</v>
      </c>
      <c r="RZT21" s="773">
        <f t="shared" si="200"/>
        <v>0</v>
      </c>
      <c r="RZU21" s="773">
        <f t="shared" si="200"/>
        <v>0</v>
      </c>
      <c r="RZV21" s="773">
        <f t="shared" si="200"/>
        <v>0</v>
      </c>
      <c r="RZW21" s="773">
        <f t="shared" si="200"/>
        <v>0</v>
      </c>
      <c r="RZX21" s="773">
        <f t="shared" si="200"/>
        <v>0</v>
      </c>
      <c r="RZY21" s="773">
        <f t="shared" si="200"/>
        <v>0</v>
      </c>
      <c r="RZZ21" s="773">
        <f t="shared" si="200"/>
        <v>0</v>
      </c>
      <c r="SAA21" s="773">
        <f t="shared" si="200"/>
        <v>0</v>
      </c>
      <c r="SAB21" s="773">
        <f t="shared" ref="SAB21:SCM21" si="201">IF(OR(SAB26&lt;$C$18,SAB26&gt;($C$18+9)),0,SAB27)</f>
        <v>0</v>
      </c>
      <c r="SAC21" s="773">
        <f t="shared" si="201"/>
        <v>0</v>
      </c>
      <c r="SAD21" s="773">
        <f t="shared" si="201"/>
        <v>0</v>
      </c>
      <c r="SAE21" s="773">
        <f t="shared" si="201"/>
        <v>0</v>
      </c>
      <c r="SAF21" s="773">
        <f t="shared" si="201"/>
        <v>0</v>
      </c>
      <c r="SAG21" s="773">
        <f t="shared" si="201"/>
        <v>0</v>
      </c>
      <c r="SAH21" s="773">
        <f t="shared" si="201"/>
        <v>0</v>
      </c>
      <c r="SAI21" s="773">
        <f t="shared" si="201"/>
        <v>0</v>
      </c>
      <c r="SAJ21" s="773">
        <f t="shared" si="201"/>
        <v>0</v>
      </c>
      <c r="SAK21" s="773">
        <f t="shared" si="201"/>
        <v>0</v>
      </c>
      <c r="SAL21" s="773">
        <f t="shared" si="201"/>
        <v>0</v>
      </c>
      <c r="SAM21" s="773">
        <f t="shared" si="201"/>
        <v>0</v>
      </c>
      <c r="SAN21" s="773">
        <f t="shared" si="201"/>
        <v>0</v>
      </c>
      <c r="SAO21" s="773">
        <f t="shared" si="201"/>
        <v>0</v>
      </c>
      <c r="SAP21" s="773">
        <f t="shared" si="201"/>
        <v>0</v>
      </c>
      <c r="SAQ21" s="773">
        <f t="shared" si="201"/>
        <v>0</v>
      </c>
      <c r="SAR21" s="773">
        <f t="shared" si="201"/>
        <v>0</v>
      </c>
      <c r="SAS21" s="773">
        <f t="shared" si="201"/>
        <v>0</v>
      </c>
      <c r="SAT21" s="773">
        <f t="shared" si="201"/>
        <v>0</v>
      </c>
      <c r="SAU21" s="773">
        <f t="shared" si="201"/>
        <v>0</v>
      </c>
      <c r="SAV21" s="773">
        <f t="shared" si="201"/>
        <v>0</v>
      </c>
      <c r="SAW21" s="773">
        <f t="shared" si="201"/>
        <v>0</v>
      </c>
      <c r="SAX21" s="773">
        <f t="shared" si="201"/>
        <v>0</v>
      </c>
      <c r="SAY21" s="773">
        <f t="shared" si="201"/>
        <v>0</v>
      </c>
      <c r="SAZ21" s="773">
        <f t="shared" si="201"/>
        <v>0</v>
      </c>
      <c r="SBA21" s="773">
        <f t="shared" si="201"/>
        <v>0</v>
      </c>
      <c r="SBB21" s="773">
        <f t="shared" si="201"/>
        <v>0</v>
      </c>
      <c r="SBC21" s="773">
        <f t="shared" si="201"/>
        <v>0</v>
      </c>
      <c r="SBD21" s="773">
        <f t="shared" si="201"/>
        <v>0</v>
      </c>
      <c r="SBE21" s="773">
        <f t="shared" si="201"/>
        <v>0</v>
      </c>
      <c r="SBF21" s="773">
        <f t="shared" si="201"/>
        <v>0</v>
      </c>
      <c r="SBG21" s="773">
        <f t="shared" si="201"/>
        <v>0</v>
      </c>
      <c r="SBH21" s="773">
        <f t="shared" si="201"/>
        <v>0</v>
      </c>
      <c r="SBI21" s="773">
        <f t="shared" si="201"/>
        <v>0</v>
      </c>
      <c r="SBJ21" s="773">
        <f t="shared" si="201"/>
        <v>0</v>
      </c>
      <c r="SBK21" s="773">
        <f t="shared" si="201"/>
        <v>0</v>
      </c>
      <c r="SBL21" s="773">
        <f t="shared" si="201"/>
        <v>0</v>
      </c>
      <c r="SBM21" s="773">
        <f t="shared" si="201"/>
        <v>0</v>
      </c>
      <c r="SBN21" s="773">
        <f t="shared" si="201"/>
        <v>0</v>
      </c>
      <c r="SBO21" s="773">
        <f t="shared" si="201"/>
        <v>0</v>
      </c>
      <c r="SBP21" s="773">
        <f t="shared" si="201"/>
        <v>0</v>
      </c>
      <c r="SBQ21" s="773">
        <f t="shared" si="201"/>
        <v>0</v>
      </c>
      <c r="SBR21" s="773">
        <f t="shared" si="201"/>
        <v>0</v>
      </c>
      <c r="SBS21" s="773">
        <f t="shared" si="201"/>
        <v>0</v>
      </c>
      <c r="SBT21" s="773">
        <f t="shared" si="201"/>
        <v>0</v>
      </c>
      <c r="SBU21" s="773">
        <f t="shared" si="201"/>
        <v>0</v>
      </c>
      <c r="SBV21" s="773">
        <f t="shared" si="201"/>
        <v>0</v>
      </c>
      <c r="SBW21" s="773">
        <f t="shared" si="201"/>
        <v>0</v>
      </c>
      <c r="SBX21" s="773">
        <f t="shared" si="201"/>
        <v>0</v>
      </c>
      <c r="SBY21" s="773">
        <f t="shared" si="201"/>
        <v>0</v>
      </c>
      <c r="SBZ21" s="773">
        <f t="shared" si="201"/>
        <v>0</v>
      </c>
      <c r="SCA21" s="773">
        <f t="shared" si="201"/>
        <v>0</v>
      </c>
      <c r="SCB21" s="773">
        <f t="shared" si="201"/>
        <v>0</v>
      </c>
      <c r="SCC21" s="773">
        <f t="shared" si="201"/>
        <v>0</v>
      </c>
      <c r="SCD21" s="773">
        <f t="shared" si="201"/>
        <v>0</v>
      </c>
      <c r="SCE21" s="773">
        <f t="shared" si="201"/>
        <v>0</v>
      </c>
      <c r="SCF21" s="773">
        <f t="shared" si="201"/>
        <v>0</v>
      </c>
      <c r="SCG21" s="773">
        <f t="shared" si="201"/>
        <v>0</v>
      </c>
      <c r="SCH21" s="773">
        <f t="shared" si="201"/>
        <v>0</v>
      </c>
      <c r="SCI21" s="773">
        <f t="shared" si="201"/>
        <v>0</v>
      </c>
      <c r="SCJ21" s="773">
        <f t="shared" si="201"/>
        <v>0</v>
      </c>
      <c r="SCK21" s="773">
        <f t="shared" si="201"/>
        <v>0</v>
      </c>
      <c r="SCL21" s="773">
        <f t="shared" si="201"/>
        <v>0</v>
      </c>
      <c r="SCM21" s="773">
        <f t="shared" si="201"/>
        <v>0</v>
      </c>
      <c r="SCN21" s="773">
        <f t="shared" ref="SCN21:SEY21" si="202">IF(OR(SCN26&lt;$C$18,SCN26&gt;($C$18+9)),0,SCN27)</f>
        <v>0</v>
      </c>
      <c r="SCO21" s="773">
        <f t="shared" si="202"/>
        <v>0</v>
      </c>
      <c r="SCP21" s="773">
        <f t="shared" si="202"/>
        <v>0</v>
      </c>
      <c r="SCQ21" s="773">
        <f t="shared" si="202"/>
        <v>0</v>
      </c>
      <c r="SCR21" s="773">
        <f t="shared" si="202"/>
        <v>0</v>
      </c>
      <c r="SCS21" s="773">
        <f t="shared" si="202"/>
        <v>0</v>
      </c>
      <c r="SCT21" s="773">
        <f t="shared" si="202"/>
        <v>0</v>
      </c>
      <c r="SCU21" s="773">
        <f t="shared" si="202"/>
        <v>0</v>
      </c>
      <c r="SCV21" s="773">
        <f t="shared" si="202"/>
        <v>0</v>
      </c>
      <c r="SCW21" s="773">
        <f t="shared" si="202"/>
        <v>0</v>
      </c>
      <c r="SCX21" s="773">
        <f t="shared" si="202"/>
        <v>0</v>
      </c>
      <c r="SCY21" s="773">
        <f t="shared" si="202"/>
        <v>0</v>
      </c>
      <c r="SCZ21" s="773">
        <f t="shared" si="202"/>
        <v>0</v>
      </c>
      <c r="SDA21" s="773">
        <f t="shared" si="202"/>
        <v>0</v>
      </c>
      <c r="SDB21" s="773">
        <f t="shared" si="202"/>
        <v>0</v>
      </c>
      <c r="SDC21" s="773">
        <f t="shared" si="202"/>
        <v>0</v>
      </c>
      <c r="SDD21" s="773">
        <f t="shared" si="202"/>
        <v>0</v>
      </c>
      <c r="SDE21" s="773">
        <f t="shared" si="202"/>
        <v>0</v>
      </c>
      <c r="SDF21" s="773">
        <f t="shared" si="202"/>
        <v>0</v>
      </c>
      <c r="SDG21" s="773">
        <f t="shared" si="202"/>
        <v>0</v>
      </c>
      <c r="SDH21" s="773">
        <f t="shared" si="202"/>
        <v>0</v>
      </c>
      <c r="SDI21" s="773">
        <f t="shared" si="202"/>
        <v>0</v>
      </c>
      <c r="SDJ21" s="773">
        <f t="shared" si="202"/>
        <v>0</v>
      </c>
      <c r="SDK21" s="773">
        <f t="shared" si="202"/>
        <v>0</v>
      </c>
      <c r="SDL21" s="773">
        <f t="shared" si="202"/>
        <v>0</v>
      </c>
      <c r="SDM21" s="773">
        <f t="shared" si="202"/>
        <v>0</v>
      </c>
      <c r="SDN21" s="773">
        <f t="shared" si="202"/>
        <v>0</v>
      </c>
      <c r="SDO21" s="773">
        <f t="shared" si="202"/>
        <v>0</v>
      </c>
      <c r="SDP21" s="773">
        <f t="shared" si="202"/>
        <v>0</v>
      </c>
      <c r="SDQ21" s="773">
        <f t="shared" si="202"/>
        <v>0</v>
      </c>
      <c r="SDR21" s="773">
        <f t="shared" si="202"/>
        <v>0</v>
      </c>
      <c r="SDS21" s="773">
        <f t="shared" si="202"/>
        <v>0</v>
      </c>
      <c r="SDT21" s="773">
        <f t="shared" si="202"/>
        <v>0</v>
      </c>
      <c r="SDU21" s="773">
        <f t="shared" si="202"/>
        <v>0</v>
      </c>
      <c r="SDV21" s="773">
        <f t="shared" si="202"/>
        <v>0</v>
      </c>
      <c r="SDW21" s="773">
        <f t="shared" si="202"/>
        <v>0</v>
      </c>
      <c r="SDX21" s="773">
        <f t="shared" si="202"/>
        <v>0</v>
      </c>
      <c r="SDY21" s="773">
        <f t="shared" si="202"/>
        <v>0</v>
      </c>
      <c r="SDZ21" s="773">
        <f t="shared" si="202"/>
        <v>0</v>
      </c>
      <c r="SEA21" s="773">
        <f t="shared" si="202"/>
        <v>0</v>
      </c>
      <c r="SEB21" s="773">
        <f t="shared" si="202"/>
        <v>0</v>
      </c>
      <c r="SEC21" s="773">
        <f t="shared" si="202"/>
        <v>0</v>
      </c>
      <c r="SED21" s="773">
        <f t="shared" si="202"/>
        <v>0</v>
      </c>
      <c r="SEE21" s="773">
        <f t="shared" si="202"/>
        <v>0</v>
      </c>
      <c r="SEF21" s="773">
        <f t="shared" si="202"/>
        <v>0</v>
      </c>
      <c r="SEG21" s="773">
        <f t="shared" si="202"/>
        <v>0</v>
      </c>
      <c r="SEH21" s="773">
        <f t="shared" si="202"/>
        <v>0</v>
      </c>
      <c r="SEI21" s="773">
        <f t="shared" si="202"/>
        <v>0</v>
      </c>
      <c r="SEJ21" s="773">
        <f t="shared" si="202"/>
        <v>0</v>
      </c>
      <c r="SEK21" s="773">
        <f t="shared" si="202"/>
        <v>0</v>
      </c>
      <c r="SEL21" s="773">
        <f t="shared" si="202"/>
        <v>0</v>
      </c>
      <c r="SEM21" s="773">
        <f t="shared" si="202"/>
        <v>0</v>
      </c>
      <c r="SEN21" s="773">
        <f t="shared" si="202"/>
        <v>0</v>
      </c>
      <c r="SEO21" s="773">
        <f t="shared" si="202"/>
        <v>0</v>
      </c>
      <c r="SEP21" s="773">
        <f t="shared" si="202"/>
        <v>0</v>
      </c>
      <c r="SEQ21" s="773">
        <f t="shared" si="202"/>
        <v>0</v>
      </c>
      <c r="SER21" s="773">
        <f t="shared" si="202"/>
        <v>0</v>
      </c>
      <c r="SES21" s="773">
        <f t="shared" si="202"/>
        <v>0</v>
      </c>
      <c r="SET21" s="773">
        <f t="shared" si="202"/>
        <v>0</v>
      </c>
      <c r="SEU21" s="773">
        <f t="shared" si="202"/>
        <v>0</v>
      </c>
      <c r="SEV21" s="773">
        <f t="shared" si="202"/>
        <v>0</v>
      </c>
      <c r="SEW21" s="773">
        <f t="shared" si="202"/>
        <v>0</v>
      </c>
      <c r="SEX21" s="773">
        <f t="shared" si="202"/>
        <v>0</v>
      </c>
      <c r="SEY21" s="773">
        <f t="shared" si="202"/>
        <v>0</v>
      </c>
      <c r="SEZ21" s="773">
        <f t="shared" ref="SEZ21:SHK21" si="203">IF(OR(SEZ26&lt;$C$18,SEZ26&gt;($C$18+9)),0,SEZ27)</f>
        <v>0</v>
      </c>
      <c r="SFA21" s="773">
        <f t="shared" si="203"/>
        <v>0</v>
      </c>
      <c r="SFB21" s="773">
        <f t="shared" si="203"/>
        <v>0</v>
      </c>
      <c r="SFC21" s="773">
        <f t="shared" si="203"/>
        <v>0</v>
      </c>
      <c r="SFD21" s="773">
        <f t="shared" si="203"/>
        <v>0</v>
      </c>
      <c r="SFE21" s="773">
        <f t="shared" si="203"/>
        <v>0</v>
      </c>
      <c r="SFF21" s="773">
        <f t="shared" si="203"/>
        <v>0</v>
      </c>
      <c r="SFG21" s="773">
        <f t="shared" si="203"/>
        <v>0</v>
      </c>
      <c r="SFH21" s="773">
        <f t="shared" si="203"/>
        <v>0</v>
      </c>
      <c r="SFI21" s="773">
        <f t="shared" si="203"/>
        <v>0</v>
      </c>
      <c r="SFJ21" s="773">
        <f t="shared" si="203"/>
        <v>0</v>
      </c>
      <c r="SFK21" s="773">
        <f t="shared" si="203"/>
        <v>0</v>
      </c>
      <c r="SFL21" s="773">
        <f t="shared" si="203"/>
        <v>0</v>
      </c>
      <c r="SFM21" s="773">
        <f t="shared" si="203"/>
        <v>0</v>
      </c>
      <c r="SFN21" s="773">
        <f t="shared" si="203"/>
        <v>0</v>
      </c>
      <c r="SFO21" s="773">
        <f t="shared" si="203"/>
        <v>0</v>
      </c>
      <c r="SFP21" s="773">
        <f t="shared" si="203"/>
        <v>0</v>
      </c>
      <c r="SFQ21" s="773">
        <f t="shared" si="203"/>
        <v>0</v>
      </c>
      <c r="SFR21" s="773">
        <f t="shared" si="203"/>
        <v>0</v>
      </c>
      <c r="SFS21" s="773">
        <f t="shared" si="203"/>
        <v>0</v>
      </c>
      <c r="SFT21" s="773">
        <f t="shared" si="203"/>
        <v>0</v>
      </c>
      <c r="SFU21" s="773">
        <f t="shared" si="203"/>
        <v>0</v>
      </c>
      <c r="SFV21" s="773">
        <f t="shared" si="203"/>
        <v>0</v>
      </c>
      <c r="SFW21" s="773">
        <f t="shared" si="203"/>
        <v>0</v>
      </c>
      <c r="SFX21" s="773">
        <f t="shared" si="203"/>
        <v>0</v>
      </c>
      <c r="SFY21" s="773">
        <f t="shared" si="203"/>
        <v>0</v>
      </c>
      <c r="SFZ21" s="773">
        <f t="shared" si="203"/>
        <v>0</v>
      </c>
      <c r="SGA21" s="773">
        <f t="shared" si="203"/>
        <v>0</v>
      </c>
      <c r="SGB21" s="773">
        <f t="shared" si="203"/>
        <v>0</v>
      </c>
      <c r="SGC21" s="773">
        <f t="shared" si="203"/>
        <v>0</v>
      </c>
      <c r="SGD21" s="773">
        <f t="shared" si="203"/>
        <v>0</v>
      </c>
      <c r="SGE21" s="773">
        <f t="shared" si="203"/>
        <v>0</v>
      </c>
      <c r="SGF21" s="773">
        <f t="shared" si="203"/>
        <v>0</v>
      </c>
      <c r="SGG21" s="773">
        <f t="shared" si="203"/>
        <v>0</v>
      </c>
      <c r="SGH21" s="773">
        <f t="shared" si="203"/>
        <v>0</v>
      </c>
      <c r="SGI21" s="773">
        <f t="shared" si="203"/>
        <v>0</v>
      </c>
      <c r="SGJ21" s="773">
        <f t="shared" si="203"/>
        <v>0</v>
      </c>
      <c r="SGK21" s="773">
        <f t="shared" si="203"/>
        <v>0</v>
      </c>
      <c r="SGL21" s="773">
        <f t="shared" si="203"/>
        <v>0</v>
      </c>
      <c r="SGM21" s="773">
        <f t="shared" si="203"/>
        <v>0</v>
      </c>
      <c r="SGN21" s="773">
        <f t="shared" si="203"/>
        <v>0</v>
      </c>
      <c r="SGO21" s="773">
        <f t="shared" si="203"/>
        <v>0</v>
      </c>
      <c r="SGP21" s="773">
        <f t="shared" si="203"/>
        <v>0</v>
      </c>
      <c r="SGQ21" s="773">
        <f t="shared" si="203"/>
        <v>0</v>
      </c>
      <c r="SGR21" s="773">
        <f t="shared" si="203"/>
        <v>0</v>
      </c>
      <c r="SGS21" s="773">
        <f t="shared" si="203"/>
        <v>0</v>
      </c>
      <c r="SGT21" s="773">
        <f t="shared" si="203"/>
        <v>0</v>
      </c>
      <c r="SGU21" s="773">
        <f t="shared" si="203"/>
        <v>0</v>
      </c>
      <c r="SGV21" s="773">
        <f t="shared" si="203"/>
        <v>0</v>
      </c>
      <c r="SGW21" s="773">
        <f t="shared" si="203"/>
        <v>0</v>
      </c>
      <c r="SGX21" s="773">
        <f t="shared" si="203"/>
        <v>0</v>
      </c>
      <c r="SGY21" s="773">
        <f t="shared" si="203"/>
        <v>0</v>
      </c>
      <c r="SGZ21" s="773">
        <f t="shared" si="203"/>
        <v>0</v>
      </c>
      <c r="SHA21" s="773">
        <f t="shared" si="203"/>
        <v>0</v>
      </c>
      <c r="SHB21" s="773">
        <f t="shared" si="203"/>
        <v>0</v>
      </c>
      <c r="SHC21" s="773">
        <f t="shared" si="203"/>
        <v>0</v>
      </c>
      <c r="SHD21" s="773">
        <f t="shared" si="203"/>
        <v>0</v>
      </c>
      <c r="SHE21" s="773">
        <f t="shared" si="203"/>
        <v>0</v>
      </c>
      <c r="SHF21" s="773">
        <f t="shared" si="203"/>
        <v>0</v>
      </c>
      <c r="SHG21" s="773">
        <f t="shared" si="203"/>
        <v>0</v>
      </c>
      <c r="SHH21" s="773">
        <f t="shared" si="203"/>
        <v>0</v>
      </c>
      <c r="SHI21" s="773">
        <f t="shared" si="203"/>
        <v>0</v>
      </c>
      <c r="SHJ21" s="773">
        <f t="shared" si="203"/>
        <v>0</v>
      </c>
      <c r="SHK21" s="773">
        <f t="shared" si="203"/>
        <v>0</v>
      </c>
      <c r="SHL21" s="773">
        <f t="shared" ref="SHL21:SJW21" si="204">IF(OR(SHL26&lt;$C$18,SHL26&gt;($C$18+9)),0,SHL27)</f>
        <v>0</v>
      </c>
      <c r="SHM21" s="773">
        <f t="shared" si="204"/>
        <v>0</v>
      </c>
      <c r="SHN21" s="773">
        <f t="shared" si="204"/>
        <v>0</v>
      </c>
      <c r="SHO21" s="773">
        <f t="shared" si="204"/>
        <v>0</v>
      </c>
      <c r="SHP21" s="773">
        <f t="shared" si="204"/>
        <v>0</v>
      </c>
      <c r="SHQ21" s="773">
        <f t="shared" si="204"/>
        <v>0</v>
      </c>
      <c r="SHR21" s="773">
        <f t="shared" si="204"/>
        <v>0</v>
      </c>
      <c r="SHS21" s="773">
        <f t="shared" si="204"/>
        <v>0</v>
      </c>
      <c r="SHT21" s="773">
        <f t="shared" si="204"/>
        <v>0</v>
      </c>
      <c r="SHU21" s="773">
        <f t="shared" si="204"/>
        <v>0</v>
      </c>
      <c r="SHV21" s="773">
        <f t="shared" si="204"/>
        <v>0</v>
      </c>
      <c r="SHW21" s="773">
        <f t="shared" si="204"/>
        <v>0</v>
      </c>
      <c r="SHX21" s="773">
        <f t="shared" si="204"/>
        <v>0</v>
      </c>
      <c r="SHY21" s="773">
        <f t="shared" si="204"/>
        <v>0</v>
      </c>
      <c r="SHZ21" s="773">
        <f t="shared" si="204"/>
        <v>0</v>
      </c>
      <c r="SIA21" s="773">
        <f t="shared" si="204"/>
        <v>0</v>
      </c>
      <c r="SIB21" s="773">
        <f t="shared" si="204"/>
        <v>0</v>
      </c>
      <c r="SIC21" s="773">
        <f t="shared" si="204"/>
        <v>0</v>
      </c>
      <c r="SID21" s="773">
        <f t="shared" si="204"/>
        <v>0</v>
      </c>
      <c r="SIE21" s="773">
        <f t="shared" si="204"/>
        <v>0</v>
      </c>
      <c r="SIF21" s="773">
        <f t="shared" si="204"/>
        <v>0</v>
      </c>
      <c r="SIG21" s="773">
        <f t="shared" si="204"/>
        <v>0</v>
      </c>
      <c r="SIH21" s="773">
        <f t="shared" si="204"/>
        <v>0</v>
      </c>
      <c r="SII21" s="773">
        <f t="shared" si="204"/>
        <v>0</v>
      </c>
      <c r="SIJ21" s="773">
        <f t="shared" si="204"/>
        <v>0</v>
      </c>
      <c r="SIK21" s="773">
        <f t="shared" si="204"/>
        <v>0</v>
      </c>
      <c r="SIL21" s="773">
        <f t="shared" si="204"/>
        <v>0</v>
      </c>
      <c r="SIM21" s="773">
        <f t="shared" si="204"/>
        <v>0</v>
      </c>
      <c r="SIN21" s="773">
        <f t="shared" si="204"/>
        <v>0</v>
      </c>
      <c r="SIO21" s="773">
        <f t="shared" si="204"/>
        <v>0</v>
      </c>
      <c r="SIP21" s="773">
        <f t="shared" si="204"/>
        <v>0</v>
      </c>
      <c r="SIQ21" s="773">
        <f t="shared" si="204"/>
        <v>0</v>
      </c>
      <c r="SIR21" s="773">
        <f t="shared" si="204"/>
        <v>0</v>
      </c>
      <c r="SIS21" s="773">
        <f t="shared" si="204"/>
        <v>0</v>
      </c>
      <c r="SIT21" s="773">
        <f t="shared" si="204"/>
        <v>0</v>
      </c>
      <c r="SIU21" s="773">
        <f t="shared" si="204"/>
        <v>0</v>
      </c>
      <c r="SIV21" s="773">
        <f t="shared" si="204"/>
        <v>0</v>
      </c>
      <c r="SIW21" s="773">
        <f t="shared" si="204"/>
        <v>0</v>
      </c>
      <c r="SIX21" s="773">
        <f t="shared" si="204"/>
        <v>0</v>
      </c>
      <c r="SIY21" s="773">
        <f t="shared" si="204"/>
        <v>0</v>
      </c>
      <c r="SIZ21" s="773">
        <f t="shared" si="204"/>
        <v>0</v>
      </c>
      <c r="SJA21" s="773">
        <f t="shared" si="204"/>
        <v>0</v>
      </c>
      <c r="SJB21" s="773">
        <f t="shared" si="204"/>
        <v>0</v>
      </c>
      <c r="SJC21" s="773">
        <f t="shared" si="204"/>
        <v>0</v>
      </c>
      <c r="SJD21" s="773">
        <f t="shared" si="204"/>
        <v>0</v>
      </c>
      <c r="SJE21" s="773">
        <f t="shared" si="204"/>
        <v>0</v>
      </c>
      <c r="SJF21" s="773">
        <f t="shared" si="204"/>
        <v>0</v>
      </c>
      <c r="SJG21" s="773">
        <f t="shared" si="204"/>
        <v>0</v>
      </c>
      <c r="SJH21" s="773">
        <f t="shared" si="204"/>
        <v>0</v>
      </c>
      <c r="SJI21" s="773">
        <f t="shared" si="204"/>
        <v>0</v>
      </c>
      <c r="SJJ21" s="773">
        <f t="shared" si="204"/>
        <v>0</v>
      </c>
      <c r="SJK21" s="773">
        <f t="shared" si="204"/>
        <v>0</v>
      </c>
      <c r="SJL21" s="773">
        <f t="shared" si="204"/>
        <v>0</v>
      </c>
      <c r="SJM21" s="773">
        <f t="shared" si="204"/>
        <v>0</v>
      </c>
      <c r="SJN21" s="773">
        <f t="shared" si="204"/>
        <v>0</v>
      </c>
      <c r="SJO21" s="773">
        <f t="shared" si="204"/>
        <v>0</v>
      </c>
      <c r="SJP21" s="773">
        <f t="shared" si="204"/>
        <v>0</v>
      </c>
      <c r="SJQ21" s="773">
        <f t="shared" si="204"/>
        <v>0</v>
      </c>
      <c r="SJR21" s="773">
        <f t="shared" si="204"/>
        <v>0</v>
      </c>
      <c r="SJS21" s="773">
        <f t="shared" si="204"/>
        <v>0</v>
      </c>
      <c r="SJT21" s="773">
        <f t="shared" si="204"/>
        <v>0</v>
      </c>
      <c r="SJU21" s="773">
        <f t="shared" si="204"/>
        <v>0</v>
      </c>
      <c r="SJV21" s="773">
        <f t="shared" si="204"/>
        <v>0</v>
      </c>
      <c r="SJW21" s="773">
        <f t="shared" si="204"/>
        <v>0</v>
      </c>
      <c r="SJX21" s="773">
        <f t="shared" ref="SJX21:SMI21" si="205">IF(OR(SJX26&lt;$C$18,SJX26&gt;($C$18+9)),0,SJX27)</f>
        <v>0</v>
      </c>
      <c r="SJY21" s="773">
        <f t="shared" si="205"/>
        <v>0</v>
      </c>
      <c r="SJZ21" s="773">
        <f t="shared" si="205"/>
        <v>0</v>
      </c>
      <c r="SKA21" s="773">
        <f t="shared" si="205"/>
        <v>0</v>
      </c>
      <c r="SKB21" s="773">
        <f t="shared" si="205"/>
        <v>0</v>
      </c>
      <c r="SKC21" s="773">
        <f t="shared" si="205"/>
        <v>0</v>
      </c>
      <c r="SKD21" s="773">
        <f t="shared" si="205"/>
        <v>0</v>
      </c>
      <c r="SKE21" s="773">
        <f t="shared" si="205"/>
        <v>0</v>
      </c>
      <c r="SKF21" s="773">
        <f t="shared" si="205"/>
        <v>0</v>
      </c>
      <c r="SKG21" s="773">
        <f t="shared" si="205"/>
        <v>0</v>
      </c>
      <c r="SKH21" s="773">
        <f t="shared" si="205"/>
        <v>0</v>
      </c>
      <c r="SKI21" s="773">
        <f t="shared" si="205"/>
        <v>0</v>
      </c>
      <c r="SKJ21" s="773">
        <f t="shared" si="205"/>
        <v>0</v>
      </c>
      <c r="SKK21" s="773">
        <f t="shared" si="205"/>
        <v>0</v>
      </c>
      <c r="SKL21" s="773">
        <f t="shared" si="205"/>
        <v>0</v>
      </c>
      <c r="SKM21" s="773">
        <f t="shared" si="205"/>
        <v>0</v>
      </c>
      <c r="SKN21" s="773">
        <f t="shared" si="205"/>
        <v>0</v>
      </c>
      <c r="SKO21" s="773">
        <f t="shared" si="205"/>
        <v>0</v>
      </c>
      <c r="SKP21" s="773">
        <f t="shared" si="205"/>
        <v>0</v>
      </c>
      <c r="SKQ21" s="773">
        <f t="shared" si="205"/>
        <v>0</v>
      </c>
      <c r="SKR21" s="773">
        <f t="shared" si="205"/>
        <v>0</v>
      </c>
      <c r="SKS21" s="773">
        <f t="shared" si="205"/>
        <v>0</v>
      </c>
      <c r="SKT21" s="773">
        <f t="shared" si="205"/>
        <v>0</v>
      </c>
      <c r="SKU21" s="773">
        <f t="shared" si="205"/>
        <v>0</v>
      </c>
      <c r="SKV21" s="773">
        <f t="shared" si="205"/>
        <v>0</v>
      </c>
      <c r="SKW21" s="773">
        <f t="shared" si="205"/>
        <v>0</v>
      </c>
      <c r="SKX21" s="773">
        <f t="shared" si="205"/>
        <v>0</v>
      </c>
      <c r="SKY21" s="773">
        <f t="shared" si="205"/>
        <v>0</v>
      </c>
      <c r="SKZ21" s="773">
        <f t="shared" si="205"/>
        <v>0</v>
      </c>
      <c r="SLA21" s="773">
        <f t="shared" si="205"/>
        <v>0</v>
      </c>
      <c r="SLB21" s="773">
        <f t="shared" si="205"/>
        <v>0</v>
      </c>
      <c r="SLC21" s="773">
        <f t="shared" si="205"/>
        <v>0</v>
      </c>
      <c r="SLD21" s="773">
        <f t="shared" si="205"/>
        <v>0</v>
      </c>
      <c r="SLE21" s="773">
        <f t="shared" si="205"/>
        <v>0</v>
      </c>
      <c r="SLF21" s="773">
        <f t="shared" si="205"/>
        <v>0</v>
      </c>
      <c r="SLG21" s="773">
        <f t="shared" si="205"/>
        <v>0</v>
      </c>
      <c r="SLH21" s="773">
        <f t="shared" si="205"/>
        <v>0</v>
      </c>
      <c r="SLI21" s="773">
        <f t="shared" si="205"/>
        <v>0</v>
      </c>
      <c r="SLJ21" s="773">
        <f t="shared" si="205"/>
        <v>0</v>
      </c>
      <c r="SLK21" s="773">
        <f t="shared" si="205"/>
        <v>0</v>
      </c>
      <c r="SLL21" s="773">
        <f t="shared" si="205"/>
        <v>0</v>
      </c>
      <c r="SLM21" s="773">
        <f t="shared" si="205"/>
        <v>0</v>
      </c>
      <c r="SLN21" s="773">
        <f t="shared" si="205"/>
        <v>0</v>
      </c>
      <c r="SLO21" s="773">
        <f t="shared" si="205"/>
        <v>0</v>
      </c>
      <c r="SLP21" s="773">
        <f t="shared" si="205"/>
        <v>0</v>
      </c>
      <c r="SLQ21" s="773">
        <f t="shared" si="205"/>
        <v>0</v>
      </c>
      <c r="SLR21" s="773">
        <f t="shared" si="205"/>
        <v>0</v>
      </c>
      <c r="SLS21" s="773">
        <f t="shared" si="205"/>
        <v>0</v>
      </c>
      <c r="SLT21" s="773">
        <f t="shared" si="205"/>
        <v>0</v>
      </c>
      <c r="SLU21" s="773">
        <f t="shared" si="205"/>
        <v>0</v>
      </c>
      <c r="SLV21" s="773">
        <f t="shared" si="205"/>
        <v>0</v>
      </c>
      <c r="SLW21" s="773">
        <f t="shared" si="205"/>
        <v>0</v>
      </c>
      <c r="SLX21" s="773">
        <f t="shared" si="205"/>
        <v>0</v>
      </c>
      <c r="SLY21" s="773">
        <f t="shared" si="205"/>
        <v>0</v>
      </c>
      <c r="SLZ21" s="773">
        <f t="shared" si="205"/>
        <v>0</v>
      </c>
      <c r="SMA21" s="773">
        <f t="shared" si="205"/>
        <v>0</v>
      </c>
      <c r="SMB21" s="773">
        <f t="shared" si="205"/>
        <v>0</v>
      </c>
      <c r="SMC21" s="773">
        <f t="shared" si="205"/>
        <v>0</v>
      </c>
      <c r="SMD21" s="773">
        <f t="shared" si="205"/>
        <v>0</v>
      </c>
      <c r="SME21" s="773">
        <f t="shared" si="205"/>
        <v>0</v>
      </c>
      <c r="SMF21" s="773">
        <f t="shared" si="205"/>
        <v>0</v>
      </c>
      <c r="SMG21" s="773">
        <f t="shared" si="205"/>
        <v>0</v>
      </c>
      <c r="SMH21" s="773">
        <f t="shared" si="205"/>
        <v>0</v>
      </c>
      <c r="SMI21" s="773">
        <f t="shared" si="205"/>
        <v>0</v>
      </c>
      <c r="SMJ21" s="773">
        <f t="shared" ref="SMJ21:SOU21" si="206">IF(OR(SMJ26&lt;$C$18,SMJ26&gt;($C$18+9)),0,SMJ27)</f>
        <v>0</v>
      </c>
      <c r="SMK21" s="773">
        <f t="shared" si="206"/>
        <v>0</v>
      </c>
      <c r="SML21" s="773">
        <f t="shared" si="206"/>
        <v>0</v>
      </c>
      <c r="SMM21" s="773">
        <f t="shared" si="206"/>
        <v>0</v>
      </c>
      <c r="SMN21" s="773">
        <f t="shared" si="206"/>
        <v>0</v>
      </c>
      <c r="SMO21" s="773">
        <f t="shared" si="206"/>
        <v>0</v>
      </c>
      <c r="SMP21" s="773">
        <f t="shared" si="206"/>
        <v>0</v>
      </c>
      <c r="SMQ21" s="773">
        <f t="shared" si="206"/>
        <v>0</v>
      </c>
      <c r="SMR21" s="773">
        <f t="shared" si="206"/>
        <v>0</v>
      </c>
      <c r="SMS21" s="773">
        <f t="shared" si="206"/>
        <v>0</v>
      </c>
      <c r="SMT21" s="773">
        <f t="shared" si="206"/>
        <v>0</v>
      </c>
      <c r="SMU21" s="773">
        <f t="shared" si="206"/>
        <v>0</v>
      </c>
      <c r="SMV21" s="773">
        <f t="shared" si="206"/>
        <v>0</v>
      </c>
      <c r="SMW21" s="773">
        <f t="shared" si="206"/>
        <v>0</v>
      </c>
      <c r="SMX21" s="773">
        <f t="shared" si="206"/>
        <v>0</v>
      </c>
      <c r="SMY21" s="773">
        <f t="shared" si="206"/>
        <v>0</v>
      </c>
      <c r="SMZ21" s="773">
        <f t="shared" si="206"/>
        <v>0</v>
      </c>
      <c r="SNA21" s="773">
        <f t="shared" si="206"/>
        <v>0</v>
      </c>
      <c r="SNB21" s="773">
        <f t="shared" si="206"/>
        <v>0</v>
      </c>
      <c r="SNC21" s="773">
        <f t="shared" si="206"/>
        <v>0</v>
      </c>
      <c r="SND21" s="773">
        <f t="shared" si="206"/>
        <v>0</v>
      </c>
      <c r="SNE21" s="773">
        <f t="shared" si="206"/>
        <v>0</v>
      </c>
      <c r="SNF21" s="773">
        <f t="shared" si="206"/>
        <v>0</v>
      </c>
      <c r="SNG21" s="773">
        <f t="shared" si="206"/>
        <v>0</v>
      </c>
      <c r="SNH21" s="773">
        <f t="shared" si="206"/>
        <v>0</v>
      </c>
      <c r="SNI21" s="773">
        <f t="shared" si="206"/>
        <v>0</v>
      </c>
      <c r="SNJ21" s="773">
        <f t="shared" si="206"/>
        <v>0</v>
      </c>
      <c r="SNK21" s="773">
        <f t="shared" si="206"/>
        <v>0</v>
      </c>
      <c r="SNL21" s="773">
        <f t="shared" si="206"/>
        <v>0</v>
      </c>
      <c r="SNM21" s="773">
        <f t="shared" si="206"/>
        <v>0</v>
      </c>
      <c r="SNN21" s="773">
        <f t="shared" si="206"/>
        <v>0</v>
      </c>
      <c r="SNO21" s="773">
        <f t="shared" si="206"/>
        <v>0</v>
      </c>
      <c r="SNP21" s="773">
        <f t="shared" si="206"/>
        <v>0</v>
      </c>
      <c r="SNQ21" s="773">
        <f t="shared" si="206"/>
        <v>0</v>
      </c>
      <c r="SNR21" s="773">
        <f t="shared" si="206"/>
        <v>0</v>
      </c>
      <c r="SNS21" s="773">
        <f t="shared" si="206"/>
        <v>0</v>
      </c>
      <c r="SNT21" s="773">
        <f t="shared" si="206"/>
        <v>0</v>
      </c>
      <c r="SNU21" s="773">
        <f t="shared" si="206"/>
        <v>0</v>
      </c>
      <c r="SNV21" s="773">
        <f t="shared" si="206"/>
        <v>0</v>
      </c>
      <c r="SNW21" s="773">
        <f t="shared" si="206"/>
        <v>0</v>
      </c>
      <c r="SNX21" s="773">
        <f t="shared" si="206"/>
        <v>0</v>
      </c>
      <c r="SNY21" s="773">
        <f t="shared" si="206"/>
        <v>0</v>
      </c>
      <c r="SNZ21" s="773">
        <f t="shared" si="206"/>
        <v>0</v>
      </c>
      <c r="SOA21" s="773">
        <f t="shared" si="206"/>
        <v>0</v>
      </c>
      <c r="SOB21" s="773">
        <f t="shared" si="206"/>
        <v>0</v>
      </c>
      <c r="SOC21" s="773">
        <f t="shared" si="206"/>
        <v>0</v>
      </c>
      <c r="SOD21" s="773">
        <f t="shared" si="206"/>
        <v>0</v>
      </c>
      <c r="SOE21" s="773">
        <f t="shared" si="206"/>
        <v>0</v>
      </c>
      <c r="SOF21" s="773">
        <f t="shared" si="206"/>
        <v>0</v>
      </c>
      <c r="SOG21" s="773">
        <f t="shared" si="206"/>
        <v>0</v>
      </c>
      <c r="SOH21" s="773">
        <f t="shared" si="206"/>
        <v>0</v>
      </c>
      <c r="SOI21" s="773">
        <f t="shared" si="206"/>
        <v>0</v>
      </c>
      <c r="SOJ21" s="773">
        <f t="shared" si="206"/>
        <v>0</v>
      </c>
      <c r="SOK21" s="773">
        <f t="shared" si="206"/>
        <v>0</v>
      </c>
      <c r="SOL21" s="773">
        <f t="shared" si="206"/>
        <v>0</v>
      </c>
      <c r="SOM21" s="773">
        <f t="shared" si="206"/>
        <v>0</v>
      </c>
      <c r="SON21" s="773">
        <f t="shared" si="206"/>
        <v>0</v>
      </c>
      <c r="SOO21" s="773">
        <f t="shared" si="206"/>
        <v>0</v>
      </c>
      <c r="SOP21" s="773">
        <f t="shared" si="206"/>
        <v>0</v>
      </c>
      <c r="SOQ21" s="773">
        <f t="shared" si="206"/>
        <v>0</v>
      </c>
      <c r="SOR21" s="773">
        <f t="shared" si="206"/>
        <v>0</v>
      </c>
      <c r="SOS21" s="773">
        <f t="shared" si="206"/>
        <v>0</v>
      </c>
      <c r="SOT21" s="773">
        <f t="shared" si="206"/>
        <v>0</v>
      </c>
      <c r="SOU21" s="773">
        <f t="shared" si="206"/>
        <v>0</v>
      </c>
      <c r="SOV21" s="773">
        <f t="shared" ref="SOV21:SRG21" si="207">IF(OR(SOV26&lt;$C$18,SOV26&gt;($C$18+9)),0,SOV27)</f>
        <v>0</v>
      </c>
      <c r="SOW21" s="773">
        <f t="shared" si="207"/>
        <v>0</v>
      </c>
      <c r="SOX21" s="773">
        <f t="shared" si="207"/>
        <v>0</v>
      </c>
      <c r="SOY21" s="773">
        <f t="shared" si="207"/>
        <v>0</v>
      </c>
      <c r="SOZ21" s="773">
        <f t="shared" si="207"/>
        <v>0</v>
      </c>
      <c r="SPA21" s="773">
        <f t="shared" si="207"/>
        <v>0</v>
      </c>
      <c r="SPB21" s="773">
        <f t="shared" si="207"/>
        <v>0</v>
      </c>
      <c r="SPC21" s="773">
        <f t="shared" si="207"/>
        <v>0</v>
      </c>
      <c r="SPD21" s="773">
        <f t="shared" si="207"/>
        <v>0</v>
      </c>
      <c r="SPE21" s="773">
        <f t="shared" si="207"/>
        <v>0</v>
      </c>
      <c r="SPF21" s="773">
        <f t="shared" si="207"/>
        <v>0</v>
      </c>
      <c r="SPG21" s="773">
        <f t="shared" si="207"/>
        <v>0</v>
      </c>
      <c r="SPH21" s="773">
        <f t="shared" si="207"/>
        <v>0</v>
      </c>
      <c r="SPI21" s="773">
        <f t="shared" si="207"/>
        <v>0</v>
      </c>
      <c r="SPJ21" s="773">
        <f t="shared" si="207"/>
        <v>0</v>
      </c>
      <c r="SPK21" s="773">
        <f t="shared" si="207"/>
        <v>0</v>
      </c>
      <c r="SPL21" s="773">
        <f t="shared" si="207"/>
        <v>0</v>
      </c>
      <c r="SPM21" s="773">
        <f t="shared" si="207"/>
        <v>0</v>
      </c>
      <c r="SPN21" s="773">
        <f t="shared" si="207"/>
        <v>0</v>
      </c>
      <c r="SPO21" s="773">
        <f t="shared" si="207"/>
        <v>0</v>
      </c>
      <c r="SPP21" s="773">
        <f t="shared" si="207"/>
        <v>0</v>
      </c>
      <c r="SPQ21" s="773">
        <f t="shared" si="207"/>
        <v>0</v>
      </c>
      <c r="SPR21" s="773">
        <f t="shared" si="207"/>
        <v>0</v>
      </c>
      <c r="SPS21" s="773">
        <f t="shared" si="207"/>
        <v>0</v>
      </c>
      <c r="SPT21" s="773">
        <f t="shared" si="207"/>
        <v>0</v>
      </c>
      <c r="SPU21" s="773">
        <f t="shared" si="207"/>
        <v>0</v>
      </c>
      <c r="SPV21" s="773">
        <f t="shared" si="207"/>
        <v>0</v>
      </c>
      <c r="SPW21" s="773">
        <f t="shared" si="207"/>
        <v>0</v>
      </c>
      <c r="SPX21" s="773">
        <f t="shared" si="207"/>
        <v>0</v>
      </c>
      <c r="SPY21" s="773">
        <f t="shared" si="207"/>
        <v>0</v>
      </c>
      <c r="SPZ21" s="773">
        <f t="shared" si="207"/>
        <v>0</v>
      </c>
      <c r="SQA21" s="773">
        <f t="shared" si="207"/>
        <v>0</v>
      </c>
      <c r="SQB21" s="773">
        <f t="shared" si="207"/>
        <v>0</v>
      </c>
      <c r="SQC21" s="773">
        <f t="shared" si="207"/>
        <v>0</v>
      </c>
      <c r="SQD21" s="773">
        <f t="shared" si="207"/>
        <v>0</v>
      </c>
      <c r="SQE21" s="773">
        <f t="shared" si="207"/>
        <v>0</v>
      </c>
      <c r="SQF21" s="773">
        <f t="shared" si="207"/>
        <v>0</v>
      </c>
      <c r="SQG21" s="773">
        <f t="shared" si="207"/>
        <v>0</v>
      </c>
      <c r="SQH21" s="773">
        <f t="shared" si="207"/>
        <v>0</v>
      </c>
      <c r="SQI21" s="773">
        <f t="shared" si="207"/>
        <v>0</v>
      </c>
      <c r="SQJ21" s="773">
        <f t="shared" si="207"/>
        <v>0</v>
      </c>
      <c r="SQK21" s="773">
        <f t="shared" si="207"/>
        <v>0</v>
      </c>
      <c r="SQL21" s="773">
        <f t="shared" si="207"/>
        <v>0</v>
      </c>
      <c r="SQM21" s="773">
        <f t="shared" si="207"/>
        <v>0</v>
      </c>
      <c r="SQN21" s="773">
        <f t="shared" si="207"/>
        <v>0</v>
      </c>
      <c r="SQO21" s="773">
        <f t="shared" si="207"/>
        <v>0</v>
      </c>
      <c r="SQP21" s="773">
        <f t="shared" si="207"/>
        <v>0</v>
      </c>
      <c r="SQQ21" s="773">
        <f t="shared" si="207"/>
        <v>0</v>
      </c>
      <c r="SQR21" s="773">
        <f t="shared" si="207"/>
        <v>0</v>
      </c>
      <c r="SQS21" s="773">
        <f t="shared" si="207"/>
        <v>0</v>
      </c>
      <c r="SQT21" s="773">
        <f t="shared" si="207"/>
        <v>0</v>
      </c>
      <c r="SQU21" s="773">
        <f t="shared" si="207"/>
        <v>0</v>
      </c>
      <c r="SQV21" s="773">
        <f t="shared" si="207"/>
        <v>0</v>
      </c>
      <c r="SQW21" s="773">
        <f t="shared" si="207"/>
        <v>0</v>
      </c>
      <c r="SQX21" s="773">
        <f t="shared" si="207"/>
        <v>0</v>
      </c>
      <c r="SQY21" s="773">
        <f t="shared" si="207"/>
        <v>0</v>
      </c>
      <c r="SQZ21" s="773">
        <f t="shared" si="207"/>
        <v>0</v>
      </c>
      <c r="SRA21" s="773">
        <f t="shared" si="207"/>
        <v>0</v>
      </c>
      <c r="SRB21" s="773">
        <f t="shared" si="207"/>
        <v>0</v>
      </c>
      <c r="SRC21" s="773">
        <f t="shared" si="207"/>
        <v>0</v>
      </c>
      <c r="SRD21" s="773">
        <f t="shared" si="207"/>
        <v>0</v>
      </c>
      <c r="SRE21" s="773">
        <f t="shared" si="207"/>
        <v>0</v>
      </c>
      <c r="SRF21" s="773">
        <f t="shared" si="207"/>
        <v>0</v>
      </c>
      <c r="SRG21" s="773">
        <f t="shared" si="207"/>
        <v>0</v>
      </c>
      <c r="SRH21" s="773">
        <f t="shared" ref="SRH21:STS21" si="208">IF(OR(SRH26&lt;$C$18,SRH26&gt;($C$18+9)),0,SRH27)</f>
        <v>0</v>
      </c>
      <c r="SRI21" s="773">
        <f t="shared" si="208"/>
        <v>0</v>
      </c>
      <c r="SRJ21" s="773">
        <f t="shared" si="208"/>
        <v>0</v>
      </c>
      <c r="SRK21" s="773">
        <f t="shared" si="208"/>
        <v>0</v>
      </c>
      <c r="SRL21" s="773">
        <f t="shared" si="208"/>
        <v>0</v>
      </c>
      <c r="SRM21" s="773">
        <f t="shared" si="208"/>
        <v>0</v>
      </c>
      <c r="SRN21" s="773">
        <f t="shared" si="208"/>
        <v>0</v>
      </c>
      <c r="SRO21" s="773">
        <f t="shared" si="208"/>
        <v>0</v>
      </c>
      <c r="SRP21" s="773">
        <f t="shared" si="208"/>
        <v>0</v>
      </c>
      <c r="SRQ21" s="773">
        <f t="shared" si="208"/>
        <v>0</v>
      </c>
      <c r="SRR21" s="773">
        <f t="shared" si="208"/>
        <v>0</v>
      </c>
      <c r="SRS21" s="773">
        <f t="shared" si="208"/>
        <v>0</v>
      </c>
      <c r="SRT21" s="773">
        <f t="shared" si="208"/>
        <v>0</v>
      </c>
      <c r="SRU21" s="773">
        <f t="shared" si="208"/>
        <v>0</v>
      </c>
      <c r="SRV21" s="773">
        <f t="shared" si="208"/>
        <v>0</v>
      </c>
      <c r="SRW21" s="773">
        <f t="shared" si="208"/>
        <v>0</v>
      </c>
      <c r="SRX21" s="773">
        <f t="shared" si="208"/>
        <v>0</v>
      </c>
      <c r="SRY21" s="773">
        <f t="shared" si="208"/>
        <v>0</v>
      </c>
      <c r="SRZ21" s="773">
        <f t="shared" si="208"/>
        <v>0</v>
      </c>
      <c r="SSA21" s="773">
        <f t="shared" si="208"/>
        <v>0</v>
      </c>
      <c r="SSB21" s="773">
        <f t="shared" si="208"/>
        <v>0</v>
      </c>
      <c r="SSC21" s="773">
        <f t="shared" si="208"/>
        <v>0</v>
      </c>
      <c r="SSD21" s="773">
        <f t="shared" si="208"/>
        <v>0</v>
      </c>
      <c r="SSE21" s="773">
        <f t="shared" si="208"/>
        <v>0</v>
      </c>
      <c r="SSF21" s="773">
        <f t="shared" si="208"/>
        <v>0</v>
      </c>
      <c r="SSG21" s="773">
        <f t="shared" si="208"/>
        <v>0</v>
      </c>
      <c r="SSH21" s="773">
        <f t="shared" si="208"/>
        <v>0</v>
      </c>
      <c r="SSI21" s="773">
        <f t="shared" si="208"/>
        <v>0</v>
      </c>
      <c r="SSJ21" s="773">
        <f t="shared" si="208"/>
        <v>0</v>
      </c>
      <c r="SSK21" s="773">
        <f t="shared" si="208"/>
        <v>0</v>
      </c>
      <c r="SSL21" s="773">
        <f t="shared" si="208"/>
        <v>0</v>
      </c>
      <c r="SSM21" s="773">
        <f t="shared" si="208"/>
        <v>0</v>
      </c>
      <c r="SSN21" s="773">
        <f t="shared" si="208"/>
        <v>0</v>
      </c>
      <c r="SSO21" s="773">
        <f t="shared" si="208"/>
        <v>0</v>
      </c>
      <c r="SSP21" s="773">
        <f t="shared" si="208"/>
        <v>0</v>
      </c>
      <c r="SSQ21" s="773">
        <f t="shared" si="208"/>
        <v>0</v>
      </c>
      <c r="SSR21" s="773">
        <f t="shared" si="208"/>
        <v>0</v>
      </c>
      <c r="SSS21" s="773">
        <f t="shared" si="208"/>
        <v>0</v>
      </c>
      <c r="SST21" s="773">
        <f t="shared" si="208"/>
        <v>0</v>
      </c>
      <c r="SSU21" s="773">
        <f t="shared" si="208"/>
        <v>0</v>
      </c>
      <c r="SSV21" s="773">
        <f t="shared" si="208"/>
        <v>0</v>
      </c>
      <c r="SSW21" s="773">
        <f t="shared" si="208"/>
        <v>0</v>
      </c>
      <c r="SSX21" s="773">
        <f t="shared" si="208"/>
        <v>0</v>
      </c>
      <c r="SSY21" s="773">
        <f t="shared" si="208"/>
        <v>0</v>
      </c>
      <c r="SSZ21" s="773">
        <f t="shared" si="208"/>
        <v>0</v>
      </c>
      <c r="STA21" s="773">
        <f t="shared" si="208"/>
        <v>0</v>
      </c>
      <c r="STB21" s="773">
        <f t="shared" si="208"/>
        <v>0</v>
      </c>
      <c r="STC21" s="773">
        <f t="shared" si="208"/>
        <v>0</v>
      </c>
      <c r="STD21" s="773">
        <f t="shared" si="208"/>
        <v>0</v>
      </c>
      <c r="STE21" s="773">
        <f t="shared" si="208"/>
        <v>0</v>
      </c>
      <c r="STF21" s="773">
        <f t="shared" si="208"/>
        <v>0</v>
      </c>
      <c r="STG21" s="773">
        <f t="shared" si="208"/>
        <v>0</v>
      </c>
      <c r="STH21" s="773">
        <f t="shared" si="208"/>
        <v>0</v>
      </c>
      <c r="STI21" s="773">
        <f t="shared" si="208"/>
        <v>0</v>
      </c>
      <c r="STJ21" s="773">
        <f t="shared" si="208"/>
        <v>0</v>
      </c>
      <c r="STK21" s="773">
        <f t="shared" si="208"/>
        <v>0</v>
      </c>
      <c r="STL21" s="773">
        <f t="shared" si="208"/>
        <v>0</v>
      </c>
      <c r="STM21" s="773">
        <f t="shared" si="208"/>
        <v>0</v>
      </c>
      <c r="STN21" s="773">
        <f t="shared" si="208"/>
        <v>0</v>
      </c>
      <c r="STO21" s="773">
        <f t="shared" si="208"/>
        <v>0</v>
      </c>
      <c r="STP21" s="773">
        <f t="shared" si="208"/>
        <v>0</v>
      </c>
      <c r="STQ21" s="773">
        <f t="shared" si="208"/>
        <v>0</v>
      </c>
      <c r="STR21" s="773">
        <f t="shared" si="208"/>
        <v>0</v>
      </c>
      <c r="STS21" s="773">
        <f t="shared" si="208"/>
        <v>0</v>
      </c>
      <c r="STT21" s="773">
        <f t="shared" ref="STT21:SWE21" si="209">IF(OR(STT26&lt;$C$18,STT26&gt;($C$18+9)),0,STT27)</f>
        <v>0</v>
      </c>
      <c r="STU21" s="773">
        <f t="shared" si="209"/>
        <v>0</v>
      </c>
      <c r="STV21" s="773">
        <f t="shared" si="209"/>
        <v>0</v>
      </c>
      <c r="STW21" s="773">
        <f t="shared" si="209"/>
        <v>0</v>
      </c>
      <c r="STX21" s="773">
        <f t="shared" si="209"/>
        <v>0</v>
      </c>
      <c r="STY21" s="773">
        <f t="shared" si="209"/>
        <v>0</v>
      </c>
      <c r="STZ21" s="773">
        <f t="shared" si="209"/>
        <v>0</v>
      </c>
      <c r="SUA21" s="773">
        <f t="shared" si="209"/>
        <v>0</v>
      </c>
      <c r="SUB21" s="773">
        <f t="shared" si="209"/>
        <v>0</v>
      </c>
      <c r="SUC21" s="773">
        <f t="shared" si="209"/>
        <v>0</v>
      </c>
      <c r="SUD21" s="773">
        <f t="shared" si="209"/>
        <v>0</v>
      </c>
      <c r="SUE21" s="773">
        <f t="shared" si="209"/>
        <v>0</v>
      </c>
      <c r="SUF21" s="773">
        <f t="shared" si="209"/>
        <v>0</v>
      </c>
      <c r="SUG21" s="773">
        <f t="shared" si="209"/>
        <v>0</v>
      </c>
      <c r="SUH21" s="773">
        <f t="shared" si="209"/>
        <v>0</v>
      </c>
      <c r="SUI21" s="773">
        <f t="shared" si="209"/>
        <v>0</v>
      </c>
      <c r="SUJ21" s="773">
        <f t="shared" si="209"/>
        <v>0</v>
      </c>
      <c r="SUK21" s="773">
        <f t="shared" si="209"/>
        <v>0</v>
      </c>
      <c r="SUL21" s="773">
        <f t="shared" si="209"/>
        <v>0</v>
      </c>
      <c r="SUM21" s="773">
        <f t="shared" si="209"/>
        <v>0</v>
      </c>
      <c r="SUN21" s="773">
        <f t="shared" si="209"/>
        <v>0</v>
      </c>
      <c r="SUO21" s="773">
        <f t="shared" si="209"/>
        <v>0</v>
      </c>
      <c r="SUP21" s="773">
        <f t="shared" si="209"/>
        <v>0</v>
      </c>
      <c r="SUQ21" s="773">
        <f t="shared" si="209"/>
        <v>0</v>
      </c>
      <c r="SUR21" s="773">
        <f t="shared" si="209"/>
        <v>0</v>
      </c>
      <c r="SUS21" s="773">
        <f t="shared" si="209"/>
        <v>0</v>
      </c>
      <c r="SUT21" s="773">
        <f t="shared" si="209"/>
        <v>0</v>
      </c>
      <c r="SUU21" s="773">
        <f t="shared" si="209"/>
        <v>0</v>
      </c>
      <c r="SUV21" s="773">
        <f t="shared" si="209"/>
        <v>0</v>
      </c>
      <c r="SUW21" s="773">
        <f t="shared" si="209"/>
        <v>0</v>
      </c>
      <c r="SUX21" s="773">
        <f t="shared" si="209"/>
        <v>0</v>
      </c>
      <c r="SUY21" s="773">
        <f t="shared" si="209"/>
        <v>0</v>
      </c>
      <c r="SUZ21" s="773">
        <f t="shared" si="209"/>
        <v>0</v>
      </c>
      <c r="SVA21" s="773">
        <f t="shared" si="209"/>
        <v>0</v>
      </c>
      <c r="SVB21" s="773">
        <f t="shared" si="209"/>
        <v>0</v>
      </c>
      <c r="SVC21" s="773">
        <f t="shared" si="209"/>
        <v>0</v>
      </c>
      <c r="SVD21" s="773">
        <f t="shared" si="209"/>
        <v>0</v>
      </c>
      <c r="SVE21" s="773">
        <f t="shared" si="209"/>
        <v>0</v>
      </c>
      <c r="SVF21" s="773">
        <f t="shared" si="209"/>
        <v>0</v>
      </c>
      <c r="SVG21" s="773">
        <f t="shared" si="209"/>
        <v>0</v>
      </c>
      <c r="SVH21" s="773">
        <f t="shared" si="209"/>
        <v>0</v>
      </c>
      <c r="SVI21" s="773">
        <f t="shared" si="209"/>
        <v>0</v>
      </c>
      <c r="SVJ21" s="773">
        <f t="shared" si="209"/>
        <v>0</v>
      </c>
      <c r="SVK21" s="773">
        <f t="shared" si="209"/>
        <v>0</v>
      </c>
      <c r="SVL21" s="773">
        <f t="shared" si="209"/>
        <v>0</v>
      </c>
      <c r="SVM21" s="773">
        <f t="shared" si="209"/>
        <v>0</v>
      </c>
      <c r="SVN21" s="773">
        <f t="shared" si="209"/>
        <v>0</v>
      </c>
      <c r="SVO21" s="773">
        <f t="shared" si="209"/>
        <v>0</v>
      </c>
      <c r="SVP21" s="773">
        <f t="shared" si="209"/>
        <v>0</v>
      </c>
      <c r="SVQ21" s="773">
        <f t="shared" si="209"/>
        <v>0</v>
      </c>
      <c r="SVR21" s="773">
        <f t="shared" si="209"/>
        <v>0</v>
      </c>
      <c r="SVS21" s="773">
        <f t="shared" si="209"/>
        <v>0</v>
      </c>
      <c r="SVT21" s="773">
        <f t="shared" si="209"/>
        <v>0</v>
      </c>
      <c r="SVU21" s="773">
        <f t="shared" si="209"/>
        <v>0</v>
      </c>
      <c r="SVV21" s="773">
        <f t="shared" si="209"/>
        <v>0</v>
      </c>
      <c r="SVW21" s="773">
        <f t="shared" si="209"/>
        <v>0</v>
      </c>
      <c r="SVX21" s="773">
        <f t="shared" si="209"/>
        <v>0</v>
      </c>
      <c r="SVY21" s="773">
        <f t="shared" si="209"/>
        <v>0</v>
      </c>
      <c r="SVZ21" s="773">
        <f t="shared" si="209"/>
        <v>0</v>
      </c>
      <c r="SWA21" s="773">
        <f t="shared" si="209"/>
        <v>0</v>
      </c>
      <c r="SWB21" s="773">
        <f t="shared" si="209"/>
        <v>0</v>
      </c>
      <c r="SWC21" s="773">
        <f t="shared" si="209"/>
        <v>0</v>
      </c>
      <c r="SWD21" s="773">
        <f t="shared" si="209"/>
        <v>0</v>
      </c>
      <c r="SWE21" s="773">
        <f t="shared" si="209"/>
        <v>0</v>
      </c>
      <c r="SWF21" s="773">
        <f t="shared" ref="SWF21:SYQ21" si="210">IF(OR(SWF26&lt;$C$18,SWF26&gt;($C$18+9)),0,SWF27)</f>
        <v>0</v>
      </c>
      <c r="SWG21" s="773">
        <f t="shared" si="210"/>
        <v>0</v>
      </c>
      <c r="SWH21" s="773">
        <f t="shared" si="210"/>
        <v>0</v>
      </c>
      <c r="SWI21" s="773">
        <f t="shared" si="210"/>
        <v>0</v>
      </c>
      <c r="SWJ21" s="773">
        <f t="shared" si="210"/>
        <v>0</v>
      </c>
      <c r="SWK21" s="773">
        <f t="shared" si="210"/>
        <v>0</v>
      </c>
      <c r="SWL21" s="773">
        <f t="shared" si="210"/>
        <v>0</v>
      </c>
      <c r="SWM21" s="773">
        <f t="shared" si="210"/>
        <v>0</v>
      </c>
      <c r="SWN21" s="773">
        <f t="shared" si="210"/>
        <v>0</v>
      </c>
      <c r="SWO21" s="773">
        <f t="shared" si="210"/>
        <v>0</v>
      </c>
      <c r="SWP21" s="773">
        <f t="shared" si="210"/>
        <v>0</v>
      </c>
      <c r="SWQ21" s="773">
        <f t="shared" si="210"/>
        <v>0</v>
      </c>
      <c r="SWR21" s="773">
        <f t="shared" si="210"/>
        <v>0</v>
      </c>
      <c r="SWS21" s="773">
        <f t="shared" si="210"/>
        <v>0</v>
      </c>
      <c r="SWT21" s="773">
        <f t="shared" si="210"/>
        <v>0</v>
      </c>
      <c r="SWU21" s="773">
        <f t="shared" si="210"/>
        <v>0</v>
      </c>
      <c r="SWV21" s="773">
        <f t="shared" si="210"/>
        <v>0</v>
      </c>
      <c r="SWW21" s="773">
        <f t="shared" si="210"/>
        <v>0</v>
      </c>
      <c r="SWX21" s="773">
        <f t="shared" si="210"/>
        <v>0</v>
      </c>
      <c r="SWY21" s="773">
        <f t="shared" si="210"/>
        <v>0</v>
      </c>
      <c r="SWZ21" s="773">
        <f t="shared" si="210"/>
        <v>0</v>
      </c>
      <c r="SXA21" s="773">
        <f t="shared" si="210"/>
        <v>0</v>
      </c>
      <c r="SXB21" s="773">
        <f t="shared" si="210"/>
        <v>0</v>
      </c>
      <c r="SXC21" s="773">
        <f t="shared" si="210"/>
        <v>0</v>
      </c>
      <c r="SXD21" s="773">
        <f t="shared" si="210"/>
        <v>0</v>
      </c>
      <c r="SXE21" s="773">
        <f t="shared" si="210"/>
        <v>0</v>
      </c>
      <c r="SXF21" s="773">
        <f t="shared" si="210"/>
        <v>0</v>
      </c>
      <c r="SXG21" s="773">
        <f t="shared" si="210"/>
        <v>0</v>
      </c>
      <c r="SXH21" s="773">
        <f t="shared" si="210"/>
        <v>0</v>
      </c>
      <c r="SXI21" s="773">
        <f t="shared" si="210"/>
        <v>0</v>
      </c>
      <c r="SXJ21" s="773">
        <f t="shared" si="210"/>
        <v>0</v>
      </c>
      <c r="SXK21" s="773">
        <f t="shared" si="210"/>
        <v>0</v>
      </c>
      <c r="SXL21" s="773">
        <f t="shared" si="210"/>
        <v>0</v>
      </c>
      <c r="SXM21" s="773">
        <f t="shared" si="210"/>
        <v>0</v>
      </c>
      <c r="SXN21" s="773">
        <f t="shared" si="210"/>
        <v>0</v>
      </c>
      <c r="SXO21" s="773">
        <f t="shared" si="210"/>
        <v>0</v>
      </c>
      <c r="SXP21" s="773">
        <f t="shared" si="210"/>
        <v>0</v>
      </c>
      <c r="SXQ21" s="773">
        <f t="shared" si="210"/>
        <v>0</v>
      </c>
      <c r="SXR21" s="773">
        <f t="shared" si="210"/>
        <v>0</v>
      </c>
      <c r="SXS21" s="773">
        <f t="shared" si="210"/>
        <v>0</v>
      </c>
      <c r="SXT21" s="773">
        <f t="shared" si="210"/>
        <v>0</v>
      </c>
      <c r="SXU21" s="773">
        <f t="shared" si="210"/>
        <v>0</v>
      </c>
      <c r="SXV21" s="773">
        <f t="shared" si="210"/>
        <v>0</v>
      </c>
      <c r="SXW21" s="773">
        <f t="shared" si="210"/>
        <v>0</v>
      </c>
      <c r="SXX21" s="773">
        <f t="shared" si="210"/>
        <v>0</v>
      </c>
      <c r="SXY21" s="773">
        <f t="shared" si="210"/>
        <v>0</v>
      </c>
      <c r="SXZ21" s="773">
        <f t="shared" si="210"/>
        <v>0</v>
      </c>
      <c r="SYA21" s="773">
        <f t="shared" si="210"/>
        <v>0</v>
      </c>
      <c r="SYB21" s="773">
        <f t="shared" si="210"/>
        <v>0</v>
      </c>
      <c r="SYC21" s="773">
        <f t="shared" si="210"/>
        <v>0</v>
      </c>
      <c r="SYD21" s="773">
        <f t="shared" si="210"/>
        <v>0</v>
      </c>
      <c r="SYE21" s="773">
        <f t="shared" si="210"/>
        <v>0</v>
      </c>
      <c r="SYF21" s="773">
        <f t="shared" si="210"/>
        <v>0</v>
      </c>
      <c r="SYG21" s="773">
        <f t="shared" si="210"/>
        <v>0</v>
      </c>
      <c r="SYH21" s="773">
        <f t="shared" si="210"/>
        <v>0</v>
      </c>
      <c r="SYI21" s="773">
        <f t="shared" si="210"/>
        <v>0</v>
      </c>
      <c r="SYJ21" s="773">
        <f t="shared" si="210"/>
        <v>0</v>
      </c>
      <c r="SYK21" s="773">
        <f t="shared" si="210"/>
        <v>0</v>
      </c>
      <c r="SYL21" s="773">
        <f t="shared" si="210"/>
        <v>0</v>
      </c>
      <c r="SYM21" s="773">
        <f t="shared" si="210"/>
        <v>0</v>
      </c>
      <c r="SYN21" s="773">
        <f t="shared" si="210"/>
        <v>0</v>
      </c>
      <c r="SYO21" s="773">
        <f t="shared" si="210"/>
        <v>0</v>
      </c>
      <c r="SYP21" s="773">
        <f t="shared" si="210"/>
        <v>0</v>
      </c>
      <c r="SYQ21" s="773">
        <f t="shared" si="210"/>
        <v>0</v>
      </c>
      <c r="SYR21" s="773">
        <f t="shared" ref="SYR21:TBC21" si="211">IF(OR(SYR26&lt;$C$18,SYR26&gt;($C$18+9)),0,SYR27)</f>
        <v>0</v>
      </c>
      <c r="SYS21" s="773">
        <f t="shared" si="211"/>
        <v>0</v>
      </c>
      <c r="SYT21" s="773">
        <f t="shared" si="211"/>
        <v>0</v>
      </c>
      <c r="SYU21" s="773">
        <f t="shared" si="211"/>
        <v>0</v>
      </c>
      <c r="SYV21" s="773">
        <f t="shared" si="211"/>
        <v>0</v>
      </c>
      <c r="SYW21" s="773">
        <f t="shared" si="211"/>
        <v>0</v>
      </c>
      <c r="SYX21" s="773">
        <f t="shared" si="211"/>
        <v>0</v>
      </c>
      <c r="SYY21" s="773">
        <f t="shared" si="211"/>
        <v>0</v>
      </c>
      <c r="SYZ21" s="773">
        <f t="shared" si="211"/>
        <v>0</v>
      </c>
      <c r="SZA21" s="773">
        <f t="shared" si="211"/>
        <v>0</v>
      </c>
      <c r="SZB21" s="773">
        <f t="shared" si="211"/>
        <v>0</v>
      </c>
      <c r="SZC21" s="773">
        <f t="shared" si="211"/>
        <v>0</v>
      </c>
      <c r="SZD21" s="773">
        <f t="shared" si="211"/>
        <v>0</v>
      </c>
      <c r="SZE21" s="773">
        <f t="shared" si="211"/>
        <v>0</v>
      </c>
      <c r="SZF21" s="773">
        <f t="shared" si="211"/>
        <v>0</v>
      </c>
      <c r="SZG21" s="773">
        <f t="shared" si="211"/>
        <v>0</v>
      </c>
      <c r="SZH21" s="773">
        <f t="shared" si="211"/>
        <v>0</v>
      </c>
      <c r="SZI21" s="773">
        <f t="shared" si="211"/>
        <v>0</v>
      </c>
      <c r="SZJ21" s="773">
        <f t="shared" si="211"/>
        <v>0</v>
      </c>
      <c r="SZK21" s="773">
        <f t="shared" si="211"/>
        <v>0</v>
      </c>
      <c r="SZL21" s="773">
        <f t="shared" si="211"/>
        <v>0</v>
      </c>
      <c r="SZM21" s="773">
        <f t="shared" si="211"/>
        <v>0</v>
      </c>
      <c r="SZN21" s="773">
        <f t="shared" si="211"/>
        <v>0</v>
      </c>
      <c r="SZO21" s="773">
        <f t="shared" si="211"/>
        <v>0</v>
      </c>
      <c r="SZP21" s="773">
        <f t="shared" si="211"/>
        <v>0</v>
      </c>
      <c r="SZQ21" s="773">
        <f t="shared" si="211"/>
        <v>0</v>
      </c>
      <c r="SZR21" s="773">
        <f t="shared" si="211"/>
        <v>0</v>
      </c>
      <c r="SZS21" s="773">
        <f t="shared" si="211"/>
        <v>0</v>
      </c>
      <c r="SZT21" s="773">
        <f t="shared" si="211"/>
        <v>0</v>
      </c>
      <c r="SZU21" s="773">
        <f t="shared" si="211"/>
        <v>0</v>
      </c>
      <c r="SZV21" s="773">
        <f t="shared" si="211"/>
        <v>0</v>
      </c>
      <c r="SZW21" s="773">
        <f t="shared" si="211"/>
        <v>0</v>
      </c>
      <c r="SZX21" s="773">
        <f t="shared" si="211"/>
        <v>0</v>
      </c>
      <c r="SZY21" s="773">
        <f t="shared" si="211"/>
        <v>0</v>
      </c>
      <c r="SZZ21" s="773">
        <f t="shared" si="211"/>
        <v>0</v>
      </c>
      <c r="TAA21" s="773">
        <f t="shared" si="211"/>
        <v>0</v>
      </c>
      <c r="TAB21" s="773">
        <f t="shared" si="211"/>
        <v>0</v>
      </c>
      <c r="TAC21" s="773">
        <f t="shared" si="211"/>
        <v>0</v>
      </c>
      <c r="TAD21" s="773">
        <f t="shared" si="211"/>
        <v>0</v>
      </c>
      <c r="TAE21" s="773">
        <f t="shared" si="211"/>
        <v>0</v>
      </c>
      <c r="TAF21" s="773">
        <f t="shared" si="211"/>
        <v>0</v>
      </c>
      <c r="TAG21" s="773">
        <f t="shared" si="211"/>
        <v>0</v>
      </c>
      <c r="TAH21" s="773">
        <f t="shared" si="211"/>
        <v>0</v>
      </c>
      <c r="TAI21" s="773">
        <f t="shared" si="211"/>
        <v>0</v>
      </c>
      <c r="TAJ21" s="773">
        <f t="shared" si="211"/>
        <v>0</v>
      </c>
      <c r="TAK21" s="773">
        <f t="shared" si="211"/>
        <v>0</v>
      </c>
      <c r="TAL21" s="773">
        <f t="shared" si="211"/>
        <v>0</v>
      </c>
      <c r="TAM21" s="773">
        <f t="shared" si="211"/>
        <v>0</v>
      </c>
      <c r="TAN21" s="773">
        <f t="shared" si="211"/>
        <v>0</v>
      </c>
      <c r="TAO21" s="773">
        <f t="shared" si="211"/>
        <v>0</v>
      </c>
      <c r="TAP21" s="773">
        <f t="shared" si="211"/>
        <v>0</v>
      </c>
      <c r="TAQ21" s="773">
        <f t="shared" si="211"/>
        <v>0</v>
      </c>
      <c r="TAR21" s="773">
        <f t="shared" si="211"/>
        <v>0</v>
      </c>
      <c r="TAS21" s="773">
        <f t="shared" si="211"/>
        <v>0</v>
      </c>
      <c r="TAT21" s="773">
        <f t="shared" si="211"/>
        <v>0</v>
      </c>
      <c r="TAU21" s="773">
        <f t="shared" si="211"/>
        <v>0</v>
      </c>
      <c r="TAV21" s="773">
        <f t="shared" si="211"/>
        <v>0</v>
      </c>
      <c r="TAW21" s="773">
        <f t="shared" si="211"/>
        <v>0</v>
      </c>
      <c r="TAX21" s="773">
        <f t="shared" si="211"/>
        <v>0</v>
      </c>
      <c r="TAY21" s="773">
        <f t="shared" si="211"/>
        <v>0</v>
      </c>
      <c r="TAZ21" s="773">
        <f t="shared" si="211"/>
        <v>0</v>
      </c>
      <c r="TBA21" s="773">
        <f t="shared" si="211"/>
        <v>0</v>
      </c>
      <c r="TBB21" s="773">
        <f t="shared" si="211"/>
        <v>0</v>
      </c>
      <c r="TBC21" s="773">
        <f t="shared" si="211"/>
        <v>0</v>
      </c>
      <c r="TBD21" s="773">
        <f t="shared" ref="TBD21:TDO21" si="212">IF(OR(TBD26&lt;$C$18,TBD26&gt;($C$18+9)),0,TBD27)</f>
        <v>0</v>
      </c>
      <c r="TBE21" s="773">
        <f t="shared" si="212"/>
        <v>0</v>
      </c>
      <c r="TBF21" s="773">
        <f t="shared" si="212"/>
        <v>0</v>
      </c>
      <c r="TBG21" s="773">
        <f t="shared" si="212"/>
        <v>0</v>
      </c>
      <c r="TBH21" s="773">
        <f t="shared" si="212"/>
        <v>0</v>
      </c>
      <c r="TBI21" s="773">
        <f t="shared" si="212"/>
        <v>0</v>
      </c>
      <c r="TBJ21" s="773">
        <f t="shared" si="212"/>
        <v>0</v>
      </c>
      <c r="TBK21" s="773">
        <f t="shared" si="212"/>
        <v>0</v>
      </c>
      <c r="TBL21" s="773">
        <f t="shared" si="212"/>
        <v>0</v>
      </c>
      <c r="TBM21" s="773">
        <f t="shared" si="212"/>
        <v>0</v>
      </c>
      <c r="TBN21" s="773">
        <f t="shared" si="212"/>
        <v>0</v>
      </c>
      <c r="TBO21" s="773">
        <f t="shared" si="212"/>
        <v>0</v>
      </c>
      <c r="TBP21" s="773">
        <f t="shared" si="212"/>
        <v>0</v>
      </c>
      <c r="TBQ21" s="773">
        <f t="shared" si="212"/>
        <v>0</v>
      </c>
      <c r="TBR21" s="773">
        <f t="shared" si="212"/>
        <v>0</v>
      </c>
      <c r="TBS21" s="773">
        <f t="shared" si="212"/>
        <v>0</v>
      </c>
      <c r="TBT21" s="773">
        <f t="shared" si="212"/>
        <v>0</v>
      </c>
      <c r="TBU21" s="773">
        <f t="shared" si="212"/>
        <v>0</v>
      </c>
      <c r="TBV21" s="773">
        <f t="shared" si="212"/>
        <v>0</v>
      </c>
      <c r="TBW21" s="773">
        <f t="shared" si="212"/>
        <v>0</v>
      </c>
      <c r="TBX21" s="773">
        <f t="shared" si="212"/>
        <v>0</v>
      </c>
      <c r="TBY21" s="773">
        <f t="shared" si="212"/>
        <v>0</v>
      </c>
      <c r="TBZ21" s="773">
        <f t="shared" si="212"/>
        <v>0</v>
      </c>
      <c r="TCA21" s="773">
        <f t="shared" si="212"/>
        <v>0</v>
      </c>
      <c r="TCB21" s="773">
        <f t="shared" si="212"/>
        <v>0</v>
      </c>
      <c r="TCC21" s="773">
        <f t="shared" si="212"/>
        <v>0</v>
      </c>
      <c r="TCD21" s="773">
        <f t="shared" si="212"/>
        <v>0</v>
      </c>
      <c r="TCE21" s="773">
        <f t="shared" si="212"/>
        <v>0</v>
      </c>
      <c r="TCF21" s="773">
        <f t="shared" si="212"/>
        <v>0</v>
      </c>
      <c r="TCG21" s="773">
        <f t="shared" si="212"/>
        <v>0</v>
      </c>
      <c r="TCH21" s="773">
        <f t="shared" si="212"/>
        <v>0</v>
      </c>
      <c r="TCI21" s="773">
        <f t="shared" si="212"/>
        <v>0</v>
      </c>
      <c r="TCJ21" s="773">
        <f t="shared" si="212"/>
        <v>0</v>
      </c>
      <c r="TCK21" s="773">
        <f t="shared" si="212"/>
        <v>0</v>
      </c>
      <c r="TCL21" s="773">
        <f t="shared" si="212"/>
        <v>0</v>
      </c>
      <c r="TCM21" s="773">
        <f t="shared" si="212"/>
        <v>0</v>
      </c>
      <c r="TCN21" s="773">
        <f t="shared" si="212"/>
        <v>0</v>
      </c>
      <c r="TCO21" s="773">
        <f t="shared" si="212"/>
        <v>0</v>
      </c>
      <c r="TCP21" s="773">
        <f t="shared" si="212"/>
        <v>0</v>
      </c>
      <c r="TCQ21" s="773">
        <f t="shared" si="212"/>
        <v>0</v>
      </c>
      <c r="TCR21" s="773">
        <f t="shared" si="212"/>
        <v>0</v>
      </c>
      <c r="TCS21" s="773">
        <f t="shared" si="212"/>
        <v>0</v>
      </c>
      <c r="TCT21" s="773">
        <f t="shared" si="212"/>
        <v>0</v>
      </c>
      <c r="TCU21" s="773">
        <f t="shared" si="212"/>
        <v>0</v>
      </c>
      <c r="TCV21" s="773">
        <f t="shared" si="212"/>
        <v>0</v>
      </c>
      <c r="TCW21" s="773">
        <f t="shared" si="212"/>
        <v>0</v>
      </c>
      <c r="TCX21" s="773">
        <f t="shared" si="212"/>
        <v>0</v>
      </c>
      <c r="TCY21" s="773">
        <f t="shared" si="212"/>
        <v>0</v>
      </c>
      <c r="TCZ21" s="773">
        <f t="shared" si="212"/>
        <v>0</v>
      </c>
      <c r="TDA21" s="773">
        <f t="shared" si="212"/>
        <v>0</v>
      </c>
      <c r="TDB21" s="773">
        <f t="shared" si="212"/>
        <v>0</v>
      </c>
      <c r="TDC21" s="773">
        <f t="shared" si="212"/>
        <v>0</v>
      </c>
      <c r="TDD21" s="773">
        <f t="shared" si="212"/>
        <v>0</v>
      </c>
      <c r="TDE21" s="773">
        <f t="shared" si="212"/>
        <v>0</v>
      </c>
      <c r="TDF21" s="773">
        <f t="shared" si="212"/>
        <v>0</v>
      </c>
      <c r="TDG21" s="773">
        <f t="shared" si="212"/>
        <v>0</v>
      </c>
      <c r="TDH21" s="773">
        <f t="shared" si="212"/>
        <v>0</v>
      </c>
      <c r="TDI21" s="773">
        <f t="shared" si="212"/>
        <v>0</v>
      </c>
      <c r="TDJ21" s="773">
        <f t="shared" si="212"/>
        <v>0</v>
      </c>
      <c r="TDK21" s="773">
        <f t="shared" si="212"/>
        <v>0</v>
      </c>
      <c r="TDL21" s="773">
        <f t="shared" si="212"/>
        <v>0</v>
      </c>
      <c r="TDM21" s="773">
        <f t="shared" si="212"/>
        <v>0</v>
      </c>
      <c r="TDN21" s="773">
        <f t="shared" si="212"/>
        <v>0</v>
      </c>
      <c r="TDO21" s="773">
        <f t="shared" si="212"/>
        <v>0</v>
      </c>
      <c r="TDP21" s="773">
        <f t="shared" ref="TDP21:TGA21" si="213">IF(OR(TDP26&lt;$C$18,TDP26&gt;($C$18+9)),0,TDP27)</f>
        <v>0</v>
      </c>
      <c r="TDQ21" s="773">
        <f t="shared" si="213"/>
        <v>0</v>
      </c>
      <c r="TDR21" s="773">
        <f t="shared" si="213"/>
        <v>0</v>
      </c>
      <c r="TDS21" s="773">
        <f t="shared" si="213"/>
        <v>0</v>
      </c>
      <c r="TDT21" s="773">
        <f t="shared" si="213"/>
        <v>0</v>
      </c>
      <c r="TDU21" s="773">
        <f t="shared" si="213"/>
        <v>0</v>
      </c>
      <c r="TDV21" s="773">
        <f t="shared" si="213"/>
        <v>0</v>
      </c>
      <c r="TDW21" s="773">
        <f t="shared" si="213"/>
        <v>0</v>
      </c>
      <c r="TDX21" s="773">
        <f t="shared" si="213"/>
        <v>0</v>
      </c>
      <c r="TDY21" s="773">
        <f t="shared" si="213"/>
        <v>0</v>
      </c>
      <c r="TDZ21" s="773">
        <f t="shared" si="213"/>
        <v>0</v>
      </c>
      <c r="TEA21" s="773">
        <f t="shared" si="213"/>
        <v>0</v>
      </c>
      <c r="TEB21" s="773">
        <f t="shared" si="213"/>
        <v>0</v>
      </c>
      <c r="TEC21" s="773">
        <f t="shared" si="213"/>
        <v>0</v>
      </c>
      <c r="TED21" s="773">
        <f t="shared" si="213"/>
        <v>0</v>
      </c>
      <c r="TEE21" s="773">
        <f t="shared" si="213"/>
        <v>0</v>
      </c>
      <c r="TEF21" s="773">
        <f t="shared" si="213"/>
        <v>0</v>
      </c>
      <c r="TEG21" s="773">
        <f t="shared" si="213"/>
        <v>0</v>
      </c>
      <c r="TEH21" s="773">
        <f t="shared" si="213"/>
        <v>0</v>
      </c>
      <c r="TEI21" s="773">
        <f t="shared" si="213"/>
        <v>0</v>
      </c>
      <c r="TEJ21" s="773">
        <f t="shared" si="213"/>
        <v>0</v>
      </c>
      <c r="TEK21" s="773">
        <f t="shared" si="213"/>
        <v>0</v>
      </c>
      <c r="TEL21" s="773">
        <f t="shared" si="213"/>
        <v>0</v>
      </c>
      <c r="TEM21" s="773">
        <f t="shared" si="213"/>
        <v>0</v>
      </c>
      <c r="TEN21" s="773">
        <f t="shared" si="213"/>
        <v>0</v>
      </c>
      <c r="TEO21" s="773">
        <f t="shared" si="213"/>
        <v>0</v>
      </c>
      <c r="TEP21" s="773">
        <f t="shared" si="213"/>
        <v>0</v>
      </c>
      <c r="TEQ21" s="773">
        <f t="shared" si="213"/>
        <v>0</v>
      </c>
      <c r="TER21" s="773">
        <f t="shared" si="213"/>
        <v>0</v>
      </c>
      <c r="TES21" s="773">
        <f t="shared" si="213"/>
        <v>0</v>
      </c>
      <c r="TET21" s="773">
        <f t="shared" si="213"/>
        <v>0</v>
      </c>
      <c r="TEU21" s="773">
        <f t="shared" si="213"/>
        <v>0</v>
      </c>
      <c r="TEV21" s="773">
        <f t="shared" si="213"/>
        <v>0</v>
      </c>
      <c r="TEW21" s="773">
        <f t="shared" si="213"/>
        <v>0</v>
      </c>
      <c r="TEX21" s="773">
        <f t="shared" si="213"/>
        <v>0</v>
      </c>
      <c r="TEY21" s="773">
        <f t="shared" si="213"/>
        <v>0</v>
      </c>
      <c r="TEZ21" s="773">
        <f t="shared" si="213"/>
        <v>0</v>
      </c>
      <c r="TFA21" s="773">
        <f t="shared" si="213"/>
        <v>0</v>
      </c>
      <c r="TFB21" s="773">
        <f t="shared" si="213"/>
        <v>0</v>
      </c>
      <c r="TFC21" s="773">
        <f t="shared" si="213"/>
        <v>0</v>
      </c>
      <c r="TFD21" s="773">
        <f t="shared" si="213"/>
        <v>0</v>
      </c>
      <c r="TFE21" s="773">
        <f t="shared" si="213"/>
        <v>0</v>
      </c>
      <c r="TFF21" s="773">
        <f t="shared" si="213"/>
        <v>0</v>
      </c>
      <c r="TFG21" s="773">
        <f t="shared" si="213"/>
        <v>0</v>
      </c>
      <c r="TFH21" s="773">
        <f t="shared" si="213"/>
        <v>0</v>
      </c>
      <c r="TFI21" s="773">
        <f t="shared" si="213"/>
        <v>0</v>
      </c>
      <c r="TFJ21" s="773">
        <f t="shared" si="213"/>
        <v>0</v>
      </c>
      <c r="TFK21" s="773">
        <f t="shared" si="213"/>
        <v>0</v>
      </c>
      <c r="TFL21" s="773">
        <f t="shared" si="213"/>
        <v>0</v>
      </c>
      <c r="TFM21" s="773">
        <f t="shared" si="213"/>
        <v>0</v>
      </c>
      <c r="TFN21" s="773">
        <f t="shared" si="213"/>
        <v>0</v>
      </c>
      <c r="TFO21" s="773">
        <f t="shared" si="213"/>
        <v>0</v>
      </c>
      <c r="TFP21" s="773">
        <f t="shared" si="213"/>
        <v>0</v>
      </c>
      <c r="TFQ21" s="773">
        <f t="shared" si="213"/>
        <v>0</v>
      </c>
      <c r="TFR21" s="773">
        <f t="shared" si="213"/>
        <v>0</v>
      </c>
      <c r="TFS21" s="773">
        <f t="shared" si="213"/>
        <v>0</v>
      </c>
      <c r="TFT21" s="773">
        <f t="shared" si="213"/>
        <v>0</v>
      </c>
      <c r="TFU21" s="773">
        <f t="shared" si="213"/>
        <v>0</v>
      </c>
      <c r="TFV21" s="773">
        <f t="shared" si="213"/>
        <v>0</v>
      </c>
      <c r="TFW21" s="773">
        <f t="shared" si="213"/>
        <v>0</v>
      </c>
      <c r="TFX21" s="773">
        <f t="shared" si="213"/>
        <v>0</v>
      </c>
      <c r="TFY21" s="773">
        <f t="shared" si="213"/>
        <v>0</v>
      </c>
      <c r="TFZ21" s="773">
        <f t="shared" si="213"/>
        <v>0</v>
      </c>
      <c r="TGA21" s="773">
        <f t="shared" si="213"/>
        <v>0</v>
      </c>
      <c r="TGB21" s="773">
        <f t="shared" ref="TGB21:TIM21" si="214">IF(OR(TGB26&lt;$C$18,TGB26&gt;($C$18+9)),0,TGB27)</f>
        <v>0</v>
      </c>
      <c r="TGC21" s="773">
        <f t="shared" si="214"/>
        <v>0</v>
      </c>
      <c r="TGD21" s="773">
        <f t="shared" si="214"/>
        <v>0</v>
      </c>
      <c r="TGE21" s="773">
        <f t="shared" si="214"/>
        <v>0</v>
      </c>
      <c r="TGF21" s="773">
        <f t="shared" si="214"/>
        <v>0</v>
      </c>
      <c r="TGG21" s="773">
        <f t="shared" si="214"/>
        <v>0</v>
      </c>
      <c r="TGH21" s="773">
        <f t="shared" si="214"/>
        <v>0</v>
      </c>
      <c r="TGI21" s="773">
        <f t="shared" si="214"/>
        <v>0</v>
      </c>
      <c r="TGJ21" s="773">
        <f t="shared" si="214"/>
        <v>0</v>
      </c>
      <c r="TGK21" s="773">
        <f t="shared" si="214"/>
        <v>0</v>
      </c>
      <c r="TGL21" s="773">
        <f t="shared" si="214"/>
        <v>0</v>
      </c>
      <c r="TGM21" s="773">
        <f t="shared" si="214"/>
        <v>0</v>
      </c>
      <c r="TGN21" s="773">
        <f t="shared" si="214"/>
        <v>0</v>
      </c>
      <c r="TGO21" s="773">
        <f t="shared" si="214"/>
        <v>0</v>
      </c>
      <c r="TGP21" s="773">
        <f t="shared" si="214"/>
        <v>0</v>
      </c>
      <c r="TGQ21" s="773">
        <f t="shared" si="214"/>
        <v>0</v>
      </c>
      <c r="TGR21" s="773">
        <f t="shared" si="214"/>
        <v>0</v>
      </c>
      <c r="TGS21" s="773">
        <f t="shared" si="214"/>
        <v>0</v>
      </c>
      <c r="TGT21" s="773">
        <f t="shared" si="214"/>
        <v>0</v>
      </c>
      <c r="TGU21" s="773">
        <f t="shared" si="214"/>
        <v>0</v>
      </c>
      <c r="TGV21" s="773">
        <f t="shared" si="214"/>
        <v>0</v>
      </c>
      <c r="TGW21" s="773">
        <f t="shared" si="214"/>
        <v>0</v>
      </c>
      <c r="TGX21" s="773">
        <f t="shared" si="214"/>
        <v>0</v>
      </c>
      <c r="TGY21" s="773">
        <f t="shared" si="214"/>
        <v>0</v>
      </c>
      <c r="TGZ21" s="773">
        <f t="shared" si="214"/>
        <v>0</v>
      </c>
      <c r="THA21" s="773">
        <f t="shared" si="214"/>
        <v>0</v>
      </c>
      <c r="THB21" s="773">
        <f t="shared" si="214"/>
        <v>0</v>
      </c>
      <c r="THC21" s="773">
        <f t="shared" si="214"/>
        <v>0</v>
      </c>
      <c r="THD21" s="773">
        <f t="shared" si="214"/>
        <v>0</v>
      </c>
      <c r="THE21" s="773">
        <f t="shared" si="214"/>
        <v>0</v>
      </c>
      <c r="THF21" s="773">
        <f t="shared" si="214"/>
        <v>0</v>
      </c>
      <c r="THG21" s="773">
        <f t="shared" si="214"/>
        <v>0</v>
      </c>
      <c r="THH21" s="773">
        <f t="shared" si="214"/>
        <v>0</v>
      </c>
      <c r="THI21" s="773">
        <f t="shared" si="214"/>
        <v>0</v>
      </c>
      <c r="THJ21" s="773">
        <f t="shared" si="214"/>
        <v>0</v>
      </c>
      <c r="THK21" s="773">
        <f t="shared" si="214"/>
        <v>0</v>
      </c>
      <c r="THL21" s="773">
        <f t="shared" si="214"/>
        <v>0</v>
      </c>
      <c r="THM21" s="773">
        <f t="shared" si="214"/>
        <v>0</v>
      </c>
      <c r="THN21" s="773">
        <f t="shared" si="214"/>
        <v>0</v>
      </c>
      <c r="THO21" s="773">
        <f t="shared" si="214"/>
        <v>0</v>
      </c>
      <c r="THP21" s="773">
        <f t="shared" si="214"/>
        <v>0</v>
      </c>
      <c r="THQ21" s="773">
        <f t="shared" si="214"/>
        <v>0</v>
      </c>
      <c r="THR21" s="773">
        <f t="shared" si="214"/>
        <v>0</v>
      </c>
      <c r="THS21" s="773">
        <f t="shared" si="214"/>
        <v>0</v>
      </c>
      <c r="THT21" s="773">
        <f t="shared" si="214"/>
        <v>0</v>
      </c>
      <c r="THU21" s="773">
        <f t="shared" si="214"/>
        <v>0</v>
      </c>
      <c r="THV21" s="773">
        <f t="shared" si="214"/>
        <v>0</v>
      </c>
      <c r="THW21" s="773">
        <f t="shared" si="214"/>
        <v>0</v>
      </c>
      <c r="THX21" s="773">
        <f t="shared" si="214"/>
        <v>0</v>
      </c>
      <c r="THY21" s="773">
        <f t="shared" si="214"/>
        <v>0</v>
      </c>
      <c r="THZ21" s="773">
        <f t="shared" si="214"/>
        <v>0</v>
      </c>
      <c r="TIA21" s="773">
        <f t="shared" si="214"/>
        <v>0</v>
      </c>
      <c r="TIB21" s="773">
        <f t="shared" si="214"/>
        <v>0</v>
      </c>
      <c r="TIC21" s="773">
        <f t="shared" si="214"/>
        <v>0</v>
      </c>
      <c r="TID21" s="773">
        <f t="shared" si="214"/>
        <v>0</v>
      </c>
      <c r="TIE21" s="773">
        <f t="shared" si="214"/>
        <v>0</v>
      </c>
      <c r="TIF21" s="773">
        <f t="shared" si="214"/>
        <v>0</v>
      </c>
      <c r="TIG21" s="773">
        <f t="shared" si="214"/>
        <v>0</v>
      </c>
      <c r="TIH21" s="773">
        <f t="shared" si="214"/>
        <v>0</v>
      </c>
      <c r="TII21" s="773">
        <f t="shared" si="214"/>
        <v>0</v>
      </c>
      <c r="TIJ21" s="773">
        <f t="shared" si="214"/>
        <v>0</v>
      </c>
      <c r="TIK21" s="773">
        <f t="shared" si="214"/>
        <v>0</v>
      </c>
      <c r="TIL21" s="773">
        <f t="shared" si="214"/>
        <v>0</v>
      </c>
      <c r="TIM21" s="773">
        <f t="shared" si="214"/>
        <v>0</v>
      </c>
      <c r="TIN21" s="773">
        <f t="shared" ref="TIN21:TKY21" si="215">IF(OR(TIN26&lt;$C$18,TIN26&gt;($C$18+9)),0,TIN27)</f>
        <v>0</v>
      </c>
      <c r="TIO21" s="773">
        <f t="shared" si="215"/>
        <v>0</v>
      </c>
      <c r="TIP21" s="773">
        <f t="shared" si="215"/>
        <v>0</v>
      </c>
      <c r="TIQ21" s="773">
        <f t="shared" si="215"/>
        <v>0</v>
      </c>
      <c r="TIR21" s="773">
        <f t="shared" si="215"/>
        <v>0</v>
      </c>
      <c r="TIS21" s="773">
        <f t="shared" si="215"/>
        <v>0</v>
      </c>
      <c r="TIT21" s="773">
        <f t="shared" si="215"/>
        <v>0</v>
      </c>
      <c r="TIU21" s="773">
        <f t="shared" si="215"/>
        <v>0</v>
      </c>
      <c r="TIV21" s="773">
        <f t="shared" si="215"/>
        <v>0</v>
      </c>
      <c r="TIW21" s="773">
        <f t="shared" si="215"/>
        <v>0</v>
      </c>
      <c r="TIX21" s="773">
        <f t="shared" si="215"/>
        <v>0</v>
      </c>
      <c r="TIY21" s="773">
        <f t="shared" si="215"/>
        <v>0</v>
      </c>
      <c r="TIZ21" s="773">
        <f t="shared" si="215"/>
        <v>0</v>
      </c>
      <c r="TJA21" s="773">
        <f t="shared" si="215"/>
        <v>0</v>
      </c>
      <c r="TJB21" s="773">
        <f t="shared" si="215"/>
        <v>0</v>
      </c>
      <c r="TJC21" s="773">
        <f t="shared" si="215"/>
        <v>0</v>
      </c>
      <c r="TJD21" s="773">
        <f t="shared" si="215"/>
        <v>0</v>
      </c>
      <c r="TJE21" s="773">
        <f t="shared" si="215"/>
        <v>0</v>
      </c>
      <c r="TJF21" s="773">
        <f t="shared" si="215"/>
        <v>0</v>
      </c>
      <c r="TJG21" s="773">
        <f t="shared" si="215"/>
        <v>0</v>
      </c>
      <c r="TJH21" s="773">
        <f t="shared" si="215"/>
        <v>0</v>
      </c>
      <c r="TJI21" s="773">
        <f t="shared" si="215"/>
        <v>0</v>
      </c>
      <c r="TJJ21" s="773">
        <f t="shared" si="215"/>
        <v>0</v>
      </c>
      <c r="TJK21" s="773">
        <f t="shared" si="215"/>
        <v>0</v>
      </c>
      <c r="TJL21" s="773">
        <f t="shared" si="215"/>
        <v>0</v>
      </c>
      <c r="TJM21" s="773">
        <f t="shared" si="215"/>
        <v>0</v>
      </c>
      <c r="TJN21" s="773">
        <f t="shared" si="215"/>
        <v>0</v>
      </c>
      <c r="TJO21" s="773">
        <f t="shared" si="215"/>
        <v>0</v>
      </c>
      <c r="TJP21" s="773">
        <f t="shared" si="215"/>
        <v>0</v>
      </c>
      <c r="TJQ21" s="773">
        <f t="shared" si="215"/>
        <v>0</v>
      </c>
      <c r="TJR21" s="773">
        <f t="shared" si="215"/>
        <v>0</v>
      </c>
      <c r="TJS21" s="773">
        <f t="shared" si="215"/>
        <v>0</v>
      </c>
      <c r="TJT21" s="773">
        <f t="shared" si="215"/>
        <v>0</v>
      </c>
      <c r="TJU21" s="773">
        <f t="shared" si="215"/>
        <v>0</v>
      </c>
      <c r="TJV21" s="773">
        <f t="shared" si="215"/>
        <v>0</v>
      </c>
      <c r="TJW21" s="773">
        <f t="shared" si="215"/>
        <v>0</v>
      </c>
      <c r="TJX21" s="773">
        <f t="shared" si="215"/>
        <v>0</v>
      </c>
      <c r="TJY21" s="773">
        <f t="shared" si="215"/>
        <v>0</v>
      </c>
      <c r="TJZ21" s="773">
        <f t="shared" si="215"/>
        <v>0</v>
      </c>
      <c r="TKA21" s="773">
        <f t="shared" si="215"/>
        <v>0</v>
      </c>
      <c r="TKB21" s="773">
        <f t="shared" si="215"/>
        <v>0</v>
      </c>
      <c r="TKC21" s="773">
        <f t="shared" si="215"/>
        <v>0</v>
      </c>
      <c r="TKD21" s="773">
        <f t="shared" si="215"/>
        <v>0</v>
      </c>
      <c r="TKE21" s="773">
        <f t="shared" si="215"/>
        <v>0</v>
      </c>
      <c r="TKF21" s="773">
        <f t="shared" si="215"/>
        <v>0</v>
      </c>
      <c r="TKG21" s="773">
        <f t="shared" si="215"/>
        <v>0</v>
      </c>
      <c r="TKH21" s="773">
        <f t="shared" si="215"/>
        <v>0</v>
      </c>
      <c r="TKI21" s="773">
        <f t="shared" si="215"/>
        <v>0</v>
      </c>
      <c r="TKJ21" s="773">
        <f t="shared" si="215"/>
        <v>0</v>
      </c>
      <c r="TKK21" s="773">
        <f t="shared" si="215"/>
        <v>0</v>
      </c>
      <c r="TKL21" s="773">
        <f t="shared" si="215"/>
        <v>0</v>
      </c>
      <c r="TKM21" s="773">
        <f t="shared" si="215"/>
        <v>0</v>
      </c>
      <c r="TKN21" s="773">
        <f t="shared" si="215"/>
        <v>0</v>
      </c>
      <c r="TKO21" s="773">
        <f t="shared" si="215"/>
        <v>0</v>
      </c>
      <c r="TKP21" s="773">
        <f t="shared" si="215"/>
        <v>0</v>
      </c>
      <c r="TKQ21" s="773">
        <f t="shared" si="215"/>
        <v>0</v>
      </c>
      <c r="TKR21" s="773">
        <f t="shared" si="215"/>
        <v>0</v>
      </c>
      <c r="TKS21" s="773">
        <f t="shared" si="215"/>
        <v>0</v>
      </c>
      <c r="TKT21" s="773">
        <f t="shared" si="215"/>
        <v>0</v>
      </c>
      <c r="TKU21" s="773">
        <f t="shared" si="215"/>
        <v>0</v>
      </c>
      <c r="TKV21" s="773">
        <f t="shared" si="215"/>
        <v>0</v>
      </c>
      <c r="TKW21" s="773">
        <f t="shared" si="215"/>
        <v>0</v>
      </c>
      <c r="TKX21" s="773">
        <f t="shared" si="215"/>
        <v>0</v>
      </c>
      <c r="TKY21" s="773">
        <f t="shared" si="215"/>
        <v>0</v>
      </c>
      <c r="TKZ21" s="773">
        <f t="shared" ref="TKZ21:TNK21" si="216">IF(OR(TKZ26&lt;$C$18,TKZ26&gt;($C$18+9)),0,TKZ27)</f>
        <v>0</v>
      </c>
      <c r="TLA21" s="773">
        <f t="shared" si="216"/>
        <v>0</v>
      </c>
      <c r="TLB21" s="773">
        <f t="shared" si="216"/>
        <v>0</v>
      </c>
      <c r="TLC21" s="773">
        <f t="shared" si="216"/>
        <v>0</v>
      </c>
      <c r="TLD21" s="773">
        <f t="shared" si="216"/>
        <v>0</v>
      </c>
      <c r="TLE21" s="773">
        <f t="shared" si="216"/>
        <v>0</v>
      </c>
      <c r="TLF21" s="773">
        <f t="shared" si="216"/>
        <v>0</v>
      </c>
      <c r="TLG21" s="773">
        <f t="shared" si="216"/>
        <v>0</v>
      </c>
      <c r="TLH21" s="773">
        <f t="shared" si="216"/>
        <v>0</v>
      </c>
      <c r="TLI21" s="773">
        <f t="shared" si="216"/>
        <v>0</v>
      </c>
      <c r="TLJ21" s="773">
        <f t="shared" si="216"/>
        <v>0</v>
      </c>
      <c r="TLK21" s="773">
        <f t="shared" si="216"/>
        <v>0</v>
      </c>
      <c r="TLL21" s="773">
        <f t="shared" si="216"/>
        <v>0</v>
      </c>
      <c r="TLM21" s="773">
        <f t="shared" si="216"/>
        <v>0</v>
      </c>
      <c r="TLN21" s="773">
        <f t="shared" si="216"/>
        <v>0</v>
      </c>
      <c r="TLO21" s="773">
        <f t="shared" si="216"/>
        <v>0</v>
      </c>
      <c r="TLP21" s="773">
        <f t="shared" si="216"/>
        <v>0</v>
      </c>
      <c r="TLQ21" s="773">
        <f t="shared" si="216"/>
        <v>0</v>
      </c>
      <c r="TLR21" s="773">
        <f t="shared" si="216"/>
        <v>0</v>
      </c>
      <c r="TLS21" s="773">
        <f t="shared" si="216"/>
        <v>0</v>
      </c>
      <c r="TLT21" s="773">
        <f t="shared" si="216"/>
        <v>0</v>
      </c>
      <c r="TLU21" s="773">
        <f t="shared" si="216"/>
        <v>0</v>
      </c>
      <c r="TLV21" s="773">
        <f t="shared" si="216"/>
        <v>0</v>
      </c>
      <c r="TLW21" s="773">
        <f t="shared" si="216"/>
        <v>0</v>
      </c>
      <c r="TLX21" s="773">
        <f t="shared" si="216"/>
        <v>0</v>
      </c>
      <c r="TLY21" s="773">
        <f t="shared" si="216"/>
        <v>0</v>
      </c>
      <c r="TLZ21" s="773">
        <f t="shared" si="216"/>
        <v>0</v>
      </c>
      <c r="TMA21" s="773">
        <f t="shared" si="216"/>
        <v>0</v>
      </c>
      <c r="TMB21" s="773">
        <f t="shared" si="216"/>
        <v>0</v>
      </c>
      <c r="TMC21" s="773">
        <f t="shared" si="216"/>
        <v>0</v>
      </c>
      <c r="TMD21" s="773">
        <f t="shared" si="216"/>
        <v>0</v>
      </c>
      <c r="TME21" s="773">
        <f t="shared" si="216"/>
        <v>0</v>
      </c>
      <c r="TMF21" s="773">
        <f t="shared" si="216"/>
        <v>0</v>
      </c>
      <c r="TMG21" s="773">
        <f t="shared" si="216"/>
        <v>0</v>
      </c>
      <c r="TMH21" s="773">
        <f t="shared" si="216"/>
        <v>0</v>
      </c>
      <c r="TMI21" s="773">
        <f t="shared" si="216"/>
        <v>0</v>
      </c>
      <c r="TMJ21" s="773">
        <f t="shared" si="216"/>
        <v>0</v>
      </c>
      <c r="TMK21" s="773">
        <f t="shared" si="216"/>
        <v>0</v>
      </c>
      <c r="TML21" s="773">
        <f t="shared" si="216"/>
        <v>0</v>
      </c>
      <c r="TMM21" s="773">
        <f t="shared" si="216"/>
        <v>0</v>
      </c>
      <c r="TMN21" s="773">
        <f t="shared" si="216"/>
        <v>0</v>
      </c>
      <c r="TMO21" s="773">
        <f t="shared" si="216"/>
        <v>0</v>
      </c>
      <c r="TMP21" s="773">
        <f t="shared" si="216"/>
        <v>0</v>
      </c>
      <c r="TMQ21" s="773">
        <f t="shared" si="216"/>
        <v>0</v>
      </c>
      <c r="TMR21" s="773">
        <f t="shared" si="216"/>
        <v>0</v>
      </c>
      <c r="TMS21" s="773">
        <f t="shared" si="216"/>
        <v>0</v>
      </c>
      <c r="TMT21" s="773">
        <f t="shared" si="216"/>
        <v>0</v>
      </c>
      <c r="TMU21" s="773">
        <f t="shared" si="216"/>
        <v>0</v>
      </c>
      <c r="TMV21" s="773">
        <f t="shared" si="216"/>
        <v>0</v>
      </c>
      <c r="TMW21" s="773">
        <f t="shared" si="216"/>
        <v>0</v>
      </c>
      <c r="TMX21" s="773">
        <f t="shared" si="216"/>
        <v>0</v>
      </c>
      <c r="TMY21" s="773">
        <f t="shared" si="216"/>
        <v>0</v>
      </c>
      <c r="TMZ21" s="773">
        <f t="shared" si="216"/>
        <v>0</v>
      </c>
      <c r="TNA21" s="773">
        <f t="shared" si="216"/>
        <v>0</v>
      </c>
      <c r="TNB21" s="773">
        <f t="shared" si="216"/>
        <v>0</v>
      </c>
      <c r="TNC21" s="773">
        <f t="shared" si="216"/>
        <v>0</v>
      </c>
      <c r="TND21" s="773">
        <f t="shared" si="216"/>
        <v>0</v>
      </c>
      <c r="TNE21" s="773">
        <f t="shared" si="216"/>
        <v>0</v>
      </c>
      <c r="TNF21" s="773">
        <f t="shared" si="216"/>
        <v>0</v>
      </c>
      <c r="TNG21" s="773">
        <f t="shared" si="216"/>
        <v>0</v>
      </c>
      <c r="TNH21" s="773">
        <f t="shared" si="216"/>
        <v>0</v>
      </c>
      <c r="TNI21" s="773">
        <f t="shared" si="216"/>
        <v>0</v>
      </c>
      <c r="TNJ21" s="773">
        <f t="shared" si="216"/>
        <v>0</v>
      </c>
      <c r="TNK21" s="773">
        <f t="shared" si="216"/>
        <v>0</v>
      </c>
      <c r="TNL21" s="773">
        <f t="shared" ref="TNL21:TPW21" si="217">IF(OR(TNL26&lt;$C$18,TNL26&gt;($C$18+9)),0,TNL27)</f>
        <v>0</v>
      </c>
      <c r="TNM21" s="773">
        <f t="shared" si="217"/>
        <v>0</v>
      </c>
      <c r="TNN21" s="773">
        <f t="shared" si="217"/>
        <v>0</v>
      </c>
      <c r="TNO21" s="773">
        <f t="shared" si="217"/>
        <v>0</v>
      </c>
      <c r="TNP21" s="773">
        <f t="shared" si="217"/>
        <v>0</v>
      </c>
      <c r="TNQ21" s="773">
        <f t="shared" si="217"/>
        <v>0</v>
      </c>
      <c r="TNR21" s="773">
        <f t="shared" si="217"/>
        <v>0</v>
      </c>
      <c r="TNS21" s="773">
        <f t="shared" si="217"/>
        <v>0</v>
      </c>
      <c r="TNT21" s="773">
        <f t="shared" si="217"/>
        <v>0</v>
      </c>
      <c r="TNU21" s="773">
        <f t="shared" si="217"/>
        <v>0</v>
      </c>
      <c r="TNV21" s="773">
        <f t="shared" si="217"/>
        <v>0</v>
      </c>
      <c r="TNW21" s="773">
        <f t="shared" si="217"/>
        <v>0</v>
      </c>
      <c r="TNX21" s="773">
        <f t="shared" si="217"/>
        <v>0</v>
      </c>
      <c r="TNY21" s="773">
        <f t="shared" si="217"/>
        <v>0</v>
      </c>
      <c r="TNZ21" s="773">
        <f t="shared" si="217"/>
        <v>0</v>
      </c>
      <c r="TOA21" s="773">
        <f t="shared" si="217"/>
        <v>0</v>
      </c>
      <c r="TOB21" s="773">
        <f t="shared" si="217"/>
        <v>0</v>
      </c>
      <c r="TOC21" s="773">
        <f t="shared" si="217"/>
        <v>0</v>
      </c>
      <c r="TOD21" s="773">
        <f t="shared" si="217"/>
        <v>0</v>
      </c>
      <c r="TOE21" s="773">
        <f t="shared" si="217"/>
        <v>0</v>
      </c>
      <c r="TOF21" s="773">
        <f t="shared" si="217"/>
        <v>0</v>
      </c>
      <c r="TOG21" s="773">
        <f t="shared" si="217"/>
        <v>0</v>
      </c>
      <c r="TOH21" s="773">
        <f t="shared" si="217"/>
        <v>0</v>
      </c>
      <c r="TOI21" s="773">
        <f t="shared" si="217"/>
        <v>0</v>
      </c>
      <c r="TOJ21" s="773">
        <f t="shared" si="217"/>
        <v>0</v>
      </c>
      <c r="TOK21" s="773">
        <f t="shared" si="217"/>
        <v>0</v>
      </c>
      <c r="TOL21" s="773">
        <f t="shared" si="217"/>
        <v>0</v>
      </c>
      <c r="TOM21" s="773">
        <f t="shared" si="217"/>
        <v>0</v>
      </c>
      <c r="TON21" s="773">
        <f t="shared" si="217"/>
        <v>0</v>
      </c>
      <c r="TOO21" s="773">
        <f t="shared" si="217"/>
        <v>0</v>
      </c>
      <c r="TOP21" s="773">
        <f t="shared" si="217"/>
        <v>0</v>
      </c>
      <c r="TOQ21" s="773">
        <f t="shared" si="217"/>
        <v>0</v>
      </c>
      <c r="TOR21" s="773">
        <f t="shared" si="217"/>
        <v>0</v>
      </c>
      <c r="TOS21" s="773">
        <f t="shared" si="217"/>
        <v>0</v>
      </c>
      <c r="TOT21" s="773">
        <f t="shared" si="217"/>
        <v>0</v>
      </c>
      <c r="TOU21" s="773">
        <f t="shared" si="217"/>
        <v>0</v>
      </c>
      <c r="TOV21" s="773">
        <f t="shared" si="217"/>
        <v>0</v>
      </c>
      <c r="TOW21" s="773">
        <f t="shared" si="217"/>
        <v>0</v>
      </c>
      <c r="TOX21" s="773">
        <f t="shared" si="217"/>
        <v>0</v>
      </c>
      <c r="TOY21" s="773">
        <f t="shared" si="217"/>
        <v>0</v>
      </c>
      <c r="TOZ21" s="773">
        <f t="shared" si="217"/>
        <v>0</v>
      </c>
      <c r="TPA21" s="773">
        <f t="shared" si="217"/>
        <v>0</v>
      </c>
      <c r="TPB21" s="773">
        <f t="shared" si="217"/>
        <v>0</v>
      </c>
      <c r="TPC21" s="773">
        <f t="shared" si="217"/>
        <v>0</v>
      </c>
      <c r="TPD21" s="773">
        <f t="shared" si="217"/>
        <v>0</v>
      </c>
      <c r="TPE21" s="773">
        <f t="shared" si="217"/>
        <v>0</v>
      </c>
      <c r="TPF21" s="773">
        <f t="shared" si="217"/>
        <v>0</v>
      </c>
      <c r="TPG21" s="773">
        <f t="shared" si="217"/>
        <v>0</v>
      </c>
      <c r="TPH21" s="773">
        <f t="shared" si="217"/>
        <v>0</v>
      </c>
      <c r="TPI21" s="773">
        <f t="shared" si="217"/>
        <v>0</v>
      </c>
      <c r="TPJ21" s="773">
        <f t="shared" si="217"/>
        <v>0</v>
      </c>
      <c r="TPK21" s="773">
        <f t="shared" si="217"/>
        <v>0</v>
      </c>
      <c r="TPL21" s="773">
        <f t="shared" si="217"/>
        <v>0</v>
      </c>
      <c r="TPM21" s="773">
        <f t="shared" si="217"/>
        <v>0</v>
      </c>
      <c r="TPN21" s="773">
        <f t="shared" si="217"/>
        <v>0</v>
      </c>
      <c r="TPO21" s="773">
        <f t="shared" si="217"/>
        <v>0</v>
      </c>
      <c r="TPP21" s="773">
        <f t="shared" si="217"/>
        <v>0</v>
      </c>
      <c r="TPQ21" s="773">
        <f t="shared" si="217"/>
        <v>0</v>
      </c>
      <c r="TPR21" s="773">
        <f t="shared" si="217"/>
        <v>0</v>
      </c>
      <c r="TPS21" s="773">
        <f t="shared" si="217"/>
        <v>0</v>
      </c>
      <c r="TPT21" s="773">
        <f t="shared" si="217"/>
        <v>0</v>
      </c>
      <c r="TPU21" s="773">
        <f t="shared" si="217"/>
        <v>0</v>
      </c>
      <c r="TPV21" s="773">
        <f t="shared" si="217"/>
        <v>0</v>
      </c>
      <c r="TPW21" s="773">
        <f t="shared" si="217"/>
        <v>0</v>
      </c>
      <c r="TPX21" s="773">
        <f t="shared" ref="TPX21:TSI21" si="218">IF(OR(TPX26&lt;$C$18,TPX26&gt;($C$18+9)),0,TPX27)</f>
        <v>0</v>
      </c>
      <c r="TPY21" s="773">
        <f t="shared" si="218"/>
        <v>0</v>
      </c>
      <c r="TPZ21" s="773">
        <f t="shared" si="218"/>
        <v>0</v>
      </c>
      <c r="TQA21" s="773">
        <f t="shared" si="218"/>
        <v>0</v>
      </c>
      <c r="TQB21" s="773">
        <f t="shared" si="218"/>
        <v>0</v>
      </c>
      <c r="TQC21" s="773">
        <f t="shared" si="218"/>
        <v>0</v>
      </c>
      <c r="TQD21" s="773">
        <f t="shared" si="218"/>
        <v>0</v>
      </c>
      <c r="TQE21" s="773">
        <f t="shared" si="218"/>
        <v>0</v>
      </c>
      <c r="TQF21" s="773">
        <f t="shared" si="218"/>
        <v>0</v>
      </c>
      <c r="TQG21" s="773">
        <f t="shared" si="218"/>
        <v>0</v>
      </c>
      <c r="TQH21" s="773">
        <f t="shared" si="218"/>
        <v>0</v>
      </c>
      <c r="TQI21" s="773">
        <f t="shared" si="218"/>
        <v>0</v>
      </c>
      <c r="TQJ21" s="773">
        <f t="shared" si="218"/>
        <v>0</v>
      </c>
      <c r="TQK21" s="773">
        <f t="shared" si="218"/>
        <v>0</v>
      </c>
      <c r="TQL21" s="773">
        <f t="shared" si="218"/>
        <v>0</v>
      </c>
      <c r="TQM21" s="773">
        <f t="shared" si="218"/>
        <v>0</v>
      </c>
      <c r="TQN21" s="773">
        <f t="shared" si="218"/>
        <v>0</v>
      </c>
      <c r="TQO21" s="773">
        <f t="shared" si="218"/>
        <v>0</v>
      </c>
      <c r="TQP21" s="773">
        <f t="shared" si="218"/>
        <v>0</v>
      </c>
      <c r="TQQ21" s="773">
        <f t="shared" si="218"/>
        <v>0</v>
      </c>
      <c r="TQR21" s="773">
        <f t="shared" si="218"/>
        <v>0</v>
      </c>
      <c r="TQS21" s="773">
        <f t="shared" si="218"/>
        <v>0</v>
      </c>
      <c r="TQT21" s="773">
        <f t="shared" si="218"/>
        <v>0</v>
      </c>
      <c r="TQU21" s="773">
        <f t="shared" si="218"/>
        <v>0</v>
      </c>
      <c r="TQV21" s="773">
        <f t="shared" si="218"/>
        <v>0</v>
      </c>
      <c r="TQW21" s="773">
        <f t="shared" si="218"/>
        <v>0</v>
      </c>
      <c r="TQX21" s="773">
        <f t="shared" si="218"/>
        <v>0</v>
      </c>
      <c r="TQY21" s="773">
        <f t="shared" si="218"/>
        <v>0</v>
      </c>
      <c r="TQZ21" s="773">
        <f t="shared" si="218"/>
        <v>0</v>
      </c>
      <c r="TRA21" s="773">
        <f t="shared" si="218"/>
        <v>0</v>
      </c>
      <c r="TRB21" s="773">
        <f t="shared" si="218"/>
        <v>0</v>
      </c>
      <c r="TRC21" s="773">
        <f t="shared" si="218"/>
        <v>0</v>
      </c>
      <c r="TRD21" s="773">
        <f t="shared" si="218"/>
        <v>0</v>
      </c>
      <c r="TRE21" s="773">
        <f t="shared" si="218"/>
        <v>0</v>
      </c>
      <c r="TRF21" s="773">
        <f t="shared" si="218"/>
        <v>0</v>
      </c>
      <c r="TRG21" s="773">
        <f t="shared" si="218"/>
        <v>0</v>
      </c>
      <c r="TRH21" s="773">
        <f t="shared" si="218"/>
        <v>0</v>
      </c>
      <c r="TRI21" s="773">
        <f t="shared" si="218"/>
        <v>0</v>
      </c>
      <c r="TRJ21" s="773">
        <f t="shared" si="218"/>
        <v>0</v>
      </c>
      <c r="TRK21" s="773">
        <f t="shared" si="218"/>
        <v>0</v>
      </c>
      <c r="TRL21" s="773">
        <f t="shared" si="218"/>
        <v>0</v>
      </c>
      <c r="TRM21" s="773">
        <f t="shared" si="218"/>
        <v>0</v>
      </c>
      <c r="TRN21" s="773">
        <f t="shared" si="218"/>
        <v>0</v>
      </c>
      <c r="TRO21" s="773">
        <f t="shared" si="218"/>
        <v>0</v>
      </c>
      <c r="TRP21" s="773">
        <f t="shared" si="218"/>
        <v>0</v>
      </c>
      <c r="TRQ21" s="773">
        <f t="shared" si="218"/>
        <v>0</v>
      </c>
      <c r="TRR21" s="773">
        <f t="shared" si="218"/>
        <v>0</v>
      </c>
      <c r="TRS21" s="773">
        <f t="shared" si="218"/>
        <v>0</v>
      </c>
      <c r="TRT21" s="773">
        <f t="shared" si="218"/>
        <v>0</v>
      </c>
      <c r="TRU21" s="773">
        <f t="shared" si="218"/>
        <v>0</v>
      </c>
      <c r="TRV21" s="773">
        <f t="shared" si="218"/>
        <v>0</v>
      </c>
      <c r="TRW21" s="773">
        <f t="shared" si="218"/>
        <v>0</v>
      </c>
      <c r="TRX21" s="773">
        <f t="shared" si="218"/>
        <v>0</v>
      </c>
      <c r="TRY21" s="773">
        <f t="shared" si="218"/>
        <v>0</v>
      </c>
      <c r="TRZ21" s="773">
        <f t="shared" si="218"/>
        <v>0</v>
      </c>
      <c r="TSA21" s="773">
        <f t="shared" si="218"/>
        <v>0</v>
      </c>
      <c r="TSB21" s="773">
        <f t="shared" si="218"/>
        <v>0</v>
      </c>
      <c r="TSC21" s="773">
        <f t="shared" si="218"/>
        <v>0</v>
      </c>
      <c r="TSD21" s="773">
        <f t="shared" si="218"/>
        <v>0</v>
      </c>
      <c r="TSE21" s="773">
        <f t="shared" si="218"/>
        <v>0</v>
      </c>
      <c r="TSF21" s="773">
        <f t="shared" si="218"/>
        <v>0</v>
      </c>
      <c r="TSG21" s="773">
        <f t="shared" si="218"/>
        <v>0</v>
      </c>
      <c r="TSH21" s="773">
        <f t="shared" si="218"/>
        <v>0</v>
      </c>
      <c r="TSI21" s="773">
        <f t="shared" si="218"/>
        <v>0</v>
      </c>
      <c r="TSJ21" s="773">
        <f t="shared" ref="TSJ21:TUU21" si="219">IF(OR(TSJ26&lt;$C$18,TSJ26&gt;($C$18+9)),0,TSJ27)</f>
        <v>0</v>
      </c>
      <c r="TSK21" s="773">
        <f t="shared" si="219"/>
        <v>0</v>
      </c>
      <c r="TSL21" s="773">
        <f t="shared" si="219"/>
        <v>0</v>
      </c>
      <c r="TSM21" s="773">
        <f t="shared" si="219"/>
        <v>0</v>
      </c>
      <c r="TSN21" s="773">
        <f t="shared" si="219"/>
        <v>0</v>
      </c>
      <c r="TSO21" s="773">
        <f t="shared" si="219"/>
        <v>0</v>
      </c>
      <c r="TSP21" s="773">
        <f t="shared" si="219"/>
        <v>0</v>
      </c>
      <c r="TSQ21" s="773">
        <f t="shared" si="219"/>
        <v>0</v>
      </c>
      <c r="TSR21" s="773">
        <f t="shared" si="219"/>
        <v>0</v>
      </c>
      <c r="TSS21" s="773">
        <f t="shared" si="219"/>
        <v>0</v>
      </c>
      <c r="TST21" s="773">
        <f t="shared" si="219"/>
        <v>0</v>
      </c>
      <c r="TSU21" s="773">
        <f t="shared" si="219"/>
        <v>0</v>
      </c>
      <c r="TSV21" s="773">
        <f t="shared" si="219"/>
        <v>0</v>
      </c>
      <c r="TSW21" s="773">
        <f t="shared" si="219"/>
        <v>0</v>
      </c>
      <c r="TSX21" s="773">
        <f t="shared" si="219"/>
        <v>0</v>
      </c>
      <c r="TSY21" s="773">
        <f t="shared" si="219"/>
        <v>0</v>
      </c>
      <c r="TSZ21" s="773">
        <f t="shared" si="219"/>
        <v>0</v>
      </c>
      <c r="TTA21" s="773">
        <f t="shared" si="219"/>
        <v>0</v>
      </c>
      <c r="TTB21" s="773">
        <f t="shared" si="219"/>
        <v>0</v>
      </c>
      <c r="TTC21" s="773">
        <f t="shared" si="219"/>
        <v>0</v>
      </c>
      <c r="TTD21" s="773">
        <f t="shared" si="219"/>
        <v>0</v>
      </c>
      <c r="TTE21" s="773">
        <f t="shared" si="219"/>
        <v>0</v>
      </c>
      <c r="TTF21" s="773">
        <f t="shared" si="219"/>
        <v>0</v>
      </c>
      <c r="TTG21" s="773">
        <f t="shared" si="219"/>
        <v>0</v>
      </c>
      <c r="TTH21" s="773">
        <f t="shared" si="219"/>
        <v>0</v>
      </c>
      <c r="TTI21" s="773">
        <f t="shared" si="219"/>
        <v>0</v>
      </c>
      <c r="TTJ21" s="773">
        <f t="shared" si="219"/>
        <v>0</v>
      </c>
      <c r="TTK21" s="773">
        <f t="shared" si="219"/>
        <v>0</v>
      </c>
      <c r="TTL21" s="773">
        <f t="shared" si="219"/>
        <v>0</v>
      </c>
      <c r="TTM21" s="773">
        <f t="shared" si="219"/>
        <v>0</v>
      </c>
      <c r="TTN21" s="773">
        <f t="shared" si="219"/>
        <v>0</v>
      </c>
      <c r="TTO21" s="773">
        <f t="shared" si="219"/>
        <v>0</v>
      </c>
      <c r="TTP21" s="773">
        <f t="shared" si="219"/>
        <v>0</v>
      </c>
      <c r="TTQ21" s="773">
        <f t="shared" si="219"/>
        <v>0</v>
      </c>
      <c r="TTR21" s="773">
        <f t="shared" si="219"/>
        <v>0</v>
      </c>
      <c r="TTS21" s="773">
        <f t="shared" si="219"/>
        <v>0</v>
      </c>
      <c r="TTT21" s="773">
        <f t="shared" si="219"/>
        <v>0</v>
      </c>
      <c r="TTU21" s="773">
        <f t="shared" si="219"/>
        <v>0</v>
      </c>
      <c r="TTV21" s="773">
        <f t="shared" si="219"/>
        <v>0</v>
      </c>
      <c r="TTW21" s="773">
        <f t="shared" si="219"/>
        <v>0</v>
      </c>
      <c r="TTX21" s="773">
        <f t="shared" si="219"/>
        <v>0</v>
      </c>
      <c r="TTY21" s="773">
        <f t="shared" si="219"/>
        <v>0</v>
      </c>
      <c r="TTZ21" s="773">
        <f t="shared" si="219"/>
        <v>0</v>
      </c>
      <c r="TUA21" s="773">
        <f t="shared" si="219"/>
        <v>0</v>
      </c>
      <c r="TUB21" s="773">
        <f t="shared" si="219"/>
        <v>0</v>
      </c>
      <c r="TUC21" s="773">
        <f t="shared" si="219"/>
        <v>0</v>
      </c>
      <c r="TUD21" s="773">
        <f t="shared" si="219"/>
        <v>0</v>
      </c>
      <c r="TUE21" s="773">
        <f t="shared" si="219"/>
        <v>0</v>
      </c>
      <c r="TUF21" s="773">
        <f t="shared" si="219"/>
        <v>0</v>
      </c>
      <c r="TUG21" s="773">
        <f t="shared" si="219"/>
        <v>0</v>
      </c>
      <c r="TUH21" s="773">
        <f t="shared" si="219"/>
        <v>0</v>
      </c>
      <c r="TUI21" s="773">
        <f t="shared" si="219"/>
        <v>0</v>
      </c>
      <c r="TUJ21" s="773">
        <f t="shared" si="219"/>
        <v>0</v>
      </c>
      <c r="TUK21" s="773">
        <f t="shared" si="219"/>
        <v>0</v>
      </c>
      <c r="TUL21" s="773">
        <f t="shared" si="219"/>
        <v>0</v>
      </c>
      <c r="TUM21" s="773">
        <f t="shared" si="219"/>
        <v>0</v>
      </c>
      <c r="TUN21" s="773">
        <f t="shared" si="219"/>
        <v>0</v>
      </c>
      <c r="TUO21" s="773">
        <f t="shared" si="219"/>
        <v>0</v>
      </c>
      <c r="TUP21" s="773">
        <f t="shared" si="219"/>
        <v>0</v>
      </c>
      <c r="TUQ21" s="773">
        <f t="shared" si="219"/>
        <v>0</v>
      </c>
      <c r="TUR21" s="773">
        <f t="shared" si="219"/>
        <v>0</v>
      </c>
      <c r="TUS21" s="773">
        <f t="shared" si="219"/>
        <v>0</v>
      </c>
      <c r="TUT21" s="773">
        <f t="shared" si="219"/>
        <v>0</v>
      </c>
      <c r="TUU21" s="773">
        <f t="shared" si="219"/>
        <v>0</v>
      </c>
      <c r="TUV21" s="773">
        <f t="shared" ref="TUV21:TXG21" si="220">IF(OR(TUV26&lt;$C$18,TUV26&gt;($C$18+9)),0,TUV27)</f>
        <v>0</v>
      </c>
      <c r="TUW21" s="773">
        <f t="shared" si="220"/>
        <v>0</v>
      </c>
      <c r="TUX21" s="773">
        <f t="shared" si="220"/>
        <v>0</v>
      </c>
      <c r="TUY21" s="773">
        <f t="shared" si="220"/>
        <v>0</v>
      </c>
      <c r="TUZ21" s="773">
        <f t="shared" si="220"/>
        <v>0</v>
      </c>
      <c r="TVA21" s="773">
        <f t="shared" si="220"/>
        <v>0</v>
      </c>
      <c r="TVB21" s="773">
        <f t="shared" si="220"/>
        <v>0</v>
      </c>
      <c r="TVC21" s="773">
        <f t="shared" si="220"/>
        <v>0</v>
      </c>
      <c r="TVD21" s="773">
        <f t="shared" si="220"/>
        <v>0</v>
      </c>
      <c r="TVE21" s="773">
        <f t="shared" si="220"/>
        <v>0</v>
      </c>
      <c r="TVF21" s="773">
        <f t="shared" si="220"/>
        <v>0</v>
      </c>
      <c r="TVG21" s="773">
        <f t="shared" si="220"/>
        <v>0</v>
      </c>
      <c r="TVH21" s="773">
        <f t="shared" si="220"/>
        <v>0</v>
      </c>
      <c r="TVI21" s="773">
        <f t="shared" si="220"/>
        <v>0</v>
      </c>
      <c r="TVJ21" s="773">
        <f t="shared" si="220"/>
        <v>0</v>
      </c>
      <c r="TVK21" s="773">
        <f t="shared" si="220"/>
        <v>0</v>
      </c>
      <c r="TVL21" s="773">
        <f t="shared" si="220"/>
        <v>0</v>
      </c>
      <c r="TVM21" s="773">
        <f t="shared" si="220"/>
        <v>0</v>
      </c>
      <c r="TVN21" s="773">
        <f t="shared" si="220"/>
        <v>0</v>
      </c>
      <c r="TVO21" s="773">
        <f t="shared" si="220"/>
        <v>0</v>
      </c>
      <c r="TVP21" s="773">
        <f t="shared" si="220"/>
        <v>0</v>
      </c>
      <c r="TVQ21" s="773">
        <f t="shared" si="220"/>
        <v>0</v>
      </c>
      <c r="TVR21" s="773">
        <f t="shared" si="220"/>
        <v>0</v>
      </c>
      <c r="TVS21" s="773">
        <f t="shared" si="220"/>
        <v>0</v>
      </c>
      <c r="TVT21" s="773">
        <f t="shared" si="220"/>
        <v>0</v>
      </c>
      <c r="TVU21" s="773">
        <f t="shared" si="220"/>
        <v>0</v>
      </c>
      <c r="TVV21" s="773">
        <f t="shared" si="220"/>
        <v>0</v>
      </c>
      <c r="TVW21" s="773">
        <f t="shared" si="220"/>
        <v>0</v>
      </c>
      <c r="TVX21" s="773">
        <f t="shared" si="220"/>
        <v>0</v>
      </c>
      <c r="TVY21" s="773">
        <f t="shared" si="220"/>
        <v>0</v>
      </c>
      <c r="TVZ21" s="773">
        <f t="shared" si="220"/>
        <v>0</v>
      </c>
      <c r="TWA21" s="773">
        <f t="shared" si="220"/>
        <v>0</v>
      </c>
      <c r="TWB21" s="773">
        <f t="shared" si="220"/>
        <v>0</v>
      </c>
      <c r="TWC21" s="773">
        <f t="shared" si="220"/>
        <v>0</v>
      </c>
      <c r="TWD21" s="773">
        <f t="shared" si="220"/>
        <v>0</v>
      </c>
      <c r="TWE21" s="773">
        <f t="shared" si="220"/>
        <v>0</v>
      </c>
      <c r="TWF21" s="773">
        <f t="shared" si="220"/>
        <v>0</v>
      </c>
      <c r="TWG21" s="773">
        <f t="shared" si="220"/>
        <v>0</v>
      </c>
      <c r="TWH21" s="773">
        <f t="shared" si="220"/>
        <v>0</v>
      </c>
      <c r="TWI21" s="773">
        <f t="shared" si="220"/>
        <v>0</v>
      </c>
      <c r="TWJ21" s="773">
        <f t="shared" si="220"/>
        <v>0</v>
      </c>
      <c r="TWK21" s="773">
        <f t="shared" si="220"/>
        <v>0</v>
      </c>
      <c r="TWL21" s="773">
        <f t="shared" si="220"/>
        <v>0</v>
      </c>
      <c r="TWM21" s="773">
        <f t="shared" si="220"/>
        <v>0</v>
      </c>
      <c r="TWN21" s="773">
        <f t="shared" si="220"/>
        <v>0</v>
      </c>
      <c r="TWO21" s="773">
        <f t="shared" si="220"/>
        <v>0</v>
      </c>
      <c r="TWP21" s="773">
        <f t="shared" si="220"/>
        <v>0</v>
      </c>
      <c r="TWQ21" s="773">
        <f t="shared" si="220"/>
        <v>0</v>
      </c>
      <c r="TWR21" s="773">
        <f t="shared" si="220"/>
        <v>0</v>
      </c>
      <c r="TWS21" s="773">
        <f t="shared" si="220"/>
        <v>0</v>
      </c>
      <c r="TWT21" s="773">
        <f t="shared" si="220"/>
        <v>0</v>
      </c>
      <c r="TWU21" s="773">
        <f t="shared" si="220"/>
        <v>0</v>
      </c>
      <c r="TWV21" s="773">
        <f t="shared" si="220"/>
        <v>0</v>
      </c>
      <c r="TWW21" s="773">
        <f t="shared" si="220"/>
        <v>0</v>
      </c>
      <c r="TWX21" s="773">
        <f t="shared" si="220"/>
        <v>0</v>
      </c>
      <c r="TWY21" s="773">
        <f t="shared" si="220"/>
        <v>0</v>
      </c>
      <c r="TWZ21" s="773">
        <f t="shared" si="220"/>
        <v>0</v>
      </c>
      <c r="TXA21" s="773">
        <f t="shared" si="220"/>
        <v>0</v>
      </c>
      <c r="TXB21" s="773">
        <f t="shared" si="220"/>
        <v>0</v>
      </c>
      <c r="TXC21" s="773">
        <f t="shared" si="220"/>
        <v>0</v>
      </c>
      <c r="TXD21" s="773">
        <f t="shared" si="220"/>
        <v>0</v>
      </c>
      <c r="TXE21" s="773">
        <f t="shared" si="220"/>
        <v>0</v>
      </c>
      <c r="TXF21" s="773">
        <f t="shared" si="220"/>
        <v>0</v>
      </c>
      <c r="TXG21" s="773">
        <f t="shared" si="220"/>
        <v>0</v>
      </c>
      <c r="TXH21" s="773">
        <f t="shared" ref="TXH21:TZS21" si="221">IF(OR(TXH26&lt;$C$18,TXH26&gt;($C$18+9)),0,TXH27)</f>
        <v>0</v>
      </c>
      <c r="TXI21" s="773">
        <f t="shared" si="221"/>
        <v>0</v>
      </c>
      <c r="TXJ21" s="773">
        <f t="shared" si="221"/>
        <v>0</v>
      </c>
      <c r="TXK21" s="773">
        <f t="shared" si="221"/>
        <v>0</v>
      </c>
      <c r="TXL21" s="773">
        <f t="shared" si="221"/>
        <v>0</v>
      </c>
      <c r="TXM21" s="773">
        <f t="shared" si="221"/>
        <v>0</v>
      </c>
      <c r="TXN21" s="773">
        <f t="shared" si="221"/>
        <v>0</v>
      </c>
      <c r="TXO21" s="773">
        <f t="shared" si="221"/>
        <v>0</v>
      </c>
      <c r="TXP21" s="773">
        <f t="shared" si="221"/>
        <v>0</v>
      </c>
      <c r="TXQ21" s="773">
        <f t="shared" si="221"/>
        <v>0</v>
      </c>
      <c r="TXR21" s="773">
        <f t="shared" si="221"/>
        <v>0</v>
      </c>
      <c r="TXS21" s="773">
        <f t="shared" si="221"/>
        <v>0</v>
      </c>
      <c r="TXT21" s="773">
        <f t="shared" si="221"/>
        <v>0</v>
      </c>
      <c r="TXU21" s="773">
        <f t="shared" si="221"/>
        <v>0</v>
      </c>
      <c r="TXV21" s="773">
        <f t="shared" si="221"/>
        <v>0</v>
      </c>
      <c r="TXW21" s="773">
        <f t="shared" si="221"/>
        <v>0</v>
      </c>
      <c r="TXX21" s="773">
        <f t="shared" si="221"/>
        <v>0</v>
      </c>
      <c r="TXY21" s="773">
        <f t="shared" si="221"/>
        <v>0</v>
      </c>
      <c r="TXZ21" s="773">
        <f t="shared" si="221"/>
        <v>0</v>
      </c>
      <c r="TYA21" s="773">
        <f t="shared" si="221"/>
        <v>0</v>
      </c>
      <c r="TYB21" s="773">
        <f t="shared" si="221"/>
        <v>0</v>
      </c>
      <c r="TYC21" s="773">
        <f t="shared" si="221"/>
        <v>0</v>
      </c>
      <c r="TYD21" s="773">
        <f t="shared" si="221"/>
        <v>0</v>
      </c>
      <c r="TYE21" s="773">
        <f t="shared" si="221"/>
        <v>0</v>
      </c>
      <c r="TYF21" s="773">
        <f t="shared" si="221"/>
        <v>0</v>
      </c>
      <c r="TYG21" s="773">
        <f t="shared" si="221"/>
        <v>0</v>
      </c>
      <c r="TYH21" s="773">
        <f t="shared" si="221"/>
        <v>0</v>
      </c>
      <c r="TYI21" s="773">
        <f t="shared" si="221"/>
        <v>0</v>
      </c>
      <c r="TYJ21" s="773">
        <f t="shared" si="221"/>
        <v>0</v>
      </c>
      <c r="TYK21" s="773">
        <f t="shared" si="221"/>
        <v>0</v>
      </c>
      <c r="TYL21" s="773">
        <f t="shared" si="221"/>
        <v>0</v>
      </c>
      <c r="TYM21" s="773">
        <f t="shared" si="221"/>
        <v>0</v>
      </c>
      <c r="TYN21" s="773">
        <f t="shared" si="221"/>
        <v>0</v>
      </c>
      <c r="TYO21" s="773">
        <f t="shared" si="221"/>
        <v>0</v>
      </c>
      <c r="TYP21" s="773">
        <f t="shared" si="221"/>
        <v>0</v>
      </c>
      <c r="TYQ21" s="773">
        <f t="shared" si="221"/>
        <v>0</v>
      </c>
      <c r="TYR21" s="773">
        <f t="shared" si="221"/>
        <v>0</v>
      </c>
      <c r="TYS21" s="773">
        <f t="shared" si="221"/>
        <v>0</v>
      </c>
      <c r="TYT21" s="773">
        <f t="shared" si="221"/>
        <v>0</v>
      </c>
      <c r="TYU21" s="773">
        <f t="shared" si="221"/>
        <v>0</v>
      </c>
      <c r="TYV21" s="773">
        <f t="shared" si="221"/>
        <v>0</v>
      </c>
      <c r="TYW21" s="773">
        <f t="shared" si="221"/>
        <v>0</v>
      </c>
      <c r="TYX21" s="773">
        <f t="shared" si="221"/>
        <v>0</v>
      </c>
      <c r="TYY21" s="773">
        <f t="shared" si="221"/>
        <v>0</v>
      </c>
      <c r="TYZ21" s="773">
        <f t="shared" si="221"/>
        <v>0</v>
      </c>
      <c r="TZA21" s="773">
        <f t="shared" si="221"/>
        <v>0</v>
      </c>
      <c r="TZB21" s="773">
        <f t="shared" si="221"/>
        <v>0</v>
      </c>
      <c r="TZC21" s="773">
        <f t="shared" si="221"/>
        <v>0</v>
      </c>
      <c r="TZD21" s="773">
        <f t="shared" si="221"/>
        <v>0</v>
      </c>
      <c r="TZE21" s="773">
        <f t="shared" si="221"/>
        <v>0</v>
      </c>
      <c r="TZF21" s="773">
        <f t="shared" si="221"/>
        <v>0</v>
      </c>
      <c r="TZG21" s="773">
        <f t="shared" si="221"/>
        <v>0</v>
      </c>
      <c r="TZH21" s="773">
        <f t="shared" si="221"/>
        <v>0</v>
      </c>
      <c r="TZI21" s="773">
        <f t="shared" si="221"/>
        <v>0</v>
      </c>
      <c r="TZJ21" s="773">
        <f t="shared" si="221"/>
        <v>0</v>
      </c>
      <c r="TZK21" s="773">
        <f t="shared" si="221"/>
        <v>0</v>
      </c>
      <c r="TZL21" s="773">
        <f t="shared" si="221"/>
        <v>0</v>
      </c>
      <c r="TZM21" s="773">
        <f t="shared" si="221"/>
        <v>0</v>
      </c>
      <c r="TZN21" s="773">
        <f t="shared" si="221"/>
        <v>0</v>
      </c>
      <c r="TZO21" s="773">
        <f t="shared" si="221"/>
        <v>0</v>
      </c>
      <c r="TZP21" s="773">
        <f t="shared" si="221"/>
        <v>0</v>
      </c>
      <c r="TZQ21" s="773">
        <f t="shared" si="221"/>
        <v>0</v>
      </c>
      <c r="TZR21" s="773">
        <f t="shared" si="221"/>
        <v>0</v>
      </c>
      <c r="TZS21" s="773">
        <f t="shared" si="221"/>
        <v>0</v>
      </c>
      <c r="TZT21" s="773">
        <f t="shared" ref="TZT21:UCE21" si="222">IF(OR(TZT26&lt;$C$18,TZT26&gt;($C$18+9)),0,TZT27)</f>
        <v>0</v>
      </c>
      <c r="TZU21" s="773">
        <f t="shared" si="222"/>
        <v>0</v>
      </c>
      <c r="TZV21" s="773">
        <f t="shared" si="222"/>
        <v>0</v>
      </c>
      <c r="TZW21" s="773">
        <f t="shared" si="222"/>
        <v>0</v>
      </c>
      <c r="TZX21" s="773">
        <f t="shared" si="222"/>
        <v>0</v>
      </c>
      <c r="TZY21" s="773">
        <f t="shared" si="222"/>
        <v>0</v>
      </c>
      <c r="TZZ21" s="773">
        <f t="shared" si="222"/>
        <v>0</v>
      </c>
      <c r="UAA21" s="773">
        <f t="shared" si="222"/>
        <v>0</v>
      </c>
      <c r="UAB21" s="773">
        <f t="shared" si="222"/>
        <v>0</v>
      </c>
      <c r="UAC21" s="773">
        <f t="shared" si="222"/>
        <v>0</v>
      </c>
      <c r="UAD21" s="773">
        <f t="shared" si="222"/>
        <v>0</v>
      </c>
      <c r="UAE21" s="773">
        <f t="shared" si="222"/>
        <v>0</v>
      </c>
      <c r="UAF21" s="773">
        <f t="shared" si="222"/>
        <v>0</v>
      </c>
      <c r="UAG21" s="773">
        <f t="shared" si="222"/>
        <v>0</v>
      </c>
      <c r="UAH21" s="773">
        <f t="shared" si="222"/>
        <v>0</v>
      </c>
      <c r="UAI21" s="773">
        <f t="shared" si="222"/>
        <v>0</v>
      </c>
      <c r="UAJ21" s="773">
        <f t="shared" si="222"/>
        <v>0</v>
      </c>
      <c r="UAK21" s="773">
        <f t="shared" si="222"/>
        <v>0</v>
      </c>
      <c r="UAL21" s="773">
        <f t="shared" si="222"/>
        <v>0</v>
      </c>
      <c r="UAM21" s="773">
        <f t="shared" si="222"/>
        <v>0</v>
      </c>
      <c r="UAN21" s="773">
        <f t="shared" si="222"/>
        <v>0</v>
      </c>
      <c r="UAO21" s="773">
        <f t="shared" si="222"/>
        <v>0</v>
      </c>
      <c r="UAP21" s="773">
        <f t="shared" si="222"/>
        <v>0</v>
      </c>
      <c r="UAQ21" s="773">
        <f t="shared" si="222"/>
        <v>0</v>
      </c>
      <c r="UAR21" s="773">
        <f t="shared" si="222"/>
        <v>0</v>
      </c>
      <c r="UAS21" s="773">
        <f t="shared" si="222"/>
        <v>0</v>
      </c>
      <c r="UAT21" s="773">
        <f t="shared" si="222"/>
        <v>0</v>
      </c>
      <c r="UAU21" s="773">
        <f t="shared" si="222"/>
        <v>0</v>
      </c>
      <c r="UAV21" s="773">
        <f t="shared" si="222"/>
        <v>0</v>
      </c>
      <c r="UAW21" s="773">
        <f t="shared" si="222"/>
        <v>0</v>
      </c>
      <c r="UAX21" s="773">
        <f t="shared" si="222"/>
        <v>0</v>
      </c>
      <c r="UAY21" s="773">
        <f t="shared" si="222"/>
        <v>0</v>
      </c>
      <c r="UAZ21" s="773">
        <f t="shared" si="222"/>
        <v>0</v>
      </c>
      <c r="UBA21" s="773">
        <f t="shared" si="222"/>
        <v>0</v>
      </c>
      <c r="UBB21" s="773">
        <f t="shared" si="222"/>
        <v>0</v>
      </c>
      <c r="UBC21" s="773">
        <f t="shared" si="222"/>
        <v>0</v>
      </c>
      <c r="UBD21" s="773">
        <f t="shared" si="222"/>
        <v>0</v>
      </c>
      <c r="UBE21" s="773">
        <f t="shared" si="222"/>
        <v>0</v>
      </c>
      <c r="UBF21" s="773">
        <f t="shared" si="222"/>
        <v>0</v>
      </c>
      <c r="UBG21" s="773">
        <f t="shared" si="222"/>
        <v>0</v>
      </c>
      <c r="UBH21" s="773">
        <f t="shared" si="222"/>
        <v>0</v>
      </c>
      <c r="UBI21" s="773">
        <f t="shared" si="222"/>
        <v>0</v>
      </c>
      <c r="UBJ21" s="773">
        <f t="shared" si="222"/>
        <v>0</v>
      </c>
      <c r="UBK21" s="773">
        <f t="shared" si="222"/>
        <v>0</v>
      </c>
      <c r="UBL21" s="773">
        <f t="shared" si="222"/>
        <v>0</v>
      </c>
      <c r="UBM21" s="773">
        <f t="shared" si="222"/>
        <v>0</v>
      </c>
      <c r="UBN21" s="773">
        <f t="shared" si="222"/>
        <v>0</v>
      </c>
      <c r="UBO21" s="773">
        <f t="shared" si="222"/>
        <v>0</v>
      </c>
      <c r="UBP21" s="773">
        <f t="shared" si="222"/>
        <v>0</v>
      </c>
      <c r="UBQ21" s="773">
        <f t="shared" si="222"/>
        <v>0</v>
      </c>
      <c r="UBR21" s="773">
        <f t="shared" si="222"/>
        <v>0</v>
      </c>
      <c r="UBS21" s="773">
        <f t="shared" si="222"/>
        <v>0</v>
      </c>
      <c r="UBT21" s="773">
        <f t="shared" si="222"/>
        <v>0</v>
      </c>
      <c r="UBU21" s="773">
        <f t="shared" si="222"/>
        <v>0</v>
      </c>
      <c r="UBV21" s="773">
        <f t="shared" si="222"/>
        <v>0</v>
      </c>
      <c r="UBW21" s="773">
        <f t="shared" si="222"/>
        <v>0</v>
      </c>
      <c r="UBX21" s="773">
        <f t="shared" si="222"/>
        <v>0</v>
      </c>
      <c r="UBY21" s="773">
        <f t="shared" si="222"/>
        <v>0</v>
      </c>
      <c r="UBZ21" s="773">
        <f t="shared" si="222"/>
        <v>0</v>
      </c>
      <c r="UCA21" s="773">
        <f t="shared" si="222"/>
        <v>0</v>
      </c>
      <c r="UCB21" s="773">
        <f t="shared" si="222"/>
        <v>0</v>
      </c>
      <c r="UCC21" s="773">
        <f t="shared" si="222"/>
        <v>0</v>
      </c>
      <c r="UCD21" s="773">
        <f t="shared" si="222"/>
        <v>0</v>
      </c>
      <c r="UCE21" s="773">
        <f t="shared" si="222"/>
        <v>0</v>
      </c>
      <c r="UCF21" s="773">
        <f t="shared" ref="UCF21:UEQ21" si="223">IF(OR(UCF26&lt;$C$18,UCF26&gt;($C$18+9)),0,UCF27)</f>
        <v>0</v>
      </c>
      <c r="UCG21" s="773">
        <f t="shared" si="223"/>
        <v>0</v>
      </c>
      <c r="UCH21" s="773">
        <f t="shared" si="223"/>
        <v>0</v>
      </c>
      <c r="UCI21" s="773">
        <f t="shared" si="223"/>
        <v>0</v>
      </c>
      <c r="UCJ21" s="773">
        <f t="shared" si="223"/>
        <v>0</v>
      </c>
      <c r="UCK21" s="773">
        <f t="shared" si="223"/>
        <v>0</v>
      </c>
      <c r="UCL21" s="773">
        <f t="shared" si="223"/>
        <v>0</v>
      </c>
      <c r="UCM21" s="773">
        <f t="shared" si="223"/>
        <v>0</v>
      </c>
      <c r="UCN21" s="773">
        <f t="shared" si="223"/>
        <v>0</v>
      </c>
      <c r="UCO21" s="773">
        <f t="shared" si="223"/>
        <v>0</v>
      </c>
      <c r="UCP21" s="773">
        <f t="shared" si="223"/>
        <v>0</v>
      </c>
      <c r="UCQ21" s="773">
        <f t="shared" si="223"/>
        <v>0</v>
      </c>
      <c r="UCR21" s="773">
        <f t="shared" si="223"/>
        <v>0</v>
      </c>
      <c r="UCS21" s="773">
        <f t="shared" si="223"/>
        <v>0</v>
      </c>
      <c r="UCT21" s="773">
        <f t="shared" si="223"/>
        <v>0</v>
      </c>
      <c r="UCU21" s="773">
        <f t="shared" si="223"/>
        <v>0</v>
      </c>
      <c r="UCV21" s="773">
        <f t="shared" si="223"/>
        <v>0</v>
      </c>
      <c r="UCW21" s="773">
        <f t="shared" si="223"/>
        <v>0</v>
      </c>
      <c r="UCX21" s="773">
        <f t="shared" si="223"/>
        <v>0</v>
      </c>
      <c r="UCY21" s="773">
        <f t="shared" si="223"/>
        <v>0</v>
      </c>
      <c r="UCZ21" s="773">
        <f t="shared" si="223"/>
        <v>0</v>
      </c>
      <c r="UDA21" s="773">
        <f t="shared" si="223"/>
        <v>0</v>
      </c>
      <c r="UDB21" s="773">
        <f t="shared" si="223"/>
        <v>0</v>
      </c>
      <c r="UDC21" s="773">
        <f t="shared" si="223"/>
        <v>0</v>
      </c>
      <c r="UDD21" s="773">
        <f t="shared" si="223"/>
        <v>0</v>
      </c>
      <c r="UDE21" s="773">
        <f t="shared" si="223"/>
        <v>0</v>
      </c>
      <c r="UDF21" s="773">
        <f t="shared" si="223"/>
        <v>0</v>
      </c>
      <c r="UDG21" s="773">
        <f t="shared" si="223"/>
        <v>0</v>
      </c>
      <c r="UDH21" s="773">
        <f t="shared" si="223"/>
        <v>0</v>
      </c>
      <c r="UDI21" s="773">
        <f t="shared" si="223"/>
        <v>0</v>
      </c>
      <c r="UDJ21" s="773">
        <f t="shared" si="223"/>
        <v>0</v>
      </c>
      <c r="UDK21" s="773">
        <f t="shared" si="223"/>
        <v>0</v>
      </c>
      <c r="UDL21" s="773">
        <f t="shared" si="223"/>
        <v>0</v>
      </c>
      <c r="UDM21" s="773">
        <f t="shared" si="223"/>
        <v>0</v>
      </c>
      <c r="UDN21" s="773">
        <f t="shared" si="223"/>
        <v>0</v>
      </c>
      <c r="UDO21" s="773">
        <f t="shared" si="223"/>
        <v>0</v>
      </c>
      <c r="UDP21" s="773">
        <f t="shared" si="223"/>
        <v>0</v>
      </c>
      <c r="UDQ21" s="773">
        <f t="shared" si="223"/>
        <v>0</v>
      </c>
      <c r="UDR21" s="773">
        <f t="shared" si="223"/>
        <v>0</v>
      </c>
      <c r="UDS21" s="773">
        <f t="shared" si="223"/>
        <v>0</v>
      </c>
      <c r="UDT21" s="773">
        <f t="shared" si="223"/>
        <v>0</v>
      </c>
      <c r="UDU21" s="773">
        <f t="shared" si="223"/>
        <v>0</v>
      </c>
      <c r="UDV21" s="773">
        <f t="shared" si="223"/>
        <v>0</v>
      </c>
      <c r="UDW21" s="773">
        <f t="shared" si="223"/>
        <v>0</v>
      </c>
      <c r="UDX21" s="773">
        <f t="shared" si="223"/>
        <v>0</v>
      </c>
      <c r="UDY21" s="773">
        <f t="shared" si="223"/>
        <v>0</v>
      </c>
      <c r="UDZ21" s="773">
        <f t="shared" si="223"/>
        <v>0</v>
      </c>
      <c r="UEA21" s="773">
        <f t="shared" si="223"/>
        <v>0</v>
      </c>
      <c r="UEB21" s="773">
        <f t="shared" si="223"/>
        <v>0</v>
      </c>
      <c r="UEC21" s="773">
        <f t="shared" si="223"/>
        <v>0</v>
      </c>
      <c r="UED21" s="773">
        <f t="shared" si="223"/>
        <v>0</v>
      </c>
      <c r="UEE21" s="773">
        <f t="shared" si="223"/>
        <v>0</v>
      </c>
      <c r="UEF21" s="773">
        <f t="shared" si="223"/>
        <v>0</v>
      </c>
      <c r="UEG21" s="773">
        <f t="shared" si="223"/>
        <v>0</v>
      </c>
      <c r="UEH21" s="773">
        <f t="shared" si="223"/>
        <v>0</v>
      </c>
      <c r="UEI21" s="773">
        <f t="shared" si="223"/>
        <v>0</v>
      </c>
      <c r="UEJ21" s="773">
        <f t="shared" si="223"/>
        <v>0</v>
      </c>
      <c r="UEK21" s="773">
        <f t="shared" si="223"/>
        <v>0</v>
      </c>
      <c r="UEL21" s="773">
        <f t="shared" si="223"/>
        <v>0</v>
      </c>
      <c r="UEM21" s="773">
        <f t="shared" si="223"/>
        <v>0</v>
      </c>
      <c r="UEN21" s="773">
        <f t="shared" si="223"/>
        <v>0</v>
      </c>
      <c r="UEO21" s="773">
        <f t="shared" si="223"/>
        <v>0</v>
      </c>
      <c r="UEP21" s="773">
        <f t="shared" si="223"/>
        <v>0</v>
      </c>
      <c r="UEQ21" s="773">
        <f t="shared" si="223"/>
        <v>0</v>
      </c>
      <c r="UER21" s="773">
        <f t="shared" ref="UER21:UHC21" si="224">IF(OR(UER26&lt;$C$18,UER26&gt;($C$18+9)),0,UER27)</f>
        <v>0</v>
      </c>
      <c r="UES21" s="773">
        <f t="shared" si="224"/>
        <v>0</v>
      </c>
      <c r="UET21" s="773">
        <f t="shared" si="224"/>
        <v>0</v>
      </c>
      <c r="UEU21" s="773">
        <f t="shared" si="224"/>
        <v>0</v>
      </c>
      <c r="UEV21" s="773">
        <f t="shared" si="224"/>
        <v>0</v>
      </c>
      <c r="UEW21" s="773">
        <f t="shared" si="224"/>
        <v>0</v>
      </c>
      <c r="UEX21" s="773">
        <f t="shared" si="224"/>
        <v>0</v>
      </c>
      <c r="UEY21" s="773">
        <f t="shared" si="224"/>
        <v>0</v>
      </c>
      <c r="UEZ21" s="773">
        <f t="shared" si="224"/>
        <v>0</v>
      </c>
      <c r="UFA21" s="773">
        <f t="shared" si="224"/>
        <v>0</v>
      </c>
      <c r="UFB21" s="773">
        <f t="shared" si="224"/>
        <v>0</v>
      </c>
      <c r="UFC21" s="773">
        <f t="shared" si="224"/>
        <v>0</v>
      </c>
      <c r="UFD21" s="773">
        <f t="shared" si="224"/>
        <v>0</v>
      </c>
      <c r="UFE21" s="773">
        <f t="shared" si="224"/>
        <v>0</v>
      </c>
      <c r="UFF21" s="773">
        <f t="shared" si="224"/>
        <v>0</v>
      </c>
      <c r="UFG21" s="773">
        <f t="shared" si="224"/>
        <v>0</v>
      </c>
      <c r="UFH21" s="773">
        <f t="shared" si="224"/>
        <v>0</v>
      </c>
      <c r="UFI21" s="773">
        <f t="shared" si="224"/>
        <v>0</v>
      </c>
      <c r="UFJ21" s="773">
        <f t="shared" si="224"/>
        <v>0</v>
      </c>
      <c r="UFK21" s="773">
        <f t="shared" si="224"/>
        <v>0</v>
      </c>
      <c r="UFL21" s="773">
        <f t="shared" si="224"/>
        <v>0</v>
      </c>
      <c r="UFM21" s="773">
        <f t="shared" si="224"/>
        <v>0</v>
      </c>
      <c r="UFN21" s="773">
        <f t="shared" si="224"/>
        <v>0</v>
      </c>
      <c r="UFO21" s="773">
        <f t="shared" si="224"/>
        <v>0</v>
      </c>
      <c r="UFP21" s="773">
        <f t="shared" si="224"/>
        <v>0</v>
      </c>
      <c r="UFQ21" s="773">
        <f t="shared" si="224"/>
        <v>0</v>
      </c>
      <c r="UFR21" s="773">
        <f t="shared" si="224"/>
        <v>0</v>
      </c>
      <c r="UFS21" s="773">
        <f t="shared" si="224"/>
        <v>0</v>
      </c>
      <c r="UFT21" s="773">
        <f t="shared" si="224"/>
        <v>0</v>
      </c>
      <c r="UFU21" s="773">
        <f t="shared" si="224"/>
        <v>0</v>
      </c>
      <c r="UFV21" s="773">
        <f t="shared" si="224"/>
        <v>0</v>
      </c>
      <c r="UFW21" s="773">
        <f t="shared" si="224"/>
        <v>0</v>
      </c>
      <c r="UFX21" s="773">
        <f t="shared" si="224"/>
        <v>0</v>
      </c>
      <c r="UFY21" s="773">
        <f t="shared" si="224"/>
        <v>0</v>
      </c>
      <c r="UFZ21" s="773">
        <f t="shared" si="224"/>
        <v>0</v>
      </c>
      <c r="UGA21" s="773">
        <f t="shared" si="224"/>
        <v>0</v>
      </c>
      <c r="UGB21" s="773">
        <f t="shared" si="224"/>
        <v>0</v>
      </c>
      <c r="UGC21" s="773">
        <f t="shared" si="224"/>
        <v>0</v>
      </c>
      <c r="UGD21" s="773">
        <f t="shared" si="224"/>
        <v>0</v>
      </c>
      <c r="UGE21" s="773">
        <f t="shared" si="224"/>
        <v>0</v>
      </c>
      <c r="UGF21" s="773">
        <f t="shared" si="224"/>
        <v>0</v>
      </c>
      <c r="UGG21" s="773">
        <f t="shared" si="224"/>
        <v>0</v>
      </c>
      <c r="UGH21" s="773">
        <f t="shared" si="224"/>
        <v>0</v>
      </c>
      <c r="UGI21" s="773">
        <f t="shared" si="224"/>
        <v>0</v>
      </c>
      <c r="UGJ21" s="773">
        <f t="shared" si="224"/>
        <v>0</v>
      </c>
      <c r="UGK21" s="773">
        <f t="shared" si="224"/>
        <v>0</v>
      </c>
      <c r="UGL21" s="773">
        <f t="shared" si="224"/>
        <v>0</v>
      </c>
      <c r="UGM21" s="773">
        <f t="shared" si="224"/>
        <v>0</v>
      </c>
      <c r="UGN21" s="773">
        <f t="shared" si="224"/>
        <v>0</v>
      </c>
      <c r="UGO21" s="773">
        <f t="shared" si="224"/>
        <v>0</v>
      </c>
      <c r="UGP21" s="773">
        <f t="shared" si="224"/>
        <v>0</v>
      </c>
      <c r="UGQ21" s="773">
        <f t="shared" si="224"/>
        <v>0</v>
      </c>
      <c r="UGR21" s="773">
        <f t="shared" si="224"/>
        <v>0</v>
      </c>
      <c r="UGS21" s="773">
        <f t="shared" si="224"/>
        <v>0</v>
      </c>
      <c r="UGT21" s="773">
        <f t="shared" si="224"/>
        <v>0</v>
      </c>
      <c r="UGU21" s="773">
        <f t="shared" si="224"/>
        <v>0</v>
      </c>
      <c r="UGV21" s="773">
        <f t="shared" si="224"/>
        <v>0</v>
      </c>
      <c r="UGW21" s="773">
        <f t="shared" si="224"/>
        <v>0</v>
      </c>
      <c r="UGX21" s="773">
        <f t="shared" si="224"/>
        <v>0</v>
      </c>
      <c r="UGY21" s="773">
        <f t="shared" si="224"/>
        <v>0</v>
      </c>
      <c r="UGZ21" s="773">
        <f t="shared" si="224"/>
        <v>0</v>
      </c>
      <c r="UHA21" s="773">
        <f t="shared" si="224"/>
        <v>0</v>
      </c>
      <c r="UHB21" s="773">
        <f t="shared" si="224"/>
        <v>0</v>
      </c>
      <c r="UHC21" s="773">
        <f t="shared" si="224"/>
        <v>0</v>
      </c>
      <c r="UHD21" s="773">
        <f t="shared" ref="UHD21:UJO21" si="225">IF(OR(UHD26&lt;$C$18,UHD26&gt;($C$18+9)),0,UHD27)</f>
        <v>0</v>
      </c>
      <c r="UHE21" s="773">
        <f t="shared" si="225"/>
        <v>0</v>
      </c>
      <c r="UHF21" s="773">
        <f t="shared" si="225"/>
        <v>0</v>
      </c>
      <c r="UHG21" s="773">
        <f t="shared" si="225"/>
        <v>0</v>
      </c>
      <c r="UHH21" s="773">
        <f t="shared" si="225"/>
        <v>0</v>
      </c>
      <c r="UHI21" s="773">
        <f t="shared" si="225"/>
        <v>0</v>
      </c>
      <c r="UHJ21" s="773">
        <f t="shared" si="225"/>
        <v>0</v>
      </c>
      <c r="UHK21" s="773">
        <f t="shared" si="225"/>
        <v>0</v>
      </c>
      <c r="UHL21" s="773">
        <f t="shared" si="225"/>
        <v>0</v>
      </c>
      <c r="UHM21" s="773">
        <f t="shared" si="225"/>
        <v>0</v>
      </c>
      <c r="UHN21" s="773">
        <f t="shared" si="225"/>
        <v>0</v>
      </c>
      <c r="UHO21" s="773">
        <f t="shared" si="225"/>
        <v>0</v>
      </c>
      <c r="UHP21" s="773">
        <f t="shared" si="225"/>
        <v>0</v>
      </c>
      <c r="UHQ21" s="773">
        <f t="shared" si="225"/>
        <v>0</v>
      </c>
      <c r="UHR21" s="773">
        <f t="shared" si="225"/>
        <v>0</v>
      </c>
      <c r="UHS21" s="773">
        <f t="shared" si="225"/>
        <v>0</v>
      </c>
      <c r="UHT21" s="773">
        <f t="shared" si="225"/>
        <v>0</v>
      </c>
      <c r="UHU21" s="773">
        <f t="shared" si="225"/>
        <v>0</v>
      </c>
      <c r="UHV21" s="773">
        <f t="shared" si="225"/>
        <v>0</v>
      </c>
      <c r="UHW21" s="773">
        <f t="shared" si="225"/>
        <v>0</v>
      </c>
      <c r="UHX21" s="773">
        <f t="shared" si="225"/>
        <v>0</v>
      </c>
      <c r="UHY21" s="773">
        <f t="shared" si="225"/>
        <v>0</v>
      </c>
      <c r="UHZ21" s="773">
        <f t="shared" si="225"/>
        <v>0</v>
      </c>
      <c r="UIA21" s="773">
        <f t="shared" si="225"/>
        <v>0</v>
      </c>
      <c r="UIB21" s="773">
        <f t="shared" si="225"/>
        <v>0</v>
      </c>
      <c r="UIC21" s="773">
        <f t="shared" si="225"/>
        <v>0</v>
      </c>
      <c r="UID21" s="773">
        <f t="shared" si="225"/>
        <v>0</v>
      </c>
      <c r="UIE21" s="773">
        <f t="shared" si="225"/>
        <v>0</v>
      </c>
      <c r="UIF21" s="773">
        <f t="shared" si="225"/>
        <v>0</v>
      </c>
      <c r="UIG21" s="773">
        <f t="shared" si="225"/>
        <v>0</v>
      </c>
      <c r="UIH21" s="773">
        <f t="shared" si="225"/>
        <v>0</v>
      </c>
      <c r="UII21" s="773">
        <f t="shared" si="225"/>
        <v>0</v>
      </c>
      <c r="UIJ21" s="773">
        <f t="shared" si="225"/>
        <v>0</v>
      </c>
      <c r="UIK21" s="773">
        <f t="shared" si="225"/>
        <v>0</v>
      </c>
      <c r="UIL21" s="773">
        <f t="shared" si="225"/>
        <v>0</v>
      </c>
      <c r="UIM21" s="773">
        <f t="shared" si="225"/>
        <v>0</v>
      </c>
      <c r="UIN21" s="773">
        <f t="shared" si="225"/>
        <v>0</v>
      </c>
      <c r="UIO21" s="773">
        <f t="shared" si="225"/>
        <v>0</v>
      </c>
      <c r="UIP21" s="773">
        <f t="shared" si="225"/>
        <v>0</v>
      </c>
      <c r="UIQ21" s="773">
        <f t="shared" si="225"/>
        <v>0</v>
      </c>
      <c r="UIR21" s="773">
        <f t="shared" si="225"/>
        <v>0</v>
      </c>
      <c r="UIS21" s="773">
        <f t="shared" si="225"/>
        <v>0</v>
      </c>
      <c r="UIT21" s="773">
        <f t="shared" si="225"/>
        <v>0</v>
      </c>
      <c r="UIU21" s="773">
        <f t="shared" si="225"/>
        <v>0</v>
      </c>
      <c r="UIV21" s="773">
        <f t="shared" si="225"/>
        <v>0</v>
      </c>
      <c r="UIW21" s="773">
        <f t="shared" si="225"/>
        <v>0</v>
      </c>
      <c r="UIX21" s="773">
        <f t="shared" si="225"/>
        <v>0</v>
      </c>
      <c r="UIY21" s="773">
        <f t="shared" si="225"/>
        <v>0</v>
      </c>
      <c r="UIZ21" s="773">
        <f t="shared" si="225"/>
        <v>0</v>
      </c>
      <c r="UJA21" s="773">
        <f t="shared" si="225"/>
        <v>0</v>
      </c>
      <c r="UJB21" s="773">
        <f t="shared" si="225"/>
        <v>0</v>
      </c>
      <c r="UJC21" s="773">
        <f t="shared" si="225"/>
        <v>0</v>
      </c>
      <c r="UJD21" s="773">
        <f t="shared" si="225"/>
        <v>0</v>
      </c>
      <c r="UJE21" s="773">
        <f t="shared" si="225"/>
        <v>0</v>
      </c>
      <c r="UJF21" s="773">
        <f t="shared" si="225"/>
        <v>0</v>
      </c>
      <c r="UJG21" s="773">
        <f t="shared" si="225"/>
        <v>0</v>
      </c>
      <c r="UJH21" s="773">
        <f t="shared" si="225"/>
        <v>0</v>
      </c>
      <c r="UJI21" s="773">
        <f t="shared" si="225"/>
        <v>0</v>
      </c>
      <c r="UJJ21" s="773">
        <f t="shared" si="225"/>
        <v>0</v>
      </c>
      <c r="UJK21" s="773">
        <f t="shared" si="225"/>
        <v>0</v>
      </c>
      <c r="UJL21" s="773">
        <f t="shared" si="225"/>
        <v>0</v>
      </c>
      <c r="UJM21" s="773">
        <f t="shared" si="225"/>
        <v>0</v>
      </c>
      <c r="UJN21" s="773">
        <f t="shared" si="225"/>
        <v>0</v>
      </c>
      <c r="UJO21" s="773">
        <f t="shared" si="225"/>
        <v>0</v>
      </c>
      <c r="UJP21" s="773">
        <f t="shared" ref="UJP21:UMA21" si="226">IF(OR(UJP26&lt;$C$18,UJP26&gt;($C$18+9)),0,UJP27)</f>
        <v>0</v>
      </c>
      <c r="UJQ21" s="773">
        <f t="shared" si="226"/>
        <v>0</v>
      </c>
      <c r="UJR21" s="773">
        <f t="shared" si="226"/>
        <v>0</v>
      </c>
      <c r="UJS21" s="773">
        <f t="shared" si="226"/>
        <v>0</v>
      </c>
      <c r="UJT21" s="773">
        <f t="shared" si="226"/>
        <v>0</v>
      </c>
      <c r="UJU21" s="773">
        <f t="shared" si="226"/>
        <v>0</v>
      </c>
      <c r="UJV21" s="773">
        <f t="shared" si="226"/>
        <v>0</v>
      </c>
      <c r="UJW21" s="773">
        <f t="shared" si="226"/>
        <v>0</v>
      </c>
      <c r="UJX21" s="773">
        <f t="shared" si="226"/>
        <v>0</v>
      </c>
      <c r="UJY21" s="773">
        <f t="shared" si="226"/>
        <v>0</v>
      </c>
      <c r="UJZ21" s="773">
        <f t="shared" si="226"/>
        <v>0</v>
      </c>
      <c r="UKA21" s="773">
        <f t="shared" si="226"/>
        <v>0</v>
      </c>
      <c r="UKB21" s="773">
        <f t="shared" si="226"/>
        <v>0</v>
      </c>
      <c r="UKC21" s="773">
        <f t="shared" si="226"/>
        <v>0</v>
      </c>
      <c r="UKD21" s="773">
        <f t="shared" si="226"/>
        <v>0</v>
      </c>
      <c r="UKE21" s="773">
        <f t="shared" si="226"/>
        <v>0</v>
      </c>
      <c r="UKF21" s="773">
        <f t="shared" si="226"/>
        <v>0</v>
      </c>
      <c r="UKG21" s="773">
        <f t="shared" si="226"/>
        <v>0</v>
      </c>
      <c r="UKH21" s="773">
        <f t="shared" si="226"/>
        <v>0</v>
      </c>
      <c r="UKI21" s="773">
        <f t="shared" si="226"/>
        <v>0</v>
      </c>
      <c r="UKJ21" s="773">
        <f t="shared" si="226"/>
        <v>0</v>
      </c>
      <c r="UKK21" s="773">
        <f t="shared" si="226"/>
        <v>0</v>
      </c>
      <c r="UKL21" s="773">
        <f t="shared" si="226"/>
        <v>0</v>
      </c>
      <c r="UKM21" s="773">
        <f t="shared" si="226"/>
        <v>0</v>
      </c>
      <c r="UKN21" s="773">
        <f t="shared" si="226"/>
        <v>0</v>
      </c>
      <c r="UKO21" s="773">
        <f t="shared" si="226"/>
        <v>0</v>
      </c>
      <c r="UKP21" s="773">
        <f t="shared" si="226"/>
        <v>0</v>
      </c>
      <c r="UKQ21" s="773">
        <f t="shared" si="226"/>
        <v>0</v>
      </c>
      <c r="UKR21" s="773">
        <f t="shared" si="226"/>
        <v>0</v>
      </c>
      <c r="UKS21" s="773">
        <f t="shared" si="226"/>
        <v>0</v>
      </c>
      <c r="UKT21" s="773">
        <f t="shared" si="226"/>
        <v>0</v>
      </c>
      <c r="UKU21" s="773">
        <f t="shared" si="226"/>
        <v>0</v>
      </c>
      <c r="UKV21" s="773">
        <f t="shared" si="226"/>
        <v>0</v>
      </c>
      <c r="UKW21" s="773">
        <f t="shared" si="226"/>
        <v>0</v>
      </c>
      <c r="UKX21" s="773">
        <f t="shared" si="226"/>
        <v>0</v>
      </c>
      <c r="UKY21" s="773">
        <f t="shared" si="226"/>
        <v>0</v>
      </c>
      <c r="UKZ21" s="773">
        <f t="shared" si="226"/>
        <v>0</v>
      </c>
      <c r="ULA21" s="773">
        <f t="shared" si="226"/>
        <v>0</v>
      </c>
      <c r="ULB21" s="773">
        <f t="shared" si="226"/>
        <v>0</v>
      </c>
      <c r="ULC21" s="773">
        <f t="shared" si="226"/>
        <v>0</v>
      </c>
      <c r="ULD21" s="773">
        <f t="shared" si="226"/>
        <v>0</v>
      </c>
      <c r="ULE21" s="773">
        <f t="shared" si="226"/>
        <v>0</v>
      </c>
      <c r="ULF21" s="773">
        <f t="shared" si="226"/>
        <v>0</v>
      </c>
      <c r="ULG21" s="773">
        <f t="shared" si="226"/>
        <v>0</v>
      </c>
      <c r="ULH21" s="773">
        <f t="shared" si="226"/>
        <v>0</v>
      </c>
      <c r="ULI21" s="773">
        <f t="shared" si="226"/>
        <v>0</v>
      </c>
      <c r="ULJ21" s="773">
        <f t="shared" si="226"/>
        <v>0</v>
      </c>
      <c r="ULK21" s="773">
        <f t="shared" si="226"/>
        <v>0</v>
      </c>
      <c r="ULL21" s="773">
        <f t="shared" si="226"/>
        <v>0</v>
      </c>
      <c r="ULM21" s="773">
        <f t="shared" si="226"/>
        <v>0</v>
      </c>
      <c r="ULN21" s="773">
        <f t="shared" si="226"/>
        <v>0</v>
      </c>
      <c r="ULO21" s="773">
        <f t="shared" si="226"/>
        <v>0</v>
      </c>
      <c r="ULP21" s="773">
        <f t="shared" si="226"/>
        <v>0</v>
      </c>
      <c r="ULQ21" s="773">
        <f t="shared" si="226"/>
        <v>0</v>
      </c>
      <c r="ULR21" s="773">
        <f t="shared" si="226"/>
        <v>0</v>
      </c>
      <c r="ULS21" s="773">
        <f t="shared" si="226"/>
        <v>0</v>
      </c>
      <c r="ULT21" s="773">
        <f t="shared" si="226"/>
        <v>0</v>
      </c>
      <c r="ULU21" s="773">
        <f t="shared" si="226"/>
        <v>0</v>
      </c>
      <c r="ULV21" s="773">
        <f t="shared" si="226"/>
        <v>0</v>
      </c>
      <c r="ULW21" s="773">
        <f t="shared" si="226"/>
        <v>0</v>
      </c>
      <c r="ULX21" s="773">
        <f t="shared" si="226"/>
        <v>0</v>
      </c>
      <c r="ULY21" s="773">
        <f t="shared" si="226"/>
        <v>0</v>
      </c>
      <c r="ULZ21" s="773">
        <f t="shared" si="226"/>
        <v>0</v>
      </c>
      <c r="UMA21" s="773">
        <f t="shared" si="226"/>
        <v>0</v>
      </c>
      <c r="UMB21" s="773">
        <f t="shared" ref="UMB21:UOM21" si="227">IF(OR(UMB26&lt;$C$18,UMB26&gt;($C$18+9)),0,UMB27)</f>
        <v>0</v>
      </c>
      <c r="UMC21" s="773">
        <f t="shared" si="227"/>
        <v>0</v>
      </c>
      <c r="UMD21" s="773">
        <f t="shared" si="227"/>
        <v>0</v>
      </c>
      <c r="UME21" s="773">
        <f t="shared" si="227"/>
        <v>0</v>
      </c>
      <c r="UMF21" s="773">
        <f t="shared" si="227"/>
        <v>0</v>
      </c>
      <c r="UMG21" s="773">
        <f t="shared" si="227"/>
        <v>0</v>
      </c>
      <c r="UMH21" s="773">
        <f t="shared" si="227"/>
        <v>0</v>
      </c>
      <c r="UMI21" s="773">
        <f t="shared" si="227"/>
        <v>0</v>
      </c>
      <c r="UMJ21" s="773">
        <f t="shared" si="227"/>
        <v>0</v>
      </c>
      <c r="UMK21" s="773">
        <f t="shared" si="227"/>
        <v>0</v>
      </c>
      <c r="UML21" s="773">
        <f t="shared" si="227"/>
        <v>0</v>
      </c>
      <c r="UMM21" s="773">
        <f t="shared" si="227"/>
        <v>0</v>
      </c>
      <c r="UMN21" s="773">
        <f t="shared" si="227"/>
        <v>0</v>
      </c>
      <c r="UMO21" s="773">
        <f t="shared" si="227"/>
        <v>0</v>
      </c>
      <c r="UMP21" s="773">
        <f t="shared" si="227"/>
        <v>0</v>
      </c>
      <c r="UMQ21" s="773">
        <f t="shared" si="227"/>
        <v>0</v>
      </c>
      <c r="UMR21" s="773">
        <f t="shared" si="227"/>
        <v>0</v>
      </c>
      <c r="UMS21" s="773">
        <f t="shared" si="227"/>
        <v>0</v>
      </c>
      <c r="UMT21" s="773">
        <f t="shared" si="227"/>
        <v>0</v>
      </c>
      <c r="UMU21" s="773">
        <f t="shared" si="227"/>
        <v>0</v>
      </c>
      <c r="UMV21" s="773">
        <f t="shared" si="227"/>
        <v>0</v>
      </c>
      <c r="UMW21" s="773">
        <f t="shared" si="227"/>
        <v>0</v>
      </c>
      <c r="UMX21" s="773">
        <f t="shared" si="227"/>
        <v>0</v>
      </c>
      <c r="UMY21" s="773">
        <f t="shared" si="227"/>
        <v>0</v>
      </c>
      <c r="UMZ21" s="773">
        <f t="shared" si="227"/>
        <v>0</v>
      </c>
      <c r="UNA21" s="773">
        <f t="shared" si="227"/>
        <v>0</v>
      </c>
      <c r="UNB21" s="773">
        <f t="shared" si="227"/>
        <v>0</v>
      </c>
      <c r="UNC21" s="773">
        <f t="shared" si="227"/>
        <v>0</v>
      </c>
      <c r="UND21" s="773">
        <f t="shared" si="227"/>
        <v>0</v>
      </c>
      <c r="UNE21" s="773">
        <f t="shared" si="227"/>
        <v>0</v>
      </c>
      <c r="UNF21" s="773">
        <f t="shared" si="227"/>
        <v>0</v>
      </c>
      <c r="UNG21" s="773">
        <f t="shared" si="227"/>
        <v>0</v>
      </c>
      <c r="UNH21" s="773">
        <f t="shared" si="227"/>
        <v>0</v>
      </c>
      <c r="UNI21" s="773">
        <f t="shared" si="227"/>
        <v>0</v>
      </c>
      <c r="UNJ21" s="773">
        <f t="shared" si="227"/>
        <v>0</v>
      </c>
      <c r="UNK21" s="773">
        <f t="shared" si="227"/>
        <v>0</v>
      </c>
      <c r="UNL21" s="773">
        <f t="shared" si="227"/>
        <v>0</v>
      </c>
      <c r="UNM21" s="773">
        <f t="shared" si="227"/>
        <v>0</v>
      </c>
      <c r="UNN21" s="773">
        <f t="shared" si="227"/>
        <v>0</v>
      </c>
      <c r="UNO21" s="773">
        <f t="shared" si="227"/>
        <v>0</v>
      </c>
      <c r="UNP21" s="773">
        <f t="shared" si="227"/>
        <v>0</v>
      </c>
      <c r="UNQ21" s="773">
        <f t="shared" si="227"/>
        <v>0</v>
      </c>
      <c r="UNR21" s="773">
        <f t="shared" si="227"/>
        <v>0</v>
      </c>
      <c r="UNS21" s="773">
        <f t="shared" si="227"/>
        <v>0</v>
      </c>
      <c r="UNT21" s="773">
        <f t="shared" si="227"/>
        <v>0</v>
      </c>
      <c r="UNU21" s="773">
        <f t="shared" si="227"/>
        <v>0</v>
      </c>
      <c r="UNV21" s="773">
        <f t="shared" si="227"/>
        <v>0</v>
      </c>
      <c r="UNW21" s="773">
        <f t="shared" si="227"/>
        <v>0</v>
      </c>
      <c r="UNX21" s="773">
        <f t="shared" si="227"/>
        <v>0</v>
      </c>
      <c r="UNY21" s="773">
        <f t="shared" si="227"/>
        <v>0</v>
      </c>
      <c r="UNZ21" s="773">
        <f t="shared" si="227"/>
        <v>0</v>
      </c>
      <c r="UOA21" s="773">
        <f t="shared" si="227"/>
        <v>0</v>
      </c>
      <c r="UOB21" s="773">
        <f t="shared" si="227"/>
        <v>0</v>
      </c>
      <c r="UOC21" s="773">
        <f t="shared" si="227"/>
        <v>0</v>
      </c>
      <c r="UOD21" s="773">
        <f t="shared" si="227"/>
        <v>0</v>
      </c>
      <c r="UOE21" s="773">
        <f t="shared" si="227"/>
        <v>0</v>
      </c>
      <c r="UOF21" s="773">
        <f t="shared" si="227"/>
        <v>0</v>
      </c>
      <c r="UOG21" s="773">
        <f t="shared" si="227"/>
        <v>0</v>
      </c>
      <c r="UOH21" s="773">
        <f t="shared" si="227"/>
        <v>0</v>
      </c>
      <c r="UOI21" s="773">
        <f t="shared" si="227"/>
        <v>0</v>
      </c>
      <c r="UOJ21" s="773">
        <f t="shared" si="227"/>
        <v>0</v>
      </c>
      <c r="UOK21" s="773">
        <f t="shared" si="227"/>
        <v>0</v>
      </c>
      <c r="UOL21" s="773">
        <f t="shared" si="227"/>
        <v>0</v>
      </c>
      <c r="UOM21" s="773">
        <f t="shared" si="227"/>
        <v>0</v>
      </c>
      <c r="UON21" s="773">
        <f t="shared" ref="UON21:UQY21" si="228">IF(OR(UON26&lt;$C$18,UON26&gt;($C$18+9)),0,UON27)</f>
        <v>0</v>
      </c>
      <c r="UOO21" s="773">
        <f t="shared" si="228"/>
        <v>0</v>
      </c>
      <c r="UOP21" s="773">
        <f t="shared" si="228"/>
        <v>0</v>
      </c>
      <c r="UOQ21" s="773">
        <f t="shared" si="228"/>
        <v>0</v>
      </c>
      <c r="UOR21" s="773">
        <f t="shared" si="228"/>
        <v>0</v>
      </c>
      <c r="UOS21" s="773">
        <f t="shared" si="228"/>
        <v>0</v>
      </c>
      <c r="UOT21" s="773">
        <f t="shared" si="228"/>
        <v>0</v>
      </c>
      <c r="UOU21" s="773">
        <f t="shared" si="228"/>
        <v>0</v>
      </c>
      <c r="UOV21" s="773">
        <f t="shared" si="228"/>
        <v>0</v>
      </c>
      <c r="UOW21" s="773">
        <f t="shared" si="228"/>
        <v>0</v>
      </c>
      <c r="UOX21" s="773">
        <f t="shared" si="228"/>
        <v>0</v>
      </c>
      <c r="UOY21" s="773">
        <f t="shared" si="228"/>
        <v>0</v>
      </c>
      <c r="UOZ21" s="773">
        <f t="shared" si="228"/>
        <v>0</v>
      </c>
      <c r="UPA21" s="773">
        <f t="shared" si="228"/>
        <v>0</v>
      </c>
      <c r="UPB21" s="773">
        <f t="shared" si="228"/>
        <v>0</v>
      </c>
      <c r="UPC21" s="773">
        <f t="shared" si="228"/>
        <v>0</v>
      </c>
      <c r="UPD21" s="773">
        <f t="shared" si="228"/>
        <v>0</v>
      </c>
      <c r="UPE21" s="773">
        <f t="shared" si="228"/>
        <v>0</v>
      </c>
      <c r="UPF21" s="773">
        <f t="shared" si="228"/>
        <v>0</v>
      </c>
      <c r="UPG21" s="773">
        <f t="shared" si="228"/>
        <v>0</v>
      </c>
      <c r="UPH21" s="773">
        <f t="shared" si="228"/>
        <v>0</v>
      </c>
      <c r="UPI21" s="773">
        <f t="shared" si="228"/>
        <v>0</v>
      </c>
      <c r="UPJ21" s="773">
        <f t="shared" si="228"/>
        <v>0</v>
      </c>
      <c r="UPK21" s="773">
        <f t="shared" si="228"/>
        <v>0</v>
      </c>
      <c r="UPL21" s="773">
        <f t="shared" si="228"/>
        <v>0</v>
      </c>
      <c r="UPM21" s="773">
        <f t="shared" si="228"/>
        <v>0</v>
      </c>
      <c r="UPN21" s="773">
        <f t="shared" si="228"/>
        <v>0</v>
      </c>
      <c r="UPO21" s="773">
        <f t="shared" si="228"/>
        <v>0</v>
      </c>
      <c r="UPP21" s="773">
        <f t="shared" si="228"/>
        <v>0</v>
      </c>
      <c r="UPQ21" s="773">
        <f t="shared" si="228"/>
        <v>0</v>
      </c>
      <c r="UPR21" s="773">
        <f t="shared" si="228"/>
        <v>0</v>
      </c>
      <c r="UPS21" s="773">
        <f t="shared" si="228"/>
        <v>0</v>
      </c>
      <c r="UPT21" s="773">
        <f t="shared" si="228"/>
        <v>0</v>
      </c>
      <c r="UPU21" s="773">
        <f t="shared" si="228"/>
        <v>0</v>
      </c>
      <c r="UPV21" s="773">
        <f t="shared" si="228"/>
        <v>0</v>
      </c>
      <c r="UPW21" s="773">
        <f t="shared" si="228"/>
        <v>0</v>
      </c>
      <c r="UPX21" s="773">
        <f t="shared" si="228"/>
        <v>0</v>
      </c>
      <c r="UPY21" s="773">
        <f t="shared" si="228"/>
        <v>0</v>
      </c>
      <c r="UPZ21" s="773">
        <f t="shared" si="228"/>
        <v>0</v>
      </c>
      <c r="UQA21" s="773">
        <f t="shared" si="228"/>
        <v>0</v>
      </c>
      <c r="UQB21" s="773">
        <f t="shared" si="228"/>
        <v>0</v>
      </c>
      <c r="UQC21" s="773">
        <f t="shared" si="228"/>
        <v>0</v>
      </c>
      <c r="UQD21" s="773">
        <f t="shared" si="228"/>
        <v>0</v>
      </c>
      <c r="UQE21" s="773">
        <f t="shared" si="228"/>
        <v>0</v>
      </c>
      <c r="UQF21" s="773">
        <f t="shared" si="228"/>
        <v>0</v>
      </c>
      <c r="UQG21" s="773">
        <f t="shared" si="228"/>
        <v>0</v>
      </c>
      <c r="UQH21" s="773">
        <f t="shared" si="228"/>
        <v>0</v>
      </c>
      <c r="UQI21" s="773">
        <f t="shared" si="228"/>
        <v>0</v>
      </c>
      <c r="UQJ21" s="773">
        <f t="shared" si="228"/>
        <v>0</v>
      </c>
      <c r="UQK21" s="773">
        <f t="shared" si="228"/>
        <v>0</v>
      </c>
      <c r="UQL21" s="773">
        <f t="shared" si="228"/>
        <v>0</v>
      </c>
      <c r="UQM21" s="773">
        <f t="shared" si="228"/>
        <v>0</v>
      </c>
      <c r="UQN21" s="773">
        <f t="shared" si="228"/>
        <v>0</v>
      </c>
      <c r="UQO21" s="773">
        <f t="shared" si="228"/>
        <v>0</v>
      </c>
      <c r="UQP21" s="773">
        <f t="shared" si="228"/>
        <v>0</v>
      </c>
      <c r="UQQ21" s="773">
        <f t="shared" si="228"/>
        <v>0</v>
      </c>
      <c r="UQR21" s="773">
        <f t="shared" si="228"/>
        <v>0</v>
      </c>
      <c r="UQS21" s="773">
        <f t="shared" si="228"/>
        <v>0</v>
      </c>
      <c r="UQT21" s="773">
        <f t="shared" si="228"/>
        <v>0</v>
      </c>
      <c r="UQU21" s="773">
        <f t="shared" si="228"/>
        <v>0</v>
      </c>
      <c r="UQV21" s="773">
        <f t="shared" si="228"/>
        <v>0</v>
      </c>
      <c r="UQW21" s="773">
        <f t="shared" si="228"/>
        <v>0</v>
      </c>
      <c r="UQX21" s="773">
        <f t="shared" si="228"/>
        <v>0</v>
      </c>
      <c r="UQY21" s="773">
        <f t="shared" si="228"/>
        <v>0</v>
      </c>
      <c r="UQZ21" s="773">
        <f t="shared" ref="UQZ21:UTK21" si="229">IF(OR(UQZ26&lt;$C$18,UQZ26&gt;($C$18+9)),0,UQZ27)</f>
        <v>0</v>
      </c>
      <c r="URA21" s="773">
        <f t="shared" si="229"/>
        <v>0</v>
      </c>
      <c r="URB21" s="773">
        <f t="shared" si="229"/>
        <v>0</v>
      </c>
      <c r="URC21" s="773">
        <f t="shared" si="229"/>
        <v>0</v>
      </c>
      <c r="URD21" s="773">
        <f t="shared" si="229"/>
        <v>0</v>
      </c>
      <c r="URE21" s="773">
        <f t="shared" si="229"/>
        <v>0</v>
      </c>
      <c r="URF21" s="773">
        <f t="shared" si="229"/>
        <v>0</v>
      </c>
      <c r="URG21" s="773">
        <f t="shared" si="229"/>
        <v>0</v>
      </c>
      <c r="URH21" s="773">
        <f t="shared" si="229"/>
        <v>0</v>
      </c>
      <c r="URI21" s="773">
        <f t="shared" si="229"/>
        <v>0</v>
      </c>
      <c r="URJ21" s="773">
        <f t="shared" si="229"/>
        <v>0</v>
      </c>
      <c r="URK21" s="773">
        <f t="shared" si="229"/>
        <v>0</v>
      </c>
      <c r="URL21" s="773">
        <f t="shared" si="229"/>
        <v>0</v>
      </c>
      <c r="URM21" s="773">
        <f t="shared" si="229"/>
        <v>0</v>
      </c>
      <c r="URN21" s="773">
        <f t="shared" si="229"/>
        <v>0</v>
      </c>
      <c r="URO21" s="773">
        <f t="shared" si="229"/>
        <v>0</v>
      </c>
      <c r="URP21" s="773">
        <f t="shared" si="229"/>
        <v>0</v>
      </c>
      <c r="URQ21" s="773">
        <f t="shared" si="229"/>
        <v>0</v>
      </c>
      <c r="URR21" s="773">
        <f t="shared" si="229"/>
        <v>0</v>
      </c>
      <c r="URS21" s="773">
        <f t="shared" si="229"/>
        <v>0</v>
      </c>
      <c r="URT21" s="773">
        <f t="shared" si="229"/>
        <v>0</v>
      </c>
      <c r="URU21" s="773">
        <f t="shared" si="229"/>
        <v>0</v>
      </c>
      <c r="URV21" s="773">
        <f t="shared" si="229"/>
        <v>0</v>
      </c>
      <c r="URW21" s="773">
        <f t="shared" si="229"/>
        <v>0</v>
      </c>
      <c r="URX21" s="773">
        <f t="shared" si="229"/>
        <v>0</v>
      </c>
      <c r="URY21" s="773">
        <f t="shared" si="229"/>
        <v>0</v>
      </c>
      <c r="URZ21" s="773">
        <f t="shared" si="229"/>
        <v>0</v>
      </c>
      <c r="USA21" s="773">
        <f t="shared" si="229"/>
        <v>0</v>
      </c>
      <c r="USB21" s="773">
        <f t="shared" si="229"/>
        <v>0</v>
      </c>
      <c r="USC21" s="773">
        <f t="shared" si="229"/>
        <v>0</v>
      </c>
      <c r="USD21" s="773">
        <f t="shared" si="229"/>
        <v>0</v>
      </c>
      <c r="USE21" s="773">
        <f t="shared" si="229"/>
        <v>0</v>
      </c>
      <c r="USF21" s="773">
        <f t="shared" si="229"/>
        <v>0</v>
      </c>
      <c r="USG21" s="773">
        <f t="shared" si="229"/>
        <v>0</v>
      </c>
      <c r="USH21" s="773">
        <f t="shared" si="229"/>
        <v>0</v>
      </c>
      <c r="USI21" s="773">
        <f t="shared" si="229"/>
        <v>0</v>
      </c>
      <c r="USJ21" s="773">
        <f t="shared" si="229"/>
        <v>0</v>
      </c>
      <c r="USK21" s="773">
        <f t="shared" si="229"/>
        <v>0</v>
      </c>
      <c r="USL21" s="773">
        <f t="shared" si="229"/>
        <v>0</v>
      </c>
      <c r="USM21" s="773">
        <f t="shared" si="229"/>
        <v>0</v>
      </c>
      <c r="USN21" s="773">
        <f t="shared" si="229"/>
        <v>0</v>
      </c>
      <c r="USO21" s="773">
        <f t="shared" si="229"/>
        <v>0</v>
      </c>
      <c r="USP21" s="773">
        <f t="shared" si="229"/>
        <v>0</v>
      </c>
      <c r="USQ21" s="773">
        <f t="shared" si="229"/>
        <v>0</v>
      </c>
      <c r="USR21" s="773">
        <f t="shared" si="229"/>
        <v>0</v>
      </c>
      <c r="USS21" s="773">
        <f t="shared" si="229"/>
        <v>0</v>
      </c>
      <c r="UST21" s="773">
        <f t="shared" si="229"/>
        <v>0</v>
      </c>
      <c r="USU21" s="773">
        <f t="shared" si="229"/>
        <v>0</v>
      </c>
      <c r="USV21" s="773">
        <f t="shared" si="229"/>
        <v>0</v>
      </c>
      <c r="USW21" s="773">
        <f t="shared" si="229"/>
        <v>0</v>
      </c>
      <c r="USX21" s="773">
        <f t="shared" si="229"/>
        <v>0</v>
      </c>
      <c r="USY21" s="773">
        <f t="shared" si="229"/>
        <v>0</v>
      </c>
      <c r="USZ21" s="773">
        <f t="shared" si="229"/>
        <v>0</v>
      </c>
      <c r="UTA21" s="773">
        <f t="shared" si="229"/>
        <v>0</v>
      </c>
      <c r="UTB21" s="773">
        <f t="shared" si="229"/>
        <v>0</v>
      </c>
      <c r="UTC21" s="773">
        <f t="shared" si="229"/>
        <v>0</v>
      </c>
      <c r="UTD21" s="773">
        <f t="shared" si="229"/>
        <v>0</v>
      </c>
      <c r="UTE21" s="773">
        <f t="shared" si="229"/>
        <v>0</v>
      </c>
      <c r="UTF21" s="773">
        <f t="shared" si="229"/>
        <v>0</v>
      </c>
      <c r="UTG21" s="773">
        <f t="shared" si="229"/>
        <v>0</v>
      </c>
      <c r="UTH21" s="773">
        <f t="shared" si="229"/>
        <v>0</v>
      </c>
      <c r="UTI21" s="773">
        <f t="shared" si="229"/>
        <v>0</v>
      </c>
      <c r="UTJ21" s="773">
        <f t="shared" si="229"/>
        <v>0</v>
      </c>
      <c r="UTK21" s="773">
        <f t="shared" si="229"/>
        <v>0</v>
      </c>
      <c r="UTL21" s="773">
        <f t="shared" ref="UTL21:UVW21" si="230">IF(OR(UTL26&lt;$C$18,UTL26&gt;($C$18+9)),0,UTL27)</f>
        <v>0</v>
      </c>
      <c r="UTM21" s="773">
        <f t="shared" si="230"/>
        <v>0</v>
      </c>
      <c r="UTN21" s="773">
        <f t="shared" si="230"/>
        <v>0</v>
      </c>
      <c r="UTO21" s="773">
        <f t="shared" si="230"/>
        <v>0</v>
      </c>
      <c r="UTP21" s="773">
        <f t="shared" si="230"/>
        <v>0</v>
      </c>
      <c r="UTQ21" s="773">
        <f t="shared" si="230"/>
        <v>0</v>
      </c>
      <c r="UTR21" s="773">
        <f t="shared" si="230"/>
        <v>0</v>
      </c>
      <c r="UTS21" s="773">
        <f t="shared" si="230"/>
        <v>0</v>
      </c>
      <c r="UTT21" s="773">
        <f t="shared" si="230"/>
        <v>0</v>
      </c>
      <c r="UTU21" s="773">
        <f t="shared" si="230"/>
        <v>0</v>
      </c>
      <c r="UTV21" s="773">
        <f t="shared" si="230"/>
        <v>0</v>
      </c>
      <c r="UTW21" s="773">
        <f t="shared" si="230"/>
        <v>0</v>
      </c>
      <c r="UTX21" s="773">
        <f t="shared" si="230"/>
        <v>0</v>
      </c>
      <c r="UTY21" s="773">
        <f t="shared" si="230"/>
        <v>0</v>
      </c>
      <c r="UTZ21" s="773">
        <f t="shared" si="230"/>
        <v>0</v>
      </c>
      <c r="UUA21" s="773">
        <f t="shared" si="230"/>
        <v>0</v>
      </c>
      <c r="UUB21" s="773">
        <f t="shared" si="230"/>
        <v>0</v>
      </c>
      <c r="UUC21" s="773">
        <f t="shared" si="230"/>
        <v>0</v>
      </c>
      <c r="UUD21" s="773">
        <f t="shared" si="230"/>
        <v>0</v>
      </c>
      <c r="UUE21" s="773">
        <f t="shared" si="230"/>
        <v>0</v>
      </c>
      <c r="UUF21" s="773">
        <f t="shared" si="230"/>
        <v>0</v>
      </c>
      <c r="UUG21" s="773">
        <f t="shared" si="230"/>
        <v>0</v>
      </c>
      <c r="UUH21" s="773">
        <f t="shared" si="230"/>
        <v>0</v>
      </c>
      <c r="UUI21" s="773">
        <f t="shared" si="230"/>
        <v>0</v>
      </c>
      <c r="UUJ21" s="773">
        <f t="shared" si="230"/>
        <v>0</v>
      </c>
      <c r="UUK21" s="773">
        <f t="shared" si="230"/>
        <v>0</v>
      </c>
      <c r="UUL21" s="773">
        <f t="shared" si="230"/>
        <v>0</v>
      </c>
      <c r="UUM21" s="773">
        <f t="shared" si="230"/>
        <v>0</v>
      </c>
      <c r="UUN21" s="773">
        <f t="shared" si="230"/>
        <v>0</v>
      </c>
      <c r="UUO21" s="773">
        <f t="shared" si="230"/>
        <v>0</v>
      </c>
      <c r="UUP21" s="773">
        <f t="shared" si="230"/>
        <v>0</v>
      </c>
      <c r="UUQ21" s="773">
        <f t="shared" si="230"/>
        <v>0</v>
      </c>
      <c r="UUR21" s="773">
        <f t="shared" si="230"/>
        <v>0</v>
      </c>
      <c r="UUS21" s="773">
        <f t="shared" si="230"/>
        <v>0</v>
      </c>
      <c r="UUT21" s="773">
        <f t="shared" si="230"/>
        <v>0</v>
      </c>
      <c r="UUU21" s="773">
        <f t="shared" si="230"/>
        <v>0</v>
      </c>
      <c r="UUV21" s="773">
        <f t="shared" si="230"/>
        <v>0</v>
      </c>
      <c r="UUW21" s="773">
        <f t="shared" si="230"/>
        <v>0</v>
      </c>
      <c r="UUX21" s="773">
        <f t="shared" si="230"/>
        <v>0</v>
      </c>
      <c r="UUY21" s="773">
        <f t="shared" si="230"/>
        <v>0</v>
      </c>
      <c r="UUZ21" s="773">
        <f t="shared" si="230"/>
        <v>0</v>
      </c>
      <c r="UVA21" s="773">
        <f t="shared" si="230"/>
        <v>0</v>
      </c>
      <c r="UVB21" s="773">
        <f t="shared" si="230"/>
        <v>0</v>
      </c>
      <c r="UVC21" s="773">
        <f t="shared" si="230"/>
        <v>0</v>
      </c>
      <c r="UVD21" s="773">
        <f t="shared" si="230"/>
        <v>0</v>
      </c>
      <c r="UVE21" s="773">
        <f t="shared" si="230"/>
        <v>0</v>
      </c>
      <c r="UVF21" s="773">
        <f t="shared" si="230"/>
        <v>0</v>
      </c>
      <c r="UVG21" s="773">
        <f t="shared" si="230"/>
        <v>0</v>
      </c>
      <c r="UVH21" s="773">
        <f t="shared" si="230"/>
        <v>0</v>
      </c>
      <c r="UVI21" s="773">
        <f t="shared" si="230"/>
        <v>0</v>
      </c>
      <c r="UVJ21" s="773">
        <f t="shared" si="230"/>
        <v>0</v>
      </c>
      <c r="UVK21" s="773">
        <f t="shared" si="230"/>
        <v>0</v>
      </c>
      <c r="UVL21" s="773">
        <f t="shared" si="230"/>
        <v>0</v>
      </c>
      <c r="UVM21" s="773">
        <f t="shared" si="230"/>
        <v>0</v>
      </c>
      <c r="UVN21" s="773">
        <f t="shared" si="230"/>
        <v>0</v>
      </c>
      <c r="UVO21" s="773">
        <f t="shared" si="230"/>
        <v>0</v>
      </c>
      <c r="UVP21" s="773">
        <f t="shared" si="230"/>
        <v>0</v>
      </c>
      <c r="UVQ21" s="773">
        <f t="shared" si="230"/>
        <v>0</v>
      </c>
      <c r="UVR21" s="773">
        <f t="shared" si="230"/>
        <v>0</v>
      </c>
      <c r="UVS21" s="773">
        <f t="shared" si="230"/>
        <v>0</v>
      </c>
      <c r="UVT21" s="773">
        <f t="shared" si="230"/>
        <v>0</v>
      </c>
      <c r="UVU21" s="773">
        <f t="shared" si="230"/>
        <v>0</v>
      </c>
      <c r="UVV21" s="773">
        <f t="shared" si="230"/>
        <v>0</v>
      </c>
      <c r="UVW21" s="773">
        <f t="shared" si="230"/>
        <v>0</v>
      </c>
      <c r="UVX21" s="773">
        <f t="shared" ref="UVX21:UYI21" si="231">IF(OR(UVX26&lt;$C$18,UVX26&gt;($C$18+9)),0,UVX27)</f>
        <v>0</v>
      </c>
      <c r="UVY21" s="773">
        <f t="shared" si="231"/>
        <v>0</v>
      </c>
      <c r="UVZ21" s="773">
        <f t="shared" si="231"/>
        <v>0</v>
      </c>
      <c r="UWA21" s="773">
        <f t="shared" si="231"/>
        <v>0</v>
      </c>
      <c r="UWB21" s="773">
        <f t="shared" si="231"/>
        <v>0</v>
      </c>
      <c r="UWC21" s="773">
        <f t="shared" si="231"/>
        <v>0</v>
      </c>
      <c r="UWD21" s="773">
        <f t="shared" si="231"/>
        <v>0</v>
      </c>
      <c r="UWE21" s="773">
        <f t="shared" si="231"/>
        <v>0</v>
      </c>
      <c r="UWF21" s="773">
        <f t="shared" si="231"/>
        <v>0</v>
      </c>
      <c r="UWG21" s="773">
        <f t="shared" si="231"/>
        <v>0</v>
      </c>
      <c r="UWH21" s="773">
        <f t="shared" si="231"/>
        <v>0</v>
      </c>
      <c r="UWI21" s="773">
        <f t="shared" si="231"/>
        <v>0</v>
      </c>
      <c r="UWJ21" s="773">
        <f t="shared" si="231"/>
        <v>0</v>
      </c>
      <c r="UWK21" s="773">
        <f t="shared" si="231"/>
        <v>0</v>
      </c>
      <c r="UWL21" s="773">
        <f t="shared" si="231"/>
        <v>0</v>
      </c>
      <c r="UWM21" s="773">
        <f t="shared" si="231"/>
        <v>0</v>
      </c>
      <c r="UWN21" s="773">
        <f t="shared" si="231"/>
        <v>0</v>
      </c>
      <c r="UWO21" s="773">
        <f t="shared" si="231"/>
        <v>0</v>
      </c>
      <c r="UWP21" s="773">
        <f t="shared" si="231"/>
        <v>0</v>
      </c>
      <c r="UWQ21" s="773">
        <f t="shared" si="231"/>
        <v>0</v>
      </c>
      <c r="UWR21" s="773">
        <f t="shared" si="231"/>
        <v>0</v>
      </c>
      <c r="UWS21" s="773">
        <f t="shared" si="231"/>
        <v>0</v>
      </c>
      <c r="UWT21" s="773">
        <f t="shared" si="231"/>
        <v>0</v>
      </c>
      <c r="UWU21" s="773">
        <f t="shared" si="231"/>
        <v>0</v>
      </c>
      <c r="UWV21" s="773">
        <f t="shared" si="231"/>
        <v>0</v>
      </c>
      <c r="UWW21" s="773">
        <f t="shared" si="231"/>
        <v>0</v>
      </c>
      <c r="UWX21" s="773">
        <f t="shared" si="231"/>
        <v>0</v>
      </c>
      <c r="UWY21" s="773">
        <f t="shared" si="231"/>
        <v>0</v>
      </c>
      <c r="UWZ21" s="773">
        <f t="shared" si="231"/>
        <v>0</v>
      </c>
      <c r="UXA21" s="773">
        <f t="shared" si="231"/>
        <v>0</v>
      </c>
      <c r="UXB21" s="773">
        <f t="shared" si="231"/>
        <v>0</v>
      </c>
      <c r="UXC21" s="773">
        <f t="shared" si="231"/>
        <v>0</v>
      </c>
      <c r="UXD21" s="773">
        <f t="shared" si="231"/>
        <v>0</v>
      </c>
      <c r="UXE21" s="773">
        <f t="shared" si="231"/>
        <v>0</v>
      </c>
      <c r="UXF21" s="773">
        <f t="shared" si="231"/>
        <v>0</v>
      </c>
      <c r="UXG21" s="773">
        <f t="shared" si="231"/>
        <v>0</v>
      </c>
      <c r="UXH21" s="773">
        <f t="shared" si="231"/>
        <v>0</v>
      </c>
      <c r="UXI21" s="773">
        <f t="shared" si="231"/>
        <v>0</v>
      </c>
      <c r="UXJ21" s="773">
        <f t="shared" si="231"/>
        <v>0</v>
      </c>
      <c r="UXK21" s="773">
        <f t="shared" si="231"/>
        <v>0</v>
      </c>
      <c r="UXL21" s="773">
        <f t="shared" si="231"/>
        <v>0</v>
      </c>
      <c r="UXM21" s="773">
        <f t="shared" si="231"/>
        <v>0</v>
      </c>
      <c r="UXN21" s="773">
        <f t="shared" si="231"/>
        <v>0</v>
      </c>
      <c r="UXO21" s="773">
        <f t="shared" si="231"/>
        <v>0</v>
      </c>
      <c r="UXP21" s="773">
        <f t="shared" si="231"/>
        <v>0</v>
      </c>
      <c r="UXQ21" s="773">
        <f t="shared" si="231"/>
        <v>0</v>
      </c>
      <c r="UXR21" s="773">
        <f t="shared" si="231"/>
        <v>0</v>
      </c>
      <c r="UXS21" s="773">
        <f t="shared" si="231"/>
        <v>0</v>
      </c>
      <c r="UXT21" s="773">
        <f t="shared" si="231"/>
        <v>0</v>
      </c>
      <c r="UXU21" s="773">
        <f t="shared" si="231"/>
        <v>0</v>
      </c>
      <c r="UXV21" s="773">
        <f t="shared" si="231"/>
        <v>0</v>
      </c>
      <c r="UXW21" s="773">
        <f t="shared" si="231"/>
        <v>0</v>
      </c>
      <c r="UXX21" s="773">
        <f t="shared" si="231"/>
        <v>0</v>
      </c>
      <c r="UXY21" s="773">
        <f t="shared" si="231"/>
        <v>0</v>
      </c>
      <c r="UXZ21" s="773">
        <f t="shared" si="231"/>
        <v>0</v>
      </c>
      <c r="UYA21" s="773">
        <f t="shared" si="231"/>
        <v>0</v>
      </c>
      <c r="UYB21" s="773">
        <f t="shared" si="231"/>
        <v>0</v>
      </c>
      <c r="UYC21" s="773">
        <f t="shared" si="231"/>
        <v>0</v>
      </c>
      <c r="UYD21" s="773">
        <f t="shared" si="231"/>
        <v>0</v>
      </c>
      <c r="UYE21" s="773">
        <f t="shared" si="231"/>
        <v>0</v>
      </c>
      <c r="UYF21" s="773">
        <f t="shared" si="231"/>
        <v>0</v>
      </c>
      <c r="UYG21" s="773">
        <f t="shared" si="231"/>
        <v>0</v>
      </c>
      <c r="UYH21" s="773">
        <f t="shared" si="231"/>
        <v>0</v>
      </c>
      <c r="UYI21" s="773">
        <f t="shared" si="231"/>
        <v>0</v>
      </c>
      <c r="UYJ21" s="773">
        <f t="shared" ref="UYJ21:VAU21" si="232">IF(OR(UYJ26&lt;$C$18,UYJ26&gt;($C$18+9)),0,UYJ27)</f>
        <v>0</v>
      </c>
      <c r="UYK21" s="773">
        <f t="shared" si="232"/>
        <v>0</v>
      </c>
      <c r="UYL21" s="773">
        <f t="shared" si="232"/>
        <v>0</v>
      </c>
      <c r="UYM21" s="773">
        <f t="shared" si="232"/>
        <v>0</v>
      </c>
      <c r="UYN21" s="773">
        <f t="shared" si="232"/>
        <v>0</v>
      </c>
      <c r="UYO21" s="773">
        <f t="shared" si="232"/>
        <v>0</v>
      </c>
      <c r="UYP21" s="773">
        <f t="shared" si="232"/>
        <v>0</v>
      </c>
      <c r="UYQ21" s="773">
        <f t="shared" si="232"/>
        <v>0</v>
      </c>
      <c r="UYR21" s="773">
        <f t="shared" si="232"/>
        <v>0</v>
      </c>
      <c r="UYS21" s="773">
        <f t="shared" si="232"/>
        <v>0</v>
      </c>
      <c r="UYT21" s="773">
        <f t="shared" si="232"/>
        <v>0</v>
      </c>
      <c r="UYU21" s="773">
        <f t="shared" si="232"/>
        <v>0</v>
      </c>
      <c r="UYV21" s="773">
        <f t="shared" si="232"/>
        <v>0</v>
      </c>
      <c r="UYW21" s="773">
        <f t="shared" si="232"/>
        <v>0</v>
      </c>
      <c r="UYX21" s="773">
        <f t="shared" si="232"/>
        <v>0</v>
      </c>
      <c r="UYY21" s="773">
        <f t="shared" si="232"/>
        <v>0</v>
      </c>
      <c r="UYZ21" s="773">
        <f t="shared" si="232"/>
        <v>0</v>
      </c>
      <c r="UZA21" s="773">
        <f t="shared" si="232"/>
        <v>0</v>
      </c>
      <c r="UZB21" s="773">
        <f t="shared" si="232"/>
        <v>0</v>
      </c>
      <c r="UZC21" s="773">
        <f t="shared" si="232"/>
        <v>0</v>
      </c>
      <c r="UZD21" s="773">
        <f t="shared" si="232"/>
        <v>0</v>
      </c>
      <c r="UZE21" s="773">
        <f t="shared" si="232"/>
        <v>0</v>
      </c>
      <c r="UZF21" s="773">
        <f t="shared" si="232"/>
        <v>0</v>
      </c>
      <c r="UZG21" s="773">
        <f t="shared" si="232"/>
        <v>0</v>
      </c>
      <c r="UZH21" s="773">
        <f t="shared" si="232"/>
        <v>0</v>
      </c>
      <c r="UZI21" s="773">
        <f t="shared" si="232"/>
        <v>0</v>
      </c>
      <c r="UZJ21" s="773">
        <f t="shared" si="232"/>
        <v>0</v>
      </c>
      <c r="UZK21" s="773">
        <f t="shared" si="232"/>
        <v>0</v>
      </c>
      <c r="UZL21" s="773">
        <f t="shared" si="232"/>
        <v>0</v>
      </c>
      <c r="UZM21" s="773">
        <f t="shared" si="232"/>
        <v>0</v>
      </c>
      <c r="UZN21" s="773">
        <f t="shared" si="232"/>
        <v>0</v>
      </c>
      <c r="UZO21" s="773">
        <f t="shared" si="232"/>
        <v>0</v>
      </c>
      <c r="UZP21" s="773">
        <f t="shared" si="232"/>
        <v>0</v>
      </c>
      <c r="UZQ21" s="773">
        <f t="shared" si="232"/>
        <v>0</v>
      </c>
      <c r="UZR21" s="773">
        <f t="shared" si="232"/>
        <v>0</v>
      </c>
      <c r="UZS21" s="773">
        <f t="shared" si="232"/>
        <v>0</v>
      </c>
      <c r="UZT21" s="773">
        <f t="shared" si="232"/>
        <v>0</v>
      </c>
      <c r="UZU21" s="773">
        <f t="shared" si="232"/>
        <v>0</v>
      </c>
      <c r="UZV21" s="773">
        <f t="shared" si="232"/>
        <v>0</v>
      </c>
      <c r="UZW21" s="773">
        <f t="shared" si="232"/>
        <v>0</v>
      </c>
      <c r="UZX21" s="773">
        <f t="shared" si="232"/>
        <v>0</v>
      </c>
      <c r="UZY21" s="773">
        <f t="shared" si="232"/>
        <v>0</v>
      </c>
      <c r="UZZ21" s="773">
        <f t="shared" si="232"/>
        <v>0</v>
      </c>
      <c r="VAA21" s="773">
        <f t="shared" si="232"/>
        <v>0</v>
      </c>
      <c r="VAB21" s="773">
        <f t="shared" si="232"/>
        <v>0</v>
      </c>
      <c r="VAC21" s="773">
        <f t="shared" si="232"/>
        <v>0</v>
      </c>
      <c r="VAD21" s="773">
        <f t="shared" si="232"/>
        <v>0</v>
      </c>
      <c r="VAE21" s="773">
        <f t="shared" si="232"/>
        <v>0</v>
      </c>
      <c r="VAF21" s="773">
        <f t="shared" si="232"/>
        <v>0</v>
      </c>
      <c r="VAG21" s="773">
        <f t="shared" si="232"/>
        <v>0</v>
      </c>
      <c r="VAH21" s="773">
        <f t="shared" si="232"/>
        <v>0</v>
      </c>
      <c r="VAI21" s="773">
        <f t="shared" si="232"/>
        <v>0</v>
      </c>
      <c r="VAJ21" s="773">
        <f t="shared" si="232"/>
        <v>0</v>
      </c>
      <c r="VAK21" s="773">
        <f t="shared" si="232"/>
        <v>0</v>
      </c>
      <c r="VAL21" s="773">
        <f t="shared" si="232"/>
        <v>0</v>
      </c>
      <c r="VAM21" s="773">
        <f t="shared" si="232"/>
        <v>0</v>
      </c>
      <c r="VAN21" s="773">
        <f t="shared" si="232"/>
        <v>0</v>
      </c>
      <c r="VAO21" s="773">
        <f t="shared" si="232"/>
        <v>0</v>
      </c>
      <c r="VAP21" s="773">
        <f t="shared" si="232"/>
        <v>0</v>
      </c>
      <c r="VAQ21" s="773">
        <f t="shared" si="232"/>
        <v>0</v>
      </c>
      <c r="VAR21" s="773">
        <f t="shared" si="232"/>
        <v>0</v>
      </c>
      <c r="VAS21" s="773">
        <f t="shared" si="232"/>
        <v>0</v>
      </c>
      <c r="VAT21" s="773">
        <f t="shared" si="232"/>
        <v>0</v>
      </c>
      <c r="VAU21" s="773">
        <f t="shared" si="232"/>
        <v>0</v>
      </c>
      <c r="VAV21" s="773">
        <f t="shared" ref="VAV21:VDG21" si="233">IF(OR(VAV26&lt;$C$18,VAV26&gt;($C$18+9)),0,VAV27)</f>
        <v>0</v>
      </c>
      <c r="VAW21" s="773">
        <f t="shared" si="233"/>
        <v>0</v>
      </c>
      <c r="VAX21" s="773">
        <f t="shared" si="233"/>
        <v>0</v>
      </c>
      <c r="VAY21" s="773">
        <f t="shared" si="233"/>
        <v>0</v>
      </c>
      <c r="VAZ21" s="773">
        <f t="shared" si="233"/>
        <v>0</v>
      </c>
      <c r="VBA21" s="773">
        <f t="shared" si="233"/>
        <v>0</v>
      </c>
      <c r="VBB21" s="773">
        <f t="shared" si="233"/>
        <v>0</v>
      </c>
      <c r="VBC21" s="773">
        <f t="shared" si="233"/>
        <v>0</v>
      </c>
      <c r="VBD21" s="773">
        <f t="shared" si="233"/>
        <v>0</v>
      </c>
      <c r="VBE21" s="773">
        <f t="shared" si="233"/>
        <v>0</v>
      </c>
      <c r="VBF21" s="773">
        <f t="shared" si="233"/>
        <v>0</v>
      </c>
      <c r="VBG21" s="773">
        <f t="shared" si="233"/>
        <v>0</v>
      </c>
      <c r="VBH21" s="773">
        <f t="shared" si="233"/>
        <v>0</v>
      </c>
      <c r="VBI21" s="773">
        <f t="shared" si="233"/>
        <v>0</v>
      </c>
      <c r="VBJ21" s="773">
        <f t="shared" si="233"/>
        <v>0</v>
      </c>
      <c r="VBK21" s="773">
        <f t="shared" si="233"/>
        <v>0</v>
      </c>
      <c r="VBL21" s="773">
        <f t="shared" si="233"/>
        <v>0</v>
      </c>
      <c r="VBM21" s="773">
        <f t="shared" si="233"/>
        <v>0</v>
      </c>
      <c r="VBN21" s="773">
        <f t="shared" si="233"/>
        <v>0</v>
      </c>
      <c r="VBO21" s="773">
        <f t="shared" si="233"/>
        <v>0</v>
      </c>
      <c r="VBP21" s="773">
        <f t="shared" si="233"/>
        <v>0</v>
      </c>
      <c r="VBQ21" s="773">
        <f t="shared" si="233"/>
        <v>0</v>
      </c>
      <c r="VBR21" s="773">
        <f t="shared" si="233"/>
        <v>0</v>
      </c>
      <c r="VBS21" s="773">
        <f t="shared" si="233"/>
        <v>0</v>
      </c>
      <c r="VBT21" s="773">
        <f t="shared" si="233"/>
        <v>0</v>
      </c>
      <c r="VBU21" s="773">
        <f t="shared" si="233"/>
        <v>0</v>
      </c>
      <c r="VBV21" s="773">
        <f t="shared" si="233"/>
        <v>0</v>
      </c>
      <c r="VBW21" s="773">
        <f t="shared" si="233"/>
        <v>0</v>
      </c>
      <c r="VBX21" s="773">
        <f t="shared" si="233"/>
        <v>0</v>
      </c>
      <c r="VBY21" s="773">
        <f t="shared" si="233"/>
        <v>0</v>
      </c>
      <c r="VBZ21" s="773">
        <f t="shared" si="233"/>
        <v>0</v>
      </c>
      <c r="VCA21" s="773">
        <f t="shared" si="233"/>
        <v>0</v>
      </c>
      <c r="VCB21" s="773">
        <f t="shared" si="233"/>
        <v>0</v>
      </c>
      <c r="VCC21" s="773">
        <f t="shared" si="233"/>
        <v>0</v>
      </c>
      <c r="VCD21" s="773">
        <f t="shared" si="233"/>
        <v>0</v>
      </c>
      <c r="VCE21" s="773">
        <f t="shared" si="233"/>
        <v>0</v>
      </c>
      <c r="VCF21" s="773">
        <f t="shared" si="233"/>
        <v>0</v>
      </c>
      <c r="VCG21" s="773">
        <f t="shared" si="233"/>
        <v>0</v>
      </c>
      <c r="VCH21" s="773">
        <f t="shared" si="233"/>
        <v>0</v>
      </c>
      <c r="VCI21" s="773">
        <f t="shared" si="233"/>
        <v>0</v>
      </c>
      <c r="VCJ21" s="773">
        <f t="shared" si="233"/>
        <v>0</v>
      </c>
      <c r="VCK21" s="773">
        <f t="shared" si="233"/>
        <v>0</v>
      </c>
      <c r="VCL21" s="773">
        <f t="shared" si="233"/>
        <v>0</v>
      </c>
      <c r="VCM21" s="773">
        <f t="shared" si="233"/>
        <v>0</v>
      </c>
      <c r="VCN21" s="773">
        <f t="shared" si="233"/>
        <v>0</v>
      </c>
      <c r="VCO21" s="773">
        <f t="shared" si="233"/>
        <v>0</v>
      </c>
      <c r="VCP21" s="773">
        <f t="shared" si="233"/>
        <v>0</v>
      </c>
      <c r="VCQ21" s="773">
        <f t="shared" si="233"/>
        <v>0</v>
      </c>
      <c r="VCR21" s="773">
        <f t="shared" si="233"/>
        <v>0</v>
      </c>
      <c r="VCS21" s="773">
        <f t="shared" si="233"/>
        <v>0</v>
      </c>
      <c r="VCT21" s="773">
        <f t="shared" si="233"/>
        <v>0</v>
      </c>
      <c r="VCU21" s="773">
        <f t="shared" si="233"/>
        <v>0</v>
      </c>
      <c r="VCV21" s="773">
        <f t="shared" si="233"/>
        <v>0</v>
      </c>
      <c r="VCW21" s="773">
        <f t="shared" si="233"/>
        <v>0</v>
      </c>
      <c r="VCX21" s="773">
        <f t="shared" si="233"/>
        <v>0</v>
      </c>
      <c r="VCY21" s="773">
        <f t="shared" si="233"/>
        <v>0</v>
      </c>
      <c r="VCZ21" s="773">
        <f t="shared" si="233"/>
        <v>0</v>
      </c>
      <c r="VDA21" s="773">
        <f t="shared" si="233"/>
        <v>0</v>
      </c>
      <c r="VDB21" s="773">
        <f t="shared" si="233"/>
        <v>0</v>
      </c>
      <c r="VDC21" s="773">
        <f t="shared" si="233"/>
        <v>0</v>
      </c>
      <c r="VDD21" s="773">
        <f t="shared" si="233"/>
        <v>0</v>
      </c>
      <c r="VDE21" s="773">
        <f t="shared" si="233"/>
        <v>0</v>
      </c>
      <c r="VDF21" s="773">
        <f t="shared" si="233"/>
        <v>0</v>
      </c>
      <c r="VDG21" s="773">
        <f t="shared" si="233"/>
        <v>0</v>
      </c>
      <c r="VDH21" s="773">
        <f t="shared" ref="VDH21:VFS21" si="234">IF(OR(VDH26&lt;$C$18,VDH26&gt;($C$18+9)),0,VDH27)</f>
        <v>0</v>
      </c>
      <c r="VDI21" s="773">
        <f t="shared" si="234"/>
        <v>0</v>
      </c>
      <c r="VDJ21" s="773">
        <f t="shared" si="234"/>
        <v>0</v>
      </c>
      <c r="VDK21" s="773">
        <f t="shared" si="234"/>
        <v>0</v>
      </c>
      <c r="VDL21" s="773">
        <f t="shared" si="234"/>
        <v>0</v>
      </c>
      <c r="VDM21" s="773">
        <f t="shared" si="234"/>
        <v>0</v>
      </c>
      <c r="VDN21" s="773">
        <f t="shared" si="234"/>
        <v>0</v>
      </c>
      <c r="VDO21" s="773">
        <f t="shared" si="234"/>
        <v>0</v>
      </c>
      <c r="VDP21" s="773">
        <f t="shared" si="234"/>
        <v>0</v>
      </c>
      <c r="VDQ21" s="773">
        <f t="shared" si="234"/>
        <v>0</v>
      </c>
      <c r="VDR21" s="773">
        <f t="shared" si="234"/>
        <v>0</v>
      </c>
      <c r="VDS21" s="773">
        <f t="shared" si="234"/>
        <v>0</v>
      </c>
      <c r="VDT21" s="773">
        <f t="shared" si="234"/>
        <v>0</v>
      </c>
      <c r="VDU21" s="773">
        <f t="shared" si="234"/>
        <v>0</v>
      </c>
      <c r="VDV21" s="773">
        <f t="shared" si="234"/>
        <v>0</v>
      </c>
      <c r="VDW21" s="773">
        <f t="shared" si="234"/>
        <v>0</v>
      </c>
      <c r="VDX21" s="773">
        <f t="shared" si="234"/>
        <v>0</v>
      </c>
      <c r="VDY21" s="773">
        <f t="shared" si="234"/>
        <v>0</v>
      </c>
      <c r="VDZ21" s="773">
        <f t="shared" si="234"/>
        <v>0</v>
      </c>
      <c r="VEA21" s="773">
        <f t="shared" si="234"/>
        <v>0</v>
      </c>
      <c r="VEB21" s="773">
        <f t="shared" si="234"/>
        <v>0</v>
      </c>
      <c r="VEC21" s="773">
        <f t="shared" si="234"/>
        <v>0</v>
      </c>
      <c r="VED21" s="773">
        <f t="shared" si="234"/>
        <v>0</v>
      </c>
      <c r="VEE21" s="773">
        <f t="shared" si="234"/>
        <v>0</v>
      </c>
      <c r="VEF21" s="773">
        <f t="shared" si="234"/>
        <v>0</v>
      </c>
      <c r="VEG21" s="773">
        <f t="shared" si="234"/>
        <v>0</v>
      </c>
      <c r="VEH21" s="773">
        <f t="shared" si="234"/>
        <v>0</v>
      </c>
      <c r="VEI21" s="773">
        <f t="shared" si="234"/>
        <v>0</v>
      </c>
      <c r="VEJ21" s="773">
        <f t="shared" si="234"/>
        <v>0</v>
      </c>
      <c r="VEK21" s="773">
        <f t="shared" si="234"/>
        <v>0</v>
      </c>
      <c r="VEL21" s="773">
        <f t="shared" si="234"/>
        <v>0</v>
      </c>
      <c r="VEM21" s="773">
        <f t="shared" si="234"/>
        <v>0</v>
      </c>
      <c r="VEN21" s="773">
        <f t="shared" si="234"/>
        <v>0</v>
      </c>
      <c r="VEO21" s="773">
        <f t="shared" si="234"/>
        <v>0</v>
      </c>
      <c r="VEP21" s="773">
        <f t="shared" si="234"/>
        <v>0</v>
      </c>
      <c r="VEQ21" s="773">
        <f t="shared" si="234"/>
        <v>0</v>
      </c>
      <c r="VER21" s="773">
        <f t="shared" si="234"/>
        <v>0</v>
      </c>
      <c r="VES21" s="773">
        <f t="shared" si="234"/>
        <v>0</v>
      </c>
      <c r="VET21" s="773">
        <f t="shared" si="234"/>
        <v>0</v>
      </c>
      <c r="VEU21" s="773">
        <f t="shared" si="234"/>
        <v>0</v>
      </c>
      <c r="VEV21" s="773">
        <f t="shared" si="234"/>
        <v>0</v>
      </c>
      <c r="VEW21" s="773">
        <f t="shared" si="234"/>
        <v>0</v>
      </c>
      <c r="VEX21" s="773">
        <f t="shared" si="234"/>
        <v>0</v>
      </c>
      <c r="VEY21" s="773">
        <f t="shared" si="234"/>
        <v>0</v>
      </c>
      <c r="VEZ21" s="773">
        <f t="shared" si="234"/>
        <v>0</v>
      </c>
      <c r="VFA21" s="773">
        <f t="shared" si="234"/>
        <v>0</v>
      </c>
      <c r="VFB21" s="773">
        <f t="shared" si="234"/>
        <v>0</v>
      </c>
      <c r="VFC21" s="773">
        <f t="shared" si="234"/>
        <v>0</v>
      </c>
      <c r="VFD21" s="773">
        <f t="shared" si="234"/>
        <v>0</v>
      </c>
      <c r="VFE21" s="773">
        <f t="shared" si="234"/>
        <v>0</v>
      </c>
      <c r="VFF21" s="773">
        <f t="shared" si="234"/>
        <v>0</v>
      </c>
      <c r="VFG21" s="773">
        <f t="shared" si="234"/>
        <v>0</v>
      </c>
      <c r="VFH21" s="773">
        <f t="shared" si="234"/>
        <v>0</v>
      </c>
      <c r="VFI21" s="773">
        <f t="shared" si="234"/>
        <v>0</v>
      </c>
      <c r="VFJ21" s="773">
        <f t="shared" si="234"/>
        <v>0</v>
      </c>
      <c r="VFK21" s="773">
        <f t="shared" si="234"/>
        <v>0</v>
      </c>
      <c r="VFL21" s="773">
        <f t="shared" si="234"/>
        <v>0</v>
      </c>
      <c r="VFM21" s="773">
        <f t="shared" si="234"/>
        <v>0</v>
      </c>
      <c r="VFN21" s="773">
        <f t="shared" si="234"/>
        <v>0</v>
      </c>
      <c r="VFO21" s="773">
        <f t="shared" si="234"/>
        <v>0</v>
      </c>
      <c r="VFP21" s="773">
        <f t="shared" si="234"/>
        <v>0</v>
      </c>
      <c r="VFQ21" s="773">
        <f t="shared" si="234"/>
        <v>0</v>
      </c>
      <c r="VFR21" s="773">
        <f t="shared" si="234"/>
        <v>0</v>
      </c>
      <c r="VFS21" s="773">
        <f t="shared" si="234"/>
        <v>0</v>
      </c>
      <c r="VFT21" s="773">
        <f t="shared" ref="VFT21:VIE21" si="235">IF(OR(VFT26&lt;$C$18,VFT26&gt;($C$18+9)),0,VFT27)</f>
        <v>0</v>
      </c>
      <c r="VFU21" s="773">
        <f t="shared" si="235"/>
        <v>0</v>
      </c>
      <c r="VFV21" s="773">
        <f t="shared" si="235"/>
        <v>0</v>
      </c>
      <c r="VFW21" s="773">
        <f t="shared" si="235"/>
        <v>0</v>
      </c>
      <c r="VFX21" s="773">
        <f t="shared" si="235"/>
        <v>0</v>
      </c>
      <c r="VFY21" s="773">
        <f t="shared" si="235"/>
        <v>0</v>
      </c>
      <c r="VFZ21" s="773">
        <f t="shared" si="235"/>
        <v>0</v>
      </c>
      <c r="VGA21" s="773">
        <f t="shared" si="235"/>
        <v>0</v>
      </c>
      <c r="VGB21" s="773">
        <f t="shared" si="235"/>
        <v>0</v>
      </c>
      <c r="VGC21" s="773">
        <f t="shared" si="235"/>
        <v>0</v>
      </c>
      <c r="VGD21" s="773">
        <f t="shared" si="235"/>
        <v>0</v>
      </c>
      <c r="VGE21" s="773">
        <f t="shared" si="235"/>
        <v>0</v>
      </c>
      <c r="VGF21" s="773">
        <f t="shared" si="235"/>
        <v>0</v>
      </c>
      <c r="VGG21" s="773">
        <f t="shared" si="235"/>
        <v>0</v>
      </c>
      <c r="VGH21" s="773">
        <f t="shared" si="235"/>
        <v>0</v>
      </c>
      <c r="VGI21" s="773">
        <f t="shared" si="235"/>
        <v>0</v>
      </c>
      <c r="VGJ21" s="773">
        <f t="shared" si="235"/>
        <v>0</v>
      </c>
      <c r="VGK21" s="773">
        <f t="shared" si="235"/>
        <v>0</v>
      </c>
      <c r="VGL21" s="773">
        <f t="shared" si="235"/>
        <v>0</v>
      </c>
      <c r="VGM21" s="773">
        <f t="shared" si="235"/>
        <v>0</v>
      </c>
      <c r="VGN21" s="773">
        <f t="shared" si="235"/>
        <v>0</v>
      </c>
      <c r="VGO21" s="773">
        <f t="shared" si="235"/>
        <v>0</v>
      </c>
      <c r="VGP21" s="773">
        <f t="shared" si="235"/>
        <v>0</v>
      </c>
      <c r="VGQ21" s="773">
        <f t="shared" si="235"/>
        <v>0</v>
      </c>
      <c r="VGR21" s="773">
        <f t="shared" si="235"/>
        <v>0</v>
      </c>
      <c r="VGS21" s="773">
        <f t="shared" si="235"/>
        <v>0</v>
      </c>
      <c r="VGT21" s="773">
        <f t="shared" si="235"/>
        <v>0</v>
      </c>
      <c r="VGU21" s="773">
        <f t="shared" si="235"/>
        <v>0</v>
      </c>
      <c r="VGV21" s="773">
        <f t="shared" si="235"/>
        <v>0</v>
      </c>
      <c r="VGW21" s="773">
        <f t="shared" si="235"/>
        <v>0</v>
      </c>
      <c r="VGX21" s="773">
        <f t="shared" si="235"/>
        <v>0</v>
      </c>
      <c r="VGY21" s="773">
        <f t="shared" si="235"/>
        <v>0</v>
      </c>
      <c r="VGZ21" s="773">
        <f t="shared" si="235"/>
        <v>0</v>
      </c>
      <c r="VHA21" s="773">
        <f t="shared" si="235"/>
        <v>0</v>
      </c>
      <c r="VHB21" s="773">
        <f t="shared" si="235"/>
        <v>0</v>
      </c>
      <c r="VHC21" s="773">
        <f t="shared" si="235"/>
        <v>0</v>
      </c>
      <c r="VHD21" s="773">
        <f t="shared" si="235"/>
        <v>0</v>
      </c>
      <c r="VHE21" s="773">
        <f t="shared" si="235"/>
        <v>0</v>
      </c>
      <c r="VHF21" s="773">
        <f t="shared" si="235"/>
        <v>0</v>
      </c>
      <c r="VHG21" s="773">
        <f t="shared" si="235"/>
        <v>0</v>
      </c>
      <c r="VHH21" s="773">
        <f t="shared" si="235"/>
        <v>0</v>
      </c>
      <c r="VHI21" s="773">
        <f t="shared" si="235"/>
        <v>0</v>
      </c>
      <c r="VHJ21" s="773">
        <f t="shared" si="235"/>
        <v>0</v>
      </c>
      <c r="VHK21" s="773">
        <f t="shared" si="235"/>
        <v>0</v>
      </c>
      <c r="VHL21" s="773">
        <f t="shared" si="235"/>
        <v>0</v>
      </c>
      <c r="VHM21" s="773">
        <f t="shared" si="235"/>
        <v>0</v>
      </c>
      <c r="VHN21" s="773">
        <f t="shared" si="235"/>
        <v>0</v>
      </c>
      <c r="VHO21" s="773">
        <f t="shared" si="235"/>
        <v>0</v>
      </c>
      <c r="VHP21" s="773">
        <f t="shared" si="235"/>
        <v>0</v>
      </c>
      <c r="VHQ21" s="773">
        <f t="shared" si="235"/>
        <v>0</v>
      </c>
      <c r="VHR21" s="773">
        <f t="shared" si="235"/>
        <v>0</v>
      </c>
      <c r="VHS21" s="773">
        <f t="shared" si="235"/>
        <v>0</v>
      </c>
      <c r="VHT21" s="773">
        <f t="shared" si="235"/>
        <v>0</v>
      </c>
      <c r="VHU21" s="773">
        <f t="shared" si="235"/>
        <v>0</v>
      </c>
      <c r="VHV21" s="773">
        <f t="shared" si="235"/>
        <v>0</v>
      </c>
      <c r="VHW21" s="773">
        <f t="shared" si="235"/>
        <v>0</v>
      </c>
      <c r="VHX21" s="773">
        <f t="shared" si="235"/>
        <v>0</v>
      </c>
      <c r="VHY21" s="773">
        <f t="shared" si="235"/>
        <v>0</v>
      </c>
      <c r="VHZ21" s="773">
        <f t="shared" si="235"/>
        <v>0</v>
      </c>
      <c r="VIA21" s="773">
        <f t="shared" si="235"/>
        <v>0</v>
      </c>
      <c r="VIB21" s="773">
        <f t="shared" si="235"/>
        <v>0</v>
      </c>
      <c r="VIC21" s="773">
        <f t="shared" si="235"/>
        <v>0</v>
      </c>
      <c r="VID21" s="773">
        <f t="shared" si="235"/>
        <v>0</v>
      </c>
      <c r="VIE21" s="773">
        <f t="shared" si="235"/>
        <v>0</v>
      </c>
      <c r="VIF21" s="773">
        <f t="shared" ref="VIF21:VKQ21" si="236">IF(OR(VIF26&lt;$C$18,VIF26&gt;($C$18+9)),0,VIF27)</f>
        <v>0</v>
      </c>
      <c r="VIG21" s="773">
        <f t="shared" si="236"/>
        <v>0</v>
      </c>
      <c r="VIH21" s="773">
        <f t="shared" si="236"/>
        <v>0</v>
      </c>
      <c r="VII21" s="773">
        <f t="shared" si="236"/>
        <v>0</v>
      </c>
      <c r="VIJ21" s="773">
        <f t="shared" si="236"/>
        <v>0</v>
      </c>
      <c r="VIK21" s="773">
        <f t="shared" si="236"/>
        <v>0</v>
      </c>
      <c r="VIL21" s="773">
        <f t="shared" si="236"/>
        <v>0</v>
      </c>
      <c r="VIM21" s="773">
        <f t="shared" si="236"/>
        <v>0</v>
      </c>
      <c r="VIN21" s="773">
        <f t="shared" si="236"/>
        <v>0</v>
      </c>
      <c r="VIO21" s="773">
        <f t="shared" si="236"/>
        <v>0</v>
      </c>
      <c r="VIP21" s="773">
        <f t="shared" si="236"/>
        <v>0</v>
      </c>
      <c r="VIQ21" s="773">
        <f t="shared" si="236"/>
        <v>0</v>
      </c>
      <c r="VIR21" s="773">
        <f t="shared" si="236"/>
        <v>0</v>
      </c>
      <c r="VIS21" s="773">
        <f t="shared" si="236"/>
        <v>0</v>
      </c>
      <c r="VIT21" s="773">
        <f t="shared" si="236"/>
        <v>0</v>
      </c>
      <c r="VIU21" s="773">
        <f t="shared" si="236"/>
        <v>0</v>
      </c>
      <c r="VIV21" s="773">
        <f t="shared" si="236"/>
        <v>0</v>
      </c>
      <c r="VIW21" s="773">
        <f t="shared" si="236"/>
        <v>0</v>
      </c>
      <c r="VIX21" s="773">
        <f t="shared" si="236"/>
        <v>0</v>
      </c>
      <c r="VIY21" s="773">
        <f t="shared" si="236"/>
        <v>0</v>
      </c>
      <c r="VIZ21" s="773">
        <f t="shared" si="236"/>
        <v>0</v>
      </c>
      <c r="VJA21" s="773">
        <f t="shared" si="236"/>
        <v>0</v>
      </c>
      <c r="VJB21" s="773">
        <f t="shared" si="236"/>
        <v>0</v>
      </c>
      <c r="VJC21" s="773">
        <f t="shared" si="236"/>
        <v>0</v>
      </c>
      <c r="VJD21" s="773">
        <f t="shared" si="236"/>
        <v>0</v>
      </c>
      <c r="VJE21" s="773">
        <f t="shared" si="236"/>
        <v>0</v>
      </c>
      <c r="VJF21" s="773">
        <f t="shared" si="236"/>
        <v>0</v>
      </c>
      <c r="VJG21" s="773">
        <f t="shared" si="236"/>
        <v>0</v>
      </c>
      <c r="VJH21" s="773">
        <f t="shared" si="236"/>
        <v>0</v>
      </c>
      <c r="VJI21" s="773">
        <f t="shared" si="236"/>
        <v>0</v>
      </c>
      <c r="VJJ21" s="773">
        <f t="shared" si="236"/>
        <v>0</v>
      </c>
      <c r="VJK21" s="773">
        <f t="shared" si="236"/>
        <v>0</v>
      </c>
      <c r="VJL21" s="773">
        <f t="shared" si="236"/>
        <v>0</v>
      </c>
      <c r="VJM21" s="773">
        <f t="shared" si="236"/>
        <v>0</v>
      </c>
      <c r="VJN21" s="773">
        <f t="shared" si="236"/>
        <v>0</v>
      </c>
      <c r="VJO21" s="773">
        <f t="shared" si="236"/>
        <v>0</v>
      </c>
      <c r="VJP21" s="773">
        <f t="shared" si="236"/>
        <v>0</v>
      </c>
      <c r="VJQ21" s="773">
        <f t="shared" si="236"/>
        <v>0</v>
      </c>
      <c r="VJR21" s="773">
        <f t="shared" si="236"/>
        <v>0</v>
      </c>
      <c r="VJS21" s="773">
        <f t="shared" si="236"/>
        <v>0</v>
      </c>
      <c r="VJT21" s="773">
        <f t="shared" si="236"/>
        <v>0</v>
      </c>
      <c r="VJU21" s="773">
        <f t="shared" si="236"/>
        <v>0</v>
      </c>
      <c r="VJV21" s="773">
        <f t="shared" si="236"/>
        <v>0</v>
      </c>
      <c r="VJW21" s="773">
        <f t="shared" si="236"/>
        <v>0</v>
      </c>
      <c r="VJX21" s="773">
        <f t="shared" si="236"/>
        <v>0</v>
      </c>
      <c r="VJY21" s="773">
        <f t="shared" si="236"/>
        <v>0</v>
      </c>
      <c r="VJZ21" s="773">
        <f t="shared" si="236"/>
        <v>0</v>
      </c>
      <c r="VKA21" s="773">
        <f t="shared" si="236"/>
        <v>0</v>
      </c>
      <c r="VKB21" s="773">
        <f t="shared" si="236"/>
        <v>0</v>
      </c>
      <c r="VKC21" s="773">
        <f t="shared" si="236"/>
        <v>0</v>
      </c>
      <c r="VKD21" s="773">
        <f t="shared" si="236"/>
        <v>0</v>
      </c>
      <c r="VKE21" s="773">
        <f t="shared" si="236"/>
        <v>0</v>
      </c>
      <c r="VKF21" s="773">
        <f t="shared" si="236"/>
        <v>0</v>
      </c>
      <c r="VKG21" s="773">
        <f t="shared" si="236"/>
        <v>0</v>
      </c>
      <c r="VKH21" s="773">
        <f t="shared" si="236"/>
        <v>0</v>
      </c>
      <c r="VKI21" s="773">
        <f t="shared" si="236"/>
        <v>0</v>
      </c>
      <c r="VKJ21" s="773">
        <f t="shared" si="236"/>
        <v>0</v>
      </c>
      <c r="VKK21" s="773">
        <f t="shared" si="236"/>
        <v>0</v>
      </c>
      <c r="VKL21" s="773">
        <f t="shared" si="236"/>
        <v>0</v>
      </c>
      <c r="VKM21" s="773">
        <f t="shared" si="236"/>
        <v>0</v>
      </c>
      <c r="VKN21" s="773">
        <f t="shared" si="236"/>
        <v>0</v>
      </c>
      <c r="VKO21" s="773">
        <f t="shared" si="236"/>
        <v>0</v>
      </c>
      <c r="VKP21" s="773">
        <f t="shared" si="236"/>
        <v>0</v>
      </c>
      <c r="VKQ21" s="773">
        <f t="shared" si="236"/>
        <v>0</v>
      </c>
      <c r="VKR21" s="773">
        <f t="shared" ref="VKR21:VNC21" si="237">IF(OR(VKR26&lt;$C$18,VKR26&gt;($C$18+9)),0,VKR27)</f>
        <v>0</v>
      </c>
      <c r="VKS21" s="773">
        <f t="shared" si="237"/>
        <v>0</v>
      </c>
      <c r="VKT21" s="773">
        <f t="shared" si="237"/>
        <v>0</v>
      </c>
      <c r="VKU21" s="773">
        <f t="shared" si="237"/>
        <v>0</v>
      </c>
      <c r="VKV21" s="773">
        <f t="shared" si="237"/>
        <v>0</v>
      </c>
      <c r="VKW21" s="773">
        <f t="shared" si="237"/>
        <v>0</v>
      </c>
      <c r="VKX21" s="773">
        <f t="shared" si="237"/>
        <v>0</v>
      </c>
      <c r="VKY21" s="773">
        <f t="shared" si="237"/>
        <v>0</v>
      </c>
      <c r="VKZ21" s="773">
        <f t="shared" si="237"/>
        <v>0</v>
      </c>
      <c r="VLA21" s="773">
        <f t="shared" si="237"/>
        <v>0</v>
      </c>
      <c r="VLB21" s="773">
        <f t="shared" si="237"/>
        <v>0</v>
      </c>
      <c r="VLC21" s="773">
        <f t="shared" si="237"/>
        <v>0</v>
      </c>
      <c r="VLD21" s="773">
        <f t="shared" si="237"/>
        <v>0</v>
      </c>
      <c r="VLE21" s="773">
        <f t="shared" si="237"/>
        <v>0</v>
      </c>
      <c r="VLF21" s="773">
        <f t="shared" si="237"/>
        <v>0</v>
      </c>
      <c r="VLG21" s="773">
        <f t="shared" si="237"/>
        <v>0</v>
      </c>
      <c r="VLH21" s="773">
        <f t="shared" si="237"/>
        <v>0</v>
      </c>
      <c r="VLI21" s="773">
        <f t="shared" si="237"/>
        <v>0</v>
      </c>
      <c r="VLJ21" s="773">
        <f t="shared" si="237"/>
        <v>0</v>
      </c>
      <c r="VLK21" s="773">
        <f t="shared" si="237"/>
        <v>0</v>
      </c>
      <c r="VLL21" s="773">
        <f t="shared" si="237"/>
        <v>0</v>
      </c>
      <c r="VLM21" s="773">
        <f t="shared" si="237"/>
        <v>0</v>
      </c>
      <c r="VLN21" s="773">
        <f t="shared" si="237"/>
        <v>0</v>
      </c>
      <c r="VLO21" s="773">
        <f t="shared" si="237"/>
        <v>0</v>
      </c>
      <c r="VLP21" s="773">
        <f t="shared" si="237"/>
        <v>0</v>
      </c>
      <c r="VLQ21" s="773">
        <f t="shared" si="237"/>
        <v>0</v>
      </c>
      <c r="VLR21" s="773">
        <f t="shared" si="237"/>
        <v>0</v>
      </c>
      <c r="VLS21" s="773">
        <f t="shared" si="237"/>
        <v>0</v>
      </c>
      <c r="VLT21" s="773">
        <f t="shared" si="237"/>
        <v>0</v>
      </c>
      <c r="VLU21" s="773">
        <f t="shared" si="237"/>
        <v>0</v>
      </c>
      <c r="VLV21" s="773">
        <f t="shared" si="237"/>
        <v>0</v>
      </c>
      <c r="VLW21" s="773">
        <f t="shared" si="237"/>
        <v>0</v>
      </c>
      <c r="VLX21" s="773">
        <f t="shared" si="237"/>
        <v>0</v>
      </c>
      <c r="VLY21" s="773">
        <f t="shared" si="237"/>
        <v>0</v>
      </c>
      <c r="VLZ21" s="773">
        <f t="shared" si="237"/>
        <v>0</v>
      </c>
      <c r="VMA21" s="773">
        <f t="shared" si="237"/>
        <v>0</v>
      </c>
      <c r="VMB21" s="773">
        <f t="shared" si="237"/>
        <v>0</v>
      </c>
      <c r="VMC21" s="773">
        <f t="shared" si="237"/>
        <v>0</v>
      </c>
      <c r="VMD21" s="773">
        <f t="shared" si="237"/>
        <v>0</v>
      </c>
      <c r="VME21" s="773">
        <f t="shared" si="237"/>
        <v>0</v>
      </c>
      <c r="VMF21" s="773">
        <f t="shared" si="237"/>
        <v>0</v>
      </c>
      <c r="VMG21" s="773">
        <f t="shared" si="237"/>
        <v>0</v>
      </c>
      <c r="VMH21" s="773">
        <f t="shared" si="237"/>
        <v>0</v>
      </c>
      <c r="VMI21" s="773">
        <f t="shared" si="237"/>
        <v>0</v>
      </c>
      <c r="VMJ21" s="773">
        <f t="shared" si="237"/>
        <v>0</v>
      </c>
      <c r="VMK21" s="773">
        <f t="shared" si="237"/>
        <v>0</v>
      </c>
      <c r="VML21" s="773">
        <f t="shared" si="237"/>
        <v>0</v>
      </c>
      <c r="VMM21" s="773">
        <f t="shared" si="237"/>
        <v>0</v>
      </c>
      <c r="VMN21" s="773">
        <f t="shared" si="237"/>
        <v>0</v>
      </c>
      <c r="VMO21" s="773">
        <f t="shared" si="237"/>
        <v>0</v>
      </c>
      <c r="VMP21" s="773">
        <f t="shared" si="237"/>
        <v>0</v>
      </c>
      <c r="VMQ21" s="773">
        <f t="shared" si="237"/>
        <v>0</v>
      </c>
      <c r="VMR21" s="773">
        <f t="shared" si="237"/>
        <v>0</v>
      </c>
      <c r="VMS21" s="773">
        <f t="shared" si="237"/>
        <v>0</v>
      </c>
      <c r="VMT21" s="773">
        <f t="shared" si="237"/>
        <v>0</v>
      </c>
      <c r="VMU21" s="773">
        <f t="shared" si="237"/>
        <v>0</v>
      </c>
      <c r="VMV21" s="773">
        <f t="shared" si="237"/>
        <v>0</v>
      </c>
      <c r="VMW21" s="773">
        <f t="shared" si="237"/>
        <v>0</v>
      </c>
      <c r="VMX21" s="773">
        <f t="shared" si="237"/>
        <v>0</v>
      </c>
      <c r="VMY21" s="773">
        <f t="shared" si="237"/>
        <v>0</v>
      </c>
      <c r="VMZ21" s="773">
        <f t="shared" si="237"/>
        <v>0</v>
      </c>
      <c r="VNA21" s="773">
        <f t="shared" si="237"/>
        <v>0</v>
      </c>
      <c r="VNB21" s="773">
        <f t="shared" si="237"/>
        <v>0</v>
      </c>
      <c r="VNC21" s="773">
        <f t="shared" si="237"/>
        <v>0</v>
      </c>
      <c r="VND21" s="773">
        <f t="shared" ref="VND21:VPO21" si="238">IF(OR(VND26&lt;$C$18,VND26&gt;($C$18+9)),0,VND27)</f>
        <v>0</v>
      </c>
      <c r="VNE21" s="773">
        <f t="shared" si="238"/>
        <v>0</v>
      </c>
      <c r="VNF21" s="773">
        <f t="shared" si="238"/>
        <v>0</v>
      </c>
      <c r="VNG21" s="773">
        <f t="shared" si="238"/>
        <v>0</v>
      </c>
      <c r="VNH21" s="773">
        <f t="shared" si="238"/>
        <v>0</v>
      </c>
      <c r="VNI21" s="773">
        <f t="shared" si="238"/>
        <v>0</v>
      </c>
      <c r="VNJ21" s="773">
        <f t="shared" si="238"/>
        <v>0</v>
      </c>
      <c r="VNK21" s="773">
        <f t="shared" si="238"/>
        <v>0</v>
      </c>
      <c r="VNL21" s="773">
        <f t="shared" si="238"/>
        <v>0</v>
      </c>
      <c r="VNM21" s="773">
        <f t="shared" si="238"/>
        <v>0</v>
      </c>
      <c r="VNN21" s="773">
        <f t="shared" si="238"/>
        <v>0</v>
      </c>
      <c r="VNO21" s="773">
        <f t="shared" si="238"/>
        <v>0</v>
      </c>
      <c r="VNP21" s="773">
        <f t="shared" si="238"/>
        <v>0</v>
      </c>
      <c r="VNQ21" s="773">
        <f t="shared" si="238"/>
        <v>0</v>
      </c>
      <c r="VNR21" s="773">
        <f t="shared" si="238"/>
        <v>0</v>
      </c>
      <c r="VNS21" s="773">
        <f t="shared" si="238"/>
        <v>0</v>
      </c>
      <c r="VNT21" s="773">
        <f t="shared" si="238"/>
        <v>0</v>
      </c>
      <c r="VNU21" s="773">
        <f t="shared" si="238"/>
        <v>0</v>
      </c>
      <c r="VNV21" s="773">
        <f t="shared" si="238"/>
        <v>0</v>
      </c>
      <c r="VNW21" s="773">
        <f t="shared" si="238"/>
        <v>0</v>
      </c>
      <c r="VNX21" s="773">
        <f t="shared" si="238"/>
        <v>0</v>
      </c>
      <c r="VNY21" s="773">
        <f t="shared" si="238"/>
        <v>0</v>
      </c>
      <c r="VNZ21" s="773">
        <f t="shared" si="238"/>
        <v>0</v>
      </c>
      <c r="VOA21" s="773">
        <f t="shared" si="238"/>
        <v>0</v>
      </c>
      <c r="VOB21" s="773">
        <f t="shared" si="238"/>
        <v>0</v>
      </c>
      <c r="VOC21" s="773">
        <f t="shared" si="238"/>
        <v>0</v>
      </c>
      <c r="VOD21" s="773">
        <f t="shared" si="238"/>
        <v>0</v>
      </c>
      <c r="VOE21" s="773">
        <f t="shared" si="238"/>
        <v>0</v>
      </c>
      <c r="VOF21" s="773">
        <f t="shared" si="238"/>
        <v>0</v>
      </c>
      <c r="VOG21" s="773">
        <f t="shared" si="238"/>
        <v>0</v>
      </c>
      <c r="VOH21" s="773">
        <f t="shared" si="238"/>
        <v>0</v>
      </c>
      <c r="VOI21" s="773">
        <f t="shared" si="238"/>
        <v>0</v>
      </c>
      <c r="VOJ21" s="773">
        <f t="shared" si="238"/>
        <v>0</v>
      </c>
      <c r="VOK21" s="773">
        <f t="shared" si="238"/>
        <v>0</v>
      </c>
      <c r="VOL21" s="773">
        <f t="shared" si="238"/>
        <v>0</v>
      </c>
      <c r="VOM21" s="773">
        <f t="shared" si="238"/>
        <v>0</v>
      </c>
      <c r="VON21" s="773">
        <f t="shared" si="238"/>
        <v>0</v>
      </c>
      <c r="VOO21" s="773">
        <f t="shared" si="238"/>
        <v>0</v>
      </c>
      <c r="VOP21" s="773">
        <f t="shared" si="238"/>
        <v>0</v>
      </c>
      <c r="VOQ21" s="773">
        <f t="shared" si="238"/>
        <v>0</v>
      </c>
      <c r="VOR21" s="773">
        <f t="shared" si="238"/>
        <v>0</v>
      </c>
      <c r="VOS21" s="773">
        <f t="shared" si="238"/>
        <v>0</v>
      </c>
      <c r="VOT21" s="773">
        <f t="shared" si="238"/>
        <v>0</v>
      </c>
      <c r="VOU21" s="773">
        <f t="shared" si="238"/>
        <v>0</v>
      </c>
      <c r="VOV21" s="773">
        <f t="shared" si="238"/>
        <v>0</v>
      </c>
      <c r="VOW21" s="773">
        <f t="shared" si="238"/>
        <v>0</v>
      </c>
      <c r="VOX21" s="773">
        <f t="shared" si="238"/>
        <v>0</v>
      </c>
      <c r="VOY21" s="773">
        <f t="shared" si="238"/>
        <v>0</v>
      </c>
      <c r="VOZ21" s="773">
        <f t="shared" si="238"/>
        <v>0</v>
      </c>
      <c r="VPA21" s="773">
        <f t="shared" si="238"/>
        <v>0</v>
      </c>
      <c r="VPB21" s="773">
        <f t="shared" si="238"/>
        <v>0</v>
      </c>
      <c r="VPC21" s="773">
        <f t="shared" si="238"/>
        <v>0</v>
      </c>
      <c r="VPD21" s="773">
        <f t="shared" si="238"/>
        <v>0</v>
      </c>
      <c r="VPE21" s="773">
        <f t="shared" si="238"/>
        <v>0</v>
      </c>
      <c r="VPF21" s="773">
        <f t="shared" si="238"/>
        <v>0</v>
      </c>
      <c r="VPG21" s="773">
        <f t="shared" si="238"/>
        <v>0</v>
      </c>
      <c r="VPH21" s="773">
        <f t="shared" si="238"/>
        <v>0</v>
      </c>
      <c r="VPI21" s="773">
        <f t="shared" si="238"/>
        <v>0</v>
      </c>
      <c r="VPJ21" s="773">
        <f t="shared" si="238"/>
        <v>0</v>
      </c>
      <c r="VPK21" s="773">
        <f t="shared" si="238"/>
        <v>0</v>
      </c>
      <c r="VPL21" s="773">
        <f t="shared" si="238"/>
        <v>0</v>
      </c>
      <c r="VPM21" s="773">
        <f t="shared" si="238"/>
        <v>0</v>
      </c>
      <c r="VPN21" s="773">
        <f t="shared" si="238"/>
        <v>0</v>
      </c>
      <c r="VPO21" s="773">
        <f t="shared" si="238"/>
        <v>0</v>
      </c>
      <c r="VPP21" s="773">
        <f t="shared" ref="VPP21:VSA21" si="239">IF(OR(VPP26&lt;$C$18,VPP26&gt;($C$18+9)),0,VPP27)</f>
        <v>0</v>
      </c>
      <c r="VPQ21" s="773">
        <f t="shared" si="239"/>
        <v>0</v>
      </c>
      <c r="VPR21" s="773">
        <f t="shared" si="239"/>
        <v>0</v>
      </c>
      <c r="VPS21" s="773">
        <f t="shared" si="239"/>
        <v>0</v>
      </c>
      <c r="VPT21" s="773">
        <f t="shared" si="239"/>
        <v>0</v>
      </c>
      <c r="VPU21" s="773">
        <f t="shared" si="239"/>
        <v>0</v>
      </c>
      <c r="VPV21" s="773">
        <f t="shared" si="239"/>
        <v>0</v>
      </c>
      <c r="VPW21" s="773">
        <f t="shared" si="239"/>
        <v>0</v>
      </c>
      <c r="VPX21" s="773">
        <f t="shared" si="239"/>
        <v>0</v>
      </c>
      <c r="VPY21" s="773">
        <f t="shared" si="239"/>
        <v>0</v>
      </c>
      <c r="VPZ21" s="773">
        <f t="shared" si="239"/>
        <v>0</v>
      </c>
      <c r="VQA21" s="773">
        <f t="shared" si="239"/>
        <v>0</v>
      </c>
      <c r="VQB21" s="773">
        <f t="shared" si="239"/>
        <v>0</v>
      </c>
      <c r="VQC21" s="773">
        <f t="shared" si="239"/>
        <v>0</v>
      </c>
      <c r="VQD21" s="773">
        <f t="shared" si="239"/>
        <v>0</v>
      </c>
      <c r="VQE21" s="773">
        <f t="shared" si="239"/>
        <v>0</v>
      </c>
      <c r="VQF21" s="773">
        <f t="shared" si="239"/>
        <v>0</v>
      </c>
      <c r="VQG21" s="773">
        <f t="shared" si="239"/>
        <v>0</v>
      </c>
      <c r="VQH21" s="773">
        <f t="shared" si="239"/>
        <v>0</v>
      </c>
      <c r="VQI21" s="773">
        <f t="shared" si="239"/>
        <v>0</v>
      </c>
      <c r="VQJ21" s="773">
        <f t="shared" si="239"/>
        <v>0</v>
      </c>
      <c r="VQK21" s="773">
        <f t="shared" si="239"/>
        <v>0</v>
      </c>
      <c r="VQL21" s="773">
        <f t="shared" si="239"/>
        <v>0</v>
      </c>
      <c r="VQM21" s="773">
        <f t="shared" si="239"/>
        <v>0</v>
      </c>
      <c r="VQN21" s="773">
        <f t="shared" si="239"/>
        <v>0</v>
      </c>
      <c r="VQO21" s="773">
        <f t="shared" si="239"/>
        <v>0</v>
      </c>
      <c r="VQP21" s="773">
        <f t="shared" si="239"/>
        <v>0</v>
      </c>
      <c r="VQQ21" s="773">
        <f t="shared" si="239"/>
        <v>0</v>
      </c>
      <c r="VQR21" s="773">
        <f t="shared" si="239"/>
        <v>0</v>
      </c>
      <c r="VQS21" s="773">
        <f t="shared" si="239"/>
        <v>0</v>
      </c>
      <c r="VQT21" s="773">
        <f t="shared" si="239"/>
        <v>0</v>
      </c>
      <c r="VQU21" s="773">
        <f t="shared" si="239"/>
        <v>0</v>
      </c>
      <c r="VQV21" s="773">
        <f t="shared" si="239"/>
        <v>0</v>
      </c>
      <c r="VQW21" s="773">
        <f t="shared" si="239"/>
        <v>0</v>
      </c>
      <c r="VQX21" s="773">
        <f t="shared" si="239"/>
        <v>0</v>
      </c>
      <c r="VQY21" s="773">
        <f t="shared" si="239"/>
        <v>0</v>
      </c>
      <c r="VQZ21" s="773">
        <f t="shared" si="239"/>
        <v>0</v>
      </c>
      <c r="VRA21" s="773">
        <f t="shared" si="239"/>
        <v>0</v>
      </c>
      <c r="VRB21" s="773">
        <f t="shared" si="239"/>
        <v>0</v>
      </c>
      <c r="VRC21" s="773">
        <f t="shared" si="239"/>
        <v>0</v>
      </c>
      <c r="VRD21" s="773">
        <f t="shared" si="239"/>
        <v>0</v>
      </c>
      <c r="VRE21" s="773">
        <f t="shared" si="239"/>
        <v>0</v>
      </c>
      <c r="VRF21" s="773">
        <f t="shared" si="239"/>
        <v>0</v>
      </c>
      <c r="VRG21" s="773">
        <f t="shared" si="239"/>
        <v>0</v>
      </c>
      <c r="VRH21" s="773">
        <f t="shared" si="239"/>
        <v>0</v>
      </c>
      <c r="VRI21" s="773">
        <f t="shared" si="239"/>
        <v>0</v>
      </c>
      <c r="VRJ21" s="773">
        <f t="shared" si="239"/>
        <v>0</v>
      </c>
      <c r="VRK21" s="773">
        <f t="shared" si="239"/>
        <v>0</v>
      </c>
      <c r="VRL21" s="773">
        <f t="shared" si="239"/>
        <v>0</v>
      </c>
      <c r="VRM21" s="773">
        <f t="shared" si="239"/>
        <v>0</v>
      </c>
      <c r="VRN21" s="773">
        <f t="shared" si="239"/>
        <v>0</v>
      </c>
      <c r="VRO21" s="773">
        <f t="shared" si="239"/>
        <v>0</v>
      </c>
      <c r="VRP21" s="773">
        <f t="shared" si="239"/>
        <v>0</v>
      </c>
      <c r="VRQ21" s="773">
        <f t="shared" si="239"/>
        <v>0</v>
      </c>
      <c r="VRR21" s="773">
        <f t="shared" si="239"/>
        <v>0</v>
      </c>
      <c r="VRS21" s="773">
        <f t="shared" si="239"/>
        <v>0</v>
      </c>
      <c r="VRT21" s="773">
        <f t="shared" si="239"/>
        <v>0</v>
      </c>
      <c r="VRU21" s="773">
        <f t="shared" si="239"/>
        <v>0</v>
      </c>
      <c r="VRV21" s="773">
        <f t="shared" si="239"/>
        <v>0</v>
      </c>
      <c r="VRW21" s="773">
        <f t="shared" si="239"/>
        <v>0</v>
      </c>
      <c r="VRX21" s="773">
        <f t="shared" si="239"/>
        <v>0</v>
      </c>
      <c r="VRY21" s="773">
        <f t="shared" si="239"/>
        <v>0</v>
      </c>
      <c r="VRZ21" s="773">
        <f t="shared" si="239"/>
        <v>0</v>
      </c>
      <c r="VSA21" s="773">
        <f t="shared" si="239"/>
        <v>0</v>
      </c>
      <c r="VSB21" s="773">
        <f t="shared" ref="VSB21:VUM21" si="240">IF(OR(VSB26&lt;$C$18,VSB26&gt;($C$18+9)),0,VSB27)</f>
        <v>0</v>
      </c>
      <c r="VSC21" s="773">
        <f t="shared" si="240"/>
        <v>0</v>
      </c>
      <c r="VSD21" s="773">
        <f t="shared" si="240"/>
        <v>0</v>
      </c>
      <c r="VSE21" s="773">
        <f t="shared" si="240"/>
        <v>0</v>
      </c>
      <c r="VSF21" s="773">
        <f t="shared" si="240"/>
        <v>0</v>
      </c>
      <c r="VSG21" s="773">
        <f t="shared" si="240"/>
        <v>0</v>
      </c>
      <c r="VSH21" s="773">
        <f t="shared" si="240"/>
        <v>0</v>
      </c>
      <c r="VSI21" s="773">
        <f t="shared" si="240"/>
        <v>0</v>
      </c>
      <c r="VSJ21" s="773">
        <f t="shared" si="240"/>
        <v>0</v>
      </c>
      <c r="VSK21" s="773">
        <f t="shared" si="240"/>
        <v>0</v>
      </c>
      <c r="VSL21" s="773">
        <f t="shared" si="240"/>
        <v>0</v>
      </c>
      <c r="VSM21" s="773">
        <f t="shared" si="240"/>
        <v>0</v>
      </c>
      <c r="VSN21" s="773">
        <f t="shared" si="240"/>
        <v>0</v>
      </c>
      <c r="VSO21" s="773">
        <f t="shared" si="240"/>
        <v>0</v>
      </c>
      <c r="VSP21" s="773">
        <f t="shared" si="240"/>
        <v>0</v>
      </c>
      <c r="VSQ21" s="773">
        <f t="shared" si="240"/>
        <v>0</v>
      </c>
      <c r="VSR21" s="773">
        <f t="shared" si="240"/>
        <v>0</v>
      </c>
      <c r="VSS21" s="773">
        <f t="shared" si="240"/>
        <v>0</v>
      </c>
      <c r="VST21" s="773">
        <f t="shared" si="240"/>
        <v>0</v>
      </c>
      <c r="VSU21" s="773">
        <f t="shared" si="240"/>
        <v>0</v>
      </c>
      <c r="VSV21" s="773">
        <f t="shared" si="240"/>
        <v>0</v>
      </c>
      <c r="VSW21" s="773">
        <f t="shared" si="240"/>
        <v>0</v>
      </c>
      <c r="VSX21" s="773">
        <f t="shared" si="240"/>
        <v>0</v>
      </c>
      <c r="VSY21" s="773">
        <f t="shared" si="240"/>
        <v>0</v>
      </c>
      <c r="VSZ21" s="773">
        <f t="shared" si="240"/>
        <v>0</v>
      </c>
      <c r="VTA21" s="773">
        <f t="shared" si="240"/>
        <v>0</v>
      </c>
      <c r="VTB21" s="773">
        <f t="shared" si="240"/>
        <v>0</v>
      </c>
      <c r="VTC21" s="773">
        <f t="shared" si="240"/>
        <v>0</v>
      </c>
      <c r="VTD21" s="773">
        <f t="shared" si="240"/>
        <v>0</v>
      </c>
      <c r="VTE21" s="773">
        <f t="shared" si="240"/>
        <v>0</v>
      </c>
      <c r="VTF21" s="773">
        <f t="shared" si="240"/>
        <v>0</v>
      </c>
      <c r="VTG21" s="773">
        <f t="shared" si="240"/>
        <v>0</v>
      </c>
      <c r="VTH21" s="773">
        <f t="shared" si="240"/>
        <v>0</v>
      </c>
      <c r="VTI21" s="773">
        <f t="shared" si="240"/>
        <v>0</v>
      </c>
      <c r="VTJ21" s="773">
        <f t="shared" si="240"/>
        <v>0</v>
      </c>
      <c r="VTK21" s="773">
        <f t="shared" si="240"/>
        <v>0</v>
      </c>
      <c r="VTL21" s="773">
        <f t="shared" si="240"/>
        <v>0</v>
      </c>
      <c r="VTM21" s="773">
        <f t="shared" si="240"/>
        <v>0</v>
      </c>
      <c r="VTN21" s="773">
        <f t="shared" si="240"/>
        <v>0</v>
      </c>
      <c r="VTO21" s="773">
        <f t="shared" si="240"/>
        <v>0</v>
      </c>
      <c r="VTP21" s="773">
        <f t="shared" si="240"/>
        <v>0</v>
      </c>
      <c r="VTQ21" s="773">
        <f t="shared" si="240"/>
        <v>0</v>
      </c>
      <c r="VTR21" s="773">
        <f t="shared" si="240"/>
        <v>0</v>
      </c>
      <c r="VTS21" s="773">
        <f t="shared" si="240"/>
        <v>0</v>
      </c>
      <c r="VTT21" s="773">
        <f t="shared" si="240"/>
        <v>0</v>
      </c>
      <c r="VTU21" s="773">
        <f t="shared" si="240"/>
        <v>0</v>
      </c>
      <c r="VTV21" s="773">
        <f t="shared" si="240"/>
        <v>0</v>
      </c>
      <c r="VTW21" s="773">
        <f t="shared" si="240"/>
        <v>0</v>
      </c>
      <c r="VTX21" s="773">
        <f t="shared" si="240"/>
        <v>0</v>
      </c>
      <c r="VTY21" s="773">
        <f t="shared" si="240"/>
        <v>0</v>
      </c>
      <c r="VTZ21" s="773">
        <f t="shared" si="240"/>
        <v>0</v>
      </c>
      <c r="VUA21" s="773">
        <f t="shared" si="240"/>
        <v>0</v>
      </c>
      <c r="VUB21" s="773">
        <f t="shared" si="240"/>
        <v>0</v>
      </c>
      <c r="VUC21" s="773">
        <f t="shared" si="240"/>
        <v>0</v>
      </c>
      <c r="VUD21" s="773">
        <f t="shared" si="240"/>
        <v>0</v>
      </c>
      <c r="VUE21" s="773">
        <f t="shared" si="240"/>
        <v>0</v>
      </c>
      <c r="VUF21" s="773">
        <f t="shared" si="240"/>
        <v>0</v>
      </c>
      <c r="VUG21" s="773">
        <f t="shared" si="240"/>
        <v>0</v>
      </c>
      <c r="VUH21" s="773">
        <f t="shared" si="240"/>
        <v>0</v>
      </c>
      <c r="VUI21" s="773">
        <f t="shared" si="240"/>
        <v>0</v>
      </c>
      <c r="VUJ21" s="773">
        <f t="shared" si="240"/>
        <v>0</v>
      </c>
      <c r="VUK21" s="773">
        <f t="shared" si="240"/>
        <v>0</v>
      </c>
      <c r="VUL21" s="773">
        <f t="shared" si="240"/>
        <v>0</v>
      </c>
      <c r="VUM21" s="773">
        <f t="shared" si="240"/>
        <v>0</v>
      </c>
      <c r="VUN21" s="773">
        <f t="shared" ref="VUN21:VWY21" si="241">IF(OR(VUN26&lt;$C$18,VUN26&gt;($C$18+9)),0,VUN27)</f>
        <v>0</v>
      </c>
      <c r="VUO21" s="773">
        <f t="shared" si="241"/>
        <v>0</v>
      </c>
      <c r="VUP21" s="773">
        <f t="shared" si="241"/>
        <v>0</v>
      </c>
      <c r="VUQ21" s="773">
        <f t="shared" si="241"/>
        <v>0</v>
      </c>
      <c r="VUR21" s="773">
        <f t="shared" si="241"/>
        <v>0</v>
      </c>
      <c r="VUS21" s="773">
        <f t="shared" si="241"/>
        <v>0</v>
      </c>
      <c r="VUT21" s="773">
        <f t="shared" si="241"/>
        <v>0</v>
      </c>
      <c r="VUU21" s="773">
        <f t="shared" si="241"/>
        <v>0</v>
      </c>
      <c r="VUV21" s="773">
        <f t="shared" si="241"/>
        <v>0</v>
      </c>
      <c r="VUW21" s="773">
        <f t="shared" si="241"/>
        <v>0</v>
      </c>
      <c r="VUX21" s="773">
        <f t="shared" si="241"/>
        <v>0</v>
      </c>
      <c r="VUY21" s="773">
        <f t="shared" si="241"/>
        <v>0</v>
      </c>
      <c r="VUZ21" s="773">
        <f t="shared" si="241"/>
        <v>0</v>
      </c>
      <c r="VVA21" s="773">
        <f t="shared" si="241"/>
        <v>0</v>
      </c>
      <c r="VVB21" s="773">
        <f t="shared" si="241"/>
        <v>0</v>
      </c>
      <c r="VVC21" s="773">
        <f t="shared" si="241"/>
        <v>0</v>
      </c>
      <c r="VVD21" s="773">
        <f t="shared" si="241"/>
        <v>0</v>
      </c>
      <c r="VVE21" s="773">
        <f t="shared" si="241"/>
        <v>0</v>
      </c>
      <c r="VVF21" s="773">
        <f t="shared" si="241"/>
        <v>0</v>
      </c>
      <c r="VVG21" s="773">
        <f t="shared" si="241"/>
        <v>0</v>
      </c>
      <c r="VVH21" s="773">
        <f t="shared" si="241"/>
        <v>0</v>
      </c>
      <c r="VVI21" s="773">
        <f t="shared" si="241"/>
        <v>0</v>
      </c>
      <c r="VVJ21" s="773">
        <f t="shared" si="241"/>
        <v>0</v>
      </c>
      <c r="VVK21" s="773">
        <f t="shared" si="241"/>
        <v>0</v>
      </c>
      <c r="VVL21" s="773">
        <f t="shared" si="241"/>
        <v>0</v>
      </c>
      <c r="VVM21" s="773">
        <f t="shared" si="241"/>
        <v>0</v>
      </c>
      <c r="VVN21" s="773">
        <f t="shared" si="241"/>
        <v>0</v>
      </c>
      <c r="VVO21" s="773">
        <f t="shared" si="241"/>
        <v>0</v>
      </c>
      <c r="VVP21" s="773">
        <f t="shared" si="241"/>
        <v>0</v>
      </c>
      <c r="VVQ21" s="773">
        <f t="shared" si="241"/>
        <v>0</v>
      </c>
      <c r="VVR21" s="773">
        <f t="shared" si="241"/>
        <v>0</v>
      </c>
      <c r="VVS21" s="773">
        <f t="shared" si="241"/>
        <v>0</v>
      </c>
      <c r="VVT21" s="773">
        <f t="shared" si="241"/>
        <v>0</v>
      </c>
      <c r="VVU21" s="773">
        <f t="shared" si="241"/>
        <v>0</v>
      </c>
      <c r="VVV21" s="773">
        <f t="shared" si="241"/>
        <v>0</v>
      </c>
      <c r="VVW21" s="773">
        <f t="shared" si="241"/>
        <v>0</v>
      </c>
      <c r="VVX21" s="773">
        <f t="shared" si="241"/>
        <v>0</v>
      </c>
      <c r="VVY21" s="773">
        <f t="shared" si="241"/>
        <v>0</v>
      </c>
      <c r="VVZ21" s="773">
        <f t="shared" si="241"/>
        <v>0</v>
      </c>
      <c r="VWA21" s="773">
        <f t="shared" si="241"/>
        <v>0</v>
      </c>
      <c r="VWB21" s="773">
        <f t="shared" si="241"/>
        <v>0</v>
      </c>
      <c r="VWC21" s="773">
        <f t="shared" si="241"/>
        <v>0</v>
      </c>
      <c r="VWD21" s="773">
        <f t="shared" si="241"/>
        <v>0</v>
      </c>
      <c r="VWE21" s="773">
        <f t="shared" si="241"/>
        <v>0</v>
      </c>
      <c r="VWF21" s="773">
        <f t="shared" si="241"/>
        <v>0</v>
      </c>
      <c r="VWG21" s="773">
        <f t="shared" si="241"/>
        <v>0</v>
      </c>
      <c r="VWH21" s="773">
        <f t="shared" si="241"/>
        <v>0</v>
      </c>
      <c r="VWI21" s="773">
        <f t="shared" si="241"/>
        <v>0</v>
      </c>
      <c r="VWJ21" s="773">
        <f t="shared" si="241"/>
        <v>0</v>
      </c>
      <c r="VWK21" s="773">
        <f t="shared" si="241"/>
        <v>0</v>
      </c>
      <c r="VWL21" s="773">
        <f t="shared" si="241"/>
        <v>0</v>
      </c>
      <c r="VWM21" s="773">
        <f t="shared" si="241"/>
        <v>0</v>
      </c>
      <c r="VWN21" s="773">
        <f t="shared" si="241"/>
        <v>0</v>
      </c>
      <c r="VWO21" s="773">
        <f t="shared" si="241"/>
        <v>0</v>
      </c>
      <c r="VWP21" s="773">
        <f t="shared" si="241"/>
        <v>0</v>
      </c>
      <c r="VWQ21" s="773">
        <f t="shared" si="241"/>
        <v>0</v>
      </c>
      <c r="VWR21" s="773">
        <f t="shared" si="241"/>
        <v>0</v>
      </c>
      <c r="VWS21" s="773">
        <f t="shared" si="241"/>
        <v>0</v>
      </c>
      <c r="VWT21" s="773">
        <f t="shared" si="241"/>
        <v>0</v>
      </c>
      <c r="VWU21" s="773">
        <f t="shared" si="241"/>
        <v>0</v>
      </c>
      <c r="VWV21" s="773">
        <f t="shared" si="241"/>
        <v>0</v>
      </c>
      <c r="VWW21" s="773">
        <f t="shared" si="241"/>
        <v>0</v>
      </c>
      <c r="VWX21" s="773">
        <f t="shared" si="241"/>
        <v>0</v>
      </c>
      <c r="VWY21" s="773">
        <f t="shared" si="241"/>
        <v>0</v>
      </c>
      <c r="VWZ21" s="773">
        <f t="shared" ref="VWZ21:VZK21" si="242">IF(OR(VWZ26&lt;$C$18,VWZ26&gt;($C$18+9)),0,VWZ27)</f>
        <v>0</v>
      </c>
      <c r="VXA21" s="773">
        <f t="shared" si="242"/>
        <v>0</v>
      </c>
      <c r="VXB21" s="773">
        <f t="shared" si="242"/>
        <v>0</v>
      </c>
      <c r="VXC21" s="773">
        <f t="shared" si="242"/>
        <v>0</v>
      </c>
      <c r="VXD21" s="773">
        <f t="shared" si="242"/>
        <v>0</v>
      </c>
      <c r="VXE21" s="773">
        <f t="shared" si="242"/>
        <v>0</v>
      </c>
      <c r="VXF21" s="773">
        <f t="shared" si="242"/>
        <v>0</v>
      </c>
      <c r="VXG21" s="773">
        <f t="shared" si="242"/>
        <v>0</v>
      </c>
      <c r="VXH21" s="773">
        <f t="shared" si="242"/>
        <v>0</v>
      </c>
      <c r="VXI21" s="773">
        <f t="shared" si="242"/>
        <v>0</v>
      </c>
      <c r="VXJ21" s="773">
        <f t="shared" si="242"/>
        <v>0</v>
      </c>
      <c r="VXK21" s="773">
        <f t="shared" si="242"/>
        <v>0</v>
      </c>
      <c r="VXL21" s="773">
        <f t="shared" si="242"/>
        <v>0</v>
      </c>
      <c r="VXM21" s="773">
        <f t="shared" si="242"/>
        <v>0</v>
      </c>
      <c r="VXN21" s="773">
        <f t="shared" si="242"/>
        <v>0</v>
      </c>
      <c r="VXO21" s="773">
        <f t="shared" si="242"/>
        <v>0</v>
      </c>
      <c r="VXP21" s="773">
        <f t="shared" si="242"/>
        <v>0</v>
      </c>
      <c r="VXQ21" s="773">
        <f t="shared" si="242"/>
        <v>0</v>
      </c>
      <c r="VXR21" s="773">
        <f t="shared" si="242"/>
        <v>0</v>
      </c>
      <c r="VXS21" s="773">
        <f t="shared" si="242"/>
        <v>0</v>
      </c>
      <c r="VXT21" s="773">
        <f t="shared" si="242"/>
        <v>0</v>
      </c>
      <c r="VXU21" s="773">
        <f t="shared" si="242"/>
        <v>0</v>
      </c>
      <c r="VXV21" s="773">
        <f t="shared" si="242"/>
        <v>0</v>
      </c>
      <c r="VXW21" s="773">
        <f t="shared" si="242"/>
        <v>0</v>
      </c>
      <c r="VXX21" s="773">
        <f t="shared" si="242"/>
        <v>0</v>
      </c>
      <c r="VXY21" s="773">
        <f t="shared" si="242"/>
        <v>0</v>
      </c>
      <c r="VXZ21" s="773">
        <f t="shared" si="242"/>
        <v>0</v>
      </c>
      <c r="VYA21" s="773">
        <f t="shared" si="242"/>
        <v>0</v>
      </c>
      <c r="VYB21" s="773">
        <f t="shared" si="242"/>
        <v>0</v>
      </c>
      <c r="VYC21" s="773">
        <f t="shared" si="242"/>
        <v>0</v>
      </c>
      <c r="VYD21" s="773">
        <f t="shared" si="242"/>
        <v>0</v>
      </c>
      <c r="VYE21" s="773">
        <f t="shared" si="242"/>
        <v>0</v>
      </c>
      <c r="VYF21" s="773">
        <f t="shared" si="242"/>
        <v>0</v>
      </c>
      <c r="VYG21" s="773">
        <f t="shared" si="242"/>
        <v>0</v>
      </c>
      <c r="VYH21" s="773">
        <f t="shared" si="242"/>
        <v>0</v>
      </c>
      <c r="VYI21" s="773">
        <f t="shared" si="242"/>
        <v>0</v>
      </c>
      <c r="VYJ21" s="773">
        <f t="shared" si="242"/>
        <v>0</v>
      </c>
      <c r="VYK21" s="773">
        <f t="shared" si="242"/>
        <v>0</v>
      </c>
      <c r="VYL21" s="773">
        <f t="shared" si="242"/>
        <v>0</v>
      </c>
      <c r="VYM21" s="773">
        <f t="shared" si="242"/>
        <v>0</v>
      </c>
      <c r="VYN21" s="773">
        <f t="shared" si="242"/>
        <v>0</v>
      </c>
      <c r="VYO21" s="773">
        <f t="shared" si="242"/>
        <v>0</v>
      </c>
      <c r="VYP21" s="773">
        <f t="shared" si="242"/>
        <v>0</v>
      </c>
      <c r="VYQ21" s="773">
        <f t="shared" si="242"/>
        <v>0</v>
      </c>
      <c r="VYR21" s="773">
        <f t="shared" si="242"/>
        <v>0</v>
      </c>
      <c r="VYS21" s="773">
        <f t="shared" si="242"/>
        <v>0</v>
      </c>
      <c r="VYT21" s="773">
        <f t="shared" si="242"/>
        <v>0</v>
      </c>
      <c r="VYU21" s="773">
        <f t="shared" si="242"/>
        <v>0</v>
      </c>
      <c r="VYV21" s="773">
        <f t="shared" si="242"/>
        <v>0</v>
      </c>
      <c r="VYW21" s="773">
        <f t="shared" si="242"/>
        <v>0</v>
      </c>
      <c r="VYX21" s="773">
        <f t="shared" si="242"/>
        <v>0</v>
      </c>
      <c r="VYY21" s="773">
        <f t="shared" si="242"/>
        <v>0</v>
      </c>
      <c r="VYZ21" s="773">
        <f t="shared" si="242"/>
        <v>0</v>
      </c>
      <c r="VZA21" s="773">
        <f t="shared" si="242"/>
        <v>0</v>
      </c>
      <c r="VZB21" s="773">
        <f t="shared" si="242"/>
        <v>0</v>
      </c>
      <c r="VZC21" s="773">
        <f t="shared" si="242"/>
        <v>0</v>
      </c>
      <c r="VZD21" s="773">
        <f t="shared" si="242"/>
        <v>0</v>
      </c>
      <c r="VZE21" s="773">
        <f t="shared" si="242"/>
        <v>0</v>
      </c>
      <c r="VZF21" s="773">
        <f t="shared" si="242"/>
        <v>0</v>
      </c>
      <c r="VZG21" s="773">
        <f t="shared" si="242"/>
        <v>0</v>
      </c>
      <c r="VZH21" s="773">
        <f t="shared" si="242"/>
        <v>0</v>
      </c>
      <c r="VZI21" s="773">
        <f t="shared" si="242"/>
        <v>0</v>
      </c>
      <c r="VZJ21" s="773">
        <f t="shared" si="242"/>
        <v>0</v>
      </c>
      <c r="VZK21" s="773">
        <f t="shared" si="242"/>
        <v>0</v>
      </c>
      <c r="VZL21" s="773">
        <f t="shared" ref="VZL21:WBW21" si="243">IF(OR(VZL26&lt;$C$18,VZL26&gt;($C$18+9)),0,VZL27)</f>
        <v>0</v>
      </c>
      <c r="VZM21" s="773">
        <f t="shared" si="243"/>
        <v>0</v>
      </c>
      <c r="VZN21" s="773">
        <f t="shared" si="243"/>
        <v>0</v>
      </c>
      <c r="VZO21" s="773">
        <f t="shared" si="243"/>
        <v>0</v>
      </c>
      <c r="VZP21" s="773">
        <f t="shared" si="243"/>
        <v>0</v>
      </c>
      <c r="VZQ21" s="773">
        <f t="shared" si="243"/>
        <v>0</v>
      </c>
      <c r="VZR21" s="773">
        <f t="shared" si="243"/>
        <v>0</v>
      </c>
      <c r="VZS21" s="773">
        <f t="shared" si="243"/>
        <v>0</v>
      </c>
      <c r="VZT21" s="773">
        <f t="shared" si="243"/>
        <v>0</v>
      </c>
      <c r="VZU21" s="773">
        <f t="shared" si="243"/>
        <v>0</v>
      </c>
      <c r="VZV21" s="773">
        <f t="shared" si="243"/>
        <v>0</v>
      </c>
      <c r="VZW21" s="773">
        <f t="shared" si="243"/>
        <v>0</v>
      </c>
      <c r="VZX21" s="773">
        <f t="shared" si="243"/>
        <v>0</v>
      </c>
      <c r="VZY21" s="773">
        <f t="shared" si="243"/>
        <v>0</v>
      </c>
      <c r="VZZ21" s="773">
        <f t="shared" si="243"/>
        <v>0</v>
      </c>
      <c r="WAA21" s="773">
        <f t="shared" si="243"/>
        <v>0</v>
      </c>
      <c r="WAB21" s="773">
        <f t="shared" si="243"/>
        <v>0</v>
      </c>
      <c r="WAC21" s="773">
        <f t="shared" si="243"/>
        <v>0</v>
      </c>
      <c r="WAD21" s="773">
        <f t="shared" si="243"/>
        <v>0</v>
      </c>
      <c r="WAE21" s="773">
        <f t="shared" si="243"/>
        <v>0</v>
      </c>
      <c r="WAF21" s="773">
        <f t="shared" si="243"/>
        <v>0</v>
      </c>
      <c r="WAG21" s="773">
        <f t="shared" si="243"/>
        <v>0</v>
      </c>
      <c r="WAH21" s="773">
        <f t="shared" si="243"/>
        <v>0</v>
      </c>
      <c r="WAI21" s="773">
        <f t="shared" si="243"/>
        <v>0</v>
      </c>
      <c r="WAJ21" s="773">
        <f t="shared" si="243"/>
        <v>0</v>
      </c>
      <c r="WAK21" s="773">
        <f t="shared" si="243"/>
        <v>0</v>
      </c>
      <c r="WAL21" s="773">
        <f t="shared" si="243"/>
        <v>0</v>
      </c>
      <c r="WAM21" s="773">
        <f t="shared" si="243"/>
        <v>0</v>
      </c>
      <c r="WAN21" s="773">
        <f t="shared" si="243"/>
        <v>0</v>
      </c>
      <c r="WAO21" s="773">
        <f t="shared" si="243"/>
        <v>0</v>
      </c>
      <c r="WAP21" s="773">
        <f t="shared" si="243"/>
        <v>0</v>
      </c>
      <c r="WAQ21" s="773">
        <f t="shared" si="243"/>
        <v>0</v>
      </c>
      <c r="WAR21" s="773">
        <f t="shared" si="243"/>
        <v>0</v>
      </c>
      <c r="WAS21" s="773">
        <f t="shared" si="243"/>
        <v>0</v>
      </c>
      <c r="WAT21" s="773">
        <f t="shared" si="243"/>
        <v>0</v>
      </c>
      <c r="WAU21" s="773">
        <f t="shared" si="243"/>
        <v>0</v>
      </c>
      <c r="WAV21" s="773">
        <f t="shared" si="243"/>
        <v>0</v>
      </c>
      <c r="WAW21" s="773">
        <f t="shared" si="243"/>
        <v>0</v>
      </c>
      <c r="WAX21" s="773">
        <f t="shared" si="243"/>
        <v>0</v>
      </c>
      <c r="WAY21" s="773">
        <f t="shared" si="243"/>
        <v>0</v>
      </c>
      <c r="WAZ21" s="773">
        <f t="shared" si="243"/>
        <v>0</v>
      </c>
      <c r="WBA21" s="773">
        <f t="shared" si="243"/>
        <v>0</v>
      </c>
      <c r="WBB21" s="773">
        <f t="shared" si="243"/>
        <v>0</v>
      </c>
      <c r="WBC21" s="773">
        <f t="shared" si="243"/>
        <v>0</v>
      </c>
      <c r="WBD21" s="773">
        <f t="shared" si="243"/>
        <v>0</v>
      </c>
      <c r="WBE21" s="773">
        <f t="shared" si="243"/>
        <v>0</v>
      </c>
      <c r="WBF21" s="773">
        <f t="shared" si="243"/>
        <v>0</v>
      </c>
      <c r="WBG21" s="773">
        <f t="shared" si="243"/>
        <v>0</v>
      </c>
      <c r="WBH21" s="773">
        <f t="shared" si="243"/>
        <v>0</v>
      </c>
      <c r="WBI21" s="773">
        <f t="shared" si="243"/>
        <v>0</v>
      </c>
      <c r="WBJ21" s="773">
        <f t="shared" si="243"/>
        <v>0</v>
      </c>
      <c r="WBK21" s="773">
        <f t="shared" si="243"/>
        <v>0</v>
      </c>
      <c r="WBL21" s="773">
        <f t="shared" si="243"/>
        <v>0</v>
      </c>
      <c r="WBM21" s="773">
        <f t="shared" si="243"/>
        <v>0</v>
      </c>
      <c r="WBN21" s="773">
        <f t="shared" si="243"/>
        <v>0</v>
      </c>
      <c r="WBO21" s="773">
        <f t="shared" si="243"/>
        <v>0</v>
      </c>
      <c r="WBP21" s="773">
        <f t="shared" si="243"/>
        <v>0</v>
      </c>
      <c r="WBQ21" s="773">
        <f t="shared" si="243"/>
        <v>0</v>
      </c>
      <c r="WBR21" s="773">
        <f t="shared" si="243"/>
        <v>0</v>
      </c>
      <c r="WBS21" s="773">
        <f t="shared" si="243"/>
        <v>0</v>
      </c>
      <c r="WBT21" s="773">
        <f t="shared" si="243"/>
        <v>0</v>
      </c>
      <c r="WBU21" s="773">
        <f t="shared" si="243"/>
        <v>0</v>
      </c>
      <c r="WBV21" s="773">
        <f t="shared" si="243"/>
        <v>0</v>
      </c>
      <c r="WBW21" s="773">
        <f t="shared" si="243"/>
        <v>0</v>
      </c>
      <c r="WBX21" s="773">
        <f t="shared" ref="WBX21:WEI21" si="244">IF(OR(WBX26&lt;$C$18,WBX26&gt;($C$18+9)),0,WBX27)</f>
        <v>0</v>
      </c>
      <c r="WBY21" s="773">
        <f t="shared" si="244"/>
        <v>0</v>
      </c>
      <c r="WBZ21" s="773">
        <f t="shared" si="244"/>
        <v>0</v>
      </c>
      <c r="WCA21" s="773">
        <f t="shared" si="244"/>
        <v>0</v>
      </c>
      <c r="WCB21" s="773">
        <f t="shared" si="244"/>
        <v>0</v>
      </c>
      <c r="WCC21" s="773">
        <f t="shared" si="244"/>
        <v>0</v>
      </c>
      <c r="WCD21" s="773">
        <f t="shared" si="244"/>
        <v>0</v>
      </c>
      <c r="WCE21" s="773">
        <f t="shared" si="244"/>
        <v>0</v>
      </c>
      <c r="WCF21" s="773">
        <f t="shared" si="244"/>
        <v>0</v>
      </c>
      <c r="WCG21" s="773">
        <f t="shared" si="244"/>
        <v>0</v>
      </c>
      <c r="WCH21" s="773">
        <f t="shared" si="244"/>
        <v>0</v>
      </c>
      <c r="WCI21" s="773">
        <f t="shared" si="244"/>
        <v>0</v>
      </c>
      <c r="WCJ21" s="773">
        <f t="shared" si="244"/>
        <v>0</v>
      </c>
      <c r="WCK21" s="773">
        <f t="shared" si="244"/>
        <v>0</v>
      </c>
      <c r="WCL21" s="773">
        <f t="shared" si="244"/>
        <v>0</v>
      </c>
      <c r="WCM21" s="773">
        <f t="shared" si="244"/>
        <v>0</v>
      </c>
      <c r="WCN21" s="773">
        <f t="shared" si="244"/>
        <v>0</v>
      </c>
      <c r="WCO21" s="773">
        <f t="shared" si="244"/>
        <v>0</v>
      </c>
      <c r="WCP21" s="773">
        <f t="shared" si="244"/>
        <v>0</v>
      </c>
      <c r="WCQ21" s="773">
        <f t="shared" si="244"/>
        <v>0</v>
      </c>
      <c r="WCR21" s="773">
        <f t="shared" si="244"/>
        <v>0</v>
      </c>
      <c r="WCS21" s="773">
        <f t="shared" si="244"/>
        <v>0</v>
      </c>
      <c r="WCT21" s="773">
        <f t="shared" si="244"/>
        <v>0</v>
      </c>
      <c r="WCU21" s="773">
        <f t="shared" si="244"/>
        <v>0</v>
      </c>
      <c r="WCV21" s="773">
        <f t="shared" si="244"/>
        <v>0</v>
      </c>
      <c r="WCW21" s="773">
        <f t="shared" si="244"/>
        <v>0</v>
      </c>
      <c r="WCX21" s="773">
        <f t="shared" si="244"/>
        <v>0</v>
      </c>
      <c r="WCY21" s="773">
        <f t="shared" si="244"/>
        <v>0</v>
      </c>
      <c r="WCZ21" s="773">
        <f t="shared" si="244"/>
        <v>0</v>
      </c>
      <c r="WDA21" s="773">
        <f t="shared" si="244"/>
        <v>0</v>
      </c>
      <c r="WDB21" s="773">
        <f t="shared" si="244"/>
        <v>0</v>
      </c>
      <c r="WDC21" s="773">
        <f t="shared" si="244"/>
        <v>0</v>
      </c>
      <c r="WDD21" s="773">
        <f t="shared" si="244"/>
        <v>0</v>
      </c>
      <c r="WDE21" s="773">
        <f t="shared" si="244"/>
        <v>0</v>
      </c>
      <c r="WDF21" s="773">
        <f t="shared" si="244"/>
        <v>0</v>
      </c>
      <c r="WDG21" s="773">
        <f t="shared" si="244"/>
        <v>0</v>
      </c>
      <c r="WDH21" s="773">
        <f t="shared" si="244"/>
        <v>0</v>
      </c>
      <c r="WDI21" s="773">
        <f t="shared" si="244"/>
        <v>0</v>
      </c>
      <c r="WDJ21" s="773">
        <f t="shared" si="244"/>
        <v>0</v>
      </c>
      <c r="WDK21" s="773">
        <f t="shared" si="244"/>
        <v>0</v>
      </c>
      <c r="WDL21" s="773">
        <f t="shared" si="244"/>
        <v>0</v>
      </c>
      <c r="WDM21" s="773">
        <f t="shared" si="244"/>
        <v>0</v>
      </c>
      <c r="WDN21" s="773">
        <f t="shared" si="244"/>
        <v>0</v>
      </c>
      <c r="WDO21" s="773">
        <f t="shared" si="244"/>
        <v>0</v>
      </c>
      <c r="WDP21" s="773">
        <f t="shared" si="244"/>
        <v>0</v>
      </c>
      <c r="WDQ21" s="773">
        <f t="shared" si="244"/>
        <v>0</v>
      </c>
      <c r="WDR21" s="773">
        <f t="shared" si="244"/>
        <v>0</v>
      </c>
      <c r="WDS21" s="773">
        <f t="shared" si="244"/>
        <v>0</v>
      </c>
      <c r="WDT21" s="773">
        <f t="shared" si="244"/>
        <v>0</v>
      </c>
      <c r="WDU21" s="773">
        <f t="shared" si="244"/>
        <v>0</v>
      </c>
      <c r="WDV21" s="773">
        <f t="shared" si="244"/>
        <v>0</v>
      </c>
      <c r="WDW21" s="773">
        <f t="shared" si="244"/>
        <v>0</v>
      </c>
      <c r="WDX21" s="773">
        <f t="shared" si="244"/>
        <v>0</v>
      </c>
      <c r="WDY21" s="773">
        <f t="shared" si="244"/>
        <v>0</v>
      </c>
      <c r="WDZ21" s="773">
        <f t="shared" si="244"/>
        <v>0</v>
      </c>
      <c r="WEA21" s="773">
        <f t="shared" si="244"/>
        <v>0</v>
      </c>
      <c r="WEB21" s="773">
        <f t="shared" si="244"/>
        <v>0</v>
      </c>
      <c r="WEC21" s="773">
        <f t="shared" si="244"/>
        <v>0</v>
      </c>
      <c r="WED21" s="773">
        <f t="shared" si="244"/>
        <v>0</v>
      </c>
      <c r="WEE21" s="773">
        <f t="shared" si="244"/>
        <v>0</v>
      </c>
      <c r="WEF21" s="773">
        <f t="shared" si="244"/>
        <v>0</v>
      </c>
      <c r="WEG21" s="773">
        <f t="shared" si="244"/>
        <v>0</v>
      </c>
      <c r="WEH21" s="773">
        <f t="shared" si="244"/>
        <v>0</v>
      </c>
      <c r="WEI21" s="773">
        <f t="shared" si="244"/>
        <v>0</v>
      </c>
      <c r="WEJ21" s="773">
        <f t="shared" ref="WEJ21:WGU21" si="245">IF(OR(WEJ26&lt;$C$18,WEJ26&gt;($C$18+9)),0,WEJ27)</f>
        <v>0</v>
      </c>
      <c r="WEK21" s="773">
        <f t="shared" si="245"/>
        <v>0</v>
      </c>
      <c r="WEL21" s="773">
        <f t="shared" si="245"/>
        <v>0</v>
      </c>
      <c r="WEM21" s="773">
        <f t="shared" si="245"/>
        <v>0</v>
      </c>
      <c r="WEN21" s="773">
        <f t="shared" si="245"/>
        <v>0</v>
      </c>
      <c r="WEO21" s="773">
        <f t="shared" si="245"/>
        <v>0</v>
      </c>
      <c r="WEP21" s="773">
        <f t="shared" si="245"/>
        <v>0</v>
      </c>
      <c r="WEQ21" s="773">
        <f t="shared" si="245"/>
        <v>0</v>
      </c>
      <c r="WER21" s="773">
        <f t="shared" si="245"/>
        <v>0</v>
      </c>
      <c r="WES21" s="773">
        <f t="shared" si="245"/>
        <v>0</v>
      </c>
      <c r="WET21" s="773">
        <f t="shared" si="245"/>
        <v>0</v>
      </c>
      <c r="WEU21" s="773">
        <f t="shared" si="245"/>
        <v>0</v>
      </c>
      <c r="WEV21" s="773">
        <f t="shared" si="245"/>
        <v>0</v>
      </c>
      <c r="WEW21" s="773">
        <f t="shared" si="245"/>
        <v>0</v>
      </c>
      <c r="WEX21" s="773">
        <f t="shared" si="245"/>
        <v>0</v>
      </c>
      <c r="WEY21" s="773">
        <f t="shared" si="245"/>
        <v>0</v>
      </c>
      <c r="WEZ21" s="773">
        <f t="shared" si="245"/>
        <v>0</v>
      </c>
      <c r="WFA21" s="773">
        <f t="shared" si="245"/>
        <v>0</v>
      </c>
      <c r="WFB21" s="773">
        <f t="shared" si="245"/>
        <v>0</v>
      </c>
      <c r="WFC21" s="773">
        <f t="shared" si="245"/>
        <v>0</v>
      </c>
      <c r="WFD21" s="773">
        <f t="shared" si="245"/>
        <v>0</v>
      </c>
      <c r="WFE21" s="773">
        <f t="shared" si="245"/>
        <v>0</v>
      </c>
      <c r="WFF21" s="773">
        <f t="shared" si="245"/>
        <v>0</v>
      </c>
      <c r="WFG21" s="773">
        <f t="shared" si="245"/>
        <v>0</v>
      </c>
      <c r="WFH21" s="773">
        <f t="shared" si="245"/>
        <v>0</v>
      </c>
      <c r="WFI21" s="773">
        <f t="shared" si="245"/>
        <v>0</v>
      </c>
      <c r="WFJ21" s="773">
        <f t="shared" si="245"/>
        <v>0</v>
      </c>
      <c r="WFK21" s="773">
        <f t="shared" si="245"/>
        <v>0</v>
      </c>
      <c r="WFL21" s="773">
        <f t="shared" si="245"/>
        <v>0</v>
      </c>
      <c r="WFM21" s="773">
        <f t="shared" si="245"/>
        <v>0</v>
      </c>
      <c r="WFN21" s="773">
        <f t="shared" si="245"/>
        <v>0</v>
      </c>
      <c r="WFO21" s="773">
        <f t="shared" si="245"/>
        <v>0</v>
      </c>
      <c r="WFP21" s="773">
        <f t="shared" si="245"/>
        <v>0</v>
      </c>
      <c r="WFQ21" s="773">
        <f t="shared" si="245"/>
        <v>0</v>
      </c>
      <c r="WFR21" s="773">
        <f t="shared" si="245"/>
        <v>0</v>
      </c>
      <c r="WFS21" s="773">
        <f t="shared" si="245"/>
        <v>0</v>
      </c>
      <c r="WFT21" s="773">
        <f t="shared" si="245"/>
        <v>0</v>
      </c>
      <c r="WFU21" s="773">
        <f t="shared" si="245"/>
        <v>0</v>
      </c>
      <c r="WFV21" s="773">
        <f t="shared" si="245"/>
        <v>0</v>
      </c>
      <c r="WFW21" s="773">
        <f t="shared" si="245"/>
        <v>0</v>
      </c>
      <c r="WFX21" s="773">
        <f t="shared" si="245"/>
        <v>0</v>
      </c>
      <c r="WFY21" s="773">
        <f t="shared" si="245"/>
        <v>0</v>
      </c>
      <c r="WFZ21" s="773">
        <f t="shared" si="245"/>
        <v>0</v>
      </c>
      <c r="WGA21" s="773">
        <f t="shared" si="245"/>
        <v>0</v>
      </c>
      <c r="WGB21" s="773">
        <f t="shared" si="245"/>
        <v>0</v>
      </c>
      <c r="WGC21" s="773">
        <f t="shared" si="245"/>
        <v>0</v>
      </c>
      <c r="WGD21" s="773">
        <f t="shared" si="245"/>
        <v>0</v>
      </c>
      <c r="WGE21" s="773">
        <f t="shared" si="245"/>
        <v>0</v>
      </c>
      <c r="WGF21" s="773">
        <f t="shared" si="245"/>
        <v>0</v>
      </c>
      <c r="WGG21" s="773">
        <f t="shared" si="245"/>
        <v>0</v>
      </c>
      <c r="WGH21" s="773">
        <f t="shared" si="245"/>
        <v>0</v>
      </c>
      <c r="WGI21" s="773">
        <f t="shared" si="245"/>
        <v>0</v>
      </c>
      <c r="WGJ21" s="773">
        <f t="shared" si="245"/>
        <v>0</v>
      </c>
      <c r="WGK21" s="773">
        <f t="shared" si="245"/>
        <v>0</v>
      </c>
      <c r="WGL21" s="773">
        <f t="shared" si="245"/>
        <v>0</v>
      </c>
      <c r="WGM21" s="773">
        <f t="shared" si="245"/>
        <v>0</v>
      </c>
      <c r="WGN21" s="773">
        <f t="shared" si="245"/>
        <v>0</v>
      </c>
      <c r="WGO21" s="773">
        <f t="shared" si="245"/>
        <v>0</v>
      </c>
      <c r="WGP21" s="773">
        <f t="shared" si="245"/>
        <v>0</v>
      </c>
      <c r="WGQ21" s="773">
        <f t="shared" si="245"/>
        <v>0</v>
      </c>
      <c r="WGR21" s="773">
        <f t="shared" si="245"/>
        <v>0</v>
      </c>
      <c r="WGS21" s="773">
        <f t="shared" si="245"/>
        <v>0</v>
      </c>
      <c r="WGT21" s="773">
        <f t="shared" si="245"/>
        <v>0</v>
      </c>
      <c r="WGU21" s="773">
        <f t="shared" si="245"/>
        <v>0</v>
      </c>
      <c r="WGV21" s="773">
        <f t="shared" ref="WGV21:WJG21" si="246">IF(OR(WGV26&lt;$C$18,WGV26&gt;($C$18+9)),0,WGV27)</f>
        <v>0</v>
      </c>
      <c r="WGW21" s="773">
        <f t="shared" si="246"/>
        <v>0</v>
      </c>
      <c r="WGX21" s="773">
        <f t="shared" si="246"/>
        <v>0</v>
      </c>
      <c r="WGY21" s="773">
        <f t="shared" si="246"/>
        <v>0</v>
      </c>
      <c r="WGZ21" s="773">
        <f t="shared" si="246"/>
        <v>0</v>
      </c>
      <c r="WHA21" s="773">
        <f t="shared" si="246"/>
        <v>0</v>
      </c>
      <c r="WHB21" s="773">
        <f t="shared" si="246"/>
        <v>0</v>
      </c>
      <c r="WHC21" s="773">
        <f t="shared" si="246"/>
        <v>0</v>
      </c>
      <c r="WHD21" s="773">
        <f t="shared" si="246"/>
        <v>0</v>
      </c>
      <c r="WHE21" s="773">
        <f t="shared" si="246"/>
        <v>0</v>
      </c>
      <c r="WHF21" s="773">
        <f t="shared" si="246"/>
        <v>0</v>
      </c>
      <c r="WHG21" s="773">
        <f t="shared" si="246"/>
        <v>0</v>
      </c>
      <c r="WHH21" s="773">
        <f t="shared" si="246"/>
        <v>0</v>
      </c>
      <c r="WHI21" s="773">
        <f t="shared" si="246"/>
        <v>0</v>
      </c>
      <c r="WHJ21" s="773">
        <f t="shared" si="246"/>
        <v>0</v>
      </c>
      <c r="WHK21" s="773">
        <f t="shared" si="246"/>
        <v>0</v>
      </c>
      <c r="WHL21" s="773">
        <f t="shared" si="246"/>
        <v>0</v>
      </c>
      <c r="WHM21" s="773">
        <f t="shared" si="246"/>
        <v>0</v>
      </c>
      <c r="WHN21" s="773">
        <f t="shared" si="246"/>
        <v>0</v>
      </c>
      <c r="WHO21" s="773">
        <f t="shared" si="246"/>
        <v>0</v>
      </c>
      <c r="WHP21" s="773">
        <f t="shared" si="246"/>
        <v>0</v>
      </c>
      <c r="WHQ21" s="773">
        <f t="shared" si="246"/>
        <v>0</v>
      </c>
      <c r="WHR21" s="773">
        <f t="shared" si="246"/>
        <v>0</v>
      </c>
      <c r="WHS21" s="773">
        <f t="shared" si="246"/>
        <v>0</v>
      </c>
      <c r="WHT21" s="773">
        <f t="shared" si="246"/>
        <v>0</v>
      </c>
      <c r="WHU21" s="773">
        <f t="shared" si="246"/>
        <v>0</v>
      </c>
      <c r="WHV21" s="773">
        <f t="shared" si="246"/>
        <v>0</v>
      </c>
      <c r="WHW21" s="773">
        <f t="shared" si="246"/>
        <v>0</v>
      </c>
      <c r="WHX21" s="773">
        <f t="shared" si="246"/>
        <v>0</v>
      </c>
      <c r="WHY21" s="773">
        <f t="shared" si="246"/>
        <v>0</v>
      </c>
      <c r="WHZ21" s="773">
        <f t="shared" si="246"/>
        <v>0</v>
      </c>
      <c r="WIA21" s="773">
        <f t="shared" si="246"/>
        <v>0</v>
      </c>
      <c r="WIB21" s="773">
        <f t="shared" si="246"/>
        <v>0</v>
      </c>
      <c r="WIC21" s="773">
        <f t="shared" si="246"/>
        <v>0</v>
      </c>
      <c r="WID21" s="773">
        <f t="shared" si="246"/>
        <v>0</v>
      </c>
      <c r="WIE21" s="773">
        <f t="shared" si="246"/>
        <v>0</v>
      </c>
      <c r="WIF21" s="773">
        <f t="shared" si="246"/>
        <v>0</v>
      </c>
      <c r="WIG21" s="773">
        <f t="shared" si="246"/>
        <v>0</v>
      </c>
      <c r="WIH21" s="773">
        <f t="shared" si="246"/>
        <v>0</v>
      </c>
      <c r="WII21" s="773">
        <f t="shared" si="246"/>
        <v>0</v>
      </c>
      <c r="WIJ21" s="773">
        <f t="shared" si="246"/>
        <v>0</v>
      </c>
      <c r="WIK21" s="773">
        <f t="shared" si="246"/>
        <v>0</v>
      </c>
      <c r="WIL21" s="773">
        <f t="shared" si="246"/>
        <v>0</v>
      </c>
      <c r="WIM21" s="773">
        <f t="shared" si="246"/>
        <v>0</v>
      </c>
      <c r="WIN21" s="773">
        <f t="shared" si="246"/>
        <v>0</v>
      </c>
      <c r="WIO21" s="773">
        <f t="shared" si="246"/>
        <v>0</v>
      </c>
      <c r="WIP21" s="773">
        <f t="shared" si="246"/>
        <v>0</v>
      </c>
      <c r="WIQ21" s="773">
        <f t="shared" si="246"/>
        <v>0</v>
      </c>
      <c r="WIR21" s="773">
        <f t="shared" si="246"/>
        <v>0</v>
      </c>
      <c r="WIS21" s="773">
        <f t="shared" si="246"/>
        <v>0</v>
      </c>
      <c r="WIT21" s="773">
        <f t="shared" si="246"/>
        <v>0</v>
      </c>
      <c r="WIU21" s="773">
        <f t="shared" si="246"/>
        <v>0</v>
      </c>
      <c r="WIV21" s="773">
        <f t="shared" si="246"/>
        <v>0</v>
      </c>
      <c r="WIW21" s="773">
        <f t="shared" si="246"/>
        <v>0</v>
      </c>
      <c r="WIX21" s="773">
        <f t="shared" si="246"/>
        <v>0</v>
      </c>
      <c r="WIY21" s="773">
        <f t="shared" si="246"/>
        <v>0</v>
      </c>
      <c r="WIZ21" s="773">
        <f t="shared" si="246"/>
        <v>0</v>
      </c>
      <c r="WJA21" s="773">
        <f t="shared" si="246"/>
        <v>0</v>
      </c>
      <c r="WJB21" s="773">
        <f t="shared" si="246"/>
        <v>0</v>
      </c>
      <c r="WJC21" s="773">
        <f t="shared" si="246"/>
        <v>0</v>
      </c>
      <c r="WJD21" s="773">
        <f t="shared" si="246"/>
        <v>0</v>
      </c>
      <c r="WJE21" s="773">
        <f t="shared" si="246"/>
        <v>0</v>
      </c>
      <c r="WJF21" s="773">
        <f t="shared" si="246"/>
        <v>0</v>
      </c>
      <c r="WJG21" s="773">
        <f t="shared" si="246"/>
        <v>0</v>
      </c>
      <c r="WJH21" s="773">
        <f t="shared" ref="WJH21:WLS21" si="247">IF(OR(WJH26&lt;$C$18,WJH26&gt;($C$18+9)),0,WJH27)</f>
        <v>0</v>
      </c>
      <c r="WJI21" s="773">
        <f t="shared" si="247"/>
        <v>0</v>
      </c>
      <c r="WJJ21" s="773">
        <f t="shared" si="247"/>
        <v>0</v>
      </c>
      <c r="WJK21" s="773">
        <f t="shared" si="247"/>
        <v>0</v>
      </c>
      <c r="WJL21" s="773">
        <f t="shared" si="247"/>
        <v>0</v>
      </c>
      <c r="WJM21" s="773">
        <f t="shared" si="247"/>
        <v>0</v>
      </c>
      <c r="WJN21" s="773">
        <f t="shared" si="247"/>
        <v>0</v>
      </c>
      <c r="WJO21" s="773">
        <f t="shared" si="247"/>
        <v>0</v>
      </c>
      <c r="WJP21" s="773">
        <f t="shared" si="247"/>
        <v>0</v>
      </c>
      <c r="WJQ21" s="773">
        <f t="shared" si="247"/>
        <v>0</v>
      </c>
      <c r="WJR21" s="773">
        <f t="shared" si="247"/>
        <v>0</v>
      </c>
      <c r="WJS21" s="773">
        <f t="shared" si="247"/>
        <v>0</v>
      </c>
      <c r="WJT21" s="773">
        <f t="shared" si="247"/>
        <v>0</v>
      </c>
      <c r="WJU21" s="773">
        <f t="shared" si="247"/>
        <v>0</v>
      </c>
      <c r="WJV21" s="773">
        <f t="shared" si="247"/>
        <v>0</v>
      </c>
      <c r="WJW21" s="773">
        <f t="shared" si="247"/>
        <v>0</v>
      </c>
      <c r="WJX21" s="773">
        <f t="shared" si="247"/>
        <v>0</v>
      </c>
      <c r="WJY21" s="773">
        <f t="shared" si="247"/>
        <v>0</v>
      </c>
      <c r="WJZ21" s="773">
        <f t="shared" si="247"/>
        <v>0</v>
      </c>
      <c r="WKA21" s="773">
        <f t="shared" si="247"/>
        <v>0</v>
      </c>
      <c r="WKB21" s="773">
        <f t="shared" si="247"/>
        <v>0</v>
      </c>
      <c r="WKC21" s="773">
        <f t="shared" si="247"/>
        <v>0</v>
      </c>
      <c r="WKD21" s="773">
        <f t="shared" si="247"/>
        <v>0</v>
      </c>
      <c r="WKE21" s="773">
        <f t="shared" si="247"/>
        <v>0</v>
      </c>
      <c r="WKF21" s="773">
        <f t="shared" si="247"/>
        <v>0</v>
      </c>
      <c r="WKG21" s="773">
        <f t="shared" si="247"/>
        <v>0</v>
      </c>
      <c r="WKH21" s="773">
        <f t="shared" si="247"/>
        <v>0</v>
      </c>
      <c r="WKI21" s="773">
        <f t="shared" si="247"/>
        <v>0</v>
      </c>
      <c r="WKJ21" s="773">
        <f t="shared" si="247"/>
        <v>0</v>
      </c>
      <c r="WKK21" s="773">
        <f t="shared" si="247"/>
        <v>0</v>
      </c>
      <c r="WKL21" s="773">
        <f t="shared" si="247"/>
        <v>0</v>
      </c>
      <c r="WKM21" s="773">
        <f t="shared" si="247"/>
        <v>0</v>
      </c>
      <c r="WKN21" s="773">
        <f t="shared" si="247"/>
        <v>0</v>
      </c>
      <c r="WKO21" s="773">
        <f t="shared" si="247"/>
        <v>0</v>
      </c>
      <c r="WKP21" s="773">
        <f t="shared" si="247"/>
        <v>0</v>
      </c>
      <c r="WKQ21" s="773">
        <f t="shared" si="247"/>
        <v>0</v>
      </c>
      <c r="WKR21" s="773">
        <f t="shared" si="247"/>
        <v>0</v>
      </c>
      <c r="WKS21" s="773">
        <f t="shared" si="247"/>
        <v>0</v>
      </c>
      <c r="WKT21" s="773">
        <f t="shared" si="247"/>
        <v>0</v>
      </c>
      <c r="WKU21" s="773">
        <f t="shared" si="247"/>
        <v>0</v>
      </c>
      <c r="WKV21" s="773">
        <f t="shared" si="247"/>
        <v>0</v>
      </c>
      <c r="WKW21" s="773">
        <f t="shared" si="247"/>
        <v>0</v>
      </c>
      <c r="WKX21" s="773">
        <f t="shared" si="247"/>
        <v>0</v>
      </c>
      <c r="WKY21" s="773">
        <f t="shared" si="247"/>
        <v>0</v>
      </c>
      <c r="WKZ21" s="773">
        <f t="shared" si="247"/>
        <v>0</v>
      </c>
      <c r="WLA21" s="773">
        <f t="shared" si="247"/>
        <v>0</v>
      </c>
      <c r="WLB21" s="773">
        <f t="shared" si="247"/>
        <v>0</v>
      </c>
      <c r="WLC21" s="773">
        <f t="shared" si="247"/>
        <v>0</v>
      </c>
      <c r="WLD21" s="773">
        <f t="shared" si="247"/>
        <v>0</v>
      </c>
      <c r="WLE21" s="773">
        <f t="shared" si="247"/>
        <v>0</v>
      </c>
      <c r="WLF21" s="773">
        <f t="shared" si="247"/>
        <v>0</v>
      </c>
      <c r="WLG21" s="773">
        <f t="shared" si="247"/>
        <v>0</v>
      </c>
      <c r="WLH21" s="773">
        <f t="shared" si="247"/>
        <v>0</v>
      </c>
      <c r="WLI21" s="773">
        <f t="shared" si="247"/>
        <v>0</v>
      </c>
      <c r="WLJ21" s="773">
        <f t="shared" si="247"/>
        <v>0</v>
      </c>
      <c r="WLK21" s="773">
        <f t="shared" si="247"/>
        <v>0</v>
      </c>
      <c r="WLL21" s="773">
        <f t="shared" si="247"/>
        <v>0</v>
      </c>
      <c r="WLM21" s="773">
        <f t="shared" si="247"/>
        <v>0</v>
      </c>
      <c r="WLN21" s="773">
        <f t="shared" si="247"/>
        <v>0</v>
      </c>
      <c r="WLO21" s="773">
        <f t="shared" si="247"/>
        <v>0</v>
      </c>
      <c r="WLP21" s="773">
        <f t="shared" si="247"/>
        <v>0</v>
      </c>
      <c r="WLQ21" s="773">
        <f t="shared" si="247"/>
        <v>0</v>
      </c>
      <c r="WLR21" s="773">
        <f t="shared" si="247"/>
        <v>0</v>
      </c>
      <c r="WLS21" s="773">
        <f t="shared" si="247"/>
        <v>0</v>
      </c>
      <c r="WLT21" s="773">
        <f t="shared" ref="WLT21:WOE21" si="248">IF(OR(WLT26&lt;$C$18,WLT26&gt;($C$18+9)),0,WLT27)</f>
        <v>0</v>
      </c>
      <c r="WLU21" s="773">
        <f t="shared" si="248"/>
        <v>0</v>
      </c>
      <c r="WLV21" s="773">
        <f t="shared" si="248"/>
        <v>0</v>
      </c>
      <c r="WLW21" s="773">
        <f t="shared" si="248"/>
        <v>0</v>
      </c>
      <c r="WLX21" s="773">
        <f t="shared" si="248"/>
        <v>0</v>
      </c>
      <c r="WLY21" s="773">
        <f t="shared" si="248"/>
        <v>0</v>
      </c>
      <c r="WLZ21" s="773">
        <f t="shared" si="248"/>
        <v>0</v>
      </c>
      <c r="WMA21" s="773">
        <f t="shared" si="248"/>
        <v>0</v>
      </c>
      <c r="WMB21" s="773">
        <f t="shared" si="248"/>
        <v>0</v>
      </c>
      <c r="WMC21" s="773">
        <f t="shared" si="248"/>
        <v>0</v>
      </c>
      <c r="WMD21" s="773">
        <f t="shared" si="248"/>
        <v>0</v>
      </c>
      <c r="WME21" s="773">
        <f t="shared" si="248"/>
        <v>0</v>
      </c>
      <c r="WMF21" s="773">
        <f t="shared" si="248"/>
        <v>0</v>
      </c>
      <c r="WMG21" s="773">
        <f t="shared" si="248"/>
        <v>0</v>
      </c>
      <c r="WMH21" s="773">
        <f t="shared" si="248"/>
        <v>0</v>
      </c>
      <c r="WMI21" s="773">
        <f t="shared" si="248"/>
        <v>0</v>
      </c>
      <c r="WMJ21" s="773">
        <f t="shared" si="248"/>
        <v>0</v>
      </c>
      <c r="WMK21" s="773">
        <f t="shared" si="248"/>
        <v>0</v>
      </c>
      <c r="WML21" s="773">
        <f t="shared" si="248"/>
        <v>0</v>
      </c>
      <c r="WMM21" s="773">
        <f t="shared" si="248"/>
        <v>0</v>
      </c>
      <c r="WMN21" s="773">
        <f t="shared" si="248"/>
        <v>0</v>
      </c>
      <c r="WMO21" s="773">
        <f t="shared" si="248"/>
        <v>0</v>
      </c>
      <c r="WMP21" s="773">
        <f t="shared" si="248"/>
        <v>0</v>
      </c>
      <c r="WMQ21" s="773">
        <f t="shared" si="248"/>
        <v>0</v>
      </c>
      <c r="WMR21" s="773">
        <f t="shared" si="248"/>
        <v>0</v>
      </c>
      <c r="WMS21" s="773">
        <f t="shared" si="248"/>
        <v>0</v>
      </c>
      <c r="WMT21" s="773">
        <f t="shared" si="248"/>
        <v>0</v>
      </c>
      <c r="WMU21" s="773">
        <f t="shared" si="248"/>
        <v>0</v>
      </c>
      <c r="WMV21" s="773">
        <f t="shared" si="248"/>
        <v>0</v>
      </c>
      <c r="WMW21" s="773">
        <f t="shared" si="248"/>
        <v>0</v>
      </c>
      <c r="WMX21" s="773">
        <f t="shared" si="248"/>
        <v>0</v>
      </c>
      <c r="WMY21" s="773">
        <f t="shared" si="248"/>
        <v>0</v>
      </c>
      <c r="WMZ21" s="773">
        <f t="shared" si="248"/>
        <v>0</v>
      </c>
      <c r="WNA21" s="773">
        <f t="shared" si="248"/>
        <v>0</v>
      </c>
      <c r="WNB21" s="773">
        <f t="shared" si="248"/>
        <v>0</v>
      </c>
      <c r="WNC21" s="773">
        <f t="shared" si="248"/>
        <v>0</v>
      </c>
      <c r="WND21" s="773">
        <f t="shared" si="248"/>
        <v>0</v>
      </c>
      <c r="WNE21" s="773">
        <f t="shared" si="248"/>
        <v>0</v>
      </c>
      <c r="WNF21" s="773">
        <f t="shared" si="248"/>
        <v>0</v>
      </c>
      <c r="WNG21" s="773">
        <f t="shared" si="248"/>
        <v>0</v>
      </c>
      <c r="WNH21" s="773">
        <f t="shared" si="248"/>
        <v>0</v>
      </c>
      <c r="WNI21" s="773">
        <f t="shared" si="248"/>
        <v>0</v>
      </c>
      <c r="WNJ21" s="773">
        <f t="shared" si="248"/>
        <v>0</v>
      </c>
      <c r="WNK21" s="773">
        <f t="shared" si="248"/>
        <v>0</v>
      </c>
      <c r="WNL21" s="773">
        <f t="shared" si="248"/>
        <v>0</v>
      </c>
      <c r="WNM21" s="773">
        <f t="shared" si="248"/>
        <v>0</v>
      </c>
      <c r="WNN21" s="773">
        <f t="shared" si="248"/>
        <v>0</v>
      </c>
      <c r="WNO21" s="773">
        <f t="shared" si="248"/>
        <v>0</v>
      </c>
      <c r="WNP21" s="773">
        <f t="shared" si="248"/>
        <v>0</v>
      </c>
      <c r="WNQ21" s="773">
        <f t="shared" si="248"/>
        <v>0</v>
      </c>
      <c r="WNR21" s="773">
        <f t="shared" si="248"/>
        <v>0</v>
      </c>
      <c r="WNS21" s="773">
        <f t="shared" si="248"/>
        <v>0</v>
      </c>
      <c r="WNT21" s="773">
        <f t="shared" si="248"/>
        <v>0</v>
      </c>
      <c r="WNU21" s="773">
        <f t="shared" si="248"/>
        <v>0</v>
      </c>
      <c r="WNV21" s="773">
        <f t="shared" si="248"/>
        <v>0</v>
      </c>
      <c r="WNW21" s="773">
        <f t="shared" si="248"/>
        <v>0</v>
      </c>
      <c r="WNX21" s="773">
        <f t="shared" si="248"/>
        <v>0</v>
      </c>
      <c r="WNY21" s="773">
        <f t="shared" si="248"/>
        <v>0</v>
      </c>
      <c r="WNZ21" s="773">
        <f t="shared" si="248"/>
        <v>0</v>
      </c>
      <c r="WOA21" s="773">
        <f t="shared" si="248"/>
        <v>0</v>
      </c>
      <c r="WOB21" s="773">
        <f t="shared" si="248"/>
        <v>0</v>
      </c>
      <c r="WOC21" s="773">
        <f t="shared" si="248"/>
        <v>0</v>
      </c>
      <c r="WOD21" s="773">
        <f t="shared" si="248"/>
        <v>0</v>
      </c>
      <c r="WOE21" s="773">
        <f t="shared" si="248"/>
        <v>0</v>
      </c>
      <c r="WOF21" s="773">
        <f t="shared" ref="WOF21:WQQ21" si="249">IF(OR(WOF26&lt;$C$18,WOF26&gt;($C$18+9)),0,WOF27)</f>
        <v>0</v>
      </c>
      <c r="WOG21" s="773">
        <f t="shared" si="249"/>
        <v>0</v>
      </c>
      <c r="WOH21" s="773">
        <f t="shared" si="249"/>
        <v>0</v>
      </c>
      <c r="WOI21" s="773">
        <f t="shared" si="249"/>
        <v>0</v>
      </c>
      <c r="WOJ21" s="773">
        <f t="shared" si="249"/>
        <v>0</v>
      </c>
      <c r="WOK21" s="773">
        <f t="shared" si="249"/>
        <v>0</v>
      </c>
      <c r="WOL21" s="773">
        <f t="shared" si="249"/>
        <v>0</v>
      </c>
      <c r="WOM21" s="773">
        <f t="shared" si="249"/>
        <v>0</v>
      </c>
      <c r="WON21" s="773">
        <f t="shared" si="249"/>
        <v>0</v>
      </c>
      <c r="WOO21" s="773">
        <f t="shared" si="249"/>
        <v>0</v>
      </c>
      <c r="WOP21" s="773">
        <f t="shared" si="249"/>
        <v>0</v>
      </c>
      <c r="WOQ21" s="773">
        <f t="shared" si="249"/>
        <v>0</v>
      </c>
      <c r="WOR21" s="773">
        <f t="shared" si="249"/>
        <v>0</v>
      </c>
      <c r="WOS21" s="773">
        <f t="shared" si="249"/>
        <v>0</v>
      </c>
      <c r="WOT21" s="773">
        <f t="shared" si="249"/>
        <v>0</v>
      </c>
      <c r="WOU21" s="773">
        <f t="shared" si="249"/>
        <v>0</v>
      </c>
      <c r="WOV21" s="773">
        <f t="shared" si="249"/>
        <v>0</v>
      </c>
      <c r="WOW21" s="773">
        <f t="shared" si="249"/>
        <v>0</v>
      </c>
      <c r="WOX21" s="773">
        <f t="shared" si="249"/>
        <v>0</v>
      </c>
      <c r="WOY21" s="773">
        <f t="shared" si="249"/>
        <v>0</v>
      </c>
      <c r="WOZ21" s="773">
        <f t="shared" si="249"/>
        <v>0</v>
      </c>
      <c r="WPA21" s="773">
        <f t="shared" si="249"/>
        <v>0</v>
      </c>
      <c r="WPB21" s="773">
        <f t="shared" si="249"/>
        <v>0</v>
      </c>
      <c r="WPC21" s="773">
        <f t="shared" si="249"/>
        <v>0</v>
      </c>
      <c r="WPD21" s="773">
        <f t="shared" si="249"/>
        <v>0</v>
      </c>
      <c r="WPE21" s="773">
        <f t="shared" si="249"/>
        <v>0</v>
      </c>
      <c r="WPF21" s="773">
        <f t="shared" si="249"/>
        <v>0</v>
      </c>
      <c r="WPG21" s="773">
        <f t="shared" si="249"/>
        <v>0</v>
      </c>
      <c r="WPH21" s="773">
        <f t="shared" si="249"/>
        <v>0</v>
      </c>
      <c r="WPI21" s="773">
        <f t="shared" si="249"/>
        <v>0</v>
      </c>
      <c r="WPJ21" s="773">
        <f t="shared" si="249"/>
        <v>0</v>
      </c>
      <c r="WPK21" s="773">
        <f t="shared" si="249"/>
        <v>0</v>
      </c>
      <c r="WPL21" s="773">
        <f t="shared" si="249"/>
        <v>0</v>
      </c>
      <c r="WPM21" s="773">
        <f t="shared" si="249"/>
        <v>0</v>
      </c>
      <c r="WPN21" s="773">
        <f t="shared" si="249"/>
        <v>0</v>
      </c>
      <c r="WPO21" s="773">
        <f t="shared" si="249"/>
        <v>0</v>
      </c>
      <c r="WPP21" s="773">
        <f t="shared" si="249"/>
        <v>0</v>
      </c>
      <c r="WPQ21" s="773">
        <f t="shared" si="249"/>
        <v>0</v>
      </c>
      <c r="WPR21" s="773">
        <f t="shared" si="249"/>
        <v>0</v>
      </c>
      <c r="WPS21" s="773">
        <f t="shared" si="249"/>
        <v>0</v>
      </c>
      <c r="WPT21" s="773">
        <f t="shared" si="249"/>
        <v>0</v>
      </c>
      <c r="WPU21" s="773">
        <f t="shared" si="249"/>
        <v>0</v>
      </c>
      <c r="WPV21" s="773">
        <f t="shared" si="249"/>
        <v>0</v>
      </c>
      <c r="WPW21" s="773">
        <f t="shared" si="249"/>
        <v>0</v>
      </c>
      <c r="WPX21" s="773">
        <f t="shared" si="249"/>
        <v>0</v>
      </c>
      <c r="WPY21" s="773">
        <f t="shared" si="249"/>
        <v>0</v>
      </c>
      <c r="WPZ21" s="773">
        <f t="shared" si="249"/>
        <v>0</v>
      </c>
      <c r="WQA21" s="773">
        <f t="shared" si="249"/>
        <v>0</v>
      </c>
      <c r="WQB21" s="773">
        <f t="shared" si="249"/>
        <v>0</v>
      </c>
      <c r="WQC21" s="773">
        <f t="shared" si="249"/>
        <v>0</v>
      </c>
      <c r="WQD21" s="773">
        <f t="shared" si="249"/>
        <v>0</v>
      </c>
      <c r="WQE21" s="773">
        <f t="shared" si="249"/>
        <v>0</v>
      </c>
      <c r="WQF21" s="773">
        <f t="shared" si="249"/>
        <v>0</v>
      </c>
      <c r="WQG21" s="773">
        <f t="shared" si="249"/>
        <v>0</v>
      </c>
      <c r="WQH21" s="773">
        <f t="shared" si="249"/>
        <v>0</v>
      </c>
      <c r="WQI21" s="773">
        <f t="shared" si="249"/>
        <v>0</v>
      </c>
      <c r="WQJ21" s="773">
        <f t="shared" si="249"/>
        <v>0</v>
      </c>
      <c r="WQK21" s="773">
        <f t="shared" si="249"/>
        <v>0</v>
      </c>
      <c r="WQL21" s="773">
        <f t="shared" si="249"/>
        <v>0</v>
      </c>
      <c r="WQM21" s="773">
        <f t="shared" si="249"/>
        <v>0</v>
      </c>
      <c r="WQN21" s="773">
        <f t="shared" si="249"/>
        <v>0</v>
      </c>
      <c r="WQO21" s="773">
        <f t="shared" si="249"/>
        <v>0</v>
      </c>
      <c r="WQP21" s="773">
        <f t="shared" si="249"/>
        <v>0</v>
      </c>
      <c r="WQQ21" s="773">
        <f t="shared" si="249"/>
        <v>0</v>
      </c>
      <c r="WQR21" s="773">
        <f t="shared" ref="WQR21:WTC21" si="250">IF(OR(WQR26&lt;$C$18,WQR26&gt;($C$18+9)),0,WQR27)</f>
        <v>0</v>
      </c>
      <c r="WQS21" s="773">
        <f t="shared" si="250"/>
        <v>0</v>
      </c>
      <c r="WQT21" s="773">
        <f t="shared" si="250"/>
        <v>0</v>
      </c>
      <c r="WQU21" s="773">
        <f t="shared" si="250"/>
        <v>0</v>
      </c>
      <c r="WQV21" s="773">
        <f t="shared" si="250"/>
        <v>0</v>
      </c>
      <c r="WQW21" s="773">
        <f t="shared" si="250"/>
        <v>0</v>
      </c>
      <c r="WQX21" s="773">
        <f t="shared" si="250"/>
        <v>0</v>
      </c>
      <c r="WQY21" s="773">
        <f t="shared" si="250"/>
        <v>0</v>
      </c>
      <c r="WQZ21" s="773">
        <f t="shared" si="250"/>
        <v>0</v>
      </c>
      <c r="WRA21" s="773">
        <f t="shared" si="250"/>
        <v>0</v>
      </c>
      <c r="WRB21" s="773">
        <f t="shared" si="250"/>
        <v>0</v>
      </c>
      <c r="WRC21" s="773">
        <f t="shared" si="250"/>
        <v>0</v>
      </c>
      <c r="WRD21" s="773">
        <f t="shared" si="250"/>
        <v>0</v>
      </c>
      <c r="WRE21" s="773">
        <f t="shared" si="250"/>
        <v>0</v>
      </c>
      <c r="WRF21" s="773">
        <f t="shared" si="250"/>
        <v>0</v>
      </c>
      <c r="WRG21" s="773">
        <f t="shared" si="250"/>
        <v>0</v>
      </c>
      <c r="WRH21" s="773">
        <f t="shared" si="250"/>
        <v>0</v>
      </c>
      <c r="WRI21" s="773">
        <f t="shared" si="250"/>
        <v>0</v>
      </c>
      <c r="WRJ21" s="773">
        <f t="shared" si="250"/>
        <v>0</v>
      </c>
      <c r="WRK21" s="773">
        <f t="shared" si="250"/>
        <v>0</v>
      </c>
      <c r="WRL21" s="773">
        <f t="shared" si="250"/>
        <v>0</v>
      </c>
      <c r="WRM21" s="773">
        <f t="shared" si="250"/>
        <v>0</v>
      </c>
      <c r="WRN21" s="773">
        <f t="shared" si="250"/>
        <v>0</v>
      </c>
      <c r="WRO21" s="773">
        <f t="shared" si="250"/>
        <v>0</v>
      </c>
      <c r="WRP21" s="773">
        <f t="shared" si="250"/>
        <v>0</v>
      </c>
      <c r="WRQ21" s="773">
        <f t="shared" si="250"/>
        <v>0</v>
      </c>
      <c r="WRR21" s="773">
        <f t="shared" si="250"/>
        <v>0</v>
      </c>
      <c r="WRS21" s="773">
        <f t="shared" si="250"/>
        <v>0</v>
      </c>
      <c r="WRT21" s="773">
        <f t="shared" si="250"/>
        <v>0</v>
      </c>
      <c r="WRU21" s="773">
        <f t="shared" si="250"/>
        <v>0</v>
      </c>
      <c r="WRV21" s="773">
        <f t="shared" si="250"/>
        <v>0</v>
      </c>
      <c r="WRW21" s="773">
        <f t="shared" si="250"/>
        <v>0</v>
      </c>
      <c r="WRX21" s="773">
        <f t="shared" si="250"/>
        <v>0</v>
      </c>
      <c r="WRY21" s="773">
        <f t="shared" si="250"/>
        <v>0</v>
      </c>
      <c r="WRZ21" s="773">
        <f t="shared" si="250"/>
        <v>0</v>
      </c>
      <c r="WSA21" s="773">
        <f t="shared" si="250"/>
        <v>0</v>
      </c>
      <c r="WSB21" s="773">
        <f t="shared" si="250"/>
        <v>0</v>
      </c>
      <c r="WSC21" s="773">
        <f t="shared" si="250"/>
        <v>0</v>
      </c>
      <c r="WSD21" s="773">
        <f t="shared" si="250"/>
        <v>0</v>
      </c>
      <c r="WSE21" s="773">
        <f t="shared" si="250"/>
        <v>0</v>
      </c>
      <c r="WSF21" s="773">
        <f t="shared" si="250"/>
        <v>0</v>
      </c>
      <c r="WSG21" s="773">
        <f t="shared" si="250"/>
        <v>0</v>
      </c>
      <c r="WSH21" s="773">
        <f t="shared" si="250"/>
        <v>0</v>
      </c>
      <c r="WSI21" s="773">
        <f t="shared" si="250"/>
        <v>0</v>
      </c>
      <c r="WSJ21" s="773">
        <f t="shared" si="250"/>
        <v>0</v>
      </c>
      <c r="WSK21" s="773">
        <f t="shared" si="250"/>
        <v>0</v>
      </c>
      <c r="WSL21" s="773">
        <f t="shared" si="250"/>
        <v>0</v>
      </c>
      <c r="WSM21" s="773">
        <f t="shared" si="250"/>
        <v>0</v>
      </c>
      <c r="WSN21" s="773">
        <f t="shared" si="250"/>
        <v>0</v>
      </c>
      <c r="WSO21" s="773">
        <f t="shared" si="250"/>
        <v>0</v>
      </c>
      <c r="WSP21" s="773">
        <f t="shared" si="250"/>
        <v>0</v>
      </c>
      <c r="WSQ21" s="773">
        <f t="shared" si="250"/>
        <v>0</v>
      </c>
      <c r="WSR21" s="773">
        <f t="shared" si="250"/>
        <v>0</v>
      </c>
      <c r="WSS21" s="773">
        <f t="shared" si="250"/>
        <v>0</v>
      </c>
      <c r="WST21" s="773">
        <f t="shared" si="250"/>
        <v>0</v>
      </c>
      <c r="WSU21" s="773">
        <f t="shared" si="250"/>
        <v>0</v>
      </c>
      <c r="WSV21" s="773">
        <f t="shared" si="250"/>
        <v>0</v>
      </c>
      <c r="WSW21" s="773">
        <f t="shared" si="250"/>
        <v>0</v>
      </c>
      <c r="WSX21" s="773">
        <f t="shared" si="250"/>
        <v>0</v>
      </c>
      <c r="WSY21" s="773">
        <f t="shared" si="250"/>
        <v>0</v>
      </c>
      <c r="WSZ21" s="773">
        <f t="shared" si="250"/>
        <v>0</v>
      </c>
      <c r="WTA21" s="773">
        <f t="shared" si="250"/>
        <v>0</v>
      </c>
      <c r="WTB21" s="773">
        <f t="shared" si="250"/>
        <v>0</v>
      </c>
      <c r="WTC21" s="773">
        <f t="shared" si="250"/>
        <v>0</v>
      </c>
      <c r="WTD21" s="773">
        <f t="shared" ref="WTD21:WVO21" si="251">IF(OR(WTD26&lt;$C$18,WTD26&gt;($C$18+9)),0,WTD27)</f>
        <v>0</v>
      </c>
      <c r="WTE21" s="773">
        <f t="shared" si="251"/>
        <v>0</v>
      </c>
      <c r="WTF21" s="773">
        <f t="shared" si="251"/>
        <v>0</v>
      </c>
      <c r="WTG21" s="773">
        <f t="shared" si="251"/>
        <v>0</v>
      </c>
      <c r="WTH21" s="773">
        <f t="shared" si="251"/>
        <v>0</v>
      </c>
      <c r="WTI21" s="773">
        <f t="shared" si="251"/>
        <v>0</v>
      </c>
      <c r="WTJ21" s="773">
        <f t="shared" si="251"/>
        <v>0</v>
      </c>
      <c r="WTK21" s="773">
        <f t="shared" si="251"/>
        <v>0</v>
      </c>
      <c r="WTL21" s="773">
        <f t="shared" si="251"/>
        <v>0</v>
      </c>
      <c r="WTM21" s="773">
        <f t="shared" si="251"/>
        <v>0</v>
      </c>
      <c r="WTN21" s="773">
        <f t="shared" si="251"/>
        <v>0</v>
      </c>
      <c r="WTO21" s="773">
        <f t="shared" si="251"/>
        <v>0</v>
      </c>
      <c r="WTP21" s="773">
        <f t="shared" si="251"/>
        <v>0</v>
      </c>
      <c r="WTQ21" s="773">
        <f t="shared" si="251"/>
        <v>0</v>
      </c>
      <c r="WTR21" s="773">
        <f t="shared" si="251"/>
        <v>0</v>
      </c>
      <c r="WTS21" s="773">
        <f t="shared" si="251"/>
        <v>0</v>
      </c>
      <c r="WTT21" s="773">
        <f t="shared" si="251"/>
        <v>0</v>
      </c>
      <c r="WTU21" s="773">
        <f t="shared" si="251"/>
        <v>0</v>
      </c>
      <c r="WTV21" s="773">
        <f t="shared" si="251"/>
        <v>0</v>
      </c>
      <c r="WTW21" s="773">
        <f t="shared" si="251"/>
        <v>0</v>
      </c>
      <c r="WTX21" s="773">
        <f t="shared" si="251"/>
        <v>0</v>
      </c>
      <c r="WTY21" s="773">
        <f t="shared" si="251"/>
        <v>0</v>
      </c>
      <c r="WTZ21" s="773">
        <f t="shared" si="251"/>
        <v>0</v>
      </c>
      <c r="WUA21" s="773">
        <f t="shared" si="251"/>
        <v>0</v>
      </c>
      <c r="WUB21" s="773">
        <f t="shared" si="251"/>
        <v>0</v>
      </c>
      <c r="WUC21" s="773">
        <f t="shared" si="251"/>
        <v>0</v>
      </c>
      <c r="WUD21" s="773">
        <f t="shared" si="251"/>
        <v>0</v>
      </c>
      <c r="WUE21" s="773">
        <f t="shared" si="251"/>
        <v>0</v>
      </c>
      <c r="WUF21" s="773">
        <f t="shared" si="251"/>
        <v>0</v>
      </c>
      <c r="WUG21" s="773">
        <f t="shared" si="251"/>
        <v>0</v>
      </c>
      <c r="WUH21" s="773">
        <f t="shared" si="251"/>
        <v>0</v>
      </c>
      <c r="WUI21" s="773">
        <f t="shared" si="251"/>
        <v>0</v>
      </c>
      <c r="WUJ21" s="773">
        <f t="shared" si="251"/>
        <v>0</v>
      </c>
      <c r="WUK21" s="773">
        <f t="shared" si="251"/>
        <v>0</v>
      </c>
      <c r="WUL21" s="773">
        <f t="shared" si="251"/>
        <v>0</v>
      </c>
      <c r="WUM21" s="773">
        <f t="shared" si="251"/>
        <v>0</v>
      </c>
      <c r="WUN21" s="773">
        <f t="shared" si="251"/>
        <v>0</v>
      </c>
      <c r="WUO21" s="773">
        <f t="shared" si="251"/>
        <v>0</v>
      </c>
      <c r="WUP21" s="773">
        <f t="shared" si="251"/>
        <v>0</v>
      </c>
      <c r="WUQ21" s="773">
        <f t="shared" si="251"/>
        <v>0</v>
      </c>
      <c r="WUR21" s="773">
        <f t="shared" si="251"/>
        <v>0</v>
      </c>
      <c r="WUS21" s="773">
        <f t="shared" si="251"/>
        <v>0</v>
      </c>
      <c r="WUT21" s="773">
        <f t="shared" si="251"/>
        <v>0</v>
      </c>
      <c r="WUU21" s="773">
        <f t="shared" si="251"/>
        <v>0</v>
      </c>
      <c r="WUV21" s="773">
        <f t="shared" si="251"/>
        <v>0</v>
      </c>
      <c r="WUW21" s="773">
        <f t="shared" si="251"/>
        <v>0</v>
      </c>
      <c r="WUX21" s="773">
        <f t="shared" si="251"/>
        <v>0</v>
      </c>
      <c r="WUY21" s="773">
        <f t="shared" si="251"/>
        <v>0</v>
      </c>
      <c r="WUZ21" s="773">
        <f t="shared" si="251"/>
        <v>0</v>
      </c>
      <c r="WVA21" s="773">
        <f t="shared" si="251"/>
        <v>0</v>
      </c>
      <c r="WVB21" s="773">
        <f t="shared" si="251"/>
        <v>0</v>
      </c>
      <c r="WVC21" s="773">
        <f t="shared" si="251"/>
        <v>0</v>
      </c>
      <c r="WVD21" s="773">
        <f t="shared" si="251"/>
        <v>0</v>
      </c>
      <c r="WVE21" s="773">
        <f t="shared" si="251"/>
        <v>0</v>
      </c>
      <c r="WVF21" s="773">
        <f t="shared" si="251"/>
        <v>0</v>
      </c>
      <c r="WVG21" s="773">
        <f t="shared" si="251"/>
        <v>0</v>
      </c>
      <c r="WVH21" s="773">
        <f t="shared" si="251"/>
        <v>0</v>
      </c>
      <c r="WVI21" s="773">
        <f t="shared" si="251"/>
        <v>0</v>
      </c>
      <c r="WVJ21" s="773">
        <f t="shared" si="251"/>
        <v>0</v>
      </c>
      <c r="WVK21" s="773">
        <f t="shared" si="251"/>
        <v>0</v>
      </c>
      <c r="WVL21" s="773">
        <f t="shared" si="251"/>
        <v>0</v>
      </c>
      <c r="WVM21" s="773">
        <f t="shared" si="251"/>
        <v>0</v>
      </c>
      <c r="WVN21" s="773">
        <f t="shared" si="251"/>
        <v>0</v>
      </c>
      <c r="WVO21" s="773">
        <f t="shared" si="251"/>
        <v>0</v>
      </c>
      <c r="WVP21" s="773">
        <f t="shared" ref="WVP21:WYA21" si="252">IF(OR(WVP26&lt;$C$18,WVP26&gt;($C$18+9)),0,WVP27)</f>
        <v>0</v>
      </c>
      <c r="WVQ21" s="773">
        <f t="shared" si="252"/>
        <v>0</v>
      </c>
      <c r="WVR21" s="773">
        <f t="shared" si="252"/>
        <v>0</v>
      </c>
      <c r="WVS21" s="773">
        <f t="shared" si="252"/>
        <v>0</v>
      </c>
      <c r="WVT21" s="773">
        <f t="shared" si="252"/>
        <v>0</v>
      </c>
      <c r="WVU21" s="773">
        <f t="shared" si="252"/>
        <v>0</v>
      </c>
      <c r="WVV21" s="773">
        <f t="shared" si="252"/>
        <v>0</v>
      </c>
      <c r="WVW21" s="773">
        <f t="shared" si="252"/>
        <v>0</v>
      </c>
      <c r="WVX21" s="773">
        <f t="shared" si="252"/>
        <v>0</v>
      </c>
      <c r="WVY21" s="773">
        <f t="shared" si="252"/>
        <v>0</v>
      </c>
      <c r="WVZ21" s="773">
        <f t="shared" si="252"/>
        <v>0</v>
      </c>
      <c r="WWA21" s="773">
        <f t="shared" si="252"/>
        <v>0</v>
      </c>
      <c r="WWB21" s="773">
        <f t="shared" si="252"/>
        <v>0</v>
      </c>
      <c r="WWC21" s="773">
        <f t="shared" si="252"/>
        <v>0</v>
      </c>
      <c r="WWD21" s="773">
        <f t="shared" si="252"/>
        <v>0</v>
      </c>
      <c r="WWE21" s="773">
        <f t="shared" si="252"/>
        <v>0</v>
      </c>
      <c r="WWF21" s="773">
        <f t="shared" si="252"/>
        <v>0</v>
      </c>
      <c r="WWG21" s="773">
        <f t="shared" si="252"/>
        <v>0</v>
      </c>
      <c r="WWH21" s="773">
        <f t="shared" si="252"/>
        <v>0</v>
      </c>
      <c r="WWI21" s="773">
        <f t="shared" si="252"/>
        <v>0</v>
      </c>
      <c r="WWJ21" s="773">
        <f t="shared" si="252"/>
        <v>0</v>
      </c>
      <c r="WWK21" s="773">
        <f t="shared" si="252"/>
        <v>0</v>
      </c>
      <c r="WWL21" s="773">
        <f t="shared" si="252"/>
        <v>0</v>
      </c>
      <c r="WWM21" s="773">
        <f t="shared" si="252"/>
        <v>0</v>
      </c>
      <c r="WWN21" s="773">
        <f t="shared" si="252"/>
        <v>0</v>
      </c>
      <c r="WWO21" s="773">
        <f t="shared" si="252"/>
        <v>0</v>
      </c>
      <c r="WWP21" s="773">
        <f t="shared" si="252"/>
        <v>0</v>
      </c>
      <c r="WWQ21" s="773">
        <f t="shared" si="252"/>
        <v>0</v>
      </c>
      <c r="WWR21" s="773">
        <f t="shared" si="252"/>
        <v>0</v>
      </c>
      <c r="WWS21" s="773">
        <f t="shared" si="252"/>
        <v>0</v>
      </c>
      <c r="WWT21" s="773">
        <f t="shared" si="252"/>
        <v>0</v>
      </c>
      <c r="WWU21" s="773">
        <f t="shared" si="252"/>
        <v>0</v>
      </c>
      <c r="WWV21" s="773">
        <f t="shared" si="252"/>
        <v>0</v>
      </c>
      <c r="WWW21" s="773">
        <f t="shared" si="252"/>
        <v>0</v>
      </c>
      <c r="WWX21" s="773">
        <f t="shared" si="252"/>
        <v>0</v>
      </c>
      <c r="WWY21" s="773">
        <f t="shared" si="252"/>
        <v>0</v>
      </c>
      <c r="WWZ21" s="773">
        <f t="shared" si="252"/>
        <v>0</v>
      </c>
      <c r="WXA21" s="773">
        <f t="shared" si="252"/>
        <v>0</v>
      </c>
      <c r="WXB21" s="773">
        <f t="shared" si="252"/>
        <v>0</v>
      </c>
      <c r="WXC21" s="773">
        <f t="shared" si="252"/>
        <v>0</v>
      </c>
      <c r="WXD21" s="773">
        <f t="shared" si="252"/>
        <v>0</v>
      </c>
      <c r="WXE21" s="773">
        <f t="shared" si="252"/>
        <v>0</v>
      </c>
      <c r="WXF21" s="773">
        <f t="shared" si="252"/>
        <v>0</v>
      </c>
      <c r="WXG21" s="773">
        <f t="shared" si="252"/>
        <v>0</v>
      </c>
      <c r="WXH21" s="773">
        <f t="shared" si="252"/>
        <v>0</v>
      </c>
      <c r="WXI21" s="773">
        <f t="shared" si="252"/>
        <v>0</v>
      </c>
      <c r="WXJ21" s="773">
        <f t="shared" si="252"/>
        <v>0</v>
      </c>
      <c r="WXK21" s="773">
        <f t="shared" si="252"/>
        <v>0</v>
      </c>
      <c r="WXL21" s="773">
        <f t="shared" si="252"/>
        <v>0</v>
      </c>
      <c r="WXM21" s="773">
        <f t="shared" si="252"/>
        <v>0</v>
      </c>
      <c r="WXN21" s="773">
        <f t="shared" si="252"/>
        <v>0</v>
      </c>
      <c r="WXO21" s="773">
        <f t="shared" si="252"/>
        <v>0</v>
      </c>
      <c r="WXP21" s="773">
        <f t="shared" si="252"/>
        <v>0</v>
      </c>
      <c r="WXQ21" s="773">
        <f t="shared" si="252"/>
        <v>0</v>
      </c>
      <c r="WXR21" s="773">
        <f t="shared" si="252"/>
        <v>0</v>
      </c>
      <c r="WXS21" s="773">
        <f t="shared" si="252"/>
        <v>0</v>
      </c>
      <c r="WXT21" s="773">
        <f t="shared" si="252"/>
        <v>0</v>
      </c>
      <c r="WXU21" s="773">
        <f t="shared" si="252"/>
        <v>0</v>
      </c>
      <c r="WXV21" s="773">
        <f t="shared" si="252"/>
        <v>0</v>
      </c>
      <c r="WXW21" s="773">
        <f t="shared" si="252"/>
        <v>0</v>
      </c>
      <c r="WXX21" s="773">
        <f t="shared" si="252"/>
        <v>0</v>
      </c>
      <c r="WXY21" s="773">
        <f t="shared" si="252"/>
        <v>0</v>
      </c>
      <c r="WXZ21" s="773">
        <f t="shared" si="252"/>
        <v>0</v>
      </c>
      <c r="WYA21" s="773">
        <f t="shared" si="252"/>
        <v>0</v>
      </c>
      <c r="WYB21" s="773">
        <f t="shared" ref="WYB21:XAM21" si="253">IF(OR(WYB26&lt;$C$18,WYB26&gt;($C$18+9)),0,WYB27)</f>
        <v>0</v>
      </c>
      <c r="WYC21" s="773">
        <f t="shared" si="253"/>
        <v>0</v>
      </c>
      <c r="WYD21" s="773">
        <f t="shared" si="253"/>
        <v>0</v>
      </c>
      <c r="WYE21" s="773">
        <f t="shared" si="253"/>
        <v>0</v>
      </c>
      <c r="WYF21" s="773">
        <f t="shared" si="253"/>
        <v>0</v>
      </c>
      <c r="WYG21" s="773">
        <f t="shared" si="253"/>
        <v>0</v>
      </c>
      <c r="WYH21" s="773">
        <f t="shared" si="253"/>
        <v>0</v>
      </c>
      <c r="WYI21" s="773">
        <f t="shared" si="253"/>
        <v>0</v>
      </c>
      <c r="WYJ21" s="773">
        <f t="shared" si="253"/>
        <v>0</v>
      </c>
      <c r="WYK21" s="773">
        <f t="shared" si="253"/>
        <v>0</v>
      </c>
      <c r="WYL21" s="773">
        <f t="shared" si="253"/>
        <v>0</v>
      </c>
      <c r="WYM21" s="773">
        <f t="shared" si="253"/>
        <v>0</v>
      </c>
      <c r="WYN21" s="773">
        <f t="shared" si="253"/>
        <v>0</v>
      </c>
      <c r="WYO21" s="773">
        <f t="shared" si="253"/>
        <v>0</v>
      </c>
      <c r="WYP21" s="773">
        <f t="shared" si="253"/>
        <v>0</v>
      </c>
      <c r="WYQ21" s="773">
        <f t="shared" si="253"/>
        <v>0</v>
      </c>
      <c r="WYR21" s="773">
        <f t="shared" si="253"/>
        <v>0</v>
      </c>
      <c r="WYS21" s="773">
        <f t="shared" si="253"/>
        <v>0</v>
      </c>
      <c r="WYT21" s="773">
        <f t="shared" si="253"/>
        <v>0</v>
      </c>
      <c r="WYU21" s="773">
        <f t="shared" si="253"/>
        <v>0</v>
      </c>
      <c r="WYV21" s="773">
        <f t="shared" si="253"/>
        <v>0</v>
      </c>
      <c r="WYW21" s="773">
        <f t="shared" si="253"/>
        <v>0</v>
      </c>
      <c r="WYX21" s="773">
        <f t="shared" si="253"/>
        <v>0</v>
      </c>
      <c r="WYY21" s="773">
        <f t="shared" si="253"/>
        <v>0</v>
      </c>
      <c r="WYZ21" s="773">
        <f t="shared" si="253"/>
        <v>0</v>
      </c>
      <c r="WZA21" s="773">
        <f t="shared" si="253"/>
        <v>0</v>
      </c>
      <c r="WZB21" s="773">
        <f t="shared" si="253"/>
        <v>0</v>
      </c>
      <c r="WZC21" s="773">
        <f t="shared" si="253"/>
        <v>0</v>
      </c>
      <c r="WZD21" s="773">
        <f t="shared" si="253"/>
        <v>0</v>
      </c>
      <c r="WZE21" s="773">
        <f t="shared" si="253"/>
        <v>0</v>
      </c>
      <c r="WZF21" s="773">
        <f t="shared" si="253"/>
        <v>0</v>
      </c>
      <c r="WZG21" s="773">
        <f t="shared" si="253"/>
        <v>0</v>
      </c>
      <c r="WZH21" s="773">
        <f t="shared" si="253"/>
        <v>0</v>
      </c>
      <c r="WZI21" s="773">
        <f t="shared" si="253"/>
        <v>0</v>
      </c>
      <c r="WZJ21" s="773">
        <f t="shared" si="253"/>
        <v>0</v>
      </c>
      <c r="WZK21" s="773">
        <f t="shared" si="253"/>
        <v>0</v>
      </c>
      <c r="WZL21" s="773">
        <f t="shared" si="253"/>
        <v>0</v>
      </c>
      <c r="WZM21" s="773">
        <f t="shared" si="253"/>
        <v>0</v>
      </c>
      <c r="WZN21" s="773">
        <f t="shared" si="253"/>
        <v>0</v>
      </c>
      <c r="WZO21" s="773">
        <f t="shared" si="253"/>
        <v>0</v>
      </c>
      <c r="WZP21" s="773">
        <f t="shared" si="253"/>
        <v>0</v>
      </c>
      <c r="WZQ21" s="773">
        <f t="shared" si="253"/>
        <v>0</v>
      </c>
      <c r="WZR21" s="773">
        <f t="shared" si="253"/>
        <v>0</v>
      </c>
      <c r="WZS21" s="773">
        <f t="shared" si="253"/>
        <v>0</v>
      </c>
      <c r="WZT21" s="773">
        <f t="shared" si="253"/>
        <v>0</v>
      </c>
      <c r="WZU21" s="773">
        <f t="shared" si="253"/>
        <v>0</v>
      </c>
      <c r="WZV21" s="773">
        <f t="shared" si="253"/>
        <v>0</v>
      </c>
      <c r="WZW21" s="773">
        <f t="shared" si="253"/>
        <v>0</v>
      </c>
      <c r="WZX21" s="773">
        <f t="shared" si="253"/>
        <v>0</v>
      </c>
      <c r="WZY21" s="773">
        <f t="shared" si="253"/>
        <v>0</v>
      </c>
      <c r="WZZ21" s="773">
        <f t="shared" si="253"/>
        <v>0</v>
      </c>
      <c r="XAA21" s="773">
        <f t="shared" si="253"/>
        <v>0</v>
      </c>
      <c r="XAB21" s="773">
        <f t="shared" si="253"/>
        <v>0</v>
      </c>
      <c r="XAC21" s="773">
        <f t="shared" si="253"/>
        <v>0</v>
      </c>
      <c r="XAD21" s="773">
        <f t="shared" si="253"/>
        <v>0</v>
      </c>
      <c r="XAE21" s="773">
        <f t="shared" si="253"/>
        <v>0</v>
      </c>
      <c r="XAF21" s="773">
        <f t="shared" si="253"/>
        <v>0</v>
      </c>
      <c r="XAG21" s="773">
        <f t="shared" si="253"/>
        <v>0</v>
      </c>
      <c r="XAH21" s="773">
        <f t="shared" si="253"/>
        <v>0</v>
      </c>
      <c r="XAI21" s="773">
        <f t="shared" si="253"/>
        <v>0</v>
      </c>
      <c r="XAJ21" s="773">
        <f t="shared" si="253"/>
        <v>0</v>
      </c>
      <c r="XAK21" s="773">
        <f t="shared" si="253"/>
        <v>0</v>
      </c>
      <c r="XAL21" s="773">
        <f t="shared" si="253"/>
        <v>0</v>
      </c>
      <c r="XAM21" s="773">
        <f t="shared" si="253"/>
        <v>0</v>
      </c>
      <c r="XAN21" s="773">
        <f t="shared" ref="XAN21:XCY21" si="254">IF(OR(XAN26&lt;$C$18,XAN26&gt;($C$18+9)),0,XAN27)</f>
        <v>0</v>
      </c>
      <c r="XAO21" s="773">
        <f t="shared" si="254"/>
        <v>0</v>
      </c>
      <c r="XAP21" s="773">
        <f t="shared" si="254"/>
        <v>0</v>
      </c>
      <c r="XAQ21" s="773">
        <f t="shared" si="254"/>
        <v>0</v>
      </c>
      <c r="XAR21" s="773">
        <f t="shared" si="254"/>
        <v>0</v>
      </c>
      <c r="XAS21" s="773">
        <f t="shared" si="254"/>
        <v>0</v>
      </c>
      <c r="XAT21" s="773">
        <f t="shared" si="254"/>
        <v>0</v>
      </c>
      <c r="XAU21" s="773">
        <f t="shared" si="254"/>
        <v>0</v>
      </c>
      <c r="XAV21" s="773">
        <f t="shared" si="254"/>
        <v>0</v>
      </c>
      <c r="XAW21" s="773">
        <f t="shared" si="254"/>
        <v>0</v>
      </c>
      <c r="XAX21" s="773">
        <f t="shared" si="254"/>
        <v>0</v>
      </c>
      <c r="XAY21" s="773">
        <f t="shared" si="254"/>
        <v>0</v>
      </c>
      <c r="XAZ21" s="773">
        <f t="shared" si="254"/>
        <v>0</v>
      </c>
      <c r="XBA21" s="773">
        <f t="shared" si="254"/>
        <v>0</v>
      </c>
      <c r="XBB21" s="773">
        <f t="shared" si="254"/>
        <v>0</v>
      </c>
      <c r="XBC21" s="773">
        <f t="shared" si="254"/>
        <v>0</v>
      </c>
      <c r="XBD21" s="773">
        <f t="shared" si="254"/>
        <v>0</v>
      </c>
      <c r="XBE21" s="773">
        <f t="shared" si="254"/>
        <v>0</v>
      </c>
      <c r="XBF21" s="773">
        <f t="shared" si="254"/>
        <v>0</v>
      </c>
      <c r="XBG21" s="773">
        <f t="shared" si="254"/>
        <v>0</v>
      </c>
      <c r="XBH21" s="773">
        <f t="shared" si="254"/>
        <v>0</v>
      </c>
      <c r="XBI21" s="773">
        <f t="shared" si="254"/>
        <v>0</v>
      </c>
      <c r="XBJ21" s="773">
        <f t="shared" si="254"/>
        <v>0</v>
      </c>
      <c r="XBK21" s="773">
        <f t="shared" si="254"/>
        <v>0</v>
      </c>
      <c r="XBL21" s="773">
        <f t="shared" si="254"/>
        <v>0</v>
      </c>
      <c r="XBM21" s="773">
        <f t="shared" si="254"/>
        <v>0</v>
      </c>
      <c r="XBN21" s="773">
        <f t="shared" si="254"/>
        <v>0</v>
      </c>
      <c r="XBO21" s="773">
        <f t="shared" si="254"/>
        <v>0</v>
      </c>
      <c r="XBP21" s="773">
        <f t="shared" si="254"/>
        <v>0</v>
      </c>
      <c r="XBQ21" s="773">
        <f t="shared" si="254"/>
        <v>0</v>
      </c>
      <c r="XBR21" s="773">
        <f t="shared" si="254"/>
        <v>0</v>
      </c>
      <c r="XBS21" s="773">
        <f t="shared" si="254"/>
        <v>0</v>
      </c>
      <c r="XBT21" s="773">
        <f t="shared" si="254"/>
        <v>0</v>
      </c>
      <c r="XBU21" s="773">
        <f t="shared" si="254"/>
        <v>0</v>
      </c>
      <c r="XBV21" s="773">
        <f t="shared" si="254"/>
        <v>0</v>
      </c>
      <c r="XBW21" s="773">
        <f t="shared" si="254"/>
        <v>0</v>
      </c>
      <c r="XBX21" s="773">
        <f t="shared" si="254"/>
        <v>0</v>
      </c>
      <c r="XBY21" s="773">
        <f t="shared" si="254"/>
        <v>0</v>
      </c>
      <c r="XBZ21" s="773">
        <f t="shared" si="254"/>
        <v>0</v>
      </c>
      <c r="XCA21" s="773">
        <f t="shared" si="254"/>
        <v>0</v>
      </c>
      <c r="XCB21" s="773">
        <f t="shared" si="254"/>
        <v>0</v>
      </c>
      <c r="XCC21" s="773">
        <f t="shared" si="254"/>
        <v>0</v>
      </c>
      <c r="XCD21" s="773">
        <f t="shared" si="254"/>
        <v>0</v>
      </c>
      <c r="XCE21" s="773">
        <f t="shared" si="254"/>
        <v>0</v>
      </c>
      <c r="XCF21" s="773">
        <f t="shared" si="254"/>
        <v>0</v>
      </c>
      <c r="XCG21" s="773">
        <f t="shared" si="254"/>
        <v>0</v>
      </c>
      <c r="XCH21" s="773">
        <f t="shared" si="254"/>
        <v>0</v>
      </c>
      <c r="XCI21" s="773">
        <f t="shared" si="254"/>
        <v>0</v>
      </c>
      <c r="XCJ21" s="773">
        <f t="shared" si="254"/>
        <v>0</v>
      </c>
      <c r="XCK21" s="773">
        <f t="shared" si="254"/>
        <v>0</v>
      </c>
      <c r="XCL21" s="773">
        <f t="shared" si="254"/>
        <v>0</v>
      </c>
      <c r="XCM21" s="773">
        <f t="shared" si="254"/>
        <v>0</v>
      </c>
      <c r="XCN21" s="773">
        <f t="shared" si="254"/>
        <v>0</v>
      </c>
      <c r="XCO21" s="773">
        <f t="shared" si="254"/>
        <v>0</v>
      </c>
      <c r="XCP21" s="773">
        <f t="shared" si="254"/>
        <v>0</v>
      </c>
      <c r="XCQ21" s="773">
        <f t="shared" si="254"/>
        <v>0</v>
      </c>
      <c r="XCR21" s="773">
        <f t="shared" si="254"/>
        <v>0</v>
      </c>
      <c r="XCS21" s="773">
        <f t="shared" si="254"/>
        <v>0</v>
      </c>
      <c r="XCT21" s="773">
        <f t="shared" si="254"/>
        <v>0</v>
      </c>
      <c r="XCU21" s="773">
        <f t="shared" si="254"/>
        <v>0</v>
      </c>
      <c r="XCV21" s="773">
        <f t="shared" si="254"/>
        <v>0</v>
      </c>
      <c r="XCW21" s="773">
        <f t="shared" si="254"/>
        <v>0</v>
      </c>
      <c r="XCX21" s="773">
        <f t="shared" si="254"/>
        <v>0</v>
      </c>
      <c r="XCY21" s="773">
        <f t="shared" si="254"/>
        <v>0</v>
      </c>
      <c r="XCZ21" s="773">
        <f t="shared" ref="XCZ21:XFD21" si="255">IF(OR(XCZ26&lt;$C$18,XCZ26&gt;($C$18+9)),0,XCZ27)</f>
        <v>0</v>
      </c>
      <c r="XDA21" s="773">
        <f t="shared" si="255"/>
        <v>0</v>
      </c>
      <c r="XDB21" s="773">
        <f t="shared" si="255"/>
        <v>0</v>
      </c>
      <c r="XDC21" s="773">
        <f t="shared" si="255"/>
        <v>0</v>
      </c>
      <c r="XDD21" s="773">
        <f t="shared" si="255"/>
        <v>0</v>
      </c>
      <c r="XDE21" s="773">
        <f t="shared" si="255"/>
        <v>0</v>
      </c>
      <c r="XDF21" s="773">
        <f t="shared" si="255"/>
        <v>0</v>
      </c>
      <c r="XDG21" s="773">
        <f t="shared" si="255"/>
        <v>0</v>
      </c>
      <c r="XDH21" s="773">
        <f t="shared" si="255"/>
        <v>0</v>
      </c>
      <c r="XDI21" s="773">
        <f t="shared" si="255"/>
        <v>0</v>
      </c>
      <c r="XDJ21" s="773">
        <f t="shared" si="255"/>
        <v>0</v>
      </c>
      <c r="XDK21" s="773">
        <f t="shared" si="255"/>
        <v>0</v>
      </c>
      <c r="XDL21" s="773">
        <f t="shared" si="255"/>
        <v>0</v>
      </c>
      <c r="XDM21" s="773">
        <f t="shared" si="255"/>
        <v>0</v>
      </c>
      <c r="XDN21" s="773">
        <f t="shared" si="255"/>
        <v>0</v>
      </c>
      <c r="XDO21" s="773">
        <f t="shared" si="255"/>
        <v>0</v>
      </c>
      <c r="XDP21" s="773">
        <f t="shared" si="255"/>
        <v>0</v>
      </c>
      <c r="XDQ21" s="773">
        <f t="shared" si="255"/>
        <v>0</v>
      </c>
      <c r="XDR21" s="773">
        <f t="shared" si="255"/>
        <v>0</v>
      </c>
      <c r="XDS21" s="773">
        <f t="shared" si="255"/>
        <v>0</v>
      </c>
      <c r="XDT21" s="773">
        <f t="shared" si="255"/>
        <v>0</v>
      </c>
      <c r="XDU21" s="773">
        <f t="shared" si="255"/>
        <v>0</v>
      </c>
      <c r="XDV21" s="773">
        <f t="shared" si="255"/>
        <v>0</v>
      </c>
      <c r="XDW21" s="773">
        <f t="shared" si="255"/>
        <v>0</v>
      </c>
      <c r="XDX21" s="773">
        <f t="shared" si="255"/>
        <v>0</v>
      </c>
      <c r="XDY21" s="773">
        <f t="shared" si="255"/>
        <v>0</v>
      </c>
      <c r="XDZ21" s="773">
        <f t="shared" si="255"/>
        <v>0</v>
      </c>
      <c r="XEA21" s="773">
        <f t="shared" si="255"/>
        <v>0</v>
      </c>
      <c r="XEB21" s="773">
        <f t="shared" si="255"/>
        <v>0</v>
      </c>
      <c r="XEC21" s="773">
        <f t="shared" si="255"/>
        <v>0</v>
      </c>
      <c r="XED21" s="773">
        <f t="shared" si="255"/>
        <v>0</v>
      </c>
      <c r="XEE21" s="773">
        <f t="shared" si="255"/>
        <v>0</v>
      </c>
      <c r="XEF21" s="773">
        <f t="shared" si="255"/>
        <v>0</v>
      </c>
      <c r="XEG21" s="773">
        <f t="shared" si="255"/>
        <v>0</v>
      </c>
      <c r="XEH21" s="773">
        <f t="shared" si="255"/>
        <v>0</v>
      </c>
      <c r="XEI21" s="773">
        <f t="shared" si="255"/>
        <v>0</v>
      </c>
      <c r="XEJ21" s="773">
        <f t="shared" si="255"/>
        <v>0</v>
      </c>
      <c r="XEK21" s="773">
        <f t="shared" si="255"/>
        <v>0</v>
      </c>
      <c r="XEL21" s="773">
        <f t="shared" si="255"/>
        <v>0</v>
      </c>
      <c r="XEM21" s="773">
        <f t="shared" si="255"/>
        <v>0</v>
      </c>
      <c r="XEN21" s="773">
        <f t="shared" si="255"/>
        <v>0</v>
      </c>
      <c r="XEO21" s="773">
        <f t="shared" si="255"/>
        <v>0</v>
      </c>
      <c r="XEP21" s="773">
        <f t="shared" si="255"/>
        <v>0</v>
      </c>
      <c r="XEQ21" s="773">
        <f t="shared" si="255"/>
        <v>0</v>
      </c>
      <c r="XER21" s="773">
        <f t="shared" si="255"/>
        <v>0</v>
      </c>
      <c r="XES21" s="773">
        <f t="shared" si="255"/>
        <v>0</v>
      </c>
      <c r="XET21" s="773">
        <f t="shared" si="255"/>
        <v>0</v>
      </c>
      <c r="XEU21" s="773">
        <f t="shared" si="255"/>
        <v>0</v>
      </c>
      <c r="XEV21" s="773">
        <f t="shared" si="255"/>
        <v>0</v>
      </c>
      <c r="XEW21" s="773">
        <f t="shared" si="255"/>
        <v>0</v>
      </c>
      <c r="XEX21" s="773">
        <f t="shared" si="255"/>
        <v>0</v>
      </c>
      <c r="XEY21" s="773">
        <f t="shared" si="255"/>
        <v>0</v>
      </c>
      <c r="XEZ21" s="773">
        <f t="shared" si="255"/>
        <v>0</v>
      </c>
      <c r="XFA21" s="773">
        <f t="shared" si="255"/>
        <v>0</v>
      </c>
      <c r="XFB21" s="773">
        <f t="shared" si="255"/>
        <v>0</v>
      </c>
      <c r="XFC21" s="773">
        <f t="shared" si="255"/>
        <v>0</v>
      </c>
      <c r="XFD21" s="773">
        <f t="shared" si="255"/>
        <v>0</v>
      </c>
    </row>
    <row r="22" spans="1:16384" s="8" customFormat="1">
      <c r="A22" s="1"/>
      <c r="B22" s="586" t="str">
        <f>Udržitelnost!B22</f>
        <v>Plná výše odpisů VHI (pitná voda)</v>
      </c>
      <c r="C22" s="586"/>
      <c r="D22" s="587"/>
      <c r="E22" s="586" t="s">
        <v>17</v>
      </c>
      <c r="F22" s="689">
        <f>Udržitelnost!$D$22</f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16384" s="8" customFormat="1">
      <c r="A23" s="1"/>
      <c r="B23" s="6" t="str">
        <f>Udržitelnost!B23</f>
        <v>Plná výše odpisů VHI (odpadní voda)</v>
      </c>
      <c r="C23" s="6"/>
      <c r="D23" s="580"/>
      <c r="E23" s="6" t="s">
        <v>17</v>
      </c>
      <c r="F23" s="690">
        <f>Udržitelnost!$D$23</f>
        <v>1181.9156969880003</v>
      </c>
      <c r="G23" s="1"/>
      <c r="H23" s="703"/>
      <c r="I23" s="1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16384" s="15" customFormat="1" ht="15" thickBot="1">
      <c r="A24" s="2"/>
      <c r="B24" s="573" t="str">
        <f>Udržitelnost!B24</f>
        <v>Plná výše odpisů VHI (pitná a odpadní voda) - celkem</v>
      </c>
      <c r="C24" s="573"/>
      <c r="D24" s="581"/>
      <c r="E24" s="573" t="s">
        <v>17</v>
      </c>
      <c r="F24" s="691">
        <f>Udržitelnost!D24</f>
        <v>1181.9156969880003</v>
      </c>
      <c r="G24" s="2"/>
      <c r="H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16384" s="8" customFormat="1" ht="15" thickBot="1">
      <c r="A25" s="1"/>
      <c r="B25" s="1"/>
      <c r="C25" s="1"/>
      <c r="D25" s="533"/>
      <c r="E25" s="533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16384" s="15" customFormat="1">
      <c r="A26" s="2"/>
      <c r="B26" s="576" t="str">
        <f>Udržitelnost!B6</f>
        <v>Minimální požadovaná výše ročních zdrojů do VH infrastruktury k dosažení plných odpisů dle OPŽP</v>
      </c>
      <c r="C26" s="576"/>
      <c r="D26" s="588"/>
      <c r="E26" s="588"/>
      <c r="F26" s="588"/>
      <c r="G26" s="589">
        <f>Udržitelnost!D8</f>
        <v>2024</v>
      </c>
      <c r="H26" s="589">
        <f>Udržitelnost!E8</f>
        <v>2025</v>
      </c>
      <c r="I26" s="589">
        <f>Udržitelnost!F8</f>
        <v>2026</v>
      </c>
      <c r="J26" s="589">
        <f>Udržitelnost!G8</f>
        <v>2027</v>
      </c>
      <c r="K26" s="589">
        <f>Udržitelnost!H8</f>
        <v>2028</v>
      </c>
      <c r="L26" s="589">
        <f>Udržitelnost!I8</f>
        <v>2029</v>
      </c>
      <c r="M26" s="589">
        <f>Udržitelnost!J8</f>
        <v>2030</v>
      </c>
      <c r="N26" s="589">
        <f>Udržitelnost!K8</f>
        <v>2031</v>
      </c>
      <c r="O26" s="589">
        <f>Udržitelnost!L8</f>
        <v>2032</v>
      </c>
      <c r="P26" s="589">
        <f>Udržitelnost!M8</f>
        <v>2033</v>
      </c>
      <c r="Q26" s="589">
        <f>Udržitelnost!N8</f>
        <v>2034</v>
      </c>
      <c r="R26" s="589">
        <f>Udržitelnost!O8</f>
        <v>2035</v>
      </c>
      <c r="S26" s="589">
        <f>Udržitelnost!P8</f>
        <v>2036</v>
      </c>
      <c r="T26" s="589">
        <f>Udržitelnost!Q8</f>
        <v>2037</v>
      </c>
      <c r="U26" s="589">
        <f>Udržitelnost!R8</f>
        <v>2038</v>
      </c>
      <c r="V26" s="589">
        <f>Udržitelnost!S8</f>
        <v>2039</v>
      </c>
      <c r="W26" s="589">
        <f>Udržitelnost!T8</f>
        <v>2040</v>
      </c>
      <c r="X26" s="589">
        <f>Udržitelnost!U8</f>
        <v>2041</v>
      </c>
      <c r="Y26" s="589">
        <f>Udržitelnost!V8</f>
        <v>2042</v>
      </c>
      <c r="Z26" s="589">
        <f>Udržitelnost!W8</f>
        <v>2043</v>
      </c>
      <c r="AA26" s="589">
        <f>Udržitelnost!X8</f>
        <v>2044</v>
      </c>
      <c r="AB26" s="589">
        <f>Udržitelnost!Y8</f>
        <v>2045</v>
      </c>
      <c r="AC26" s="589">
        <f>Udržitelnost!Z8</f>
        <v>2046</v>
      </c>
      <c r="AD26" s="589">
        <f>Udržitelnost!AA8</f>
        <v>2047</v>
      </c>
      <c r="AE26" s="589">
        <f>Udržitelnost!AB8</f>
        <v>2048</v>
      </c>
      <c r="AF26" s="589">
        <f>Udržitelnost!AC8</f>
        <v>2049</v>
      </c>
      <c r="AG26" s="589">
        <f>Udržitelnost!AD8</f>
        <v>2050</v>
      </c>
      <c r="AH26" s="589">
        <f>Udržitelnost!AE8</f>
        <v>2051</v>
      </c>
      <c r="AI26" s="589">
        <f>Udržitelnost!AF8</f>
        <v>2052</v>
      </c>
      <c r="AJ26" s="589">
        <f>Udržitelnost!AG8</f>
        <v>2053</v>
      </c>
      <c r="AK26" s="530"/>
      <c r="AL26" s="530"/>
      <c r="AM26" s="530"/>
      <c r="AN26" s="530"/>
      <c r="AO26" s="530"/>
      <c r="AP26" s="530"/>
      <c r="AQ26" s="530"/>
      <c r="AR26" s="530"/>
    </row>
    <row r="27" spans="1:16384" s="8" customFormat="1">
      <c r="A27" s="1"/>
      <c r="B27" s="1" t="str">
        <f>Udržitelnost!B9</f>
        <v>Minimální roční výše zdrojů do VHI dle OPŽP (pitná voda)</v>
      </c>
      <c r="C27" s="1"/>
      <c r="D27" s="533"/>
      <c r="E27" s="533"/>
      <c r="F27" s="1"/>
      <c r="G27" s="498">
        <f>IF(G26&lt;$C$18,0,(INDEX(Udržitelnost!$D$9:$AG$9,MATCH(G26,$G$26:$AJ$26))))</f>
        <v>0</v>
      </c>
      <c r="H27" s="498">
        <f>IF(H26&lt;$C$18,0,(INDEX(Udržitelnost!$D$9:$AG$9,MATCH(H26,$G$26:$AJ$26))))</f>
        <v>0</v>
      </c>
      <c r="I27" s="498">
        <f>IF(I26&lt;$C$18,0,(INDEX(Udržitelnost!$D$9:$AG$9,MATCH(I26,$G$26:$AJ$26))))</f>
        <v>0</v>
      </c>
      <c r="J27" s="498">
        <f>IF(J26&lt;$C$18,0,(INDEX(Udržitelnost!$D$9:$AG$9,MATCH(J26,$G$26:$AJ$26))))</f>
        <v>0</v>
      </c>
      <c r="K27" s="498">
        <f>IF(K26&lt;$C$18,0,(INDEX(Udržitelnost!$D$9:$AG$9,MATCH(K26,$G$26:$AJ$26))))</f>
        <v>0</v>
      </c>
      <c r="L27" s="498">
        <f>IF(L26&lt;$C$18,0,(INDEX(Udržitelnost!$D$9:$AG$9,MATCH(L26,$G$26:$AJ$26))))</f>
        <v>0</v>
      </c>
      <c r="M27" s="498">
        <f>IF(M26&lt;$C$18,0,(INDEX(Udržitelnost!$D$9:$AG$9,MATCH(M26,$G$26:$AJ$26))))</f>
        <v>0</v>
      </c>
      <c r="N27" s="498">
        <f>IF(N26&lt;$C$18,0,(INDEX(Udržitelnost!$D$9:$AG$9,MATCH(N26,$G$26:$AJ$26))))</f>
        <v>0</v>
      </c>
      <c r="O27" s="498">
        <f>IF(O26&lt;$C$18,0,(INDEX(Udržitelnost!$D$9:$AG$9,MATCH(O26,$G$26:$AJ$26))))</f>
        <v>0</v>
      </c>
      <c r="P27" s="498">
        <f>IF(P26&lt;$C$18,0,(INDEX(Udržitelnost!$D$9:$AG$9,MATCH(P26,$G$26:$AJ$26))))</f>
        <v>0</v>
      </c>
      <c r="Q27" s="498">
        <f>IF(Q26&lt;$C$18,0,(INDEX(Udržitelnost!$D$9:$AG$9,MATCH(Q26,$G$26:$AJ$26))))</f>
        <v>0</v>
      </c>
      <c r="R27" s="498">
        <f>IF(R26&lt;$C$18,0,(INDEX(Udržitelnost!$D$9:$AG$9,MATCH(R26,$G$26:$AJ$26))))</f>
        <v>0</v>
      </c>
      <c r="S27" s="498">
        <f>IF(S26&lt;$C$18,0,(INDEX(Udržitelnost!$D$9:$AG$9,MATCH(S26,$G$26:$AJ$26))))</f>
        <v>0</v>
      </c>
      <c r="T27" s="498">
        <f>IF(T26&lt;$C$18,0,(INDEX(Udržitelnost!$D$9:$AG$9,MATCH(T26,$G$26:$AJ$26))))</f>
        <v>0</v>
      </c>
      <c r="U27" s="498">
        <f>IF(U26&lt;$C$18,0,(INDEX(Udržitelnost!$D$9:$AG$9,MATCH(U26,$G$26:$AJ$26))))</f>
        <v>0</v>
      </c>
      <c r="V27" s="498">
        <f>IF(V26&lt;$C$18,0,(INDEX(Udržitelnost!$D$9:$AG$9,MATCH(V26,$G$26:$AJ$26))))</f>
        <v>0</v>
      </c>
      <c r="W27" s="498">
        <f>IF(W26&lt;$C$18,0,(INDEX(Udržitelnost!$D$9:$AG$9,MATCH(W26,$G$26:$AJ$26))))</f>
        <v>0</v>
      </c>
      <c r="X27" s="498">
        <f>IF(X26&lt;$C$18,0,(INDEX(Udržitelnost!$D$9:$AG$9,MATCH(X26,$G$26:$AJ$26))))</f>
        <v>0</v>
      </c>
      <c r="Y27" s="498">
        <f>IF(Y26&lt;$C$18,0,(INDEX(Udržitelnost!$D$9:$AG$9,MATCH(Y26,$G$26:$AJ$26))))</f>
        <v>0</v>
      </c>
      <c r="Z27" s="498">
        <f>IF(Z26&lt;$C$18,0,(INDEX(Udržitelnost!$D$9:$AG$9,MATCH(Z26,$G$26:$AJ$26))))</f>
        <v>0</v>
      </c>
      <c r="AA27" s="498">
        <f>IF(AA26&lt;$C$18,0,(INDEX(Udržitelnost!$D$9:$AG$9,MATCH(AA26,$G$26:$AJ$26))))</f>
        <v>0</v>
      </c>
      <c r="AB27" s="498">
        <f>IF(AB26&lt;$C$18,0,(INDEX(Udržitelnost!$D$9:$AG$9,MATCH(AB26,$G$26:$AJ$26))))</f>
        <v>0</v>
      </c>
      <c r="AC27" s="498">
        <f>IF(AC26&lt;$C$18,0,(INDEX(Udržitelnost!$D$9:$AG$9,MATCH(AC26,$G$26:$AJ$26))))</f>
        <v>0</v>
      </c>
      <c r="AD27" s="498">
        <f>IF(AD26&lt;$C$18,0,(INDEX(Udržitelnost!$D$9:$AG$9,MATCH(AD26,$G$26:$AJ$26))))</f>
        <v>0</v>
      </c>
      <c r="AE27" s="498">
        <f>IF(AE26&lt;$C$18,0,(INDEX(Udržitelnost!$D$9:$AG$9,MATCH(AE26,$G$26:$AJ$26))))</f>
        <v>0</v>
      </c>
      <c r="AF27" s="498">
        <f>IF(AF26&lt;$C$18,0,(INDEX(Udržitelnost!$D$9:$AG$9,MATCH(AF26,$G$26:$AJ$26))))</f>
        <v>0</v>
      </c>
      <c r="AG27" s="498">
        <f>IF(AG26&lt;$C$18,0,(INDEX(Udržitelnost!$D$9:$AG$9,MATCH(AG26,$G$26:$AJ$26))))</f>
        <v>0</v>
      </c>
      <c r="AH27" s="498">
        <f>IF(AH26&lt;$C$18,0,(INDEX(Udržitelnost!$D$9:$AG$9,MATCH(AH26,$G$26:$AJ$26))))</f>
        <v>0</v>
      </c>
      <c r="AI27" s="498">
        <f>IF(AI26&lt;$C$18,0,(INDEX(Udržitelnost!$D$9:$AG$9,MATCH(AI26,$G$26:$AJ$26))))</f>
        <v>0</v>
      </c>
      <c r="AJ27" s="498">
        <f>IF(AJ26&lt;$C$18,0,(INDEX(Udržitelnost!$D$9:$AG$9,MATCH(AJ26,$G$26:$AJ$26))))</f>
        <v>0</v>
      </c>
    </row>
    <row r="28" spans="1:16384" s="8" customFormat="1">
      <c r="A28" s="1"/>
      <c r="B28" s="584" t="str">
        <f>Udržitelnost!B10</f>
        <v>Minimální roční výše zdrojů do VHI dle OPŽP (odpadní voda)</v>
      </c>
      <c r="C28" s="584"/>
      <c r="D28" s="585"/>
      <c r="E28" s="585"/>
      <c r="F28" s="584"/>
      <c r="G28" s="497">
        <f>IF(G26&lt;$C$18,0,(INDEX(Udržitelnost!$D$10:$AG$10,MATCH(G26,$G$26:$AJ$26))))</f>
        <v>39.397189899600008</v>
      </c>
      <c r="H28" s="497">
        <f>IF(H26&lt;$C$18,0,(INDEX(Udržitelnost!$D$10:$AG$10,MATCH(H26,$G$26:$AJ$26))))</f>
        <v>78.794379799200016</v>
      </c>
      <c r="I28" s="497">
        <f>IF(I26&lt;$C$18,0,(INDEX(Udržitelnost!$D$10:$AG$10,MATCH(I26,$G$26:$AJ$26))))</f>
        <v>118.19156969880002</v>
      </c>
      <c r="J28" s="497">
        <f>IF(J26&lt;$C$18,0,(INDEX(Udržitelnost!$D$10:$AG$10,MATCH(J26,$G$26:$AJ$26))))</f>
        <v>157.58875959840003</v>
      </c>
      <c r="K28" s="497">
        <f>IF(K26&lt;$C$18,0,(INDEX(Udržitelnost!$D$10:$AG$10,MATCH(K26,$G$26:$AJ$26))))</f>
        <v>196.98594949800002</v>
      </c>
      <c r="L28" s="497">
        <f>IF(L26&lt;$C$18,0,(INDEX(Udržitelnost!$D$10:$AG$10,MATCH(L26,$G$26:$AJ$26))))</f>
        <v>236.38313939760002</v>
      </c>
      <c r="M28" s="497">
        <f>IF(M26&lt;$C$18,0,(INDEX(Udržitelnost!$D$10:$AG$10,MATCH(M26,$G$26:$AJ$26))))</f>
        <v>275.78032929720001</v>
      </c>
      <c r="N28" s="497">
        <f>IF(N26&lt;$C$18,0,(INDEX(Udržitelnost!$D$10:$AG$10,MATCH(N26,$G$26:$AJ$26))))</f>
        <v>315.17751919680001</v>
      </c>
      <c r="O28" s="497">
        <f>IF(O26&lt;$C$18,0,(INDEX(Udržitelnost!$D$10:$AG$10,MATCH(O26,$G$26:$AJ$26))))</f>
        <v>354.5747090964</v>
      </c>
      <c r="P28" s="497">
        <f>IF(P26&lt;$C$18,0,(INDEX(Udržitelnost!$D$10:$AG$10,MATCH(P26,$G$26:$AJ$26))))</f>
        <v>393.97189899599999</v>
      </c>
      <c r="Q28" s="497">
        <f>IF(Q26&lt;$C$18,0,(INDEX(Udržitelnost!$D$10:$AG$10,MATCH(Q26,$G$26:$AJ$26))))</f>
        <v>433.36908889559999</v>
      </c>
      <c r="R28" s="497">
        <f>IF(R26&lt;$C$18,0,(INDEX(Udržitelnost!$D$10:$AG$10,MATCH(R26,$G$26:$AJ$26))))</f>
        <v>472.76627879519998</v>
      </c>
      <c r="S28" s="497">
        <f>IF(S26&lt;$C$18,0,(INDEX(Udržitelnost!$D$10:$AG$10,MATCH(S26,$G$26:$AJ$26))))</f>
        <v>512.16346869480003</v>
      </c>
      <c r="T28" s="497">
        <f>IF(T26&lt;$C$18,0,(INDEX(Udržitelnost!$D$10:$AG$10,MATCH(T26,$G$26:$AJ$26))))</f>
        <v>551.56065859440002</v>
      </c>
      <c r="U28" s="497">
        <f>IF(U26&lt;$C$18,0,(INDEX(Udržitelnost!$D$10:$AG$10,MATCH(U26,$G$26:$AJ$26))))</f>
        <v>590.95784849400002</v>
      </c>
      <c r="V28" s="497">
        <f>IF(V26&lt;$C$18,0,(INDEX(Udržitelnost!$D$10:$AG$10,MATCH(V26,$G$26:$AJ$26))))</f>
        <v>630.35503839360001</v>
      </c>
      <c r="W28" s="497">
        <f>IF(W26&lt;$C$18,0,(INDEX(Udržitelnost!$D$10:$AG$10,MATCH(W26,$G$26:$AJ$26))))</f>
        <v>669.75222829320001</v>
      </c>
      <c r="X28" s="497">
        <f>IF(X26&lt;$C$18,0,(INDEX(Udržitelnost!$D$10:$AG$10,MATCH(X26,$G$26:$AJ$26))))</f>
        <v>709.1494181928</v>
      </c>
      <c r="Y28" s="497">
        <f>IF(Y26&lt;$C$18,0,(INDEX(Udržitelnost!$D$10:$AG$10,MATCH(Y26,$G$26:$AJ$26))))</f>
        <v>748.54660809239999</v>
      </c>
      <c r="Z28" s="497">
        <f>IF(Z26&lt;$C$18,0,(INDEX(Udržitelnost!$D$10:$AG$10,MATCH(Z26,$G$26:$AJ$26))))</f>
        <v>787.94379799199999</v>
      </c>
      <c r="AA28" s="497">
        <f>IF(AA26&lt;$C$18,0,(INDEX(Udržitelnost!$D$10:$AG$10,MATCH(AA26,$G$26:$AJ$26))))</f>
        <v>827.34098789159998</v>
      </c>
      <c r="AB28" s="497">
        <f>IF(AB26&lt;$C$18,0,(INDEX(Udržitelnost!$D$10:$AG$10,MATCH(AB26,$G$26:$AJ$26))))</f>
        <v>866.73817779119997</v>
      </c>
      <c r="AC28" s="497">
        <f>IF(AC26&lt;$C$18,0,(INDEX(Udržitelnost!$D$10:$AG$10,MATCH(AC26,$G$26:$AJ$26))))</f>
        <v>906.13536769079997</v>
      </c>
      <c r="AD28" s="497">
        <f>IF(AD26&lt;$C$18,0,(INDEX(Udržitelnost!$D$10:$AG$10,MATCH(AD26,$G$26:$AJ$26))))</f>
        <v>945.53255759039996</v>
      </c>
      <c r="AE28" s="497">
        <f>IF(AE26&lt;$C$18,0,(INDEX(Udržitelnost!$D$10:$AG$10,MATCH(AE26,$G$26:$AJ$26))))</f>
        <v>984.92974748999995</v>
      </c>
      <c r="AF28" s="497">
        <f>IF(AF26&lt;$C$18,0,(INDEX(Udržitelnost!$D$10:$AG$10,MATCH(AF26,$G$26:$AJ$26))))</f>
        <v>1024.3269373896001</v>
      </c>
      <c r="AG28" s="497">
        <f>IF(AG26&lt;$C$18,0,(INDEX(Udržitelnost!$D$10:$AG$10,MATCH(AG26,$G$26:$AJ$26))))</f>
        <v>1063.7241272892002</v>
      </c>
      <c r="AH28" s="497">
        <f>IF(AH26&lt;$C$18,0,(INDEX(Udržitelnost!$D$10:$AG$10,MATCH(AH26,$G$26:$AJ$26))))</f>
        <v>1103.1213171888003</v>
      </c>
      <c r="AI28" s="497">
        <f>IF(AI26&lt;$C$18,0,(INDEX(Udržitelnost!$D$10:$AG$10,MATCH(AI26,$G$26:$AJ$26))))</f>
        <v>1142.5185070884004</v>
      </c>
      <c r="AJ28" s="497">
        <f>IF(AJ26&lt;$C$18,0,(INDEX(Udržitelnost!$D$10:$AG$10,MATCH(AJ26,$G$26:$AJ$26))))</f>
        <v>1181.9156969880005</v>
      </c>
    </row>
    <row r="29" spans="1:16384" s="15" customFormat="1" ht="15" thickBot="1">
      <c r="A29" s="2"/>
      <c r="B29" s="573" t="str">
        <f>Udržitelnost!B11</f>
        <v>Minimální roční výše zdrojů do VHI dle OPŽP (pitná a odpadní voda) - celkem</v>
      </c>
      <c r="C29" s="573"/>
      <c r="D29" s="574"/>
      <c r="E29" s="574"/>
      <c r="F29" s="573"/>
      <c r="G29" s="680">
        <f>SUM(G27:G28)</f>
        <v>39.397189899600008</v>
      </c>
      <c r="H29" s="680">
        <f t="shared" ref="H29:L29" si="256">SUM(H27:H28)</f>
        <v>78.794379799200016</v>
      </c>
      <c r="I29" s="680">
        <f t="shared" si="256"/>
        <v>118.19156969880002</v>
      </c>
      <c r="J29" s="680">
        <f t="shared" si="256"/>
        <v>157.58875959840003</v>
      </c>
      <c r="K29" s="680">
        <f t="shared" si="256"/>
        <v>196.98594949800002</v>
      </c>
      <c r="L29" s="680">
        <f t="shared" si="256"/>
        <v>236.38313939760002</v>
      </c>
      <c r="M29" s="680">
        <f t="shared" ref="M29" si="257">SUM(M27:M28)</f>
        <v>275.78032929720001</v>
      </c>
      <c r="N29" s="680">
        <f t="shared" ref="N29" si="258">SUM(N27:N28)</f>
        <v>315.17751919680001</v>
      </c>
      <c r="O29" s="680">
        <f t="shared" ref="O29" si="259">SUM(O27:O28)</f>
        <v>354.5747090964</v>
      </c>
      <c r="P29" s="680">
        <f t="shared" ref="P29:Q29" si="260">SUM(P27:P28)</f>
        <v>393.97189899599999</v>
      </c>
      <c r="Q29" s="680">
        <f t="shared" si="260"/>
        <v>433.36908889559999</v>
      </c>
      <c r="R29" s="680">
        <f t="shared" ref="R29" si="261">SUM(R27:R28)</f>
        <v>472.76627879519998</v>
      </c>
      <c r="S29" s="680">
        <f t="shared" ref="S29" si="262">SUM(S27:S28)</f>
        <v>512.16346869480003</v>
      </c>
      <c r="T29" s="680">
        <f t="shared" ref="T29" si="263">SUM(T27:T28)</f>
        <v>551.56065859440002</v>
      </c>
      <c r="U29" s="680">
        <f t="shared" ref="U29:V29" si="264">SUM(U27:U28)</f>
        <v>590.95784849400002</v>
      </c>
      <c r="V29" s="680">
        <f t="shared" si="264"/>
        <v>630.35503839360001</v>
      </c>
      <c r="W29" s="680">
        <f t="shared" ref="W29" si="265">SUM(W27:W28)</f>
        <v>669.75222829320001</v>
      </c>
      <c r="X29" s="680">
        <f t="shared" ref="X29" si="266">SUM(X27:X28)</f>
        <v>709.1494181928</v>
      </c>
      <c r="Y29" s="680">
        <f t="shared" ref="Y29" si="267">SUM(Y27:Y28)</f>
        <v>748.54660809239999</v>
      </c>
      <c r="Z29" s="680">
        <f t="shared" ref="Z29:AA29" si="268">SUM(Z27:Z28)</f>
        <v>787.94379799199999</v>
      </c>
      <c r="AA29" s="680">
        <f t="shared" si="268"/>
        <v>827.34098789159998</v>
      </c>
      <c r="AB29" s="680">
        <f t="shared" ref="AB29" si="269">SUM(AB27:AB28)</f>
        <v>866.73817779119997</v>
      </c>
      <c r="AC29" s="680">
        <f t="shared" ref="AC29" si="270">SUM(AC27:AC28)</f>
        <v>906.13536769079997</v>
      </c>
      <c r="AD29" s="680">
        <f t="shared" ref="AD29" si="271">SUM(AD27:AD28)</f>
        <v>945.53255759039996</v>
      </c>
      <c r="AE29" s="680">
        <f t="shared" ref="AE29:AF29" si="272">SUM(AE27:AE28)</f>
        <v>984.92974748999995</v>
      </c>
      <c r="AF29" s="680">
        <f t="shared" si="272"/>
        <v>1024.3269373896001</v>
      </c>
      <c r="AG29" s="680">
        <f t="shared" ref="AG29" si="273">SUM(AG27:AG28)</f>
        <v>1063.7241272892002</v>
      </c>
      <c r="AH29" s="680">
        <f t="shared" ref="AH29" si="274">SUM(AH27:AH28)</f>
        <v>1103.1213171888003</v>
      </c>
      <c r="AI29" s="680">
        <f t="shared" ref="AI29" si="275">SUM(AI27:AI28)</f>
        <v>1142.5185070884004</v>
      </c>
      <c r="AJ29" s="680">
        <f t="shared" ref="AJ29" si="276">SUM(AJ27:AJ28)</f>
        <v>1181.9156969880005</v>
      </c>
    </row>
    <row r="30" spans="1:16384" s="8" customFormat="1" ht="15" thickBot="1">
      <c r="B30" s="1"/>
      <c r="C30" s="1"/>
      <c r="D30" s="533"/>
      <c r="E30" s="533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16384" s="15" customFormat="1">
      <c r="A31" s="2"/>
      <c r="B31" s="576" t="s">
        <v>293</v>
      </c>
      <c r="C31" s="576"/>
      <c r="D31" s="588"/>
      <c r="E31" s="588"/>
      <c r="F31" s="588"/>
      <c r="G31" s="589">
        <f>G26</f>
        <v>2024</v>
      </c>
      <c r="H31" s="589">
        <f t="shared" ref="H31:AJ31" si="277">H26</f>
        <v>2025</v>
      </c>
      <c r="I31" s="589">
        <f t="shared" si="277"/>
        <v>2026</v>
      </c>
      <c r="J31" s="589">
        <f t="shared" si="277"/>
        <v>2027</v>
      </c>
      <c r="K31" s="589">
        <f t="shared" si="277"/>
        <v>2028</v>
      </c>
      <c r="L31" s="589">
        <f t="shared" si="277"/>
        <v>2029</v>
      </c>
      <c r="M31" s="589">
        <f t="shared" si="277"/>
        <v>2030</v>
      </c>
      <c r="N31" s="589">
        <f t="shared" si="277"/>
        <v>2031</v>
      </c>
      <c r="O31" s="589">
        <f t="shared" si="277"/>
        <v>2032</v>
      </c>
      <c r="P31" s="589">
        <f t="shared" si="277"/>
        <v>2033</v>
      </c>
      <c r="Q31" s="589">
        <f t="shared" si="277"/>
        <v>2034</v>
      </c>
      <c r="R31" s="589">
        <f t="shared" si="277"/>
        <v>2035</v>
      </c>
      <c r="S31" s="589">
        <f t="shared" si="277"/>
        <v>2036</v>
      </c>
      <c r="T31" s="589">
        <f t="shared" si="277"/>
        <v>2037</v>
      </c>
      <c r="U31" s="589">
        <f t="shared" si="277"/>
        <v>2038</v>
      </c>
      <c r="V31" s="589">
        <f t="shared" si="277"/>
        <v>2039</v>
      </c>
      <c r="W31" s="589">
        <f t="shared" si="277"/>
        <v>2040</v>
      </c>
      <c r="X31" s="589">
        <f t="shared" si="277"/>
        <v>2041</v>
      </c>
      <c r="Y31" s="589">
        <f t="shared" si="277"/>
        <v>2042</v>
      </c>
      <c r="Z31" s="589">
        <f t="shared" si="277"/>
        <v>2043</v>
      </c>
      <c r="AA31" s="589">
        <f t="shared" si="277"/>
        <v>2044</v>
      </c>
      <c r="AB31" s="589">
        <f t="shared" si="277"/>
        <v>2045</v>
      </c>
      <c r="AC31" s="589">
        <f t="shared" si="277"/>
        <v>2046</v>
      </c>
      <c r="AD31" s="589">
        <f t="shared" si="277"/>
        <v>2047</v>
      </c>
      <c r="AE31" s="589">
        <f t="shared" si="277"/>
        <v>2048</v>
      </c>
      <c r="AF31" s="589">
        <f t="shared" si="277"/>
        <v>2049</v>
      </c>
      <c r="AG31" s="589">
        <f t="shared" si="277"/>
        <v>2050</v>
      </c>
      <c r="AH31" s="589">
        <f t="shared" si="277"/>
        <v>2051</v>
      </c>
      <c r="AI31" s="589">
        <f t="shared" si="277"/>
        <v>2052</v>
      </c>
      <c r="AJ31" s="589">
        <f t="shared" si="277"/>
        <v>2053</v>
      </c>
      <c r="AK31" s="530"/>
      <c r="AL31" s="530"/>
      <c r="AM31" s="530"/>
      <c r="AN31" s="530"/>
      <c r="AO31" s="530"/>
      <c r="AP31" s="530"/>
      <c r="AQ31" s="530"/>
      <c r="AR31" s="530"/>
    </row>
    <row r="32" spans="1:16384" s="8" customFormat="1">
      <c r="A32" s="1"/>
      <c r="B32" s="1" t="str">
        <f>Udržitelnost!B13</f>
        <v>Minimální roční výše zdrojů do VHI dle OPŽP (pitná voda) - kumulovaná</v>
      </c>
      <c r="C32" s="1"/>
      <c r="D32" s="1"/>
      <c r="E32" s="1"/>
      <c r="F32" s="1"/>
      <c r="G32" s="498">
        <f>G27</f>
        <v>0</v>
      </c>
      <c r="H32" s="498">
        <f>G32+H27</f>
        <v>0</v>
      </c>
      <c r="I32" s="498">
        <f t="shared" ref="I32:AJ32" si="278">H32+I27</f>
        <v>0</v>
      </c>
      <c r="J32" s="498">
        <f t="shared" si="278"/>
        <v>0</v>
      </c>
      <c r="K32" s="498">
        <f t="shared" si="278"/>
        <v>0</v>
      </c>
      <c r="L32" s="498">
        <f t="shared" si="278"/>
        <v>0</v>
      </c>
      <c r="M32" s="498">
        <f t="shared" si="278"/>
        <v>0</v>
      </c>
      <c r="N32" s="498">
        <f t="shared" si="278"/>
        <v>0</v>
      </c>
      <c r="O32" s="498">
        <f t="shared" si="278"/>
        <v>0</v>
      </c>
      <c r="P32" s="498">
        <f t="shared" si="278"/>
        <v>0</v>
      </c>
      <c r="Q32" s="498">
        <f t="shared" si="278"/>
        <v>0</v>
      </c>
      <c r="R32" s="498">
        <f t="shared" si="278"/>
        <v>0</v>
      </c>
      <c r="S32" s="498">
        <f t="shared" si="278"/>
        <v>0</v>
      </c>
      <c r="T32" s="498">
        <f t="shared" si="278"/>
        <v>0</v>
      </c>
      <c r="U32" s="498">
        <f t="shared" si="278"/>
        <v>0</v>
      </c>
      <c r="V32" s="498">
        <f t="shared" si="278"/>
        <v>0</v>
      </c>
      <c r="W32" s="498">
        <f t="shared" si="278"/>
        <v>0</v>
      </c>
      <c r="X32" s="498">
        <f t="shared" si="278"/>
        <v>0</v>
      </c>
      <c r="Y32" s="498">
        <f t="shared" si="278"/>
        <v>0</v>
      </c>
      <c r="Z32" s="498">
        <f t="shared" si="278"/>
        <v>0</v>
      </c>
      <c r="AA32" s="498">
        <f t="shared" si="278"/>
        <v>0</v>
      </c>
      <c r="AB32" s="498">
        <f t="shared" si="278"/>
        <v>0</v>
      </c>
      <c r="AC32" s="498">
        <f t="shared" si="278"/>
        <v>0</v>
      </c>
      <c r="AD32" s="498">
        <f t="shared" si="278"/>
        <v>0</v>
      </c>
      <c r="AE32" s="498">
        <f t="shared" si="278"/>
        <v>0</v>
      </c>
      <c r="AF32" s="498">
        <f t="shared" si="278"/>
        <v>0</v>
      </c>
      <c r="AG32" s="498">
        <f t="shared" si="278"/>
        <v>0</v>
      </c>
      <c r="AH32" s="498">
        <f t="shared" si="278"/>
        <v>0</v>
      </c>
      <c r="AI32" s="498">
        <f t="shared" si="278"/>
        <v>0</v>
      </c>
      <c r="AJ32" s="498">
        <f t="shared" si="278"/>
        <v>0</v>
      </c>
    </row>
    <row r="33" spans="1:44" s="8" customFormat="1">
      <c r="A33" s="1"/>
      <c r="B33" s="584" t="str">
        <f>Udržitelnost!B14</f>
        <v>Minimální roční výše zdrojů do VHI dle OPŽP (odpadní voda) - kumulovaná</v>
      </c>
      <c r="C33" s="584"/>
      <c r="D33" s="584"/>
      <c r="E33" s="584"/>
      <c r="F33" s="584"/>
      <c r="G33" s="565">
        <f>G28</f>
        <v>39.397189899600008</v>
      </c>
      <c r="H33" s="565">
        <f>G33+H28</f>
        <v>118.19156969880002</v>
      </c>
      <c r="I33" s="565">
        <f t="shared" ref="I33:AJ33" si="279">H33+I28</f>
        <v>236.38313939760005</v>
      </c>
      <c r="J33" s="565">
        <f t="shared" si="279"/>
        <v>393.97189899600005</v>
      </c>
      <c r="K33" s="565">
        <f t="shared" si="279"/>
        <v>590.95784849400002</v>
      </c>
      <c r="L33" s="565">
        <f t="shared" si="279"/>
        <v>827.34098789159998</v>
      </c>
      <c r="M33" s="565">
        <f t="shared" si="279"/>
        <v>1103.1213171888</v>
      </c>
      <c r="N33" s="565">
        <f t="shared" si="279"/>
        <v>1418.2988363856</v>
      </c>
      <c r="O33" s="565">
        <f t="shared" si="279"/>
        <v>1772.8735454820001</v>
      </c>
      <c r="P33" s="565">
        <f t="shared" si="279"/>
        <v>2166.845444478</v>
      </c>
      <c r="Q33" s="565">
        <f t="shared" si="279"/>
        <v>2600.2145333735998</v>
      </c>
      <c r="R33" s="565">
        <f t="shared" si="279"/>
        <v>3072.9808121687997</v>
      </c>
      <c r="S33" s="565">
        <f t="shared" si="279"/>
        <v>3585.1442808635998</v>
      </c>
      <c r="T33" s="565">
        <f t="shared" si="279"/>
        <v>4136.7049394579999</v>
      </c>
      <c r="U33" s="565">
        <f t="shared" si="279"/>
        <v>4727.6627879520001</v>
      </c>
      <c r="V33" s="565">
        <f t="shared" si="279"/>
        <v>5358.0178263456</v>
      </c>
      <c r="W33" s="565">
        <f t="shared" si="279"/>
        <v>6027.7700546388005</v>
      </c>
      <c r="X33" s="565">
        <f t="shared" si="279"/>
        <v>6736.9194728316006</v>
      </c>
      <c r="Y33" s="565">
        <f t="shared" si="279"/>
        <v>7485.4660809240004</v>
      </c>
      <c r="Z33" s="565">
        <f t="shared" si="279"/>
        <v>8273.4098789159998</v>
      </c>
      <c r="AA33" s="565">
        <f t="shared" si="279"/>
        <v>9100.7508668076007</v>
      </c>
      <c r="AB33" s="565">
        <f t="shared" si="279"/>
        <v>9967.4890445988003</v>
      </c>
      <c r="AC33" s="565">
        <f t="shared" si="279"/>
        <v>10873.624412289601</v>
      </c>
      <c r="AD33" s="565">
        <f t="shared" si="279"/>
        <v>11819.156969880001</v>
      </c>
      <c r="AE33" s="565">
        <f t="shared" si="279"/>
        <v>12804.086717370001</v>
      </c>
      <c r="AF33" s="565">
        <f t="shared" si="279"/>
        <v>13828.413654759601</v>
      </c>
      <c r="AG33" s="565">
        <f t="shared" si="279"/>
        <v>14892.137782048801</v>
      </c>
      <c r="AH33" s="565">
        <f t="shared" si="279"/>
        <v>15995.259099237603</v>
      </c>
      <c r="AI33" s="565">
        <f t="shared" si="279"/>
        <v>17137.777606326003</v>
      </c>
      <c r="AJ33" s="565">
        <f t="shared" si="279"/>
        <v>18319.693303314001</v>
      </c>
    </row>
    <row r="34" spans="1:44" s="8" customFormat="1" ht="15" thickBot="1">
      <c r="A34" s="1"/>
      <c r="B34" s="573" t="str">
        <f>Udržitelnost!B15</f>
        <v>Minimální roční výše zdrojů do VHI dle OPŽP (pitná a odpadní voda) - celkem - kumulovaná</v>
      </c>
      <c r="C34" s="573"/>
      <c r="D34" s="573"/>
      <c r="E34" s="573"/>
      <c r="F34" s="573"/>
      <c r="G34" s="575">
        <f>SUM(G32:G33)</f>
        <v>39.397189899600008</v>
      </c>
      <c r="H34" s="575">
        <f t="shared" ref="H34:AJ34" si="280">SUM(H32:H33)</f>
        <v>118.19156969880002</v>
      </c>
      <c r="I34" s="575">
        <f t="shared" si="280"/>
        <v>236.38313939760005</v>
      </c>
      <c r="J34" s="575">
        <f t="shared" si="280"/>
        <v>393.97189899600005</v>
      </c>
      <c r="K34" s="575">
        <f t="shared" si="280"/>
        <v>590.95784849400002</v>
      </c>
      <c r="L34" s="575">
        <f t="shared" si="280"/>
        <v>827.34098789159998</v>
      </c>
      <c r="M34" s="575">
        <f t="shared" si="280"/>
        <v>1103.1213171888</v>
      </c>
      <c r="N34" s="575">
        <f t="shared" si="280"/>
        <v>1418.2988363856</v>
      </c>
      <c r="O34" s="575">
        <f t="shared" si="280"/>
        <v>1772.8735454820001</v>
      </c>
      <c r="P34" s="575">
        <f t="shared" si="280"/>
        <v>2166.845444478</v>
      </c>
      <c r="Q34" s="575">
        <f t="shared" si="280"/>
        <v>2600.2145333735998</v>
      </c>
      <c r="R34" s="575">
        <f t="shared" si="280"/>
        <v>3072.9808121687997</v>
      </c>
      <c r="S34" s="575">
        <f t="shared" si="280"/>
        <v>3585.1442808635998</v>
      </c>
      <c r="T34" s="575">
        <f t="shared" si="280"/>
        <v>4136.7049394579999</v>
      </c>
      <c r="U34" s="575">
        <f t="shared" si="280"/>
        <v>4727.6627879520001</v>
      </c>
      <c r="V34" s="575">
        <f t="shared" si="280"/>
        <v>5358.0178263456</v>
      </c>
      <c r="W34" s="575">
        <f t="shared" si="280"/>
        <v>6027.7700546388005</v>
      </c>
      <c r="X34" s="575">
        <f t="shared" si="280"/>
        <v>6736.9194728316006</v>
      </c>
      <c r="Y34" s="575">
        <f t="shared" si="280"/>
        <v>7485.4660809240004</v>
      </c>
      <c r="Z34" s="575">
        <f t="shared" si="280"/>
        <v>8273.4098789159998</v>
      </c>
      <c r="AA34" s="575">
        <f t="shared" si="280"/>
        <v>9100.7508668076007</v>
      </c>
      <c r="AB34" s="575">
        <f t="shared" si="280"/>
        <v>9967.4890445988003</v>
      </c>
      <c r="AC34" s="575">
        <f t="shared" si="280"/>
        <v>10873.624412289601</v>
      </c>
      <c r="AD34" s="575">
        <f t="shared" si="280"/>
        <v>11819.156969880001</v>
      </c>
      <c r="AE34" s="575">
        <f t="shared" si="280"/>
        <v>12804.086717370001</v>
      </c>
      <c r="AF34" s="575">
        <f t="shared" si="280"/>
        <v>13828.413654759601</v>
      </c>
      <c r="AG34" s="575">
        <f t="shared" si="280"/>
        <v>14892.137782048801</v>
      </c>
      <c r="AH34" s="575">
        <f t="shared" si="280"/>
        <v>15995.259099237603</v>
      </c>
      <c r="AI34" s="575">
        <f t="shared" si="280"/>
        <v>17137.777606326003</v>
      </c>
      <c r="AJ34" s="575">
        <f t="shared" si="280"/>
        <v>18319.693303314001</v>
      </c>
    </row>
    <row r="35" spans="1:44" s="8" customFormat="1" ht="15" thickBot="1">
      <c r="A35" s="1"/>
      <c r="B35" s="7"/>
      <c r="C35" s="7"/>
      <c r="D35" s="7"/>
      <c r="E35" s="7"/>
      <c r="F35" s="7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  <c r="U35" s="771"/>
      <c r="V35" s="771"/>
      <c r="W35" s="771"/>
      <c r="X35" s="771"/>
      <c r="Y35" s="771"/>
      <c r="Z35" s="771"/>
      <c r="AA35" s="771"/>
      <c r="AB35" s="771"/>
      <c r="AC35" s="771"/>
      <c r="AD35" s="771"/>
      <c r="AE35" s="771"/>
      <c r="AF35" s="771"/>
      <c r="AG35" s="771"/>
      <c r="AH35" s="771"/>
      <c r="AI35" s="771"/>
      <c r="AJ35" s="771"/>
    </row>
    <row r="36" spans="1:44" s="15" customFormat="1">
      <c r="A36" s="2"/>
      <c r="B36" s="576" t="str">
        <f>Udržitelnost!B26</f>
        <v>Skutečná roční výše zdrojů do VH infrastruktury dle každoročně zadané kalkulace provozních nákladů</v>
      </c>
      <c r="C36" s="576"/>
      <c r="D36" s="588"/>
      <c r="E36" s="588"/>
      <c r="F36" s="588"/>
      <c r="G36" s="589">
        <f>G31</f>
        <v>2024</v>
      </c>
      <c r="H36" s="589">
        <f t="shared" ref="H36:AJ36" si="281">H31</f>
        <v>2025</v>
      </c>
      <c r="I36" s="589">
        <f t="shared" si="281"/>
        <v>2026</v>
      </c>
      <c r="J36" s="589">
        <f t="shared" si="281"/>
        <v>2027</v>
      </c>
      <c r="K36" s="589">
        <f t="shared" si="281"/>
        <v>2028</v>
      </c>
      <c r="L36" s="589">
        <f t="shared" si="281"/>
        <v>2029</v>
      </c>
      <c r="M36" s="589">
        <f t="shared" si="281"/>
        <v>2030</v>
      </c>
      <c r="N36" s="589">
        <f t="shared" si="281"/>
        <v>2031</v>
      </c>
      <c r="O36" s="589">
        <f t="shared" si="281"/>
        <v>2032</v>
      </c>
      <c r="P36" s="589">
        <f t="shared" si="281"/>
        <v>2033</v>
      </c>
      <c r="Q36" s="589">
        <f t="shared" si="281"/>
        <v>2034</v>
      </c>
      <c r="R36" s="589">
        <f t="shared" si="281"/>
        <v>2035</v>
      </c>
      <c r="S36" s="589">
        <f t="shared" si="281"/>
        <v>2036</v>
      </c>
      <c r="T36" s="589">
        <f t="shared" si="281"/>
        <v>2037</v>
      </c>
      <c r="U36" s="589">
        <f t="shared" si="281"/>
        <v>2038</v>
      </c>
      <c r="V36" s="589">
        <f t="shared" si="281"/>
        <v>2039</v>
      </c>
      <c r="W36" s="589">
        <f t="shared" si="281"/>
        <v>2040</v>
      </c>
      <c r="X36" s="589">
        <f t="shared" si="281"/>
        <v>2041</v>
      </c>
      <c r="Y36" s="589">
        <f t="shared" si="281"/>
        <v>2042</v>
      </c>
      <c r="Z36" s="589">
        <f t="shared" si="281"/>
        <v>2043</v>
      </c>
      <c r="AA36" s="589">
        <f t="shared" si="281"/>
        <v>2044</v>
      </c>
      <c r="AB36" s="589">
        <f t="shared" si="281"/>
        <v>2045</v>
      </c>
      <c r="AC36" s="589">
        <f t="shared" si="281"/>
        <v>2046</v>
      </c>
      <c r="AD36" s="589">
        <f t="shared" si="281"/>
        <v>2047</v>
      </c>
      <c r="AE36" s="589">
        <f t="shared" si="281"/>
        <v>2048</v>
      </c>
      <c r="AF36" s="589">
        <f t="shared" si="281"/>
        <v>2049</v>
      </c>
      <c r="AG36" s="589">
        <f t="shared" si="281"/>
        <v>2050</v>
      </c>
      <c r="AH36" s="589">
        <f t="shared" si="281"/>
        <v>2051</v>
      </c>
      <c r="AI36" s="589">
        <f t="shared" si="281"/>
        <v>2052</v>
      </c>
      <c r="AJ36" s="589">
        <f t="shared" si="281"/>
        <v>2053</v>
      </c>
      <c r="AK36" s="530"/>
      <c r="AL36" s="530"/>
      <c r="AM36" s="530"/>
      <c r="AN36" s="530"/>
      <c r="AO36" s="530"/>
      <c r="AP36" s="530"/>
      <c r="AQ36" s="530"/>
      <c r="AR36" s="530"/>
    </row>
    <row r="37" spans="1:44" s="8" customFormat="1">
      <c r="A37" s="1"/>
      <c r="B37" s="1" t="str">
        <f>Udržitelnost!B29</f>
        <v>Skutečná výše ročních zdrojů do VHI (pitná voda)</v>
      </c>
      <c r="C37" s="1"/>
      <c r="D37" s="1"/>
      <c r="E37" s="1"/>
      <c r="F37" s="1"/>
      <c r="G37" s="498">
        <f>Udržitelnost!D29</f>
        <v>0</v>
      </c>
      <c r="H37" s="498">
        <f>Udržitelnost!E29</f>
        <v>0</v>
      </c>
      <c r="I37" s="498">
        <f>Udržitelnost!F29</f>
        <v>0</v>
      </c>
      <c r="J37" s="498">
        <f>Udržitelnost!G29</f>
        <v>0</v>
      </c>
      <c r="K37" s="498">
        <f>Udržitelnost!H29</f>
        <v>0</v>
      </c>
      <c r="L37" s="498">
        <f>Udržitelnost!I29</f>
        <v>0</v>
      </c>
      <c r="M37" s="498">
        <f>Udržitelnost!J29</f>
        <v>0</v>
      </c>
      <c r="N37" s="498">
        <f>Udržitelnost!K29</f>
        <v>0</v>
      </c>
      <c r="O37" s="498">
        <f>Udržitelnost!L29</f>
        <v>0</v>
      </c>
      <c r="P37" s="498">
        <f>Udržitelnost!M29</f>
        <v>0</v>
      </c>
      <c r="Q37" s="498">
        <f>Udržitelnost!N29</f>
        <v>0</v>
      </c>
      <c r="R37" s="498">
        <f>Udržitelnost!O29</f>
        <v>0</v>
      </c>
      <c r="S37" s="498">
        <f>Udržitelnost!P29</f>
        <v>0</v>
      </c>
      <c r="T37" s="498">
        <f>Udržitelnost!Q29</f>
        <v>0</v>
      </c>
      <c r="U37" s="498">
        <f>Udržitelnost!R29</f>
        <v>0</v>
      </c>
      <c r="V37" s="498">
        <f>Udržitelnost!S29</f>
        <v>0</v>
      </c>
      <c r="W37" s="498">
        <f>Udržitelnost!T29</f>
        <v>0</v>
      </c>
      <c r="X37" s="498">
        <f>Udržitelnost!U29</f>
        <v>0</v>
      </c>
      <c r="Y37" s="498">
        <f>Udržitelnost!V29</f>
        <v>0</v>
      </c>
      <c r="Z37" s="498">
        <f>Udržitelnost!W29</f>
        <v>0</v>
      </c>
      <c r="AA37" s="498">
        <f>Udržitelnost!X29</f>
        <v>0</v>
      </c>
      <c r="AB37" s="498">
        <f>Udržitelnost!Y29</f>
        <v>0</v>
      </c>
      <c r="AC37" s="498">
        <f>Udržitelnost!Z29</f>
        <v>0</v>
      </c>
      <c r="AD37" s="498">
        <f>Udržitelnost!AA29</f>
        <v>0</v>
      </c>
      <c r="AE37" s="498">
        <f>Udržitelnost!AB29</f>
        <v>0</v>
      </c>
      <c r="AF37" s="498">
        <f>Udržitelnost!AC29</f>
        <v>0</v>
      </c>
      <c r="AG37" s="498">
        <f>Udržitelnost!AD29</f>
        <v>0</v>
      </c>
      <c r="AH37" s="498">
        <f>Udržitelnost!AE29</f>
        <v>0</v>
      </c>
      <c r="AI37" s="498">
        <f>Udržitelnost!AF29</f>
        <v>0</v>
      </c>
      <c r="AJ37" s="498">
        <f>Udržitelnost!AG29</f>
        <v>0</v>
      </c>
    </row>
    <row r="38" spans="1:44" s="8" customFormat="1">
      <c r="A38" s="1"/>
      <c r="B38" s="584" t="str">
        <f>Udržitelnost!B30</f>
        <v>Skutečná výše ročních zdrojů  do VHI (odpadní voda)</v>
      </c>
      <c r="C38" s="584"/>
      <c r="D38" s="584"/>
      <c r="E38" s="584"/>
      <c r="F38" s="584"/>
      <c r="G38" s="565">
        <f>Udržitelnost!D30</f>
        <v>217</v>
      </c>
      <c r="H38" s="565">
        <f>Udržitelnost!E30</f>
        <v>217</v>
      </c>
      <c r="I38" s="565">
        <f>Udržitelnost!F30</f>
        <v>217</v>
      </c>
      <c r="J38" s="565">
        <f>Udržitelnost!G30</f>
        <v>217</v>
      </c>
      <c r="K38" s="565">
        <f>Udržitelnost!H30</f>
        <v>217</v>
      </c>
      <c r="L38" s="565">
        <f>Udržitelnost!I30</f>
        <v>216.99999999999997</v>
      </c>
      <c r="M38" s="565">
        <f>Udržitelnost!J30</f>
        <v>216.99999999999997</v>
      </c>
      <c r="N38" s="565">
        <f>Udržitelnost!K30</f>
        <v>217</v>
      </c>
      <c r="O38" s="565">
        <f>Udržitelnost!L30</f>
        <v>216.99999999999997</v>
      </c>
      <c r="P38" s="565">
        <f>Udržitelnost!M30</f>
        <v>217</v>
      </c>
      <c r="Q38" s="565">
        <f>Udržitelnost!N30</f>
        <v>212.74509803921569</v>
      </c>
      <c r="R38" s="565">
        <f>Udržitelnost!O30</f>
        <v>208.57362552864282</v>
      </c>
      <c r="S38" s="565">
        <f>Udržitelnost!P30</f>
        <v>204.48394659670865</v>
      </c>
      <c r="T38" s="565">
        <f>Udržitelnost!Q30</f>
        <v>200.47445744775359</v>
      </c>
      <c r="U38" s="565">
        <f>Udržitelnost!R30</f>
        <v>196.54358573309176</v>
      </c>
      <c r="V38" s="565">
        <f>Udržitelnost!S30</f>
        <v>192.68978993440371</v>
      </c>
      <c r="W38" s="565">
        <f>Udržitelnost!T30</f>
        <v>188.9115587592193</v>
      </c>
      <c r="X38" s="565">
        <f>Udržitelnost!U30</f>
        <v>185.20741054825422</v>
      </c>
      <c r="Y38" s="565">
        <f>Udržitelnost!V30</f>
        <v>181.57589269436687</v>
      </c>
      <c r="Z38" s="565">
        <f>Udržitelnost!W30</f>
        <v>178.0155810729087</v>
      </c>
      <c r="AA38" s="565">
        <f>Udržitelnost!X30</f>
        <v>174.52507948324381</v>
      </c>
      <c r="AB38" s="565">
        <f>Udržitelnost!Y30</f>
        <v>171.10301910121942</v>
      </c>
      <c r="AC38" s="565">
        <f>Udržitelnost!Z30</f>
        <v>167.74805794237199</v>
      </c>
      <c r="AD38" s="565">
        <f>Udržitelnost!AA30</f>
        <v>164.45888033565882</v>
      </c>
      <c r="AE38" s="565">
        <f>Udržitelnost!AB30</f>
        <v>161.23419640750862</v>
      </c>
      <c r="AF38" s="565">
        <f>Udržitelnost!AC30</f>
        <v>158.07274157598886</v>
      </c>
      <c r="AG38" s="565">
        <f>Udržitelnost!AD30</f>
        <v>154.97327605489104</v>
      </c>
      <c r="AH38" s="565">
        <f>Udržitelnost!AE30</f>
        <v>151.93458436754023</v>
      </c>
      <c r="AI38" s="565">
        <f>Udržitelnost!AF30</f>
        <v>151.93458436754023</v>
      </c>
      <c r="AJ38" s="565">
        <f>Udržitelnost!AG30</f>
        <v>151.93458436754023</v>
      </c>
    </row>
    <row r="39" spans="1:44" s="8" customFormat="1" ht="15" thickBot="1">
      <c r="A39" s="1"/>
      <c r="B39" s="573" t="str">
        <f>Udržitelnost!B31</f>
        <v>Skutečná výše ročních zdrojů do VHI (pitná a odpadní voda) - celkem</v>
      </c>
      <c r="C39" s="573"/>
      <c r="D39" s="573"/>
      <c r="E39" s="573"/>
      <c r="F39" s="573"/>
      <c r="G39" s="575">
        <f>SUM(G37:G38)</f>
        <v>217</v>
      </c>
      <c r="H39" s="575">
        <f t="shared" ref="H39:AJ39" si="282">SUM(H37:H38)</f>
        <v>217</v>
      </c>
      <c r="I39" s="575">
        <f t="shared" si="282"/>
        <v>217</v>
      </c>
      <c r="J39" s="575">
        <f t="shared" si="282"/>
        <v>217</v>
      </c>
      <c r="K39" s="575">
        <f t="shared" si="282"/>
        <v>217</v>
      </c>
      <c r="L39" s="575">
        <f t="shared" si="282"/>
        <v>216.99999999999997</v>
      </c>
      <c r="M39" s="575">
        <f t="shared" si="282"/>
        <v>216.99999999999997</v>
      </c>
      <c r="N39" s="575">
        <f t="shared" si="282"/>
        <v>217</v>
      </c>
      <c r="O39" s="575">
        <f t="shared" si="282"/>
        <v>216.99999999999997</v>
      </c>
      <c r="P39" s="575">
        <f t="shared" si="282"/>
        <v>217</v>
      </c>
      <c r="Q39" s="575">
        <f t="shared" si="282"/>
        <v>212.74509803921569</v>
      </c>
      <c r="R39" s="575">
        <f t="shared" si="282"/>
        <v>208.57362552864282</v>
      </c>
      <c r="S39" s="575">
        <f t="shared" si="282"/>
        <v>204.48394659670865</v>
      </c>
      <c r="T39" s="575">
        <f t="shared" si="282"/>
        <v>200.47445744775359</v>
      </c>
      <c r="U39" s="575">
        <f t="shared" si="282"/>
        <v>196.54358573309176</v>
      </c>
      <c r="V39" s="575">
        <f t="shared" si="282"/>
        <v>192.68978993440371</v>
      </c>
      <c r="W39" s="575">
        <f t="shared" si="282"/>
        <v>188.9115587592193</v>
      </c>
      <c r="X39" s="575">
        <f t="shared" si="282"/>
        <v>185.20741054825422</v>
      </c>
      <c r="Y39" s="575">
        <f t="shared" si="282"/>
        <v>181.57589269436687</v>
      </c>
      <c r="Z39" s="575">
        <f t="shared" si="282"/>
        <v>178.0155810729087</v>
      </c>
      <c r="AA39" s="575">
        <f t="shared" si="282"/>
        <v>174.52507948324381</v>
      </c>
      <c r="AB39" s="575">
        <f t="shared" si="282"/>
        <v>171.10301910121942</v>
      </c>
      <c r="AC39" s="575">
        <f t="shared" si="282"/>
        <v>167.74805794237199</v>
      </c>
      <c r="AD39" s="575">
        <f t="shared" si="282"/>
        <v>164.45888033565882</v>
      </c>
      <c r="AE39" s="575">
        <f t="shared" si="282"/>
        <v>161.23419640750862</v>
      </c>
      <c r="AF39" s="575">
        <f t="shared" si="282"/>
        <v>158.07274157598886</v>
      </c>
      <c r="AG39" s="575">
        <f t="shared" si="282"/>
        <v>154.97327605489104</v>
      </c>
      <c r="AH39" s="575">
        <f t="shared" si="282"/>
        <v>151.93458436754023</v>
      </c>
      <c r="AI39" s="575">
        <f t="shared" si="282"/>
        <v>151.93458436754023</v>
      </c>
      <c r="AJ39" s="575">
        <f t="shared" si="282"/>
        <v>151.93458436754023</v>
      </c>
    </row>
    <row r="40" spans="1:44" s="8" customFormat="1" ht="15" thickBot="1">
      <c r="A40" s="1"/>
      <c r="B40" s="7"/>
      <c r="C40" s="7"/>
      <c r="D40" s="7"/>
      <c r="E40" s="7"/>
      <c r="F40" s="7"/>
      <c r="G40" s="771"/>
      <c r="H40" s="771"/>
      <c r="I40" s="771"/>
      <c r="J40" s="771"/>
      <c r="K40" s="771"/>
      <c r="L40" s="771"/>
      <c r="M40" s="771"/>
      <c r="N40" s="771"/>
      <c r="O40" s="771"/>
      <c r="P40" s="771"/>
      <c r="Q40" s="771"/>
      <c r="R40" s="771"/>
      <c r="S40" s="771"/>
      <c r="T40" s="771"/>
      <c r="U40" s="771"/>
      <c r="V40" s="771"/>
      <c r="W40" s="771"/>
      <c r="X40" s="771"/>
      <c r="Y40" s="771"/>
      <c r="Z40" s="771"/>
      <c r="AA40" s="771"/>
      <c r="AB40" s="771"/>
      <c r="AC40" s="771"/>
      <c r="AD40" s="771"/>
      <c r="AE40" s="771"/>
      <c r="AF40" s="771"/>
      <c r="AG40" s="771"/>
      <c r="AH40" s="771"/>
      <c r="AI40" s="771"/>
      <c r="AJ40" s="771"/>
    </row>
    <row r="41" spans="1:44" s="15" customFormat="1">
      <c r="A41" s="2"/>
      <c r="B41" s="571" t="s">
        <v>381</v>
      </c>
      <c r="C41" s="576"/>
      <c r="D41" s="588"/>
      <c r="E41" s="588"/>
      <c r="F41" s="588"/>
      <c r="G41" s="589">
        <f>G36</f>
        <v>2024</v>
      </c>
      <c r="H41" s="589">
        <f t="shared" ref="H41:AJ41" si="283">H36</f>
        <v>2025</v>
      </c>
      <c r="I41" s="589">
        <f t="shared" si="283"/>
        <v>2026</v>
      </c>
      <c r="J41" s="589">
        <f t="shared" si="283"/>
        <v>2027</v>
      </c>
      <c r="K41" s="589">
        <f t="shared" si="283"/>
        <v>2028</v>
      </c>
      <c r="L41" s="589">
        <f t="shared" si="283"/>
        <v>2029</v>
      </c>
      <c r="M41" s="589">
        <f t="shared" si="283"/>
        <v>2030</v>
      </c>
      <c r="N41" s="589">
        <f t="shared" si="283"/>
        <v>2031</v>
      </c>
      <c r="O41" s="589">
        <f t="shared" si="283"/>
        <v>2032</v>
      </c>
      <c r="P41" s="589">
        <f t="shared" si="283"/>
        <v>2033</v>
      </c>
      <c r="Q41" s="589">
        <f t="shared" si="283"/>
        <v>2034</v>
      </c>
      <c r="R41" s="589">
        <f t="shared" si="283"/>
        <v>2035</v>
      </c>
      <c r="S41" s="589">
        <f t="shared" si="283"/>
        <v>2036</v>
      </c>
      <c r="T41" s="589">
        <f t="shared" si="283"/>
        <v>2037</v>
      </c>
      <c r="U41" s="589">
        <f t="shared" si="283"/>
        <v>2038</v>
      </c>
      <c r="V41" s="589">
        <f t="shared" si="283"/>
        <v>2039</v>
      </c>
      <c r="W41" s="589">
        <f t="shared" si="283"/>
        <v>2040</v>
      </c>
      <c r="X41" s="589">
        <f t="shared" si="283"/>
        <v>2041</v>
      </c>
      <c r="Y41" s="589">
        <f t="shared" si="283"/>
        <v>2042</v>
      </c>
      <c r="Z41" s="589">
        <f t="shared" si="283"/>
        <v>2043</v>
      </c>
      <c r="AA41" s="589">
        <f t="shared" si="283"/>
        <v>2044</v>
      </c>
      <c r="AB41" s="589">
        <f t="shared" si="283"/>
        <v>2045</v>
      </c>
      <c r="AC41" s="589">
        <f t="shared" si="283"/>
        <v>2046</v>
      </c>
      <c r="AD41" s="589">
        <f t="shared" si="283"/>
        <v>2047</v>
      </c>
      <c r="AE41" s="589">
        <f t="shared" si="283"/>
        <v>2048</v>
      </c>
      <c r="AF41" s="589">
        <f t="shared" si="283"/>
        <v>2049</v>
      </c>
      <c r="AG41" s="589">
        <f t="shared" si="283"/>
        <v>2050</v>
      </c>
      <c r="AH41" s="589">
        <f t="shared" si="283"/>
        <v>2051</v>
      </c>
      <c r="AI41" s="589">
        <f t="shared" si="283"/>
        <v>2052</v>
      </c>
      <c r="AJ41" s="589">
        <f t="shared" si="283"/>
        <v>2053</v>
      </c>
      <c r="AK41" s="530"/>
      <c r="AL41" s="530"/>
      <c r="AM41" s="530"/>
      <c r="AN41" s="530"/>
      <c r="AO41" s="530"/>
      <c r="AP41" s="530"/>
      <c r="AQ41" s="530"/>
      <c r="AR41" s="530"/>
    </row>
    <row r="42" spans="1:44" s="8" customFormat="1">
      <c r="A42" s="1"/>
      <c r="B42" s="1" t="str">
        <f>Udržitelnost!B33</f>
        <v>Skutečná výše ročních zdrojů do VHI (pitná voda) - kumulovaná</v>
      </c>
      <c r="C42" s="1"/>
      <c r="D42" s="1"/>
      <c r="E42" s="1"/>
      <c r="F42" s="1"/>
      <c r="G42" s="498">
        <f>Udržitelnost!D33</f>
        <v>0</v>
      </c>
      <c r="H42" s="498">
        <f>Udržitelnost!E33</f>
        <v>0</v>
      </c>
      <c r="I42" s="498">
        <f>Udržitelnost!F33</f>
        <v>0</v>
      </c>
      <c r="J42" s="498">
        <f>Udržitelnost!G33</f>
        <v>0</v>
      </c>
      <c r="K42" s="498">
        <f>Udržitelnost!H33</f>
        <v>0</v>
      </c>
      <c r="L42" s="498">
        <f>Udržitelnost!I33</f>
        <v>0</v>
      </c>
      <c r="M42" s="498">
        <f>Udržitelnost!J33</f>
        <v>0</v>
      </c>
      <c r="N42" s="498">
        <f>Udržitelnost!K33</f>
        <v>0</v>
      </c>
      <c r="O42" s="498">
        <f>Udržitelnost!L33</f>
        <v>0</v>
      </c>
      <c r="P42" s="498">
        <f>Udržitelnost!M33</f>
        <v>0</v>
      </c>
      <c r="Q42" s="498">
        <f>Udržitelnost!N33</f>
        <v>0</v>
      </c>
      <c r="R42" s="498">
        <f>Udržitelnost!O33</f>
        <v>0</v>
      </c>
      <c r="S42" s="498">
        <f>Udržitelnost!P33</f>
        <v>0</v>
      </c>
      <c r="T42" s="498">
        <f>Udržitelnost!Q33</f>
        <v>0</v>
      </c>
      <c r="U42" s="498">
        <f>Udržitelnost!R33</f>
        <v>0</v>
      </c>
      <c r="V42" s="498">
        <f>Udržitelnost!S33</f>
        <v>0</v>
      </c>
      <c r="W42" s="498">
        <f>Udržitelnost!T33</f>
        <v>0</v>
      </c>
      <c r="X42" s="498">
        <f>Udržitelnost!U33</f>
        <v>0</v>
      </c>
      <c r="Y42" s="498">
        <f>Udržitelnost!V33</f>
        <v>0</v>
      </c>
      <c r="Z42" s="498">
        <f>Udržitelnost!W33</f>
        <v>0</v>
      </c>
      <c r="AA42" s="498">
        <f>Udržitelnost!X33</f>
        <v>0</v>
      </c>
      <c r="AB42" s="498">
        <f>Udržitelnost!Y33</f>
        <v>0</v>
      </c>
      <c r="AC42" s="498">
        <f>Udržitelnost!Z33</f>
        <v>0</v>
      </c>
      <c r="AD42" s="498">
        <f>Udržitelnost!AA33</f>
        <v>0</v>
      </c>
      <c r="AE42" s="498">
        <f>Udržitelnost!AB33</f>
        <v>0</v>
      </c>
      <c r="AF42" s="498">
        <f>Udržitelnost!AC33</f>
        <v>0</v>
      </c>
      <c r="AG42" s="498">
        <f>Udržitelnost!AD33</f>
        <v>0</v>
      </c>
      <c r="AH42" s="498">
        <f>Udržitelnost!AE33</f>
        <v>0</v>
      </c>
      <c r="AI42" s="498">
        <f>Udržitelnost!AF33</f>
        <v>0</v>
      </c>
      <c r="AJ42" s="498">
        <f>Udržitelnost!AG33</f>
        <v>0</v>
      </c>
    </row>
    <row r="43" spans="1:44" s="8" customFormat="1">
      <c r="A43" s="1"/>
      <c r="B43" s="584" t="str">
        <f>Udržitelnost!B34</f>
        <v>Skutečná výše ročních zdrojů  do VHI (odpadní voda) - kumulovaná</v>
      </c>
      <c r="C43" s="584"/>
      <c r="D43" s="584"/>
      <c r="E43" s="584"/>
      <c r="F43" s="584"/>
      <c r="G43" s="565">
        <f>Udržitelnost!D34</f>
        <v>217</v>
      </c>
      <c r="H43" s="565">
        <f>Udržitelnost!E34</f>
        <v>434</v>
      </c>
      <c r="I43" s="565">
        <f>Udržitelnost!F34</f>
        <v>651</v>
      </c>
      <c r="J43" s="565">
        <f>Udržitelnost!G34</f>
        <v>868</v>
      </c>
      <c r="K43" s="565">
        <f>Udržitelnost!H34</f>
        <v>1085</v>
      </c>
      <c r="L43" s="565">
        <f>Udržitelnost!I34</f>
        <v>1302</v>
      </c>
      <c r="M43" s="565">
        <f>Udržitelnost!J34</f>
        <v>1519</v>
      </c>
      <c r="N43" s="565">
        <f>Udržitelnost!K34</f>
        <v>1736</v>
      </c>
      <c r="O43" s="565">
        <f>Udržitelnost!L34</f>
        <v>1953</v>
      </c>
      <c r="P43" s="565">
        <f>Udržitelnost!M34</f>
        <v>2170</v>
      </c>
      <c r="Q43" s="565">
        <f>Udržitelnost!N34</f>
        <v>2382.7450980392159</v>
      </c>
      <c r="R43" s="565">
        <f>Udržitelnost!O34</f>
        <v>2591.3187235678588</v>
      </c>
      <c r="S43" s="565">
        <f>Udržitelnost!P34</f>
        <v>2795.8026701645676</v>
      </c>
      <c r="T43" s="565">
        <f>Udržitelnost!Q34</f>
        <v>2996.2771276123212</v>
      </c>
      <c r="U43" s="565">
        <f>Udržitelnost!R34</f>
        <v>3192.820713345413</v>
      </c>
      <c r="V43" s="565">
        <f>Udržitelnost!S34</f>
        <v>3385.5105032798165</v>
      </c>
      <c r="W43" s="565">
        <f>Udržitelnost!T34</f>
        <v>3574.4220620390356</v>
      </c>
      <c r="X43" s="565">
        <f>Udržitelnost!U34</f>
        <v>3759.6294725872899</v>
      </c>
      <c r="Y43" s="565">
        <f>Udržitelnost!V34</f>
        <v>3941.2053652816567</v>
      </c>
      <c r="Z43" s="565">
        <f>Udržitelnost!W34</f>
        <v>4119.2209463545651</v>
      </c>
      <c r="AA43" s="565">
        <f>Udržitelnost!X34</f>
        <v>4293.7460258378087</v>
      </c>
      <c r="AB43" s="565">
        <f>Udržitelnost!Y34</f>
        <v>4464.8490449390283</v>
      </c>
      <c r="AC43" s="565">
        <f>Udržitelnost!Z34</f>
        <v>4632.5971028814001</v>
      </c>
      <c r="AD43" s="565">
        <f>Udržitelnost!AA34</f>
        <v>4797.0559832170593</v>
      </c>
      <c r="AE43" s="565">
        <f>Udržitelnost!AB34</f>
        <v>4958.2901796245678</v>
      </c>
      <c r="AF43" s="565">
        <f>Udržitelnost!AC34</f>
        <v>5116.3629212005562</v>
      </c>
      <c r="AG43" s="565">
        <f>Udržitelnost!AD34</f>
        <v>5271.3361972554476</v>
      </c>
      <c r="AH43" s="565">
        <f>Udržitelnost!AE34</f>
        <v>5423.2707816229877</v>
      </c>
      <c r="AI43" s="565">
        <f>Udržitelnost!AF34</f>
        <v>5575.2053659905278</v>
      </c>
      <c r="AJ43" s="565">
        <f>Udržitelnost!AG34</f>
        <v>5727.1399503580678</v>
      </c>
    </row>
    <row r="44" spans="1:44" s="8" customFormat="1" ht="15" thickBot="1">
      <c r="A44" s="1"/>
      <c r="B44" s="573" t="str">
        <f>Udržitelnost!B35</f>
        <v>Skutečná výše ročních zdrojů  do VHI (pitná a odpadní voda) - celkem - kumulovaná</v>
      </c>
      <c r="C44" s="573"/>
      <c r="D44" s="573"/>
      <c r="E44" s="573"/>
      <c r="F44" s="573"/>
      <c r="G44" s="575">
        <f>SUM(G42:G43)</f>
        <v>217</v>
      </c>
      <c r="H44" s="575">
        <f t="shared" ref="H44:AJ44" si="284">SUM(H42:H43)</f>
        <v>434</v>
      </c>
      <c r="I44" s="575">
        <f t="shared" si="284"/>
        <v>651</v>
      </c>
      <c r="J44" s="575">
        <f t="shared" si="284"/>
        <v>868</v>
      </c>
      <c r="K44" s="575">
        <f t="shared" si="284"/>
        <v>1085</v>
      </c>
      <c r="L44" s="575">
        <f t="shared" si="284"/>
        <v>1302</v>
      </c>
      <c r="M44" s="575">
        <f t="shared" si="284"/>
        <v>1519</v>
      </c>
      <c r="N44" s="575">
        <f t="shared" si="284"/>
        <v>1736</v>
      </c>
      <c r="O44" s="575">
        <f t="shared" si="284"/>
        <v>1953</v>
      </c>
      <c r="P44" s="575">
        <f t="shared" si="284"/>
        <v>2170</v>
      </c>
      <c r="Q44" s="575">
        <f t="shared" si="284"/>
        <v>2382.7450980392159</v>
      </c>
      <c r="R44" s="575">
        <f t="shared" si="284"/>
        <v>2591.3187235678588</v>
      </c>
      <c r="S44" s="575">
        <f t="shared" si="284"/>
        <v>2795.8026701645676</v>
      </c>
      <c r="T44" s="575">
        <f t="shared" si="284"/>
        <v>2996.2771276123212</v>
      </c>
      <c r="U44" s="575">
        <f t="shared" si="284"/>
        <v>3192.820713345413</v>
      </c>
      <c r="V44" s="575">
        <f t="shared" si="284"/>
        <v>3385.5105032798165</v>
      </c>
      <c r="W44" s="575">
        <f t="shared" si="284"/>
        <v>3574.4220620390356</v>
      </c>
      <c r="X44" s="575">
        <f t="shared" si="284"/>
        <v>3759.6294725872899</v>
      </c>
      <c r="Y44" s="575">
        <f t="shared" si="284"/>
        <v>3941.2053652816567</v>
      </c>
      <c r="Z44" s="575">
        <f t="shared" si="284"/>
        <v>4119.2209463545651</v>
      </c>
      <c r="AA44" s="575">
        <f t="shared" si="284"/>
        <v>4293.7460258378087</v>
      </c>
      <c r="AB44" s="575">
        <f t="shared" si="284"/>
        <v>4464.8490449390283</v>
      </c>
      <c r="AC44" s="575">
        <f t="shared" si="284"/>
        <v>4632.5971028814001</v>
      </c>
      <c r="AD44" s="575">
        <f t="shared" si="284"/>
        <v>4797.0559832170593</v>
      </c>
      <c r="AE44" s="575">
        <f t="shared" si="284"/>
        <v>4958.2901796245678</v>
      </c>
      <c r="AF44" s="575">
        <f t="shared" si="284"/>
        <v>5116.3629212005562</v>
      </c>
      <c r="AG44" s="575">
        <f t="shared" si="284"/>
        <v>5271.3361972554476</v>
      </c>
      <c r="AH44" s="575">
        <f t="shared" si="284"/>
        <v>5423.2707816229877</v>
      </c>
      <c r="AI44" s="575">
        <f t="shared" si="284"/>
        <v>5575.2053659905278</v>
      </c>
      <c r="AJ44" s="575">
        <f t="shared" si="284"/>
        <v>5727.1399503580678</v>
      </c>
    </row>
    <row r="45" spans="1:44" s="8" customFormat="1" ht="15" thickBot="1">
      <c r="A45" s="1"/>
      <c r="B45" s="642"/>
      <c r="C45" s="534"/>
      <c r="D45" s="535"/>
      <c r="E45" s="772"/>
      <c r="F45" s="315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</row>
    <row r="46" spans="1:44" s="8" customFormat="1" ht="15" thickBot="1">
      <c r="A46" s="1"/>
      <c r="B46" s="707" t="s">
        <v>359</v>
      </c>
      <c r="C46" s="708"/>
      <c r="D46" s="709"/>
      <c r="E46" s="710" t="s">
        <v>295</v>
      </c>
      <c r="F46" s="711">
        <f>E18</f>
        <v>2033</v>
      </c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</row>
    <row r="47" spans="1:44" s="8" customFormat="1">
      <c r="A47" s="1"/>
      <c r="B47" s="714" t="s">
        <v>294</v>
      </c>
      <c r="C47" s="591"/>
      <c r="D47" s="592"/>
      <c r="E47" s="717" t="s">
        <v>17</v>
      </c>
      <c r="F47" s="777">
        <f>IF($F$2=1,IF($F$52&gt;=(INDEX($G$32:$AJ$32,MATCH($E$18,$G$31:$AJ$31))),$F$52,(INDEX($G$32:$AJ$32,MATCH($E$18,$G$31:$AJ$31)))),(INDEX($G$32:$AJ$32,MATCH($E$18,$G$31:$AJ$31))))</f>
        <v>0</v>
      </c>
      <c r="G47" s="315"/>
      <c r="H47" s="719" t="s">
        <v>356</v>
      </c>
      <c r="I47" s="773">
        <f t="shared" ref="I47:AK47" si="285">IF(OR(G26&lt;$C$18,G26&gt;($C$18+9)),0,G27)</f>
        <v>0</v>
      </c>
      <c r="J47" s="773">
        <f t="shared" si="285"/>
        <v>0</v>
      </c>
      <c r="K47" s="773">
        <f t="shared" si="285"/>
        <v>0</v>
      </c>
      <c r="L47" s="773">
        <f t="shared" si="285"/>
        <v>0</v>
      </c>
      <c r="M47" s="773">
        <f t="shared" si="285"/>
        <v>0</v>
      </c>
      <c r="N47" s="773">
        <f t="shared" si="285"/>
        <v>0</v>
      </c>
      <c r="O47" s="773">
        <f t="shared" si="285"/>
        <v>0</v>
      </c>
      <c r="P47" s="773">
        <f t="shared" si="285"/>
        <v>0</v>
      </c>
      <c r="Q47" s="773">
        <f t="shared" si="285"/>
        <v>0</v>
      </c>
      <c r="R47" s="773">
        <f t="shared" si="285"/>
        <v>0</v>
      </c>
      <c r="S47" s="773">
        <f t="shared" si="285"/>
        <v>0</v>
      </c>
      <c r="T47" s="773">
        <f t="shared" si="285"/>
        <v>0</v>
      </c>
      <c r="U47" s="773">
        <f t="shared" si="285"/>
        <v>0</v>
      </c>
      <c r="V47" s="773">
        <f t="shared" si="285"/>
        <v>0</v>
      </c>
      <c r="W47" s="773">
        <f t="shared" si="285"/>
        <v>0</v>
      </c>
      <c r="X47" s="773">
        <f t="shared" si="285"/>
        <v>0</v>
      </c>
      <c r="Y47" s="773">
        <f t="shared" si="285"/>
        <v>0</v>
      </c>
      <c r="Z47" s="773">
        <f t="shared" si="285"/>
        <v>0</v>
      </c>
      <c r="AA47" s="773">
        <f t="shared" si="285"/>
        <v>0</v>
      </c>
      <c r="AB47" s="773">
        <f t="shared" si="285"/>
        <v>0</v>
      </c>
      <c r="AC47" s="773">
        <f t="shared" si="285"/>
        <v>0</v>
      </c>
      <c r="AD47" s="773">
        <f t="shared" si="285"/>
        <v>0</v>
      </c>
      <c r="AE47" s="773">
        <f t="shared" si="285"/>
        <v>0</v>
      </c>
      <c r="AF47" s="773">
        <f t="shared" si="285"/>
        <v>0</v>
      </c>
      <c r="AG47" s="773">
        <f t="shared" si="285"/>
        <v>0</v>
      </c>
      <c r="AH47" s="773">
        <f t="shared" si="285"/>
        <v>0</v>
      </c>
      <c r="AI47" s="773">
        <f t="shared" si="285"/>
        <v>0</v>
      </c>
      <c r="AJ47" s="773">
        <f t="shared" si="285"/>
        <v>0</v>
      </c>
      <c r="AK47" s="773">
        <f t="shared" si="285"/>
        <v>0</v>
      </c>
      <c r="AL47" s="187"/>
    </row>
    <row r="48" spans="1:44" s="8" customFormat="1">
      <c r="A48" s="1"/>
      <c r="B48" s="715" t="s">
        <v>296</v>
      </c>
      <c r="C48" s="584"/>
      <c r="D48" s="585"/>
      <c r="E48" s="718" t="s">
        <v>17</v>
      </c>
      <c r="F48" s="716">
        <f>IF($F$2=1,IF($F$53&gt;=(INDEX($G$33:$AJ$33,MATCH($E$18,$G$31:$AJ$31))),$F$53,(INDEX($G$33:$AJ$33,MATCH($E$18,$G$31:$AJ$31)))),(INDEX($G$33:$AJ$33,MATCH($E$18,$G$31:$AJ$31))))</f>
        <v>2166.845444478</v>
      </c>
      <c r="G48" s="187"/>
      <c r="H48" s="719" t="s">
        <v>357</v>
      </c>
      <c r="I48" s="773">
        <f t="shared" ref="I48:AK48" si="286">IF(OR(G26&lt;$C$18,G26&gt;($C$18+9)),0,G28)</f>
        <v>39.397189899600008</v>
      </c>
      <c r="J48" s="773">
        <f t="shared" si="286"/>
        <v>78.794379799200016</v>
      </c>
      <c r="K48" s="773">
        <f t="shared" si="286"/>
        <v>118.19156969880002</v>
      </c>
      <c r="L48" s="773">
        <f t="shared" si="286"/>
        <v>157.58875959840003</v>
      </c>
      <c r="M48" s="773">
        <f t="shared" si="286"/>
        <v>196.98594949800002</v>
      </c>
      <c r="N48" s="773">
        <f t="shared" si="286"/>
        <v>236.38313939760002</v>
      </c>
      <c r="O48" s="773">
        <f t="shared" si="286"/>
        <v>275.78032929720001</v>
      </c>
      <c r="P48" s="773">
        <f t="shared" si="286"/>
        <v>315.17751919680001</v>
      </c>
      <c r="Q48" s="773">
        <f t="shared" si="286"/>
        <v>354.5747090964</v>
      </c>
      <c r="R48" s="773">
        <f t="shared" si="286"/>
        <v>393.97189899599999</v>
      </c>
      <c r="S48" s="773">
        <f t="shared" si="286"/>
        <v>0</v>
      </c>
      <c r="T48" s="773">
        <f t="shared" si="286"/>
        <v>0</v>
      </c>
      <c r="U48" s="773">
        <f t="shared" si="286"/>
        <v>0</v>
      </c>
      <c r="V48" s="773">
        <f t="shared" si="286"/>
        <v>0</v>
      </c>
      <c r="W48" s="773">
        <f t="shared" si="286"/>
        <v>0</v>
      </c>
      <c r="X48" s="773">
        <f t="shared" si="286"/>
        <v>0</v>
      </c>
      <c r="Y48" s="773">
        <f t="shared" si="286"/>
        <v>0</v>
      </c>
      <c r="Z48" s="773">
        <f t="shared" si="286"/>
        <v>0</v>
      </c>
      <c r="AA48" s="773">
        <f t="shared" si="286"/>
        <v>0</v>
      </c>
      <c r="AB48" s="773">
        <f t="shared" si="286"/>
        <v>0</v>
      </c>
      <c r="AC48" s="773">
        <f t="shared" si="286"/>
        <v>0</v>
      </c>
      <c r="AD48" s="773">
        <f t="shared" si="286"/>
        <v>0</v>
      </c>
      <c r="AE48" s="773">
        <f t="shared" si="286"/>
        <v>0</v>
      </c>
      <c r="AF48" s="773">
        <f t="shared" si="286"/>
        <v>0</v>
      </c>
      <c r="AG48" s="773">
        <f t="shared" si="286"/>
        <v>0</v>
      </c>
      <c r="AH48" s="773">
        <f t="shared" si="286"/>
        <v>0</v>
      </c>
      <c r="AI48" s="773">
        <f t="shared" si="286"/>
        <v>0</v>
      </c>
      <c r="AJ48" s="773">
        <f t="shared" si="286"/>
        <v>0</v>
      </c>
      <c r="AK48" s="773">
        <f t="shared" si="286"/>
        <v>0</v>
      </c>
      <c r="AL48" s="187"/>
    </row>
    <row r="49" spans="1:16384" s="8" customFormat="1" ht="15" thickBot="1">
      <c r="A49" s="1"/>
      <c r="B49" s="712" t="s">
        <v>297</v>
      </c>
      <c r="C49" s="573"/>
      <c r="D49" s="574"/>
      <c r="E49" s="574" t="s">
        <v>17</v>
      </c>
      <c r="F49" s="713">
        <f>SUM(F47:F48)</f>
        <v>2166.845444478</v>
      </c>
      <c r="G49" s="315"/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7"/>
      <c r="AK49" s="187"/>
      <c r="AL49" s="187"/>
    </row>
    <row r="50" spans="1:16384" s="8" customFormat="1">
      <c r="A50" s="1"/>
      <c r="B50" s="7"/>
      <c r="C50" s="3"/>
      <c r="D50" s="10"/>
      <c r="E50" s="20"/>
      <c r="F50" s="776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187"/>
      <c r="AD50" s="187"/>
      <c r="AE50" s="187"/>
      <c r="AF50" s="187"/>
      <c r="AG50" s="187"/>
      <c r="AH50" s="187"/>
      <c r="AI50" s="187"/>
      <c r="AJ50" s="187"/>
      <c r="AK50" s="187"/>
      <c r="AL50" s="187"/>
    </row>
    <row r="51" spans="1:16384" s="8" customFormat="1" ht="15" thickBot="1">
      <c r="A51" s="1"/>
      <c r="B51" s="666" t="s">
        <v>360</v>
      </c>
      <c r="C51" s="667"/>
      <c r="D51" s="668"/>
      <c r="E51" s="669" t="s">
        <v>295</v>
      </c>
      <c r="F51" s="670">
        <f>E18</f>
        <v>2033</v>
      </c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</row>
    <row r="52" spans="1:16384" s="8" customFormat="1">
      <c r="A52" s="1"/>
      <c r="B52" s="591" t="s">
        <v>342</v>
      </c>
      <c r="C52" s="591"/>
      <c r="D52" s="592"/>
      <c r="E52" s="543" t="s">
        <v>17</v>
      </c>
      <c r="F52" s="594">
        <f>IF(OR($G$2=1,$G$2=2),IF(G$36=Info!$C$17,P42,IF($H$36=Info!$C$17,Q42,IF($I$36=Info!$C$17,R42,IF($J$36=Info!$C$17,S42,IF($K$36=Info!$C$17,T42,IF($L$36=Info!$C$17,U42,IF($M$36=Info!$C$17,V42,IF($N$36=Info!$C$17,W42,IF($O$36=Info!$C$17,X42,IF($P$36=Info!$C$17,Y42,IF($Q$36=Info!$C$170,Z42,IF($R$36=Info!$C$17,AA42,IF($S$36=Info!$C$17,AB42,IF($T$36=Info!$C$17,AC42,IF($U$36=Info!$C$17,AD42,IF($V$36=Info!$C$17,AE42,0)))))))))))))))),0)</f>
        <v>0</v>
      </c>
      <c r="G52" s="187"/>
      <c r="H52" s="187" t="s">
        <v>356</v>
      </c>
      <c r="I52" s="774">
        <f>IF(OR(G26&lt;$C$18,G26&gt;($C$18+9)),0,IF($F$2=1,IF($F$52&lt;(INDEX($G$32:$AJ$32,MATCH($E$18,$G$31:$AJ$31))),G$27,G$37),G$27))</f>
        <v>0</v>
      </c>
      <c r="J52" s="774">
        <f t="shared" ref="J52:M52" si="287">IF(OR(H26&lt;$C$18,H26&gt;($C$18+9)),0,IF($F$2=1,IF($F$52&lt;(INDEX($G$32:$AJ$32,MATCH($E$18,$G$31:$AJ$31))),H$27,H$37),H$27))</f>
        <v>0</v>
      </c>
      <c r="K52" s="774">
        <f t="shared" si="287"/>
        <v>0</v>
      </c>
      <c r="L52" s="774">
        <f t="shared" si="287"/>
        <v>0</v>
      </c>
      <c r="M52" s="774">
        <f t="shared" si="287"/>
        <v>0</v>
      </c>
      <c r="N52" s="774">
        <f t="shared" ref="N52" si="288">IF(OR(L26&lt;$C$18,L26&gt;($C$18+9)),0,IF($F$2=1,IF($F$52&lt;(INDEX($G$32:$AJ$32,MATCH($E$18,$G$31:$AJ$31))),L$27,L$37),L$27))</f>
        <v>0</v>
      </c>
      <c r="O52" s="774">
        <f t="shared" ref="O52" si="289">IF(OR(M26&lt;$C$18,M26&gt;($C$18+9)),0,IF($F$2=1,IF($F$52&lt;(INDEX($G$32:$AJ$32,MATCH($E$18,$G$31:$AJ$31))),M$27,M$37),M$27))</f>
        <v>0</v>
      </c>
      <c r="P52" s="774">
        <f t="shared" ref="P52:Q52" si="290">IF(OR(N26&lt;$C$18,N26&gt;($C$18+9)),0,IF($F$2=1,IF($F$52&lt;(INDEX($G$32:$AJ$32,MATCH($E$18,$G$31:$AJ$31))),N$27,N$37),N$27))</f>
        <v>0</v>
      </c>
      <c r="Q52" s="774">
        <f t="shared" si="290"/>
        <v>0</v>
      </c>
      <c r="R52" s="774">
        <f t="shared" ref="R52" si="291">IF(OR(P26&lt;$C$18,P26&gt;($C$18+9)),0,IF($F$2=1,IF($F$52&lt;(INDEX($G$32:$AJ$32,MATCH($E$18,$G$31:$AJ$31))),P$27,P$37),P$27))</f>
        <v>0</v>
      </c>
      <c r="S52" s="774">
        <f t="shared" ref="S52" si="292">IF(OR(Q26&lt;$C$18,Q26&gt;($C$18+9)),0,IF($F$2=1,IF($F$52&lt;(INDEX($G$32:$AJ$32,MATCH($E$18,$G$31:$AJ$31))),Q$27,Q$37),Q$27))</f>
        <v>0</v>
      </c>
      <c r="T52" s="774">
        <f t="shared" ref="T52:U52" si="293">IF(OR(R26&lt;$C$18,R26&gt;($C$18+9)),0,IF($F$2=1,IF($F$52&lt;(INDEX($G$32:$AJ$32,MATCH($E$18,$G$31:$AJ$31))),R$27,R$37),R$27))</f>
        <v>0</v>
      </c>
      <c r="U52" s="774">
        <f t="shared" si="293"/>
        <v>0</v>
      </c>
      <c r="V52" s="774">
        <f t="shared" ref="V52" si="294">IF(OR(T26&lt;$C$18,T26&gt;($C$18+9)),0,IF($F$2=1,IF($F$52&lt;(INDEX($G$32:$AJ$32,MATCH($E$18,$G$31:$AJ$31))),T$27,T$37),T$27))</f>
        <v>0</v>
      </c>
      <c r="W52" s="774">
        <f t="shared" ref="W52" si="295">IF(OR(U26&lt;$C$18,U26&gt;($C$18+9)),0,IF($F$2=1,IF($F$52&lt;(INDEX($G$32:$AJ$32,MATCH($E$18,$G$31:$AJ$31))),U$27,U$37),U$27))</f>
        <v>0</v>
      </c>
      <c r="X52" s="774">
        <f t="shared" ref="X52:Y52" si="296">IF(OR(V26&lt;$C$18,V26&gt;($C$18+9)),0,IF($F$2=1,IF($F$52&lt;(INDEX($G$32:$AJ$32,MATCH($E$18,$G$31:$AJ$31))),V$27,V$37),V$27))</f>
        <v>0</v>
      </c>
      <c r="Y52" s="774">
        <f t="shared" si="296"/>
        <v>0</v>
      </c>
      <c r="Z52" s="774">
        <f t="shared" ref="Z52" si="297">IF(OR(X26&lt;$C$18,X26&gt;($C$18+9)),0,IF($F$2=1,IF($F$52&lt;(INDEX($G$32:$AJ$32,MATCH($E$18,$G$31:$AJ$31))),X$27,X$37),X$27))</f>
        <v>0</v>
      </c>
      <c r="AA52" s="774">
        <f t="shared" ref="AA52" si="298">IF(OR(Y26&lt;$C$18,Y26&gt;($C$18+9)),0,IF($F$2=1,IF($F$52&lt;(INDEX($G$32:$AJ$32,MATCH($E$18,$G$31:$AJ$31))),Y$27,Y$37),Y$27))</f>
        <v>0</v>
      </c>
      <c r="AB52" s="774">
        <f t="shared" ref="AB52:AC52" si="299">IF(OR(Z26&lt;$C$18,Z26&gt;($C$18+9)),0,IF($F$2=1,IF($F$52&lt;(INDEX($G$32:$AJ$32,MATCH($E$18,$G$31:$AJ$31))),Z$27,Z$37),Z$27))</f>
        <v>0</v>
      </c>
      <c r="AC52" s="774">
        <f t="shared" si="299"/>
        <v>0</v>
      </c>
      <c r="AD52" s="774">
        <f t="shared" ref="AD52" si="300">IF(OR(AB26&lt;$C$18,AB26&gt;($C$18+9)),0,IF($F$2=1,IF($F$52&lt;(INDEX($G$32:$AJ$32,MATCH($E$18,$G$31:$AJ$31))),AB$27,AB$37),AB$27))</f>
        <v>0</v>
      </c>
      <c r="AE52" s="774">
        <f t="shared" ref="AE52" si="301">IF(OR(AC26&lt;$C$18,AC26&gt;($C$18+9)),0,IF($F$2=1,IF($F$52&lt;(INDEX($G$32:$AJ$32,MATCH($E$18,$G$31:$AJ$31))),AC$27,AC$37),AC$27))</f>
        <v>0</v>
      </c>
      <c r="AF52" s="774">
        <f t="shared" ref="AF52:AG52" si="302">IF(OR(AD26&lt;$C$18,AD26&gt;($C$18+9)),0,IF($F$2=1,IF($F$52&lt;(INDEX($G$32:$AJ$32,MATCH($E$18,$G$31:$AJ$31))),AD$27,AD$37),AD$27))</f>
        <v>0</v>
      </c>
      <c r="AG52" s="774">
        <f t="shared" si="302"/>
        <v>0</v>
      </c>
      <c r="AH52" s="774">
        <f t="shared" ref="AH52" si="303">IF(OR(AF26&lt;$C$18,AF26&gt;($C$18+9)),0,IF($F$2=1,IF($F$52&lt;(INDEX($G$32:$AJ$32,MATCH($E$18,$G$31:$AJ$31))),AF$27,AF$37),AF$27))</f>
        <v>0</v>
      </c>
      <c r="AI52" s="774">
        <f t="shared" ref="AI52" si="304">IF(OR(AG26&lt;$C$18,AG26&gt;($C$18+9)),0,IF($F$2=1,IF($F$52&lt;(INDEX($G$32:$AJ$32,MATCH($E$18,$G$31:$AJ$31))),AG$27,AG$37),AG$27))</f>
        <v>0</v>
      </c>
      <c r="AJ52" s="774">
        <f t="shared" ref="AJ52:AK52" si="305">IF(OR(AH26&lt;$C$18,AH26&gt;($C$18+9)),0,IF($F$2=1,IF($F$52&lt;(INDEX($G$32:$AJ$32,MATCH($E$18,$G$31:$AJ$31))),AH$27,AH$37),AH$27))</f>
        <v>0</v>
      </c>
      <c r="AK52" s="774">
        <f t="shared" si="305"/>
        <v>0</v>
      </c>
      <c r="AL52" s="774">
        <f>IF(OR(AJ26&lt;$C$18,AJ26&gt;($C$18+9)),0,IF($F$52&lt;(INDEX($G$32:$AJ$32,MATCH($E$18,$G$31:$AJ$31))),AJ$27,Udržitelnost!AG$29))</f>
        <v>0</v>
      </c>
    </row>
    <row r="53" spans="1:16384" s="8" customFormat="1">
      <c r="A53" s="1"/>
      <c r="B53" s="584" t="s">
        <v>343</v>
      </c>
      <c r="C53" s="584"/>
      <c r="D53" s="585"/>
      <c r="E53" s="595" t="s">
        <v>17</v>
      </c>
      <c r="F53" s="495">
        <f>IF(OR($G$2=0,$G$2=2),IF(G$36=Info!$C$17,P43,IF($H$36=Info!$C$17,Q43,IF($I$36=Info!$C$17,R43,IF($J$36=Info!$C$17,S43,IF($K$36=Info!$C$17,T43,IF($L$36=Info!$C$17,U43,IF($M$36=Info!$C$17,V43,IF($N$36=Info!$C$17,W43,IF($O$36=Info!$C$17,X43,IF($P$36=Info!$C$17,Y43,IF($Q$36=Info!$C$170,Z43,IF($R$36=Info!$C$17,AA43,IF($S$36=Info!$C$17,AB43,IF($T$36=Info!$C$17,AC43,IF($U$36=Info!$C$17,AD43,IF($V$36=Info!$C$17,AE43,0)))))))))))))))),0)</f>
        <v>2170</v>
      </c>
      <c r="G53" s="187"/>
      <c r="H53" s="187" t="s">
        <v>357</v>
      </c>
      <c r="I53" s="774">
        <f>IF(OR(G26&lt;$C$18,G26&gt;($C$18+9)),0,IF($F$2=1,IF($F$53&lt;(INDEX($G$33:$AJ$33,MATCH($E$18,$G$31:$AJ$31))),G$28,G$38),G$28))</f>
        <v>39.397189899600008</v>
      </c>
      <c r="J53" s="774">
        <f t="shared" ref="J53:L53" si="306">IF(OR(H26&lt;$C$18,H26&gt;($C$18+9)),0,IF($F$2=1,IF($F$53&lt;(INDEX($G$33:$AJ$33,MATCH($E$18,$G$31:$AJ$31))),H$28,H$38),H$28))</f>
        <v>78.794379799200016</v>
      </c>
      <c r="K53" s="774">
        <f t="shared" si="306"/>
        <v>118.19156969880002</v>
      </c>
      <c r="L53" s="774">
        <f t="shared" si="306"/>
        <v>157.58875959840003</v>
      </c>
      <c r="M53" s="774">
        <f t="shared" ref="M53" si="307">IF(OR(K26&lt;$C$18,K26&gt;($C$18+9)),0,IF($F$2=1,IF($F$53&lt;(INDEX($G$33:$AJ$33,MATCH($E$18,$G$31:$AJ$31))),K$28,K$38),K$28))</f>
        <v>196.98594949800002</v>
      </c>
      <c r="N53" s="774">
        <f t="shared" ref="N53:O53" si="308">IF(OR(L26&lt;$C$18,L26&gt;($C$18+9)),0,IF($F$2=1,IF($F$53&lt;(INDEX($G$33:$AJ$33,MATCH($E$18,$G$31:$AJ$31))),L$28,L$38),L$28))</f>
        <v>236.38313939760002</v>
      </c>
      <c r="O53" s="774">
        <f t="shared" si="308"/>
        <v>275.78032929720001</v>
      </c>
      <c r="P53" s="774">
        <f t="shared" ref="P53" si="309">IF(OR(N26&lt;$C$18,N26&gt;($C$18+9)),0,IF($F$2=1,IF($F$53&lt;(INDEX($G$33:$AJ$33,MATCH($E$18,$G$31:$AJ$31))),N$28,N$38),N$28))</f>
        <v>315.17751919680001</v>
      </c>
      <c r="Q53" s="774">
        <f t="shared" ref="Q53:R53" si="310">IF(OR(O26&lt;$C$18,O26&gt;($C$18+9)),0,IF($F$2=1,IF($F$53&lt;(INDEX($G$33:$AJ$33,MATCH($E$18,$G$31:$AJ$31))),O$28,O$38),O$28))</f>
        <v>354.5747090964</v>
      </c>
      <c r="R53" s="774">
        <f t="shared" si="310"/>
        <v>393.97189899599999</v>
      </c>
      <c r="S53" s="774">
        <f t="shared" ref="S53" si="311">IF(OR(Q26&lt;$C$18,Q26&gt;($C$18+9)),0,IF($F$2=1,IF($F$53&lt;(INDEX($G$33:$AJ$33,MATCH($E$18,$G$31:$AJ$31))),Q$28,Q$38),Q$28))</f>
        <v>0</v>
      </c>
      <c r="T53" s="774">
        <f t="shared" ref="T53:U53" si="312">IF(OR(R26&lt;$C$18,R26&gt;($C$18+9)),0,IF($F$2=1,IF($F$53&lt;(INDEX($G$33:$AJ$33,MATCH($E$18,$G$31:$AJ$31))),R$28,R$38),R$28))</f>
        <v>0</v>
      </c>
      <c r="U53" s="774">
        <f t="shared" si="312"/>
        <v>0</v>
      </c>
      <c r="V53" s="774">
        <f t="shared" ref="V53" si="313">IF(OR(T26&lt;$C$18,T26&gt;($C$18+9)),0,IF($F$2=1,IF($F$53&lt;(INDEX($G$33:$AJ$33,MATCH($E$18,$G$31:$AJ$31))),T$28,T$38),T$28))</f>
        <v>0</v>
      </c>
      <c r="W53" s="774">
        <f t="shared" ref="W53:X53" si="314">IF(OR(U26&lt;$C$18,U26&gt;($C$18+9)),0,IF($F$2=1,IF($F$53&lt;(INDEX($G$33:$AJ$33,MATCH($E$18,$G$31:$AJ$31))),U$28,U$38),U$28))</f>
        <v>0</v>
      </c>
      <c r="X53" s="774">
        <f t="shared" si="314"/>
        <v>0</v>
      </c>
      <c r="Y53" s="774">
        <f t="shared" ref="Y53" si="315">IF(OR(W26&lt;$C$18,W26&gt;($C$18+9)),0,IF($F$2=1,IF($F$53&lt;(INDEX($G$33:$AJ$33,MATCH($E$18,$G$31:$AJ$31))),W$28,W$38),W$28))</f>
        <v>0</v>
      </c>
      <c r="Z53" s="774">
        <f t="shared" ref="Z53:AA53" si="316">IF(OR(X26&lt;$C$18,X26&gt;($C$18+9)),0,IF($F$2=1,IF($F$53&lt;(INDEX($G$33:$AJ$33,MATCH($E$18,$G$31:$AJ$31))),X$28,X$38),X$28))</f>
        <v>0</v>
      </c>
      <c r="AA53" s="774">
        <f t="shared" si="316"/>
        <v>0</v>
      </c>
      <c r="AB53" s="774">
        <f t="shared" ref="AB53" si="317">IF(OR(Z26&lt;$C$18,Z26&gt;($C$18+9)),0,IF($F$2=1,IF($F$53&lt;(INDEX($G$33:$AJ$33,MATCH($E$18,$G$31:$AJ$31))),Z$28,Z$38),Z$28))</f>
        <v>0</v>
      </c>
      <c r="AC53" s="774">
        <f t="shared" ref="AC53:AD53" si="318">IF(OR(AA26&lt;$C$18,AA26&gt;($C$18+9)),0,IF($F$2=1,IF($F$53&lt;(INDEX($G$33:$AJ$33,MATCH($E$18,$G$31:$AJ$31))),AA$28,AA$38),AA$28))</f>
        <v>0</v>
      </c>
      <c r="AD53" s="774">
        <f t="shared" si="318"/>
        <v>0</v>
      </c>
      <c r="AE53" s="774">
        <f t="shared" ref="AE53" si="319">IF(OR(AC26&lt;$C$18,AC26&gt;($C$18+9)),0,IF($F$2=1,IF($F$53&lt;(INDEX($G$33:$AJ$33,MATCH($E$18,$G$31:$AJ$31))),AC$28,AC$38),AC$28))</f>
        <v>0</v>
      </c>
      <c r="AF53" s="774">
        <f t="shared" ref="AF53:AG53" si="320">IF(OR(AD26&lt;$C$18,AD26&gt;($C$18+9)),0,IF($F$2=1,IF($F$53&lt;(INDEX($G$33:$AJ$33,MATCH($E$18,$G$31:$AJ$31))),AD$28,AD$38),AD$28))</f>
        <v>0</v>
      </c>
      <c r="AG53" s="774">
        <f t="shared" si="320"/>
        <v>0</v>
      </c>
      <c r="AH53" s="774">
        <f t="shared" ref="AH53" si="321">IF(OR(AF26&lt;$C$18,AF26&gt;($C$18+9)),0,IF($F$2=1,IF($F$53&lt;(INDEX($G$33:$AJ$33,MATCH($E$18,$G$31:$AJ$31))),AF$28,AF$38),AF$28))</f>
        <v>0</v>
      </c>
      <c r="AI53" s="774">
        <f t="shared" ref="AI53:AJ53" si="322">IF(OR(AG26&lt;$C$18,AG26&gt;($C$18+9)),0,IF($F$2=1,IF($F$53&lt;(INDEX($G$33:$AJ$33,MATCH($E$18,$G$31:$AJ$31))),AG$28,AG$38),AG$28))</f>
        <v>0</v>
      </c>
      <c r="AJ53" s="774">
        <f t="shared" si="322"/>
        <v>0</v>
      </c>
      <c r="AK53" s="774">
        <f t="shared" ref="AK53" si="323">IF(OR(AI26&lt;$C$18,AI26&gt;($C$18+9)),0,IF($F$2=1,IF($F$53&lt;(INDEX($G$33:$AJ$33,MATCH($E$18,$G$31:$AJ$31))),AI$28,AI$38),AI$28))</f>
        <v>0</v>
      </c>
      <c r="AL53" s="775">
        <f t="shared" ref="AL53:AM53" si="324">IF(OR(AJ26&lt;$C$18,AJ26&gt;($C$18+9)),0,IF($F$2=1,IF($F$53&lt;(INDEX($G$33:$AJ$33,MATCH($E$18,$G$31:$AJ$31))),AJ$28,AJ$38),AJ$28))</f>
        <v>0</v>
      </c>
      <c r="AM53" s="775">
        <f t="shared" si="324"/>
        <v>0</v>
      </c>
      <c r="AN53" s="775">
        <f t="shared" ref="AN53" si="325">IF(OR(AL26&lt;$C$18,AL26&gt;($C$18+9)),0,IF($F$2=1,IF($F$53&lt;(INDEX($G$33:$AJ$33,MATCH($E$18,$G$31:$AJ$31))),AL$28,AL$38),AL$28))</f>
        <v>0</v>
      </c>
      <c r="AO53" s="775">
        <f t="shared" ref="AO53:AP53" si="326">IF(OR(AM26&lt;$C$18,AM26&gt;($C$18+9)),0,IF($F$2=1,IF($F$53&lt;(INDEX($G$33:$AJ$33,MATCH($E$18,$G$31:$AJ$31))),AM$28,AM$38),AM$28))</f>
        <v>0</v>
      </c>
      <c r="AP53" s="775">
        <f t="shared" si="326"/>
        <v>0</v>
      </c>
      <c r="AQ53" s="775">
        <f t="shared" ref="AQ53" si="327">IF(OR(AO26&lt;$C$18,AO26&gt;($C$18+9)),0,IF($F$2=1,IF($F$53&lt;(INDEX($G$33:$AJ$33,MATCH($E$18,$G$31:$AJ$31))),AO$28,AO$38),AO$28))</f>
        <v>0</v>
      </c>
      <c r="AR53" s="775">
        <f t="shared" ref="AR53:AS53" si="328">IF(OR(AP26&lt;$C$18,AP26&gt;($C$18+9)),0,IF($F$2=1,IF($F$53&lt;(INDEX($G$33:$AJ$33,MATCH($E$18,$G$31:$AJ$31))),AP$28,AP$38),AP$28))</f>
        <v>0</v>
      </c>
      <c r="AS53" s="775">
        <f t="shared" si="328"/>
        <v>0</v>
      </c>
      <c r="AT53" s="775">
        <f t="shared" ref="AT53" si="329">IF(OR(AR26&lt;$C$18,AR26&gt;($C$18+9)),0,IF($F$2=1,IF($F$53&lt;(INDEX($G$33:$AJ$33,MATCH($E$18,$G$31:$AJ$31))),AR$28,AR$38),AR$28))</f>
        <v>0</v>
      </c>
      <c r="AU53" s="775">
        <f t="shared" ref="AU53:AV53" si="330">IF(OR(AS26&lt;$C$18,AS26&gt;($C$18+9)),0,IF($F$2=1,IF($F$53&lt;(INDEX($G$33:$AJ$33,MATCH($E$18,$G$31:$AJ$31))),AS$28,AS$38),AS$28))</f>
        <v>0</v>
      </c>
      <c r="AV53" s="775">
        <f t="shared" si="330"/>
        <v>0</v>
      </c>
      <c r="AW53" s="775">
        <f t="shared" ref="AW53" si="331">IF(OR(AU26&lt;$C$18,AU26&gt;($C$18+9)),0,IF($F$2=1,IF($F$53&lt;(INDEX($G$33:$AJ$33,MATCH($E$18,$G$31:$AJ$31))),AU$28,AU$38),AU$28))</f>
        <v>0</v>
      </c>
      <c r="AX53" s="775">
        <f t="shared" ref="AX53:AY53" si="332">IF(OR(AV26&lt;$C$18,AV26&gt;($C$18+9)),0,IF($F$2=1,IF($F$53&lt;(INDEX($G$33:$AJ$33,MATCH($E$18,$G$31:$AJ$31))),AV$28,AV$38),AV$28))</f>
        <v>0</v>
      </c>
      <c r="AY53" s="775">
        <f t="shared" si="332"/>
        <v>0</v>
      </c>
      <c r="AZ53" s="775">
        <f t="shared" ref="AZ53" si="333">IF(OR(AX26&lt;$C$18,AX26&gt;($C$18+9)),0,IF($F$2=1,IF($F$53&lt;(INDEX($G$33:$AJ$33,MATCH($E$18,$G$31:$AJ$31))),AX$28,AX$38),AX$28))</f>
        <v>0</v>
      </c>
      <c r="BA53" s="775">
        <f t="shared" ref="BA53:BB53" si="334">IF(OR(AY26&lt;$C$18,AY26&gt;($C$18+9)),0,IF($F$2=1,IF($F$53&lt;(INDEX($G$33:$AJ$33,MATCH($E$18,$G$31:$AJ$31))),AY$28,AY$38),AY$28))</f>
        <v>0</v>
      </c>
      <c r="BB53" s="775">
        <f t="shared" si="334"/>
        <v>0</v>
      </c>
      <c r="BC53" s="775">
        <f t="shared" ref="BC53" si="335">IF(OR(BA26&lt;$C$18,BA26&gt;($C$18+9)),0,IF($F$2=1,IF($F$53&lt;(INDEX($G$33:$AJ$33,MATCH($E$18,$G$31:$AJ$31))),BA$28,BA$38),BA$28))</f>
        <v>0</v>
      </c>
      <c r="BD53" s="775">
        <f t="shared" ref="BD53:BE53" si="336">IF(OR(BB26&lt;$C$18,BB26&gt;($C$18+9)),0,IF($F$2=1,IF($F$53&lt;(INDEX($G$33:$AJ$33,MATCH($E$18,$G$31:$AJ$31))),BB$28,BB$38),BB$28))</f>
        <v>0</v>
      </c>
      <c r="BE53" s="775">
        <f t="shared" si="336"/>
        <v>0</v>
      </c>
      <c r="BF53" s="775">
        <f t="shared" ref="BF53" si="337">IF(OR(BD26&lt;$C$18,BD26&gt;($C$18+9)),0,IF($F$2=1,IF($F$53&lt;(INDEX($G$33:$AJ$33,MATCH($E$18,$G$31:$AJ$31))),BD$28,BD$38),BD$28))</f>
        <v>0</v>
      </c>
      <c r="BG53" s="775">
        <f t="shared" ref="BG53:BH53" si="338">IF(OR(BE26&lt;$C$18,BE26&gt;($C$18+9)),0,IF($F$2=1,IF($F$53&lt;(INDEX($G$33:$AJ$33,MATCH($E$18,$G$31:$AJ$31))),BE$28,BE$38),BE$28))</f>
        <v>0</v>
      </c>
      <c r="BH53" s="775">
        <f t="shared" si="338"/>
        <v>0</v>
      </c>
      <c r="BI53" s="775">
        <f t="shared" ref="BI53" si="339">IF(OR(BG26&lt;$C$18,BG26&gt;($C$18+9)),0,IF($F$2=1,IF($F$53&lt;(INDEX($G$33:$AJ$33,MATCH($E$18,$G$31:$AJ$31))),BG$28,BG$38),BG$28))</f>
        <v>0</v>
      </c>
      <c r="BJ53" s="775">
        <f t="shared" ref="BJ53:BK53" si="340">IF(OR(BH26&lt;$C$18,BH26&gt;($C$18+9)),0,IF($F$2=1,IF($F$53&lt;(INDEX($G$33:$AJ$33,MATCH($E$18,$G$31:$AJ$31))),BH$28,BH$38),BH$28))</f>
        <v>0</v>
      </c>
      <c r="BK53" s="775">
        <f t="shared" si="340"/>
        <v>0</v>
      </c>
      <c r="BL53" s="775">
        <f t="shared" ref="BL53" si="341">IF(OR(BJ26&lt;$C$18,BJ26&gt;($C$18+9)),0,IF($F$2=1,IF($F$53&lt;(INDEX($G$33:$AJ$33,MATCH($E$18,$G$31:$AJ$31))),BJ$28,BJ$38),BJ$28))</f>
        <v>0</v>
      </c>
      <c r="BM53" s="775">
        <f t="shared" ref="BM53:BN53" si="342">IF(OR(BK26&lt;$C$18,BK26&gt;($C$18+9)),0,IF($F$2=1,IF($F$53&lt;(INDEX($G$33:$AJ$33,MATCH($E$18,$G$31:$AJ$31))),BK$28,BK$38),BK$28))</f>
        <v>0</v>
      </c>
      <c r="BN53" s="775">
        <f t="shared" si="342"/>
        <v>0</v>
      </c>
      <c r="BO53" s="775">
        <f t="shared" ref="BO53" si="343">IF(OR(BM26&lt;$C$18,BM26&gt;($C$18+9)),0,IF($F$2=1,IF($F$53&lt;(INDEX($G$33:$AJ$33,MATCH($E$18,$G$31:$AJ$31))),BM$28,BM$38),BM$28))</f>
        <v>0</v>
      </c>
      <c r="BP53" s="775">
        <f t="shared" ref="BP53:BQ53" si="344">IF(OR(BN26&lt;$C$18,BN26&gt;($C$18+9)),0,IF($F$2=1,IF($F$53&lt;(INDEX($G$33:$AJ$33,MATCH($E$18,$G$31:$AJ$31))),BN$28,BN$38),BN$28))</f>
        <v>0</v>
      </c>
      <c r="BQ53" s="775">
        <f t="shared" si="344"/>
        <v>0</v>
      </c>
      <c r="BR53" s="775">
        <f t="shared" ref="BR53" si="345">IF(OR(BP26&lt;$C$18,BP26&gt;($C$18+9)),0,IF($F$2=1,IF($F$53&lt;(INDEX($G$33:$AJ$33,MATCH($E$18,$G$31:$AJ$31))),BP$28,BP$38),BP$28))</f>
        <v>0</v>
      </c>
      <c r="BS53" s="775">
        <f t="shared" ref="BS53:BT53" si="346">IF(OR(BQ26&lt;$C$18,BQ26&gt;($C$18+9)),0,IF($F$2=1,IF($F$53&lt;(INDEX($G$33:$AJ$33,MATCH($E$18,$G$31:$AJ$31))),BQ$28,BQ$38),BQ$28))</f>
        <v>0</v>
      </c>
      <c r="BT53" s="775">
        <f t="shared" si="346"/>
        <v>0</v>
      </c>
      <c r="BU53" s="775">
        <f t="shared" ref="BU53" si="347">IF(OR(BS26&lt;$C$18,BS26&gt;($C$18+9)),0,IF($F$2=1,IF($F$53&lt;(INDEX($G$33:$AJ$33,MATCH($E$18,$G$31:$AJ$31))),BS$28,BS$38),BS$28))</f>
        <v>0</v>
      </c>
      <c r="BV53" s="775">
        <f t="shared" ref="BV53:BW53" si="348">IF(OR(BT26&lt;$C$18,BT26&gt;($C$18+9)),0,IF($F$2=1,IF($F$53&lt;(INDEX($G$33:$AJ$33,MATCH($E$18,$G$31:$AJ$31))),BT$28,BT$38),BT$28))</f>
        <v>0</v>
      </c>
      <c r="BW53" s="775">
        <f t="shared" si="348"/>
        <v>0</v>
      </c>
      <c r="BX53" s="775">
        <f t="shared" ref="BX53" si="349">IF(OR(BV26&lt;$C$18,BV26&gt;($C$18+9)),0,IF($F$2=1,IF($F$53&lt;(INDEX($G$33:$AJ$33,MATCH($E$18,$G$31:$AJ$31))),BV$28,BV$38),BV$28))</f>
        <v>0</v>
      </c>
      <c r="BY53" s="775">
        <f t="shared" ref="BY53:BZ53" si="350">IF(OR(BW26&lt;$C$18,BW26&gt;($C$18+9)),0,IF($F$2=1,IF($F$53&lt;(INDEX($G$33:$AJ$33,MATCH($E$18,$G$31:$AJ$31))),BW$28,BW$38),BW$28))</f>
        <v>0</v>
      </c>
      <c r="BZ53" s="775">
        <f t="shared" si="350"/>
        <v>0</v>
      </c>
      <c r="CA53" s="775">
        <f t="shared" ref="CA53" si="351">IF(OR(BY26&lt;$C$18,BY26&gt;($C$18+9)),0,IF($F$2=1,IF($F$53&lt;(INDEX($G$33:$AJ$33,MATCH($E$18,$G$31:$AJ$31))),BY$28,BY$38),BY$28))</f>
        <v>0</v>
      </c>
      <c r="CB53" s="775">
        <f t="shared" ref="CB53:CC53" si="352">IF(OR(BZ26&lt;$C$18,BZ26&gt;($C$18+9)),0,IF($F$2=1,IF($F$53&lt;(INDEX($G$33:$AJ$33,MATCH($E$18,$G$31:$AJ$31))),BZ$28,BZ$38),BZ$28))</f>
        <v>0</v>
      </c>
      <c r="CC53" s="775">
        <f t="shared" si="352"/>
        <v>0</v>
      </c>
      <c r="CD53" s="775">
        <f t="shared" ref="CD53" si="353">IF(OR(CB26&lt;$C$18,CB26&gt;($C$18+9)),0,IF($F$2=1,IF($F$53&lt;(INDEX($G$33:$AJ$33,MATCH($E$18,$G$31:$AJ$31))),CB$28,CB$38),CB$28))</f>
        <v>0</v>
      </c>
      <c r="CE53" s="775">
        <f t="shared" ref="CE53:CF53" si="354">IF(OR(CC26&lt;$C$18,CC26&gt;($C$18+9)),0,IF($F$2=1,IF($F$53&lt;(INDEX($G$33:$AJ$33,MATCH($E$18,$G$31:$AJ$31))),CC$28,CC$38),CC$28))</f>
        <v>0</v>
      </c>
      <c r="CF53" s="775">
        <f t="shared" si="354"/>
        <v>0</v>
      </c>
      <c r="CG53" s="775">
        <f t="shared" ref="CG53" si="355">IF(OR(CE26&lt;$C$18,CE26&gt;($C$18+9)),0,IF($F$2=1,IF($F$53&lt;(INDEX($G$33:$AJ$33,MATCH($E$18,$G$31:$AJ$31))),CE$28,CE$38),CE$28))</f>
        <v>0</v>
      </c>
      <c r="CH53" s="775">
        <f t="shared" ref="CH53:CI53" si="356">IF(OR(CF26&lt;$C$18,CF26&gt;($C$18+9)),0,IF($F$2=1,IF($F$53&lt;(INDEX($G$33:$AJ$33,MATCH($E$18,$G$31:$AJ$31))),CF$28,CF$38),CF$28))</f>
        <v>0</v>
      </c>
      <c r="CI53" s="775">
        <f t="shared" si="356"/>
        <v>0</v>
      </c>
      <c r="CJ53" s="775">
        <f t="shared" ref="CJ53" si="357">IF(OR(CH26&lt;$C$18,CH26&gt;($C$18+9)),0,IF($F$2=1,IF($F$53&lt;(INDEX($G$33:$AJ$33,MATCH($E$18,$G$31:$AJ$31))),CH$28,CH$38),CH$28))</f>
        <v>0</v>
      </c>
      <c r="CK53" s="775">
        <f t="shared" ref="CK53:CL53" si="358">IF(OR(CI26&lt;$C$18,CI26&gt;($C$18+9)),0,IF($F$2=1,IF($F$53&lt;(INDEX($G$33:$AJ$33,MATCH($E$18,$G$31:$AJ$31))),CI$28,CI$38),CI$28))</f>
        <v>0</v>
      </c>
      <c r="CL53" s="775">
        <f t="shared" si="358"/>
        <v>0</v>
      </c>
      <c r="CM53" s="775">
        <f t="shared" ref="CM53" si="359">IF(OR(CK26&lt;$C$18,CK26&gt;($C$18+9)),0,IF($F$2=1,IF($F$53&lt;(INDEX($G$33:$AJ$33,MATCH($E$18,$G$31:$AJ$31))),CK$28,CK$38),CK$28))</f>
        <v>0</v>
      </c>
      <c r="CN53" s="775">
        <f t="shared" ref="CN53:CO53" si="360">IF(OR(CL26&lt;$C$18,CL26&gt;($C$18+9)),0,IF($F$2=1,IF($F$53&lt;(INDEX($G$33:$AJ$33,MATCH($E$18,$G$31:$AJ$31))),CL$28,CL$38),CL$28))</f>
        <v>0</v>
      </c>
      <c r="CO53" s="775">
        <f t="shared" si="360"/>
        <v>0</v>
      </c>
      <c r="CP53" s="775">
        <f t="shared" ref="CP53" si="361">IF(OR(CN26&lt;$C$18,CN26&gt;($C$18+9)),0,IF($F$2=1,IF($F$53&lt;(INDEX($G$33:$AJ$33,MATCH($E$18,$G$31:$AJ$31))),CN$28,CN$38),CN$28))</f>
        <v>0</v>
      </c>
      <c r="CQ53" s="775">
        <f t="shared" ref="CQ53:CR53" si="362">IF(OR(CO26&lt;$C$18,CO26&gt;($C$18+9)),0,IF($F$2=1,IF($F$53&lt;(INDEX($G$33:$AJ$33,MATCH($E$18,$G$31:$AJ$31))),CO$28,CO$38),CO$28))</f>
        <v>0</v>
      </c>
      <c r="CR53" s="775">
        <f t="shared" si="362"/>
        <v>0</v>
      </c>
      <c r="CS53" s="775">
        <f t="shared" ref="CS53" si="363">IF(OR(CQ26&lt;$C$18,CQ26&gt;($C$18+9)),0,IF($F$2=1,IF($F$53&lt;(INDEX($G$33:$AJ$33,MATCH($E$18,$G$31:$AJ$31))),CQ$28,CQ$38),CQ$28))</f>
        <v>0</v>
      </c>
      <c r="CT53" s="775">
        <f t="shared" ref="CT53:CU53" si="364">IF(OR(CR26&lt;$C$18,CR26&gt;($C$18+9)),0,IF($F$2=1,IF($F$53&lt;(INDEX($G$33:$AJ$33,MATCH($E$18,$G$31:$AJ$31))),CR$28,CR$38),CR$28))</f>
        <v>0</v>
      </c>
      <c r="CU53" s="775">
        <f t="shared" si="364"/>
        <v>0</v>
      </c>
      <c r="CV53" s="775">
        <f t="shared" ref="CV53" si="365">IF(OR(CT26&lt;$C$18,CT26&gt;($C$18+9)),0,IF($F$2=1,IF($F$53&lt;(INDEX($G$33:$AJ$33,MATCH($E$18,$G$31:$AJ$31))),CT$28,CT$38),CT$28))</f>
        <v>0</v>
      </c>
      <c r="CW53" s="775">
        <f t="shared" ref="CW53:CX53" si="366">IF(OR(CU26&lt;$C$18,CU26&gt;($C$18+9)),0,IF($F$2=1,IF($F$53&lt;(INDEX($G$33:$AJ$33,MATCH($E$18,$G$31:$AJ$31))),CU$28,CU$38),CU$28))</f>
        <v>0</v>
      </c>
      <c r="CX53" s="775">
        <f t="shared" si="366"/>
        <v>0</v>
      </c>
      <c r="CY53" s="775">
        <f t="shared" ref="CY53" si="367">IF(OR(CW26&lt;$C$18,CW26&gt;($C$18+9)),0,IF($F$2=1,IF($F$53&lt;(INDEX($G$33:$AJ$33,MATCH($E$18,$G$31:$AJ$31))),CW$28,CW$38),CW$28))</f>
        <v>0</v>
      </c>
      <c r="CZ53" s="775">
        <f t="shared" ref="CZ53:DA53" si="368">IF(OR(CX26&lt;$C$18,CX26&gt;($C$18+9)),0,IF($F$2=1,IF($F$53&lt;(INDEX($G$33:$AJ$33,MATCH($E$18,$G$31:$AJ$31))),CX$28,CX$38),CX$28))</f>
        <v>0</v>
      </c>
      <c r="DA53" s="775">
        <f t="shared" si="368"/>
        <v>0</v>
      </c>
      <c r="DB53" s="775">
        <f t="shared" ref="DB53" si="369">IF(OR(CZ26&lt;$C$18,CZ26&gt;($C$18+9)),0,IF($F$2=1,IF($F$53&lt;(INDEX($G$33:$AJ$33,MATCH($E$18,$G$31:$AJ$31))),CZ$28,CZ$38),CZ$28))</f>
        <v>0</v>
      </c>
      <c r="DC53" s="775">
        <f t="shared" ref="DC53:DD53" si="370">IF(OR(DA26&lt;$C$18,DA26&gt;($C$18+9)),0,IF($F$2=1,IF($F$53&lt;(INDEX($G$33:$AJ$33,MATCH($E$18,$G$31:$AJ$31))),DA$28,DA$38),DA$28))</f>
        <v>0</v>
      </c>
      <c r="DD53" s="775">
        <f t="shared" si="370"/>
        <v>0</v>
      </c>
      <c r="DE53" s="775">
        <f t="shared" ref="DE53" si="371">IF(OR(DC26&lt;$C$18,DC26&gt;($C$18+9)),0,IF($F$2=1,IF($F$53&lt;(INDEX($G$33:$AJ$33,MATCH($E$18,$G$31:$AJ$31))),DC$28,DC$38),DC$28))</f>
        <v>0</v>
      </c>
      <c r="DF53" s="775">
        <f t="shared" ref="DF53:DG53" si="372">IF(OR(DD26&lt;$C$18,DD26&gt;($C$18+9)),0,IF($F$2=1,IF($F$53&lt;(INDEX($G$33:$AJ$33,MATCH($E$18,$G$31:$AJ$31))),DD$28,DD$38),DD$28))</f>
        <v>0</v>
      </c>
      <c r="DG53" s="775">
        <f t="shared" si="372"/>
        <v>0</v>
      </c>
      <c r="DH53" s="775">
        <f t="shared" ref="DH53" si="373">IF(OR(DF26&lt;$C$18,DF26&gt;($C$18+9)),0,IF($F$2=1,IF($F$53&lt;(INDEX($G$33:$AJ$33,MATCH($E$18,$G$31:$AJ$31))),DF$28,DF$38),DF$28))</f>
        <v>0</v>
      </c>
      <c r="DI53" s="775">
        <f t="shared" ref="DI53:DJ53" si="374">IF(OR(DG26&lt;$C$18,DG26&gt;($C$18+9)),0,IF($F$2=1,IF($F$53&lt;(INDEX($G$33:$AJ$33,MATCH($E$18,$G$31:$AJ$31))),DG$28,DG$38),DG$28))</f>
        <v>0</v>
      </c>
      <c r="DJ53" s="775">
        <f t="shared" si="374"/>
        <v>0</v>
      </c>
      <c r="DK53" s="775">
        <f t="shared" ref="DK53" si="375">IF(OR(DI26&lt;$C$18,DI26&gt;($C$18+9)),0,IF($F$2=1,IF($F$53&lt;(INDEX($G$33:$AJ$33,MATCH($E$18,$G$31:$AJ$31))),DI$28,DI$38),DI$28))</f>
        <v>0</v>
      </c>
      <c r="DL53" s="775">
        <f t="shared" ref="DL53:DM53" si="376">IF(OR(DJ26&lt;$C$18,DJ26&gt;($C$18+9)),0,IF($F$2=1,IF($F$53&lt;(INDEX($G$33:$AJ$33,MATCH($E$18,$G$31:$AJ$31))),DJ$28,DJ$38),DJ$28))</f>
        <v>0</v>
      </c>
      <c r="DM53" s="775">
        <f t="shared" si="376"/>
        <v>0</v>
      </c>
      <c r="DN53" s="775">
        <f t="shared" ref="DN53" si="377">IF(OR(DL26&lt;$C$18,DL26&gt;($C$18+9)),0,IF($F$2=1,IF($F$53&lt;(INDEX($G$33:$AJ$33,MATCH($E$18,$G$31:$AJ$31))),DL$28,DL$38),DL$28))</f>
        <v>0</v>
      </c>
      <c r="DO53" s="775">
        <f t="shared" ref="DO53:DP53" si="378">IF(OR(DM26&lt;$C$18,DM26&gt;($C$18+9)),0,IF($F$2=1,IF($F$53&lt;(INDEX($G$33:$AJ$33,MATCH($E$18,$G$31:$AJ$31))),DM$28,DM$38),DM$28))</f>
        <v>0</v>
      </c>
      <c r="DP53" s="775">
        <f t="shared" si="378"/>
        <v>0</v>
      </c>
      <c r="DQ53" s="775">
        <f t="shared" ref="DQ53" si="379">IF(OR(DO26&lt;$C$18,DO26&gt;($C$18+9)),0,IF($F$2=1,IF($F$53&lt;(INDEX($G$33:$AJ$33,MATCH($E$18,$G$31:$AJ$31))),DO$28,DO$38),DO$28))</f>
        <v>0</v>
      </c>
      <c r="DR53" s="775">
        <f t="shared" ref="DR53:DS53" si="380">IF(OR(DP26&lt;$C$18,DP26&gt;($C$18+9)),0,IF($F$2=1,IF($F$53&lt;(INDEX($G$33:$AJ$33,MATCH($E$18,$G$31:$AJ$31))),DP$28,DP$38),DP$28))</f>
        <v>0</v>
      </c>
      <c r="DS53" s="775">
        <f t="shared" si="380"/>
        <v>0</v>
      </c>
      <c r="DT53" s="775">
        <f t="shared" ref="DT53" si="381">IF(OR(DR26&lt;$C$18,DR26&gt;($C$18+9)),0,IF($F$2=1,IF($F$53&lt;(INDEX($G$33:$AJ$33,MATCH($E$18,$G$31:$AJ$31))),DR$28,DR$38),DR$28))</f>
        <v>0</v>
      </c>
      <c r="DU53" s="775">
        <f t="shared" ref="DU53:DV53" si="382">IF(OR(DS26&lt;$C$18,DS26&gt;($C$18+9)),0,IF($F$2=1,IF($F$53&lt;(INDEX($G$33:$AJ$33,MATCH($E$18,$G$31:$AJ$31))),DS$28,DS$38),DS$28))</f>
        <v>0</v>
      </c>
      <c r="DV53" s="775">
        <f t="shared" si="382"/>
        <v>0</v>
      </c>
      <c r="DW53" s="775">
        <f t="shared" ref="DW53" si="383">IF(OR(DU26&lt;$C$18,DU26&gt;($C$18+9)),0,IF($F$2=1,IF($F$53&lt;(INDEX($G$33:$AJ$33,MATCH($E$18,$G$31:$AJ$31))),DU$28,DU$38),DU$28))</f>
        <v>0</v>
      </c>
      <c r="DX53" s="775">
        <f t="shared" ref="DX53:DY53" si="384">IF(OR(DV26&lt;$C$18,DV26&gt;($C$18+9)),0,IF($F$2=1,IF($F$53&lt;(INDEX($G$33:$AJ$33,MATCH($E$18,$G$31:$AJ$31))),DV$28,DV$38),DV$28))</f>
        <v>0</v>
      </c>
      <c r="DY53" s="775">
        <f t="shared" si="384"/>
        <v>0</v>
      </c>
      <c r="DZ53" s="775">
        <f t="shared" ref="DZ53" si="385">IF(OR(DX26&lt;$C$18,DX26&gt;($C$18+9)),0,IF($F$2=1,IF($F$53&lt;(INDEX($G$33:$AJ$33,MATCH($E$18,$G$31:$AJ$31))),DX$28,DX$38),DX$28))</f>
        <v>0</v>
      </c>
      <c r="EA53" s="775">
        <f t="shared" ref="EA53:EB53" si="386">IF(OR(DY26&lt;$C$18,DY26&gt;($C$18+9)),0,IF($F$2=1,IF($F$53&lt;(INDEX($G$33:$AJ$33,MATCH($E$18,$G$31:$AJ$31))),DY$28,DY$38),DY$28))</f>
        <v>0</v>
      </c>
      <c r="EB53" s="775">
        <f t="shared" si="386"/>
        <v>0</v>
      </c>
      <c r="EC53" s="775">
        <f t="shared" ref="EC53" si="387">IF(OR(EA26&lt;$C$18,EA26&gt;($C$18+9)),0,IF($F$2=1,IF($F$53&lt;(INDEX($G$33:$AJ$33,MATCH($E$18,$G$31:$AJ$31))),EA$28,EA$38),EA$28))</f>
        <v>0</v>
      </c>
      <c r="ED53" s="775">
        <f t="shared" ref="ED53:EE53" si="388">IF(OR(EB26&lt;$C$18,EB26&gt;($C$18+9)),0,IF($F$2=1,IF($F$53&lt;(INDEX($G$33:$AJ$33,MATCH($E$18,$G$31:$AJ$31))),EB$28,EB$38),EB$28))</f>
        <v>0</v>
      </c>
      <c r="EE53" s="775">
        <f t="shared" si="388"/>
        <v>0</v>
      </c>
      <c r="EF53" s="775">
        <f t="shared" ref="EF53" si="389">IF(OR(ED26&lt;$C$18,ED26&gt;($C$18+9)),0,IF($F$2=1,IF($F$53&lt;(INDEX($G$33:$AJ$33,MATCH($E$18,$G$31:$AJ$31))),ED$28,ED$38),ED$28))</f>
        <v>0</v>
      </c>
      <c r="EG53" s="775">
        <f t="shared" ref="EG53:EH53" si="390">IF(OR(EE26&lt;$C$18,EE26&gt;($C$18+9)),0,IF($F$2=1,IF($F$53&lt;(INDEX($G$33:$AJ$33,MATCH($E$18,$G$31:$AJ$31))),EE$28,EE$38),EE$28))</f>
        <v>0</v>
      </c>
      <c r="EH53" s="775">
        <f t="shared" si="390"/>
        <v>0</v>
      </c>
      <c r="EI53" s="775">
        <f t="shared" ref="EI53" si="391">IF(OR(EG26&lt;$C$18,EG26&gt;($C$18+9)),0,IF($F$2=1,IF($F$53&lt;(INDEX($G$33:$AJ$33,MATCH($E$18,$G$31:$AJ$31))),EG$28,EG$38),EG$28))</f>
        <v>0</v>
      </c>
      <c r="EJ53" s="775">
        <f t="shared" ref="EJ53:EK53" si="392">IF(OR(EH26&lt;$C$18,EH26&gt;($C$18+9)),0,IF($F$2=1,IF($F$53&lt;(INDEX($G$33:$AJ$33,MATCH($E$18,$G$31:$AJ$31))),EH$28,EH$38),EH$28))</f>
        <v>0</v>
      </c>
      <c r="EK53" s="775">
        <f t="shared" si="392"/>
        <v>0</v>
      </c>
      <c r="EL53" s="775">
        <f t="shared" ref="EL53" si="393">IF(OR(EJ26&lt;$C$18,EJ26&gt;($C$18+9)),0,IF($F$2=1,IF($F$53&lt;(INDEX($G$33:$AJ$33,MATCH($E$18,$G$31:$AJ$31))),EJ$28,EJ$38),EJ$28))</f>
        <v>0</v>
      </c>
      <c r="EM53" s="775">
        <f t="shared" ref="EM53:EN53" si="394">IF(OR(EK26&lt;$C$18,EK26&gt;($C$18+9)),0,IF($F$2=1,IF($F$53&lt;(INDEX($G$33:$AJ$33,MATCH($E$18,$G$31:$AJ$31))),EK$28,EK$38),EK$28))</f>
        <v>0</v>
      </c>
      <c r="EN53" s="775">
        <f t="shared" si="394"/>
        <v>0</v>
      </c>
      <c r="EO53" s="775">
        <f t="shared" ref="EO53" si="395">IF(OR(EM26&lt;$C$18,EM26&gt;($C$18+9)),0,IF($F$2=1,IF($F$53&lt;(INDEX($G$33:$AJ$33,MATCH($E$18,$G$31:$AJ$31))),EM$28,EM$38),EM$28))</f>
        <v>0</v>
      </c>
      <c r="EP53" s="775">
        <f t="shared" ref="EP53:EQ53" si="396">IF(OR(EN26&lt;$C$18,EN26&gt;($C$18+9)),0,IF($F$2=1,IF($F$53&lt;(INDEX($G$33:$AJ$33,MATCH($E$18,$G$31:$AJ$31))),EN$28,EN$38),EN$28))</f>
        <v>0</v>
      </c>
      <c r="EQ53" s="775">
        <f t="shared" si="396"/>
        <v>0</v>
      </c>
      <c r="ER53" s="775">
        <f t="shared" ref="ER53" si="397">IF(OR(EP26&lt;$C$18,EP26&gt;($C$18+9)),0,IF($F$2=1,IF($F$53&lt;(INDEX($G$33:$AJ$33,MATCH($E$18,$G$31:$AJ$31))),EP$28,EP$38),EP$28))</f>
        <v>0</v>
      </c>
      <c r="ES53" s="775">
        <f t="shared" ref="ES53:ET53" si="398">IF(OR(EQ26&lt;$C$18,EQ26&gt;($C$18+9)),0,IF($F$2=1,IF($F$53&lt;(INDEX($G$33:$AJ$33,MATCH($E$18,$G$31:$AJ$31))),EQ$28,EQ$38),EQ$28))</f>
        <v>0</v>
      </c>
      <c r="ET53" s="775">
        <f t="shared" si="398"/>
        <v>0</v>
      </c>
      <c r="EU53" s="775">
        <f t="shared" ref="EU53" si="399">IF(OR(ES26&lt;$C$18,ES26&gt;($C$18+9)),0,IF($F$2=1,IF($F$53&lt;(INDEX($G$33:$AJ$33,MATCH($E$18,$G$31:$AJ$31))),ES$28,ES$38),ES$28))</f>
        <v>0</v>
      </c>
      <c r="EV53" s="775">
        <f t="shared" ref="EV53:EW53" si="400">IF(OR(ET26&lt;$C$18,ET26&gt;($C$18+9)),0,IF($F$2=1,IF($F$53&lt;(INDEX($G$33:$AJ$33,MATCH($E$18,$G$31:$AJ$31))),ET$28,ET$38),ET$28))</f>
        <v>0</v>
      </c>
      <c r="EW53" s="775">
        <f t="shared" si="400"/>
        <v>0</v>
      </c>
      <c r="EX53" s="775">
        <f t="shared" ref="EX53" si="401">IF(OR(EV26&lt;$C$18,EV26&gt;($C$18+9)),0,IF($F$2=1,IF($F$53&lt;(INDEX($G$33:$AJ$33,MATCH($E$18,$G$31:$AJ$31))),EV$28,EV$38),EV$28))</f>
        <v>0</v>
      </c>
      <c r="EY53" s="775">
        <f t="shared" ref="EY53:EZ53" si="402">IF(OR(EW26&lt;$C$18,EW26&gt;($C$18+9)),0,IF($F$2=1,IF($F$53&lt;(INDEX($G$33:$AJ$33,MATCH($E$18,$G$31:$AJ$31))),EW$28,EW$38),EW$28))</f>
        <v>0</v>
      </c>
      <c r="EZ53" s="775">
        <f t="shared" si="402"/>
        <v>0</v>
      </c>
      <c r="FA53" s="775">
        <f t="shared" ref="FA53" si="403">IF(OR(EY26&lt;$C$18,EY26&gt;($C$18+9)),0,IF($F$2=1,IF($F$53&lt;(INDEX($G$33:$AJ$33,MATCH($E$18,$G$31:$AJ$31))),EY$28,EY$38),EY$28))</f>
        <v>0</v>
      </c>
      <c r="FB53" s="775">
        <f t="shared" ref="FB53:FC53" si="404">IF(OR(EZ26&lt;$C$18,EZ26&gt;($C$18+9)),0,IF($F$2=1,IF($F$53&lt;(INDEX($G$33:$AJ$33,MATCH($E$18,$G$31:$AJ$31))),EZ$28,EZ$38),EZ$28))</f>
        <v>0</v>
      </c>
      <c r="FC53" s="775">
        <f t="shared" si="404"/>
        <v>0</v>
      </c>
      <c r="FD53" s="775">
        <f t="shared" ref="FD53" si="405">IF(OR(FB26&lt;$C$18,FB26&gt;($C$18+9)),0,IF($F$2=1,IF($F$53&lt;(INDEX($G$33:$AJ$33,MATCH($E$18,$G$31:$AJ$31))),FB$28,FB$38),FB$28))</f>
        <v>0</v>
      </c>
      <c r="FE53" s="775">
        <f t="shared" ref="FE53:FF53" si="406">IF(OR(FC26&lt;$C$18,FC26&gt;($C$18+9)),0,IF($F$2=1,IF($F$53&lt;(INDEX($G$33:$AJ$33,MATCH($E$18,$G$31:$AJ$31))),FC$28,FC$38),FC$28))</f>
        <v>0</v>
      </c>
      <c r="FF53" s="775">
        <f t="shared" si="406"/>
        <v>0</v>
      </c>
      <c r="FG53" s="775">
        <f t="shared" ref="FG53" si="407">IF(OR(FE26&lt;$C$18,FE26&gt;($C$18+9)),0,IF($F$2=1,IF($F$53&lt;(INDEX($G$33:$AJ$33,MATCH($E$18,$G$31:$AJ$31))),FE$28,FE$38),FE$28))</f>
        <v>0</v>
      </c>
      <c r="FH53" s="775">
        <f t="shared" ref="FH53:FI53" si="408">IF(OR(FF26&lt;$C$18,FF26&gt;($C$18+9)),0,IF($F$2=1,IF($F$53&lt;(INDEX($G$33:$AJ$33,MATCH($E$18,$G$31:$AJ$31))),FF$28,FF$38),FF$28))</f>
        <v>0</v>
      </c>
      <c r="FI53" s="775">
        <f t="shared" si="408"/>
        <v>0</v>
      </c>
      <c r="FJ53" s="775">
        <f t="shared" ref="FJ53" si="409">IF(OR(FH26&lt;$C$18,FH26&gt;($C$18+9)),0,IF($F$2=1,IF($F$53&lt;(INDEX($G$33:$AJ$33,MATCH($E$18,$G$31:$AJ$31))),FH$28,FH$38),FH$28))</f>
        <v>0</v>
      </c>
      <c r="FK53" s="775">
        <f t="shared" ref="FK53:FL53" si="410">IF(OR(FI26&lt;$C$18,FI26&gt;($C$18+9)),0,IF($F$2=1,IF($F$53&lt;(INDEX($G$33:$AJ$33,MATCH($E$18,$G$31:$AJ$31))),FI$28,FI$38),FI$28))</f>
        <v>0</v>
      </c>
      <c r="FL53" s="775">
        <f t="shared" si="410"/>
        <v>0</v>
      </c>
      <c r="FM53" s="775">
        <f t="shared" ref="FM53" si="411">IF(OR(FK26&lt;$C$18,FK26&gt;($C$18+9)),0,IF($F$2=1,IF($F$53&lt;(INDEX($G$33:$AJ$33,MATCH($E$18,$G$31:$AJ$31))),FK$28,FK$38),FK$28))</f>
        <v>0</v>
      </c>
      <c r="FN53" s="775">
        <f t="shared" ref="FN53:FO53" si="412">IF(OR(FL26&lt;$C$18,FL26&gt;($C$18+9)),0,IF($F$2=1,IF($F$53&lt;(INDEX($G$33:$AJ$33,MATCH($E$18,$G$31:$AJ$31))),FL$28,FL$38),FL$28))</f>
        <v>0</v>
      </c>
      <c r="FO53" s="775">
        <f t="shared" si="412"/>
        <v>0</v>
      </c>
      <c r="FP53" s="775">
        <f t="shared" ref="FP53" si="413">IF(OR(FN26&lt;$C$18,FN26&gt;($C$18+9)),0,IF($F$2=1,IF($F$53&lt;(INDEX($G$33:$AJ$33,MATCH($E$18,$G$31:$AJ$31))),FN$28,FN$38),FN$28))</f>
        <v>0</v>
      </c>
      <c r="FQ53" s="775">
        <f t="shared" ref="FQ53:FR53" si="414">IF(OR(FO26&lt;$C$18,FO26&gt;($C$18+9)),0,IF($F$2=1,IF($F$53&lt;(INDEX($G$33:$AJ$33,MATCH($E$18,$G$31:$AJ$31))),FO$28,FO$38),FO$28))</f>
        <v>0</v>
      </c>
      <c r="FR53" s="775">
        <f t="shared" si="414"/>
        <v>0</v>
      </c>
      <c r="FS53" s="775">
        <f t="shared" ref="FS53" si="415">IF(OR(FQ26&lt;$C$18,FQ26&gt;($C$18+9)),0,IF($F$2=1,IF($F$53&lt;(INDEX($G$33:$AJ$33,MATCH($E$18,$G$31:$AJ$31))),FQ$28,FQ$38),FQ$28))</f>
        <v>0</v>
      </c>
      <c r="FT53" s="775">
        <f t="shared" ref="FT53:FU53" si="416">IF(OR(FR26&lt;$C$18,FR26&gt;($C$18+9)),0,IF($F$2=1,IF($F$53&lt;(INDEX($G$33:$AJ$33,MATCH($E$18,$G$31:$AJ$31))),FR$28,FR$38),FR$28))</f>
        <v>0</v>
      </c>
      <c r="FU53" s="775">
        <f t="shared" si="416"/>
        <v>0</v>
      </c>
      <c r="FV53" s="775">
        <f t="shared" ref="FV53" si="417">IF(OR(FT26&lt;$C$18,FT26&gt;($C$18+9)),0,IF($F$2=1,IF($F$53&lt;(INDEX($G$33:$AJ$33,MATCH($E$18,$G$31:$AJ$31))),FT$28,FT$38),FT$28))</f>
        <v>0</v>
      </c>
      <c r="FW53" s="775">
        <f t="shared" ref="FW53:FX53" si="418">IF(OR(FU26&lt;$C$18,FU26&gt;($C$18+9)),0,IF($F$2=1,IF($F$53&lt;(INDEX($G$33:$AJ$33,MATCH($E$18,$G$31:$AJ$31))),FU$28,FU$38),FU$28))</f>
        <v>0</v>
      </c>
      <c r="FX53" s="775">
        <f t="shared" si="418"/>
        <v>0</v>
      </c>
      <c r="FY53" s="775">
        <f t="shared" ref="FY53" si="419">IF(OR(FW26&lt;$C$18,FW26&gt;($C$18+9)),0,IF($F$2=1,IF($F$53&lt;(INDEX($G$33:$AJ$33,MATCH($E$18,$G$31:$AJ$31))),FW$28,FW$38),FW$28))</f>
        <v>0</v>
      </c>
      <c r="FZ53" s="775">
        <f t="shared" ref="FZ53:GA53" si="420">IF(OR(FX26&lt;$C$18,FX26&gt;($C$18+9)),0,IF($F$2=1,IF($F$53&lt;(INDEX($G$33:$AJ$33,MATCH($E$18,$G$31:$AJ$31))),FX$28,FX$38),FX$28))</f>
        <v>0</v>
      </c>
      <c r="GA53" s="775">
        <f t="shared" si="420"/>
        <v>0</v>
      </c>
      <c r="GB53" s="775">
        <f t="shared" ref="GB53" si="421">IF(OR(FZ26&lt;$C$18,FZ26&gt;($C$18+9)),0,IF($F$2=1,IF($F$53&lt;(INDEX($G$33:$AJ$33,MATCH($E$18,$G$31:$AJ$31))),FZ$28,FZ$38),FZ$28))</f>
        <v>0</v>
      </c>
      <c r="GC53" s="775">
        <f t="shared" ref="GC53:GD53" si="422">IF(OR(GA26&lt;$C$18,GA26&gt;($C$18+9)),0,IF($F$2=1,IF($F$53&lt;(INDEX($G$33:$AJ$33,MATCH($E$18,$G$31:$AJ$31))),GA$28,GA$38),GA$28))</f>
        <v>0</v>
      </c>
      <c r="GD53" s="775">
        <f t="shared" si="422"/>
        <v>0</v>
      </c>
      <c r="GE53" s="775">
        <f t="shared" ref="GE53" si="423">IF(OR(GC26&lt;$C$18,GC26&gt;($C$18+9)),0,IF($F$2=1,IF($F$53&lt;(INDEX($G$33:$AJ$33,MATCH($E$18,$G$31:$AJ$31))),GC$28,GC$38),GC$28))</f>
        <v>0</v>
      </c>
      <c r="GF53" s="775">
        <f t="shared" ref="GF53:GG53" si="424">IF(OR(GD26&lt;$C$18,GD26&gt;($C$18+9)),0,IF($F$2=1,IF($F$53&lt;(INDEX($G$33:$AJ$33,MATCH($E$18,$G$31:$AJ$31))),GD$28,GD$38),GD$28))</f>
        <v>0</v>
      </c>
      <c r="GG53" s="775">
        <f t="shared" si="424"/>
        <v>0</v>
      </c>
      <c r="GH53" s="775">
        <f t="shared" ref="GH53" si="425">IF(OR(GF26&lt;$C$18,GF26&gt;($C$18+9)),0,IF($F$2=1,IF($F$53&lt;(INDEX($G$33:$AJ$33,MATCH($E$18,$G$31:$AJ$31))),GF$28,GF$38),GF$28))</f>
        <v>0</v>
      </c>
      <c r="GI53" s="775">
        <f t="shared" ref="GI53:GJ53" si="426">IF(OR(GG26&lt;$C$18,GG26&gt;($C$18+9)),0,IF($F$2=1,IF($F$53&lt;(INDEX($G$33:$AJ$33,MATCH($E$18,$G$31:$AJ$31))),GG$28,GG$38),GG$28))</f>
        <v>0</v>
      </c>
      <c r="GJ53" s="775">
        <f t="shared" si="426"/>
        <v>0</v>
      </c>
      <c r="GK53" s="775">
        <f t="shared" ref="GK53" si="427">IF(OR(GI26&lt;$C$18,GI26&gt;($C$18+9)),0,IF($F$2=1,IF($F$53&lt;(INDEX($G$33:$AJ$33,MATCH($E$18,$G$31:$AJ$31))),GI$28,GI$38),GI$28))</f>
        <v>0</v>
      </c>
      <c r="GL53" s="775">
        <f t="shared" ref="GL53:GM53" si="428">IF(OR(GJ26&lt;$C$18,GJ26&gt;($C$18+9)),0,IF($F$2=1,IF($F$53&lt;(INDEX($G$33:$AJ$33,MATCH($E$18,$G$31:$AJ$31))),GJ$28,GJ$38),GJ$28))</f>
        <v>0</v>
      </c>
      <c r="GM53" s="775">
        <f t="shared" si="428"/>
        <v>0</v>
      </c>
      <c r="GN53" s="775">
        <f t="shared" ref="GN53" si="429">IF(OR(GL26&lt;$C$18,GL26&gt;($C$18+9)),0,IF($F$2=1,IF($F$53&lt;(INDEX($G$33:$AJ$33,MATCH($E$18,$G$31:$AJ$31))),GL$28,GL$38),GL$28))</f>
        <v>0</v>
      </c>
      <c r="GO53" s="775">
        <f t="shared" ref="GO53:GP53" si="430">IF(OR(GM26&lt;$C$18,GM26&gt;($C$18+9)),0,IF($F$2=1,IF($F$53&lt;(INDEX($G$33:$AJ$33,MATCH($E$18,$G$31:$AJ$31))),GM$28,GM$38),GM$28))</f>
        <v>0</v>
      </c>
      <c r="GP53" s="775">
        <f t="shared" si="430"/>
        <v>0</v>
      </c>
      <c r="GQ53" s="775">
        <f t="shared" ref="GQ53" si="431">IF(OR(GO26&lt;$C$18,GO26&gt;($C$18+9)),0,IF($F$2=1,IF($F$53&lt;(INDEX($G$33:$AJ$33,MATCH($E$18,$G$31:$AJ$31))),GO$28,GO$38),GO$28))</f>
        <v>0</v>
      </c>
      <c r="GR53" s="775">
        <f t="shared" ref="GR53:GS53" si="432">IF(OR(GP26&lt;$C$18,GP26&gt;($C$18+9)),0,IF($F$2=1,IF($F$53&lt;(INDEX($G$33:$AJ$33,MATCH($E$18,$G$31:$AJ$31))),GP$28,GP$38),GP$28))</f>
        <v>0</v>
      </c>
      <c r="GS53" s="775">
        <f t="shared" si="432"/>
        <v>0</v>
      </c>
      <c r="GT53" s="775">
        <f t="shared" ref="GT53" si="433">IF(OR(GR26&lt;$C$18,GR26&gt;($C$18+9)),0,IF($F$2=1,IF($F$53&lt;(INDEX($G$33:$AJ$33,MATCH($E$18,$G$31:$AJ$31))),GR$28,GR$38),GR$28))</f>
        <v>0</v>
      </c>
      <c r="GU53" s="775">
        <f t="shared" ref="GU53:GV53" si="434">IF(OR(GS26&lt;$C$18,GS26&gt;($C$18+9)),0,IF($F$2=1,IF($F$53&lt;(INDEX($G$33:$AJ$33,MATCH($E$18,$G$31:$AJ$31))),GS$28,GS$38),GS$28))</f>
        <v>0</v>
      </c>
      <c r="GV53" s="775">
        <f t="shared" si="434"/>
        <v>0</v>
      </c>
      <c r="GW53" s="775">
        <f t="shared" ref="GW53" si="435">IF(OR(GU26&lt;$C$18,GU26&gt;($C$18+9)),0,IF($F$2=1,IF($F$53&lt;(INDEX($G$33:$AJ$33,MATCH($E$18,$G$31:$AJ$31))),GU$28,GU$38),GU$28))</f>
        <v>0</v>
      </c>
      <c r="GX53" s="775">
        <f t="shared" ref="GX53:GY53" si="436">IF(OR(GV26&lt;$C$18,GV26&gt;($C$18+9)),0,IF($F$2=1,IF($F$53&lt;(INDEX($G$33:$AJ$33,MATCH($E$18,$G$31:$AJ$31))),GV$28,GV$38),GV$28))</f>
        <v>0</v>
      </c>
      <c r="GY53" s="775">
        <f t="shared" si="436"/>
        <v>0</v>
      </c>
      <c r="GZ53" s="775">
        <f t="shared" ref="GZ53" si="437">IF(OR(GX26&lt;$C$18,GX26&gt;($C$18+9)),0,IF($F$2=1,IF($F$53&lt;(INDEX($G$33:$AJ$33,MATCH($E$18,$G$31:$AJ$31))),GX$28,GX$38),GX$28))</f>
        <v>0</v>
      </c>
      <c r="HA53" s="775">
        <f t="shared" ref="HA53:HB53" si="438">IF(OR(GY26&lt;$C$18,GY26&gt;($C$18+9)),0,IF($F$2=1,IF($F$53&lt;(INDEX($G$33:$AJ$33,MATCH($E$18,$G$31:$AJ$31))),GY$28,GY$38),GY$28))</f>
        <v>0</v>
      </c>
      <c r="HB53" s="775">
        <f t="shared" si="438"/>
        <v>0</v>
      </c>
      <c r="HC53" s="775">
        <f t="shared" ref="HC53" si="439">IF(OR(HA26&lt;$C$18,HA26&gt;($C$18+9)),0,IF($F$2=1,IF($F$53&lt;(INDEX($G$33:$AJ$33,MATCH($E$18,$G$31:$AJ$31))),HA$28,HA$38),HA$28))</f>
        <v>0</v>
      </c>
      <c r="HD53" s="775">
        <f t="shared" ref="HD53:HE53" si="440">IF(OR(HB26&lt;$C$18,HB26&gt;($C$18+9)),0,IF($F$2=1,IF($F$53&lt;(INDEX($G$33:$AJ$33,MATCH($E$18,$G$31:$AJ$31))),HB$28,HB$38),HB$28))</f>
        <v>0</v>
      </c>
      <c r="HE53" s="775">
        <f t="shared" si="440"/>
        <v>0</v>
      </c>
      <c r="HF53" s="775">
        <f t="shared" ref="HF53" si="441">IF(OR(HD26&lt;$C$18,HD26&gt;($C$18+9)),0,IF($F$2=1,IF($F$53&lt;(INDEX($G$33:$AJ$33,MATCH($E$18,$G$31:$AJ$31))),HD$28,HD$38),HD$28))</f>
        <v>0</v>
      </c>
      <c r="HG53" s="775">
        <f t="shared" ref="HG53:HH53" si="442">IF(OR(HE26&lt;$C$18,HE26&gt;($C$18+9)),0,IF($F$2=1,IF($F$53&lt;(INDEX($G$33:$AJ$33,MATCH($E$18,$G$31:$AJ$31))),HE$28,HE$38),HE$28))</f>
        <v>0</v>
      </c>
      <c r="HH53" s="775">
        <f t="shared" si="442"/>
        <v>0</v>
      </c>
      <c r="HI53" s="775">
        <f t="shared" ref="HI53" si="443">IF(OR(HG26&lt;$C$18,HG26&gt;($C$18+9)),0,IF($F$2=1,IF($F$53&lt;(INDEX($G$33:$AJ$33,MATCH($E$18,$G$31:$AJ$31))),HG$28,HG$38),HG$28))</f>
        <v>0</v>
      </c>
      <c r="HJ53" s="775">
        <f t="shared" ref="HJ53:HK53" si="444">IF(OR(HH26&lt;$C$18,HH26&gt;($C$18+9)),0,IF($F$2=1,IF($F$53&lt;(INDEX($G$33:$AJ$33,MATCH($E$18,$G$31:$AJ$31))),HH$28,HH$38),HH$28))</f>
        <v>0</v>
      </c>
      <c r="HK53" s="775">
        <f t="shared" si="444"/>
        <v>0</v>
      </c>
      <c r="HL53" s="775">
        <f t="shared" ref="HL53" si="445">IF(OR(HJ26&lt;$C$18,HJ26&gt;($C$18+9)),0,IF($F$2=1,IF($F$53&lt;(INDEX($G$33:$AJ$33,MATCH($E$18,$G$31:$AJ$31))),HJ$28,HJ$38),HJ$28))</f>
        <v>0</v>
      </c>
      <c r="HM53" s="775">
        <f t="shared" ref="HM53:HN53" si="446">IF(OR(HK26&lt;$C$18,HK26&gt;($C$18+9)),0,IF($F$2=1,IF($F$53&lt;(INDEX($G$33:$AJ$33,MATCH($E$18,$G$31:$AJ$31))),HK$28,HK$38),HK$28))</f>
        <v>0</v>
      </c>
      <c r="HN53" s="775">
        <f t="shared" si="446"/>
        <v>0</v>
      </c>
      <c r="HO53" s="775">
        <f t="shared" ref="HO53" si="447">IF(OR(HM26&lt;$C$18,HM26&gt;($C$18+9)),0,IF($F$2=1,IF($F$53&lt;(INDEX($G$33:$AJ$33,MATCH($E$18,$G$31:$AJ$31))),HM$28,HM$38),HM$28))</f>
        <v>0</v>
      </c>
      <c r="HP53" s="775">
        <f t="shared" ref="HP53:HQ53" si="448">IF(OR(HN26&lt;$C$18,HN26&gt;($C$18+9)),0,IF($F$2=1,IF($F$53&lt;(INDEX($G$33:$AJ$33,MATCH($E$18,$G$31:$AJ$31))),HN$28,HN$38),HN$28))</f>
        <v>0</v>
      </c>
      <c r="HQ53" s="775">
        <f t="shared" si="448"/>
        <v>0</v>
      </c>
      <c r="HR53" s="775">
        <f t="shared" ref="HR53" si="449">IF(OR(HP26&lt;$C$18,HP26&gt;($C$18+9)),0,IF($F$2=1,IF($F$53&lt;(INDEX($G$33:$AJ$33,MATCH($E$18,$G$31:$AJ$31))),HP$28,HP$38),HP$28))</f>
        <v>0</v>
      </c>
      <c r="HS53" s="775">
        <f t="shared" ref="HS53:HT53" si="450">IF(OR(HQ26&lt;$C$18,HQ26&gt;($C$18+9)),0,IF($F$2=1,IF($F$53&lt;(INDEX($G$33:$AJ$33,MATCH($E$18,$G$31:$AJ$31))),HQ$28,HQ$38),HQ$28))</f>
        <v>0</v>
      </c>
      <c r="HT53" s="775">
        <f t="shared" si="450"/>
        <v>0</v>
      </c>
      <c r="HU53" s="775">
        <f t="shared" ref="HU53" si="451">IF(OR(HS26&lt;$C$18,HS26&gt;($C$18+9)),0,IF($F$2=1,IF($F$53&lt;(INDEX($G$33:$AJ$33,MATCH($E$18,$G$31:$AJ$31))),HS$28,HS$38),HS$28))</f>
        <v>0</v>
      </c>
      <c r="HV53" s="775">
        <f t="shared" ref="HV53:HW53" si="452">IF(OR(HT26&lt;$C$18,HT26&gt;($C$18+9)),0,IF($F$2=1,IF($F$53&lt;(INDEX($G$33:$AJ$33,MATCH($E$18,$G$31:$AJ$31))),HT$28,HT$38),HT$28))</f>
        <v>0</v>
      </c>
      <c r="HW53" s="775">
        <f t="shared" si="452"/>
        <v>0</v>
      </c>
      <c r="HX53" s="775">
        <f t="shared" ref="HX53" si="453">IF(OR(HV26&lt;$C$18,HV26&gt;($C$18+9)),0,IF($F$2=1,IF($F$53&lt;(INDEX($G$33:$AJ$33,MATCH($E$18,$G$31:$AJ$31))),HV$28,HV$38),HV$28))</f>
        <v>0</v>
      </c>
      <c r="HY53" s="775">
        <f t="shared" ref="HY53:HZ53" si="454">IF(OR(HW26&lt;$C$18,HW26&gt;($C$18+9)),0,IF($F$2=1,IF($F$53&lt;(INDEX($G$33:$AJ$33,MATCH($E$18,$G$31:$AJ$31))),HW$28,HW$38),HW$28))</f>
        <v>0</v>
      </c>
      <c r="HZ53" s="775">
        <f t="shared" si="454"/>
        <v>0</v>
      </c>
      <c r="IA53" s="775">
        <f t="shared" ref="IA53" si="455">IF(OR(HY26&lt;$C$18,HY26&gt;($C$18+9)),0,IF($F$2=1,IF($F$53&lt;(INDEX($G$33:$AJ$33,MATCH($E$18,$G$31:$AJ$31))),HY$28,HY$38),HY$28))</f>
        <v>0</v>
      </c>
      <c r="IB53" s="775">
        <f t="shared" ref="IB53:IC53" si="456">IF(OR(HZ26&lt;$C$18,HZ26&gt;($C$18+9)),0,IF($F$2=1,IF($F$53&lt;(INDEX($G$33:$AJ$33,MATCH($E$18,$G$31:$AJ$31))),HZ$28,HZ$38),HZ$28))</f>
        <v>0</v>
      </c>
      <c r="IC53" s="775">
        <f t="shared" si="456"/>
        <v>0</v>
      </c>
      <c r="ID53" s="775">
        <f t="shared" ref="ID53" si="457">IF(OR(IB26&lt;$C$18,IB26&gt;($C$18+9)),0,IF($F$2=1,IF($F$53&lt;(INDEX($G$33:$AJ$33,MATCH($E$18,$G$31:$AJ$31))),IB$28,IB$38),IB$28))</f>
        <v>0</v>
      </c>
      <c r="IE53" s="775">
        <f t="shared" ref="IE53:IF53" si="458">IF(OR(IC26&lt;$C$18,IC26&gt;($C$18+9)),0,IF($F$2=1,IF($F$53&lt;(INDEX($G$33:$AJ$33,MATCH($E$18,$G$31:$AJ$31))),IC$28,IC$38),IC$28))</f>
        <v>0</v>
      </c>
      <c r="IF53" s="775">
        <f t="shared" si="458"/>
        <v>0</v>
      </c>
      <c r="IG53" s="775">
        <f t="shared" ref="IG53" si="459">IF(OR(IE26&lt;$C$18,IE26&gt;($C$18+9)),0,IF($F$2=1,IF($F$53&lt;(INDEX($G$33:$AJ$33,MATCH($E$18,$G$31:$AJ$31))),IE$28,IE$38),IE$28))</f>
        <v>0</v>
      </c>
      <c r="IH53" s="775">
        <f t="shared" ref="IH53:II53" si="460">IF(OR(IF26&lt;$C$18,IF26&gt;($C$18+9)),0,IF($F$2=1,IF($F$53&lt;(INDEX($G$33:$AJ$33,MATCH($E$18,$G$31:$AJ$31))),IF$28,IF$38),IF$28))</f>
        <v>0</v>
      </c>
      <c r="II53" s="775">
        <f t="shared" si="460"/>
        <v>0</v>
      </c>
      <c r="IJ53" s="775">
        <f t="shared" ref="IJ53" si="461">IF(OR(IH26&lt;$C$18,IH26&gt;($C$18+9)),0,IF($F$2=1,IF($F$53&lt;(INDEX($G$33:$AJ$33,MATCH($E$18,$G$31:$AJ$31))),IH$28,IH$38),IH$28))</f>
        <v>0</v>
      </c>
      <c r="IK53" s="775">
        <f t="shared" ref="IK53:IL53" si="462">IF(OR(II26&lt;$C$18,II26&gt;($C$18+9)),0,IF($F$2=1,IF($F$53&lt;(INDEX($G$33:$AJ$33,MATCH($E$18,$G$31:$AJ$31))),II$28,II$38),II$28))</f>
        <v>0</v>
      </c>
      <c r="IL53" s="775">
        <f t="shared" si="462"/>
        <v>0</v>
      </c>
      <c r="IM53" s="775">
        <f t="shared" ref="IM53" si="463">IF(OR(IK26&lt;$C$18,IK26&gt;($C$18+9)),0,IF($F$2=1,IF($F$53&lt;(INDEX($G$33:$AJ$33,MATCH($E$18,$G$31:$AJ$31))),IK$28,IK$38),IK$28))</f>
        <v>0</v>
      </c>
      <c r="IN53" s="775">
        <f t="shared" ref="IN53:IO53" si="464">IF(OR(IL26&lt;$C$18,IL26&gt;($C$18+9)),0,IF($F$2=1,IF($F$53&lt;(INDEX($G$33:$AJ$33,MATCH($E$18,$G$31:$AJ$31))),IL$28,IL$38),IL$28))</f>
        <v>0</v>
      </c>
      <c r="IO53" s="775">
        <f t="shared" si="464"/>
        <v>0</v>
      </c>
      <c r="IP53" s="775">
        <f t="shared" ref="IP53" si="465">IF(OR(IN26&lt;$C$18,IN26&gt;($C$18+9)),0,IF($F$2=1,IF($F$53&lt;(INDEX($G$33:$AJ$33,MATCH($E$18,$G$31:$AJ$31))),IN$28,IN$38),IN$28))</f>
        <v>0</v>
      </c>
      <c r="IQ53" s="775">
        <f t="shared" ref="IQ53:IR53" si="466">IF(OR(IO26&lt;$C$18,IO26&gt;($C$18+9)),0,IF($F$2=1,IF($F$53&lt;(INDEX($G$33:$AJ$33,MATCH($E$18,$G$31:$AJ$31))),IO$28,IO$38),IO$28))</f>
        <v>0</v>
      </c>
      <c r="IR53" s="775">
        <f t="shared" si="466"/>
        <v>0</v>
      </c>
      <c r="IS53" s="775">
        <f t="shared" ref="IS53" si="467">IF(OR(IQ26&lt;$C$18,IQ26&gt;($C$18+9)),0,IF($F$2=1,IF($F$53&lt;(INDEX($G$33:$AJ$33,MATCH($E$18,$G$31:$AJ$31))),IQ$28,IQ$38),IQ$28))</f>
        <v>0</v>
      </c>
      <c r="IT53" s="775">
        <f t="shared" ref="IT53:IU53" si="468">IF(OR(IR26&lt;$C$18,IR26&gt;($C$18+9)),0,IF($F$2=1,IF($F$53&lt;(INDEX($G$33:$AJ$33,MATCH($E$18,$G$31:$AJ$31))),IR$28,IR$38),IR$28))</f>
        <v>0</v>
      </c>
      <c r="IU53" s="775">
        <f t="shared" si="468"/>
        <v>0</v>
      </c>
      <c r="IV53" s="775">
        <f t="shared" ref="IV53" si="469">IF(OR(IT26&lt;$C$18,IT26&gt;($C$18+9)),0,IF($F$2=1,IF($F$53&lt;(INDEX($G$33:$AJ$33,MATCH($E$18,$G$31:$AJ$31))),IT$28,IT$38),IT$28))</f>
        <v>0</v>
      </c>
      <c r="IW53" s="775">
        <f t="shared" ref="IW53:IX53" si="470">IF(OR(IU26&lt;$C$18,IU26&gt;($C$18+9)),0,IF($F$2=1,IF($F$53&lt;(INDEX($G$33:$AJ$33,MATCH($E$18,$G$31:$AJ$31))),IU$28,IU$38),IU$28))</f>
        <v>0</v>
      </c>
      <c r="IX53" s="775">
        <f t="shared" si="470"/>
        <v>0</v>
      </c>
      <c r="IY53" s="775">
        <f t="shared" ref="IY53" si="471">IF(OR(IW26&lt;$C$18,IW26&gt;($C$18+9)),0,IF($F$2=1,IF($F$53&lt;(INDEX($G$33:$AJ$33,MATCH($E$18,$G$31:$AJ$31))),IW$28,IW$38),IW$28))</f>
        <v>0</v>
      </c>
      <c r="IZ53" s="775">
        <f t="shared" ref="IZ53:JA53" si="472">IF(OR(IX26&lt;$C$18,IX26&gt;($C$18+9)),0,IF($F$2=1,IF($F$53&lt;(INDEX($G$33:$AJ$33,MATCH($E$18,$G$31:$AJ$31))),IX$28,IX$38),IX$28))</f>
        <v>0</v>
      </c>
      <c r="JA53" s="775">
        <f t="shared" si="472"/>
        <v>0</v>
      </c>
      <c r="JB53" s="775">
        <f t="shared" ref="JB53" si="473">IF(OR(IZ26&lt;$C$18,IZ26&gt;($C$18+9)),0,IF($F$2=1,IF($F$53&lt;(INDEX($G$33:$AJ$33,MATCH($E$18,$G$31:$AJ$31))),IZ$28,IZ$38),IZ$28))</f>
        <v>0</v>
      </c>
      <c r="JC53" s="775">
        <f t="shared" ref="JC53:JD53" si="474">IF(OR(JA26&lt;$C$18,JA26&gt;($C$18+9)),0,IF($F$2=1,IF($F$53&lt;(INDEX($G$33:$AJ$33,MATCH($E$18,$G$31:$AJ$31))),JA$28,JA$38),JA$28))</f>
        <v>0</v>
      </c>
      <c r="JD53" s="775">
        <f t="shared" si="474"/>
        <v>0</v>
      </c>
      <c r="JE53" s="775">
        <f t="shared" ref="JE53" si="475">IF(OR(JC26&lt;$C$18,JC26&gt;($C$18+9)),0,IF($F$2=1,IF($F$53&lt;(INDEX($G$33:$AJ$33,MATCH($E$18,$G$31:$AJ$31))),JC$28,JC$38),JC$28))</f>
        <v>0</v>
      </c>
      <c r="JF53" s="775">
        <f t="shared" ref="JF53:JG53" si="476">IF(OR(JD26&lt;$C$18,JD26&gt;($C$18+9)),0,IF($F$2=1,IF($F$53&lt;(INDEX($G$33:$AJ$33,MATCH($E$18,$G$31:$AJ$31))),JD$28,JD$38),JD$28))</f>
        <v>0</v>
      </c>
      <c r="JG53" s="775">
        <f t="shared" si="476"/>
        <v>0</v>
      </c>
      <c r="JH53" s="775">
        <f t="shared" ref="JH53" si="477">IF(OR(JF26&lt;$C$18,JF26&gt;($C$18+9)),0,IF($F$2=1,IF($F$53&lt;(INDEX($G$33:$AJ$33,MATCH($E$18,$G$31:$AJ$31))),JF$28,JF$38),JF$28))</f>
        <v>0</v>
      </c>
      <c r="JI53" s="775">
        <f t="shared" ref="JI53:JJ53" si="478">IF(OR(JG26&lt;$C$18,JG26&gt;($C$18+9)),0,IF($F$2=1,IF($F$53&lt;(INDEX($G$33:$AJ$33,MATCH($E$18,$G$31:$AJ$31))),JG$28,JG$38),JG$28))</f>
        <v>0</v>
      </c>
      <c r="JJ53" s="775">
        <f t="shared" si="478"/>
        <v>0</v>
      </c>
      <c r="JK53" s="775">
        <f t="shared" ref="JK53" si="479">IF(OR(JI26&lt;$C$18,JI26&gt;($C$18+9)),0,IF($F$2=1,IF($F$53&lt;(INDEX($G$33:$AJ$33,MATCH($E$18,$G$31:$AJ$31))),JI$28,JI$38),JI$28))</f>
        <v>0</v>
      </c>
      <c r="JL53" s="775">
        <f t="shared" ref="JL53:JM53" si="480">IF(OR(JJ26&lt;$C$18,JJ26&gt;($C$18+9)),0,IF($F$2=1,IF($F$53&lt;(INDEX($G$33:$AJ$33,MATCH($E$18,$G$31:$AJ$31))),JJ$28,JJ$38),JJ$28))</f>
        <v>0</v>
      </c>
      <c r="JM53" s="775">
        <f t="shared" si="480"/>
        <v>0</v>
      </c>
      <c r="JN53" s="775">
        <f t="shared" ref="JN53" si="481">IF(OR(JL26&lt;$C$18,JL26&gt;($C$18+9)),0,IF($F$2=1,IF($F$53&lt;(INDEX($G$33:$AJ$33,MATCH($E$18,$G$31:$AJ$31))),JL$28,JL$38),JL$28))</f>
        <v>0</v>
      </c>
      <c r="JO53" s="775">
        <f t="shared" ref="JO53:JP53" si="482">IF(OR(JM26&lt;$C$18,JM26&gt;($C$18+9)),0,IF($F$2=1,IF($F$53&lt;(INDEX($G$33:$AJ$33,MATCH($E$18,$G$31:$AJ$31))),JM$28,JM$38),JM$28))</f>
        <v>0</v>
      </c>
      <c r="JP53" s="775">
        <f t="shared" si="482"/>
        <v>0</v>
      </c>
      <c r="JQ53" s="775">
        <f t="shared" ref="JQ53" si="483">IF(OR(JO26&lt;$C$18,JO26&gt;($C$18+9)),0,IF($F$2=1,IF($F$53&lt;(INDEX($G$33:$AJ$33,MATCH($E$18,$G$31:$AJ$31))),JO$28,JO$38),JO$28))</f>
        <v>0</v>
      </c>
      <c r="JR53" s="775">
        <f t="shared" ref="JR53:JS53" si="484">IF(OR(JP26&lt;$C$18,JP26&gt;($C$18+9)),0,IF($F$2=1,IF($F$53&lt;(INDEX($G$33:$AJ$33,MATCH($E$18,$G$31:$AJ$31))),JP$28,JP$38),JP$28))</f>
        <v>0</v>
      </c>
      <c r="JS53" s="775">
        <f t="shared" si="484"/>
        <v>0</v>
      </c>
      <c r="JT53" s="775">
        <f t="shared" ref="JT53" si="485">IF(OR(JR26&lt;$C$18,JR26&gt;($C$18+9)),0,IF($F$2=1,IF($F$53&lt;(INDEX($G$33:$AJ$33,MATCH($E$18,$G$31:$AJ$31))),JR$28,JR$38),JR$28))</f>
        <v>0</v>
      </c>
      <c r="JU53" s="775">
        <f t="shared" ref="JU53:JV53" si="486">IF(OR(JS26&lt;$C$18,JS26&gt;($C$18+9)),0,IF($F$2=1,IF($F$53&lt;(INDEX($G$33:$AJ$33,MATCH($E$18,$G$31:$AJ$31))),JS$28,JS$38),JS$28))</f>
        <v>0</v>
      </c>
      <c r="JV53" s="775">
        <f t="shared" si="486"/>
        <v>0</v>
      </c>
      <c r="JW53" s="775">
        <f t="shared" ref="JW53" si="487">IF(OR(JU26&lt;$C$18,JU26&gt;($C$18+9)),0,IF($F$2=1,IF($F$53&lt;(INDEX($G$33:$AJ$33,MATCH($E$18,$G$31:$AJ$31))),JU$28,JU$38),JU$28))</f>
        <v>0</v>
      </c>
      <c r="JX53" s="775">
        <f t="shared" ref="JX53:JY53" si="488">IF(OR(JV26&lt;$C$18,JV26&gt;($C$18+9)),0,IF($F$2=1,IF($F$53&lt;(INDEX($G$33:$AJ$33,MATCH($E$18,$G$31:$AJ$31))),JV$28,JV$38),JV$28))</f>
        <v>0</v>
      </c>
      <c r="JY53" s="775">
        <f t="shared" si="488"/>
        <v>0</v>
      </c>
      <c r="JZ53" s="775">
        <f t="shared" ref="JZ53" si="489">IF(OR(JX26&lt;$C$18,JX26&gt;($C$18+9)),0,IF($F$2=1,IF($F$53&lt;(INDEX($G$33:$AJ$33,MATCH($E$18,$G$31:$AJ$31))),JX$28,JX$38),JX$28))</f>
        <v>0</v>
      </c>
      <c r="KA53" s="775">
        <f t="shared" ref="KA53:KB53" si="490">IF(OR(JY26&lt;$C$18,JY26&gt;($C$18+9)),0,IF($F$2=1,IF($F$53&lt;(INDEX($G$33:$AJ$33,MATCH($E$18,$G$31:$AJ$31))),JY$28,JY$38),JY$28))</f>
        <v>0</v>
      </c>
      <c r="KB53" s="775">
        <f t="shared" si="490"/>
        <v>0</v>
      </c>
      <c r="KC53" s="775">
        <f t="shared" ref="KC53" si="491">IF(OR(KA26&lt;$C$18,KA26&gt;($C$18+9)),0,IF($F$2=1,IF($F$53&lt;(INDEX($G$33:$AJ$33,MATCH($E$18,$G$31:$AJ$31))),KA$28,KA$38),KA$28))</f>
        <v>0</v>
      </c>
      <c r="KD53" s="775">
        <f t="shared" ref="KD53:KE53" si="492">IF(OR(KB26&lt;$C$18,KB26&gt;($C$18+9)),0,IF($F$2=1,IF($F$53&lt;(INDEX($G$33:$AJ$33,MATCH($E$18,$G$31:$AJ$31))),KB$28,KB$38),KB$28))</f>
        <v>0</v>
      </c>
      <c r="KE53" s="775">
        <f t="shared" si="492"/>
        <v>0</v>
      </c>
      <c r="KF53" s="775">
        <f t="shared" ref="KF53" si="493">IF(OR(KD26&lt;$C$18,KD26&gt;($C$18+9)),0,IF($F$2=1,IF($F$53&lt;(INDEX($G$33:$AJ$33,MATCH($E$18,$G$31:$AJ$31))),KD$28,KD$38),KD$28))</f>
        <v>0</v>
      </c>
      <c r="KG53" s="775">
        <f t="shared" ref="KG53:KH53" si="494">IF(OR(KE26&lt;$C$18,KE26&gt;($C$18+9)),0,IF($F$2=1,IF($F$53&lt;(INDEX($G$33:$AJ$33,MATCH($E$18,$G$31:$AJ$31))),KE$28,KE$38),KE$28))</f>
        <v>0</v>
      </c>
      <c r="KH53" s="775">
        <f t="shared" si="494"/>
        <v>0</v>
      </c>
      <c r="KI53" s="775">
        <f t="shared" ref="KI53" si="495">IF(OR(KG26&lt;$C$18,KG26&gt;($C$18+9)),0,IF($F$2=1,IF($F$53&lt;(INDEX($G$33:$AJ$33,MATCH($E$18,$G$31:$AJ$31))),KG$28,KG$38),KG$28))</f>
        <v>0</v>
      </c>
      <c r="KJ53" s="775">
        <f t="shared" ref="KJ53:KK53" si="496">IF(OR(KH26&lt;$C$18,KH26&gt;($C$18+9)),0,IF($F$2=1,IF($F$53&lt;(INDEX($G$33:$AJ$33,MATCH($E$18,$G$31:$AJ$31))),KH$28,KH$38),KH$28))</f>
        <v>0</v>
      </c>
      <c r="KK53" s="775">
        <f t="shared" si="496"/>
        <v>0</v>
      </c>
      <c r="KL53" s="775">
        <f t="shared" ref="KL53" si="497">IF(OR(KJ26&lt;$C$18,KJ26&gt;($C$18+9)),0,IF($F$2=1,IF($F$53&lt;(INDEX($G$33:$AJ$33,MATCH($E$18,$G$31:$AJ$31))),KJ$28,KJ$38),KJ$28))</f>
        <v>0</v>
      </c>
      <c r="KM53" s="775">
        <f t="shared" ref="KM53:KN53" si="498">IF(OR(KK26&lt;$C$18,KK26&gt;($C$18+9)),0,IF($F$2=1,IF($F$53&lt;(INDEX($G$33:$AJ$33,MATCH($E$18,$G$31:$AJ$31))),KK$28,KK$38),KK$28))</f>
        <v>0</v>
      </c>
      <c r="KN53" s="775">
        <f t="shared" si="498"/>
        <v>0</v>
      </c>
      <c r="KO53" s="775">
        <f t="shared" ref="KO53" si="499">IF(OR(KM26&lt;$C$18,KM26&gt;($C$18+9)),0,IF($F$2=1,IF($F$53&lt;(INDEX($G$33:$AJ$33,MATCH($E$18,$G$31:$AJ$31))),KM$28,KM$38),KM$28))</f>
        <v>0</v>
      </c>
      <c r="KP53" s="775">
        <f t="shared" ref="KP53:KQ53" si="500">IF(OR(KN26&lt;$C$18,KN26&gt;($C$18+9)),0,IF($F$2=1,IF($F$53&lt;(INDEX($G$33:$AJ$33,MATCH($E$18,$G$31:$AJ$31))),KN$28,KN$38),KN$28))</f>
        <v>0</v>
      </c>
      <c r="KQ53" s="775">
        <f t="shared" si="500"/>
        <v>0</v>
      </c>
      <c r="KR53" s="775">
        <f t="shared" ref="KR53" si="501">IF(OR(KP26&lt;$C$18,KP26&gt;($C$18+9)),0,IF($F$2=1,IF($F$53&lt;(INDEX($G$33:$AJ$33,MATCH($E$18,$G$31:$AJ$31))),KP$28,KP$38),KP$28))</f>
        <v>0</v>
      </c>
      <c r="KS53" s="775">
        <f t="shared" ref="KS53:KT53" si="502">IF(OR(KQ26&lt;$C$18,KQ26&gt;($C$18+9)),0,IF($F$2=1,IF($F$53&lt;(INDEX($G$33:$AJ$33,MATCH($E$18,$G$31:$AJ$31))),KQ$28,KQ$38),KQ$28))</f>
        <v>0</v>
      </c>
      <c r="KT53" s="775">
        <f t="shared" si="502"/>
        <v>0</v>
      </c>
      <c r="KU53" s="775">
        <f t="shared" ref="KU53" si="503">IF(OR(KS26&lt;$C$18,KS26&gt;($C$18+9)),0,IF($F$2=1,IF($F$53&lt;(INDEX($G$33:$AJ$33,MATCH($E$18,$G$31:$AJ$31))),KS$28,KS$38),KS$28))</f>
        <v>0</v>
      </c>
      <c r="KV53" s="775">
        <f t="shared" ref="KV53:KW53" si="504">IF(OR(KT26&lt;$C$18,KT26&gt;($C$18+9)),0,IF($F$2=1,IF($F$53&lt;(INDEX($G$33:$AJ$33,MATCH($E$18,$G$31:$AJ$31))),KT$28,KT$38),KT$28))</f>
        <v>0</v>
      </c>
      <c r="KW53" s="775">
        <f t="shared" si="504"/>
        <v>0</v>
      </c>
      <c r="KX53" s="775">
        <f t="shared" ref="KX53" si="505">IF(OR(KV26&lt;$C$18,KV26&gt;($C$18+9)),0,IF($F$2=1,IF($F$53&lt;(INDEX($G$33:$AJ$33,MATCH($E$18,$G$31:$AJ$31))),KV$28,KV$38),KV$28))</f>
        <v>0</v>
      </c>
      <c r="KY53" s="775">
        <f t="shared" ref="KY53:KZ53" si="506">IF(OR(KW26&lt;$C$18,KW26&gt;($C$18+9)),0,IF($F$2=1,IF($F$53&lt;(INDEX($G$33:$AJ$33,MATCH($E$18,$G$31:$AJ$31))),KW$28,KW$38),KW$28))</f>
        <v>0</v>
      </c>
      <c r="KZ53" s="775">
        <f t="shared" si="506"/>
        <v>0</v>
      </c>
      <c r="LA53" s="775">
        <f t="shared" ref="LA53" si="507">IF(OR(KY26&lt;$C$18,KY26&gt;($C$18+9)),0,IF($F$2=1,IF($F$53&lt;(INDEX($G$33:$AJ$33,MATCH($E$18,$G$31:$AJ$31))),KY$28,KY$38),KY$28))</f>
        <v>0</v>
      </c>
      <c r="LB53" s="775">
        <f t="shared" ref="LB53:LC53" si="508">IF(OR(KZ26&lt;$C$18,KZ26&gt;($C$18+9)),0,IF($F$2=1,IF($F$53&lt;(INDEX($G$33:$AJ$33,MATCH($E$18,$G$31:$AJ$31))),KZ$28,KZ$38),KZ$28))</f>
        <v>0</v>
      </c>
      <c r="LC53" s="775">
        <f t="shared" si="508"/>
        <v>0</v>
      </c>
      <c r="LD53" s="775">
        <f t="shared" ref="LD53" si="509">IF(OR(LB26&lt;$C$18,LB26&gt;($C$18+9)),0,IF($F$2=1,IF($F$53&lt;(INDEX($G$33:$AJ$33,MATCH($E$18,$G$31:$AJ$31))),LB$28,LB$38),LB$28))</f>
        <v>0</v>
      </c>
      <c r="LE53" s="775">
        <f t="shared" ref="LE53:LF53" si="510">IF(OR(LC26&lt;$C$18,LC26&gt;($C$18+9)),0,IF($F$2=1,IF($F$53&lt;(INDEX($G$33:$AJ$33,MATCH($E$18,$G$31:$AJ$31))),LC$28,LC$38),LC$28))</f>
        <v>0</v>
      </c>
      <c r="LF53" s="775">
        <f t="shared" si="510"/>
        <v>0</v>
      </c>
      <c r="LG53" s="775">
        <f t="shared" ref="LG53" si="511">IF(OR(LE26&lt;$C$18,LE26&gt;($C$18+9)),0,IF($F$2=1,IF($F$53&lt;(INDEX($G$33:$AJ$33,MATCH($E$18,$G$31:$AJ$31))),LE$28,LE$38),LE$28))</f>
        <v>0</v>
      </c>
      <c r="LH53" s="775">
        <f t="shared" ref="LH53:LI53" si="512">IF(OR(LF26&lt;$C$18,LF26&gt;($C$18+9)),0,IF($F$2=1,IF($F$53&lt;(INDEX($G$33:$AJ$33,MATCH($E$18,$G$31:$AJ$31))),LF$28,LF$38),LF$28))</f>
        <v>0</v>
      </c>
      <c r="LI53" s="775">
        <f t="shared" si="512"/>
        <v>0</v>
      </c>
      <c r="LJ53" s="775">
        <f t="shared" ref="LJ53" si="513">IF(OR(LH26&lt;$C$18,LH26&gt;($C$18+9)),0,IF($F$2=1,IF($F$53&lt;(INDEX($G$33:$AJ$33,MATCH($E$18,$G$31:$AJ$31))),LH$28,LH$38),LH$28))</f>
        <v>0</v>
      </c>
      <c r="LK53" s="775">
        <f t="shared" ref="LK53:LL53" si="514">IF(OR(LI26&lt;$C$18,LI26&gt;($C$18+9)),0,IF($F$2=1,IF($F$53&lt;(INDEX($G$33:$AJ$33,MATCH($E$18,$G$31:$AJ$31))),LI$28,LI$38),LI$28))</f>
        <v>0</v>
      </c>
      <c r="LL53" s="775">
        <f t="shared" si="514"/>
        <v>0</v>
      </c>
      <c r="LM53" s="775">
        <f t="shared" ref="LM53" si="515">IF(OR(LK26&lt;$C$18,LK26&gt;($C$18+9)),0,IF($F$2=1,IF($F$53&lt;(INDEX($G$33:$AJ$33,MATCH($E$18,$G$31:$AJ$31))),LK$28,LK$38),LK$28))</f>
        <v>0</v>
      </c>
      <c r="LN53" s="775">
        <f t="shared" ref="LN53:LO53" si="516">IF(OR(LL26&lt;$C$18,LL26&gt;($C$18+9)),0,IF($F$2=1,IF($F$53&lt;(INDEX($G$33:$AJ$33,MATCH($E$18,$G$31:$AJ$31))),LL$28,LL$38),LL$28))</f>
        <v>0</v>
      </c>
      <c r="LO53" s="775">
        <f t="shared" si="516"/>
        <v>0</v>
      </c>
      <c r="LP53" s="775">
        <f t="shared" ref="LP53" si="517">IF(OR(LN26&lt;$C$18,LN26&gt;($C$18+9)),0,IF($F$2=1,IF($F$53&lt;(INDEX($G$33:$AJ$33,MATCH($E$18,$G$31:$AJ$31))),LN$28,LN$38),LN$28))</f>
        <v>0</v>
      </c>
      <c r="LQ53" s="775">
        <f t="shared" ref="LQ53:LR53" si="518">IF(OR(LO26&lt;$C$18,LO26&gt;($C$18+9)),0,IF($F$2=1,IF($F$53&lt;(INDEX($G$33:$AJ$33,MATCH($E$18,$G$31:$AJ$31))),LO$28,LO$38),LO$28))</f>
        <v>0</v>
      </c>
      <c r="LR53" s="775">
        <f t="shared" si="518"/>
        <v>0</v>
      </c>
      <c r="LS53" s="775">
        <f t="shared" ref="LS53" si="519">IF(OR(LQ26&lt;$C$18,LQ26&gt;($C$18+9)),0,IF($F$2=1,IF($F$53&lt;(INDEX($G$33:$AJ$33,MATCH($E$18,$G$31:$AJ$31))),LQ$28,LQ$38),LQ$28))</f>
        <v>0</v>
      </c>
      <c r="LT53" s="775">
        <f t="shared" ref="LT53:LU53" si="520">IF(OR(LR26&lt;$C$18,LR26&gt;($C$18+9)),0,IF($F$2=1,IF($F$53&lt;(INDEX($G$33:$AJ$33,MATCH($E$18,$G$31:$AJ$31))),LR$28,LR$38),LR$28))</f>
        <v>0</v>
      </c>
      <c r="LU53" s="775">
        <f t="shared" si="520"/>
        <v>0</v>
      </c>
      <c r="LV53" s="775">
        <f t="shared" ref="LV53" si="521">IF(OR(LT26&lt;$C$18,LT26&gt;($C$18+9)),0,IF($F$2=1,IF($F$53&lt;(INDEX($G$33:$AJ$33,MATCH($E$18,$G$31:$AJ$31))),LT$28,LT$38),LT$28))</f>
        <v>0</v>
      </c>
      <c r="LW53" s="775">
        <f t="shared" ref="LW53:LX53" si="522">IF(OR(LU26&lt;$C$18,LU26&gt;($C$18+9)),0,IF($F$2=1,IF($F$53&lt;(INDEX($G$33:$AJ$33,MATCH($E$18,$G$31:$AJ$31))),LU$28,LU$38),LU$28))</f>
        <v>0</v>
      </c>
      <c r="LX53" s="775">
        <f t="shared" si="522"/>
        <v>0</v>
      </c>
      <c r="LY53" s="775">
        <f t="shared" ref="LY53" si="523">IF(OR(LW26&lt;$C$18,LW26&gt;($C$18+9)),0,IF($F$2=1,IF($F$53&lt;(INDEX($G$33:$AJ$33,MATCH($E$18,$G$31:$AJ$31))),LW$28,LW$38),LW$28))</f>
        <v>0</v>
      </c>
      <c r="LZ53" s="775">
        <f t="shared" ref="LZ53:MA53" si="524">IF(OR(LX26&lt;$C$18,LX26&gt;($C$18+9)),0,IF($F$2=1,IF($F$53&lt;(INDEX($G$33:$AJ$33,MATCH($E$18,$G$31:$AJ$31))),LX$28,LX$38),LX$28))</f>
        <v>0</v>
      </c>
      <c r="MA53" s="775">
        <f t="shared" si="524"/>
        <v>0</v>
      </c>
      <c r="MB53" s="775">
        <f t="shared" ref="MB53" si="525">IF(OR(LZ26&lt;$C$18,LZ26&gt;($C$18+9)),0,IF($F$2=1,IF($F$53&lt;(INDEX($G$33:$AJ$33,MATCH($E$18,$G$31:$AJ$31))),LZ$28,LZ$38),LZ$28))</f>
        <v>0</v>
      </c>
      <c r="MC53" s="775">
        <f t="shared" ref="MC53:MD53" si="526">IF(OR(MA26&lt;$C$18,MA26&gt;($C$18+9)),0,IF($F$2=1,IF($F$53&lt;(INDEX($G$33:$AJ$33,MATCH($E$18,$G$31:$AJ$31))),MA$28,MA$38),MA$28))</f>
        <v>0</v>
      </c>
      <c r="MD53" s="775">
        <f t="shared" si="526"/>
        <v>0</v>
      </c>
      <c r="ME53" s="775">
        <f t="shared" ref="ME53" si="527">IF(OR(MC26&lt;$C$18,MC26&gt;($C$18+9)),0,IF($F$2=1,IF($F$53&lt;(INDEX($G$33:$AJ$33,MATCH($E$18,$G$31:$AJ$31))),MC$28,MC$38),MC$28))</f>
        <v>0</v>
      </c>
      <c r="MF53" s="775">
        <f t="shared" ref="MF53:MG53" si="528">IF(OR(MD26&lt;$C$18,MD26&gt;($C$18+9)),0,IF($F$2=1,IF($F$53&lt;(INDEX($G$33:$AJ$33,MATCH($E$18,$G$31:$AJ$31))),MD$28,MD$38),MD$28))</f>
        <v>0</v>
      </c>
      <c r="MG53" s="775">
        <f t="shared" si="528"/>
        <v>0</v>
      </c>
      <c r="MH53" s="775">
        <f t="shared" ref="MH53" si="529">IF(OR(MF26&lt;$C$18,MF26&gt;($C$18+9)),0,IF($F$2=1,IF($F$53&lt;(INDEX($G$33:$AJ$33,MATCH($E$18,$G$31:$AJ$31))),MF$28,MF$38),MF$28))</f>
        <v>0</v>
      </c>
      <c r="MI53" s="775">
        <f t="shared" ref="MI53:MJ53" si="530">IF(OR(MG26&lt;$C$18,MG26&gt;($C$18+9)),0,IF($F$2=1,IF($F$53&lt;(INDEX($G$33:$AJ$33,MATCH($E$18,$G$31:$AJ$31))),MG$28,MG$38),MG$28))</f>
        <v>0</v>
      </c>
      <c r="MJ53" s="775">
        <f t="shared" si="530"/>
        <v>0</v>
      </c>
      <c r="MK53" s="775">
        <f t="shared" ref="MK53" si="531">IF(OR(MI26&lt;$C$18,MI26&gt;($C$18+9)),0,IF($F$2=1,IF($F$53&lt;(INDEX($G$33:$AJ$33,MATCH($E$18,$G$31:$AJ$31))),MI$28,MI$38),MI$28))</f>
        <v>0</v>
      </c>
      <c r="ML53" s="775">
        <f t="shared" ref="ML53:MM53" si="532">IF(OR(MJ26&lt;$C$18,MJ26&gt;($C$18+9)),0,IF($F$2=1,IF($F$53&lt;(INDEX($G$33:$AJ$33,MATCH($E$18,$G$31:$AJ$31))),MJ$28,MJ$38),MJ$28))</f>
        <v>0</v>
      </c>
      <c r="MM53" s="775">
        <f t="shared" si="532"/>
        <v>0</v>
      </c>
      <c r="MN53" s="775">
        <f t="shared" ref="MN53" si="533">IF(OR(ML26&lt;$C$18,ML26&gt;($C$18+9)),0,IF($F$2=1,IF($F$53&lt;(INDEX($G$33:$AJ$33,MATCH($E$18,$G$31:$AJ$31))),ML$28,ML$38),ML$28))</f>
        <v>0</v>
      </c>
      <c r="MO53" s="775">
        <f t="shared" ref="MO53:MP53" si="534">IF(OR(MM26&lt;$C$18,MM26&gt;($C$18+9)),0,IF($F$2=1,IF($F$53&lt;(INDEX($G$33:$AJ$33,MATCH($E$18,$G$31:$AJ$31))),MM$28,MM$38),MM$28))</f>
        <v>0</v>
      </c>
      <c r="MP53" s="775">
        <f t="shared" si="534"/>
        <v>0</v>
      </c>
      <c r="MQ53" s="775">
        <f t="shared" ref="MQ53" si="535">IF(OR(MO26&lt;$C$18,MO26&gt;($C$18+9)),0,IF($F$2=1,IF($F$53&lt;(INDEX($G$33:$AJ$33,MATCH($E$18,$G$31:$AJ$31))),MO$28,MO$38),MO$28))</f>
        <v>0</v>
      </c>
      <c r="MR53" s="775">
        <f t="shared" ref="MR53:MS53" si="536">IF(OR(MP26&lt;$C$18,MP26&gt;($C$18+9)),0,IF($F$2=1,IF($F$53&lt;(INDEX($G$33:$AJ$33,MATCH($E$18,$G$31:$AJ$31))),MP$28,MP$38),MP$28))</f>
        <v>0</v>
      </c>
      <c r="MS53" s="775">
        <f t="shared" si="536"/>
        <v>0</v>
      </c>
      <c r="MT53" s="775">
        <f t="shared" ref="MT53" si="537">IF(OR(MR26&lt;$C$18,MR26&gt;($C$18+9)),0,IF($F$2=1,IF($F$53&lt;(INDEX($G$33:$AJ$33,MATCH($E$18,$G$31:$AJ$31))),MR$28,MR$38),MR$28))</f>
        <v>0</v>
      </c>
      <c r="MU53" s="775">
        <f t="shared" ref="MU53:MV53" si="538">IF(OR(MS26&lt;$C$18,MS26&gt;($C$18+9)),0,IF($F$2=1,IF($F$53&lt;(INDEX($G$33:$AJ$33,MATCH($E$18,$G$31:$AJ$31))),MS$28,MS$38),MS$28))</f>
        <v>0</v>
      </c>
      <c r="MV53" s="775">
        <f t="shared" si="538"/>
        <v>0</v>
      </c>
      <c r="MW53" s="775">
        <f t="shared" ref="MW53" si="539">IF(OR(MU26&lt;$C$18,MU26&gt;($C$18+9)),0,IF($F$2=1,IF($F$53&lt;(INDEX($G$33:$AJ$33,MATCH($E$18,$G$31:$AJ$31))),MU$28,MU$38),MU$28))</f>
        <v>0</v>
      </c>
      <c r="MX53" s="775">
        <f t="shared" ref="MX53:MY53" si="540">IF(OR(MV26&lt;$C$18,MV26&gt;($C$18+9)),0,IF($F$2=1,IF($F$53&lt;(INDEX($G$33:$AJ$33,MATCH($E$18,$G$31:$AJ$31))),MV$28,MV$38),MV$28))</f>
        <v>0</v>
      </c>
      <c r="MY53" s="775">
        <f t="shared" si="540"/>
        <v>0</v>
      </c>
      <c r="MZ53" s="775">
        <f t="shared" ref="MZ53" si="541">IF(OR(MX26&lt;$C$18,MX26&gt;($C$18+9)),0,IF($F$2=1,IF($F$53&lt;(INDEX($G$33:$AJ$33,MATCH($E$18,$G$31:$AJ$31))),MX$28,MX$38),MX$28))</f>
        <v>0</v>
      </c>
      <c r="NA53" s="775">
        <f t="shared" ref="NA53:NB53" si="542">IF(OR(MY26&lt;$C$18,MY26&gt;($C$18+9)),0,IF($F$2=1,IF($F$53&lt;(INDEX($G$33:$AJ$33,MATCH($E$18,$G$31:$AJ$31))),MY$28,MY$38),MY$28))</f>
        <v>0</v>
      </c>
      <c r="NB53" s="775">
        <f t="shared" si="542"/>
        <v>0</v>
      </c>
      <c r="NC53" s="775">
        <f t="shared" ref="NC53" si="543">IF(OR(NA26&lt;$C$18,NA26&gt;($C$18+9)),0,IF($F$2=1,IF($F$53&lt;(INDEX($G$33:$AJ$33,MATCH($E$18,$G$31:$AJ$31))),NA$28,NA$38),NA$28))</f>
        <v>0</v>
      </c>
      <c r="ND53" s="775">
        <f t="shared" ref="ND53:NE53" si="544">IF(OR(NB26&lt;$C$18,NB26&gt;($C$18+9)),0,IF($F$2=1,IF($F$53&lt;(INDEX($G$33:$AJ$33,MATCH($E$18,$G$31:$AJ$31))),NB$28,NB$38),NB$28))</f>
        <v>0</v>
      </c>
      <c r="NE53" s="775">
        <f t="shared" si="544"/>
        <v>0</v>
      </c>
      <c r="NF53" s="775">
        <f t="shared" ref="NF53" si="545">IF(OR(ND26&lt;$C$18,ND26&gt;($C$18+9)),0,IF($F$2=1,IF($F$53&lt;(INDEX($G$33:$AJ$33,MATCH($E$18,$G$31:$AJ$31))),ND$28,ND$38),ND$28))</f>
        <v>0</v>
      </c>
      <c r="NG53" s="775">
        <f t="shared" ref="NG53:NH53" si="546">IF(OR(NE26&lt;$C$18,NE26&gt;($C$18+9)),0,IF($F$2=1,IF($F$53&lt;(INDEX($G$33:$AJ$33,MATCH($E$18,$G$31:$AJ$31))),NE$28,NE$38),NE$28))</f>
        <v>0</v>
      </c>
      <c r="NH53" s="775">
        <f t="shared" si="546"/>
        <v>0</v>
      </c>
      <c r="NI53" s="775">
        <f t="shared" ref="NI53" si="547">IF(OR(NG26&lt;$C$18,NG26&gt;($C$18+9)),0,IF($F$2=1,IF($F$53&lt;(INDEX($G$33:$AJ$33,MATCH($E$18,$G$31:$AJ$31))),NG$28,NG$38),NG$28))</f>
        <v>0</v>
      </c>
      <c r="NJ53" s="775">
        <f t="shared" ref="NJ53:NK53" si="548">IF(OR(NH26&lt;$C$18,NH26&gt;($C$18+9)),0,IF($F$2=1,IF($F$53&lt;(INDEX($G$33:$AJ$33,MATCH($E$18,$G$31:$AJ$31))),NH$28,NH$38),NH$28))</f>
        <v>0</v>
      </c>
      <c r="NK53" s="775">
        <f t="shared" si="548"/>
        <v>0</v>
      </c>
      <c r="NL53" s="775">
        <f t="shared" ref="NL53" si="549">IF(OR(NJ26&lt;$C$18,NJ26&gt;($C$18+9)),0,IF($F$2=1,IF($F$53&lt;(INDEX($G$33:$AJ$33,MATCH($E$18,$G$31:$AJ$31))),NJ$28,NJ$38),NJ$28))</f>
        <v>0</v>
      </c>
      <c r="NM53" s="775">
        <f t="shared" ref="NM53:NN53" si="550">IF(OR(NK26&lt;$C$18,NK26&gt;($C$18+9)),0,IF($F$2=1,IF($F$53&lt;(INDEX($G$33:$AJ$33,MATCH($E$18,$G$31:$AJ$31))),NK$28,NK$38),NK$28))</f>
        <v>0</v>
      </c>
      <c r="NN53" s="775">
        <f t="shared" si="550"/>
        <v>0</v>
      </c>
      <c r="NO53" s="775">
        <f t="shared" ref="NO53" si="551">IF(OR(NM26&lt;$C$18,NM26&gt;($C$18+9)),0,IF($F$2=1,IF($F$53&lt;(INDEX($G$33:$AJ$33,MATCH($E$18,$G$31:$AJ$31))),NM$28,NM$38),NM$28))</f>
        <v>0</v>
      </c>
      <c r="NP53" s="775">
        <f t="shared" ref="NP53:NQ53" si="552">IF(OR(NN26&lt;$C$18,NN26&gt;($C$18+9)),0,IF($F$2=1,IF($F$53&lt;(INDEX($G$33:$AJ$33,MATCH($E$18,$G$31:$AJ$31))),NN$28,NN$38),NN$28))</f>
        <v>0</v>
      </c>
      <c r="NQ53" s="775">
        <f t="shared" si="552"/>
        <v>0</v>
      </c>
      <c r="NR53" s="775">
        <f t="shared" ref="NR53" si="553">IF(OR(NP26&lt;$C$18,NP26&gt;($C$18+9)),0,IF($F$2=1,IF($F$53&lt;(INDEX($G$33:$AJ$33,MATCH($E$18,$G$31:$AJ$31))),NP$28,NP$38),NP$28))</f>
        <v>0</v>
      </c>
      <c r="NS53" s="775">
        <f t="shared" ref="NS53:NT53" si="554">IF(OR(NQ26&lt;$C$18,NQ26&gt;($C$18+9)),0,IF($F$2=1,IF($F$53&lt;(INDEX($G$33:$AJ$33,MATCH($E$18,$G$31:$AJ$31))),NQ$28,NQ$38),NQ$28))</f>
        <v>0</v>
      </c>
      <c r="NT53" s="775">
        <f t="shared" si="554"/>
        <v>0</v>
      </c>
      <c r="NU53" s="775">
        <f t="shared" ref="NU53" si="555">IF(OR(NS26&lt;$C$18,NS26&gt;($C$18+9)),0,IF($F$2=1,IF($F$53&lt;(INDEX($G$33:$AJ$33,MATCH($E$18,$G$31:$AJ$31))),NS$28,NS$38),NS$28))</f>
        <v>0</v>
      </c>
      <c r="NV53" s="775">
        <f t="shared" ref="NV53:NW53" si="556">IF(OR(NT26&lt;$C$18,NT26&gt;($C$18+9)),0,IF($F$2=1,IF($F$53&lt;(INDEX($G$33:$AJ$33,MATCH($E$18,$G$31:$AJ$31))),NT$28,NT$38),NT$28))</f>
        <v>0</v>
      </c>
      <c r="NW53" s="775">
        <f t="shared" si="556"/>
        <v>0</v>
      </c>
      <c r="NX53" s="775">
        <f t="shared" ref="NX53" si="557">IF(OR(NV26&lt;$C$18,NV26&gt;($C$18+9)),0,IF($F$2=1,IF($F$53&lt;(INDEX($G$33:$AJ$33,MATCH($E$18,$G$31:$AJ$31))),NV$28,NV$38),NV$28))</f>
        <v>0</v>
      </c>
      <c r="NY53" s="775">
        <f t="shared" ref="NY53:NZ53" si="558">IF(OR(NW26&lt;$C$18,NW26&gt;($C$18+9)),0,IF($F$2=1,IF($F$53&lt;(INDEX($G$33:$AJ$33,MATCH($E$18,$G$31:$AJ$31))),NW$28,NW$38),NW$28))</f>
        <v>0</v>
      </c>
      <c r="NZ53" s="775">
        <f t="shared" si="558"/>
        <v>0</v>
      </c>
      <c r="OA53" s="775">
        <f t="shared" ref="OA53" si="559">IF(OR(NY26&lt;$C$18,NY26&gt;($C$18+9)),0,IF($F$2=1,IF($F$53&lt;(INDEX($G$33:$AJ$33,MATCH($E$18,$G$31:$AJ$31))),NY$28,NY$38),NY$28))</f>
        <v>0</v>
      </c>
      <c r="OB53" s="775">
        <f t="shared" ref="OB53:OC53" si="560">IF(OR(NZ26&lt;$C$18,NZ26&gt;($C$18+9)),0,IF($F$2=1,IF($F$53&lt;(INDEX($G$33:$AJ$33,MATCH($E$18,$G$31:$AJ$31))),NZ$28,NZ$38),NZ$28))</f>
        <v>0</v>
      </c>
      <c r="OC53" s="775">
        <f t="shared" si="560"/>
        <v>0</v>
      </c>
      <c r="OD53" s="775">
        <f t="shared" ref="OD53" si="561">IF(OR(OB26&lt;$C$18,OB26&gt;($C$18+9)),0,IF($F$2=1,IF($F$53&lt;(INDEX($G$33:$AJ$33,MATCH($E$18,$G$31:$AJ$31))),OB$28,OB$38),OB$28))</f>
        <v>0</v>
      </c>
      <c r="OE53" s="775">
        <f t="shared" ref="OE53:OF53" si="562">IF(OR(OC26&lt;$C$18,OC26&gt;($C$18+9)),0,IF($F$2=1,IF($F$53&lt;(INDEX($G$33:$AJ$33,MATCH($E$18,$G$31:$AJ$31))),OC$28,OC$38),OC$28))</f>
        <v>0</v>
      </c>
      <c r="OF53" s="775">
        <f t="shared" si="562"/>
        <v>0</v>
      </c>
      <c r="OG53" s="775">
        <f t="shared" ref="OG53" si="563">IF(OR(OE26&lt;$C$18,OE26&gt;($C$18+9)),0,IF($F$2=1,IF($F$53&lt;(INDEX($G$33:$AJ$33,MATCH($E$18,$G$31:$AJ$31))),OE$28,OE$38),OE$28))</f>
        <v>0</v>
      </c>
      <c r="OH53" s="775">
        <f t="shared" ref="OH53:OI53" si="564">IF(OR(OF26&lt;$C$18,OF26&gt;($C$18+9)),0,IF($F$2=1,IF($F$53&lt;(INDEX($G$33:$AJ$33,MATCH($E$18,$G$31:$AJ$31))),OF$28,OF$38),OF$28))</f>
        <v>0</v>
      </c>
      <c r="OI53" s="775">
        <f t="shared" si="564"/>
        <v>0</v>
      </c>
      <c r="OJ53" s="775">
        <f t="shared" ref="OJ53" si="565">IF(OR(OH26&lt;$C$18,OH26&gt;($C$18+9)),0,IF($F$2=1,IF($F$53&lt;(INDEX($G$33:$AJ$33,MATCH($E$18,$G$31:$AJ$31))),OH$28,OH$38),OH$28))</f>
        <v>0</v>
      </c>
      <c r="OK53" s="775">
        <f t="shared" ref="OK53:OL53" si="566">IF(OR(OI26&lt;$C$18,OI26&gt;($C$18+9)),0,IF($F$2=1,IF($F$53&lt;(INDEX($G$33:$AJ$33,MATCH($E$18,$G$31:$AJ$31))),OI$28,OI$38),OI$28))</f>
        <v>0</v>
      </c>
      <c r="OL53" s="775">
        <f t="shared" si="566"/>
        <v>0</v>
      </c>
      <c r="OM53" s="775">
        <f t="shared" ref="OM53" si="567">IF(OR(OK26&lt;$C$18,OK26&gt;($C$18+9)),0,IF($F$2=1,IF($F$53&lt;(INDEX($G$33:$AJ$33,MATCH($E$18,$G$31:$AJ$31))),OK$28,OK$38),OK$28))</f>
        <v>0</v>
      </c>
      <c r="ON53" s="775">
        <f t="shared" ref="ON53:OO53" si="568">IF(OR(OL26&lt;$C$18,OL26&gt;($C$18+9)),0,IF($F$2=1,IF($F$53&lt;(INDEX($G$33:$AJ$33,MATCH($E$18,$G$31:$AJ$31))),OL$28,OL$38),OL$28))</f>
        <v>0</v>
      </c>
      <c r="OO53" s="775">
        <f t="shared" si="568"/>
        <v>0</v>
      </c>
      <c r="OP53" s="775">
        <f t="shared" ref="OP53" si="569">IF(OR(ON26&lt;$C$18,ON26&gt;($C$18+9)),0,IF($F$2=1,IF($F$53&lt;(INDEX($G$33:$AJ$33,MATCH($E$18,$G$31:$AJ$31))),ON$28,ON$38),ON$28))</f>
        <v>0</v>
      </c>
      <c r="OQ53" s="775">
        <f t="shared" ref="OQ53:OR53" si="570">IF(OR(OO26&lt;$C$18,OO26&gt;($C$18+9)),0,IF($F$2=1,IF($F$53&lt;(INDEX($G$33:$AJ$33,MATCH($E$18,$G$31:$AJ$31))),OO$28,OO$38),OO$28))</f>
        <v>0</v>
      </c>
      <c r="OR53" s="775">
        <f t="shared" si="570"/>
        <v>0</v>
      </c>
      <c r="OS53" s="775">
        <f t="shared" ref="OS53" si="571">IF(OR(OQ26&lt;$C$18,OQ26&gt;($C$18+9)),0,IF($F$2=1,IF($F$53&lt;(INDEX($G$33:$AJ$33,MATCH($E$18,$G$31:$AJ$31))),OQ$28,OQ$38),OQ$28))</f>
        <v>0</v>
      </c>
      <c r="OT53" s="775">
        <f t="shared" ref="OT53:OU53" si="572">IF(OR(OR26&lt;$C$18,OR26&gt;($C$18+9)),0,IF($F$2=1,IF($F$53&lt;(INDEX($G$33:$AJ$33,MATCH($E$18,$G$31:$AJ$31))),OR$28,OR$38),OR$28))</f>
        <v>0</v>
      </c>
      <c r="OU53" s="775">
        <f t="shared" si="572"/>
        <v>0</v>
      </c>
      <c r="OV53" s="775">
        <f t="shared" ref="OV53" si="573">IF(OR(OT26&lt;$C$18,OT26&gt;($C$18+9)),0,IF($F$2=1,IF($F$53&lt;(INDEX($G$33:$AJ$33,MATCH($E$18,$G$31:$AJ$31))),OT$28,OT$38),OT$28))</f>
        <v>0</v>
      </c>
      <c r="OW53" s="775">
        <f t="shared" ref="OW53:OX53" si="574">IF(OR(OU26&lt;$C$18,OU26&gt;($C$18+9)),0,IF($F$2=1,IF($F$53&lt;(INDEX($G$33:$AJ$33,MATCH($E$18,$G$31:$AJ$31))),OU$28,OU$38),OU$28))</f>
        <v>0</v>
      </c>
      <c r="OX53" s="775">
        <f t="shared" si="574"/>
        <v>0</v>
      </c>
      <c r="OY53" s="775">
        <f t="shared" ref="OY53" si="575">IF(OR(OW26&lt;$C$18,OW26&gt;($C$18+9)),0,IF($F$2=1,IF($F$53&lt;(INDEX($G$33:$AJ$33,MATCH($E$18,$G$31:$AJ$31))),OW$28,OW$38),OW$28))</f>
        <v>0</v>
      </c>
      <c r="OZ53" s="775">
        <f t="shared" ref="OZ53:PA53" si="576">IF(OR(OX26&lt;$C$18,OX26&gt;($C$18+9)),0,IF($F$2=1,IF($F$53&lt;(INDEX($G$33:$AJ$33,MATCH($E$18,$G$31:$AJ$31))),OX$28,OX$38),OX$28))</f>
        <v>0</v>
      </c>
      <c r="PA53" s="775">
        <f t="shared" si="576"/>
        <v>0</v>
      </c>
      <c r="PB53" s="775">
        <f t="shared" ref="PB53" si="577">IF(OR(OZ26&lt;$C$18,OZ26&gt;($C$18+9)),0,IF($F$2=1,IF($F$53&lt;(INDEX($G$33:$AJ$33,MATCH($E$18,$G$31:$AJ$31))),OZ$28,OZ$38),OZ$28))</f>
        <v>0</v>
      </c>
      <c r="PC53" s="775">
        <f t="shared" ref="PC53:PD53" si="578">IF(OR(PA26&lt;$C$18,PA26&gt;($C$18+9)),0,IF($F$2=1,IF($F$53&lt;(INDEX($G$33:$AJ$33,MATCH($E$18,$G$31:$AJ$31))),PA$28,PA$38),PA$28))</f>
        <v>0</v>
      </c>
      <c r="PD53" s="775">
        <f t="shared" si="578"/>
        <v>0</v>
      </c>
      <c r="PE53" s="775">
        <f t="shared" ref="PE53" si="579">IF(OR(PC26&lt;$C$18,PC26&gt;($C$18+9)),0,IF($F$2=1,IF($F$53&lt;(INDEX($G$33:$AJ$33,MATCH($E$18,$G$31:$AJ$31))),PC$28,PC$38),PC$28))</f>
        <v>0</v>
      </c>
      <c r="PF53" s="775">
        <f t="shared" ref="PF53:PG53" si="580">IF(OR(PD26&lt;$C$18,PD26&gt;($C$18+9)),0,IF($F$2=1,IF($F$53&lt;(INDEX($G$33:$AJ$33,MATCH($E$18,$G$31:$AJ$31))),PD$28,PD$38),PD$28))</f>
        <v>0</v>
      </c>
      <c r="PG53" s="775">
        <f t="shared" si="580"/>
        <v>0</v>
      </c>
      <c r="PH53" s="775">
        <f t="shared" ref="PH53" si="581">IF(OR(PF26&lt;$C$18,PF26&gt;($C$18+9)),0,IF($F$2=1,IF($F$53&lt;(INDEX($G$33:$AJ$33,MATCH($E$18,$G$31:$AJ$31))),PF$28,PF$38),PF$28))</f>
        <v>0</v>
      </c>
      <c r="PI53" s="775">
        <f t="shared" ref="PI53:PJ53" si="582">IF(OR(PG26&lt;$C$18,PG26&gt;($C$18+9)),0,IF($F$2=1,IF($F$53&lt;(INDEX($G$33:$AJ$33,MATCH($E$18,$G$31:$AJ$31))),PG$28,PG$38),PG$28))</f>
        <v>0</v>
      </c>
      <c r="PJ53" s="775">
        <f t="shared" si="582"/>
        <v>0</v>
      </c>
      <c r="PK53" s="775">
        <f t="shared" ref="PK53" si="583">IF(OR(PI26&lt;$C$18,PI26&gt;($C$18+9)),0,IF($F$2=1,IF($F$53&lt;(INDEX($G$33:$AJ$33,MATCH($E$18,$G$31:$AJ$31))),PI$28,PI$38),PI$28))</f>
        <v>0</v>
      </c>
      <c r="PL53" s="775">
        <f t="shared" ref="PL53:PM53" si="584">IF(OR(PJ26&lt;$C$18,PJ26&gt;($C$18+9)),0,IF($F$2=1,IF($F$53&lt;(INDEX($G$33:$AJ$33,MATCH($E$18,$G$31:$AJ$31))),PJ$28,PJ$38),PJ$28))</f>
        <v>0</v>
      </c>
      <c r="PM53" s="775">
        <f t="shared" si="584"/>
        <v>0</v>
      </c>
      <c r="PN53" s="775">
        <f t="shared" ref="PN53" si="585">IF(OR(PL26&lt;$C$18,PL26&gt;($C$18+9)),0,IF($F$2=1,IF($F$53&lt;(INDEX($G$33:$AJ$33,MATCH($E$18,$G$31:$AJ$31))),PL$28,PL$38),PL$28))</f>
        <v>0</v>
      </c>
      <c r="PO53" s="775">
        <f t="shared" ref="PO53:PP53" si="586">IF(OR(PM26&lt;$C$18,PM26&gt;($C$18+9)),0,IF($F$2=1,IF($F$53&lt;(INDEX($G$33:$AJ$33,MATCH($E$18,$G$31:$AJ$31))),PM$28,PM$38),PM$28))</f>
        <v>0</v>
      </c>
      <c r="PP53" s="775">
        <f t="shared" si="586"/>
        <v>0</v>
      </c>
      <c r="PQ53" s="775">
        <f t="shared" ref="PQ53" si="587">IF(OR(PO26&lt;$C$18,PO26&gt;($C$18+9)),0,IF($F$2=1,IF($F$53&lt;(INDEX($G$33:$AJ$33,MATCH($E$18,$G$31:$AJ$31))),PO$28,PO$38),PO$28))</f>
        <v>0</v>
      </c>
      <c r="PR53" s="775">
        <f t="shared" ref="PR53:PS53" si="588">IF(OR(PP26&lt;$C$18,PP26&gt;($C$18+9)),0,IF($F$2=1,IF($F$53&lt;(INDEX($G$33:$AJ$33,MATCH($E$18,$G$31:$AJ$31))),PP$28,PP$38),PP$28))</f>
        <v>0</v>
      </c>
      <c r="PS53" s="775">
        <f t="shared" si="588"/>
        <v>0</v>
      </c>
      <c r="PT53" s="775">
        <f t="shared" ref="PT53" si="589">IF(OR(PR26&lt;$C$18,PR26&gt;($C$18+9)),0,IF($F$2=1,IF($F$53&lt;(INDEX($G$33:$AJ$33,MATCH($E$18,$G$31:$AJ$31))),PR$28,PR$38),PR$28))</f>
        <v>0</v>
      </c>
      <c r="PU53" s="775">
        <f t="shared" ref="PU53:PV53" si="590">IF(OR(PS26&lt;$C$18,PS26&gt;($C$18+9)),0,IF($F$2=1,IF($F$53&lt;(INDEX($G$33:$AJ$33,MATCH($E$18,$G$31:$AJ$31))),PS$28,PS$38),PS$28))</f>
        <v>0</v>
      </c>
      <c r="PV53" s="775">
        <f t="shared" si="590"/>
        <v>0</v>
      </c>
      <c r="PW53" s="775">
        <f t="shared" ref="PW53" si="591">IF(OR(PU26&lt;$C$18,PU26&gt;($C$18+9)),0,IF($F$2=1,IF($F$53&lt;(INDEX($G$33:$AJ$33,MATCH($E$18,$G$31:$AJ$31))),PU$28,PU$38),PU$28))</f>
        <v>0</v>
      </c>
      <c r="PX53" s="775">
        <f t="shared" ref="PX53:PY53" si="592">IF(OR(PV26&lt;$C$18,PV26&gt;($C$18+9)),0,IF($F$2=1,IF($F$53&lt;(INDEX($G$33:$AJ$33,MATCH($E$18,$G$31:$AJ$31))),PV$28,PV$38),PV$28))</f>
        <v>0</v>
      </c>
      <c r="PY53" s="775">
        <f t="shared" si="592"/>
        <v>0</v>
      </c>
      <c r="PZ53" s="775">
        <f t="shared" ref="PZ53" si="593">IF(OR(PX26&lt;$C$18,PX26&gt;($C$18+9)),0,IF($F$2=1,IF($F$53&lt;(INDEX($G$33:$AJ$33,MATCH($E$18,$G$31:$AJ$31))),PX$28,PX$38),PX$28))</f>
        <v>0</v>
      </c>
      <c r="QA53" s="775">
        <f t="shared" ref="QA53:QB53" si="594">IF(OR(PY26&lt;$C$18,PY26&gt;($C$18+9)),0,IF($F$2=1,IF($F$53&lt;(INDEX($G$33:$AJ$33,MATCH($E$18,$G$31:$AJ$31))),PY$28,PY$38),PY$28))</f>
        <v>0</v>
      </c>
      <c r="QB53" s="775">
        <f t="shared" si="594"/>
        <v>0</v>
      </c>
      <c r="QC53" s="775">
        <f t="shared" ref="QC53" si="595">IF(OR(QA26&lt;$C$18,QA26&gt;($C$18+9)),0,IF($F$2=1,IF($F$53&lt;(INDEX($G$33:$AJ$33,MATCH($E$18,$G$31:$AJ$31))),QA$28,QA$38),QA$28))</f>
        <v>0</v>
      </c>
      <c r="QD53" s="775">
        <f t="shared" ref="QD53:QE53" si="596">IF(OR(QB26&lt;$C$18,QB26&gt;($C$18+9)),0,IF($F$2=1,IF($F$53&lt;(INDEX($G$33:$AJ$33,MATCH($E$18,$G$31:$AJ$31))),QB$28,QB$38),QB$28))</f>
        <v>0</v>
      </c>
      <c r="QE53" s="775">
        <f t="shared" si="596"/>
        <v>0</v>
      </c>
      <c r="QF53" s="775">
        <f t="shared" ref="QF53" si="597">IF(OR(QD26&lt;$C$18,QD26&gt;($C$18+9)),0,IF($F$2=1,IF($F$53&lt;(INDEX($G$33:$AJ$33,MATCH($E$18,$G$31:$AJ$31))),QD$28,QD$38),QD$28))</f>
        <v>0</v>
      </c>
      <c r="QG53" s="775">
        <f t="shared" ref="QG53:QH53" si="598">IF(OR(QE26&lt;$C$18,QE26&gt;($C$18+9)),0,IF($F$2=1,IF($F$53&lt;(INDEX($G$33:$AJ$33,MATCH($E$18,$G$31:$AJ$31))),QE$28,QE$38),QE$28))</f>
        <v>0</v>
      </c>
      <c r="QH53" s="775">
        <f t="shared" si="598"/>
        <v>0</v>
      </c>
      <c r="QI53" s="775">
        <f t="shared" ref="QI53" si="599">IF(OR(QG26&lt;$C$18,QG26&gt;($C$18+9)),0,IF($F$2=1,IF($F$53&lt;(INDEX($G$33:$AJ$33,MATCH($E$18,$G$31:$AJ$31))),QG$28,QG$38),QG$28))</f>
        <v>0</v>
      </c>
      <c r="QJ53" s="775">
        <f t="shared" ref="QJ53:QK53" si="600">IF(OR(QH26&lt;$C$18,QH26&gt;($C$18+9)),0,IF($F$2=1,IF($F$53&lt;(INDEX($G$33:$AJ$33,MATCH($E$18,$G$31:$AJ$31))),QH$28,QH$38),QH$28))</f>
        <v>0</v>
      </c>
      <c r="QK53" s="775">
        <f t="shared" si="600"/>
        <v>0</v>
      </c>
      <c r="QL53" s="775">
        <f t="shared" ref="QL53" si="601">IF(OR(QJ26&lt;$C$18,QJ26&gt;($C$18+9)),0,IF($F$2=1,IF($F$53&lt;(INDEX($G$33:$AJ$33,MATCH($E$18,$G$31:$AJ$31))),QJ$28,QJ$38),QJ$28))</f>
        <v>0</v>
      </c>
      <c r="QM53" s="775">
        <f t="shared" ref="QM53:QN53" si="602">IF(OR(QK26&lt;$C$18,QK26&gt;($C$18+9)),0,IF($F$2=1,IF($F$53&lt;(INDEX($G$33:$AJ$33,MATCH($E$18,$G$31:$AJ$31))),QK$28,QK$38),QK$28))</f>
        <v>0</v>
      </c>
      <c r="QN53" s="775">
        <f t="shared" si="602"/>
        <v>0</v>
      </c>
      <c r="QO53" s="775">
        <f t="shared" ref="QO53" si="603">IF(OR(QM26&lt;$C$18,QM26&gt;($C$18+9)),0,IF($F$2=1,IF($F$53&lt;(INDEX($G$33:$AJ$33,MATCH($E$18,$G$31:$AJ$31))),QM$28,QM$38),QM$28))</f>
        <v>0</v>
      </c>
      <c r="QP53" s="775">
        <f t="shared" ref="QP53:QQ53" si="604">IF(OR(QN26&lt;$C$18,QN26&gt;($C$18+9)),0,IF($F$2=1,IF($F$53&lt;(INDEX($G$33:$AJ$33,MATCH($E$18,$G$31:$AJ$31))),QN$28,QN$38),QN$28))</f>
        <v>0</v>
      </c>
      <c r="QQ53" s="775">
        <f t="shared" si="604"/>
        <v>0</v>
      </c>
      <c r="QR53" s="775">
        <f t="shared" ref="QR53" si="605">IF(OR(QP26&lt;$C$18,QP26&gt;($C$18+9)),0,IF($F$2=1,IF($F$53&lt;(INDEX($G$33:$AJ$33,MATCH($E$18,$G$31:$AJ$31))),QP$28,QP$38),QP$28))</f>
        <v>0</v>
      </c>
      <c r="QS53" s="775">
        <f t="shared" ref="QS53:QT53" si="606">IF(OR(QQ26&lt;$C$18,QQ26&gt;($C$18+9)),0,IF($F$2=1,IF($F$53&lt;(INDEX($G$33:$AJ$33,MATCH($E$18,$G$31:$AJ$31))),QQ$28,QQ$38),QQ$28))</f>
        <v>0</v>
      </c>
      <c r="QT53" s="775">
        <f t="shared" si="606"/>
        <v>0</v>
      </c>
      <c r="QU53" s="775">
        <f t="shared" ref="QU53" si="607">IF(OR(QS26&lt;$C$18,QS26&gt;($C$18+9)),0,IF($F$2=1,IF($F$53&lt;(INDEX($G$33:$AJ$33,MATCH($E$18,$G$31:$AJ$31))),QS$28,QS$38),QS$28))</f>
        <v>0</v>
      </c>
      <c r="QV53" s="775">
        <f t="shared" ref="QV53:QW53" si="608">IF(OR(QT26&lt;$C$18,QT26&gt;($C$18+9)),0,IF($F$2=1,IF($F$53&lt;(INDEX($G$33:$AJ$33,MATCH($E$18,$G$31:$AJ$31))),QT$28,QT$38),QT$28))</f>
        <v>0</v>
      </c>
      <c r="QW53" s="775">
        <f t="shared" si="608"/>
        <v>0</v>
      </c>
      <c r="QX53" s="775">
        <f t="shared" ref="QX53" si="609">IF(OR(QV26&lt;$C$18,QV26&gt;($C$18+9)),0,IF($F$2=1,IF($F$53&lt;(INDEX($G$33:$AJ$33,MATCH($E$18,$G$31:$AJ$31))),QV$28,QV$38),QV$28))</f>
        <v>0</v>
      </c>
      <c r="QY53" s="775">
        <f t="shared" ref="QY53:QZ53" si="610">IF(OR(QW26&lt;$C$18,QW26&gt;($C$18+9)),0,IF($F$2=1,IF($F$53&lt;(INDEX($G$33:$AJ$33,MATCH($E$18,$G$31:$AJ$31))),QW$28,QW$38),QW$28))</f>
        <v>0</v>
      </c>
      <c r="QZ53" s="775">
        <f t="shared" si="610"/>
        <v>0</v>
      </c>
      <c r="RA53" s="775">
        <f t="shared" ref="RA53" si="611">IF(OR(QY26&lt;$C$18,QY26&gt;($C$18+9)),0,IF($F$2=1,IF($F$53&lt;(INDEX($G$33:$AJ$33,MATCH($E$18,$G$31:$AJ$31))),QY$28,QY$38),QY$28))</f>
        <v>0</v>
      </c>
      <c r="RB53" s="775">
        <f t="shared" ref="RB53:RC53" si="612">IF(OR(QZ26&lt;$C$18,QZ26&gt;($C$18+9)),0,IF($F$2=1,IF($F$53&lt;(INDEX($G$33:$AJ$33,MATCH($E$18,$G$31:$AJ$31))),QZ$28,QZ$38),QZ$28))</f>
        <v>0</v>
      </c>
      <c r="RC53" s="775">
        <f t="shared" si="612"/>
        <v>0</v>
      </c>
      <c r="RD53" s="775">
        <f t="shared" ref="RD53" si="613">IF(OR(RB26&lt;$C$18,RB26&gt;($C$18+9)),0,IF($F$2=1,IF($F$53&lt;(INDEX($G$33:$AJ$33,MATCH($E$18,$G$31:$AJ$31))),RB$28,RB$38),RB$28))</f>
        <v>0</v>
      </c>
      <c r="RE53" s="775">
        <f t="shared" ref="RE53:RF53" si="614">IF(OR(RC26&lt;$C$18,RC26&gt;($C$18+9)),0,IF($F$2=1,IF($F$53&lt;(INDEX($G$33:$AJ$33,MATCH($E$18,$G$31:$AJ$31))),RC$28,RC$38),RC$28))</f>
        <v>0</v>
      </c>
      <c r="RF53" s="775">
        <f t="shared" si="614"/>
        <v>0</v>
      </c>
      <c r="RG53" s="775">
        <f t="shared" ref="RG53" si="615">IF(OR(RE26&lt;$C$18,RE26&gt;($C$18+9)),0,IF($F$2=1,IF($F$53&lt;(INDEX($G$33:$AJ$33,MATCH($E$18,$G$31:$AJ$31))),RE$28,RE$38),RE$28))</f>
        <v>0</v>
      </c>
      <c r="RH53" s="775">
        <f t="shared" ref="RH53:RI53" si="616">IF(OR(RF26&lt;$C$18,RF26&gt;($C$18+9)),0,IF($F$2=1,IF($F$53&lt;(INDEX($G$33:$AJ$33,MATCH($E$18,$G$31:$AJ$31))),RF$28,RF$38),RF$28))</f>
        <v>0</v>
      </c>
      <c r="RI53" s="775">
        <f t="shared" si="616"/>
        <v>0</v>
      </c>
      <c r="RJ53" s="775">
        <f t="shared" ref="RJ53" si="617">IF(OR(RH26&lt;$C$18,RH26&gt;($C$18+9)),0,IF($F$2=1,IF($F$53&lt;(INDEX($G$33:$AJ$33,MATCH($E$18,$G$31:$AJ$31))),RH$28,RH$38),RH$28))</f>
        <v>0</v>
      </c>
      <c r="RK53" s="775">
        <f t="shared" ref="RK53:RL53" si="618">IF(OR(RI26&lt;$C$18,RI26&gt;($C$18+9)),0,IF($F$2=1,IF($F$53&lt;(INDEX($G$33:$AJ$33,MATCH($E$18,$G$31:$AJ$31))),RI$28,RI$38),RI$28))</f>
        <v>0</v>
      </c>
      <c r="RL53" s="775">
        <f t="shared" si="618"/>
        <v>0</v>
      </c>
      <c r="RM53" s="775">
        <f t="shared" ref="RM53" si="619">IF(OR(RK26&lt;$C$18,RK26&gt;($C$18+9)),0,IF($F$2=1,IF($F$53&lt;(INDEX($G$33:$AJ$33,MATCH($E$18,$G$31:$AJ$31))),RK$28,RK$38),RK$28))</f>
        <v>0</v>
      </c>
      <c r="RN53" s="775">
        <f t="shared" ref="RN53:RO53" si="620">IF(OR(RL26&lt;$C$18,RL26&gt;($C$18+9)),0,IF($F$2=1,IF($F$53&lt;(INDEX($G$33:$AJ$33,MATCH($E$18,$G$31:$AJ$31))),RL$28,RL$38),RL$28))</f>
        <v>0</v>
      </c>
      <c r="RO53" s="775">
        <f t="shared" si="620"/>
        <v>0</v>
      </c>
      <c r="RP53" s="775">
        <f t="shared" ref="RP53" si="621">IF(OR(RN26&lt;$C$18,RN26&gt;($C$18+9)),0,IF($F$2=1,IF($F$53&lt;(INDEX($G$33:$AJ$33,MATCH($E$18,$G$31:$AJ$31))),RN$28,RN$38),RN$28))</f>
        <v>0</v>
      </c>
      <c r="RQ53" s="775">
        <f t="shared" ref="RQ53:RR53" si="622">IF(OR(RO26&lt;$C$18,RO26&gt;($C$18+9)),0,IF($F$2=1,IF($F$53&lt;(INDEX($G$33:$AJ$33,MATCH($E$18,$G$31:$AJ$31))),RO$28,RO$38),RO$28))</f>
        <v>0</v>
      </c>
      <c r="RR53" s="775">
        <f t="shared" si="622"/>
        <v>0</v>
      </c>
      <c r="RS53" s="775">
        <f t="shared" ref="RS53" si="623">IF(OR(RQ26&lt;$C$18,RQ26&gt;($C$18+9)),0,IF($F$2=1,IF($F$53&lt;(INDEX($G$33:$AJ$33,MATCH($E$18,$G$31:$AJ$31))),RQ$28,RQ$38),RQ$28))</f>
        <v>0</v>
      </c>
      <c r="RT53" s="775">
        <f t="shared" ref="RT53:RU53" si="624">IF(OR(RR26&lt;$C$18,RR26&gt;($C$18+9)),0,IF($F$2=1,IF($F$53&lt;(INDEX($G$33:$AJ$33,MATCH($E$18,$G$31:$AJ$31))),RR$28,RR$38),RR$28))</f>
        <v>0</v>
      </c>
      <c r="RU53" s="775">
        <f t="shared" si="624"/>
        <v>0</v>
      </c>
      <c r="RV53" s="775">
        <f t="shared" ref="RV53" si="625">IF(OR(RT26&lt;$C$18,RT26&gt;($C$18+9)),0,IF($F$2=1,IF($F$53&lt;(INDEX($G$33:$AJ$33,MATCH($E$18,$G$31:$AJ$31))),RT$28,RT$38),RT$28))</f>
        <v>0</v>
      </c>
      <c r="RW53" s="775">
        <f t="shared" ref="RW53:RX53" si="626">IF(OR(RU26&lt;$C$18,RU26&gt;($C$18+9)),0,IF($F$2=1,IF($F$53&lt;(INDEX($G$33:$AJ$33,MATCH($E$18,$G$31:$AJ$31))),RU$28,RU$38),RU$28))</f>
        <v>0</v>
      </c>
      <c r="RX53" s="775">
        <f t="shared" si="626"/>
        <v>0</v>
      </c>
      <c r="RY53" s="775">
        <f t="shared" ref="RY53" si="627">IF(OR(RW26&lt;$C$18,RW26&gt;($C$18+9)),0,IF($F$2=1,IF($F$53&lt;(INDEX($G$33:$AJ$33,MATCH($E$18,$G$31:$AJ$31))),RW$28,RW$38),RW$28))</f>
        <v>0</v>
      </c>
      <c r="RZ53" s="775">
        <f t="shared" ref="RZ53:SA53" si="628">IF(OR(RX26&lt;$C$18,RX26&gt;($C$18+9)),0,IF($F$2=1,IF($F$53&lt;(INDEX($G$33:$AJ$33,MATCH($E$18,$G$31:$AJ$31))),RX$28,RX$38),RX$28))</f>
        <v>0</v>
      </c>
      <c r="SA53" s="775">
        <f t="shared" si="628"/>
        <v>0</v>
      </c>
      <c r="SB53" s="775">
        <f t="shared" ref="SB53" si="629">IF(OR(RZ26&lt;$C$18,RZ26&gt;($C$18+9)),0,IF($F$2=1,IF($F$53&lt;(INDEX($G$33:$AJ$33,MATCH($E$18,$G$31:$AJ$31))),RZ$28,RZ$38),RZ$28))</f>
        <v>0</v>
      </c>
      <c r="SC53" s="775">
        <f t="shared" ref="SC53:SD53" si="630">IF(OR(SA26&lt;$C$18,SA26&gt;($C$18+9)),0,IF($F$2=1,IF($F$53&lt;(INDEX($G$33:$AJ$33,MATCH($E$18,$G$31:$AJ$31))),SA$28,SA$38),SA$28))</f>
        <v>0</v>
      </c>
      <c r="SD53" s="775">
        <f t="shared" si="630"/>
        <v>0</v>
      </c>
      <c r="SE53" s="775">
        <f t="shared" ref="SE53" si="631">IF(OR(SC26&lt;$C$18,SC26&gt;($C$18+9)),0,IF($F$2=1,IF($F$53&lt;(INDEX($G$33:$AJ$33,MATCH($E$18,$G$31:$AJ$31))),SC$28,SC$38),SC$28))</f>
        <v>0</v>
      </c>
      <c r="SF53" s="775">
        <f t="shared" ref="SF53:SG53" si="632">IF(OR(SD26&lt;$C$18,SD26&gt;($C$18+9)),0,IF($F$2=1,IF($F$53&lt;(INDEX($G$33:$AJ$33,MATCH($E$18,$G$31:$AJ$31))),SD$28,SD$38),SD$28))</f>
        <v>0</v>
      </c>
      <c r="SG53" s="775">
        <f t="shared" si="632"/>
        <v>0</v>
      </c>
      <c r="SH53" s="775">
        <f t="shared" ref="SH53" si="633">IF(OR(SF26&lt;$C$18,SF26&gt;($C$18+9)),0,IF($F$2=1,IF($F$53&lt;(INDEX($G$33:$AJ$33,MATCH($E$18,$G$31:$AJ$31))),SF$28,SF$38),SF$28))</f>
        <v>0</v>
      </c>
      <c r="SI53" s="775">
        <f t="shared" ref="SI53:SJ53" si="634">IF(OR(SG26&lt;$C$18,SG26&gt;($C$18+9)),0,IF($F$2=1,IF($F$53&lt;(INDEX($G$33:$AJ$33,MATCH($E$18,$G$31:$AJ$31))),SG$28,SG$38),SG$28))</f>
        <v>0</v>
      </c>
      <c r="SJ53" s="775">
        <f t="shared" si="634"/>
        <v>0</v>
      </c>
      <c r="SK53" s="775">
        <f t="shared" ref="SK53" si="635">IF(OR(SI26&lt;$C$18,SI26&gt;($C$18+9)),0,IF($F$2=1,IF($F$53&lt;(INDEX($G$33:$AJ$33,MATCH($E$18,$G$31:$AJ$31))),SI$28,SI$38),SI$28))</f>
        <v>0</v>
      </c>
      <c r="SL53" s="775">
        <f t="shared" ref="SL53:SM53" si="636">IF(OR(SJ26&lt;$C$18,SJ26&gt;($C$18+9)),0,IF($F$2=1,IF($F$53&lt;(INDEX($G$33:$AJ$33,MATCH($E$18,$G$31:$AJ$31))),SJ$28,SJ$38),SJ$28))</f>
        <v>0</v>
      </c>
      <c r="SM53" s="775">
        <f t="shared" si="636"/>
        <v>0</v>
      </c>
      <c r="SN53" s="775">
        <f t="shared" ref="SN53" si="637">IF(OR(SL26&lt;$C$18,SL26&gt;($C$18+9)),0,IF($F$2=1,IF($F$53&lt;(INDEX($G$33:$AJ$33,MATCH($E$18,$G$31:$AJ$31))),SL$28,SL$38),SL$28))</f>
        <v>0</v>
      </c>
      <c r="SO53" s="775">
        <f t="shared" ref="SO53:SP53" si="638">IF(OR(SM26&lt;$C$18,SM26&gt;($C$18+9)),0,IF($F$2=1,IF($F$53&lt;(INDEX($G$33:$AJ$33,MATCH($E$18,$G$31:$AJ$31))),SM$28,SM$38),SM$28))</f>
        <v>0</v>
      </c>
      <c r="SP53" s="775">
        <f t="shared" si="638"/>
        <v>0</v>
      </c>
      <c r="SQ53" s="775">
        <f t="shared" ref="SQ53" si="639">IF(OR(SO26&lt;$C$18,SO26&gt;($C$18+9)),0,IF($F$2=1,IF($F$53&lt;(INDEX($G$33:$AJ$33,MATCH($E$18,$G$31:$AJ$31))),SO$28,SO$38),SO$28))</f>
        <v>0</v>
      </c>
      <c r="SR53" s="775">
        <f t="shared" ref="SR53:SS53" si="640">IF(OR(SP26&lt;$C$18,SP26&gt;($C$18+9)),0,IF($F$2=1,IF($F$53&lt;(INDEX($G$33:$AJ$33,MATCH($E$18,$G$31:$AJ$31))),SP$28,SP$38),SP$28))</f>
        <v>0</v>
      </c>
      <c r="SS53" s="775">
        <f t="shared" si="640"/>
        <v>0</v>
      </c>
      <c r="ST53" s="775">
        <f t="shared" ref="ST53" si="641">IF(OR(SR26&lt;$C$18,SR26&gt;($C$18+9)),0,IF($F$2=1,IF($F$53&lt;(INDEX($G$33:$AJ$33,MATCH($E$18,$G$31:$AJ$31))),SR$28,SR$38),SR$28))</f>
        <v>0</v>
      </c>
      <c r="SU53" s="775">
        <f t="shared" ref="SU53:SV53" si="642">IF(OR(SS26&lt;$C$18,SS26&gt;($C$18+9)),0,IF($F$2=1,IF($F$53&lt;(INDEX($G$33:$AJ$33,MATCH($E$18,$G$31:$AJ$31))),SS$28,SS$38),SS$28))</f>
        <v>0</v>
      </c>
      <c r="SV53" s="775">
        <f t="shared" si="642"/>
        <v>0</v>
      </c>
      <c r="SW53" s="775">
        <f t="shared" ref="SW53" si="643">IF(OR(SU26&lt;$C$18,SU26&gt;($C$18+9)),0,IF($F$2=1,IF($F$53&lt;(INDEX($G$33:$AJ$33,MATCH($E$18,$G$31:$AJ$31))),SU$28,SU$38),SU$28))</f>
        <v>0</v>
      </c>
      <c r="SX53" s="775">
        <f t="shared" ref="SX53:SY53" si="644">IF(OR(SV26&lt;$C$18,SV26&gt;($C$18+9)),0,IF($F$2=1,IF($F$53&lt;(INDEX($G$33:$AJ$33,MATCH($E$18,$G$31:$AJ$31))),SV$28,SV$38),SV$28))</f>
        <v>0</v>
      </c>
      <c r="SY53" s="775">
        <f t="shared" si="644"/>
        <v>0</v>
      </c>
      <c r="SZ53" s="775">
        <f t="shared" ref="SZ53" si="645">IF(OR(SX26&lt;$C$18,SX26&gt;($C$18+9)),0,IF($F$2=1,IF($F$53&lt;(INDEX($G$33:$AJ$33,MATCH($E$18,$G$31:$AJ$31))),SX$28,SX$38),SX$28))</f>
        <v>0</v>
      </c>
      <c r="TA53" s="775">
        <f t="shared" ref="TA53:TB53" si="646">IF(OR(SY26&lt;$C$18,SY26&gt;($C$18+9)),0,IF($F$2=1,IF($F$53&lt;(INDEX($G$33:$AJ$33,MATCH($E$18,$G$31:$AJ$31))),SY$28,SY$38),SY$28))</f>
        <v>0</v>
      </c>
      <c r="TB53" s="775">
        <f t="shared" si="646"/>
        <v>0</v>
      </c>
      <c r="TC53" s="775">
        <f t="shared" ref="TC53" si="647">IF(OR(TA26&lt;$C$18,TA26&gt;($C$18+9)),0,IF($F$2=1,IF($F$53&lt;(INDEX($G$33:$AJ$33,MATCH($E$18,$G$31:$AJ$31))),TA$28,TA$38),TA$28))</f>
        <v>0</v>
      </c>
      <c r="TD53" s="775">
        <f t="shared" ref="TD53:TE53" si="648">IF(OR(TB26&lt;$C$18,TB26&gt;($C$18+9)),0,IF($F$2=1,IF($F$53&lt;(INDEX($G$33:$AJ$33,MATCH($E$18,$G$31:$AJ$31))),TB$28,TB$38),TB$28))</f>
        <v>0</v>
      </c>
      <c r="TE53" s="775">
        <f t="shared" si="648"/>
        <v>0</v>
      </c>
      <c r="TF53" s="775">
        <f t="shared" ref="TF53" si="649">IF(OR(TD26&lt;$C$18,TD26&gt;($C$18+9)),0,IF($F$2=1,IF($F$53&lt;(INDEX($G$33:$AJ$33,MATCH($E$18,$G$31:$AJ$31))),TD$28,TD$38),TD$28))</f>
        <v>0</v>
      </c>
      <c r="TG53" s="775">
        <f t="shared" ref="TG53:TH53" si="650">IF(OR(TE26&lt;$C$18,TE26&gt;($C$18+9)),0,IF($F$2=1,IF($F$53&lt;(INDEX($G$33:$AJ$33,MATCH($E$18,$G$31:$AJ$31))),TE$28,TE$38),TE$28))</f>
        <v>0</v>
      </c>
      <c r="TH53" s="775">
        <f t="shared" si="650"/>
        <v>0</v>
      </c>
      <c r="TI53" s="775">
        <f t="shared" ref="TI53" si="651">IF(OR(TG26&lt;$C$18,TG26&gt;($C$18+9)),0,IF($F$2=1,IF($F$53&lt;(INDEX($G$33:$AJ$33,MATCH($E$18,$G$31:$AJ$31))),TG$28,TG$38),TG$28))</f>
        <v>0</v>
      </c>
      <c r="TJ53" s="775">
        <f t="shared" ref="TJ53:TK53" si="652">IF(OR(TH26&lt;$C$18,TH26&gt;($C$18+9)),0,IF($F$2=1,IF($F$53&lt;(INDEX($G$33:$AJ$33,MATCH($E$18,$G$31:$AJ$31))),TH$28,TH$38),TH$28))</f>
        <v>0</v>
      </c>
      <c r="TK53" s="775">
        <f t="shared" si="652"/>
        <v>0</v>
      </c>
      <c r="TL53" s="775">
        <f t="shared" ref="TL53" si="653">IF(OR(TJ26&lt;$C$18,TJ26&gt;($C$18+9)),0,IF($F$2=1,IF($F$53&lt;(INDEX($G$33:$AJ$33,MATCH($E$18,$G$31:$AJ$31))),TJ$28,TJ$38),TJ$28))</f>
        <v>0</v>
      </c>
      <c r="TM53" s="775">
        <f t="shared" ref="TM53:TN53" si="654">IF(OR(TK26&lt;$C$18,TK26&gt;($C$18+9)),0,IF($F$2=1,IF($F$53&lt;(INDEX($G$33:$AJ$33,MATCH($E$18,$G$31:$AJ$31))),TK$28,TK$38),TK$28))</f>
        <v>0</v>
      </c>
      <c r="TN53" s="775">
        <f t="shared" si="654"/>
        <v>0</v>
      </c>
      <c r="TO53" s="775">
        <f t="shared" ref="TO53" si="655">IF(OR(TM26&lt;$C$18,TM26&gt;($C$18+9)),0,IF($F$2=1,IF($F$53&lt;(INDEX($G$33:$AJ$33,MATCH($E$18,$G$31:$AJ$31))),TM$28,TM$38),TM$28))</f>
        <v>0</v>
      </c>
      <c r="TP53" s="775">
        <f t="shared" ref="TP53:TQ53" si="656">IF(OR(TN26&lt;$C$18,TN26&gt;($C$18+9)),0,IF($F$2=1,IF($F$53&lt;(INDEX($G$33:$AJ$33,MATCH($E$18,$G$31:$AJ$31))),TN$28,TN$38),TN$28))</f>
        <v>0</v>
      </c>
      <c r="TQ53" s="775">
        <f t="shared" si="656"/>
        <v>0</v>
      </c>
      <c r="TR53" s="775">
        <f t="shared" ref="TR53" si="657">IF(OR(TP26&lt;$C$18,TP26&gt;($C$18+9)),0,IF($F$2=1,IF($F$53&lt;(INDEX($G$33:$AJ$33,MATCH($E$18,$G$31:$AJ$31))),TP$28,TP$38),TP$28))</f>
        <v>0</v>
      </c>
      <c r="TS53" s="775">
        <f t="shared" ref="TS53:TT53" si="658">IF(OR(TQ26&lt;$C$18,TQ26&gt;($C$18+9)),0,IF($F$2=1,IF($F$53&lt;(INDEX($G$33:$AJ$33,MATCH($E$18,$G$31:$AJ$31))),TQ$28,TQ$38),TQ$28))</f>
        <v>0</v>
      </c>
      <c r="TT53" s="775">
        <f t="shared" si="658"/>
        <v>0</v>
      </c>
      <c r="TU53" s="775">
        <f t="shared" ref="TU53" si="659">IF(OR(TS26&lt;$C$18,TS26&gt;($C$18+9)),0,IF($F$2=1,IF($F$53&lt;(INDEX($G$33:$AJ$33,MATCH($E$18,$G$31:$AJ$31))),TS$28,TS$38),TS$28))</f>
        <v>0</v>
      </c>
      <c r="TV53" s="775">
        <f t="shared" ref="TV53:TW53" si="660">IF(OR(TT26&lt;$C$18,TT26&gt;($C$18+9)),0,IF($F$2=1,IF($F$53&lt;(INDEX($G$33:$AJ$33,MATCH($E$18,$G$31:$AJ$31))),TT$28,TT$38),TT$28))</f>
        <v>0</v>
      </c>
      <c r="TW53" s="775">
        <f t="shared" si="660"/>
        <v>0</v>
      </c>
      <c r="TX53" s="775">
        <f t="shared" ref="TX53" si="661">IF(OR(TV26&lt;$C$18,TV26&gt;($C$18+9)),0,IF($F$2=1,IF($F$53&lt;(INDEX($G$33:$AJ$33,MATCH($E$18,$G$31:$AJ$31))),TV$28,TV$38),TV$28))</f>
        <v>0</v>
      </c>
      <c r="TY53" s="775">
        <f t="shared" ref="TY53:TZ53" si="662">IF(OR(TW26&lt;$C$18,TW26&gt;($C$18+9)),0,IF($F$2=1,IF($F$53&lt;(INDEX($G$33:$AJ$33,MATCH($E$18,$G$31:$AJ$31))),TW$28,TW$38),TW$28))</f>
        <v>0</v>
      </c>
      <c r="TZ53" s="775">
        <f t="shared" si="662"/>
        <v>0</v>
      </c>
      <c r="UA53" s="775">
        <f t="shared" ref="UA53" si="663">IF(OR(TY26&lt;$C$18,TY26&gt;($C$18+9)),0,IF($F$2=1,IF($F$53&lt;(INDEX($G$33:$AJ$33,MATCH($E$18,$G$31:$AJ$31))),TY$28,TY$38),TY$28))</f>
        <v>0</v>
      </c>
      <c r="UB53" s="775">
        <f t="shared" ref="UB53:UC53" si="664">IF(OR(TZ26&lt;$C$18,TZ26&gt;($C$18+9)),0,IF($F$2=1,IF($F$53&lt;(INDEX($G$33:$AJ$33,MATCH($E$18,$G$31:$AJ$31))),TZ$28,TZ$38),TZ$28))</f>
        <v>0</v>
      </c>
      <c r="UC53" s="775">
        <f t="shared" si="664"/>
        <v>0</v>
      </c>
      <c r="UD53" s="775">
        <f t="shared" ref="UD53" si="665">IF(OR(UB26&lt;$C$18,UB26&gt;($C$18+9)),0,IF($F$2=1,IF($F$53&lt;(INDEX($G$33:$AJ$33,MATCH($E$18,$G$31:$AJ$31))),UB$28,UB$38),UB$28))</f>
        <v>0</v>
      </c>
      <c r="UE53" s="775">
        <f t="shared" ref="UE53:UF53" si="666">IF(OR(UC26&lt;$C$18,UC26&gt;($C$18+9)),0,IF($F$2=1,IF($F$53&lt;(INDEX($G$33:$AJ$33,MATCH($E$18,$G$31:$AJ$31))),UC$28,UC$38),UC$28))</f>
        <v>0</v>
      </c>
      <c r="UF53" s="775">
        <f t="shared" si="666"/>
        <v>0</v>
      </c>
      <c r="UG53" s="775">
        <f t="shared" ref="UG53" si="667">IF(OR(UE26&lt;$C$18,UE26&gt;($C$18+9)),0,IF($F$2=1,IF($F$53&lt;(INDEX($G$33:$AJ$33,MATCH($E$18,$G$31:$AJ$31))),UE$28,UE$38),UE$28))</f>
        <v>0</v>
      </c>
      <c r="UH53" s="775">
        <f t="shared" ref="UH53:UI53" si="668">IF(OR(UF26&lt;$C$18,UF26&gt;($C$18+9)),0,IF($F$2=1,IF($F$53&lt;(INDEX($G$33:$AJ$33,MATCH($E$18,$G$31:$AJ$31))),UF$28,UF$38),UF$28))</f>
        <v>0</v>
      </c>
      <c r="UI53" s="775">
        <f t="shared" si="668"/>
        <v>0</v>
      </c>
      <c r="UJ53" s="775">
        <f t="shared" ref="UJ53" si="669">IF(OR(UH26&lt;$C$18,UH26&gt;($C$18+9)),0,IF($F$2=1,IF($F$53&lt;(INDEX($G$33:$AJ$33,MATCH($E$18,$G$31:$AJ$31))),UH$28,UH$38),UH$28))</f>
        <v>0</v>
      </c>
      <c r="UK53" s="775">
        <f t="shared" ref="UK53:UL53" si="670">IF(OR(UI26&lt;$C$18,UI26&gt;($C$18+9)),0,IF($F$2=1,IF($F$53&lt;(INDEX($G$33:$AJ$33,MATCH($E$18,$G$31:$AJ$31))),UI$28,UI$38),UI$28))</f>
        <v>0</v>
      </c>
      <c r="UL53" s="775">
        <f t="shared" si="670"/>
        <v>0</v>
      </c>
      <c r="UM53" s="775">
        <f t="shared" ref="UM53" si="671">IF(OR(UK26&lt;$C$18,UK26&gt;($C$18+9)),0,IF($F$2=1,IF($F$53&lt;(INDEX($G$33:$AJ$33,MATCH($E$18,$G$31:$AJ$31))),UK$28,UK$38),UK$28))</f>
        <v>0</v>
      </c>
      <c r="UN53" s="775">
        <f t="shared" ref="UN53:UO53" si="672">IF(OR(UL26&lt;$C$18,UL26&gt;($C$18+9)),0,IF($F$2=1,IF($F$53&lt;(INDEX($G$33:$AJ$33,MATCH($E$18,$G$31:$AJ$31))),UL$28,UL$38),UL$28))</f>
        <v>0</v>
      </c>
      <c r="UO53" s="775">
        <f t="shared" si="672"/>
        <v>0</v>
      </c>
      <c r="UP53" s="775">
        <f t="shared" ref="UP53" si="673">IF(OR(UN26&lt;$C$18,UN26&gt;($C$18+9)),0,IF($F$2=1,IF($F$53&lt;(INDEX($G$33:$AJ$33,MATCH($E$18,$G$31:$AJ$31))),UN$28,UN$38),UN$28))</f>
        <v>0</v>
      </c>
      <c r="UQ53" s="775">
        <f t="shared" ref="UQ53:UR53" si="674">IF(OR(UO26&lt;$C$18,UO26&gt;($C$18+9)),0,IF($F$2=1,IF($F$53&lt;(INDEX($G$33:$AJ$33,MATCH($E$18,$G$31:$AJ$31))),UO$28,UO$38),UO$28))</f>
        <v>0</v>
      </c>
      <c r="UR53" s="775">
        <f t="shared" si="674"/>
        <v>0</v>
      </c>
      <c r="US53" s="775">
        <f t="shared" ref="US53" si="675">IF(OR(UQ26&lt;$C$18,UQ26&gt;($C$18+9)),0,IF($F$2=1,IF($F$53&lt;(INDEX($G$33:$AJ$33,MATCH($E$18,$G$31:$AJ$31))),UQ$28,UQ$38),UQ$28))</f>
        <v>0</v>
      </c>
      <c r="UT53" s="775">
        <f t="shared" ref="UT53:UU53" si="676">IF(OR(UR26&lt;$C$18,UR26&gt;($C$18+9)),0,IF($F$2=1,IF($F$53&lt;(INDEX($G$33:$AJ$33,MATCH($E$18,$G$31:$AJ$31))),UR$28,UR$38),UR$28))</f>
        <v>0</v>
      </c>
      <c r="UU53" s="775">
        <f t="shared" si="676"/>
        <v>0</v>
      </c>
      <c r="UV53" s="775">
        <f t="shared" ref="UV53" si="677">IF(OR(UT26&lt;$C$18,UT26&gt;($C$18+9)),0,IF($F$2=1,IF($F$53&lt;(INDEX($G$33:$AJ$33,MATCH($E$18,$G$31:$AJ$31))),UT$28,UT$38),UT$28))</f>
        <v>0</v>
      </c>
      <c r="UW53" s="775">
        <f t="shared" ref="UW53:UX53" si="678">IF(OR(UU26&lt;$C$18,UU26&gt;($C$18+9)),0,IF($F$2=1,IF($F$53&lt;(INDEX($G$33:$AJ$33,MATCH($E$18,$G$31:$AJ$31))),UU$28,UU$38),UU$28))</f>
        <v>0</v>
      </c>
      <c r="UX53" s="775">
        <f t="shared" si="678"/>
        <v>0</v>
      </c>
      <c r="UY53" s="775">
        <f t="shared" ref="UY53" si="679">IF(OR(UW26&lt;$C$18,UW26&gt;($C$18+9)),0,IF($F$2=1,IF($F$53&lt;(INDEX($G$33:$AJ$33,MATCH($E$18,$G$31:$AJ$31))),UW$28,UW$38),UW$28))</f>
        <v>0</v>
      </c>
      <c r="UZ53" s="775">
        <f t="shared" ref="UZ53:VA53" si="680">IF(OR(UX26&lt;$C$18,UX26&gt;($C$18+9)),0,IF($F$2=1,IF($F$53&lt;(INDEX($G$33:$AJ$33,MATCH($E$18,$G$31:$AJ$31))),UX$28,UX$38),UX$28))</f>
        <v>0</v>
      </c>
      <c r="VA53" s="775">
        <f t="shared" si="680"/>
        <v>0</v>
      </c>
      <c r="VB53" s="775">
        <f t="shared" ref="VB53" si="681">IF(OR(UZ26&lt;$C$18,UZ26&gt;($C$18+9)),0,IF($F$2=1,IF($F$53&lt;(INDEX($G$33:$AJ$33,MATCH($E$18,$G$31:$AJ$31))),UZ$28,UZ$38),UZ$28))</f>
        <v>0</v>
      </c>
      <c r="VC53" s="775">
        <f t="shared" ref="VC53:VD53" si="682">IF(OR(VA26&lt;$C$18,VA26&gt;($C$18+9)),0,IF($F$2=1,IF($F$53&lt;(INDEX($G$33:$AJ$33,MATCH($E$18,$G$31:$AJ$31))),VA$28,VA$38),VA$28))</f>
        <v>0</v>
      </c>
      <c r="VD53" s="775">
        <f t="shared" si="682"/>
        <v>0</v>
      </c>
      <c r="VE53" s="775">
        <f t="shared" ref="VE53" si="683">IF(OR(VC26&lt;$C$18,VC26&gt;($C$18+9)),0,IF($F$2=1,IF($F$53&lt;(INDEX($G$33:$AJ$33,MATCH($E$18,$G$31:$AJ$31))),VC$28,VC$38),VC$28))</f>
        <v>0</v>
      </c>
      <c r="VF53" s="775">
        <f t="shared" ref="VF53:VG53" si="684">IF(OR(VD26&lt;$C$18,VD26&gt;($C$18+9)),0,IF($F$2=1,IF($F$53&lt;(INDEX($G$33:$AJ$33,MATCH($E$18,$G$31:$AJ$31))),VD$28,VD$38),VD$28))</f>
        <v>0</v>
      </c>
      <c r="VG53" s="775">
        <f t="shared" si="684"/>
        <v>0</v>
      </c>
      <c r="VH53" s="775">
        <f t="shared" ref="VH53" si="685">IF(OR(VF26&lt;$C$18,VF26&gt;($C$18+9)),0,IF($F$2=1,IF($F$53&lt;(INDEX($G$33:$AJ$33,MATCH($E$18,$G$31:$AJ$31))),VF$28,VF$38),VF$28))</f>
        <v>0</v>
      </c>
      <c r="VI53" s="775">
        <f t="shared" ref="VI53:VJ53" si="686">IF(OR(VG26&lt;$C$18,VG26&gt;($C$18+9)),0,IF($F$2=1,IF($F$53&lt;(INDEX($G$33:$AJ$33,MATCH($E$18,$G$31:$AJ$31))),VG$28,VG$38),VG$28))</f>
        <v>0</v>
      </c>
      <c r="VJ53" s="775">
        <f t="shared" si="686"/>
        <v>0</v>
      </c>
      <c r="VK53" s="775">
        <f t="shared" ref="VK53" si="687">IF(OR(VI26&lt;$C$18,VI26&gt;($C$18+9)),0,IF($F$2=1,IF($F$53&lt;(INDEX($G$33:$AJ$33,MATCH($E$18,$G$31:$AJ$31))),VI$28,VI$38),VI$28))</f>
        <v>0</v>
      </c>
      <c r="VL53" s="775">
        <f t="shared" ref="VL53:VM53" si="688">IF(OR(VJ26&lt;$C$18,VJ26&gt;($C$18+9)),0,IF($F$2=1,IF($F$53&lt;(INDEX($G$33:$AJ$33,MATCH($E$18,$G$31:$AJ$31))),VJ$28,VJ$38),VJ$28))</f>
        <v>0</v>
      </c>
      <c r="VM53" s="775">
        <f t="shared" si="688"/>
        <v>0</v>
      </c>
      <c r="VN53" s="775">
        <f t="shared" ref="VN53" si="689">IF(OR(VL26&lt;$C$18,VL26&gt;($C$18+9)),0,IF($F$2=1,IF($F$53&lt;(INDEX($G$33:$AJ$33,MATCH($E$18,$G$31:$AJ$31))),VL$28,VL$38),VL$28))</f>
        <v>0</v>
      </c>
      <c r="VO53" s="775">
        <f t="shared" ref="VO53:VP53" si="690">IF(OR(VM26&lt;$C$18,VM26&gt;($C$18+9)),0,IF($F$2=1,IF($F$53&lt;(INDEX($G$33:$AJ$33,MATCH($E$18,$G$31:$AJ$31))),VM$28,VM$38),VM$28))</f>
        <v>0</v>
      </c>
      <c r="VP53" s="775">
        <f t="shared" si="690"/>
        <v>0</v>
      </c>
      <c r="VQ53" s="775">
        <f t="shared" ref="VQ53" si="691">IF(OR(VO26&lt;$C$18,VO26&gt;($C$18+9)),0,IF($F$2=1,IF($F$53&lt;(INDEX($G$33:$AJ$33,MATCH($E$18,$G$31:$AJ$31))),VO$28,VO$38),VO$28))</f>
        <v>0</v>
      </c>
      <c r="VR53" s="775">
        <f t="shared" ref="VR53:VS53" si="692">IF(OR(VP26&lt;$C$18,VP26&gt;($C$18+9)),0,IF($F$2=1,IF($F$53&lt;(INDEX($G$33:$AJ$33,MATCH($E$18,$G$31:$AJ$31))),VP$28,VP$38),VP$28))</f>
        <v>0</v>
      </c>
      <c r="VS53" s="775">
        <f t="shared" si="692"/>
        <v>0</v>
      </c>
      <c r="VT53" s="775">
        <f t="shared" ref="VT53" si="693">IF(OR(VR26&lt;$C$18,VR26&gt;($C$18+9)),0,IF($F$2=1,IF($F$53&lt;(INDEX($G$33:$AJ$33,MATCH($E$18,$G$31:$AJ$31))),VR$28,VR$38),VR$28))</f>
        <v>0</v>
      </c>
      <c r="VU53" s="775">
        <f t="shared" ref="VU53:VV53" si="694">IF(OR(VS26&lt;$C$18,VS26&gt;($C$18+9)),0,IF($F$2=1,IF($F$53&lt;(INDEX($G$33:$AJ$33,MATCH($E$18,$G$31:$AJ$31))),VS$28,VS$38),VS$28))</f>
        <v>0</v>
      </c>
      <c r="VV53" s="775">
        <f t="shared" si="694"/>
        <v>0</v>
      </c>
      <c r="VW53" s="775">
        <f t="shared" ref="VW53" si="695">IF(OR(VU26&lt;$C$18,VU26&gt;($C$18+9)),0,IF($F$2=1,IF($F$53&lt;(INDEX($G$33:$AJ$33,MATCH($E$18,$G$31:$AJ$31))),VU$28,VU$38),VU$28))</f>
        <v>0</v>
      </c>
      <c r="VX53" s="775">
        <f t="shared" ref="VX53:VY53" si="696">IF(OR(VV26&lt;$C$18,VV26&gt;($C$18+9)),0,IF($F$2=1,IF($F$53&lt;(INDEX($G$33:$AJ$33,MATCH($E$18,$G$31:$AJ$31))),VV$28,VV$38),VV$28))</f>
        <v>0</v>
      </c>
      <c r="VY53" s="775">
        <f t="shared" si="696"/>
        <v>0</v>
      </c>
      <c r="VZ53" s="775">
        <f t="shared" ref="VZ53" si="697">IF(OR(VX26&lt;$C$18,VX26&gt;($C$18+9)),0,IF($F$2=1,IF($F$53&lt;(INDEX($G$33:$AJ$33,MATCH($E$18,$G$31:$AJ$31))),VX$28,VX$38),VX$28))</f>
        <v>0</v>
      </c>
      <c r="WA53" s="775">
        <f t="shared" ref="WA53:WB53" si="698">IF(OR(VY26&lt;$C$18,VY26&gt;($C$18+9)),0,IF($F$2=1,IF($F$53&lt;(INDEX($G$33:$AJ$33,MATCH($E$18,$G$31:$AJ$31))),VY$28,VY$38),VY$28))</f>
        <v>0</v>
      </c>
      <c r="WB53" s="775">
        <f t="shared" si="698"/>
        <v>0</v>
      </c>
      <c r="WC53" s="775">
        <f t="shared" ref="WC53" si="699">IF(OR(WA26&lt;$C$18,WA26&gt;($C$18+9)),0,IF($F$2=1,IF($F$53&lt;(INDEX($G$33:$AJ$33,MATCH($E$18,$G$31:$AJ$31))),WA$28,WA$38),WA$28))</f>
        <v>0</v>
      </c>
      <c r="WD53" s="775">
        <f t="shared" ref="WD53:WE53" si="700">IF(OR(WB26&lt;$C$18,WB26&gt;($C$18+9)),0,IF($F$2=1,IF($F$53&lt;(INDEX($G$33:$AJ$33,MATCH($E$18,$G$31:$AJ$31))),WB$28,WB$38),WB$28))</f>
        <v>0</v>
      </c>
      <c r="WE53" s="775">
        <f t="shared" si="700"/>
        <v>0</v>
      </c>
      <c r="WF53" s="775">
        <f t="shared" ref="WF53" si="701">IF(OR(WD26&lt;$C$18,WD26&gt;($C$18+9)),0,IF($F$2=1,IF($F$53&lt;(INDEX($G$33:$AJ$33,MATCH($E$18,$G$31:$AJ$31))),WD$28,WD$38),WD$28))</f>
        <v>0</v>
      </c>
      <c r="WG53" s="775">
        <f t="shared" ref="WG53:WH53" si="702">IF(OR(WE26&lt;$C$18,WE26&gt;($C$18+9)),0,IF($F$2=1,IF($F$53&lt;(INDEX($G$33:$AJ$33,MATCH($E$18,$G$31:$AJ$31))),WE$28,WE$38),WE$28))</f>
        <v>0</v>
      </c>
      <c r="WH53" s="775">
        <f t="shared" si="702"/>
        <v>0</v>
      </c>
      <c r="WI53" s="775">
        <f t="shared" ref="WI53" si="703">IF(OR(WG26&lt;$C$18,WG26&gt;($C$18+9)),0,IF($F$2=1,IF($F$53&lt;(INDEX($G$33:$AJ$33,MATCH($E$18,$G$31:$AJ$31))),WG$28,WG$38),WG$28))</f>
        <v>0</v>
      </c>
      <c r="WJ53" s="775">
        <f t="shared" ref="WJ53:WK53" si="704">IF(OR(WH26&lt;$C$18,WH26&gt;($C$18+9)),0,IF($F$2=1,IF($F$53&lt;(INDEX($G$33:$AJ$33,MATCH($E$18,$G$31:$AJ$31))),WH$28,WH$38),WH$28))</f>
        <v>0</v>
      </c>
      <c r="WK53" s="775">
        <f t="shared" si="704"/>
        <v>0</v>
      </c>
      <c r="WL53" s="775">
        <f t="shared" ref="WL53" si="705">IF(OR(WJ26&lt;$C$18,WJ26&gt;($C$18+9)),0,IF($F$2=1,IF($F$53&lt;(INDEX($G$33:$AJ$33,MATCH($E$18,$G$31:$AJ$31))),WJ$28,WJ$38),WJ$28))</f>
        <v>0</v>
      </c>
      <c r="WM53" s="775">
        <f t="shared" ref="WM53:WN53" si="706">IF(OR(WK26&lt;$C$18,WK26&gt;($C$18+9)),0,IF($F$2=1,IF($F$53&lt;(INDEX($G$33:$AJ$33,MATCH($E$18,$G$31:$AJ$31))),WK$28,WK$38),WK$28))</f>
        <v>0</v>
      </c>
      <c r="WN53" s="775">
        <f t="shared" si="706"/>
        <v>0</v>
      </c>
      <c r="WO53" s="775">
        <f t="shared" ref="WO53" si="707">IF(OR(WM26&lt;$C$18,WM26&gt;($C$18+9)),0,IF($F$2=1,IF($F$53&lt;(INDEX($G$33:$AJ$33,MATCH($E$18,$G$31:$AJ$31))),WM$28,WM$38),WM$28))</f>
        <v>0</v>
      </c>
      <c r="WP53" s="775">
        <f t="shared" ref="WP53:WQ53" si="708">IF(OR(WN26&lt;$C$18,WN26&gt;($C$18+9)),0,IF($F$2=1,IF($F$53&lt;(INDEX($G$33:$AJ$33,MATCH($E$18,$G$31:$AJ$31))),WN$28,WN$38),WN$28))</f>
        <v>0</v>
      </c>
      <c r="WQ53" s="775">
        <f t="shared" si="708"/>
        <v>0</v>
      </c>
      <c r="WR53" s="775">
        <f t="shared" ref="WR53" si="709">IF(OR(WP26&lt;$C$18,WP26&gt;($C$18+9)),0,IF($F$2=1,IF($F$53&lt;(INDEX($G$33:$AJ$33,MATCH($E$18,$G$31:$AJ$31))),WP$28,WP$38),WP$28))</f>
        <v>0</v>
      </c>
      <c r="WS53" s="775">
        <f t="shared" ref="WS53:WT53" si="710">IF(OR(WQ26&lt;$C$18,WQ26&gt;($C$18+9)),0,IF($F$2=1,IF($F$53&lt;(INDEX($G$33:$AJ$33,MATCH($E$18,$G$31:$AJ$31))),WQ$28,WQ$38),WQ$28))</f>
        <v>0</v>
      </c>
      <c r="WT53" s="775">
        <f t="shared" si="710"/>
        <v>0</v>
      </c>
      <c r="WU53" s="775">
        <f t="shared" ref="WU53" si="711">IF(OR(WS26&lt;$C$18,WS26&gt;($C$18+9)),0,IF($F$2=1,IF($F$53&lt;(INDEX($G$33:$AJ$33,MATCH($E$18,$G$31:$AJ$31))),WS$28,WS$38),WS$28))</f>
        <v>0</v>
      </c>
      <c r="WV53" s="775">
        <f t="shared" ref="WV53:WW53" si="712">IF(OR(WT26&lt;$C$18,WT26&gt;($C$18+9)),0,IF($F$2=1,IF($F$53&lt;(INDEX($G$33:$AJ$33,MATCH($E$18,$G$31:$AJ$31))),WT$28,WT$38),WT$28))</f>
        <v>0</v>
      </c>
      <c r="WW53" s="775">
        <f t="shared" si="712"/>
        <v>0</v>
      </c>
      <c r="WX53" s="775">
        <f t="shared" ref="WX53" si="713">IF(OR(WV26&lt;$C$18,WV26&gt;($C$18+9)),0,IF($F$2=1,IF($F$53&lt;(INDEX($G$33:$AJ$33,MATCH($E$18,$G$31:$AJ$31))),WV$28,WV$38),WV$28))</f>
        <v>0</v>
      </c>
      <c r="WY53" s="775">
        <f t="shared" ref="WY53:WZ53" si="714">IF(OR(WW26&lt;$C$18,WW26&gt;($C$18+9)),0,IF($F$2=1,IF($F$53&lt;(INDEX($G$33:$AJ$33,MATCH($E$18,$G$31:$AJ$31))),WW$28,WW$38),WW$28))</f>
        <v>0</v>
      </c>
      <c r="WZ53" s="775">
        <f t="shared" si="714"/>
        <v>0</v>
      </c>
      <c r="XA53" s="775">
        <f t="shared" ref="XA53" si="715">IF(OR(WY26&lt;$C$18,WY26&gt;($C$18+9)),0,IF($F$2=1,IF($F$53&lt;(INDEX($G$33:$AJ$33,MATCH($E$18,$G$31:$AJ$31))),WY$28,WY$38),WY$28))</f>
        <v>0</v>
      </c>
      <c r="XB53" s="775">
        <f t="shared" ref="XB53:XC53" si="716">IF(OR(WZ26&lt;$C$18,WZ26&gt;($C$18+9)),0,IF($F$2=1,IF($F$53&lt;(INDEX($G$33:$AJ$33,MATCH($E$18,$G$31:$AJ$31))),WZ$28,WZ$38),WZ$28))</f>
        <v>0</v>
      </c>
      <c r="XC53" s="775">
        <f t="shared" si="716"/>
        <v>0</v>
      </c>
      <c r="XD53" s="775">
        <f t="shared" ref="XD53" si="717">IF(OR(XB26&lt;$C$18,XB26&gt;($C$18+9)),0,IF($F$2=1,IF($F$53&lt;(INDEX($G$33:$AJ$33,MATCH($E$18,$G$31:$AJ$31))),XB$28,XB$38),XB$28))</f>
        <v>0</v>
      </c>
      <c r="XE53" s="775">
        <f t="shared" ref="XE53:XF53" si="718">IF(OR(XC26&lt;$C$18,XC26&gt;($C$18+9)),0,IF($F$2=1,IF($F$53&lt;(INDEX($G$33:$AJ$33,MATCH($E$18,$G$31:$AJ$31))),XC$28,XC$38),XC$28))</f>
        <v>0</v>
      </c>
      <c r="XF53" s="775">
        <f t="shared" si="718"/>
        <v>0</v>
      </c>
      <c r="XG53" s="775">
        <f t="shared" ref="XG53" si="719">IF(OR(XE26&lt;$C$18,XE26&gt;($C$18+9)),0,IF($F$2=1,IF($F$53&lt;(INDEX($G$33:$AJ$33,MATCH($E$18,$G$31:$AJ$31))),XE$28,XE$38),XE$28))</f>
        <v>0</v>
      </c>
      <c r="XH53" s="775">
        <f t="shared" ref="XH53:XI53" si="720">IF(OR(XF26&lt;$C$18,XF26&gt;($C$18+9)),0,IF($F$2=1,IF($F$53&lt;(INDEX($G$33:$AJ$33,MATCH($E$18,$G$31:$AJ$31))),XF$28,XF$38),XF$28))</f>
        <v>0</v>
      </c>
      <c r="XI53" s="775">
        <f t="shared" si="720"/>
        <v>0</v>
      </c>
      <c r="XJ53" s="775">
        <f t="shared" ref="XJ53" si="721">IF(OR(XH26&lt;$C$18,XH26&gt;($C$18+9)),0,IF($F$2=1,IF($F$53&lt;(INDEX($G$33:$AJ$33,MATCH($E$18,$G$31:$AJ$31))),XH$28,XH$38),XH$28))</f>
        <v>0</v>
      </c>
      <c r="XK53" s="775">
        <f t="shared" ref="XK53:XL53" si="722">IF(OR(XI26&lt;$C$18,XI26&gt;($C$18+9)),0,IF($F$2=1,IF($F$53&lt;(INDEX($G$33:$AJ$33,MATCH($E$18,$G$31:$AJ$31))),XI$28,XI$38),XI$28))</f>
        <v>0</v>
      </c>
      <c r="XL53" s="775">
        <f t="shared" si="722"/>
        <v>0</v>
      </c>
      <c r="XM53" s="775">
        <f t="shared" ref="XM53" si="723">IF(OR(XK26&lt;$C$18,XK26&gt;($C$18+9)),0,IF($F$2=1,IF($F$53&lt;(INDEX($G$33:$AJ$33,MATCH($E$18,$G$31:$AJ$31))),XK$28,XK$38),XK$28))</f>
        <v>0</v>
      </c>
      <c r="XN53" s="775">
        <f t="shared" ref="XN53:XO53" si="724">IF(OR(XL26&lt;$C$18,XL26&gt;($C$18+9)),0,IF($F$2=1,IF($F$53&lt;(INDEX($G$33:$AJ$33,MATCH($E$18,$G$31:$AJ$31))),XL$28,XL$38),XL$28))</f>
        <v>0</v>
      </c>
      <c r="XO53" s="775">
        <f t="shared" si="724"/>
        <v>0</v>
      </c>
      <c r="XP53" s="775">
        <f t="shared" ref="XP53" si="725">IF(OR(XN26&lt;$C$18,XN26&gt;($C$18+9)),0,IF($F$2=1,IF($F$53&lt;(INDEX($G$33:$AJ$33,MATCH($E$18,$G$31:$AJ$31))),XN$28,XN$38),XN$28))</f>
        <v>0</v>
      </c>
      <c r="XQ53" s="775">
        <f t="shared" ref="XQ53:XR53" si="726">IF(OR(XO26&lt;$C$18,XO26&gt;($C$18+9)),0,IF($F$2=1,IF($F$53&lt;(INDEX($G$33:$AJ$33,MATCH($E$18,$G$31:$AJ$31))),XO$28,XO$38),XO$28))</f>
        <v>0</v>
      </c>
      <c r="XR53" s="775">
        <f t="shared" si="726"/>
        <v>0</v>
      </c>
      <c r="XS53" s="775">
        <f t="shared" ref="XS53" si="727">IF(OR(XQ26&lt;$C$18,XQ26&gt;($C$18+9)),0,IF($F$2=1,IF($F$53&lt;(INDEX($G$33:$AJ$33,MATCH($E$18,$G$31:$AJ$31))),XQ$28,XQ$38),XQ$28))</f>
        <v>0</v>
      </c>
      <c r="XT53" s="775">
        <f t="shared" ref="XT53:XU53" si="728">IF(OR(XR26&lt;$C$18,XR26&gt;($C$18+9)),0,IF($F$2=1,IF($F$53&lt;(INDEX($G$33:$AJ$33,MATCH($E$18,$G$31:$AJ$31))),XR$28,XR$38),XR$28))</f>
        <v>0</v>
      </c>
      <c r="XU53" s="775">
        <f t="shared" si="728"/>
        <v>0</v>
      </c>
      <c r="XV53" s="775">
        <f t="shared" ref="XV53" si="729">IF(OR(XT26&lt;$C$18,XT26&gt;($C$18+9)),0,IF($F$2=1,IF($F$53&lt;(INDEX($G$33:$AJ$33,MATCH($E$18,$G$31:$AJ$31))),XT$28,XT$38),XT$28))</f>
        <v>0</v>
      </c>
      <c r="XW53" s="775">
        <f t="shared" ref="XW53:XX53" si="730">IF(OR(XU26&lt;$C$18,XU26&gt;($C$18+9)),0,IF($F$2=1,IF($F$53&lt;(INDEX($G$33:$AJ$33,MATCH($E$18,$G$31:$AJ$31))),XU$28,XU$38),XU$28))</f>
        <v>0</v>
      </c>
      <c r="XX53" s="775">
        <f t="shared" si="730"/>
        <v>0</v>
      </c>
      <c r="XY53" s="775">
        <f t="shared" ref="XY53" si="731">IF(OR(XW26&lt;$C$18,XW26&gt;($C$18+9)),0,IF($F$2=1,IF($F$53&lt;(INDEX($G$33:$AJ$33,MATCH($E$18,$G$31:$AJ$31))),XW$28,XW$38),XW$28))</f>
        <v>0</v>
      </c>
      <c r="XZ53" s="775">
        <f t="shared" ref="XZ53:YA53" si="732">IF(OR(XX26&lt;$C$18,XX26&gt;($C$18+9)),0,IF($F$2=1,IF($F$53&lt;(INDEX($G$33:$AJ$33,MATCH($E$18,$G$31:$AJ$31))),XX$28,XX$38),XX$28))</f>
        <v>0</v>
      </c>
      <c r="YA53" s="775">
        <f t="shared" si="732"/>
        <v>0</v>
      </c>
      <c r="YB53" s="775">
        <f t="shared" ref="YB53" si="733">IF(OR(XZ26&lt;$C$18,XZ26&gt;($C$18+9)),0,IF($F$2=1,IF($F$53&lt;(INDEX($G$33:$AJ$33,MATCH($E$18,$G$31:$AJ$31))),XZ$28,XZ$38),XZ$28))</f>
        <v>0</v>
      </c>
      <c r="YC53" s="775">
        <f t="shared" ref="YC53:YD53" si="734">IF(OR(YA26&lt;$C$18,YA26&gt;($C$18+9)),0,IF($F$2=1,IF($F$53&lt;(INDEX($G$33:$AJ$33,MATCH($E$18,$G$31:$AJ$31))),YA$28,YA$38),YA$28))</f>
        <v>0</v>
      </c>
      <c r="YD53" s="775">
        <f t="shared" si="734"/>
        <v>0</v>
      </c>
      <c r="YE53" s="775">
        <f t="shared" ref="YE53" si="735">IF(OR(YC26&lt;$C$18,YC26&gt;($C$18+9)),0,IF($F$2=1,IF($F$53&lt;(INDEX($G$33:$AJ$33,MATCH($E$18,$G$31:$AJ$31))),YC$28,YC$38),YC$28))</f>
        <v>0</v>
      </c>
      <c r="YF53" s="775">
        <f t="shared" ref="YF53:YG53" si="736">IF(OR(YD26&lt;$C$18,YD26&gt;($C$18+9)),0,IF($F$2=1,IF($F$53&lt;(INDEX($G$33:$AJ$33,MATCH($E$18,$G$31:$AJ$31))),YD$28,YD$38),YD$28))</f>
        <v>0</v>
      </c>
      <c r="YG53" s="775">
        <f t="shared" si="736"/>
        <v>0</v>
      </c>
      <c r="YH53" s="775">
        <f t="shared" ref="YH53" si="737">IF(OR(YF26&lt;$C$18,YF26&gt;($C$18+9)),0,IF($F$2=1,IF($F$53&lt;(INDEX($G$33:$AJ$33,MATCH($E$18,$G$31:$AJ$31))),YF$28,YF$38),YF$28))</f>
        <v>0</v>
      </c>
      <c r="YI53" s="775">
        <f t="shared" ref="YI53:YJ53" si="738">IF(OR(YG26&lt;$C$18,YG26&gt;($C$18+9)),0,IF($F$2=1,IF($F$53&lt;(INDEX($G$33:$AJ$33,MATCH($E$18,$G$31:$AJ$31))),YG$28,YG$38),YG$28))</f>
        <v>0</v>
      </c>
      <c r="YJ53" s="775">
        <f t="shared" si="738"/>
        <v>0</v>
      </c>
      <c r="YK53" s="775">
        <f t="shared" ref="YK53" si="739">IF(OR(YI26&lt;$C$18,YI26&gt;($C$18+9)),0,IF($F$2=1,IF($F$53&lt;(INDEX($G$33:$AJ$33,MATCH($E$18,$G$31:$AJ$31))),YI$28,YI$38),YI$28))</f>
        <v>0</v>
      </c>
      <c r="YL53" s="775">
        <f t="shared" ref="YL53:YM53" si="740">IF(OR(YJ26&lt;$C$18,YJ26&gt;($C$18+9)),0,IF($F$2=1,IF($F$53&lt;(INDEX($G$33:$AJ$33,MATCH($E$18,$G$31:$AJ$31))),YJ$28,YJ$38),YJ$28))</f>
        <v>0</v>
      </c>
      <c r="YM53" s="775">
        <f t="shared" si="740"/>
        <v>0</v>
      </c>
      <c r="YN53" s="775">
        <f t="shared" ref="YN53" si="741">IF(OR(YL26&lt;$C$18,YL26&gt;($C$18+9)),0,IF($F$2=1,IF($F$53&lt;(INDEX($G$33:$AJ$33,MATCH($E$18,$G$31:$AJ$31))),YL$28,YL$38),YL$28))</f>
        <v>0</v>
      </c>
      <c r="YO53" s="775">
        <f t="shared" ref="YO53:YP53" si="742">IF(OR(YM26&lt;$C$18,YM26&gt;($C$18+9)),0,IF($F$2=1,IF($F$53&lt;(INDEX($G$33:$AJ$33,MATCH($E$18,$G$31:$AJ$31))),YM$28,YM$38),YM$28))</f>
        <v>0</v>
      </c>
      <c r="YP53" s="775">
        <f t="shared" si="742"/>
        <v>0</v>
      </c>
      <c r="YQ53" s="775">
        <f t="shared" ref="YQ53" si="743">IF(OR(YO26&lt;$C$18,YO26&gt;($C$18+9)),0,IF($F$2=1,IF($F$53&lt;(INDEX($G$33:$AJ$33,MATCH($E$18,$G$31:$AJ$31))),YO$28,YO$38),YO$28))</f>
        <v>0</v>
      </c>
      <c r="YR53" s="775">
        <f t="shared" ref="YR53:YS53" si="744">IF(OR(YP26&lt;$C$18,YP26&gt;($C$18+9)),0,IF($F$2=1,IF($F$53&lt;(INDEX($G$33:$AJ$33,MATCH($E$18,$G$31:$AJ$31))),YP$28,YP$38),YP$28))</f>
        <v>0</v>
      </c>
      <c r="YS53" s="775">
        <f t="shared" si="744"/>
        <v>0</v>
      </c>
      <c r="YT53" s="775">
        <f t="shared" ref="YT53" si="745">IF(OR(YR26&lt;$C$18,YR26&gt;($C$18+9)),0,IF($F$2=1,IF($F$53&lt;(INDEX($G$33:$AJ$33,MATCH($E$18,$G$31:$AJ$31))),YR$28,YR$38),YR$28))</f>
        <v>0</v>
      </c>
      <c r="YU53" s="775">
        <f t="shared" ref="YU53:YV53" si="746">IF(OR(YS26&lt;$C$18,YS26&gt;($C$18+9)),0,IF($F$2=1,IF($F$53&lt;(INDEX($G$33:$AJ$33,MATCH($E$18,$G$31:$AJ$31))),YS$28,YS$38),YS$28))</f>
        <v>0</v>
      </c>
      <c r="YV53" s="775">
        <f t="shared" si="746"/>
        <v>0</v>
      </c>
      <c r="YW53" s="775">
        <f t="shared" ref="YW53" si="747">IF(OR(YU26&lt;$C$18,YU26&gt;($C$18+9)),0,IF($F$2=1,IF($F$53&lt;(INDEX($G$33:$AJ$33,MATCH($E$18,$G$31:$AJ$31))),YU$28,YU$38),YU$28))</f>
        <v>0</v>
      </c>
      <c r="YX53" s="775">
        <f t="shared" ref="YX53:YY53" si="748">IF(OR(YV26&lt;$C$18,YV26&gt;($C$18+9)),0,IF($F$2=1,IF($F$53&lt;(INDEX($G$33:$AJ$33,MATCH($E$18,$G$31:$AJ$31))),YV$28,YV$38),YV$28))</f>
        <v>0</v>
      </c>
      <c r="YY53" s="775">
        <f t="shared" si="748"/>
        <v>0</v>
      </c>
      <c r="YZ53" s="775">
        <f t="shared" ref="YZ53" si="749">IF(OR(YX26&lt;$C$18,YX26&gt;($C$18+9)),0,IF($F$2=1,IF($F$53&lt;(INDEX($G$33:$AJ$33,MATCH($E$18,$G$31:$AJ$31))),YX$28,YX$38),YX$28))</f>
        <v>0</v>
      </c>
      <c r="ZA53" s="775">
        <f t="shared" ref="ZA53:ZB53" si="750">IF(OR(YY26&lt;$C$18,YY26&gt;($C$18+9)),0,IF($F$2=1,IF($F$53&lt;(INDEX($G$33:$AJ$33,MATCH($E$18,$G$31:$AJ$31))),YY$28,YY$38),YY$28))</f>
        <v>0</v>
      </c>
      <c r="ZB53" s="775">
        <f t="shared" si="750"/>
        <v>0</v>
      </c>
      <c r="ZC53" s="775">
        <f t="shared" ref="ZC53" si="751">IF(OR(ZA26&lt;$C$18,ZA26&gt;($C$18+9)),0,IF($F$2=1,IF($F$53&lt;(INDEX($G$33:$AJ$33,MATCH($E$18,$G$31:$AJ$31))),ZA$28,ZA$38),ZA$28))</f>
        <v>0</v>
      </c>
      <c r="ZD53" s="775">
        <f t="shared" ref="ZD53:ZE53" si="752">IF(OR(ZB26&lt;$C$18,ZB26&gt;($C$18+9)),0,IF($F$2=1,IF($F$53&lt;(INDEX($G$33:$AJ$33,MATCH($E$18,$G$31:$AJ$31))),ZB$28,ZB$38),ZB$28))</f>
        <v>0</v>
      </c>
      <c r="ZE53" s="775">
        <f t="shared" si="752"/>
        <v>0</v>
      </c>
      <c r="ZF53" s="775">
        <f t="shared" ref="ZF53" si="753">IF(OR(ZD26&lt;$C$18,ZD26&gt;($C$18+9)),0,IF($F$2=1,IF($F$53&lt;(INDEX($G$33:$AJ$33,MATCH($E$18,$G$31:$AJ$31))),ZD$28,ZD$38),ZD$28))</f>
        <v>0</v>
      </c>
      <c r="ZG53" s="775">
        <f t="shared" ref="ZG53:ZH53" si="754">IF(OR(ZE26&lt;$C$18,ZE26&gt;($C$18+9)),0,IF($F$2=1,IF($F$53&lt;(INDEX($G$33:$AJ$33,MATCH($E$18,$G$31:$AJ$31))),ZE$28,ZE$38),ZE$28))</f>
        <v>0</v>
      </c>
      <c r="ZH53" s="775">
        <f t="shared" si="754"/>
        <v>0</v>
      </c>
      <c r="ZI53" s="775">
        <f t="shared" ref="ZI53" si="755">IF(OR(ZG26&lt;$C$18,ZG26&gt;($C$18+9)),0,IF($F$2=1,IF($F$53&lt;(INDEX($G$33:$AJ$33,MATCH($E$18,$G$31:$AJ$31))),ZG$28,ZG$38),ZG$28))</f>
        <v>0</v>
      </c>
      <c r="ZJ53" s="775">
        <f t="shared" ref="ZJ53:ZK53" si="756">IF(OR(ZH26&lt;$C$18,ZH26&gt;($C$18+9)),0,IF($F$2=1,IF($F$53&lt;(INDEX($G$33:$AJ$33,MATCH($E$18,$G$31:$AJ$31))),ZH$28,ZH$38),ZH$28))</f>
        <v>0</v>
      </c>
      <c r="ZK53" s="775">
        <f t="shared" si="756"/>
        <v>0</v>
      </c>
      <c r="ZL53" s="775">
        <f t="shared" ref="ZL53" si="757">IF(OR(ZJ26&lt;$C$18,ZJ26&gt;($C$18+9)),0,IF($F$2=1,IF($F$53&lt;(INDEX($G$33:$AJ$33,MATCH($E$18,$G$31:$AJ$31))),ZJ$28,ZJ$38),ZJ$28))</f>
        <v>0</v>
      </c>
      <c r="ZM53" s="775">
        <f t="shared" ref="ZM53:ZN53" si="758">IF(OR(ZK26&lt;$C$18,ZK26&gt;($C$18+9)),0,IF($F$2=1,IF($F$53&lt;(INDEX($G$33:$AJ$33,MATCH($E$18,$G$31:$AJ$31))),ZK$28,ZK$38),ZK$28))</f>
        <v>0</v>
      </c>
      <c r="ZN53" s="775">
        <f t="shared" si="758"/>
        <v>0</v>
      </c>
      <c r="ZO53" s="775">
        <f t="shared" ref="ZO53" si="759">IF(OR(ZM26&lt;$C$18,ZM26&gt;($C$18+9)),0,IF($F$2=1,IF($F$53&lt;(INDEX($G$33:$AJ$33,MATCH($E$18,$G$31:$AJ$31))),ZM$28,ZM$38),ZM$28))</f>
        <v>0</v>
      </c>
      <c r="ZP53" s="775">
        <f t="shared" ref="ZP53:ZQ53" si="760">IF(OR(ZN26&lt;$C$18,ZN26&gt;($C$18+9)),0,IF($F$2=1,IF($F$53&lt;(INDEX($G$33:$AJ$33,MATCH($E$18,$G$31:$AJ$31))),ZN$28,ZN$38),ZN$28))</f>
        <v>0</v>
      </c>
      <c r="ZQ53" s="775">
        <f t="shared" si="760"/>
        <v>0</v>
      </c>
      <c r="ZR53" s="775">
        <f t="shared" ref="ZR53" si="761">IF(OR(ZP26&lt;$C$18,ZP26&gt;($C$18+9)),0,IF($F$2=1,IF($F$53&lt;(INDEX($G$33:$AJ$33,MATCH($E$18,$G$31:$AJ$31))),ZP$28,ZP$38),ZP$28))</f>
        <v>0</v>
      </c>
      <c r="ZS53" s="775">
        <f t="shared" ref="ZS53:ZT53" si="762">IF(OR(ZQ26&lt;$C$18,ZQ26&gt;($C$18+9)),0,IF($F$2=1,IF($F$53&lt;(INDEX($G$33:$AJ$33,MATCH($E$18,$G$31:$AJ$31))),ZQ$28,ZQ$38),ZQ$28))</f>
        <v>0</v>
      </c>
      <c r="ZT53" s="775">
        <f t="shared" si="762"/>
        <v>0</v>
      </c>
      <c r="ZU53" s="775">
        <f t="shared" ref="ZU53" si="763">IF(OR(ZS26&lt;$C$18,ZS26&gt;($C$18+9)),0,IF($F$2=1,IF($F$53&lt;(INDEX($G$33:$AJ$33,MATCH($E$18,$G$31:$AJ$31))),ZS$28,ZS$38),ZS$28))</f>
        <v>0</v>
      </c>
      <c r="ZV53" s="775">
        <f t="shared" ref="ZV53:ZW53" si="764">IF(OR(ZT26&lt;$C$18,ZT26&gt;($C$18+9)),0,IF($F$2=1,IF($F$53&lt;(INDEX($G$33:$AJ$33,MATCH($E$18,$G$31:$AJ$31))),ZT$28,ZT$38),ZT$28))</f>
        <v>0</v>
      </c>
      <c r="ZW53" s="775">
        <f t="shared" si="764"/>
        <v>0</v>
      </c>
      <c r="ZX53" s="775">
        <f t="shared" ref="ZX53" si="765">IF(OR(ZV26&lt;$C$18,ZV26&gt;($C$18+9)),0,IF($F$2=1,IF($F$53&lt;(INDEX($G$33:$AJ$33,MATCH($E$18,$G$31:$AJ$31))),ZV$28,ZV$38),ZV$28))</f>
        <v>0</v>
      </c>
      <c r="ZY53" s="775">
        <f t="shared" ref="ZY53:ZZ53" si="766">IF(OR(ZW26&lt;$C$18,ZW26&gt;($C$18+9)),0,IF($F$2=1,IF($F$53&lt;(INDEX($G$33:$AJ$33,MATCH($E$18,$G$31:$AJ$31))),ZW$28,ZW$38),ZW$28))</f>
        <v>0</v>
      </c>
      <c r="ZZ53" s="775">
        <f t="shared" si="766"/>
        <v>0</v>
      </c>
      <c r="AAA53" s="775">
        <f t="shared" ref="AAA53" si="767">IF(OR(ZY26&lt;$C$18,ZY26&gt;($C$18+9)),0,IF($F$2=1,IF($F$53&lt;(INDEX($G$33:$AJ$33,MATCH($E$18,$G$31:$AJ$31))),ZY$28,ZY$38),ZY$28))</f>
        <v>0</v>
      </c>
      <c r="AAB53" s="775">
        <f t="shared" ref="AAB53:AAC53" si="768">IF(OR(ZZ26&lt;$C$18,ZZ26&gt;($C$18+9)),0,IF($F$2=1,IF($F$53&lt;(INDEX($G$33:$AJ$33,MATCH($E$18,$G$31:$AJ$31))),ZZ$28,ZZ$38),ZZ$28))</f>
        <v>0</v>
      </c>
      <c r="AAC53" s="775">
        <f t="shared" si="768"/>
        <v>0</v>
      </c>
      <c r="AAD53" s="775">
        <f t="shared" ref="AAD53" si="769">IF(OR(AAB26&lt;$C$18,AAB26&gt;($C$18+9)),0,IF($F$2=1,IF($F$53&lt;(INDEX($G$33:$AJ$33,MATCH($E$18,$G$31:$AJ$31))),AAB$28,AAB$38),AAB$28))</f>
        <v>0</v>
      </c>
      <c r="AAE53" s="775">
        <f t="shared" ref="AAE53:AAF53" si="770">IF(OR(AAC26&lt;$C$18,AAC26&gt;($C$18+9)),0,IF($F$2=1,IF($F$53&lt;(INDEX($G$33:$AJ$33,MATCH($E$18,$G$31:$AJ$31))),AAC$28,AAC$38),AAC$28))</f>
        <v>0</v>
      </c>
      <c r="AAF53" s="775">
        <f t="shared" si="770"/>
        <v>0</v>
      </c>
      <c r="AAG53" s="775">
        <f t="shared" ref="AAG53" si="771">IF(OR(AAE26&lt;$C$18,AAE26&gt;($C$18+9)),0,IF($F$2=1,IF($F$53&lt;(INDEX($G$33:$AJ$33,MATCH($E$18,$G$31:$AJ$31))),AAE$28,AAE$38),AAE$28))</f>
        <v>0</v>
      </c>
      <c r="AAH53" s="775">
        <f t="shared" ref="AAH53:AAI53" si="772">IF(OR(AAF26&lt;$C$18,AAF26&gt;($C$18+9)),0,IF($F$2=1,IF($F$53&lt;(INDEX($G$33:$AJ$33,MATCH($E$18,$G$31:$AJ$31))),AAF$28,AAF$38),AAF$28))</f>
        <v>0</v>
      </c>
      <c r="AAI53" s="775">
        <f t="shared" si="772"/>
        <v>0</v>
      </c>
      <c r="AAJ53" s="775">
        <f t="shared" ref="AAJ53" si="773">IF(OR(AAH26&lt;$C$18,AAH26&gt;($C$18+9)),0,IF($F$2=1,IF($F$53&lt;(INDEX($G$33:$AJ$33,MATCH($E$18,$G$31:$AJ$31))),AAH$28,AAH$38),AAH$28))</f>
        <v>0</v>
      </c>
      <c r="AAK53" s="775">
        <f t="shared" ref="AAK53:AAL53" si="774">IF(OR(AAI26&lt;$C$18,AAI26&gt;($C$18+9)),0,IF($F$2=1,IF($F$53&lt;(INDEX($G$33:$AJ$33,MATCH($E$18,$G$31:$AJ$31))),AAI$28,AAI$38),AAI$28))</f>
        <v>0</v>
      </c>
      <c r="AAL53" s="775">
        <f t="shared" si="774"/>
        <v>0</v>
      </c>
      <c r="AAM53" s="775">
        <f t="shared" ref="AAM53" si="775">IF(OR(AAK26&lt;$C$18,AAK26&gt;($C$18+9)),0,IF($F$2=1,IF($F$53&lt;(INDEX($G$33:$AJ$33,MATCH($E$18,$G$31:$AJ$31))),AAK$28,AAK$38),AAK$28))</f>
        <v>0</v>
      </c>
      <c r="AAN53" s="775">
        <f t="shared" ref="AAN53:AAO53" si="776">IF(OR(AAL26&lt;$C$18,AAL26&gt;($C$18+9)),0,IF($F$2=1,IF($F$53&lt;(INDEX($G$33:$AJ$33,MATCH($E$18,$G$31:$AJ$31))),AAL$28,AAL$38),AAL$28))</f>
        <v>0</v>
      </c>
      <c r="AAO53" s="775">
        <f t="shared" si="776"/>
        <v>0</v>
      </c>
      <c r="AAP53" s="775">
        <f t="shared" ref="AAP53" si="777">IF(OR(AAN26&lt;$C$18,AAN26&gt;($C$18+9)),0,IF($F$2=1,IF($F$53&lt;(INDEX($G$33:$AJ$33,MATCH($E$18,$G$31:$AJ$31))),AAN$28,AAN$38),AAN$28))</f>
        <v>0</v>
      </c>
      <c r="AAQ53" s="775">
        <f t="shared" ref="AAQ53:AAR53" si="778">IF(OR(AAO26&lt;$C$18,AAO26&gt;($C$18+9)),0,IF($F$2=1,IF($F$53&lt;(INDEX($G$33:$AJ$33,MATCH($E$18,$G$31:$AJ$31))),AAO$28,AAO$38),AAO$28))</f>
        <v>0</v>
      </c>
      <c r="AAR53" s="775">
        <f t="shared" si="778"/>
        <v>0</v>
      </c>
      <c r="AAS53" s="775">
        <f t="shared" ref="AAS53" si="779">IF(OR(AAQ26&lt;$C$18,AAQ26&gt;($C$18+9)),0,IF($F$2=1,IF($F$53&lt;(INDEX($G$33:$AJ$33,MATCH($E$18,$G$31:$AJ$31))),AAQ$28,AAQ$38),AAQ$28))</f>
        <v>0</v>
      </c>
      <c r="AAT53" s="775">
        <f t="shared" ref="AAT53:AAU53" si="780">IF(OR(AAR26&lt;$C$18,AAR26&gt;($C$18+9)),0,IF($F$2=1,IF($F$53&lt;(INDEX($G$33:$AJ$33,MATCH($E$18,$G$31:$AJ$31))),AAR$28,AAR$38),AAR$28))</f>
        <v>0</v>
      </c>
      <c r="AAU53" s="775">
        <f t="shared" si="780"/>
        <v>0</v>
      </c>
      <c r="AAV53" s="775">
        <f t="shared" ref="AAV53" si="781">IF(OR(AAT26&lt;$C$18,AAT26&gt;($C$18+9)),0,IF($F$2=1,IF($F$53&lt;(INDEX($G$33:$AJ$33,MATCH($E$18,$G$31:$AJ$31))),AAT$28,AAT$38),AAT$28))</f>
        <v>0</v>
      </c>
      <c r="AAW53" s="775">
        <f t="shared" ref="AAW53:AAX53" si="782">IF(OR(AAU26&lt;$C$18,AAU26&gt;($C$18+9)),0,IF($F$2=1,IF($F$53&lt;(INDEX($G$33:$AJ$33,MATCH($E$18,$G$31:$AJ$31))),AAU$28,AAU$38),AAU$28))</f>
        <v>0</v>
      </c>
      <c r="AAX53" s="775">
        <f t="shared" si="782"/>
        <v>0</v>
      </c>
      <c r="AAY53" s="775">
        <f t="shared" ref="AAY53" si="783">IF(OR(AAW26&lt;$C$18,AAW26&gt;($C$18+9)),0,IF($F$2=1,IF($F$53&lt;(INDEX($G$33:$AJ$33,MATCH($E$18,$G$31:$AJ$31))),AAW$28,AAW$38),AAW$28))</f>
        <v>0</v>
      </c>
      <c r="AAZ53" s="775">
        <f t="shared" ref="AAZ53:ABA53" si="784">IF(OR(AAX26&lt;$C$18,AAX26&gt;($C$18+9)),0,IF($F$2=1,IF($F$53&lt;(INDEX($G$33:$AJ$33,MATCH($E$18,$G$31:$AJ$31))),AAX$28,AAX$38),AAX$28))</f>
        <v>0</v>
      </c>
      <c r="ABA53" s="775">
        <f t="shared" si="784"/>
        <v>0</v>
      </c>
      <c r="ABB53" s="775">
        <f t="shared" ref="ABB53" si="785">IF(OR(AAZ26&lt;$C$18,AAZ26&gt;($C$18+9)),0,IF($F$2=1,IF($F$53&lt;(INDEX($G$33:$AJ$33,MATCH($E$18,$G$31:$AJ$31))),AAZ$28,AAZ$38),AAZ$28))</f>
        <v>0</v>
      </c>
      <c r="ABC53" s="775">
        <f t="shared" ref="ABC53:ABD53" si="786">IF(OR(ABA26&lt;$C$18,ABA26&gt;($C$18+9)),0,IF($F$2=1,IF($F$53&lt;(INDEX($G$33:$AJ$33,MATCH($E$18,$G$31:$AJ$31))),ABA$28,ABA$38),ABA$28))</f>
        <v>0</v>
      </c>
      <c r="ABD53" s="775">
        <f t="shared" si="786"/>
        <v>0</v>
      </c>
      <c r="ABE53" s="775">
        <f t="shared" ref="ABE53" si="787">IF(OR(ABC26&lt;$C$18,ABC26&gt;($C$18+9)),0,IF($F$2=1,IF($F$53&lt;(INDEX($G$33:$AJ$33,MATCH($E$18,$G$31:$AJ$31))),ABC$28,ABC$38),ABC$28))</f>
        <v>0</v>
      </c>
      <c r="ABF53" s="775">
        <f t="shared" ref="ABF53:ABG53" si="788">IF(OR(ABD26&lt;$C$18,ABD26&gt;($C$18+9)),0,IF($F$2=1,IF($F$53&lt;(INDEX($G$33:$AJ$33,MATCH($E$18,$G$31:$AJ$31))),ABD$28,ABD$38),ABD$28))</f>
        <v>0</v>
      </c>
      <c r="ABG53" s="775">
        <f t="shared" si="788"/>
        <v>0</v>
      </c>
      <c r="ABH53" s="775">
        <f t="shared" ref="ABH53" si="789">IF(OR(ABF26&lt;$C$18,ABF26&gt;($C$18+9)),0,IF($F$2=1,IF($F$53&lt;(INDEX($G$33:$AJ$33,MATCH($E$18,$G$31:$AJ$31))),ABF$28,ABF$38),ABF$28))</f>
        <v>0</v>
      </c>
      <c r="ABI53" s="775">
        <f t="shared" ref="ABI53:ABJ53" si="790">IF(OR(ABG26&lt;$C$18,ABG26&gt;($C$18+9)),0,IF($F$2=1,IF($F$53&lt;(INDEX($G$33:$AJ$33,MATCH($E$18,$G$31:$AJ$31))),ABG$28,ABG$38),ABG$28))</f>
        <v>0</v>
      </c>
      <c r="ABJ53" s="775">
        <f t="shared" si="790"/>
        <v>0</v>
      </c>
      <c r="ABK53" s="775">
        <f t="shared" ref="ABK53" si="791">IF(OR(ABI26&lt;$C$18,ABI26&gt;($C$18+9)),0,IF($F$2=1,IF($F$53&lt;(INDEX($G$33:$AJ$33,MATCH($E$18,$G$31:$AJ$31))),ABI$28,ABI$38),ABI$28))</f>
        <v>0</v>
      </c>
      <c r="ABL53" s="775">
        <f t="shared" ref="ABL53:ABM53" si="792">IF(OR(ABJ26&lt;$C$18,ABJ26&gt;($C$18+9)),0,IF($F$2=1,IF($F$53&lt;(INDEX($G$33:$AJ$33,MATCH($E$18,$G$31:$AJ$31))),ABJ$28,ABJ$38),ABJ$28))</f>
        <v>0</v>
      </c>
      <c r="ABM53" s="775">
        <f t="shared" si="792"/>
        <v>0</v>
      </c>
      <c r="ABN53" s="775">
        <f t="shared" ref="ABN53" si="793">IF(OR(ABL26&lt;$C$18,ABL26&gt;($C$18+9)),0,IF($F$2=1,IF($F$53&lt;(INDEX($G$33:$AJ$33,MATCH($E$18,$G$31:$AJ$31))),ABL$28,ABL$38),ABL$28))</f>
        <v>0</v>
      </c>
      <c r="ABO53" s="775">
        <f t="shared" ref="ABO53:ABP53" si="794">IF(OR(ABM26&lt;$C$18,ABM26&gt;($C$18+9)),0,IF($F$2=1,IF($F$53&lt;(INDEX($G$33:$AJ$33,MATCH($E$18,$G$31:$AJ$31))),ABM$28,ABM$38),ABM$28))</f>
        <v>0</v>
      </c>
      <c r="ABP53" s="775">
        <f t="shared" si="794"/>
        <v>0</v>
      </c>
      <c r="ABQ53" s="775">
        <f t="shared" ref="ABQ53" si="795">IF(OR(ABO26&lt;$C$18,ABO26&gt;($C$18+9)),0,IF($F$2=1,IF($F$53&lt;(INDEX($G$33:$AJ$33,MATCH($E$18,$G$31:$AJ$31))),ABO$28,ABO$38),ABO$28))</f>
        <v>0</v>
      </c>
      <c r="ABR53" s="775">
        <f t="shared" ref="ABR53:ABS53" si="796">IF(OR(ABP26&lt;$C$18,ABP26&gt;($C$18+9)),0,IF($F$2=1,IF($F$53&lt;(INDEX($G$33:$AJ$33,MATCH($E$18,$G$31:$AJ$31))),ABP$28,ABP$38),ABP$28))</f>
        <v>0</v>
      </c>
      <c r="ABS53" s="775">
        <f t="shared" si="796"/>
        <v>0</v>
      </c>
      <c r="ABT53" s="775">
        <f t="shared" ref="ABT53" si="797">IF(OR(ABR26&lt;$C$18,ABR26&gt;($C$18+9)),0,IF($F$2=1,IF($F$53&lt;(INDEX($G$33:$AJ$33,MATCH($E$18,$G$31:$AJ$31))),ABR$28,ABR$38),ABR$28))</f>
        <v>0</v>
      </c>
      <c r="ABU53" s="775">
        <f t="shared" ref="ABU53:ABV53" si="798">IF(OR(ABS26&lt;$C$18,ABS26&gt;($C$18+9)),0,IF($F$2=1,IF($F$53&lt;(INDEX($G$33:$AJ$33,MATCH($E$18,$G$31:$AJ$31))),ABS$28,ABS$38),ABS$28))</f>
        <v>0</v>
      </c>
      <c r="ABV53" s="775">
        <f t="shared" si="798"/>
        <v>0</v>
      </c>
      <c r="ABW53" s="775">
        <f t="shared" ref="ABW53" si="799">IF(OR(ABU26&lt;$C$18,ABU26&gt;($C$18+9)),0,IF($F$2=1,IF($F$53&lt;(INDEX($G$33:$AJ$33,MATCH($E$18,$G$31:$AJ$31))),ABU$28,ABU$38),ABU$28))</f>
        <v>0</v>
      </c>
      <c r="ABX53" s="775">
        <f t="shared" ref="ABX53:ABY53" si="800">IF(OR(ABV26&lt;$C$18,ABV26&gt;($C$18+9)),0,IF($F$2=1,IF($F$53&lt;(INDEX($G$33:$AJ$33,MATCH($E$18,$G$31:$AJ$31))),ABV$28,ABV$38),ABV$28))</f>
        <v>0</v>
      </c>
      <c r="ABY53" s="775">
        <f t="shared" si="800"/>
        <v>0</v>
      </c>
      <c r="ABZ53" s="775">
        <f t="shared" ref="ABZ53" si="801">IF(OR(ABX26&lt;$C$18,ABX26&gt;($C$18+9)),0,IF($F$2=1,IF($F$53&lt;(INDEX($G$33:$AJ$33,MATCH($E$18,$G$31:$AJ$31))),ABX$28,ABX$38),ABX$28))</f>
        <v>0</v>
      </c>
      <c r="ACA53" s="775">
        <f t="shared" ref="ACA53:ACB53" si="802">IF(OR(ABY26&lt;$C$18,ABY26&gt;($C$18+9)),0,IF($F$2=1,IF($F$53&lt;(INDEX($G$33:$AJ$33,MATCH($E$18,$G$31:$AJ$31))),ABY$28,ABY$38),ABY$28))</f>
        <v>0</v>
      </c>
      <c r="ACB53" s="775">
        <f t="shared" si="802"/>
        <v>0</v>
      </c>
      <c r="ACC53" s="775">
        <f t="shared" ref="ACC53" si="803">IF(OR(ACA26&lt;$C$18,ACA26&gt;($C$18+9)),0,IF($F$2=1,IF($F$53&lt;(INDEX($G$33:$AJ$33,MATCH($E$18,$G$31:$AJ$31))),ACA$28,ACA$38),ACA$28))</f>
        <v>0</v>
      </c>
      <c r="ACD53" s="775">
        <f t="shared" ref="ACD53:ACE53" si="804">IF(OR(ACB26&lt;$C$18,ACB26&gt;($C$18+9)),0,IF($F$2=1,IF($F$53&lt;(INDEX($G$33:$AJ$33,MATCH($E$18,$G$31:$AJ$31))),ACB$28,ACB$38),ACB$28))</f>
        <v>0</v>
      </c>
      <c r="ACE53" s="775">
        <f t="shared" si="804"/>
        <v>0</v>
      </c>
      <c r="ACF53" s="775">
        <f t="shared" ref="ACF53" si="805">IF(OR(ACD26&lt;$C$18,ACD26&gt;($C$18+9)),0,IF($F$2=1,IF($F$53&lt;(INDEX($G$33:$AJ$33,MATCH($E$18,$G$31:$AJ$31))),ACD$28,ACD$38),ACD$28))</f>
        <v>0</v>
      </c>
      <c r="ACG53" s="775">
        <f t="shared" ref="ACG53:ACH53" si="806">IF(OR(ACE26&lt;$C$18,ACE26&gt;($C$18+9)),0,IF($F$2=1,IF($F$53&lt;(INDEX($G$33:$AJ$33,MATCH($E$18,$G$31:$AJ$31))),ACE$28,ACE$38),ACE$28))</f>
        <v>0</v>
      </c>
      <c r="ACH53" s="775">
        <f t="shared" si="806"/>
        <v>0</v>
      </c>
      <c r="ACI53" s="775">
        <f t="shared" ref="ACI53" si="807">IF(OR(ACG26&lt;$C$18,ACG26&gt;($C$18+9)),0,IF($F$2=1,IF($F$53&lt;(INDEX($G$33:$AJ$33,MATCH($E$18,$G$31:$AJ$31))),ACG$28,ACG$38),ACG$28))</f>
        <v>0</v>
      </c>
      <c r="ACJ53" s="775">
        <f t="shared" ref="ACJ53:ACK53" si="808">IF(OR(ACH26&lt;$C$18,ACH26&gt;($C$18+9)),0,IF($F$2=1,IF($F$53&lt;(INDEX($G$33:$AJ$33,MATCH($E$18,$G$31:$AJ$31))),ACH$28,ACH$38),ACH$28))</f>
        <v>0</v>
      </c>
      <c r="ACK53" s="775">
        <f t="shared" si="808"/>
        <v>0</v>
      </c>
      <c r="ACL53" s="775">
        <f t="shared" ref="ACL53" si="809">IF(OR(ACJ26&lt;$C$18,ACJ26&gt;($C$18+9)),0,IF($F$2=1,IF($F$53&lt;(INDEX($G$33:$AJ$33,MATCH($E$18,$G$31:$AJ$31))),ACJ$28,ACJ$38),ACJ$28))</f>
        <v>0</v>
      </c>
      <c r="ACM53" s="775">
        <f t="shared" ref="ACM53:ACN53" si="810">IF(OR(ACK26&lt;$C$18,ACK26&gt;($C$18+9)),0,IF($F$2=1,IF($F$53&lt;(INDEX($G$33:$AJ$33,MATCH($E$18,$G$31:$AJ$31))),ACK$28,ACK$38),ACK$28))</f>
        <v>0</v>
      </c>
      <c r="ACN53" s="775">
        <f t="shared" si="810"/>
        <v>0</v>
      </c>
      <c r="ACO53" s="775">
        <f t="shared" ref="ACO53" si="811">IF(OR(ACM26&lt;$C$18,ACM26&gt;($C$18+9)),0,IF($F$2=1,IF($F$53&lt;(INDEX($G$33:$AJ$33,MATCH($E$18,$G$31:$AJ$31))),ACM$28,ACM$38),ACM$28))</f>
        <v>0</v>
      </c>
      <c r="ACP53" s="775">
        <f t="shared" ref="ACP53:ACQ53" si="812">IF(OR(ACN26&lt;$C$18,ACN26&gt;($C$18+9)),0,IF($F$2=1,IF($F$53&lt;(INDEX($G$33:$AJ$33,MATCH($E$18,$G$31:$AJ$31))),ACN$28,ACN$38),ACN$28))</f>
        <v>0</v>
      </c>
      <c r="ACQ53" s="775">
        <f t="shared" si="812"/>
        <v>0</v>
      </c>
      <c r="ACR53" s="775">
        <f t="shared" ref="ACR53" si="813">IF(OR(ACP26&lt;$C$18,ACP26&gt;($C$18+9)),0,IF($F$2=1,IF($F$53&lt;(INDEX($G$33:$AJ$33,MATCH($E$18,$G$31:$AJ$31))),ACP$28,ACP$38),ACP$28))</f>
        <v>0</v>
      </c>
      <c r="ACS53" s="775">
        <f t="shared" ref="ACS53:ACT53" si="814">IF(OR(ACQ26&lt;$C$18,ACQ26&gt;($C$18+9)),0,IF($F$2=1,IF($F$53&lt;(INDEX($G$33:$AJ$33,MATCH($E$18,$G$31:$AJ$31))),ACQ$28,ACQ$38),ACQ$28))</f>
        <v>0</v>
      </c>
      <c r="ACT53" s="775">
        <f t="shared" si="814"/>
        <v>0</v>
      </c>
      <c r="ACU53" s="775">
        <f t="shared" ref="ACU53" si="815">IF(OR(ACS26&lt;$C$18,ACS26&gt;($C$18+9)),0,IF($F$2=1,IF($F$53&lt;(INDEX($G$33:$AJ$33,MATCH($E$18,$G$31:$AJ$31))),ACS$28,ACS$38),ACS$28))</f>
        <v>0</v>
      </c>
      <c r="ACV53" s="775">
        <f t="shared" ref="ACV53:ACW53" si="816">IF(OR(ACT26&lt;$C$18,ACT26&gt;($C$18+9)),0,IF($F$2=1,IF($F$53&lt;(INDEX($G$33:$AJ$33,MATCH($E$18,$G$31:$AJ$31))),ACT$28,ACT$38),ACT$28))</f>
        <v>0</v>
      </c>
      <c r="ACW53" s="775">
        <f t="shared" si="816"/>
        <v>0</v>
      </c>
      <c r="ACX53" s="775">
        <f t="shared" ref="ACX53" si="817">IF(OR(ACV26&lt;$C$18,ACV26&gt;($C$18+9)),0,IF($F$2=1,IF($F$53&lt;(INDEX($G$33:$AJ$33,MATCH($E$18,$G$31:$AJ$31))),ACV$28,ACV$38),ACV$28))</f>
        <v>0</v>
      </c>
      <c r="ACY53" s="775">
        <f t="shared" ref="ACY53:ACZ53" si="818">IF(OR(ACW26&lt;$C$18,ACW26&gt;($C$18+9)),0,IF($F$2=1,IF($F$53&lt;(INDEX($G$33:$AJ$33,MATCH($E$18,$G$31:$AJ$31))),ACW$28,ACW$38),ACW$28))</f>
        <v>0</v>
      </c>
      <c r="ACZ53" s="775">
        <f t="shared" si="818"/>
        <v>0</v>
      </c>
      <c r="ADA53" s="775">
        <f t="shared" ref="ADA53" si="819">IF(OR(ACY26&lt;$C$18,ACY26&gt;($C$18+9)),0,IF($F$2=1,IF($F$53&lt;(INDEX($G$33:$AJ$33,MATCH($E$18,$G$31:$AJ$31))),ACY$28,ACY$38),ACY$28))</f>
        <v>0</v>
      </c>
      <c r="ADB53" s="775">
        <f t="shared" ref="ADB53:ADC53" si="820">IF(OR(ACZ26&lt;$C$18,ACZ26&gt;($C$18+9)),0,IF($F$2=1,IF($F$53&lt;(INDEX($G$33:$AJ$33,MATCH($E$18,$G$31:$AJ$31))),ACZ$28,ACZ$38),ACZ$28))</f>
        <v>0</v>
      </c>
      <c r="ADC53" s="775">
        <f t="shared" si="820"/>
        <v>0</v>
      </c>
      <c r="ADD53" s="775">
        <f t="shared" ref="ADD53" si="821">IF(OR(ADB26&lt;$C$18,ADB26&gt;($C$18+9)),0,IF($F$2=1,IF($F$53&lt;(INDEX($G$33:$AJ$33,MATCH($E$18,$G$31:$AJ$31))),ADB$28,ADB$38),ADB$28))</f>
        <v>0</v>
      </c>
      <c r="ADE53" s="775">
        <f t="shared" ref="ADE53:ADF53" si="822">IF(OR(ADC26&lt;$C$18,ADC26&gt;($C$18+9)),0,IF($F$2=1,IF($F$53&lt;(INDEX($G$33:$AJ$33,MATCH($E$18,$G$31:$AJ$31))),ADC$28,ADC$38),ADC$28))</f>
        <v>0</v>
      </c>
      <c r="ADF53" s="775">
        <f t="shared" si="822"/>
        <v>0</v>
      </c>
      <c r="ADG53" s="775">
        <f t="shared" ref="ADG53" si="823">IF(OR(ADE26&lt;$C$18,ADE26&gt;($C$18+9)),0,IF($F$2=1,IF($F$53&lt;(INDEX($G$33:$AJ$33,MATCH($E$18,$G$31:$AJ$31))),ADE$28,ADE$38),ADE$28))</f>
        <v>0</v>
      </c>
      <c r="ADH53" s="775">
        <f t="shared" ref="ADH53:ADI53" si="824">IF(OR(ADF26&lt;$C$18,ADF26&gt;($C$18+9)),0,IF($F$2=1,IF($F$53&lt;(INDEX($G$33:$AJ$33,MATCH($E$18,$G$31:$AJ$31))),ADF$28,ADF$38),ADF$28))</f>
        <v>0</v>
      </c>
      <c r="ADI53" s="775">
        <f t="shared" si="824"/>
        <v>0</v>
      </c>
      <c r="ADJ53" s="775">
        <f t="shared" ref="ADJ53" si="825">IF(OR(ADH26&lt;$C$18,ADH26&gt;($C$18+9)),0,IF($F$2=1,IF($F$53&lt;(INDEX($G$33:$AJ$33,MATCH($E$18,$G$31:$AJ$31))),ADH$28,ADH$38),ADH$28))</f>
        <v>0</v>
      </c>
      <c r="ADK53" s="775">
        <f t="shared" ref="ADK53:ADL53" si="826">IF(OR(ADI26&lt;$C$18,ADI26&gt;($C$18+9)),0,IF($F$2=1,IF($F$53&lt;(INDEX($G$33:$AJ$33,MATCH($E$18,$G$31:$AJ$31))),ADI$28,ADI$38),ADI$28))</f>
        <v>0</v>
      </c>
      <c r="ADL53" s="775">
        <f t="shared" si="826"/>
        <v>0</v>
      </c>
      <c r="ADM53" s="775">
        <f t="shared" ref="ADM53" si="827">IF(OR(ADK26&lt;$C$18,ADK26&gt;($C$18+9)),0,IF($F$2=1,IF($F$53&lt;(INDEX($G$33:$AJ$33,MATCH($E$18,$G$31:$AJ$31))),ADK$28,ADK$38),ADK$28))</f>
        <v>0</v>
      </c>
      <c r="ADN53" s="775">
        <f t="shared" ref="ADN53:ADO53" si="828">IF(OR(ADL26&lt;$C$18,ADL26&gt;($C$18+9)),0,IF($F$2=1,IF($F$53&lt;(INDEX($G$33:$AJ$33,MATCH($E$18,$G$31:$AJ$31))),ADL$28,ADL$38),ADL$28))</f>
        <v>0</v>
      </c>
      <c r="ADO53" s="775">
        <f t="shared" si="828"/>
        <v>0</v>
      </c>
      <c r="ADP53" s="775">
        <f t="shared" ref="ADP53" si="829">IF(OR(ADN26&lt;$C$18,ADN26&gt;($C$18+9)),0,IF($F$2=1,IF($F$53&lt;(INDEX($G$33:$AJ$33,MATCH($E$18,$G$31:$AJ$31))),ADN$28,ADN$38),ADN$28))</f>
        <v>0</v>
      </c>
      <c r="ADQ53" s="775">
        <f t="shared" ref="ADQ53:ADR53" si="830">IF(OR(ADO26&lt;$C$18,ADO26&gt;($C$18+9)),0,IF($F$2=1,IF($F$53&lt;(INDEX($G$33:$AJ$33,MATCH($E$18,$G$31:$AJ$31))),ADO$28,ADO$38),ADO$28))</f>
        <v>0</v>
      </c>
      <c r="ADR53" s="775">
        <f t="shared" si="830"/>
        <v>0</v>
      </c>
      <c r="ADS53" s="775">
        <f t="shared" ref="ADS53" si="831">IF(OR(ADQ26&lt;$C$18,ADQ26&gt;($C$18+9)),0,IF($F$2=1,IF($F$53&lt;(INDEX($G$33:$AJ$33,MATCH($E$18,$G$31:$AJ$31))),ADQ$28,ADQ$38),ADQ$28))</f>
        <v>0</v>
      </c>
      <c r="ADT53" s="775">
        <f t="shared" ref="ADT53:ADU53" si="832">IF(OR(ADR26&lt;$C$18,ADR26&gt;($C$18+9)),0,IF($F$2=1,IF($F$53&lt;(INDEX($G$33:$AJ$33,MATCH($E$18,$G$31:$AJ$31))),ADR$28,ADR$38),ADR$28))</f>
        <v>0</v>
      </c>
      <c r="ADU53" s="775">
        <f t="shared" si="832"/>
        <v>0</v>
      </c>
      <c r="ADV53" s="775">
        <f t="shared" ref="ADV53" si="833">IF(OR(ADT26&lt;$C$18,ADT26&gt;($C$18+9)),0,IF($F$2=1,IF($F$53&lt;(INDEX($G$33:$AJ$33,MATCH($E$18,$G$31:$AJ$31))),ADT$28,ADT$38),ADT$28))</f>
        <v>0</v>
      </c>
      <c r="ADW53" s="775">
        <f t="shared" ref="ADW53:ADX53" si="834">IF(OR(ADU26&lt;$C$18,ADU26&gt;($C$18+9)),0,IF($F$2=1,IF($F$53&lt;(INDEX($G$33:$AJ$33,MATCH($E$18,$G$31:$AJ$31))),ADU$28,ADU$38),ADU$28))</f>
        <v>0</v>
      </c>
      <c r="ADX53" s="775">
        <f t="shared" si="834"/>
        <v>0</v>
      </c>
      <c r="ADY53" s="775">
        <f t="shared" ref="ADY53" si="835">IF(OR(ADW26&lt;$C$18,ADW26&gt;($C$18+9)),0,IF($F$2=1,IF($F$53&lt;(INDEX($G$33:$AJ$33,MATCH($E$18,$G$31:$AJ$31))),ADW$28,ADW$38),ADW$28))</f>
        <v>0</v>
      </c>
      <c r="ADZ53" s="775">
        <f t="shared" ref="ADZ53:AEA53" si="836">IF(OR(ADX26&lt;$C$18,ADX26&gt;($C$18+9)),0,IF($F$2=1,IF($F$53&lt;(INDEX($G$33:$AJ$33,MATCH($E$18,$G$31:$AJ$31))),ADX$28,ADX$38),ADX$28))</f>
        <v>0</v>
      </c>
      <c r="AEA53" s="775">
        <f t="shared" si="836"/>
        <v>0</v>
      </c>
      <c r="AEB53" s="775">
        <f t="shared" ref="AEB53" si="837">IF(OR(ADZ26&lt;$C$18,ADZ26&gt;($C$18+9)),0,IF($F$2=1,IF($F$53&lt;(INDEX($G$33:$AJ$33,MATCH($E$18,$G$31:$AJ$31))),ADZ$28,ADZ$38),ADZ$28))</f>
        <v>0</v>
      </c>
      <c r="AEC53" s="775">
        <f t="shared" ref="AEC53:AED53" si="838">IF(OR(AEA26&lt;$C$18,AEA26&gt;($C$18+9)),0,IF($F$2=1,IF($F$53&lt;(INDEX($G$33:$AJ$33,MATCH($E$18,$G$31:$AJ$31))),AEA$28,AEA$38),AEA$28))</f>
        <v>0</v>
      </c>
      <c r="AED53" s="775">
        <f t="shared" si="838"/>
        <v>0</v>
      </c>
      <c r="AEE53" s="775">
        <f t="shared" ref="AEE53" si="839">IF(OR(AEC26&lt;$C$18,AEC26&gt;($C$18+9)),0,IF($F$2=1,IF($F$53&lt;(INDEX($G$33:$AJ$33,MATCH($E$18,$G$31:$AJ$31))),AEC$28,AEC$38),AEC$28))</f>
        <v>0</v>
      </c>
      <c r="AEF53" s="775">
        <f t="shared" ref="AEF53:AEG53" si="840">IF(OR(AED26&lt;$C$18,AED26&gt;($C$18+9)),0,IF($F$2=1,IF($F$53&lt;(INDEX($G$33:$AJ$33,MATCH($E$18,$G$31:$AJ$31))),AED$28,AED$38),AED$28))</f>
        <v>0</v>
      </c>
      <c r="AEG53" s="775">
        <f t="shared" si="840"/>
        <v>0</v>
      </c>
      <c r="AEH53" s="775">
        <f t="shared" ref="AEH53" si="841">IF(OR(AEF26&lt;$C$18,AEF26&gt;($C$18+9)),0,IF($F$2=1,IF($F$53&lt;(INDEX($G$33:$AJ$33,MATCH($E$18,$G$31:$AJ$31))),AEF$28,AEF$38),AEF$28))</f>
        <v>0</v>
      </c>
      <c r="AEI53" s="775">
        <f t="shared" ref="AEI53:AEJ53" si="842">IF(OR(AEG26&lt;$C$18,AEG26&gt;($C$18+9)),0,IF($F$2=1,IF($F$53&lt;(INDEX($G$33:$AJ$33,MATCH($E$18,$G$31:$AJ$31))),AEG$28,AEG$38),AEG$28))</f>
        <v>0</v>
      </c>
      <c r="AEJ53" s="775">
        <f t="shared" si="842"/>
        <v>0</v>
      </c>
      <c r="AEK53" s="775">
        <f t="shared" ref="AEK53" si="843">IF(OR(AEI26&lt;$C$18,AEI26&gt;($C$18+9)),0,IF($F$2=1,IF($F$53&lt;(INDEX($G$33:$AJ$33,MATCH($E$18,$G$31:$AJ$31))),AEI$28,AEI$38),AEI$28))</f>
        <v>0</v>
      </c>
      <c r="AEL53" s="775">
        <f t="shared" ref="AEL53:AEM53" si="844">IF(OR(AEJ26&lt;$C$18,AEJ26&gt;($C$18+9)),0,IF($F$2=1,IF($F$53&lt;(INDEX($G$33:$AJ$33,MATCH($E$18,$G$31:$AJ$31))),AEJ$28,AEJ$38),AEJ$28))</f>
        <v>0</v>
      </c>
      <c r="AEM53" s="775">
        <f t="shared" si="844"/>
        <v>0</v>
      </c>
      <c r="AEN53" s="775">
        <f t="shared" ref="AEN53" si="845">IF(OR(AEL26&lt;$C$18,AEL26&gt;($C$18+9)),0,IF($F$2=1,IF($F$53&lt;(INDEX($G$33:$AJ$33,MATCH($E$18,$G$31:$AJ$31))),AEL$28,AEL$38),AEL$28))</f>
        <v>0</v>
      </c>
      <c r="AEO53" s="775">
        <f t="shared" ref="AEO53:AEP53" si="846">IF(OR(AEM26&lt;$C$18,AEM26&gt;($C$18+9)),0,IF($F$2=1,IF($F$53&lt;(INDEX($G$33:$AJ$33,MATCH($E$18,$G$31:$AJ$31))),AEM$28,AEM$38),AEM$28))</f>
        <v>0</v>
      </c>
      <c r="AEP53" s="775">
        <f t="shared" si="846"/>
        <v>0</v>
      </c>
      <c r="AEQ53" s="775">
        <f t="shared" ref="AEQ53" si="847">IF(OR(AEO26&lt;$C$18,AEO26&gt;($C$18+9)),0,IF($F$2=1,IF($F$53&lt;(INDEX($G$33:$AJ$33,MATCH($E$18,$G$31:$AJ$31))),AEO$28,AEO$38),AEO$28))</f>
        <v>0</v>
      </c>
      <c r="AER53" s="775">
        <f t="shared" ref="AER53:AES53" si="848">IF(OR(AEP26&lt;$C$18,AEP26&gt;($C$18+9)),0,IF($F$2=1,IF($F$53&lt;(INDEX($G$33:$AJ$33,MATCH($E$18,$G$31:$AJ$31))),AEP$28,AEP$38),AEP$28))</f>
        <v>0</v>
      </c>
      <c r="AES53" s="775">
        <f t="shared" si="848"/>
        <v>0</v>
      </c>
      <c r="AET53" s="775">
        <f t="shared" ref="AET53" si="849">IF(OR(AER26&lt;$C$18,AER26&gt;($C$18+9)),0,IF($F$2=1,IF($F$53&lt;(INDEX($G$33:$AJ$33,MATCH($E$18,$G$31:$AJ$31))),AER$28,AER$38),AER$28))</f>
        <v>0</v>
      </c>
      <c r="AEU53" s="775">
        <f t="shared" ref="AEU53:AEV53" si="850">IF(OR(AES26&lt;$C$18,AES26&gt;($C$18+9)),0,IF($F$2=1,IF($F$53&lt;(INDEX($G$33:$AJ$33,MATCH($E$18,$G$31:$AJ$31))),AES$28,AES$38),AES$28))</f>
        <v>0</v>
      </c>
      <c r="AEV53" s="775">
        <f t="shared" si="850"/>
        <v>0</v>
      </c>
      <c r="AEW53" s="775">
        <f t="shared" ref="AEW53" si="851">IF(OR(AEU26&lt;$C$18,AEU26&gt;($C$18+9)),0,IF($F$2=1,IF($F$53&lt;(INDEX($G$33:$AJ$33,MATCH($E$18,$G$31:$AJ$31))),AEU$28,AEU$38),AEU$28))</f>
        <v>0</v>
      </c>
      <c r="AEX53" s="775">
        <f t="shared" ref="AEX53:AEY53" si="852">IF(OR(AEV26&lt;$C$18,AEV26&gt;($C$18+9)),0,IF($F$2=1,IF($F$53&lt;(INDEX($G$33:$AJ$33,MATCH($E$18,$G$31:$AJ$31))),AEV$28,AEV$38),AEV$28))</f>
        <v>0</v>
      </c>
      <c r="AEY53" s="775">
        <f t="shared" si="852"/>
        <v>0</v>
      </c>
      <c r="AEZ53" s="775">
        <f t="shared" ref="AEZ53" si="853">IF(OR(AEX26&lt;$C$18,AEX26&gt;($C$18+9)),0,IF($F$2=1,IF($F$53&lt;(INDEX($G$33:$AJ$33,MATCH($E$18,$G$31:$AJ$31))),AEX$28,AEX$38),AEX$28))</f>
        <v>0</v>
      </c>
      <c r="AFA53" s="775">
        <f t="shared" ref="AFA53:AFB53" si="854">IF(OR(AEY26&lt;$C$18,AEY26&gt;($C$18+9)),0,IF($F$2=1,IF($F$53&lt;(INDEX($G$33:$AJ$33,MATCH($E$18,$G$31:$AJ$31))),AEY$28,AEY$38),AEY$28))</f>
        <v>0</v>
      </c>
      <c r="AFB53" s="775">
        <f t="shared" si="854"/>
        <v>0</v>
      </c>
      <c r="AFC53" s="775">
        <f t="shared" ref="AFC53" si="855">IF(OR(AFA26&lt;$C$18,AFA26&gt;($C$18+9)),0,IF($F$2=1,IF($F$53&lt;(INDEX($G$33:$AJ$33,MATCH($E$18,$G$31:$AJ$31))),AFA$28,AFA$38),AFA$28))</f>
        <v>0</v>
      </c>
      <c r="AFD53" s="775">
        <f t="shared" ref="AFD53:AFE53" si="856">IF(OR(AFB26&lt;$C$18,AFB26&gt;($C$18+9)),0,IF($F$2=1,IF($F$53&lt;(INDEX($G$33:$AJ$33,MATCH($E$18,$G$31:$AJ$31))),AFB$28,AFB$38),AFB$28))</f>
        <v>0</v>
      </c>
      <c r="AFE53" s="775">
        <f t="shared" si="856"/>
        <v>0</v>
      </c>
      <c r="AFF53" s="775">
        <f t="shared" ref="AFF53" si="857">IF(OR(AFD26&lt;$C$18,AFD26&gt;($C$18+9)),0,IF($F$2=1,IF($F$53&lt;(INDEX($G$33:$AJ$33,MATCH($E$18,$G$31:$AJ$31))),AFD$28,AFD$38),AFD$28))</f>
        <v>0</v>
      </c>
      <c r="AFG53" s="775">
        <f t="shared" ref="AFG53:AFH53" si="858">IF(OR(AFE26&lt;$C$18,AFE26&gt;($C$18+9)),0,IF($F$2=1,IF($F$53&lt;(INDEX($G$33:$AJ$33,MATCH($E$18,$G$31:$AJ$31))),AFE$28,AFE$38),AFE$28))</f>
        <v>0</v>
      </c>
      <c r="AFH53" s="775">
        <f t="shared" si="858"/>
        <v>0</v>
      </c>
      <c r="AFI53" s="775">
        <f t="shared" ref="AFI53" si="859">IF(OR(AFG26&lt;$C$18,AFG26&gt;($C$18+9)),0,IF($F$2=1,IF($F$53&lt;(INDEX($G$33:$AJ$33,MATCH($E$18,$G$31:$AJ$31))),AFG$28,AFG$38),AFG$28))</f>
        <v>0</v>
      </c>
      <c r="AFJ53" s="775">
        <f t="shared" ref="AFJ53:AFK53" si="860">IF(OR(AFH26&lt;$C$18,AFH26&gt;($C$18+9)),0,IF($F$2=1,IF($F$53&lt;(INDEX($G$33:$AJ$33,MATCH($E$18,$G$31:$AJ$31))),AFH$28,AFH$38),AFH$28))</f>
        <v>0</v>
      </c>
      <c r="AFK53" s="775">
        <f t="shared" si="860"/>
        <v>0</v>
      </c>
      <c r="AFL53" s="775">
        <f t="shared" ref="AFL53" si="861">IF(OR(AFJ26&lt;$C$18,AFJ26&gt;($C$18+9)),0,IF($F$2=1,IF($F$53&lt;(INDEX($G$33:$AJ$33,MATCH($E$18,$G$31:$AJ$31))),AFJ$28,AFJ$38),AFJ$28))</f>
        <v>0</v>
      </c>
      <c r="AFM53" s="775">
        <f t="shared" ref="AFM53:AFN53" si="862">IF(OR(AFK26&lt;$C$18,AFK26&gt;($C$18+9)),0,IF($F$2=1,IF($F$53&lt;(INDEX($G$33:$AJ$33,MATCH($E$18,$G$31:$AJ$31))),AFK$28,AFK$38),AFK$28))</f>
        <v>0</v>
      </c>
      <c r="AFN53" s="775">
        <f t="shared" si="862"/>
        <v>0</v>
      </c>
      <c r="AFO53" s="775">
        <f t="shared" ref="AFO53" si="863">IF(OR(AFM26&lt;$C$18,AFM26&gt;($C$18+9)),0,IF($F$2=1,IF($F$53&lt;(INDEX($G$33:$AJ$33,MATCH($E$18,$G$31:$AJ$31))),AFM$28,AFM$38),AFM$28))</f>
        <v>0</v>
      </c>
      <c r="AFP53" s="775">
        <f t="shared" ref="AFP53:AFQ53" si="864">IF(OR(AFN26&lt;$C$18,AFN26&gt;($C$18+9)),0,IF($F$2=1,IF($F$53&lt;(INDEX($G$33:$AJ$33,MATCH($E$18,$G$31:$AJ$31))),AFN$28,AFN$38),AFN$28))</f>
        <v>0</v>
      </c>
      <c r="AFQ53" s="775">
        <f t="shared" si="864"/>
        <v>0</v>
      </c>
      <c r="AFR53" s="775">
        <f t="shared" ref="AFR53" si="865">IF(OR(AFP26&lt;$C$18,AFP26&gt;($C$18+9)),0,IF($F$2=1,IF($F$53&lt;(INDEX($G$33:$AJ$33,MATCH($E$18,$G$31:$AJ$31))),AFP$28,AFP$38),AFP$28))</f>
        <v>0</v>
      </c>
      <c r="AFS53" s="775">
        <f t="shared" ref="AFS53:AFT53" si="866">IF(OR(AFQ26&lt;$C$18,AFQ26&gt;($C$18+9)),0,IF($F$2=1,IF($F$53&lt;(INDEX($G$33:$AJ$33,MATCH($E$18,$G$31:$AJ$31))),AFQ$28,AFQ$38),AFQ$28))</f>
        <v>0</v>
      </c>
      <c r="AFT53" s="775">
        <f t="shared" si="866"/>
        <v>0</v>
      </c>
      <c r="AFU53" s="775">
        <f t="shared" ref="AFU53" si="867">IF(OR(AFS26&lt;$C$18,AFS26&gt;($C$18+9)),0,IF($F$2=1,IF($F$53&lt;(INDEX($G$33:$AJ$33,MATCH($E$18,$G$31:$AJ$31))),AFS$28,AFS$38),AFS$28))</f>
        <v>0</v>
      </c>
      <c r="AFV53" s="775">
        <f t="shared" ref="AFV53:AFW53" si="868">IF(OR(AFT26&lt;$C$18,AFT26&gt;($C$18+9)),0,IF($F$2=1,IF($F$53&lt;(INDEX($G$33:$AJ$33,MATCH($E$18,$G$31:$AJ$31))),AFT$28,AFT$38),AFT$28))</f>
        <v>0</v>
      </c>
      <c r="AFW53" s="775">
        <f t="shared" si="868"/>
        <v>0</v>
      </c>
      <c r="AFX53" s="775">
        <f t="shared" ref="AFX53" si="869">IF(OR(AFV26&lt;$C$18,AFV26&gt;($C$18+9)),0,IF($F$2=1,IF($F$53&lt;(INDEX($G$33:$AJ$33,MATCH($E$18,$G$31:$AJ$31))),AFV$28,AFV$38),AFV$28))</f>
        <v>0</v>
      </c>
      <c r="AFY53" s="775">
        <f t="shared" ref="AFY53:AFZ53" si="870">IF(OR(AFW26&lt;$C$18,AFW26&gt;($C$18+9)),0,IF($F$2=1,IF($F$53&lt;(INDEX($G$33:$AJ$33,MATCH($E$18,$G$31:$AJ$31))),AFW$28,AFW$38),AFW$28))</f>
        <v>0</v>
      </c>
      <c r="AFZ53" s="775">
        <f t="shared" si="870"/>
        <v>0</v>
      </c>
      <c r="AGA53" s="775">
        <f t="shared" ref="AGA53" si="871">IF(OR(AFY26&lt;$C$18,AFY26&gt;($C$18+9)),0,IF($F$2=1,IF($F$53&lt;(INDEX($G$33:$AJ$33,MATCH($E$18,$G$31:$AJ$31))),AFY$28,AFY$38),AFY$28))</f>
        <v>0</v>
      </c>
      <c r="AGB53" s="775">
        <f t="shared" ref="AGB53:AGC53" si="872">IF(OR(AFZ26&lt;$C$18,AFZ26&gt;($C$18+9)),0,IF($F$2=1,IF($F$53&lt;(INDEX($G$33:$AJ$33,MATCH($E$18,$G$31:$AJ$31))),AFZ$28,AFZ$38),AFZ$28))</f>
        <v>0</v>
      </c>
      <c r="AGC53" s="775">
        <f t="shared" si="872"/>
        <v>0</v>
      </c>
      <c r="AGD53" s="775">
        <f t="shared" ref="AGD53" si="873">IF(OR(AGB26&lt;$C$18,AGB26&gt;($C$18+9)),0,IF($F$2=1,IF($F$53&lt;(INDEX($G$33:$AJ$33,MATCH($E$18,$G$31:$AJ$31))),AGB$28,AGB$38),AGB$28))</f>
        <v>0</v>
      </c>
      <c r="AGE53" s="775">
        <f t="shared" ref="AGE53:AGF53" si="874">IF(OR(AGC26&lt;$C$18,AGC26&gt;($C$18+9)),0,IF($F$2=1,IF($F$53&lt;(INDEX($G$33:$AJ$33,MATCH($E$18,$G$31:$AJ$31))),AGC$28,AGC$38),AGC$28))</f>
        <v>0</v>
      </c>
      <c r="AGF53" s="775">
        <f t="shared" si="874"/>
        <v>0</v>
      </c>
      <c r="AGG53" s="775">
        <f t="shared" ref="AGG53" si="875">IF(OR(AGE26&lt;$C$18,AGE26&gt;($C$18+9)),0,IF($F$2=1,IF($F$53&lt;(INDEX($G$33:$AJ$33,MATCH($E$18,$G$31:$AJ$31))),AGE$28,AGE$38),AGE$28))</f>
        <v>0</v>
      </c>
      <c r="AGH53" s="775">
        <f t="shared" ref="AGH53:AGI53" si="876">IF(OR(AGF26&lt;$C$18,AGF26&gt;($C$18+9)),0,IF($F$2=1,IF($F$53&lt;(INDEX($G$33:$AJ$33,MATCH($E$18,$G$31:$AJ$31))),AGF$28,AGF$38),AGF$28))</f>
        <v>0</v>
      </c>
      <c r="AGI53" s="775">
        <f t="shared" si="876"/>
        <v>0</v>
      </c>
      <c r="AGJ53" s="775">
        <f t="shared" ref="AGJ53" si="877">IF(OR(AGH26&lt;$C$18,AGH26&gt;($C$18+9)),0,IF($F$2=1,IF($F$53&lt;(INDEX($G$33:$AJ$33,MATCH($E$18,$G$31:$AJ$31))),AGH$28,AGH$38),AGH$28))</f>
        <v>0</v>
      </c>
      <c r="AGK53" s="775">
        <f t="shared" ref="AGK53:AGL53" si="878">IF(OR(AGI26&lt;$C$18,AGI26&gt;($C$18+9)),0,IF($F$2=1,IF($F$53&lt;(INDEX($G$33:$AJ$33,MATCH($E$18,$G$31:$AJ$31))),AGI$28,AGI$38),AGI$28))</f>
        <v>0</v>
      </c>
      <c r="AGL53" s="775">
        <f t="shared" si="878"/>
        <v>0</v>
      </c>
      <c r="AGM53" s="775">
        <f t="shared" ref="AGM53" si="879">IF(OR(AGK26&lt;$C$18,AGK26&gt;($C$18+9)),0,IF($F$2=1,IF($F$53&lt;(INDEX($G$33:$AJ$33,MATCH($E$18,$G$31:$AJ$31))),AGK$28,AGK$38),AGK$28))</f>
        <v>0</v>
      </c>
      <c r="AGN53" s="775">
        <f t="shared" ref="AGN53:AGO53" si="880">IF(OR(AGL26&lt;$C$18,AGL26&gt;($C$18+9)),0,IF($F$2=1,IF($F$53&lt;(INDEX($G$33:$AJ$33,MATCH($E$18,$G$31:$AJ$31))),AGL$28,AGL$38),AGL$28))</f>
        <v>0</v>
      </c>
      <c r="AGO53" s="775">
        <f t="shared" si="880"/>
        <v>0</v>
      </c>
      <c r="AGP53" s="775">
        <f t="shared" ref="AGP53" si="881">IF(OR(AGN26&lt;$C$18,AGN26&gt;($C$18+9)),0,IF($F$2=1,IF($F$53&lt;(INDEX($G$33:$AJ$33,MATCH($E$18,$G$31:$AJ$31))),AGN$28,AGN$38),AGN$28))</f>
        <v>0</v>
      </c>
      <c r="AGQ53" s="775">
        <f t="shared" ref="AGQ53:AGR53" si="882">IF(OR(AGO26&lt;$C$18,AGO26&gt;($C$18+9)),0,IF($F$2=1,IF($F$53&lt;(INDEX($G$33:$AJ$33,MATCH($E$18,$G$31:$AJ$31))),AGO$28,AGO$38),AGO$28))</f>
        <v>0</v>
      </c>
      <c r="AGR53" s="775">
        <f t="shared" si="882"/>
        <v>0</v>
      </c>
      <c r="AGS53" s="775">
        <f t="shared" ref="AGS53" si="883">IF(OR(AGQ26&lt;$C$18,AGQ26&gt;($C$18+9)),0,IF($F$2=1,IF($F$53&lt;(INDEX($G$33:$AJ$33,MATCH($E$18,$G$31:$AJ$31))),AGQ$28,AGQ$38),AGQ$28))</f>
        <v>0</v>
      </c>
      <c r="AGT53" s="775">
        <f t="shared" ref="AGT53:AGU53" si="884">IF(OR(AGR26&lt;$C$18,AGR26&gt;($C$18+9)),0,IF($F$2=1,IF($F$53&lt;(INDEX($G$33:$AJ$33,MATCH($E$18,$G$31:$AJ$31))),AGR$28,AGR$38),AGR$28))</f>
        <v>0</v>
      </c>
      <c r="AGU53" s="775">
        <f t="shared" si="884"/>
        <v>0</v>
      </c>
      <c r="AGV53" s="775">
        <f t="shared" ref="AGV53" si="885">IF(OR(AGT26&lt;$C$18,AGT26&gt;($C$18+9)),0,IF($F$2=1,IF($F$53&lt;(INDEX($G$33:$AJ$33,MATCH($E$18,$G$31:$AJ$31))),AGT$28,AGT$38),AGT$28))</f>
        <v>0</v>
      </c>
      <c r="AGW53" s="775">
        <f t="shared" ref="AGW53:AGX53" si="886">IF(OR(AGU26&lt;$C$18,AGU26&gt;($C$18+9)),0,IF($F$2=1,IF($F$53&lt;(INDEX($G$33:$AJ$33,MATCH($E$18,$G$31:$AJ$31))),AGU$28,AGU$38),AGU$28))</f>
        <v>0</v>
      </c>
      <c r="AGX53" s="775">
        <f t="shared" si="886"/>
        <v>0</v>
      </c>
      <c r="AGY53" s="775">
        <f t="shared" ref="AGY53" si="887">IF(OR(AGW26&lt;$C$18,AGW26&gt;($C$18+9)),0,IF($F$2=1,IF($F$53&lt;(INDEX($G$33:$AJ$33,MATCH($E$18,$G$31:$AJ$31))),AGW$28,AGW$38),AGW$28))</f>
        <v>0</v>
      </c>
      <c r="AGZ53" s="775">
        <f t="shared" ref="AGZ53:AHA53" si="888">IF(OR(AGX26&lt;$C$18,AGX26&gt;($C$18+9)),0,IF($F$2=1,IF($F$53&lt;(INDEX($G$33:$AJ$33,MATCH($E$18,$G$31:$AJ$31))),AGX$28,AGX$38),AGX$28))</f>
        <v>0</v>
      </c>
      <c r="AHA53" s="775">
        <f t="shared" si="888"/>
        <v>0</v>
      </c>
      <c r="AHB53" s="775">
        <f t="shared" ref="AHB53" si="889">IF(OR(AGZ26&lt;$C$18,AGZ26&gt;($C$18+9)),0,IF($F$2=1,IF($F$53&lt;(INDEX($G$33:$AJ$33,MATCH($E$18,$G$31:$AJ$31))),AGZ$28,AGZ$38),AGZ$28))</f>
        <v>0</v>
      </c>
      <c r="AHC53" s="775">
        <f t="shared" ref="AHC53:AHD53" si="890">IF(OR(AHA26&lt;$C$18,AHA26&gt;($C$18+9)),0,IF($F$2=1,IF($F$53&lt;(INDEX($G$33:$AJ$33,MATCH($E$18,$G$31:$AJ$31))),AHA$28,AHA$38),AHA$28))</f>
        <v>0</v>
      </c>
      <c r="AHD53" s="775">
        <f t="shared" si="890"/>
        <v>0</v>
      </c>
      <c r="AHE53" s="775">
        <f t="shared" ref="AHE53" si="891">IF(OR(AHC26&lt;$C$18,AHC26&gt;($C$18+9)),0,IF($F$2=1,IF($F$53&lt;(INDEX($G$33:$AJ$33,MATCH($E$18,$G$31:$AJ$31))),AHC$28,AHC$38),AHC$28))</f>
        <v>0</v>
      </c>
      <c r="AHF53" s="775">
        <f t="shared" ref="AHF53:AHG53" si="892">IF(OR(AHD26&lt;$C$18,AHD26&gt;($C$18+9)),0,IF($F$2=1,IF($F$53&lt;(INDEX($G$33:$AJ$33,MATCH($E$18,$G$31:$AJ$31))),AHD$28,AHD$38),AHD$28))</f>
        <v>0</v>
      </c>
      <c r="AHG53" s="775">
        <f t="shared" si="892"/>
        <v>0</v>
      </c>
      <c r="AHH53" s="775">
        <f t="shared" ref="AHH53" si="893">IF(OR(AHF26&lt;$C$18,AHF26&gt;($C$18+9)),0,IF($F$2=1,IF($F$53&lt;(INDEX($G$33:$AJ$33,MATCH($E$18,$G$31:$AJ$31))),AHF$28,AHF$38),AHF$28))</f>
        <v>0</v>
      </c>
      <c r="AHI53" s="775">
        <f t="shared" ref="AHI53:AHJ53" si="894">IF(OR(AHG26&lt;$C$18,AHG26&gt;($C$18+9)),0,IF($F$2=1,IF($F$53&lt;(INDEX($G$33:$AJ$33,MATCH($E$18,$G$31:$AJ$31))),AHG$28,AHG$38),AHG$28))</f>
        <v>0</v>
      </c>
      <c r="AHJ53" s="775">
        <f t="shared" si="894"/>
        <v>0</v>
      </c>
      <c r="AHK53" s="775">
        <f t="shared" ref="AHK53" si="895">IF(OR(AHI26&lt;$C$18,AHI26&gt;($C$18+9)),0,IF($F$2=1,IF($F$53&lt;(INDEX($G$33:$AJ$33,MATCH($E$18,$G$31:$AJ$31))),AHI$28,AHI$38),AHI$28))</f>
        <v>0</v>
      </c>
      <c r="AHL53" s="775">
        <f t="shared" ref="AHL53:AHM53" si="896">IF(OR(AHJ26&lt;$C$18,AHJ26&gt;($C$18+9)),0,IF($F$2=1,IF($F$53&lt;(INDEX($G$33:$AJ$33,MATCH($E$18,$G$31:$AJ$31))),AHJ$28,AHJ$38),AHJ$28))</f>
        <v>0</v>
      </c>
      <c r="AHM53" s="775">
        <f t="shared" si="896"/>
        <v>0</v>
      </c>
      <c r="AHN53" s="775">
        <f t="shared" ref="AHN53" si="897">IF(OR(AHL26&lt;$C$18,AHL26&gt;($C$18+9)),0,IF($F$2=1,IF($F$53&lt;(INDEX($G$33:$AJ$33,MATCH($E$18,$G$31:$AJ$31))),AHL$28,AHL$38),AHL$28))</f>
        <v>0</v>
      </c>
      <c r="AHO53" s="775">
        <f t="shared" ref="AHO53:AHP53" si="898">IF(OR(AHM26&lt;$C$18,AHM26&gt;($C$18+9)),0,IF($F$2=1,IF($F$53&lt;(INDEX($G$33:$AJ$33,MATCH($E$18,$G$31:$AJ$31))),AHM$28,AHM$38),AHM$28))</f>
        <v>0</v>
      </c>
      <c r="AHP53" s="775">
        <f t="shared" si="898"/>
        <v>0</v>
      </c>
      <c r="AHQ53" s="775">
        <f t="shared" ref="AHQ53" si="899">IF(OR(AHO26&lt;$C$18,AHO26&gt;($C$18+9)),0,IF($F$2=1,IF($F$53&lt;(INDEX($G$33:$AJ$33,MATCH($E$18,$G$31:$AJ$31))),AHO$28,AHO$38),AHO$28))</f>
        <v>0</v>
      </c>
      <c r="AHR53" s="775">
        <f t="shared" ref="AHR53:AHS53" si="900">IF(OR(AHP26&lt;$C$18,AHP26&gt;($C$18+9)),0,IF($F$2=1,IF($F$53&lt;(INDEX($G$33:$AJ$33,MATCH($E$18,$G$31:$AJ$31))),AHP$28,AHP$38),AHP$28))</f>
        <v>0</v>
      </c>
      <c r="AHS53" s="775">
        <f t="shared" si="900"/>
        <v>0</v>
      </c>
      <c r="AHT53" s="775">
        <f t="shared" ref="AHT53" si="901">IF(OR(AHR26&lt;$C$18,AHR26&gt;($C$18+9)),0,IF($F$2=1,IF($F$53&lt;(INDEX($G$33:$AJ$33,MATCH($E$18,$G$31:$AJ$31))),AHR$28,AHR$38),AHR$28))</f>
        <v>0</v>
      </c>
      <c r="AHU53" s="775">
        <f t="shared" ref="AHU53:AHV53" si="902">IF(OR(AHS26&lt;$C$18,AHS26&gt;($C$18+9)),0,IF($F$2=1,IF($F$53&lt;(INDEX($G$33:$AJ$33,MATCH($E$18,$G$31:$AJ$31))),AHS$28,AHS$38),AHS$28))</f>
        <v>0</v>
      </c>
      <c r="AHV53" s="775">
        <f t="shared" si="902"/>
        <v>0</v>
      </c>
      <c r="AHW53" s="775">
        <f t="shared" ref="AHW53" si="903">IF(OR(AHU26&lt;$C$18,AHU26&gt;($C$18+9)),0,IF($F$2=1,IF($F$53&lt;(INDEX($G$33:$AJ$33,MATCH($E$18,$G$31:$AJ$31))),AHU$28,AHU$38),AHU$28))</f>
        <v>0</v>
      </c>
      <c r="AHX53" s="775">
        <f t="shared" ref="AHX53:AHY53" si="904">IF(OR(AHV26&lt;$C$18,AHV26&gt;($C$18+9)),0,IF($F$2=1,IF($F$53&lt;(INDEX($G$33:$AJ$33,MATCH($E$18,$G$31:$AJ$31))),AHV$28,AHV$38),AHV$28))</f>
        <v>0</v>
      </c>
      <c r="AHY53" s="775">
        <f t="shared" si="904"/>
        <v>0</v>
      </c>
      <c r="AHZ53" s="775">
        <f t="shared" ref="AHZ53" si="905">IF(OR(AHX26&lt;$C$18,AHX26&gt;($C$18+9)),0,IF($F$2=1,IF($F$53&lt;(INDEX($G$33:$AJ$33,MATCH($E$18,$G$31:$AJ$31))),AHX$28,AHX$38),AHX$28))</f>
        <v>0</v>
      </c>
      <c r="AIA53" s="775">
        <f t="shared" ref="AIA53:AIB53" si="906">IF(OR(AHY26&lt;$C$18,AHY26&gt;($C$18+9)),0,IF($F$2=1,IF($F$53&lt;(INDEX($G$33:$AJ$33,MATCH($E$18,$G$31:$AJ$31))),AHY$28,AHY$38),AHY$28))</f>
        <v>0</v>
      </c>
      <c r="AIB53" s="775">
        <f t="shared" si="906"/>
        <v>0</v>
      </c>
      <c r="AIC53" s="775">
        <f t="shared" ref="AIC53" si="907">IF(OR(AIA26&lt;$C$18,AIA26&gt;($C$18+9)),0,IF($F$2=1,IF($F$53&lt;(INDEX($G$33:$AJ$33,MATCH($E$18,$G$31:$AJ$31))),AIA$28,AIA$38),AIA$28))</f>
        <v>0</v>
      </c>
      <c r="AID53" s="775">
        <f t="shared" ref="AID53:AIE53" si="908">IF(OR(AIB26&lt;$C$18,AIB26&gt;($C$18+9)),0,IF($F$2=1,IF($F$53&lt;(INDEX($G$33:$AJ$33,MATCH($E$18,$G$31:$AJ$31))),AIB$28,AIB$38),AIB$28))</f>
        <v>0</v>
      </c>
      <c r="AIE53" s="775">
        <f t="shared" si="908"/>
        <v>0</v>
      </c>
      <c r="AIF53" s="775">
        <f t="shared" ref="AIF53" si="909">IF(OR(AID26&lt;$C$18,AID26&gt;($C$18+9)),0,IF($F$2=1,IF($F$53&lt;(INDEX($G$33:$AJ$33,MATCH($E$18,$G$31:$AJ$31))),AID$28,AID$38),AID$28))</f>
        <v>0</v>
      </c>
      <c r="AIG53" s="775">
        <f t="shared" ref="AIG53:AIH53" si="910">IF(OR(AIE26&lt;$C$18,AIE26&gt;($C$18+9)),0,IF($F$2=1,IF($F$53&lt;(INDEX($G$33:$AJ$33,MATCH($E$18,$G$31:$AJ$31))),AIE$28,AIE$38),AIE$28))</f>
        <v>0</v>
      </c>
      <c r="AIH53" s="775">
        <f t="shared" si="910"/>
        <v>0</v>
      </c>
      <c r="AII53" s="775">
        <f t="shared" ref="AII53" si="911">IF(OR(AIG26&lt;$C$18,AIG26&gt;($C$18+9)),0,IF($F$2=1,IF($F$53&lt;(INDEX($G$33:$AJ$33,MATCH($E$18,$G$31:$AJ$31))),AIG$28,AIG$38),AIG$28))</f>
        <v>0</v>
      </c>
      <c r="AIJ53" s="775">
        <f t="shared" ref="AIJ53:AIK53" si="912">IF(OR(AIH26&lt;$C$18,AIH26&gt;($C$18+9)),0,IF($F$2=1,IF($F$53&lt;(INDEX($G$33:$AJ$33,MATCH($E$18,$G$31:$AJ$31))),AIH$28,AIH$38),AIH$28))</f>
        <v>0</v>
      </c>
      <c r="AIK53" s="775">
        <f t="shared" si="912"/>
        <v>0</v>
      </c>
      <c r="AIL53" s="775">
        <f t="shared" ref="AIL53" si="913">IF(OR(AIJ26&lt;$C$18,AIJ26&gt;($C$18+9)),0,IF($F$2=1,IF($F$53&lt;(INDEX($G$33:$AJ$33,MATCH($E$18,$G$31:$AJ$31))),AIJ$28,AIJ$38),AIJ$28))</f>
        <v>0</v>
      </c>
      <c r="AIM53" s="775">
        <f t="shared" ref="AIM53:AIN53" si="914">IF(OR(AIK26&lt;$C$18,AIK26&gt;($C$18+9)),0,IF($F$2=1,IF($F$53&lt;(INDEX($G$33:$AJ$33,MATCH($E$18,$G$31:$AJ$31))),AIK$28,AIK$38),AIK$28))</f>
        <v>0</v>
      </c>
      <c r="AIN53" s="775">
        <f t="shared" si="914"/>
        <v>0</v>
      </c>
      <c r="AIO53" s="775">
        <f t="shared" ref="AIO53" si="915">IF(OR(AIM26&lt;$C$18,AIM26&gt;($C$18+9)),0,IF($F$2=1,IF($F$53&lt;(INDEX($G$33:$AJ$33,MATCH($E$18,$G$31:$AJ$31))),AIM$28,AIM$38),AIM$28))</f>
        <v>0</v>
      </c>
      <c r="AIP53" s="775">
        <f t="shared" ref="AIP53:AIQ53" si="916">IF(OR(AIN26&lt;$C$18,AIN26&gt;($C$18+9)),0,IF($F$2=1,IF($F$53&lt;(INDEX($G$33:$AJ$33,MATCH($E$18,$G$31:$AJ$31))),AIN$28,AIN$38),AIN$28))</f>
        <v>0</v>
      </c>
      <c r="AIQ53" s="775">
        <f t="shared" si="916"/>
        <v>0</v>
      </c>
      <c r="AIR53" s="775">
        <f t="shared" ref="AIR53" si="917">IF(OR(AIP26&lt;$C$18,AIP26&gt;($C$18+9)),0,IF($F$2=1,IF($F$53&lt;(INDEX($G$33:$AJ$33,MATCH($E$18,$G$31:$AJ$31))),AIP$28,AIP$38),AIP$28))</f>
        <v>0</v>
      </c>
      <c r="AIS53" s="775">
        <f t="shared" ref="AIS53:AIT53" si="918">IF(OR(AIQ26&lt;$C$18,AIQ26&gt;($C$18+9)),0,IF($F$2=1,IF($F$53&lt;(INDEX($G$33:$AJ$33,MATCH($E$18,$G$31:$AJ$31))),AIQ$28,AIQ$38),AIQ$28))</f>
        <v>0</v>
      </c>
      <c r="AIT53" s="775">
        <f t="shared" si="918"/>
        <v>0</v>
      </c>
      <c r="AIU53" s="775">
        <f t="shared" ref="AIU53" si="919">IF(OR(AIS26&lt;$C$18,AIS26&gt;($C$18+9)),0,IF($F$2=1,IF($F$53&lt;(INDEX($G$33:$AJ$33,MATCH($E$18,$G$31:$AJ$31))),AIS$28,AIS$38),AIS$28))</f>
        <v>0</v>
      </c>
      <c r="AIV53" s="775">
        <f t="shared" ref="AIV53:AIW53" si="920">IF(OR(AIT26&lt;$C$18,AIT26&gt;($C$18+9)),0,IF($F$2=1,IF($F$53&lt;(INDEX($G$33:$AJ$33,MATCH($E$18,$G$31:$AJ$31))),AIT$28,AIT$38),AIT$28))</f>
        <v>0</v>
      </c>
      <c r="AIW53" s="775">
        <f t="shared" si="920"/>
        <v>0</v>
      </c>
      <c r="AIX53" s="775">
        <f t="shared" ref="AIX53" si="921">IF(OR(AIV26&lt;$C$18,AIV26&gt;($C$18+9)),0,IF($F$2=1,IF($F$53&lt;(INDEX($G$33:$AJ$33,MATCH($E$18,$G$31:$AJ$31))),AIV$28,AIV$38),AIV$28))</f>
        <v>0</v>
      </c>
      <c r="AIY53" s="775">
        <f t="shared" ref="AIY53:AIZ53" si="922">IF(OR(AIW26&lt;$C$18,AIW26&gt;($C$18+9)),0,IF($F$2=1,IF($F$53&lt;(INDEX($G$33:$AJ$33,MATCH($E$18,$G$31:$AJ$31))),AIW$28,AIW$38),AIW$28))</f>
        <v>0</v>
      </c>
      <c r="AIZ53" s="775">
        <f t="shared" si="922"/>
        <v>0</v>
      </c>
      <c r="AJA53" s="775">
        <f t="shared" ref="AJA53" si="923">IF(OR(AIY26&lt;$C$18,AIY26&gt;($C$18+9)),0,IF($F$2=1,IF($F$53&lt;(INDEX($G$33:$AJ$33,MATCH($E$18,$G$31:$AJ$31))),AIY$28,AIY$38),AIY$28))</f>
        <v>0</v>
      </c>
      <c r="AJB53" s="775">
        <f t="shared" ref="AJB53:AJC53" si="924">IF(OR(AIZ26&lt;$C$18,AIZ26&gt;($C$18+9)),0,IF($F$2=1,IF($F$53&lt;(INDEX($G$33:$AJ$33,MATCH($E$18,$G$31:$AJ$31))),AIZ$28,AIZ$38),AIZ$28))</f>
        <v>0</v>
      </c>
      <c r="AJC53" s="775">
        <f t="shared" si="924"/>
        <v>0</v>
      </c>
      <c r="AJD53" s="775">
        <f t="shared" ref="AJD53" si="925">IF(OR(AJB26&lt;$C$18,AJB26&gt;($C$18+9)),0,IF($F$2=1,IF($F$53&lt;(INDEX($G$33:$AJ$33,MATCH($E$18,$G$31:$AJ$31))),AJB$28,AJB$38),AJB$28))</f>
        <v>0</v>
      </c>
      <c r="AJE53" s="775">
        <f t="shared" ref="AJE53:AJF53" si="926">IF(OR(AJC26&lt;$C$18,AJC26&gt;($C$18+9)),0,IF($F$2=1,IF($F$53&lt;(INDEX($G$33:$AJ$33,MATCH($E$18,$G$31:$AJ$31))),AJC$28,AJC$38),AJC$28))</f>
        <v>0</v>
      </c>
      <c r="AJF53" s="775">
        <f t="shared" si="926"/>
        <v>0</v>
      </c>
      <c r="AJG53" s="775">
        <f t="shared" ref="AJG53" si="927">IF(OR(AJE26&lt;$C$18,AJE26&gt;($C$18+9)),0,IF($F$2=1,IF($F$53&lt;(INDEX($G$33:$AJ$33,MATCH($E$18,$G$31:$AJ$31))),AJE$28,AJE$38),AJE$28))</f>
        <v>0</v>
      </c>
      <c r="AJH53" s="775">
        <f t="shared" ref="AJH53:AJI53" si="928">IF(OR(AJF26&lt;$C$18,AJF26&gt;($C$18+9)),0,IF($F$2=1,IF($F$53&lt;(INDEX($G$33:$AJ$33,MATCH($E$18,$G$31:$AJ$31))),AJF$28,AJF$38),AJF$28))</f>
        <v>0</v>
      </c>
      <c r="AJI53" s="775">
        <f t="shared" si="928"/>
        <v>0</v>
      </c>
      <c r="AJJ53" s="775">
        <f t="shared" ref="AJJ53" si="929">IF(OR(AJH26&lt;$C$18,AJH26&gt;($C$18+9)),0,IF($F$2=1,IF($F$53&lt;(INDEX($G$33:$AJ$33,MATCH($E$18,$G$31:$AJ$31))),AJH$28,AJH$38),AJH$28))</f>
        <v>0</v>
      </c>
      <c r="AJK53" s="775">
        <f t="shared" ref="AJK53:AJL53" si="930">IF(OR(AJI26&lt;$C$18,AJI26&gt;($C$18+9)),0,IF($F$2=1,IF($F$53&lt;(INDEX($G$33:$AJ$33,MATCH($E$18,$G$31:$AJ$31))),AJI$28,AJI$38),AJI$28))</f>
        <v>0</v>
      </c>
      <c r="AJL53" s="775">
        <f t="shared" si="930"/>
        <v>0</v>
      </c>
      <c r="AJM53" s="775">
        <f t="shared" ref="AJM53" si="931">IF(OR(AJK26&lt;$C$18,AJK26&gt;($C$18+9)),0,IF($F$2=1,IF($F$53&lt;(INDEX($G$33:$AJ$33,MATCH($E$18,$G$31:$AJ$31))),AJK$28,AJK$38),AJK$28))</f>
        <v>0</v>
      </c>
      <c r="AJN53" s="775">
        <f t="shared" ref="AJN53:AJO53" si="932">IF(OR(AJL26&lt;$C$18,AJL26&gt;($C$18+9)),0,IF($F$2=1,IF($F$53&lt;(INDEX($G$33:$AJ$33,MATCH($E$18,$G$31:$AJ$31))),AJL$28,AJL$38),AJL$28))</f>
        <v>0</v>
      </c>
      <c r="AJO53" s="775">
        <f t="shared" si="932"/>
        <v>0</v>
      </c>
      <c r="AJP53" s="775">
        <f t="shared" ref="AJP53" si="933">IF(OR(AJN26&lt;$C$18,AJN26&gt;($C$18+9)),0,IF($F$2=1,IF($F$53&lt;(INDEX($G$33:$AJ$33,MATCH($E$18,$G$31:$AJ$31))),AJN$28,AJN$38),AJN$28))</f>
        <v>0</v>
      </c>
      <c r="AJQ53" s="775">
        <f t="shared" ref="AJQ53:AJR53" si="934">IF(OR(AJO26&lt;$C$18,AJO26&gt;($C$18+9)),0,IF($F$2=1,IF($F$53&lt;(INDEX($G$33:$AJ$33,MATCH($E$18,$G$31:$AJ$31))),AJO$28,AJO$38),AJO$28))</f>
        <v>0</v>
      </c>
      <c r="AJR53" s="775">
        <f t="shared" si="934"/>
        <v>0</v>
      </c>
      <c r="AJS53" s="775">
        <f t="shared" ref="AJS53" si="935">IF(OR(AJQ26&lt;$C$18,AJQ26&gt;($C$18+9)),0,IF($F$2=1,IF($F$53&lt;(INDEX($G$33:$AJ$33,MATCH($E$18,$G$31:$AJ$31))),AJQ$28,AJQ$38),AJQ$28))</f>
        <v>0</v>
      </c>
      <c r="AJT53" s="775">
        <f t="shared" ref="AJT53:AJU53" si="936">IF(OR(AJR26&lt;$C$18,AJR26&gt;($C$18+9)),0,IF($F$2=1,IF($F$53&lt;(INDEX($G$33:$AJ$33,MATCH($E$18,$G$31:$AJ$31))),AJR$28,AJR$38),AJR$28))</f>
        <v>0</v>
      </c>
      <c r="AJU53" s="775">
        <f t="shared" si="936"/>
        <v>0</v>
      </c>
      <c r="AJV53" s="775">
        <f t="shared" ref="AJV53" si="937">IF(OR(AJT26&lt;$C$18,AJT26&gt;($C$18+9)),0,IF($F$2=1,IF($F$53&lt;(INDEX($G$33:$AJ$33,MATCH($E$18,$G$31:$AJ$31))),AJT$28,AJT$38),AJT$28))</f>
        <v>0</v>
      </c>
      <c r="AJW53" s="775">
        <f t="shared" ref="AJW53:AJX53" si="938">IF(OR(AJU26&lt;$C$18,AJU26&gt;($C$18+9)),0,IF($F$2=1,IF($F$53&lt;(INDEX($G$33:$AJ$33,MATCH($E$18,$G$31:$AJ$31))),AJU$28,AJU$38),AJU$28))</f>
        <v>0</v>
      </c>
      <c r="AJX53" s="775">
        <f t="shared" si="938"/>
        <v>0</v>
      </c>
      <c r="AJY53" s="775">
        <f t="shared" ref="AJY53" si="939">IF(OR(AJW26&lt;$C$18,AJW26&gt;($C$18+9)),0,IF($F$2=1,IF($F$53&lt;(INDEX($G$33:$AJ$33,MATCH($E$18,$G$31:$AJ$31))),AJW$28,AJW$38),AJW$28))</f>
        <v>0</v>
      </c>
      <c r="AJZ53" s="775">
        <f t="shared" ref="AJZ53:AKA53" si="940">IF(OR(AJX26&lt;$C$18,AJX26&gt;($C$18+9)),0,IF($F$2=1,IF($F$53&lt;(INDEX($G$33:$AJ$33,MATCH($E$18,$G$31:$AJ$31))),AJX$28,AJX$38),AJX$28))</f>
        <v>0</v>
      </c>
      <c r="AKA53" s="775">
        <f t="shared" si="940"/>
        <v>0</v>
      </c>
      <c r="AKB53" s="775">
        <f t="shared" ref="AKB53" si="941">IF(OR(AJZ26&lt;$C$18,AJZ26&gt;($C$18+9)),0,IF($F$2=1,IF($F$53&lt;(INDEX($G$33:$AJ$33,MATCH($E$18,$G$31:$AJ$31))),AJZ$28,AJZ$38),AJZ$28))</f>
        <v>0</v>
      </c>
      <c r="AKC53" s="775">
        <f t="shared" ref="AKC53:AKD53" si="942">IF(OR(AKA26&lt;$C$18,AKA26&gt;($C$18+9)),0,IF($F$2=1,IF($F$53&lt;(INDEX($G$33:$AJ$33,MATCH($E$18,$G$31:$AJ$31))),AKA$28,AKA$38),AKA$28))</f>
        <v>0</v>
      </c>
      <c r="AKD53" s="775">
        <f t="shared" si="942"/>
        <v>0</v>
      </c>
      <c r="AKE53" s="775">
        <f t="shared" ref="AKE53" si="943">IF(OR(AKC26&lt;$C$18,AKC26&gt;($C$18+9)),0,IF($F$2=1,IF($F$53&lt;(INDEX($G$33:$AJ$33,MATCH($E$18,$G$31:$AJ$31))),AKC$28,AKC$38),AKC$28))</f>
        <v>0</v>
      </c>
      <c r="AKF53" s="775">
        <f t="shared" ref="AKF53:AKG53" si="944">IF(OR(AKD26&lt;$C$18,AKD26&gt;($C$18+9)),0,IF($F$2=1,IF($F$53&lt;(INDEX($G$33:$AJ$33,MATCH($E$18,$G$31:$AJ$31))),AKD$28,AKD$38),AKD$28))</f>
        <v>0</v>
      </c>
      <c r="AKG53" s="775">
        <f t="shared" si="944"/>
        <v>0</v>
      </c>
      <c r="AKH53" s="775">
        <f t="shared" ref="AKH53" si="945">IF(OR(AKF26&lt;$C$18,AKF26&gt;($C$18+9)),0,IF($F$2=1,IF($F$53&lt;(INDEX($G$33:$AJ$33,MATCH($E$18,$G$31:$AJ$31))),AKF$28,AKF$38),AKF$28))</f>
        <v>0</v>
      </c>
      <c r="AKI53" s="775">
        <f t="shared" ref="AKI53:AKJ53" si="946">IF(OR(AKG26&lt;$C$18,AKG26&gt;($C$18+9)),0,IF($F$2=1,IF($F$53&lt;(INDEX($G$33:$AJ$33,MATCH($E$18,$G$31:$AJ$31))),AKG$28,AKG$38),AKG$28))</f>
        <v>0</v>
      </c>
      <c r="AKJ53" s="775">
        <f t="shared" si="946"/>
        <v>0</v>
      </c>
      <c r="AKK53" s="775">
        <f t="shared" ref="AKK53" si="947">IF(OR(AKI26&lt;$C$18,AKI26&gt;($C$18+9)),0,IF($F$2=1,IF($F$53&lt;(INDEX($G$33:$AJ$33,MATCH($E$18,$G$31:$AJ$31))),AKI$28,AKI$38),AKI$28))</f>
        <v>0</v>
      </c>
      <c r="AKL53" s="775">
        <f t="shared" ref="AKL53:AKM53" si="948">IF(OR(AKJ26&lt;$C$18,AKJ26&gt;($C$18+9)),0,IF($F$2=1,IF($F$53&lt;(INDEX($G$33:$AJ$33,MATCH($E$18,$G$31:$AJ$31))),AKJ$28,AKJ$38),AKJ$28))</f>
        <v>0</v>
      </c>
      <c r="AKM53" s="775">
        <f t="shared" si="948"/>
        <v>0</v>
      </c>
      <c r="AKN53" s="775">
        <f t="shared" ref="AKN53" si="949">IF(OR(AKL26&lt;$C$18,AKL26&gt;($C$18+9)),0,IF($F$2=1,IF($F$53&lt;(INDEX($G$33:$AJ$33,MATCH($E$18,$G$31:$AJ$31))),AKL$28,AKL$38),AKL$28))</f>
        <v>0</v>
      </c>
      <c r="AKO53" s="775">
        <f t="shared" ref="AKO53:AKP53" si="950">IF(OR(AKM26&lt;$C$18,AKM26&gt;($C$18+9)),0,IF($F$2=1,IF($F$53&lt;(INDEX($G$33:$AJ$33,MATCH($E$18,$G$31:$AJ$31))),AKM$28,AKM$38),AKM$28))</f>
        <v>0</v>
      </c>
      <c r="AKP53" s="775">
        <f t="shared" si="950"/>
        <v>0</v>
      </c>
      <c r="AKQ53" s="775">
        <f t="shared" ref="AKQ53" si="951">IF(OR(AKO26&lt;$C$18,AKO26&gt;($C$18+9)),0,IF($F$2=1,IF($F$53&lt;(INDEX($G$33:$AJ$33,MATCH($E$18,$G$31:$AJ$31))),AKO$28,AKO$38),AKO$28))</f>
        <v>0</v>
      </c>
      <c r="AKR53" s="775">
        <f t="shared" ref="AKR53:AKS53" si="952">IF(OR(AKP26&lt;$C$18,AKP26&gt;($C$18+9)),0,IF($F$2=1,IF($F$53&lt;(INDEX($G$33:$AJ$33,MATCH($E$18,$G$31:$AJ$31))),AKP$28,AKP$38),AKP$28))</f>
        <v>0</v>
      </c>
      <c r="AKS53" s="775">
        <f t="shared" si="952"/>
        <v>0</v>
      </c>
      <c r="AKT53" s="775">
        <f t="shared" ref="AKT53" si="953">IF(OR(AKR26&lt;$C$18,AKR26&gt;($C$18+9)),0,IF($F$2=1,IF($F$53&lt;(INDEX($G$33:$AJ$33,MATCH($E$18,$G$31:$AJ$31))),AKR$28,AKR$38),AKR$28))</f>
        <v>0</v>
      </c>
      <c r="AKU53" s="775">
        <f t="shared" ref="AKU53:AKV53" si="954">IF(OR(AKS26&lt;$C$18,AKS26&gt;($C$18+9)),0,IF($F$2=1,IF($F$53&lt;(INDEX($G$33:$AJ$33,MATCH($E$18,$G$31:$AJ$31))),AKS$28,AKS$38),AKS$28))</f>
        <v>0</v>
      </c>
      <c r="AKV53" s="775">
        <f t="shared" si="954"/>
        <v>0</v>
      </c>
      <c r="AKW53" s="775">
        <f t="shared" ref="AKW53" si="955">IF(OR(AKU26&lt;$C$18,AKU26&gt;($C$18+9)),0,IF($F$2=1,IF($F$53&lt;(INDEX($G$33:$AJ$33,MATCH($E$18,$G$31:$AJ$31))),AKU$28,AKU$38),AKU$28))</f>
        <v>0</v>
      </c>
      <c r="AKX53" s="775">
        <f t="shared" ref="AKX53:AKY53" si="956">IF(OR(AKV26&lt;$C$18,AKV26&gt;($C$18+9)),0,IF($F$2=1,IF($F$53&lt;(INDEX($G$33:$AJ$33,MATCH($E$18,$G$31:$AJ$31))),AKV$28,AKV$38),AKV$28))</f>
        <v>0</v>
      </c>
      <c r="AKY53" s="775">
        <f t="shared" si="956"/>
        <v>0</v>
      </c>
      <c r="AKZ53" s="775">
        <f t="shared" ref="AKZ53" si="957">IF(OR(AKX26&lt;$C$18,AKX26&gt;($C$18+9)),0,IF($F$2=1,IF($F$53&lt;(INDEX($G$33:$AJ$33,MATCH($E$18,$G$31:$AJ$31))),AKX$28,AKX$38),AKX$28))</f>
        <v>0</v>
      </c>
      <c r="ALA53" s="775">
        <f t="shared" ref="ALA53:ALB53" si="958">IF(OR(AKY26&lt;$C$18,AKY26&gt;($C$18+9)),0,IF($F$2=1,IF($F$53&lt;(INDEX($G$33:$AJ$33,MATCH($E$18,$G$31:$AJ$31))),AKY$28,AKY$38),AKY$28))</f>
        <v>0</v>
      </c>
      <c r="ALB53" s="775">
        <f t="shared" si="958"/>
        <v>0</v>
      </c>
      <c r="ALC53" s="775">
        <f t="shared" ref="ALC53" si="959">IF(OR(ALA26&lt;$C$18,ALA26&gt;($C$18+9)),0,IF($F$2=1,IF($F$53&lt;(INDEX($G$33:$AJ$33,MATCH($E$18,$G$31:$AJ$31))),ALA$28,ALA$38),ALA$28))</f>
        <v>0</v>
      </c>
      <c r="ALD53" s="775">
        <f t="shared" ref="ALD53:ALE53" si="960">IF(OR(ALB26&lt;$C$18,ALB26&gt;($C$18+9)),0,IF($F$2=1,IF($F$53&lt;(INDEX($G$33:$AJ$33,MATCH($E$18,$G$31:$AJ$31))),ALB$28,ALB$38),ALB$28))</f>
        <v>0</v>
      </c>
      <c r="ALE53" s="775">
        <f t="shared" si="960"/>
        <v>0</v>
      </c>
      <c r="ALF53" s="775">
        <f t="shared" ref="ALF53" si="961">IF(OR(ALD26&lt;$C$18,ALD26&gt;($C$18+9)),0,IF($F$2=1,IF($F$53&lt;(INDEX($G$33:$AJ$33,MATCH($E$18,$G$31:$AJ$31))),ALD$28,ALD$38),ALD$28))</f>
        <v>0</v>
      </c>
      <c r="ALG53" s="775">
        <f t="shared" ref="ALG53:ALH53" si="962">IF(OR(ALE26&lt;$C$18,ALE26&gt;($C$18+9)),0,IF($F$2=1,IF($F$53&lt;(INDEX($G$33:$AJ$33,MATCH($E$18,$G$31:$AJ$31))),ALE$28,ALE$38),ALE$28))</f>
        <v>0</v>
      </c>
      <c r="ALH53" s="775">
        <f t="shared" si="962"/>
        <v>0</v>
      </c>
      <c r="ALI53" s="775">
        <f t="shared" ref="ALI53" si="963">IF(OR(ALG26&lt;$C$18,ALG26&gt;($C$18+9)),0,IF($F$2=1,IF($F$53&lt;(INDEX($G$33:$AJ$33,MATCH($E$18,$G$31:$AJ$31))),ALG$28,ALG$38),ALG$28))</f>
        <v>0</v>
      </c>
      <c r="ALJ53" s="775">
        <f t="shared" ref="ALJ53:ALK53" si="964">IF(OR(ALH26&lt;$C$18,ALH26&gt;($C$18+9)),0,IF($F$2=1,IF($F$53&lt;(INDEX($G$33:$AJ$33,MATCH($E$18,$G$31:$AJ$31))),ALH$28,ALH$38),ALH$28))</f>
        <v>0</v>
      </c>
      <c r="ALK53" s="775">
        <f t="shared" si="964"/>
        <v>0</v>
      </c>
      <c r="ALL53" s="775">
        <f t="shared" ref="ALL53" si="965">IF(OR(ALJ26&lt;$C$18,ALJ26&gt;($C$18+9)),0,IF($F$2=1,IF($F$53&lt;(INDEX($G$33:$AJ$33,MATCH($E$18,$G$31:$AJ$31))),ALJ$28,ALJ$38),ALJ$28))</f>
        <v>0</v>
      </c>
      <c r="ALM53" s="775">
        <f t="shared" ref="ALM53:ALN53" si="966">IF(OR(ALK26&lt;$C$18,ALK26&gt;($C$18+9)),0,IF($F$2=1,IF($F$53&lt;(INDEX($G$33:$AJ$33,MATCH($E$18,$G$31:$AJ$31))),ALK$28,ALK$38),ALK$28))</f>
        <v>0</v>
      </c>
      <c r="ALN53" s="775">
        <f t="shared" si="966"/>
        <v>0</v>
      </c>
      <c r="ALO53" s="775">
        <f t="shared" ref="ALO53" si="967">IF(OR(ALM26&lt;$C$18,ALM26&gt;($C$18+9)),0,IF($F$2=1,IF($F$53&lt;(INDEX($G$33:$AJ$33,MATCH($E$18,$G$31:$AJ$31))),ALM$28,ALM$38),ALM$28))</f>
        <v>0</v>
      </c>
      <c r="ALP53" s="775">
        <f t="shared" ref="ALP53:ALQ53" si="968">IF(OR(ALN26&lt;$C$18,ALN26&gt;($C$18+9)),0,IF($F$2=1,IF($F$53&lt;(INDEX($G$33:$AJ$33,MATCH($E$18,$G$31:$AJ$31))),ALN$28,ALN$38),ALN$28))</f>
        <v>0</v>
      </c>
      <c r="ALQ53" s="775">
        <f t="shared" si="968"/>
        <v>0</v>
      </c>
      <c r="ALR53" s="775">
        <f t="shared" ref="ALR53" si="969">IF(OR(ALP26&lt;$C$18,ALP26&gt;($C$18+9)),0,IF($F$2=1,IF($F$53&lt;(INDEX($G$33:$AJ$33,MATCH($E$18,$G$31:$AJ$31))),ALP$28,ALP$38),ALP$28))</f>
        <v>0</v>
      </c>
      <c r="ALS53" s="775">
        <f t="shared" ref="ALS53:ALT53" si="970">IF(OR(ALQ26&lt;$C$18,ALQ26&gt;($C$18+9)),0,IF($F$2=1,IF($F$53&lt;(INDEX($G$33:$AJ$33,MATCH($E$18,$G$31:$AJ$31))),ALQ$28,ALQ$38),ALQ$28))</f>
        <v>0</v>
      </c>
      <c r="ALT53" s="775">
        <f t="shared" si="970"/>
        <v>0</v>
      </c>
      <c r="ALU53" s="775">
        <f t="shared" ref="ALU53" si="971">IF(OR(ALS26&lt;$C$18,ALS26&gt;($C$18+9)),0,IF($F$2=1,IF($F$53&lt;(INDEX($G$33:$AJ$33,MATCH($E$18,$G$31:$AJ$31))),ALS$28,ALS$38),ALS$28))</f>
        <v>0</v>
      </c>
      <c r="ALV53" s="775">
        <f t="shared" ref="ALV53:ALW53" si="972">IF(OR(ALT26&lt;$C$18,ALT26&gt;($C$18+9)),0,IF($F$2=1,IF($F$53&lt;(INDEX($G$33:$AJ$33,MATCH($E$18,$G$31:$AJ$31))),ALT$28,ALT$38),ALT$28))</f>
        <v>0</v>
      </c>
      <c r="ALW53" s="775">
        <f t="shared" si="972"/>
        <v>0</v>
      </c>
      <c r="ALX53" s="775">
        <f t="shared" ref="ALX53" si="973">IF(OR(ALV26&lt;$C$18,ALV26&gt;($C$18+9)),0,IF($F$2=1,IF($F$53&lt;(INDEX($G$33:$AJ$33,MATCH($E$18,$G$31:$AJ$31))),ALV$28,ALV$38),ALV$28))</f>
        <v>0</v>
      </c>
      <c r="ALY53" s="775">
        <f t="shared" ref="ALY53:ALZ53" si="974">IF(OR(ALW26&lt;$C$18,ALW26&gt;($C$18+9)),0,IF($F$2=1,IF($F$53&lt;(INDEX($G$33:$AJ$33,MATCH($E$18,$G$31:$AJ$31))),ALW$28,ALW$38),ALW$28))</f>
        <v>0</v>
      </c>
      <c r="ALZ53" s="775">
        <f t="shared" si="974"/>
        <v>0</v>
      </c>
      <c r="AMA53" s="775">
        <f t="shared" ref="AMA53" si="975">IF(OR(ALY26&lt;$C$18,ALY26&gt;($C$18+9)),0,IF($F$2=1,IF($F$53&lt;(INDEX($G$33:$AJ$33,MATCH($E$18,$G$31:$AJ$31))),ALY$28,ALY$38),ALY$28))</f>
        <v>0</v>
      </c>
      <c r="AMB53" s="775">
        <f t="shared" ref="AMB53:AMC53" si="976">IF(OR(ALZ26&lt;$C$18,ALZ26&gt;($C$18+9)),0,IF($F$2=1,IF($F$53&lt;(INDEX($G$33:$AJ$33,MATCH($E$18,$G$31:$AJ$31))),ALZ$28,ALZ$38),ALZ$28))</f>
        <v>0</v>
      </c>
      <c r="AMC53" s="775">
        <f t="shared" si="976"/>
        <v>0</v>
      </c>
      <c r="AMD53" s="775">
        <f t="shared" ref="AMD53" si="977">IF(OR(AMB26&lt;$C$18,AMB26&gt;($C$18+9)),0,IF($F$2=1,IF($F$53&lt;(INDEX($G$33:$AJ$33,MATCH($E$18,$G$31:$AJ$31))),AMB$28,AMB$38),AMB$28))</f>
        <v>0</v>
      </c>
      <c r="AME53" s="775">
        <f t="shared" ref="AME53:AMF53" si="978">IF(OR(AMC26&lt;$C$18,AMC26&gt;($C$18+9)),0,IF($F$2=1,IF($F$53&lt;(INDEX($G$33:$AJ$33,MATCH($E$18,$G$31:$AJ$31))),AMC$28,AMC$38),AMC$28))</f>
        <v>0</v>
      </c>
      <c r="AMF53" s="775">
        <f t="shared" si="978"/>
        <v>0</v>
      </c>
      <c r="AMG53" s="775">
        <f t="shared" ref="AMG53" si="979">IF(OR(AME26&lt;$C$18,AME26&gt;($C$18+9)),0,IF($F$2=1,IF($F$53&lt;(INDEX($G$33:$AJ$33,MATCH($E$18,$G$31:$AJ$31))),AME$28,AME$38),AME$28))</f>
        <v>0</v>
      </c>
      <c r="AMH53" s="775">
        <f t="shared" ref="AMH53:AMI53" si="980">IF(OR(AMF26&lt;$C$18,AMF26&gt;($C$18+9)),0,IF($F$2=1,IF($F$53&lt;(INDEX($G$33:$AJ$33,MATCH($E$18,$G$31:$AJ$31))),AMF$28,AMF$38),AMF$28))</f>
        <v>0</v>
      </c>
      <c r="AMI53" s="775">
        <f t="shared" si="980"/>
        <v>0</v>
      </c>
      <c r="AMJ53" s="775">
        <f t="shared" ref="AMJ53" si="981">IF(OR(AMH26&lt;$C$18,AMH26&gt;($C$18+9)),0,IF($F$2=1,IF($F$53&lt;(INDEX($G$33:$AJ$33,MATCH($E$18,$G$31:$AJ$31))),AMH$28,AMH$38),AMH$28))</f>
        <v>0</v>
      </c>
      <c r="AMK53" s="775">
        <f t="shared" ref="AMK53:AML53" si="982">IF(OR(AMI26&lt;$C$18,AMI26&gt;($C$18+9)),0,IF($F$2=1,IF($F$53&lt;(INDEX($G$33:$AJ$33,MATCH($E$18,$G$31:$AJ$31))),AMI$28,AMI$38),AMI$28))</f>
        <v>0</v>
      </c>
      <c r="AML53" s="775">
        <f t="shared" si="982"/>
        <v>0</v>
      </c>
      <c r="AMM53" s="775">
        <f t="shared" ref="AMM53" si="983">IF(OR(AMK26&lt;$C$18,AMK26&gt;($C$18+9)),0,IF($F$2=1,IF($F$53&lt;(INDEX($G$33:$AJ$33,MATCH($E$18,$G$31:$AJ$31))),AMK$28,AMK$38),AMK$28))</f>
        <v>0</v>
      </c>
      <c r="AMN53" s="775">
        <f t="shared" ref="AMN53:AMO53" si="984">IF(OR(AML26&lt;$C$18,AML26&gt;($C$18+9)),0,IF($F$2=1,IF($F$53&lt;(INDEX($G$33:$AJ$33,MATCH($E$18,$G$31:$AJ$31))),AML$28,AML$38),AML$28))</f>
        <v>0</v>
      </c>
      <c r="AMO53" s="775">
        <f t="shared" si="984"/>
        <v>0</v>
      </c>
      <c r="AMP53" s="775">
        <f t="shared" ref="AMP53" si="985">IF(OR(AMN26&lt;$C$18,AMN26&gt;($C$18+9)),0,IF($F$2=1,IF($F$53&lt;(INDEX($G$33:$AJ$33,MATCH($E$18,$G$31:$AJ$31))),AMN$28,AMN$38),AMN$28))</f>
        <v>0</v>
      </c>
      <c r="AMQ53" s="775">
        <f t="shared" ref="AMQ53:AMR53" si="986">IF(OR(AMO26&lt;$C$18,AMO26&gt;($C$18+9)),0,IF($F$2=1,IF($F$53&lt;(INDEX($G$33:$AJ$33,MATCH($E$18,$G$31:$AJ$31))),AMO$28,AMO$38),AMO$28))</f>
        <v>0</v>
      </c>
      <c r="AMR53" s="775">
        <f t="shared" si="986"/>
        <v>0</v>
      </c>
      <c r="AMS53" s="775">
        <f t="shared" ref="AMS53" si="987">IF(OR(AMQ26&lt;$C$18,AMQ26&gt;($C$18+9)),0,IF($F$2=1,IF($F$53&lt;(INDEX($G$33:$AJ$33,MATCH($E$18,$G$31:$AJ$31))),AMQ$28,AMQ$38),AMQ$28))</f>
        <v>0</v>
      </c>
      <c r="AMT53" s="775">
        <f t="shared" ref="AMT53:AMU53" si="988">IF(OR(AMR26&lt;$C$18,AMR26&gt;($C$18+9)),0,IF($F$2=1,IF($F$53&lt;(INDEX($G$33:$AJ$33,MATCH($E$18,$G$31:$AJ$31))),AMR$28,AMR$38),AMR$28))</f>
        <v>0</v>
      </c>
      <c r="AMU53" s="775">
        <f t="shared" si="988"/>
        <v>0</v>
      </c>
      <c r="AMV53" s="775">
        <f t="shared" ref="AMV53" si="989">IF(OR(AMT26&lt;$C$18,AMT26&gt;($C$18+9)),0,IF($F$2=1,IF($F$53&lt;(INDEX($G$33:$AJ$33,MATCH($E$18,$G$31:$AJ$31))),AMT$28,AMT$38),AMT$28))</f>
        <v>0</v>
      </c>
      <c r="AMW53" s="775">
        <f t="shared" ref="AMW53:AMX53" si="990">IF(OR(AMU26&lt;$C$18,AMU26&gt;($C$18+9)),0,IF($F$2=1,IF($F$53&lt;(INDEX($G$33:$AJ$33,MATCH($E$18,$G$31:$AJ$31))),AMU$28,AMU$38),AMU$28))</f>
        <v>0</v>
      </c>
      <c r="AMX53" s="775">
        <f t="shared" si="990"/>
        <v>0</v>
      </c>
      <c r="AMY53" s="775">
        <f t="shared" ref="AMY53" si="991">IF(OR(AMW26&lt;$C$18,AMW26&gt;($C$18+9)),0,IF($F$2=1,IF($F$53&lt;(INDEX($G$33:$AJ$33,MATCH($E$18,$G$31:$AJ$31))),AMW$28,AMW$38),AMW$28))</f>
        <v>0</v>
      </c>
      <c r="AMZ53" s="775">
        <f t="shared" ref="AMZ53:ANA53" si="992">IF(OR(AMX26&lt;$C$18,AMX26&gt;($C$18+9)),0,IF($F$2=1,IF($F$53&lt;(INDEX($G$33:$AJ$33,MATCH($E$18,$G$31:$AJ$31))),AMX$28,AMX$38),AMX$28))</f>
        <v>0</v>
      </c>
      <c r="ANA53" s="775">
        <f t="shared" si="992"/>
        <v>0</v>
      </c>
      <c r="ANB53" s="775">
        <f t="shared" ref="ANB53" si="993">IF(OR(AMZ26&lt;$C$18,AMZ26&gt;($C$18+9)),0,IF($F$2=1,IF($F$53&lt;(INDEX($G$33:$AJ$33,MATCH($E$18,$G$31:$AJ$31))),AMZ$28,AMZ$38),AMZ$28))</f>
        <v>0</v>
      </c>
      <c r="ANC53" s="775">
        <f t="shared" ref="ANC53:AND53" si="994">IF(OR(ANA26&lt;$C$18,ANA26&gt;($C$18+9)),0,IF($F$2=1,IF($F$53&lt;(INDEX($G$33:$AJ$33,MATCH($E$18,$G$31:$AJ$31))),ANA$28,ANA$38),ANA$28))</f>
        <v>0</v>
      </c>
      <c r="AND53" s="775">
        <f t="shared" si="994"/>
        <v>0</v>
      </c>
      <c r="ANE53" s="775">
        <f t="shared" ref="ANE53" si="995">IF(OR(ANC26&lt;$C$18,ANC26&gt;($C$18+9)),0,IF($F$2=1,IF($F$53&lt;(INDEX($G$33:$AJ$33,MATCH($E$18,$G$31:$AJ$31))),ANC$28,ANC$38),ANC$28))</f>
        <v>0</v>
      </c>
      <c r="ANF53" s="775">
        <f t="shared" ref="ANF53:ANG53" si="996">IF(OR(AND26&lt;$C$18,AND26&gt;($C$18+9)),0,IF($F$2=1,IF($F$53&lt;(INDEX($G$33:$AJ$33,MATCH($E$18,$G$31:$AJ$31))),AND$28,AND$38),AND$28))</f>
        <v>0</v>
      </c>
      <c r="ANG53" s="775">
        <f t="shared" si="996"/>
        <v>0</v>
      </c>
      <c r="ANH53" s="775">
        <f t="shared" ref="ANH53" si="997">IF(OR(ANF26&lt;$C$18,ANF26&gt;($C$18+9)),0,IF($F$2=1,IF($F$53&lt;(INDEX($G$33:$AJ$33,MATCH($E$18,$G$31:$AJ$31))),ANF$28,ANF$38),ANF$28))</f>
        <v>0</v>
      </c>
      <c r="ANI53" s="775">
        <f t="shared" ref="ANI53:ANJ53" si="998">IF(OR(ANG26&lt;$C$18,ANG26&gt;($C$18+9)),0,IF($F$2=1,IF($F$53&lt;(INDEX($G$33:$AJ$33,MATCH($E$18,$G$31:$AJ$31))),ANG$28,ANG$38),ANG$28))</f>
        <v>0</v>
      </c>
      <c r="ANJ53" s="775">
        <f t="shared" si="998"/>
        <v>0</v>
      </c>
      <c r="ANK53" s="775">
        <f t="shared" ref="ANK53" si="999">IF(OR(ANI26&lt;$C$18,ANI26&gt;($C$18+9)),0,IF($F$2=1,IF($F$53&lt;(INDEX($G$33:$AJ$33,MATCH($E$18,$G$31:$AJ$31))),ANI$28,ANI$38),ANI$28))</f>
        <v>0</v>
      </c>
      <c r="ANL53" s="775">
        <f t="shared" ref="ANL53:ANM53" si="1000">IF(OR(ANJ26&lt;$C$18,ANJ26&gt;($C$18+9)),0,IF($F$2=1,IF($F$53&lt;(INDEX($G$33:$AJ$33,MATCH($E$18,$G$31:$AJ$31))),ANJ$28,ANJ$38),ANJ$28))</f>
        <v>0</v>
      </c>
      <c r="ANM53" s="775">
        <f t="shared" si="1000"/>
        <v>0</v>
      </c>
      <c r="ANN53" s="775">
        <f t="shared" ref="ANN53" si="1001">IF(OR(ANL26&lt;$C$18,ANL26&gt;($C$18+9)),0,IF($F$2=1,IF($F$53&lt;(INDEX($G$33:$AJ$33,MATCH($E$18,$G$31:$AJ$31))),ANL$28,ANL$38),ANL$28))</f>
        <v>0</v>
      </c>
      <c r="ANO53" s="775">
        <f t="shared" ref="ANO53:ANP53" si="1002">IF(OR(ANM26&lt;$C$18,ANM26&gt;($C$18+9)),0,IF($F$2=1,IF($F$53&lt;(INDEX($G$33:$AJ$33,MATCH($E$18,$G$31:$AJ$31))),ANM$28,ANM$38),ANM$28))</f>
        <v>0</v>
      </c>
      <c r="ANP53" s="775">
        <f t="shared" si="1002"/>
        <v>0</v>
      </c>
      <c r="ANQ53" s="775">
        <f t="shared" ref="ANQ53" si="1003">IF(OR(ANO26&lt;$C$18,ANO26&gt;($C$18+9)),0,IF($F$2=1,IF($F$53&lt;(INDEX($G$33:$AJ$33,MATCH($E$18,$G$31:$AJ$31))),ANO$28,ANO$38),ANO$28))</f>
        <v>0</v>
      </c>
      <c r="ANR53" s="775">
        <f t="shared" ref="ANR53:ANS53" si="1004">IF(OR(ANP26&lt;$C$18,ANP26&gt;($C$18+9)),0,IF($F$2=1,IF($F$53&lt;(INDEX($G$33:$AJ$33,MATCH($E$18,$G$31:$AJ$31))),ANP$28,ANP$38),ANP$28))</f>
        <v>0</v>
      </c>
      <c r="ANS53" s="775">
        <f t="shared" si="1004"/>
        <v>0</v>
      </c>
      <c r="ANT53" s="775">
        <f t="shared" ref="ANT53" si="1005">IF(OR(ANR26&lt;$C$18,ANR26&gt;($C$18+9)),0,IF($F$2=1,IF($F$53&lt;(INDEX($G$33:$AJ$33,MATCH($E$18,$G$31:$AJ$31))),ANR$28,ANR$38),ANR$28))</f>
        <v>0</v>
      </c>
      <c r="ANU53" s="775">
        <f t="shared" ref="ANU53:ANV53" si="1006">IF(OR(ANS26&lt;$C$18,ANS26&gt;($C$18+9)),0,IF($F$2=1,IF($F$53&lt;(INDEX($G$33:$AJ$33,MATCH($E$18,$G$31:$AJ$31))),ANS$28,ANS$38),ANS$28))</f>
        <v>0</v>
      </c>
      <c r="ANV53" s="775">
        <f t="shared" si="1006"/>
        <v>0</v>
      </c>
      <c r="ANW53" s="775">
        <f t="shared" ref="ANW53" si="1007">IF(OR(ANU26&lt;$C$18,ANU26&gt;($C$18+9)),0,IF($F$2=1,IF($F$53&lt;(INDEX($G$33:$AJ$33,MATCH($E$18,$G$31:$AJ$31))),ANU$28,ANU$38),ANU$28))</f>
        <v>0</v>
      </c>
      <c r="ANX53" s="775">
        <f t="shared" ref="ANX53:ANY53" si="1008">IF(OR(ANV26&lt;$C$18,ANV26&gt;($C$18+9)),0,IF($F$2=1,IF($F$53&lt;(INDEX($G$33:$AJ$33,MATCH($E$18,$G$31:$AJ$31))),ANV$28,ANV$38),ANV$28))</f>
        <v>0</v>
      </c>
      <c r="ANY53" s="775">
        <f t="shared" si="1008"/>
        <v>0</v>
      </c>
      <c r="ANZ53" s="775">
        <f t="shared" ref="ANZ53" si="1009">IF(OR(ANX26&lt;$C$18,ANX26&gt;($C$18+9)),0,IF($F$2=1,IF($F$53&lt;(INDEX($G$33:$AJ$33,MATCH($E$18,$G$31:$AJ$31))),ANX$28,ANX$38),ANX$28))</f>
        <v>0</v>
      </c>
      <c r="AOA53" s="775">
        <f t="shared" ref="AOA53:AOB53" si="1010">IF(OR(ANY26&lt;$C$18,ANY26&gt;($C$18+9)),0,IF($F$2=1,IF($F$53&lt;(INDEX($G$33:$AJ$33,MATCH($E$18,$G$31:$AJ$31))),ANY$28,ANY$38),ANY$28))</f>
        <v>0</v>
      </c>
      <c r="AOB53" s="775">
        <f t="shared" si="1010"/>
        <v>0</v>
      </c>
      <c r="AOC53" s="775">
        <f t="shared" ref="AOC53" si="1011">IF(OR(AOA26&lt;$C$18,AOA26&gt;($C$18+9)),0,IF($F$2=1,IF($F$53&lt;(INDEX($G$33:$AJ$33,MATCH($E$18,$G$31:$AJ$31))),AOA$28,AOA$38),AOA$28))</f>
        <v>0</v>
      </c>
      <c r="AOD53" s="775">
        <f t="shared" ref="AOD53:AOE53" si="1012">IF(OR(AOB26&lt;$C$18,AOB26&gt;($C$18+9)),0,IF($F$2=1,IF($F$53&lt;(INDEX($G$33:$AJ$33,MATCH($E$18,$G$31:$AJ$31))),AOB$28,AOB$38),AOB$28))</f>
        <v>0</v>
      </c>
      <c r="AOE53" s="775">
        <f t="shared" si="1012"/>
        <v>0</v>
      </c>
      <c r="AOF53" s="775">
        <f t="shared" ref="AOF53" si="1013">IF(OR(AOD26&lt;$C$18,AOD26&gt;($C$18+9)),0,IF($F$2=1,IF($F$53&lt;(INDEX($G$33:$AJ$33,MATCH($E$18,$G$31:$AJ$31))),AOD$28,AOD$38),AOD$28))</f>
        <v>0</v>
      </c>
      <c r="AOG53" s="775">
        <f t="shared" ref="AOG53:AOH53" si="1014">IF(OR(AOE26&lt;$C$18,AOE26&gt;($C$18+9)),0,IF($F$2=1,IF($F$53&lt;(INDEX($G$33:$AJ$33,MATCH($E$18,$G$31:$AJ$31))),AOE$28,AOE$38),AOE$28))</f>
        <v>0</v>
      </c>
      <c r="AOH53" s="775">
        <f t="shared" si="1014"/>
        <v>0</v>
      </c>
      <c r="AOI53" s="775">
        <f t="shared" ref="AOI53" si="1015">IF(OR(AOG26&lt;$C$18,AOG26&gt;($C$18+9)),0,IF($F$2=1,IF($F$53&lt;(INDEX($G$33:$AJ$33,MATCH($E$18,$G$31:$AJ$31))),AOG$28,AOG$38),AOG$28))</f>
        <v>0</v>
      </c>
      <c r="AOJ53" s="775">
        <f t="shared" ref="AOJ53:AOK53" si="1016">IF(OR(AOH26&lt;$C$18,AOH26&gt;($C$18+9)),0,IF($F$2=1,IF($F$53&lt;(INDEX($G$33:$AJ$33,MATCH($E$18,$G$31:$AJ$31))),AOH$28,AOH$38),AOH$28))</f>
        <v>0</v>
      </c>
      <c r="AOK53" s="775">
        <f t="shared" si="1016"/>
        <v>0</v>
      </c>
      <c r="AOL53" s="775">
        <f t="shared" ref="AOL53" si="1017">IF(OR(AOJ26&lt;$C$18,AOJ26&gt;($C$18+9)),0,IF($F$2=1,IF($F$53&lt;(INDEX($G$33:$AJ$33,MATCH($E$18,$G$31:$AJ$31))),AOJ$28,AOJ$38),AOJ$28))</f>
        <v>0</v>
      </c>
      <c r="AOM53" s="775">
        <f t="shared" ref="AOM53:AON53" si="1018">IF(OR(AOK26&lt;$C$18,AOK26&gt;($C$18+9)),0,IF($F$2=1,IF($F$53&lt;(INDEX($G$33:$AJ$33,MATCH($E$18,$G$31:$AJ$31))),AOK$28,AOK$38),AOK$28))</f>
        <v>0</v>
      </c>
      <c r="AON53" s="775">
        <f t="shared" si="1018"/>
        <v>0</v>
      </c>
      <c r="AOO53" s="775">
        <f t="shared" ref="AOO53" si="1019">IF(OR(AOM26&lt;$C$18,AOM26&gt;($C$18+9)),0,IF($F$2=1,IF($F$53&lt;(INDEX($G$33:$AJ$33,MATCH($E$18,$G$31:$AJ$31))),AOM$28,AOM$38),AOM$28))</f>
        <v>0</v>
      </c>
      <c r="AOP53" s="775">
        <f t="shared" ref="AOP53:AOQ53" si="1020">IF(OR(AON26&lt;$C$18,AON26&gt;($C$18+9)),0,IF($F$2=1,IF($F$53&lt;(INDEX($G$33:$AJ$33,MATCH($E$18,$G$31:$AJ$31))),AON$28,AON$38),AON$28))</f>
        <v>0</v>
      </c>
      <c r="AOQ53" s="775">
        <f t="shared" si="1020"/>
        <v>0</v>
      </c>
      <c r="AOR53" s="775">
        <f t="shared" ref="AOR53" si="1021">IF(OR(AOP26&lt;$C$18,AOP26&gt;($C$18+9)),0,IF($F$2=1,IF($F$53&lt;(INDEX($G$33:$AJ$33,MATCH($E$18,$G$31:$AJ$31))),AOP$28,AOP$38),AOP$28))</f>
        <v>0</v>
      </c>
      <c r="AOS53" s="775">
        <f t="shared" ref="AOS53:AOT53" si="1022">IF(OR(AOQ26&lt;$C$18,AOQ26&gt;($C$18+9)),0,IF($F$2=1,IF($F$53&lt;(INDEX($G$33:$AJ$33,MATCH($E$18,$G$31:$AJ$31))),AOQ$28,AOQ$38),AOQ$28))</f>
        <v>0</v>
      </c>
      <c r="AOT53" s="775">
        <f t="shared" si="1022"/>
        <v>0</v>
      </c>
      <c r="AOU53" s="775">
        <f t="shared" ref="AOU53" si="1023">IF(OR(AOS26&lt;$C$18,AOS26&gt;($C$18+9)),0,IF($F$2=1,IF($F$53&lt;(INDEX($G$33:$AJ$33,MATCH($E$18,$G$31:$AJ$31))),AOS$28,AOS$38),AOS$28))</f>
        <v>0</v>
      </c>
      <c r="AOV53" s="775">
        <f t="shared" ref="AOV53:AOW53" si="1024">IF(OR(AOT26&lt;$C$18,AOT26&gt;($C$18+9)),0,IF($F$2=1,IF($F$53&lt;(INDEX($G$33:$AJ$33,MATCH($E$18,$G$31:$AJ$31))),AOT$28,AOT$38),AOT$28))</f>
        <v>0</v>
      </c>
      <c r="AOW53" s="775">
        <f t="shared" si="1024"/>
        <v>0</v>
      </c>
      <c r="AOX53" s="775">
        <f t="shared" ref="AOX53" si="1025">IF(OR(AOV26&lt;$C$18,AOV26&gt;($C$18+9)),0,IF($F$2=1,IF($F$53&lt;(INDEX($G$33:$AJ$33,MATCH($E$18,$G$31:$AJ$31))),AOV$28,AOV$38),AOV$28))</f>
        <v>0</v>
      </c>
      <c r="AOY53" s="775">
        <f t="shared" ref="AOY53:AOZ53" si="1026">IF(OR(AOW26&lt;$C$18,AOW26&gt;($C$18+9)),0,IF($F$2=1,IF($F$53&lt;(INDEX($G$33:$AJ$33,MATCH($E$18,$G$31:$AJ$31))),AOW$28,AOW$38),AOW$28))</f>
        <v>0</v>
      </c>
      <c r="AOZ53" s="775">
        <f t="shared" si="1026"/>
        <v>0</v>
      </c>
      <c r="APA53" s="775">
        <f t="shared" ref="APA53" si="1027">IF(OR(AOY26&lt;$C$18,AOY26&gt;($C$18+9)),0,IF($F$2=1,IF($F$53&lt;(INDEX($G$33:$AJ$33,MATCH($E$18,$G$31:$AJ$31))),AOY$28,AOY$38),AOY$28))</f>
        <v>0</v>
      </c>
      <c r="APB53" s="775">
        <f t="shared" ref="APB53:APC53" si="1028">IF(OR(AOZ26&lt;$C$18,AOZ26&gt;($C$18+9)),0,IF($F$2=1,IF($F$53&lt;(INDEX($G$33:$AJ$33,MATCH($E$18,$G$31:$AJ$31))),AOZ$28,AOZ$38),AOZ$28))</f>
        <v>0</v>
      </c>
      <c r="APC53" s="775">
        <f t="shared" si="1028"/>
        <v>0</v>
      </c>
      <c r="APD53" s="775">
        <f t="shared" ref="APD53" si="1029">IF(OR(APB26&lt;$C$18,APB26&gt;($C$18+9)),0,IF($F$2=1,IF($F$53&lt;(INDEX($G$33:$AJ$33,MATCH($E$18,$G$31:$AJ$31))),APB$28,APB$38),APB$28))</f>
        <v>0</v>
      </c>
      <c r="APE53" s="775">
        <f t="shared" ref="APE53:APF53" si="1030">IF(OR(APC26&lt;$C$18,APC26&gt;($C$18+9)),0,IF($F$2=1,IF($F$53&lt;(INDEX($G$33:$AJ$33,MATCH($E$18,$G$31:$AJ$31))),APC$28,APC$38),APC$28))</f>
        <v>0</v>
      </c>
      <c r="APF53" s="775">
        <f t="shared" si="1030"/>
        <v>0</v>
      </c>
      <c r="APG53" s="775">
        <f t="shared" ref="APG53" si="1031">IF(OR(APE26&lt;$C$18,APE26&gt;($C$18+9)),0,IF($F$2=1,IF($F$53&lt;(INDEX($G$33:$AJ$33,MATCH($E$18,$G$31:$AJ$31))),APE$28,APE$38),APE$28))</f>
        <v>0</v>
      </c>
      <c r="APH53" s="775">
        <f t="shared" ref="APH53:API53" si="1032">IF(OR(APF26&lt;$C$18,APF26&gt;($C$18+9)),0,IF($F$2=1,IF($F$53&lt;(INDEX($G$33:$AJ$33,MATCH($E$18,$G$31:$AJ$31))),APF$28,APF$38),APF$28))</f>
        <v>0</v>
      </c>
      <c r="API53" s="775">
        <f t="shared" si="1032"/>
        <v>0</v>
      </c>
      <c r="APJ53" s="775">
        <f t="shared" ref="APJ53" si="1033">IF(OR(APH26&lt;$C$18,APH26&gt;($C$18+9)),0,IF($F$2=1,IF($F$53&lt;(INDEX($G$33:$AJ$33,MATCH($E$18,$G$31:$AJ$31))),APH$28,APH$38),APH$28))</f>
        <v>0</v>
      </c>
      <c r="APK53" s="775">
        <f t="shared" ref="APK53:APL53" si="1034">IF(OR(API26&lt;$C$18,API26&gt;($C$18+9)),0,IF($F$2=1,IF($F$53&lt;(INDEX($G$33:$AJ$33,MATCH($E$18,$G$31:$AJ$31))),API$28,API$38),API$28))</f>
        <v>0</v>
      </c>
      <c r="APL53" s="775">
        <f t="shared" si="1034"/>
        <v>0</v>
      </c>
      <c r="APM53" s="775">
        <f t="shared" ref="APM53" si="1035">IF(OR(APK26&lt;$C$18,APK26&gt;($C$18+9)),0,IF($F$2=1,IF($F$53&lt;(INDEX($G$33:$AJ$33,MATCH($E$18,$G$31:$AJ$31))),APK$28,APK$38),APK$28))</f>
        <v>0</v>
      </c>
      <c r="APN53" s="775">
        <f t="shared" ref="APN53:APO53" si="1036">IF(OR(APL26&lt;$C$18,APL26&gt;($C$18+9)),0,IF($F$2=1,IF($F$53&lt;(INDEX($G$33:$AJ$33,MATCH($E$18,$G$31:$AJ$31))),APL$28,APL$38),APL$28))</f>
        <v>0</v>
      </c>
      <c r="APO53" s="775">
        <f t="shared" si="1036"/>
        <v>0</v>
      </c>
      <c r="APP53" s="775">
        <f t="shared" ref="APP53" si="1037">IF(OR(APN26&lt;$C$18,APN26&gt;($C$18+9)),0,IF($F$2=1,IF($F$53&lt;(INDEX($G$33:$AJ$33,MATCH($E$18,$G$31:$AJ$31))),APN$28,APN$38),APN$28))</f>
        <v>0</v>
      </c>
      <c r="APQ53" s="775">
        <f t="shared" ref="APQ53:APR53" si="1038">IF(OR(APO26&lt;$C$18,APO26&gt;($C$18+9)),0,IF($F$2=1,IF($F$53&lt;(INDEX($G$33:$AJ$33,MATCH($E$18,$G$31:$AJ$31))),APO$28,APO$38),APO$28))</f>
        <v>0</v>
      </c>
      <c r="APR53" s="775">
        <f t="shared" si="1038"/>
        <v>0</v>
      </c>
      <c r="APS53" s="775">
        <f t="shared" ref="APS53" si="1039">IF(OR(APQ26&lt;$C$18,APQ26&gt;($C$18+9)),0,IF($F$2=1,IF($F$53&lt;(INDEX($G$33:$AJ$33,MATCH($E$18,$G$31:$AJ$31))),APQ$28,APQ$38),APQ$28))</f>
        <v>0</v>
      </c>
      <c r="APT53" s="775">
        <f t="shared" ref="APT53:APU53" si="1040">IF(OR(APR26&lt;$C$18,APR26&gt;($C$18+9)),0,IF($F$2=1,IF($F$53&lt;(INDEX($G$33:$AJ$33,MATCH($E$18,$G$31:$AJ$31))),APR$28,APR$38),APR$28))</f>
        <v>0</v>
      </c>
      <c r="APU53" s="775">
        <f t="shared" si="1040"/>
        <v>0</v>
      </c>
      <c r="APV53" s="775">
        <f t="shared" ref="APV53" si="1041">IF(OR(APT26&lt;$C$18,APT26&gt;($C$18+9)),0,IF($F$2=1,IF($F$53&lt;(INDEX($G$33:$AJ$33,MATCH($E$18,$G$31:$AJ$31))),APT$28,APT$38),APT$28))</f>
        <v>0</v>
      </c>
      <c r="APW53" s="775">
        <f t="shared" ref="APW53:APX53" si="1042">IF(OR(APU26&lt;$C$18,APU26&gt;($C$18+9)),0,IF($F$2=1,IF($F$53&lt;(INDEX($G$33:$AJ$33,MATCH($E$18,$G$31:$AJ$31))),APU$28,APU$38),APU$28))</f>
        <v>0</v>
      </c>
      <c r="APX53" s="775">
        <f t="shared" si="1042"/>
        <v>0</v>
      </c>
      <c r="APY53" s="775">
        <f t="shared" ref="APY53" si="1043">IF(OR(APW26&lt;$C$18,APW26&gt;($C$18+9)),0,IF($F$2=1,IF($F$53&lt;(INDEX($G$33:$AJ$33,MATCH($E$18,$G$31:$AJ$31))),APW$28,APW$38),APW$28))</f>
        <v>0</v>
      </c>
      <c r="APZ53" s="775">
        <f t="shared" ref="APZ53:AQA53" si="1044">IF(OR(APX26&lt;$C$18,APX26&gt;($C$18+9)),0,IF($F$2=1,IF($F$53&lt;(INDEX($G$33:$AJ$33,MATCH($E$18,$G$31:$AJ$31))),APX$28,APX$38),APX$28))</f>
        <v>0</v>
      </c>
      <c r="AQA53" s="775">
        <f t="shared" si="1044"/>
        <v>0</v>
      </c>
      <c r="AQB53" s="775">
        <f t="shared" ref="AQB53" si="1045">IF(OR(APZ26&lt;$C$18,APZ26&gt;($C$18+9)),0,IF($F$2=1,IF($F$53&lt;(INDEX($G$33:$AJ$33,MATCH($E$18,$G$31:$AJ$31))),APZ$28,APZ$38),APZ$28))</f>
        <v>0</v>
      </c>
      <c r="AQC53" s="775">
        <f t="shared" ref="AQC53:AQD53" si="1046">IF(OR(AQA26&lt;$C$18,AQA26&gt;($C$18+9)),0,IF($F$2=1,IF($F$53&lt;(INDEX($G$33:$AJ$33,MATCH($E$18,$G$31:$AJ$31))),AQA$28,AQA$38),AQA$28))</f>
        <v>0</v>
      </c>
      <c r="AQD53" s="775">
        <f t="shared" si="1046"/>
        <v>0</v>
      </c>
      <c r="AQE53" s="775">
        <f t="shared" ref="AQE53" si="1047">IF(OR(AQC26&lt;$C$18,AQC26&gt;($C$18+9)),0,IF($F$2=1,IF($F$53&lt;(INDEX($G$33:$AJ$33,MATCH($E$18,$G$31:$AJ$31))),AQC$28,AQC$38),AQC$28))</f>
        <v>0</v>
      </c>
      <c r="AQF53" s="775">
        <f t="shared" ref="AQF53:AQG53" si="1048">IF(OR(AQD26&lt;$C$18,AQD26&gt;($C$18+9)),0,IF($F$2=1,IF($F$53&lt;(INDEX($G$33:$AJ$33,MATCH($E$18,$G$31:$AJ$31))),AQD$28,AQD$38),AQD$28))</f>
        <v>0</v>
      </c>
      <c r="AQG53" s="775">
        <f t="shared" si="1048"/>
        <v>0</v>
      </c>
      <c r="AQH53" s="775">
        <f t="shared" ref="AQH53" si="1049">IF(OR(AQF26&lt;$C$18,AQF26&gt;($C$18+9)),0,IF($F$2=1,IF($F$53&lt;(INDEX($G$33:$AJ$33,MATCH($E$18,$G$31:$AJ$31))),AQF$28,AQF$38),AQF$28))</f>
        <v>0</v>
      </c>
      <c r="AQI53" s="775">
        <f t="shared" ref="AQI53:AQJ53" si="1050">IF(OR(AQG26&lt;$C$18,AQG26&gt;($C$18+9)),0,IF($F$2=1,IF($F$53&lt;(INDEX($G$33:$AJ$33,MATCH($E$18,$G$31:$AJ$31))),AQG$28,AQG$38),AQG$28))</f>
        <v>0</v>
      </c>
      <c r="AQJ53" s="775">
        <f t="shared" si="1050"/>
        <v>0</v>
      </c>
      <c r="AQK53" s="775">
        <f t="shared" ref="AQK53" si="1051">IF(OR(AQI26&lt;$C$18,AQI26&gt;($C$18+9)),0,IF($F$2=1,IF($F$53&lt;(INDEX($G$33:$AJ$33,MATCH($E$18,$G$31:$AJ$31))),AQI$28,AQI$38),AQI$28))</f>
        <v>0</v>
      </c>
      <c r="AQL53" s="775">
        <f t="shared" ref="AQL53:AQM53" si="1052">IF(OR(AQJ26&lt;$C$18,AQJ26&gt;($C$18+9)),0,IF($F$2=1,IF($F$53&lt;(INDEX($G$33:$AJ$33,MATCH($E$18,$G$31:$AJ$31))),AQJ$28,AQJ$38),AQJ$28))</f>
        <v>0</v>
      </c>
      <c r="AQM53" s="775">
        <f t="shared" si="1052"/>
        <v>0</v>
      </c>
      <c r="AQN53" s="775">
        <f t="shared" ref="AQN53" si="1053">IF(OR(AQL26&lt;$C$18,AQL26&gt;($C$18+9)),0,IF($F$2=1,IF($F$53&lt;(INDEX($G$33:$AJ$33,MATCH($E$18,$G$31:$AJ$31))),AQL$28,AQL$38),AQL$28))</f>
        <v>0</v>
      </c>
      <c r="AQO53" s="775">
        <f t="shared" ref="AQO53:AQP53" si="1054">IF(OR(AQM26&lt;$C$18,AQM26&gt;($C$18+9)),0,IF($F$2=1,IF($F$53&lt;(INDEX($G$33:$AJ$33,MATCH($E$18,$G$31:$AJ$31))),AQM$28,AQM$38),AQM$28))</f>
        <v>0</v>
      </c>
      <c r="AQP53" s="775">
        <f t="shared" si="1054"/>
        <v>0</v>
      </c>
      <c r="AQQ53" s="775">
        <f t="shared" ref="AQQ53" si="1055">IF(OR(AQO26&lt;$C$18,AQO26&gt;($C$18+9)),0,IF($F$2=1,IF($F$53&lt;(INDEX($G$33:$AJ$33,MATCH($E$18,$G$31:$AJ$31))),AQO$28,AQO$38),AQO$28))</f>
        <v>0</v>
      </c>
      <c r="AQR53" s="775">
        <f t="shared" ref="AQR53:AQS53" si="1056">IF(OR(AQP26&lt;$C$18,AQP26&gt;($C$18+9)),0,IF($F$2=1,IF($F$53&lt;(INDEX($G$33:$AJ$33,MATCH($E$18,$G$31:$AJ$31))),AQP$28,AQP$38),AQP$28))</f>
        <v>0</v>
      </c>
      <c r="AQS53" s="775">
        <f t="shared" si="1056"/>
        <v>0</v>
      </c>
      <c r="AQT53" s="775">
        <f t="shared" ref="AQT53" si="1057">IF(OR(AQR26&lt;$C$18,AQR26&gt;($C$18+9)),0,IF($F$2=1,IF($F$53&lt;(INDEX($G$33:$AJ$33,MATCH($E$18,$G$31:$AJ$31))),AQR$28,AQR$38),AQR$28))</f>
        <v>0</v>
      </c>
      <c r="AQU53" s="775">
        <f t="shared" ref="AQU53:AQV53" si="1058">IF(OR(AQS26&lt;$C$18,AQS26&gt;($C$18+9)),0,IF($F$2=1,IF($F$53&lt;(INDEX($G$33:$AJ$33,MATCH($E$18,$G$31:$AJ$31))),AQS$28,AQS$38),AQS$28))</f>
        <v>0</v>
      </c>
      <c r="AQV53" s="775">
        <f t="shared" si="1058"/>
        <v>0</v>
      </c>
      <c r="AQW53" s="775">
        <f t="shared" ref="AQW53" si="1059">IF(OR(AQU26&lt;$C$18,AQU26&gt;($C$18+9)),0,IF($F$2=1,IF($F$53&lt;(INDEX($G$33:$AJ$33,MATCH($E$18,$G$31:$AJ$31))),AQU$28,AQU$38),AQU$28))</f>
        <v>0</v>
      </c>
      <c r="AQX53" s="775">
        <f t="shared" ref="AQX53:AQY53" si="1060">IF(OR(AQV26&lt;$C$18,AQV26&gt;($C$18+9)),0,IF($F$2=1,IF($F$53&lt;(INDEX($G$33:$AJ$33,MATCH($E$18,$G$31:$AJ$31))),AQV$28,AQV$38),AQV$28))</f>
        <v>0</v>
      </c>
      <c r="AQY53" s="775">
        <f t="shared" si="1060"/>
        <v>0</v>
      </c>
      <c r="AQZ53" s="775">
        <f t="shared" ref="AQZ53" si="1061">IF(OR(AQX26&lt;$C$18,AQX26&gt;($C$18+9)),0,IF($F$2=1,IF($F$53&lt;(INDEX($G$33:$AJ$33,MATCH($E$18,$G$31:$AJ$31))),AQX$28,AQX$38),AQX$28))</f>
        <v>0</v>
      </c>
      <c r="ARA53" s="775">
        <f t="shared" ref="ARA53:ARB53" si="1062">IF(OR(AQY26&lt;$C$18,AQY26&gt;($C$18+9)),0,IF($F$2=1,IF($F$53&lt;(INDEX($G$33:$AJ$33,MATCH($E$18,$G$31:$AJ$31))),AQY$28,AQY$38),AQY$28))</f>
        <v>0</v>
      </c>
      <c r="ARB53" s="775">
        <f t="shared" si="1062"/>
        <v>0</v>
      </c>
      <c r="ARC53" s="775">
        <f t="shared" ref="ARC53" si="1063">IF(OR(ARA26&lt;$C$18,ARA26&gt;($C$18+9)),0,IF($F$2=1,IF($F$53&lt;(INDEX($G$33:$AJ$33,MATCH($E$18,$G$31:$AJ$31))),ARA$28,ARA$38),ARA$28))</f>
        <v>0</v>
      </c>
      <c r="ARD53" s="775">
        <f t="shared" ref="ARD53:ARE53" si="1064">IF(OR(ARB26&lt;$C$18,ARB26&gt;($C$18+9)),0,IF($F$2=1,IF($F$53&lt;(INDEX($G$33:$AJ$33,MATCH($E$18,$G$31:$AJ$31))),ARB$28,ARB$38),ARB$28))</f>
        <v>0</v>
      </c>
      <c r="ARE53" s="775">
        <f t="shared" si="1064"/>
        <v>0</v>
      </c>
      <c r="ARF53" s="775">
        <f t="shared" ref="ARF53" si="1065">IF(OR(ARD26&lt;$C$18,ARD26&gt;($C$18+9)),0,IF($F$2=1,IF($F$53&lt;(INDEX($G$33:$AJ$33,MATCH($E$18,$G$31:$AJ$31))),ARD$28,ARD$38),ARD$28))</f>
        <v>0</v>
      </c>
      <c r="ARG53" s="775">
        <f t="shared" ref="ARG53:ARH53" si="1066">IF(OR(ARE26&lt;$C$18,ARE26&gt;($C$18+9)),0,IF($F$2=1,IF($F$53&lt;(INDEX($G$33:$AJ$33,MATCH($E$18,$G$31:$AJ$31))),ARE$28,ARE$38),ARE$28))</f>
        <v>0</v>
      </c>
      <c r="ARH53" s="775">
        <f t="shared" si="1066"/>
        <v>0</v>
      </c>
      <c r="ARI53" s="775">
        <f t="shared" ref="ARI53" si="1067">IF(OR(ARG26&lt;$C$18,ARG26&gt;($C$18+9)),0,IF($F$2=1,IF($F$53&lt;(INDEX($G$33:$AJ$33,MATCH($E$18,$G$31:$AJ$31))),ARG$28,ARG$38),ARG$28))</f>
        <v>0</v>
      </c>
      <c r="ARJ53" s="775">
        <f t="shared" ref="ARJ53:ARK53" si="1068">IF(OR(ARH26&lt;$C$18,ARH26&gt;($C$18+9)),0,IF($F$2=1,IF($F$53&lt;(INDEX($G$33:$AJ$33,MATCH($E$18,$G$31:$AJ$31))),ARH$28,ARH$38),ARH$28))</f>
        <v>0</v>
      </c>
      <c r="ARK53" s="775">
        <f t="shared" si="1068"/>
        <v>0</v>
      </c>
      <c r="ARL53" s="775">
        <f t="shared" ref="ARL53" si="1069">IF(OR(ARJ26&lt;$C$18,ARJ26&gt;($C$18+9)),0,IF($F$2=1,IF($F$53&lt;(INDEX($G$33:$AJ$33,MATCH($E$18,$G$31:$AJ$31))),ARJ$28,ARJ$38),ARJ$28))</f>
        <v>0</v>
      </c>
      <c r="ARM53" s="775">
        <f t="shared" ref="ARM53:ARN53" si="1070">IF(OR(ARK26&lt;$C$18,ARK26&gt;($C$18+9)),0,IF($F$2=1,IF($F$53&lt;(INDEX($G$33:$AJ$33,MATCH($E$18,$G$31:$AJ$31))),ARK$28,ARK$38),ARK$28))</f>
        <v>0</v>
      </c>
      <c r="ARN53" s="775">
        <f t="shared" si="1070"/>
        <v>0</v>
      </c>
      <c r="ARO53" s="775">
        <f t="shared" ref="ARO53" si="1071">IF(OR(ARM26&lt;$C$18,ARM26&gt;($C$18+9)),0,IF($F$2=1,IF($F$53&lt;(INDEX($G$33:$AJ$33,MATCH($E$18,$G$31:$AJ$31))),ARM$28,ARM$38),ARM$28))</f>
        <v>0</v>
      </c>
      <c r="ARP53" s="775">
        <f t="shared" ref="ARP53:ARQ53" si="1072">IF(OR(ARN26&lt;$C$18,ARN26&gt;($C$18+9)),0,IF($F$2=1,IF($F$53&lt;(INDEX($G$33:$AJ$33,MATCH($E$18,$G$31:$AJ$31))),ARN$28,ARN$38),ARN$28))</f>
        <v>0</v>
      </c>
      <c r="ARQ53" s="775">
        <f t="shared" si="1072"/>
        <v>0</v>
      </c>
      <c r="ARR53" s="775">
        <f t="shared" ref="ARR53" si="1073">IF(OR(ARP26&lt;$C$18,ARP26&gt;($C$18+9)),0,IF($F$2=1,IF($F$53&lt;(INDEX($G$33:$AJ$33,MATCH($E$18,$G$31:$AJ$31))),ARP$28,ARP$38),ARP$28))</f>
        <v>0</v>
      </c>
      <c r="ARS53" s="775">
        <f t="shared" ref="ARS53:ART53" si="1074">IF(OR(ARQ26&lt;$C$18,ARQ26&gt;($C$18+9)),0,IF($F$2=1,IF($F$53&lt;(INDEX($G$33:$AJ$33,MATCH($E$18,$G$31:$AJ$31))),ARQ$28,ARQ$38),ARQ$28))</f>
        <v>0</v>
      </c>
      <c r="ART53" s="775">
        <f t="shared" si="1074"/>
        <v>0</v>
      </c>
      <c r="ARU53" s="775">
        <f t="shared" ref="ARU53" si="1075">IF(OR(ARS26&lt;$C$18,ARS26&gt;($C$18+9)),0,IF($F$2=1,IF($F$53&lt;(INDEX($G$33:$AJ$33,MATCH($E$18,$G$31:$AJ$31))),ARS$28,ARS$38),ARS$28))</f>
        <v>0</v>
      </c>
      <c r="ARV53" s="775">
        <f t="shared" ref="ARV53:ARW53" si="1076">IF(OR(ART26&lt;$C$18,ART26&gt;($C$18+9)),0,IF($F$2=1,IF($F$53&lt;(INDEX($G$33:$AJ$33,MATCH($E$18,$G$31:$AJ$31))),ART$28,ART$38),ART$28))</f>
        <v>0</v>
      </c>
      <c r="ARW53" s="775">
        <f t="shared" si="1076"/>
        <v>0</v>
      </c>
      <c r="ARX53" s="775">
        <f t="shared" ref="ARX53" si="1077">IF(OR(ARV26&lt;$C$18,ARV26&gt;($C$18+9)),0,IF($F$2=1,IF($F$53&lt;(INDEX($G$33:$AJ$33,MATCH($E$18,$G$31:$AJ$31))),ARV$28,ARV$38),ARV$28))</f>
        <v>0</v>
      </c>
      <c r="ARY53" s="775">
        <f t="shared" ref="ARY53:ARZ53" si="1078">IF(OR(ARW26&lt;$C$18,ARW26&gt;($C$18+9)),0,IF($F$2=1,IF($F$53&lt;(INDEX($G$33:$AJ$33,MATCH($E$18,$G$31:$AJ$31))),ARW$28,ARW$38),ARW$28))</f>
        <v>0</v>
      </c>
      <c r="ARZ53" s="775">
        <f t="shared" si="1078"/>
        <v>0</v>
      </c>
      <c r="ASA53" s="775">
        <f t="shared" ref="ASA53" si="1079">IF(OR(ARY26&lt;$C$18,ARY26&gt;($C$18+9)),0,IF($F$2=1,IF($F$53&lt;(INDEX($G$33:$AJ$33,MATCH($E$18,$G$31:$AJ$31))),ARY$28,ARY$38),ARY$28))</f>
        <v>0</v>
      </c>
      <c r="ASB53" s="775">
        <f t="shared" ref="ASB53:ASC53" si="1080">IF(OR(ARZ26&lt;$C$18,ARZ26&gt;($C$18+9)),0,IF($F$2=1,IF($F$53&lt;(INDEX($G$33:$AJ$33,MATCH($E$18,$G$31:$AJ$31))),ARZ$28,ARZ$38),ARZ$28))</f>
        <v>0</v>
      </c>
      <c r="ASC53" s="775">
        <f t="shared" si="1080"/>
        <v>0</v>
      </c>
      <c r="ASD53" s="775">
        <f t="shared" ref="ASD53" si="1081">IF(OR(ASB26&lt;$C$18,ASB26&gt;($C$18+9)),0,IF($F$2=1,IF($F$53&lt;(INDEX($G$33:$AJ$33,MATCH($E$18,$G$31:$AJ$31))),ASB$28,ASB$38),ASB$28))</f>
        <v>0</v>
      </c>
      <c r="ASE53" s="775">
        <f t="shared" ref="ASE53:ASF53" si="1082">IF(OR(ASC26&lt;$C$18,ASC26&gt;($C$18+9)),0,IF($F$2=1,IF($F$53&lt;(INDEX($G$33:$AJ$33,MATCH($E$18,$G$31:$AJ$31))),ASC$28,ASC$38),ASC$28))</f>
        <v>0</v>
      </c>
      <c r="ASF53" s="775">
        <f t="shared" si="1082"/>
        <v>0</v>
      </c>
      <c r="ASG53" s="775">
        <f t="shared" ref="ASG53" si="1083">IF(OR(ASE26&lt;$C$18,ASE26&gt;($C$18+9)),0,IF($F$2=1,IF($F$53&lt;(INDEX($G$33:$AJ$33,MATCH($E$18,$G$31:$AJ$31))),ASE$28,ASE$38),ASE$28))</f>
        <v>0</v>
      </c>
      <c r="ASH53" s="775">
        <f t="shared" ref="ASH53:ASI53" si="1084">IF(OR(ASF26&lt;$C$18,ASF26&gt;($C$18+9)),0,IF($F$2=1,IF($F$53&lt;(INDEX($G$33:$AJ$33,MATCH($E$18,$G$31:$AJ$31))),ASF$28,ASF$38),ASF$28))</f>
        <v>0</v>
      </c>
      <c r="ASI53" s="775">
        <f t="shared" si="1084"/>
        <v>0</v>
      </c>
      <c r="ASJ53" s="775">
        <f t="shared" ref="ASJ53" si="1085">IF(OR(ASH26&lt;$C$18,ASH26&gt;($C$18+9)),0,IF($F$2=1,IF($F$53&lt;(INDEX($G$33:$AJ$33,MATCH($E$18,$G$31:$AJ$31))),ASH$28,ASH$38),ASH$28))</f>
        <v>0</v>
      </c>
      <c r="ASK53" s="775">
        <f t="shared" ref="ASK53:ASL53" si="1086">IF(OR(ASI26&lt;$C$18,ASI26&gt;($C$18+9)),0,IF($F$2=1,IF($F$53&lt;(INDEX($G$33:$AJ$33,MATCH($E$18,$G$31:$AJ$31))),ASI$28,ASI$38),ASI$28))</f>
        <v>0</v>
      </c>
      <c r="ASL53" s="775">
        <f t="shared" si="1086"/>
        <v>0</v>
      </c>
      <c r="ASM53" s="775">
        <f t="shared" ref="ASM53" si="1087">IF(OR(ASK26&lt;$C$18,ASK26&gt;($C$18+9)),0,IF($F$2=1,IF($F$53&lt;(INDEX($G$33:$AJ$33,MATCH($E$18,$G$31:$AJ$31))),ASK$28,ASK$38),ASK$28))</f>
        <v>0</v>
      </c>
      <c r="ASN53" s="775">
        <f t="shared" ref="ASN53:ASO53" si="1088">IF(OR(ASL26&lt;$C$18,ASL26&gt;($C$18+9)),0,IF($F$2=1,IF($F$53&lt;(INDEX($G$33:$AJ$33,MATCH($E$18,$G$31:$AJ$31))),ASL$28,ASL$38),ASL$28))</f>
        <v>0</v>
      </c>
      <c r="ASO53" s="775">
        <f t="shared" si="1088"/>
        <v>0</v>
      </c>
      <c r="ASP53" s="775">
        <f t="shared" ref="ASP53" si="1089">IF(OR(ASN26&lt;$C$18,ASN26&gt;($C$18+9)),0,IF($F$2=1,IF($F$53&lt;(INDEX($G$33:$AJ$33,MATCH($E$18,$G$31:$AJ$31))),ASN$28,ASN$38),ASN$28))</f>
        <v>0</v>
      </c>
      <c r="ASQ53" s="775">
        <f t="shared" ref="ASQ53:ASR53" si="1090">IF(OR(ASO26&lt;$C$18,ASO26&gt;($C$18+9)),0,IF($F$2=1,IF($F$53&lt;(INDEX($G$33:$AJ$33,MATCH($E$18,$G$31:$AJ$31))),ASO$28,ASO$38),ASO$28))</f>
        <v>0</v>
      </c>
      <c r="ASR53" s="775">
        <f t="shared" si="1090"/>
        <v>0</v>
      </c>
      <c r="ASS53" s="775">
        <f t="shared" ref="ASS53" si="1091">IF(OR(ASQ26&lt;$C$18,ASQ26&gt;($C$18+9)),0,IF($F$2=1,IF($F$53&lt;(INDEX($G$33:$AJ$33,MATCH($E$18,$G$31:$AJ$31))),ASQ$28,ASQ$38),ASQ$28))</f>
        <v>0</v>
      </c>
      <c r="AST53" s="775">
        <f t="shared" ref="AST53:ASU53" si="1092">IF(OR(ASR26&lt;$C$18,ASR26&gt;($C$18+9)),0,IF($F$2=1,IF($F$53&lt;(INDEX($G$33:$AJ$33,MATCH($E$18,$G$31:$AJ$31))),ASR$28,ASR$38),ASR$28))</f>
        <v>0</v>
      </c>
      <c r="ASU53" s="775">
        <f t="shared" si="1092"/>
        <v>0</v>
      </c>
      <c r="ASV53" s="775">
        <f t="shared" ref="ASV53" si="1093">IF(OR(AST26&lt;$C$18,AST26&gt;($C$18+9)),0,IF($F$2=1,IF($F$53&lt;(INDEX($G$33:$AJ$33,MATCH($E$18,$G$31:$AJ$31))),AST$28,AST$38),AST$28))</f>
        <v>0</v>
      </c>
      <c r="ASW53" s="775">
        <f t="shared" ref="ASW53:ASX53" si="1094">IF(OR(ASU26&lt;$C$18,ASU26&gt;($C$18+9)),0,IF($F$2=1,IF($F$53&lt;(INDEX($G$33:$AJ$33,MATCH($E$18,$G$31:$AJ$31))),ASU$28,ASU$38),ASU$28))</f>
        <v>0</v>
      </c>
      <c r="ASX53" s="775">
        <f t="shared" si="1094"/>
        <v>0</v>
      </c>
      <c r="ASY53" s="775">
        <f t="shared" ref="ASY53" si="1095">IF(OR(ASW26&lt;$C$18,ASW26&gt;($C$18+9)),0,IF($F$2=1,IF($F$53&lt;(INDEX($G$33:$AJ$33,MATCH($E$18,$G$31:$AJ$31))),ASW$28,ASW$38),ASW$28))</f>
        <v>0</v>
      </c>
      <c r="ASZ53" s="775">
        <f t="shared" ref="ASZ53:ATA53" si="1096">IF(OR(ASX26&lt;$C$18,ASX26&gt;($C$18+9)),0,IF($F$2=1,IF($F$53&lt;(INDEX($G$33:$AJ$33,MATCH($E$18,$G$31:$AJ$31))),ASX$28,ASX$38),ASX$28))</f>
        <v>0</v>
      </c>
      <c r="ATA53" s="775">
        <f t="shared" si="1096"/>
        <v>0</v>
      </c>
      <c r="ATB53" s="775">
        <f t="shared" ref="ATB53" si="1097">IF(OR(ASZ26&lt;$C$18,ASZ26&gt;($C$18+9)),0,IF($F$2=1,IF($F$53&lt;(INDEX($G$33:$AJ$33,MATCH($E$18,$G$31:$AJ$31))),ASZ$28,ASZ$38),ASZ$28))</f>
        <v>0</v>
      </c>
      <c r="ATC53" s="775">
        <f t="shared" ref="ATC53:ATD53" si="1098">IF(OR(ATA26&lt;$C$18,ATA26&gt;($C$18+9)),0,IF($F$2=1,IF($F$53&lt;(INDEX($G$33:$AJ$33,MATCH($E$18,$G$31:$AJ$31))),ATA$28,ATA$38),ATA$28))</f>
        <v>0</v>
      </c>
      <c r="ATD53" s="775">
        <f t="shared" si="1098"/>
        <v>0</v>
      </c>
      <c r="ATE53" s="775">
        <f t="shared" ref="ATE53" si="1099">IF(OR(ATC26&lt;$C$18,ATC26&gt;($C$18+9)),0,IF($F$2=1,IF($F$53&lt;(INDEX($G$33:$AJ$33,MATCH($E$18,$G$31:$AJ$31))),ATC$28,ATC$38),ATC$28))</f>
        <v>0</v>
      </c>
      <c r="ATF53" s="775">
        <f t="shared" ref="ATF53:ATG53" si="1100">IF(OR(ATD26&lt;$C$18,ATD26&gt;($C$18+9)),0,IF($F$2=1,IF($F$53&lt;(INDEX($G$33:$AJ$33,MATCH($E$18,$G$31:$AJ$31))),ATD$28,ATD$38),ATD$28))</f>
        <v>0</v>
      </c>
      <c r="ATG53" s="775">
        <f t="shared" si="1100"/>
        <v>0</v>
      </c>
      <c r="ATH53" s="775">
        <f t="shared" ref="ATH53" si="1101">IF(OR(ATF26&lt;$C$18,ATF26&gt;($C$18+9)),0,IF($F$2=1,IF($F$53&lt;(INDEX($G$33:$AJ$33,MATCH($E$18,$G$31:$AJ$31))),ATF$28,ATF$38),ATF$28))</f>
        <v>0</v>
      </c>
      <c r="ATI53" s="775">
        <f t="shared" ref="ATI53:ATJ53" si="1102">IF(OR(ATG26&lt;$C$18,ATG26&gt;($C$18+9)),0,IF($F$2=1,IF($F$53&lt;(INDEX($G$33:$AJ$33,MATCH($E$18,$G$31:$AJ$31))),ATG$28,ATG$38),ATG$28))</f>
        <v>0</v>
      </c>
      <c r="ATJ53" s="775">
        <f t="shared" si="1102"/>
        <v>0</v>
      </c>
      <c r="ATK53" s="775">
        <f t="shared" ref="ATK53" si="1103">IF(OR(ATI26&lt;$C$18,ATI26&gt;($C$18+9)),0,IF($F$2=1,IF($F$53&lt;(INDEX($G$33:$AJ$33,MATCH($E$18,$G$31:$AJ$31))),ATI$28,ATI$38),ATI$28))</f>
        <v>0</v>
      </c>
      <c r="ATL53" s="775">
        <f t="shared" ref="ATL53:ATM53" si="1104">IF(OR(ATJ26&lt;$C$18,ATJ26&gt;($C$18+9)),0,IF($F$2=1,IF($F$53&lt;(INDEX($G$33:$AJ$33,MATCH($E$18,$G$31:$AJ$31))),ATJ$28,ATJ$38),ATJ$28))</f>
        <v>0</v>
      </c>
      <c r="ATM53" s="775">
        <f t="shared" si="1104"/>
        <v>0</v>
      </c>
      <c r="ATN53" s="775">
        <f t="shared" ref="ATN53" si="1105">IF(OR(ATL26&lt;$C$18,ATL26&gt;($C$18+9)),0,IF($F$2=1,IF($F$53&lt;(INDEX($G$33:$AJ$33,MATCH($E$18,$G$31:$AJ$31))),ATL$28,ATL$38),ATL$28))</f>
        <v>0</v>
      </c>
      <c r="ATO53" s="775">
        <f t="shared" ref="ATO53:ATP53" si="1106">IF(OR(ATM26&lt;$C$18,ATM26&gt;($C$18+9)),0,IF($F$2=1,IF($F$53&lt;(INDEX($G$33:$AJ$33,MATCH($E$18,$G$31:$AJ$31))),ATM$28,ATM$38),ATM$28))</f>
        <v>0</v>
      </c>
      <c r="ATP53" s="775">
        <f t="shared" si="1106"/>
        <v>0</v>
      </c>
      <c r="ATQ53" s="775">
        <f t="shared" ref="ATQ53" si="1107">IF(OR(ATO26&lt;$C$18,ATO26&gt;($C$18+9)),0,IF($F$2=1,IF($F$53&lt;(INDEX($G$33:$AJ$33,MATCH($E$18,$G$31:$AJ$31))),ATO$28,ATO$38),ATO$28))</f>
        <v>0</v>
      </c>
      <c r="ATR53" s="775">
        <f t="shared" ref="ATR53:ATS53" si="1108">IF(OR(ATP26&lt;$C$18,ATP26&gt;($C$18+9)),0,IF($F$2=1,IF($F$53&lt;(INDEX($G$33:$AJ$33,MATCH($E$18,$G$31:$AJ$31))),ATP$28,ATP$38),ATP$28))</f>
        <v>0</v>
      </c>
      <c r="ATS53" s="775">
        <f t="shared" si="1108"/>
        <v>0</v>
      </c>
      <c r="ATT53" s="775">
        <f t="shared" ref="ATT53" si="1109">IF(OR(ATR26&lt;$C$18,ATR26&gt;($C$18+9)),0,IF($F$2=1,IF($F$53&lt;(INDEX($G$33:$AJ$33,MATCH($E$18,$G$31:$AJ$31))),ATR$28,ATR$38),ATR$28))</f>
        <v>0</v>
      </c>
      <c r="ATU53" s="775">
        <f t="shared" ref="ATU53:ATV53" si="1110">IF(OR(ATS26&lt;$C$18,ATS26&gt;($C$18+9)),0,IF($F$2=1,IF($F$53&lt;(INDEX($G$33:$AJ$33,MATCH($E$18,$G$31:$AJ$31))),ATS$28,ATS$38),ATS$28))</f>
        <v>0</v>
      </c>
      <c r="ATV53" s="775">
        <f t="shared" si="1110"/>
        <v>0</v>
      </c>
      <c r="ATW53" s="775">
        <f t="shared" ref="ATW53" si="1111">IF(OR(ATU26&lt;$C$18,ATU26&gt;($C$18+9)),0,IF($F$2=1,IF($F$53&lt;(INDEX($G$33:$AJ$33,MATCH($E$18,$G$31:$AJ$31))),ATU$28,ATU$38),ATU$28))</f>
        <v>0</v>
      </c>
      <c r="ATX53" s="775">
        <f t="shared" ref="ATX53:ATY53" si="1112">IF(OR(ATV26&lt;$C$18,ATV26&gt;($C$18+9)),0,IF($F$2=1,IF($F$53&lt;(INDEX($G$33:$AJ$33,MATCH($E$18,$G$31:$AJ$31))),ATV$28,ATV$38),ATV$28))</f>
        <v>0</v>
      </c>
      <c r="ATY53" s="775">
        <f t="shared" si="1112"/>
        <v>0</v>
      </c>
      <c r="ATZ53" s="775">
        <f t="shared" ref="ATZ53" si="1113">IF(OR(ATX26&lt;$C$18,ATX26&gt;($C$18+9)),0,IF($F$2=1,IF($F$53&lt;(INDEX($G$33:$AJ$33,MATCH($E$18,$G$31:$AJ$31))),ATX$28,ATX$38),ATX$28))</f>
        <v>0</v>
      </c>
      <c r="AUA53" s="775">
        <f t="shared" ref="AUA53:AUB53" si="1114">IF(OR(ATY26&lt;$C$18,ATY26&gt;($C$18+9)),0,IF($F$2=1,IF($F$53&lt;(INDEX($G$33:$AJ$33,MATCH($E$18,$G$31:$AJ$31))),ATY$28,ATY$38),ATY$28))</f>
        <v>0</v>
      </c>
      <c r="AUB53" s="775">
        <f t="shared" si="1114"/>
        <v>0</v>
      </c>
      <c r="AUC53" s="775">
        <f t="shared" ref="AUC53" si="1115">IF(OR(AUA26&lt;$C$18,AUA26&gt;($C$18+9)),0,IF($F$2=1,IF($F$53&lt;(INDEX($G$33:$AJ$33,MATCH($E$18,$G$31:$AJ$31))),AUA$28,AUA$38),AUA$28))</f>
        <v>0</v>
      </c>
      <c r="AUD53" s="775">
        <f t="shared" ref="AUD53:AUE53" si="1116">IF(OR(AUB26&lt;$C$18,AUB26&gt;($C$18+9)),0,IF($F$2=1,IF($F$53&lt;(INDEX($G$33:$AJ$33,MATCH($E$18,$G$31:$AJ$31))),AUB$28,AUB$38),AUB$28))</f>
        <v>0</v>
      </c>
      <c r="AUE53" s="775">
        <f t="shared" si="1116"/>
        <v>0</v>
      </c>
      <c r="AUF53" s="775">
        <f t="shared" ref="AUF53" si="1117">IF(OR(AUD26&lt;$C$18,AUD26&gt;($C$18+9)),0,IF($F$2=1,IF($F$53&lt;(INDEX($G$33:$AJ$33,MATCH($E$18,$G$31:$AJ$31))),AUD$28,AUD$38),AUD$28))</f>
        <v>0</v>
      </c>
      <c r="AUG53" s="775">
        <f t="shared" ref="AUG53:AUH53" si="1118">IF(OR(AUE26&lt;$C$18,AUE26&gt;($C$18+9)),0,IF($F$2=1,IF($F$53&lt;(INDEX($G$33:$AJ$33,MATCH($E$18,$G$31:$AJ$31))),AUE$28,AUE$38),AUE$28))</f>
        <v>0</v>
      </c>
      <c r="AUH53" s="775">
        <f t="shared" si="1118"/>
        <v>0</v>
      </c>
      <c r="AUI53" s="775">
        <f t="shared" ref="AUI53" si="1119">IF(OR(AUG26&lt;$C$18,AUG26&gt;($C$18+9)),0,IF($F$2=1,IF($F$53&lt;(INDEX($G$33:$AJ$33,MATCH($E$18,$G$31:$AJ$31))),AUG$28,AUG$38),AUG$28))</f>
        <v>0</v>
      </c>
      <c r="AUJ53" s="775">
        <f t="shared" ref="AUJ53:AUK53" si="1120">IF(OR(AUH26&lt;$C$18,AUH26&gt;($C$18+9)),0,IF($F$2=1,IF($F$53&lt;(INDEX($G$33:$AJ$33,MATCH($E$18,$G$31:$AJ$31))),AUH$28,AUH$38),AUH$28))</f>
        <v>0</v>
      </c>
      <c r="AUK53" s="775">
        <f t="shared" si="1120"/>
        <v>0</v>
      </c>
      <c r="AUL53" s="775">
        <f t="shared" ref="AUL53" si="1121">IF(OR(AUJ26&lt;$C$18,AUJ26&gt;($C$18+9)),0,IF($F$2=1,IF($F$53&lt;(INDEX($G$33:$AJ$33,MATCH($E$18,$G$31:$AJ$31))),AUJ$28,AUJ$38),AUJ$28))</f>
        <v>0</v>
      </c>
      <c r="AUM53" s="775">
        <f t="shared" ref="AUM53:AUN53" si="1122">IF(OR(AUK26&lt;$C$18,AUK26&gt;($C$18+9)),0,IF($F$2=1,IF($F$53&lt;(INDEX($G$33:$AJ$33,MATCH($E$18,$G$31:$AJ$31))),AUK$28,AUK$38),AUK$28))</f>
        <v>0</v>
      </c>
      <c r="AUN53" s="775">
        <f t="shared" si="1122"/>
        <v>0</v>
      </c>
      <c r="AUO53" s="775">
        <f t="shared" ref="AUO53" si="1123">IF(OR(AUM26&lt;$C$18,AUM26&gt;($C$18+9)),0,IF($F$2=1,IF($F$53&lt;(INDEX($G$33:$AJ$33,MATCH($E$18,$G$31:$AJ$31))),AUM$28,AUM$38),AUM$28))</f>
        <v>0</v>
      </c>
      <c r="AUP53" s="775">
        <f t="shared" ref="AUP53:AUQ53" si="1124">IF(OR(AUN26&lt;$C$18,AUN26&gt;($C$18+9)),0,IF($F$2=1,IF($F$53&lt;(INDEX($G$33:$AJ$33,MATCH($E$18,$G$31:$AJ$31))),AUN$28,AUN$38),AUN$28))</f>
        <v>0</v>
      </c>
      <c r="AUQ53" s="775">
        <f t="shared" si="1124"/>
        <v>0</v>
      </c>
      <c r="AUR53" s="775">
        <f t="shared" ref="AUR53" si="1125">IF(OR(AUP26&lt;$C$18,AUP26&gt;($C$18+9)),0,IF($F$2=1,IF($F$53&lt;(INDEX($G$33:$AJ$33,MATCH($E$18,$G$31:$AJ$31))),AUP$28,AUP$38),AUP$28))</f>
        <v>0</v>
      </c>
      <c r="AUS53" s="775">
        <f t="shared" ref="AUS53:AUT53" si="1126">IF(OR(AUQ26&lt;$C$18,AUQ26&gt;($C$18+9)),0,IF($F$2=1,IF($F$53&lt;(INDEX($G$33:$AJ$33,MATCH($E$18,$G$31:$AJ$31))),AUQ$28,AUQ$38),AUQ$28))</f>
        <v>0</v>
      </c>
      <c r="AUT53" s="775">
        <f t="shared" si="1126"/>
        <v>0</v>
      </c>
      <c r="AUU53" s="775">
        <f t="shared" ref="AUU53" si="1127">IF(OR(AUS26&lt;$C$18,AUS26&gt;($C$18+9)),0,IF($F$2=1,IF($F$53&lt;(INDEX($G$33:$AJ$33,MATCH($E$18,$G$31:$AJ$31))),AUS$28,AUS$38),AUS$28))</f>
        <v>0</v>
      </c>
      <c r="AUV53" s="775">
        <f t="shared" ref="AUV53:AUW53" si="1128">IF(OR(AUT26&lt;$C$18,AUT26&gt;($C$18+9)),0,IF($F$2=1,IF($F$53&lt;(INDEX($G$33:$AJ$33,MATCH($E$18,$G$31:$AJ$31))),AUT$28,AUT$38),AUT$28))</f>
        <v>0</v>
      </c>
      <c r="AUW53" s="775">
        <f t="shared" si="1128"/>
        <v>0</v>
      </c>
      <c r="AUX53" s="775">
        <f t="shared" ref="AUX53" si="1129">IF(OR(AUV26&lt;$C$18,AUV26&gt;($C$18+9)),0,IF($F$2=1,IF($F$53&lt;(INDEX($G$33:$AJ$33,MATCH($E$18,$G$31:$AJ$31))),AUV$28,AUV$38),AUV$28))</f>
        <v>0</v>
      </c>
      <c r="AUY53" s="775">
        <f t="shared" ref="AUY53:AUZ53" si="1130">IF(OR(AUW26&lt;$C$18,AUW26&gt;($C$18+9)),0,IF($F$2=1,IF($F$53&lt;(INDEX($G$33:$AJ$33,MATCH($E$18,$G$31:$AJ$31))),AUW$28,AUW$38),AUW$28))</f>
        <v>0</v>
      </c>
      <c r="AUZ53" s="775">
        <f t="shared" si="1130"/>
        <v>0</v>
      </c>
      <c r="AVA53" s="775">
        <f t="shared" ref="AVA53" si="1131">IF(OR(AUY26&lt;$C$18,AUY26&gt;($C$18+9)),0,IF($F$2=1,IF($F$53&lt;(INDEX($G$33:$AJ$33,MATCH($E$18,$G$31:$AJ$31))),AUY$28,AUY$38),AUY$28))</f>
        <v>0</v>
      </c>
      <c r="AVB53" s="775">
        <f t="shared" ref="AVB53:AVC53" si="1132">IF(OR(AUZ26&lt;$C$18,AUZ26&gt;($C$18+9)),0,IF($F$2=1,IF($F$53&lt;(INDEX($G$33:$AJ$33,MATCH($E$18,$G$31:$AJ$31))),AUZ$28,AUZ$38),AUZ$28))</f>
        <v>0</v>
      </c>
      <c r="AVC53" s="775">
        <f t="shared" si="1132"/>
        <v>0</v>
      </c>
      <c r="AVD53" s="775">
        <f t="shared" ref="AVD53" si="1133">IF(OR(AVB26&lt;$C$18,AVB26&gt;($C$18+9)),0,IF($F$2=1,IF($F$53&lt;(INDEX($G$33:$AJ$33,MATCH($E$18,$G$31:$AJ$31))),AVB$28,AVB$38),AVB$28))</f>
        <v>0</v>
      </c>
      <c r="AVE53" s="775">
        <f t="shared" ref="AVE53:AVF53" si="1134">IF(OR(AVC26&lt;$C$18,AVC26&gt;($C$18+9)),0,IF($F$2=1,IF($F$53&lt;(INDEX($G$33:$AJ$33,MATCH($E$18,$G$31:$AJ$31))),AVC$28,AVC$38),AVC$28))</f>
        <v>0</v>
      </c>
      <c r="AVF53" s="775">
        <f t="shared" si="1134"/>
        <v>0</v>
      </c>
      <c r="AVG53" s="775">
        <f t="shared" ref="AVG53" si="1135">IF(OR(AVE26&lt;$C$18,AVE26&gt;($C$18+9)),0,IF($F$2=1,IF($F$53&lt;(INDEX($G$33:$AJ$33,MATCH($E$18,$G$31:$AJ$31))),AVE$28,AVE$38),AVE$28))</f>
        <v>0</v>
      </c>
      <c r="AVH53" s="775">
        <f t="shared" ref="AVH53:AVI53" si="1136">IF(OR(AVF26&lt;$C$18,AVF26&gt;($C$18+9)),0,IF($F$2=1,IF($F$53&lt;(INDEX($G$33:$AJ$33,MATCH($E$18,$G$31:$AJ$31))),AVF$28,AVF$38),AVF$28))</f>
        <v>0</v>
      </c>
      <c r="AVI53" s="775">
        <f t="shared" si="1136"/>
        <v>0</v>
      </c>
      <c r="AVJ53" s="775">
        <f t="shared" ref="AVJ53" si="1137">IF(OR(AVH26&lt;$C$18,AVH26&gt;($C$18+9)),0,IF($F$2=1,IF($F$53&lt;(INDEX($G$33:$AJ$33,MATCH($E$18,$G$31:$AJ$31))),AVH$28,AVH$38),AVH$28))</f>
        <v>0</v>
      </c>
      <c r="AVK53" s="775">
        <f t="shared" ref="AVK53:AVL53" si="1138">IF(OR(AVI26&lt;$C$18,AVI26&gt;($C$18+9)),0,IF($F$2=1,IF($F$53&lt;(INDEX($G$33:$AJ$33,MATCH($E$18,$G$31:$AJ$31))),AVI$28,AVI$38),AVI$28))</f>
        <v>0</v>
      </c>
      <c r="AVL53" s="775">
        <f t="shared" si="1138"/>
        <v>0</v>
      </c>
      <c r="AVM53" s="775">
        <f t="shared" ref="AVM53" si="1139">IF(OR(AVK26&lt;$C$18,AVK26&gt;($C$18+9)),0,IF($F$2=1,IF($F$53&lt;(INDEX($G$33:$AJ$33,MATCH($E$18,$G$31:$AJ$31))),AVK$28,AVK$38),AVK$28))</f>
        <v>0</v>
      </c>
      <c r="AVN53" s="775">
        <f t="shared" ref="AVN53:AVO53" si="1140">IF(OR(AVL26&lt;$C$18,AVL26&gt;($C$18+9)),0,IF($F$2=1,IF($F$53&lt;(INDEX($G$33:$AJ$33,MATCH($E$18,$G$31:$AJ$31))),AVL$28,AVL$38),AVL$28))</f>
        <v>0</v>
      </c>
      <c r="AVO53" s="775">
        <f t="shared" si="1140"/>
        <v>0</v>
      </c>
      <c r="AVP53" s="775">
        <f t="shared" ref="AVP53" si="1141">IF(OR(AVN26&lt;$C$18,AVN26&gt;($C$18+9)),0,IF($F$2=1,IF($F$53&lt;(INDEX($G$33:$AJ$33,MATCH($E$18,$G$31:$AJ$31))),AVN$28,AVN$38),AVN$28))</f>
        <v>0</v>
      </c>
      <c r="AVQ53" s="775">
        <f t="shared" ref="AVQ53:AVR53" si="1142">IF(OR(AVO26&lt;$C$18,AVO26&gt;($C$18+9)),0,IF($F$2=1,IF($F$53&lt;(INDEX($G$33:$AJ$33,MATCH($E$18,$G$31:$AJ$31))),AVO$28,AVO$38),AVO$28))</f>
        <v>0</v>
      </c>
      <c r="AVR53" s="775">
        <f t="shared" si="1142"/>
        <v>0</v>
      </c>
      <c r="AVS53" s="775">
        <f t="shared" ref="AVS53" si="1143">IF(OR(AVQ26&lt;$C$18,AVQ26&gt;($C$18+9)),0,IF($F$2=1,IF($F$53&lt;(INDEX($G$33:$AJ$33,MATCH($E$18,$G$31:$AJ$31))),AVQ$28,AVQ$38),AVQ$28))</f>
        <v>0</v>
      </c>
      <c r="AVT53" s="775">
        <f t="shared" ref="AVT53:AVU53" si="1144">IF(OR(AVR26&lt;$C$18,AVR26&gt;($C$18+9)),0,IF($F$2=1,IF($F$53&lt;(INDEX($G$33:$AJ$33,MATCH($E$18,$G$31:$AJ$31))),AVR$28,AVR$38),AVR$28))</f>
        <v>0</v>
      </c>
      <c r="AVU53" s="775">
        <f t="shared" si="1144"/>
        <v>0</v>
      </c>
      <c r="AVV53" s="775">
        <f t="shared" ref="AVV53" si="1145">IF(OR(AVT26&lt;$C$18,AVT26&gt;($C$18+9)),0,IF($F$2=1,IF($F$53&lt;(INDEX($G$33:$AJ$33,MATCH($E$18,$G$31:$AJ$31))),AVT$28,AVT$38),AVT$28))</f>
        <v>0</v>
      </c>
      <c r="AVW53" s="775">
        <f t="shared" ref="AVW53:AVX53" si="1146">IF(OR(AVU26&lt;$C$18,AVU26&gt;($C$18+9)),0,IF($F$2=1,IF($F$53&lt;(INDEX($G$33:$AJ$33,MATCH($E$18,$G$31:$AJ$31))),AVU$28,AVU$38),AVU$28))</f>
        <v>0</v>
      </c>
      <c r="AVX53" s="775">
        <f t="shared" si="1146"/>
        <v>0</v>
      </c>
      <c r="AVY53" s="775">
        <f t="shared" ref="AVY53" si="1147">IF(OR(AVW26&lt;$C$18,AVW26&gt;($C$18+9)),0,IF($F$2=1,IF($F$53&lt;(INDEX($G$33:$AJ$33,MATCH($E$18,$G$31:$AJ$31))),AVW$28,AVW$38),AVW$28))</f>
        <v>0</v>
      </c>
      <c r="AVZ53" s="775">
        <f t="shared" ref="AVZ53:AWA53" si="1148">IF(OR(AVX26&lt;$C$18,AVX26&gt;($C$18+9)),0,IF($F$2=1,IF($F$53&lt;(INDEX($G$33:$AJ$33,MATCH($E$18,$G$31:$AJ$31))),AVX$28,AVX$38),AVX$28))</f>
        <v>0</v>
      </c>
      <c r="AWA53" s="775">
        <f t="shared" si="1148"/>
        <v>0</v>
      </c>
      <c r="AWB53" s="775">
        <f t="shared" ref="AWB53" si="1149">IF(OR(AVZ26&lt;$C$18,AVZ26&gt;($C$18+9)),0,IF($F$2=1,IF($F$53&lt;(INDEX($G$33:$AJ$33,MATCH($E$18,$G$31:$AJ$31))),AVZ$28,AVZ$38),AVZ$28))</f>
        <v>0</v>
      </c>
      <c r="AWC53" s="775">
        <f t="shared" ref="AWC53:AWD53" si="1150">IF(OR(AWA26&lt;$C$18,AWA26&gt;($C$18+9)),0,IF($F$2=1,IF($F$53&lt;(INDEX($G$33:$AJ$33,MATCH($E$18,$G$31:$AJ$31))),AWA$28,AWA$38),AWA$28))</f>
        <v>0</v>
      </c>
      <c r="AWD53" s="775">
        <f t="shared" si="1150"/>
        <v>0</v>
      </c>
      <c r="AWE53" s="775">
        <f t="shared" ref="AWE53" si="1151">IF(OR(AWC26&lt;$C$18,AWC26&gt;($C$18+9)),0,IF($F$2=1,IF($F$53&lt;(INDEX($G$33:$AJ$33,MATCH($E$18,$G$31:$AJ$31))),AWC$28,AWC$38),AWC$28))</f>
        <v>0</v>
      </c>
      <c r="AWF53" s="775">
        <f t="shared" ref="AWF53:AWG53" si="1152">IF(OR(AWD26&lt;$C$18,AWD26&gt;($C$18+9)),0,IF($F$2=1,IF($F$53&lt;(INDEX($G$33:$AJ$33,MATCH($E$18,$G$31:$AJ$31))),AWD$28,AWD$38),AWD$28))</f>
        <v>0</v>
      </c>
      <c r="AWG53" s="775">
        <f t="shared" si="1152"/>
        <v>0</v>
      </c>
      <c r="AWH53" s="775">
        <f t="shared" ref="AWH53" si="1153">IF(OR(AWF26&lt;$C$18,AWF26&gt;($C$18+9)),0,IF($F$2=1,IF($F$53&lt;(INDEX($G$33:$AJ$33,MATCH($E$18,$G$31:$AJ$31))),AWF$28,AWF$38),AWF$28))</f>
        <v>0</v>
      </c>
      <c r="AWI53" s="775">
        <f t="shared" ref="AWI53:AWJ53" si="1154">IF(OR(AWG26&lt;$C$18,AWG26&gt;($C$18+9)),0,IF($F$2=1,IF($F$53&lt;(INDEX($G$33:$AJ$33,MATCH($E$18,$G$31:$AJ$31))),AWG$28,AWG$38),AWG$28))</f>
        <v>0</v>
      </c>
      <c r="AWJ53" s="775">
        <f t="shared" si="1154"/>
        <v>0</v>
      </c>
      <c r="AWK53" s="775">
        <f t="shared" ref="AWK53" si="1155">IF(OR(AWI26&lt;$C$18,AWI26&gt;($C$18+9)),0,IF($F$2=1,IF($F$53&lt;(INDEX($G$33:$AJ$33,MATCH($E$18,$G$31:$AJ$31))),AWI$28,AWI$38),AWI$28))</f>
        <v>0</v>
      </c>
      <c r="AWL53" s="775">
        <f t="shared" ref="AWL53:AWM53" si="1156">IF(OR(AWJ26&lt;$C$18,AWJ26&gt;($C$18+9)),0,IF($F$2=1,IF($F$53&lt;(INDEX($G$33:$AJ$33,MATCH($E$18,$G$31:$AJ$31))),AWJ$28,AWJ$38),AWJ$28))</f>
        <v>0</v>
      </c>
      <c r="AWM53" s="775">
        <f t="shared" si="1156"/>
        <v>0</v>
      </c>
      <c r="AWN53" s="775">
        <f t="shared" ref="AWN53" si="1157">IF(OR(AWL26&lt;$C$18,AWL26&gt;($C$18+9)),0,IF($F$2=1,IF($F$53&lt;(INDEX($G$33:$AJ$33,MATCH($E$18,$G$31:$AJ$31))),AWL$28,AWL$38),AWL$28))</f>
        <v>0</v>
      </c>
      <c r="AWO53" s="775">
        <f t="shared" ref="AWO53:AWP53" si="1158">IF(OR(AWM26&lt;$C$18,AWM26&gt;($C$18+9)),0,IF($F$2=1,IF($F$53&lt;(INDEX($G$33:$AJ$33,MATCH($E$18,$G$31:$AJ$31))),AWM$28,AWM$38),AWM$28))</f>
        <v>0</v>
      </c>
      <c r="AWP53" s="775">
        <f t="shared" si="1158"/>
        <v>0</v>
      </c>
      <c r="AWQ53" s="775">
        <f t="shared" ref="AWQ53" si="1159">IF(OR(AWO26&lt;$C$18,AWO26&gt;($C$18+9)),0,IF($F$2=1,IF($F$53&lt;(INDEX($G$33:$AJ$33,MATCH($E$18,$G$31:$AJ$31))),AWO$28,AWO$38),AWO$28))</f>
        <v>0</v>
      </c>
      <c r="AWR53" s="775">
        <f t="shared" ref="AWR53:AWS53" si="1160">IF(OR(AWP26&lt;$C$18,AWP26&gt;($C$18+9)),0,IF($F$2=1,IF($F$53&lt;(INDEX($G$33:$AJ$33,MATCH($E$18,$G$31:$AJ$31))),AWP$28,AWP$38),AWP$28))</f>
        <v>0</v>
      </c>
      <c r="AWS53" s="775">
        <f t="shared" si="1160"/>
        <v>0</v>
      </c>
      <c r="AWT53" s="775">
        <f t="shared" ref="AWT53" si="1161">IF(OR(AWR26&lt;$C$18,AWR26&gt;($C$18+9)),0,IF($F$2=1,IF($F$53&lt;(INDEX($G$33:$AJ$33,MATCH($E$18,$G$31:$AJ$31))),AWR$28,AWR$38),AWR$28))</f>
        <v>0</v>
      </c>
      <c r="AWU53" s="775">
        <f t="shared" ref="AWU53:AWV53" si="1162">IF(OR(AWS26&lt;$C$18,AWS26&gt;($C$18+9)),0,IF($F$2=1,IF($F$53&lt;(INDEX($G$33:$AJ$33,MATCH($E$18,$G$31:$AJ$31))),AWS$28,AWS$38),AWS$28))</f>
        <v>0</v>
      </c>
      <c r="AWV53" s="775">
        <f t="shared" si="1162"/>
        <v>0</v>
      </c>
      <c r="AWW53" s="775">
        <f t="shared" ref="AWW53" si="1163">IF(OR(AWU26&lt;$C$18,AWU26&gt;($C$18+9)),0,IF($F$2=1,IF($F$53&lt;(INDEX($G$33:$AJ$33,MATCH($E$18,$G$31:$AJ$31))),AWU$28,AWU$38),AWU$28))</f>
        <v>0</v>
      </c>
      <c r="AWX53" s="775">
        <f t="shared" ref="AWX53:AWY53" si="1164">IF(OR(AWV26&lt;$C$18,AWV26&gt;($C$18+9)),0,IF($F$2=1,IF($F$53&lt;(INDEX($G$33:$AJ$33,MATCH($E$18,$G$31:$AJ$31))),AWV$28,AWV$38),AWV$28))</f>
        <v>0</v>
      </c>
      <c r="AWY53" s="775">
        <f t="shared" si="1164"/>
        <v>0</v>
      </c>
      <c r="AWZ53" s="775">
        <f t="shared" ref="AWZ53" si="1165">IF(OR(AWX26&lt;$C$18,AWX26&gt;($C$18+9)),0,IF($F$2=1,IF($F$53&lt;(INDEX($G$33:$AJ$33,MATCH($E$18,$G$31:$AJ$31))),AWX$28,AWX$38),AWX$28))</f>
        <v>0</v>
      </c>
      <c r="AXA53" s="775">
        <f t="shared" ref="AXA53:AXB53" si="1166">IF(OR(AWY26&lt;$C$18,AWY26&gt;($C$18+9)),0,IF($F$2=1,IF($F$53&lt;(INDEX($G$33:$AJ$33,MATCH($E$18,$G$31:$AJ$31))),AWY$28,AWY$38),AWY$28))</f>
        <v>0</v>
      </c>
      <c r="AXB53" s="775">
        <f t="shared" si="1166"/>
        <v>0</v>
      </c>
      <c r="AXC53" s="775">
        <f t="shared" ref="AXC53" si="1167">IF(OR(AXA26&lt;$C$18,AXA26&gt;($C$18+9)),0,IF($F$2=1,IF($F$53&lt;(INDEX($G$33:$AJ$33,MATCH($E$18,$G$31:$AJ$31))),AXA$28,AXA$38),AXA$28))</f>
        <v>0</v>
      </c>
      <c r="AXD53" s="775">
        <f t="shared" ref="AXD53:AXE53" si="1168">IF(OR(AXB26&lt;$C$18,AXB26&gt;($C$18+9)),0,IF($F$2=1,IF($F$53&lt;(INDEX($G$33:$AJ$33,MATCH($E$18,$G$31:$AJ$31))),AXB$28,AXB$38),AXB$28))</f>
        <v>0</v>
      </c>
      <c r="AXE53" s="775">
        <f t="shared" si="1168"/>
        <v>0</v>
      </c>
      <c r="AXF53" s="775">
        <f t="shared" ref="AXF53" si="1169">IF(OR(AXD26&lt;$C$18,AXD26&gt;($C$18+9)),0,IF($F$2=1,IF($F$53&lt;(INDEX($G$33:$AJ$33,MATCH($E$18,$G$31:$AJ$31))),AXD$28,AXD$38),AXD$28))</f>
        <v>0</v>
      </c>
      <c r="AXG53" s="775">
        <f t="shared" ref="AXG53:AXH53" si="1170">IF(OR(AXE26&lt;$C$18,AXE26&gt;($C$18+9)),0,IF($F$2=1,IF($F$53&lt;(INDEX($G$33:$AJ$33,MATCH($E$18,$G$31:$AJ$31))),AXE$28,AXE$38),AXE$28))</f>
        <v>0</v>
      </c>
      <c r="AXH53" s="775">
        <f t="shared" si="1170"/>
        <v>0</v>
      </c>
      <c r="AXI53" s="775">
        <f t="shared" ref="AXI53" si="1171">IF(OR(AXG26&lt;$C$18,AXG26&gt;($C$18+9)),0,IF($F$2=1,IF($F$53&lt;(INDEX($G$33:$AJ$33,MATCH($E$18,$G$31:$AJ$31))),AXG$28,AXG$38),AXG$28))</f>
        <v>0</v>
      </c>
      <c r="AXJ53" s="775">
        <f t="shared" ref="AXJ53:AXK53" si="1172">IF(OR(AXH26&lt;$C$18,AXH26&gt;($C$18+9)),0,IF($F$2=1,IF($F$53&lt;(INDEX($G$33:$AJ$33,MATCH($E$18,$G$31:$AJ$31))),AXH$28,AXH$38),AXH$28))</f>
        <v>0</v>
      </c>
      <c r="AXK53" s="775">
        <f t="shared" si="1172"/>
        <v>0</v>
      </c>
      <c r="AXL53" s="775">
        <f t="shared" ref="AXL53" si="1173">IF(OR(AXJ26&lt;$C$18,AXJ26&gt;($C$18+9)),0,IF($F$2=1,IF($F$53&lt;(INDEX($G$33:$AJ$33,MATCH($E$18,$G$31:$AJ$31))),AXJ$28,AXJ$38),AXJ$28))</f>
        <v>0</v>
      </c>
      <c r="AXM53" s="775">
        <f t="shared" ref="AXM53:AXN53" si="1174">IF(OR(AXK26&lt;$C$18,AXK26&gt;($C$18+9)),0,IF($F$2=1,IF($F$53&lt;(INDEX($G$33:$AJ$33,MATCH($E$18,$G$31:$AJ$31))),AXK$28,AXK$38),AXK$28))</f>
        <v>0</v>
      </c>
      <c r="AXN53" s="775">
        <f t="shared" si="1174"/>
        <v>0</v>
      </c>
      <c r="AXO53" s="775">
        <f t="shared" ref="AXO53" si="1175">IF(OR(AXM26&lt;$C$18,AXM26&gt;($C$18+9)),0,IF($F$2=1,IF($F$53&lt;(INDEX($G$33:$AJ$33,MATCH($E$18,$G$31:$AJ$31))),AXM$28,AXM$38),AXM$28))</f>
        <v>0</v>
      </c>
      <c r="AXP53" s="775">
        <f t="shared" ref="AXP53:AXQ53" si="1176">IF(OR(AXN26&lt;$C$18,AXN26&gt;($C$18+9)),0,IF($F$2=1,IF($F$53&lt;(INDEX($G$33:$AJ$33,MATCH($E$18,$G$31:$AJ$31))),AXN$28,AXN$38),AXN$28))</f>
        <v>0</v>
      </c>
      <c r="AXQ53" s="775">
        <f t="shared" si="1176"/>
        <v>0</v>
      </c>
      <c r="AXR53" s="775">
        <f t="shared" ref="AXR53" si="1177">IF(OR(AXP26&lt;$C$18,AXP26&gt;($C$18+9)),0,IF($F$2=1,IF($F$53&lt;(INDEX($G$33:$AJ$33,MATCH($E$18,$G$31:$AJ$31))),AXP$28,AXP$38),AXP$28))</f>
        <v>0</v>
      </c>
      <c r="AXS53" s="775">
        <f t="shared" ref="AXS53:AXT53" si="1178">IF(OR(AXQ26&lt;$C$18,AXQ26&gt;($C$18+9)),0,IF($F$2=1,IF($F$53&lt;(INDEX($G$33:$AJ$33,MATCH($E$18,$G$31:$AJ$31))),AXQ$28,AXQ$38),AXQ$28))</f>
        <v>0</v>
      </c>
      <c r="AXT53" s="775">
        <f t="shared" si="1178"/>
        <v>0</v>
      </c>
      <c r="AXU53" s="775">
        <f t="shared" ref="AXU53" si="1179">IF(OR(AXS26&lt;$C$18,AXS26&gt;($C$18+9)),0,IF($F$2=1,IF($F$53&lt;(INDEX($G$33:$AJ$33,MATCH($E$18,$G$31:$AJ$31))),AXS$28,AXS$38),AXS$28))</f>
        <v>0</v>
      </c>
      <c r="AXV53" s="775">
        <f t="shared" ref="AXV53:AXW53" si="1180">IF(OR(AXT26&lt;$C$18,AXT26&gt;($C$18+9)),0,IF($F$2=1,IF($F$53&lt;(INDEX($G$33:$AJ$33,MATCH($E$18,$G$31:$AJ$31))),AXT$28,AXT$38),AXT$28))</f>
        <v>0</v>
      </c>
      <c r="AXW53" s="775">
        <f t="shared" si="1180"/>
        <v>0</v>
      </c>
      <c r="AXX53" s="775">
        <f t="shared" ref="AXX53" si="1181">IF(OR(AXV26&lt;$C$18,AXV26&gt;($C$18+9)),0,IF($F$2=1,IF($F$53&lt;(INDEX($G$33:$AJ$33,MATCH($E$18,$G$31:$AJ$31))),AXV$28,AXV$38),AXV$28))</f>
        <v>0</v>
      </c>
      <c r="AXY53" s="775">
        <f t="shared" ref="AXY53:AXZ53" si="1182">IF(OR(AXW26&lt;$C$18,AXW26&gt;($C$18+9)),0,IF($F$2=1,IF($F$53&lt;(INDEX($G$33:$AJ$33,MATCH($E$18,$G$31:$AJ$31))),AXW$28,AXW$38),AXW$28))</f>
        <v>0</v>
      </c>
      <c r="AXZ53" s="775">
        <f t="shared" si="1182"/>
        <v>0</v>
      </c>
      <c r="AYA53" s="775">
        <f t="shared" ref="AYA53" si="1183">IF(OR(AXY26&lt;$C$18,AXY26&gt;($C$18+9)),0,IF($F$2=1,IF($F$53&lt;(INDEX($G$33:$AJ$33,MATCH($E$18,$G$31:$AJ$31))),AXY$28,AXY$38),AXY$28))</f>
        <v>0</v>
      </c>
      <c r="AYB53" s="775">
        <f t="shared" ref="AYB53:AYC53" si="1184">IF(OR(AXZ26&lt;$C$18,AXZ26&gt;($C$18+9)),0,IF($F$2=1,IF($F$53&lt;(INDEX($G$33:$AJ$33,MATCH($E$18,$G$31:$AJ$31))),AXZ$28,AXZ$38),AXZ$28))</f>
        <v>0</v>
      </c>
      <c r="AYC53" s="775">
        <f t="shared" si="1184"/>
        <v>0</v>
      </c>
      <c r="AYD53" s="775">
        <f t="shared" ref="AYD53" si="1185">IF(OR(AYB26&lt;$C$18,AYB26&gt;($C$18+9)),0,IF($F$2=1,IF($F$53&lt;(INDEX($G$33:$AJ$33,MATCH($E$18,$G$31:$AJ$31))),AYB$28,AYB$38),AYB$28))</f>
        <v>0</v>
      </c>
      <c r="AYE53" s="775">
        <f t="shared" ref="AYE53:AYF53" si="1186">IF(OR(AYC26&lt;$C$18,AYC26&gt;($C$18+9)),0,IF($F$2=1,IF($F$53&lt;(INDEX($G$33:$AJ$33,MATCH($E$18,$G$31:$AJ$31))),AYC$28,AYC$38),AYC$28))</f>
        <v>0</v>
      </c>
      <c r="AYF53" s="775">
        <f t="shared" si="1186"/>
        <v>0</v>
      </c>
      <c r="AYG53" s="775">
        <f t="shared" ref="AYG53" si="1187">IF(OR(AYE26&lt;$C$18,AYE26&gt;($C$18+9)),0,IF($F$2=1,IF($F$53&lt;(INDEX($G$33:$AJ$33,MATCH($E$18,$G$31:$AJ$31))),AYE$28,AYE$38),AYE$28))</f>
        <v>0</v>
      </c>
      <c r="AYH53" s="775">
        <f t="shared" ref="AYH53:AYI53" si="1188">IF(OR(AYF26&lt;$C$18,AYF26&gt;($C$18+9)),0,IF($F$2=1,IF($F$53&lt;(INDEX($G$33:$AJ$33,MATCH($E$18,$G$31:$AJ$31))),AYF$28,AYF$38),AYF$28))</f>
        <v>0</v>
      </c>
      <c r="AYI53" s="775">
        <f t="shared" si="1188"/>
        <v>0</v>
      </c>
      <c r="AYJ53" s="775">
        <f t="shared" ref="AYJ53" si="1189">IF(OR(AYH26&lt;$C$18,AYH26&gt;($C$18+9)),0,IF($F$2=1,IF($F$53&lt;(INDEX($G$33:$AJ$33,MATCH($E$18,$G$31:$AJ$31))),AYH$28,AYH$38),AYH$28))</f>
        <v>0</v>
      </c>
      <c r="AYK53" s="775">
        <f t="shared" ref="AYK53:AYL53" si="1190">IF(OR(AYI26&lt;$C$18,AYI26&gt;($C$18+9)),0,IF($F$2=1,IF($F$53&lt;(INDEX($G$33:$AJ$33,MATCH($E$18,$G$31:$AJ$31))),AYI$28,AYI$38),AYI$28))</f>
        <v>0</v>
      </c>
      <c r="AYL53" s="775">
        <f t="shared" si="1190"/>
        <v>0</v>
      </c>
      <c r="AYM53" s="775">
        <f t="shared" ref="AYM53" si="1191">IF(OR(AYK26&lt;$C$18,AYK26&gt;($C$18+9)),0,IF($F$2=1,IF($F$53&lt;(INDEX($G$33:$AJ$33,MATCH($E$18,$G$31:$AJ$31))),AYK$28,AYK$38),AYK$28))</f>
        <v>0</v>
      </c>
      <c r="AYN53" s="775">
        <f t="shared" ref="AYN53:AYO53" si="1192">IF(OR(AYL26&lt;$C$18,AYL26&gt;($C$18+9)),0,IF($F$2=1,IF($F$53&lt;(INDEX($G$33:$AJ$33,MATCH($E$18,$G$31:$AJ$31))),AYL$28,AYL$38),AYL$28))</f>
        <v>0</v>
      </c>
      <c r="AYO53" s="775">
        <f t="shared" si="1192"/>
        <v>0</v>
      </c>
      <c r="AYP53" s="775">
        <f t="shared" ref="AYP53" si="1193">IF(OR(AYN26&lt;$C$18,AYN26&gt;($C$18+9)),0,IF($F$2=1,IF($F$53&lt;(INDEX($G$33:$AJ$33,MATCH($E$18,$G$31:$AJ$31))),AYN$28,AYN$38),AYN$28))</f>
        <v>0</v>
      </c>
      <c r="AYQ53" s="775">
        <f t="shared" ref="AYQ53:AYR53" si="1194">IF(OR(AYO26&lt;$C$18,AYO26&gt;($C$18+9)),0,IF($F$2=1,IF($F$53&lt;(INDEX($G$33:$AJ$33,MATCH($E$18,$G$31:$AJ$31))),AYO$28,AYO$38),AYO$28))</f>
        <v>0</v>
      </c>
      <c r="AYR53" s="775">
        <f t="shared" si="1194"/>
        <v>0</v>
      </c>
      <c r="AYS53" s="775">
        <f t="shared" ref="AYS53" si="1195">IF(OR(AYQ26&lt;$C$18,AYQ26&gt;($C$18+9)),0,IF($F$2=1,IF($F$53&lt;(INDEX($G$33:$AJ$33,MATCH($E$18,$G$31:$AJ$31))),AYQ$28,AYQ$38),AYQ$28))</f>
        <v>0</v>
      </c>
      <c r="AYT53" s="775">
        <f t="shared" ref="AYT53:AYU53" si="1196">IF(OR(AYR26&lt;$C$18,AYR26&gt;($C$18+9)),0,IF($F$2=1,IF($F$53&lt;(INDEX($G$33:$AJ$33,MATCH($E$18,$G$31:$AJ$31))),AYR$28,AYR$38),AYR$28))</f>
        <v>0</v>
      </c>
      <c r="AYU53" s="775">
        <f t="shared" si="1196"/>
        <v>0</v>
      </c>
      <c r="AYV53" s="775">
        <f t="shared" ref="AYV53" si="1197">IF(OR(AYT26&lt;$C$18,AYT26&gt;($C$18+9)),0,IF($F$2=1,IF($F$53&lt;(INDEX($G$33:$AJ$33,MATCH($E$18,$G$31:$AJ$31))),AYT$28,AYT$38),AYT$28))</f>
        <v>0</v>
      </c>
      <c r="AYW53" s="775">
        <f t="shared" ref="AYW53:AYX53" si="1198">IF(OR(AYU26&lt;$C$18,AYU26&gt;($C$18+9)),0,IF($F$2=1,IF($F$53&lt;(INDEX($G$33:$AJ$33,MATCH($E$18,$G$31:$AJ$31))),AYU$28,AYU$38),AYU$28))</f>
        <v>0</v>
      </c>
      <c r="AYX53" s="775">
        <f t="shared" si="1198"/>
        <v>0</v>
      </c>
      <c r="AYY53" s="775">
        <f t="shared" ref="AYY53" si="1199">IF(OR(AYW26&lt;$C$18,AYW26&gt;($C$18+9)),0,IF($F$2=1,IF($F$53&lt;(INDEX($G$33:$AJ$33,MATCH($E$18,$G$31:$AJ$31))),AYW$28,AYW$38),AYW$28))</f>
        <v>0</v>
      </c>
      <c r="AYZ53" s="775">
        <f t="shared" ref="AYZ53:AZA53" si="1200">IF(OR(AYX26&lt;$C$18,AYX26&gt;($C$18+9)),0,IF($F$2=1,IF($F$53&lt;(INDEX($G$33:$AJ$33,MATCH($E$18,$G$31:$AJ$31))),AYX$28,AYX$38),AYX$28))</f>
        <v>0</v>
      </c>
      <c r="AZA53" s="775">
        <f t="shared" si="1200"/>
        <v>0</v>
      </c>
      <c r="AZB53" s="775">
        <f t="shared" ref="AZB53" si="1201">IF(OR(AYZ26&lt;$C$18,AYZ26&gt;($C$18+9)),0,IF($F$2=1,IF($F$53&lt;(INDEX($G$33:$AJ$33,MATCH($E$18,$G$31:$AJ$31))),AYZ$28,AYZ$38),AYZ$28))</f>
        <v>0</v>
      </c>
      <c r="AZC53" s="775">
        <f t="shared" ref="AZC53:AZD53" si="1202">IF(OR(AZA26&lt;$C$18,AZA26&gt;($C$18+9)),0,IF($F$2=1,IF($F$53&lt;(INDEX($G$33:$AJ$33,MATCH($E$18,$G$31:$AJ$31))),AZA$28,AZA$38),AZA$28))</f>
        <v>0</v>
      </c>
      <c r="AZD53" s="775">
        <f t="shared" si="1202"/>
        <v>0</v>
      </c>
      <c r="AZE53" s="775">
        <f t="shared" ref="AZE53" si="1203">IF(OR(AZC26&lt;$C$18,AZC26&gt;($C$18+9)),0,IF($F$2=1,IF($F$53&lt;(INDEX($G$33:$AJ$33,MATCH($E$18,$G$31:$AJ$31))),AZC$28,AZC$38),AZC$28))</f>
        <v>0</v>
      </c>
      <c r="AZF53" s="775">
        <f t="shared" ref="AZF53:AZG53" si="1204">IF(OR(AZD26&lt;$C$18,AZD26&gt;($C$18+9)),0,IF($F$2=1,IF($F$53&lt;(INDEX($G$33:$AJ$33,MATCH($E$18,$G$31:$AJ$31))),AZD$28,AZD$38),AZD$28))</f>
        <v>0</v>
      </c>
      <c r="AZG53" s="775">
        <f t="shared" si="1204"/>
        <v>0</v>
      </c>
      <c r="AZH53" s="775">
        <f t="shared" ref="AZH53" si="1205">IF(OR(AZF26&lt;$C$18,AZF26&gt;($C$18+9)),0,IF($F$2=1,IF($F$53&lt;(INDEX($G$33:$AJ$33,MATCH($E$18,$G$31:$AJ$31))),AZF$28,AZF$38),AZF$28))</f>
        <v>0</v>
      </c>
      <c r="AZI53" s="775">
        <f t="shared" ref="AZI53:AZJ53" si="1206">IF(OR(AZG26&lt;$C$18,AZG26&gt;($C$18+9)),0,IF($F$2=1,IF($F$53&lt;(INDEX($G$33:$AJ$33,MATCH($E$18,$G$31:$AJ$31))),AZG$28,AZG$38),AZG$28))</f>
        <v>0</v>
      </c>
      <c r="AZJ53" s="775">
        <f t="shared" si="1206"/>
        <v>0</v>
      </c>
      <c r="AZK53" s="775">
        <f t="shared" ref="AZK53" si="1207">IF(OR(AZI26&lt;$C$18,AZI26&gt;($C$18+9)),0,IF($F$2=1,IF($F$53&lt;(INDEX($G$33:$AJ$33,MATCH($E$18,$G$31:$AJ$31))),AZI$28,AZI$38),AZI$28))</f>
        <v>0</v>
      </c>
      <c r="AZL53" s="775">
        <f t="shared" ref="AZL53:AZM53" si="1208">IF(OR(AZJ26&lt;$C$18,AZJ26&gt;($C$18+9)),0,IF($F$2=1,IF($F$53&lt;(INDEX($G$33:$AJ$33,MATCH($E$18,$G$31:$AJ$31))),AZJ$28,AZJ$38),AZJ$28))</f>
        <v>0</v>
      </c>
      <c r="AZM53" s="775">
        <f t="shared" si="1208"/>
        <v>0</v>
      </c>
      <c r="AZN53" s="775">
        <f t="shared" ref="AZN53" si="1209">IF(OR(AZL26&lt;$C$18,AZL26&gt;($C$18+9)),0,IF($F$2=1,IF($F$53&lt;(INDEX($G$33:$AJ$33,MATCH($E$18,$G$31:$AJ$31))),AZL$28,AZL$38),AZL$28))</f>
        <v>0</v>
      </c>
      <c r="AZO53" s="775">
        <f t="shared" ref="AZO53:AZP53" si="1210">IF(OR(AZM26&lt;$C$18,AZM26&gt;($C$18+9)),0,IF($F$2=1,IF($F$53&lt;(INDEX($G$33:$AJ$33,MATCH($E$18,$G$31:$AJ$31))),AZM$28,AZM$38),AZM$28))</f>
        <v>0</v>
      </c>
      <c r="AZP53" s="775">
        <f t="shared" si="1210"/>
        <v>0</v>
      </c>
      <c r="AZQ53" s="775">
        <f t="shared" ref="AZQ53" si="1211">IF(OR(AZO26&lt;$C$18,AZO26&gt;($C$18+9)),0,IF($F$2=1,IF($F$53&lt;(INDEX($G$33:$AJ$33,MATCH($E$18,$G$31:$AJ$31))),AZO$28,AZO$38),AZO$28))</f>
        <v>0</v>
      </c>
      <c r="AZR53" s="775">
        <f t="shared" ref="AZR53:AZS53" si="1212">IF(OR(AZP26&lt;$C$18,AZP26&gt;($C$18+9)),0,IF($F$2=1,IF($F$53&lt;(INDEX($G$33:$AJ$33,MATCH($E$18,$G$31:$AJ$31))),AZP$28,AZP$38),AZP$28))</f>
        <v>0</v>
      </c>
      <c r="AZS53" s="775">
        <f t="shared" si="1212"/>
        <v>0</v>
      </c>
      <c r="AZT53" s="775">
        <f t="shared" ref="AZT53" si="1213">IF(OR(AZR26&lt;$C$18,AZR26&gt;($C$18+9)),0,IF($F$2=1,IF($F$53&lt;(INDEX($G$33:$AJ$33,MATCH($E$18,$G$31:$AJ$31))),AZR$28,AZR$38),AZR$28))</f>
        <v>0</v>
      </c>
      <c r="AZU53" s="775">
        <f t="shared" ref="AZU53:AZV53" si="1214">IF(OR(AZS26&lt;$C$18,AZS26&gt;($C$18+9)),0,IF($F$2=1,IF($F$53&lt;(INDEX($G$33:$AJ$33,MATCH($E$18,$G$31:$AJ$31))),AZS$28,AZS$38),AZS$28))</f>
        <v>0</v>
      </c>
      <c r="AZV53" s="775">
        <f t="shared" si="1214"/>
        <v>0</v>
      </c>
      <c r="AZW53" s="775">
        <f t="shared" ref="AZW53" si="1215">IF(OR(AZU26&lt;$C$18,AZU26&gt;($C$18+9)),0,IF($F$2=1,IF($F$53&lt;(INDEX($G$33:$AJ$33,MATCH($E$18,$G$31:$AJ$31))),AZU$28,AZU$38),AZU$28))</f>
        <v>0</v>
      </c>
      <c r="AZX53" s="775">
        <f t="shared" ref="AZX53:AZY53" si="1216">IF(OR(AZV26&lt;$C$18,AZV26&gt;($C$18+9)),0,IF($F$2=1,IF($F$53&lt;(INDEX($G$33:$AJ$33,MATCH($E$18,$G$31:$AJ$31))),AZV$28,AZV$38),AZV$28))</f>
        <v>0</v>
      </c>
      <c r="AZY53" s="775">
        <f t="shared" si="1216"/>
        <v>0</v>
      </c>
      <c r="AZZ53" s="775">
        <f t="shared" ref="AZZ53" si="1217">IF(OR(AZX26&lt;$C$18,AZX26&gt;($C$18+9)),0,IF($F$2=1,IF($F$53&lt;(INDEX($G$33:$AJ$33,MATCH($E$18,$G$31:$AJ$31))),AZX$28,AZX$38),AZX$28))</f>
        <v>0</v>
      </c>
      <c r="BAA53" s="775">
        <f t="shared" ref="BAA53:BAB53" si="1218">IF(OR(AZY26&lt;$C$18,AZY26&gt;($C$18+9)),0,IF($F$2=1,IF($F$53&lt;(INDEX($G$33:$AJ$33,MATCH($E$18,$G$31:$AJ$31))),AZY$28,AZY$38),AZY$28))</f>
        <v>0</v>
      </c>
      <c r="BAB53" s="775">
        <f t="shared" si="1218"/>
        <v>0</v>
      </c>
      <c r="BAC53" s="775">
        <f t="shared" ref="BAC53" si="1219">IF(OR(BAA26&lt;$C$18,BAA26&gt;($C$18+9)),0,IF($F$2=1,IF($F$53&lt;(INDEX($G$33:$AJ$33,MATCH($E$18,$G$31:$AJ$31))),BAA$28,BAA$38),BAA$28))</f>
        <v>0</v>
      </c>
      <c r="BAD53" s="775">
        <f t="shared" ref="BAD53:BAE53" si="1220">IF(OR(BAB26&lt;$C$18,BAB26&gt;($C$18+9)),0,IF($F$2=1,IF($F$53&lt;(INDEX($G$33:$AJ$33,MATCH($E$18,$G$31:$AJ$31))),BAB$28,BAB$38),BAB$28))</f>
        <v>0</v>
      </c>
      <c r="BAE53" s="775">
        <f t="shared" si="1220"/>
        <v>0</v>
      </c>
      <c r="BAF53" s="775">
        <f t="shared" ref="BAF53" si="1221">IF(OR(BAD26&lt;$C$18,BAD26&gt;($C$18+9)),0,IF($F$2=1,IF($F$53&lt;(INDEX($G$33:$AJ$33,MATCH($E$18,$G$31:$AJ$31))),BAD$28,BAD$38),BAD$28))</f>
        <v>0</v>
      </c>
      <c r="BAG53" s="775">
        <f t="shared" ref="BAG53:BAH53" si="1222">IF(OR(BAE26&lt;$C$18,BAE26&gt;($C$18+9)),0,IF($F$2=1,IF($F$53&lt;(INDEX($G$33:$AJ$33,MATCH($E$18,$G$31:$AJ$31))),BAE$28,BAE$38),BAE$28))</f>
        <v>0</v>
      </c>
      <c r="BAH53" s="775">
        <f t="shared" si="1222"/>
        <v>0</v>
      </c>
      <c r="BAI53" s="775">
        <f t="shared" ref="BAI53" si="1223">IF(OR(BAG26&lt;$C$18,BAG26&gt;($C$18+9)),0,IF($F$2=1,IF($F$53&lt;(INDEX($G$33:$AJ$33,MATCH($E$18,$G$31:$AJ$31))),BAG$28,BAG$38),BAG$28))</f>
        <v>0</v>
      </c>
      <c r="BAJ53" s="775">
        <f t="shared" ref="BAJ53:BAK53" si="1224">IF(OR(BAH26&lt;$C$18,BAH26&gt;($C$18+9)),0,IF($F$2=1,IF($F$53&lt;(INDEX($G$33:$AJ$33,MATCH($E$18,$G$31:$AJ$31))),BAH$28,BAH$38),BAH$28))</f>
        <v>0</v>
      </c>
      <c r="BAK53" s="775">
        <f t="shared" si="1224"/>
        <v>0</v>
      </c>
      <c r="BAL53" s="775">
        <f t="shared" ref="BAL53" si="1225">IF(OR(BAJ26&lt;$C$18,BAJ26&gt;($C$18+9)),0,IF($F$2=1,IF($F$53&lt;(INDEX($G$33:$AJ$33,MATCH($E$18,$G$31:$AJ$31))),BAJ$28,BAJ$38),BAJ$28))</f>
        <v>0</v>
      </c>
      <c r="BAM53" s="775">
        <f t="shared" ref="BAM53:BAN53" si="1226">IF(OR(BAK26&lt;$C$18,BAK26&gt;($C$18+9)),0,IF($F$2=1,IF($F$53&lt;(INDEX($G$33:$AJ$33,MATCH($E$18,$G$31:$AJ$31))),BAK$28,BAK$38),BAK$28))</f>
        <v>0</v>
      </c>
      <c r="BAN53" s="775">
        <f t="shared" si="1226"/>
        <v>0</v>
      </c>
      <c r="BAO53" s="775">
        <f t="shared" ref="BAO53" si="1227">IF(OR(BAM26&lt;$C$18,BAM26&gt;($C$18+9)),0,IF($F$2=1,IF($F$53&lt;(INDEX($G$33:$AJ$33,MATCH($E$18,$G$31:$AJ$31))),BAM$28,BAM$38),BAM$28))</f>
        <v>0</v>
      </c>
      <c r="BAP53" s="775">
        <f t="shared" ref="BAP53:BAQ53" si="1228">IF(OR(BAN26&lt;$C$18,BAN26&gt;($C$18+9)),0,IF($F$2=1,IF($F$53&lt;(INDEX($G$33:$AJ$33,MATCH($E$18,$G$31:$AJ$31))),BAN$28,BAN$38),BAN$28))</f>
        <v>0</v>
      </c>
      <c r="BAQ53" s="775">
        <f t="shared" si="1228"/>
        <v>0</v>
      </c>
      <c r="BAR53" s="775">
        <f t="shared" ref="BAR53" si="1229">IF(OR(BAP26&lt;$C$18,BAP26&gt;($C$18+9)),0,IF($F$2=1,IF($F$53&lt;(INDEX($G$33:$AJ$33,MATCH($E$18,$G$31:$AJ$31))),BAP$28,BAP$38),BAP$28))</f>
        <v>0</v>
      </c>
      <c r="BAS53" s="775">
        <f t="shared" ref="BAS53:BAT53" si="1230">IF(OR(BAQ26&lt;$C$18,BAQ26&gt;($C$18+9)),0,IF($F$2=1,IF($F$53&lt;(INDEX($G$33:$AJ$33,MATCH($E$18,$G$31:$AJ$31))),BAQ$28,BAQ$38),BAQ$28))</f>
        <v>0</v>
      </c>
      <c r="BAT53" s="775">
        <f t="shared" si="1230"/>
        <v>0</v>
      </c>
      <c r="BAU53" s="775">
        <f t="shared" ref="BAU53" si="1231">IF(OR(BAS26&lt;$C$18,BAS26&gt;($C$18+9)),0,IF($F$2=1,IF($F$53&lt;(INDEX($G$33:$AJ$33,MATCH($E$18,$G$31:$AJ$31))),BAS$28,BAS$38),BAS$28))</f>
        <v>0</v>
      </c>
      <c r="BAV53" s="775">
        <f t="shared" ref="BAV53:BAW53" si="1232">IF(OR(BAT26&lt;$C$18,BAT26&gt;($C$18+9)),0,IF($F$2=1,IF($F$53&lt;(INDEX($G$33:$AJ$33,MATCH($E$18,$G$31:$AJ$31))),BAT$28,BAT$38),BAT$28))</f>
        <v>0</v>
      </c>
      <c r="BAW53" s="775">
        <f t="shared" si="1232"/>
        <v>0</v>
      </c>
      <c r="BAX53" s="775">
        <f t="shared" ref="BAX53" si="1233">IF(OR(BAV26&lt;$C$18,BAV26&gt;($C$18+9)),0,IF($F$2=1,IF($F$53&lt;(INDEX($G$33:$AJ$33,MATCH($E$18,$G$31:$AJ$31))),BAV$28,BAV$38),BAV$28))</f>
        <v>0</v>
      </c>
      <c r="BAY53" s="775">
        <f t="shared" ref="BAY53:BAZ53" si="1234">IF(OR(BAW26&lt;$C$18,BAW26&gt;($C$18+9)),0,IF($F$2=1,IF($F$53&lt;(INDEX($G$33:$AJ$33,MATCH($E$18,$G$31:$AJ$31))),BAW$28,BAW$38),BAW$28))</f>
        <v>0</v>
      </c>
      <c r="BAZ53" s="775">
        <f t="shared" si="1234"/>
        <v>0</v>
      </c>
      <c r="BBA53" s="775">
        <f t="shared" ref="BBA53" si="1235">IF(OR(BAY26&lt;$C$18,BAY26&gt;($C$18+9)),0,IF($F$2=1,IF($F$53&lt;(INDEX($G$33:$AJ$33,MATCH($E$18,$G$31:$AJ$31))),BAY$28,BAY$38),BAY$28))</f>
        <v>0</v>
      </c>
      <c r="BBB53" s="775">
        <f t="shared" ref="BBB53:BBC53" si="1236">IF(OR(BAZ26&lt;$C$18,BAZ26&gt;($C$18+9)),0,IF($F$2=1,IF($F$53&lt;(INDEX($G$33:$AJ$33,MATCH($E$18,$G$31:$AJ$31))),BAZ$28,BAZ$38),BAZ$28))</f>
        <v>0</v>
      </c>
      <c r="BBC53" s="775">
        <f t="shared" si="1236"/>
        <v>0</v>
      </c>
      <c r="BBD53" s="775">
        <f t="shared" ref="BBD53" si="1237">IF(OR(BBB26&lt;$C$18,BBB26&gt;($C$18+9)),0,IF($F$2=1,IF($F$53&lt;(INDEX($G$33:$AJ$33,MATCH($E$18,$G$31:$AJ$31))),BBB$28,BBB$38),BBB$28))</f>
        <v>0</v>
      </c>
      <c r="BBE53" s="775">
        <f t="shared" ref="BBE53:BBF53" si="1238">IF(OR(BBC26&lt;$C$18,BBC26&gt;($C$18+9)),0,IF($F$2=1,IF($F$53&lt;(INDEX($G$33:$AJ$33,MATCH($E$18,$G$31:$AJ$31))),BBC$28,BBC$38),BBC$28))</f>
        <v>0</v>
      </c>
      <c r="BBF53" s="775">
        <f t="shared" si="1238"/>
        <v>0</v>
      </c>
      <c r="BBG53" s="775">
        <f t="shared" ref="BBG53" si="1239">IF(OR(BBE26&lt;$C$18,BBE26&gt;($C$18+9)),0,IF($F$2=1,IF($F$53&lt;(INDEX($G$33:$AJ$33,MATCH($E$18,$G$31:$AJ$31))),BBE$28,BBE$38),BBE$28))</f>
        <v>0</v>
      </c>
      <c r="BBH53" s="775">
        <f t="shared" ref="BBH53:BBI53" si="1240">IF(OR(BBF26&lt;$C$18,BBF26&gt;($C$18+9)),0,IF($F$2=1,IF($F$53&lt;(INDEX($G$33:$AJ$33,MATCH($E$18,$G$31:$AJ$31))),BBF$28,BBF$38),BBF$28))</f>
        <v>0</v>
      </c>
      <c r="BBI53" s="775">
        <f t="shared" si="1240"/>
        <v>0</v>
      </c>
      <c r="BBJ53" s="775">
        <f t="shared" ref="BBJ53" si="1241">IF(OR(BBH26&lt;$C$18,BBH26&gt;($C$18+9)),0,IF($F$2=1,IF($F$53&lt;(INDEX($G$33:$AJ$33,MATCH($E$18,$G$31:$AJ$31))),BBH$28,BBH$38),BBH$28))</f>
        <v>0</v>
      </c>
      <c r="BBK53" s="775">
        <f t="shared" ref="BBK53:BBL53" si="1242">IF(OR(BBI26&lt;$C$18,BBI26&gt;($C$18+9)),0,IF($F$2=1,IF($F$53&lt;(INDEX($G$33:$AJ$33,MATCH($E$18,$G$31:$AJ$31))),BBI$28,BBI$38),BBI$28))</f>
        <v>0</v>
      </c>
      <c r="BBL53" s="775">
        <f t="shared" si="1242"/>
        <v>0</v>
      </c>
      <c r="BBM53" s="775">
        <f t="shared" ref="BBM53" si="1243">IF(OR(BBK26&lt;$C$18,BBK26&gt;($C$18+9)),0,IF($F$2=1,IF($F$53&lt;(INDEX($G$33:$AJ$33,MATCH($E$18,$G$31:$AJ$31))),BBK$28,BBK$38),BBK$28))</f>
        <v>0</v>
      </c>
      <c r="BBN53" s="775">
        <f t="shared" ref="BBN53:BBO53" si="1244">IF(OR(BBL26&lt;$C$18,BBL26&gt;($C$18+9)),0,IF($F$2=1,IF($F$53&lt;(INDEX($G$33:$AJ$33,MATCH($E$18,$G$31:$AJ$31))),BBL$28,BBL$38),BBL$28))</f>
        <v>0</v>
      </c>
      <c r="BBO53" s="775">
        <f t="shared" si="1244"/>
        <v>0</v>
      </c>
      <c r="BBP53" s="775">
        <f t="shared" ref="BBP53" si="1245">IF(OR(BBN26&lt;$C$18,BBN26&gt;($C$18+9)),0,IF($F$2=1,IF($F$53&lt;(INDEX($G$33:$AJ$33,MATCH($E$18,$G$31:$AJ$31))),BBN$28,BBN$38),BBN$28))</f>
        <v>0</v>
      </c>
      <c r="BBQ53" s="775">
        <f t="shared" ref="BBQ53:BBR53" si="1246">IF(OR(BBO26&lt;$C$18,BBO26&gt;($C$18+9)),0,IF($F$2=1,IF($F$53&lt;(INDEX($G$33:$AJ$33,MATCH($E$18,$G$31:$AJ$31))),BBO$28,BBO$38),BBO$28))</f>
        <v>0</v>
      </c>
      <c r="BBR53" s="775">
        <f t="shared" si="1246"/>
        <v>0</v>
      </c>
      <c r="BBS53" s="775">
        <f t="shared" ref="BBS53" si="1247">IF(OR(BBQ26&lt;$C$18,BBQ26&gt;($C$18+9)),0,IF($F$2=1,IF($F$53&lt;(INDEX($G$33:$AJ$33,MATCH($E$18,$G$31:$AJ$31))),BBQ$28,BBQ$38),BBQ$28))</f>
        <v>0</v>
      </c>
      <c r="BBT53" s="775">
        <f t="shared" ref="BBT53:BBU53" si="1248">IF(OR(BBR26&lt;$C$18,BBR26&gt;($C$18+9)),0,IF($F$2=1,IF($F$53&lt;(INDEX($G$33:$AJ$33,MATCH($E$18,$G$31:$AJ$31))),BBR$28,BBR$38),BBR$28))</f>
        <v>0</v>
      </c>
      <c r="BBU53" s="775">
        <f t="shared" si="1248"/>
        <v>0</v>
      </c>
      <c r="BBV53" s="775">
        <f t="shared" ref="BBV53" si="1249">IF(OR(BBT26&lt;$C$18,BBT26&gt;($C$18+9)),0,IF($F$2=1,IF($F$53&lt;(INDEX($G$33:$AJ$33,MATCH($E$18,$G$31:$AJ$31))),BBT$28,BBT$38),BBT$28))</f>
        <v>0</v>
      </c>
      <c r="BBW53" s="775">
        <f t="shared" ref="BBW53:BBX53" si="1250">IF(OR(BBU26&lt;$C$18,BBU26&gt;($C$18+9)),0,IF($F$2=1,IF($F$53&lt;(INDEX($G$33:$AJ$33,MATCH($E$18,$G$31:$AJ$31))),BBU$28,BBU$38),BBU$28))</f>
        <v>0</v>
      </c>
      <c r="BBX53" s="775">
        <f t="shared" si="1250"/>
        <v>0</v>
      </c>
      <c r="BBY53" s="775">
        <f t="shared" ref="BBY53" si="1251">IF(OR(BBW26&lt;$C$18,BBW26&gt;($C$18+9)),0,IF($F$2=1,IF($F$53&lt;(INDEX($G$33:$AJ$33,MATCH($E$18,$G$31:$AJ$31))),BBW$28,BBW$38),BBW$28))</f>
        <v>0</v>
      </c>
      <c r="BBZ53" s="775">
        <f t="shared" ref="BBZ53:BCA53" si="1252">IF(OR(BBX26&lt;$C$18,BBX26&gt;($C$18+9)),0,IF($F$2=1,IF($F$53&lt;(INDEX($G$33:$AJ$33,MATCH($E$18,$G$31:$AJ$31))),BBX$28,BBX$38),BBX$28))</f>
        <v>0</v>
      </c>
      <c r="BCA53" s="775">
        <f t="shared" si="1252"/>
        <v>0</v>
      </c>
      <c r="BCB53" s="775">
        <f t="shared" ref="BCB53" si="1253">IF(OR(BBZ26&lt;$C$18,BBZ26&gt;($C$18+9)),0,IF($F$2=1,IF($F$53&lt;(INDEX($G$33:$AJ$33,MATCH($E$18,$G$31:$AJ$31))),BBZ$28,BBZ$38),BBZ$28))</f>
        <v>0</v>
      </c>
      <c r="BCC53" s="775">
        <f t="shared" ref="BCC53:BCD53" si="1254">IF(OR(BCA26&lt;$C$18,BCA26&gt;($C$18+9)),0,IF($F$2=1,IF($F$53&lt;(INDEX($G$33:$AJ$33,MATCH($E$18,$G$31:$AJ$31))),BCA$28,BCA$38),BCA$28))</f>
        <v>0</v>
      </c>
      <c r="BCD53" s="775">
        <f t="shared" si="1254"/>
        <v>0</v>
      </c>
      <c r="BCE53" s="775">
        <f t="shared" ref="BCE53" si="1255">IF(OR(BCC26&lt;$C$18,BCC26&gt;($C$18+9)),0,IF($F$2=1,IF($F$53&lt;(INDEX($G$33:$AJ$33,MATCH($E$18,$G$31:$AJ$31))),BCC$28,BCC$38),BCC$28))</f>
        <v>0</v>
      </c>
      <c r="BCF53" s="775">
        <f t="shared" ref="BCF53:BCG53" si="1256">IF(OR(BCD26&lt;$C$18,BCD26&gt;($C$18+9)),0,IF($F$2=1,IF($F$53&lt;(INDEX($G$33:$AJ$33,MATCH($E$18,$G$31:$AJ$31))),BCD$28,BCD$38),BCD$28))</f>
        <v>0</v>
      </c>
      <c r="BCG53" s="775">
        <f t="shared" si="1256"/>
        <v>0</v>
      </c>
      <c r="BCH53" s="775">
        <f t="shared" ref="BCH53" si="1257">IF(OR(BCF26&lt;$C$18,BCF26&gt;($C$18+9)),0,IF($F$2=1,IF($F$53&lt;(INDEX($G$33:$AJ$33,MATCH($E$18,$G$31:$AJ$31))),BCF$28,BCF$38),BCF$28))</f>
        <v>0</v>
      </c>
      <c r="BCI53" s="775">
        <f t="shared" ref="BCI53:BCJ53" si="1258">IF(OR(BCG26&lt;$C$18,BCG26&gt;($C$18+9)),0,IF($F$2=1,IF($F$53&lt;(INDEX($G$33:$AJ$33,MATCH($E$18,$G$31:$AJ$31))),BCG$28,BCG$38),BCG$28))</f>
        <v>0</v>
      </c>
      <c r="BCJ53" s="775">
        <f t="shared" si="1258"/>
        <v>0</v>
      </c>
      <c r="BCK53" s="775">
        <f t="shared" ref="BCK53" si="1259">IF(OR(BCI26&lt;$C$18,BCI26&gt;($C$18+9)),0,IF($F$2=1,IF($F$53&lt;(INDEX($G$33:$AJ$33,MATCH($E$18,$G$31:$AJ$31))),BCI$28,BCI$38),BCI$28))</f>
        <v>0</v>
      </c>
      <c r="BCL53" s="775">
        <f t="shared" ref="BCL53:BCM53" si="1260">IF(OR(BCJ26&lt;$C$18,BCJ26&gt;($C$18+9)),0,IF($F$2=1,IF($F$53&lt;(INDEX($G$33:$AJ$33,MATCH($E$18,$G$31:$AJ$31))),BCJ$28,BCJ$38),BCJ$28))</f>
        <v>0</v>
      </c>
      <c r="BCM53" s="775">
        <f t="shared" si="1260"/>
        <v>0</v>
      </c>
      <c r="BCN53" s="775">
        <f t="shared" ref="BCN53" si="1261">IF(OR(BCL26&lt;$C$18,BCL26&gt;($C$18+9)),0,IF($F$2=1,IF($F$53&lt;(INDEX($G$33:$AJ$33,MATCH($E$18,$G$31:$AJ$31))),BCL$28,BCL$38),BCL$28))</f>
        <v>0</v>
      </c>
      <c r="BCO53" s="775">
        <f t="shared" ref="BCO53:BCP53" si="1262">IF(OR(BCM26&lt;$C$18,BCM26&gt;($C$18+9)),0,IF($F$2=1,IF($F$53&lt;(INDEX($G$33:$AJ$33,MATCH($E$18,$G$31:$AJ$31))),BCM$28,BCM$38),BCM$28))</f>
        <v>0</v>
      </c>
      <c r="BCP53" s="775">
        <f t="shared" si="1262"/>
        <v>0</v>
      </c>
      <c r="BCQ53" s="775">
        <f t="shared" ref="BCQ53" si="1263">IF(OR(BCO26&lt;$C$18,BCO26&gt;($C$18+9)),0,IF($F$2=1,IF($F$53&lt;(INDEX($G$33:$AJ$33,MATCH($E$18,$G$31:$AJ$31))),BCO$28,BCO$38),BCO$28))</f>
        <v>0</v>
      </c>
      <c r="BCR53" s="775">
        <f t="shared" ref="BCR53:BCS53" si="1264">IF(OR(BCP26&lt;$C$18,BCP26&gt;($C$18+9)),0,IF($F$2=1,IF($F$53&lt;(INDEX($G$33:$AJ$33,MATCH($E$18,$G$31:$AJ$31))),BCP$28,BCP$38),BCP$28))</f>
        <v>0</v>
      </c>
      <c r="BCS53" s="775">
        <f t="shared" si="1264"/>
        <v>0</v>
      </c>
      <c r="BCT53" s="775">
        <f t="shared" ref="BCT53" si="1265">IF(OR(BCR26&lt;$C$18,BCR26&gt;($C$18+9)),0,IF($F$2=1,IF($F$53&lt;(INDEX($G$33:$AJ$33,MATCH($E$18,$G$31:$AJ$31))),BCR$28,BCR$38),BCR$28))</f>
        <v>0</v>
      </c>
      <c r="BCU53" s="775">
        <f t="shared" ref="BCU53:BCV53" si="1266">IF(OR(BCS26&lt;$C$18,BCS26&gt;($C$18+9)),0,IF($F$2=1,IF($F$53&lt;(INDEX($G$33:$AJ$33,MATCH($E$18,$G$31:$AJ$31))),BCS$28,BCS$38),BCS$28))</f>
        <v>0</v>
      </c>
      <c r="BCV53" s="775">
        <f t="shared" si="1266"/>
        <v>0</v>
      </c>
      <c r="BCW53" s="775">
        <f t="shared" ref="BCW53" si="1267">IF(OR(BCU26&lt;$C$18,BCU26&gt;($C$18+9)),0,IF($F$2=1,IF($F$53&lt;(INDEX($G$33:$AJ$33,MATCH($E$18,$G$31:$AJ$31))),BCU$28,BCU$38),BCU$28))</f>
        <v>0</v>
      </c>
      <c r="BCX53" s="775">
        <f t="shared" ref="BCX53:BCY53" si="1268">IF(OR(BCV26&lt;$C$18,BCV26&gt;($C$18+9)),0,IF($F$2=1,IF($F$53&lt;(INDEX($G$33:$AJ$33,MATCH($E$18,$G$31:$AJ$31))),BCV$28,BCV$38),BCV$28))</f>
        <v>0</v>
      </c>
      <c r="BCY53" s="775">
        <f t="shared" si="1268"/>
        <v>0</v>
      </c>
      <c r="BCZ53" s="775">
        <f t="shared" ref="BCZ53" si="1269">IF(OR(BCX26&lt;$C$18,BCX26&gt;($C$18+9)),0,IF($F$2=1,IF($F$53&lt;(INDEX($G$33:$AJ$33,MATCH($E$18,$G$31:$AJ$31))),BCX$28,BCX$38),BCX$28))</f>
        <v>0</v>
      </c>
      <c r="BDA53" s="775">
        <f t="shared" ref="BDA53:BDB53" si="1270">IF(OR(BCY26&lt;$C$18,BCY26&gt;($C$18+9)),0,IF($F$2=1,IF($F$53&lt;(INDEX($G$33:$AJ$33,MATCH($E$18,$G$31:$AJ$31))),BCY$28,BCY$38),BCY$28))</f>
        <v>0</v>
      </c>
      <c r="BDB53" s="775">
        <f t="shared" si="1270"/>
        <v>0</v>
      </c>
      <c r="BDC53" s="775">
        <f t="shared" ref="BDC53" si="1271">IF(OR(BDA26&lt;$C$18,BDA26&gt;($C$18+9)),0,IF($F$2=1,IF($F$53&lt;(INDEX($G$33:$AJ$33,MATCH($E$18,$G$31:$AJ$31))),BDA$28,BDA$38),BDA$28))</f>
        <v>0</v>
      </c>
      <c r="BDD53" s="775">
        <f t="shared" ref="BDD53:BDE53" si="1272">IF(OR(BDB26&lt;$C$18,BDB26&gt;($C$18+9)),0,IF($F$2=1,IF($F$53&lt;(INDEX($G$33:$AJ$33,MATCH($E$18,$G$31:$AJ$31))),BDB$28,BDB$38),BDB$28))</f>
        <v>0</v>
      </c>
      <c r="BDE53" s="775">
        <f t="shared" si="1272"/>
        <v>0</v>
      </c>
      <c r="BDF53" s="775">
        <f t="shared" ref="BDF53" si="1273">IF(OR(BDD26&lt;$C$18,BDD26&gt;($C$18+9)),0,IF($F$2=1,IF($F$53&lt;(INDEX($G$33:$AJ$33,MATCH($E$18,$G$31:$AJ$31))),BDD$28,BDD$38),BDD$28))</f>
        <v>0</v>
      </c>
      <c r="BDG53" s="775">
        <f t="shared" ref="BDG53:BDH53" si="1274">IF(OR(BDE26&lt;$C$18,BDE26&gt;($C$18+9)),0,IF($F$2=1,IF($F$53&lt;(INDEX($G$33:$AJ$33,MATCH($E$18,$G$31:$AJ$31))),BDE$28,BDE$38),BDE$28))</f>
        <v>0</v>
      </c>
      <c r="BDH53" s="775">
        <f t="shared" si="1274"/>
        <v>0</v>
      </c>
      <c r="BDI53" s="775">
        <f t="shared" ref="BDI53" si="1275">IF(OR(BDG26&lt;$C$18,BDG26&gt;($C$18+9)),0,IF($F$2=1,IF($F$53&lt;(INDEX($G$33:$AJ$33,MATCH($E$18,$G$31:$AJ$31))),BDG$28,BDG$38),BDG$28))</f>
        <v>0</v>
      </c>
      <c r="BDJ53" s="775">
        <f t="shared" ref="BDJ53:BDK53" si="1276">IF(OR(BDH26&lt;$C$18,BDH26&gt;($C$18+9)),0,IF($F$2=1,IF($F$53&lt;(INDEX($G$33:$AJ$33,MATCH($E$18,$G$31:$AJ$31))),BDH$28,BDH$38),BDH$28))</f>
        <v>0</v>
      </c>
      <c r="BDK53" s="775">
        <f t="shared" si="1276"/>
        <v>0</v>
      </c>
      <c r="BDL53" s="775">
        <f t="shared" ref="BDL53" si="1277">IF(OR(BDJ26&lt;$C$18,BDJ26&gt;($C$18+9)),0,IF($F$2=1,IF($F$53&lt;(INDEX($G$33:$AJ$33,MATCH($E$18,$G$31:$AJ$31))),BDJ$28,BDJ$38),BDJ$28))</f>
        <v>0</v>
      </c>
      <c r="BDM53" s="775">
        <f t="shared" ref="BDM53:BDN53" si="1278">IF(OR(BDK26&lt;$C$18,BDK26&gt;($C$18+9)),0,IF($F$2=1,IF($F$53&lt;(INDEX($G$33:$AJ$33,MATCH($E$18,$G$31:$AJ$31))),BDK$28,BDK$38),BDK$28))</f>
        <v>0</v>
      </c>
      <c r="BDN53" s="775">
        <f t="shared" si="1278"/>
        <v>0</v>
      </c>
      <c r="BDO53" s="775">
        <f t="shared" ref="BDO53" si="1279">IF(OR(BDM26&lt;$C$18,BDM26&gt;($C$18+9)),0,IF($F$2=1,IF($F$53&lt;(INDEX($G$33:$AJ$33,MATCH($E$18,$G$31:$AJ$31))),BDM$28,BDM$38),BDM$28))</f>
        <v>0</v>
      </c>
      <c r="BDP53" s="775">
        <f t="shared" ref="BDP53:BDQ53" si="1280">IF(OR(BDN26&lt;$C$18,BDN26&gt;($C$18+9)),0,IF($F$2=1,IF($F$53&lt;(INDEX($G$33:$AJ$33,MATCH($E$18,$G$31:$AJ$31))),BDN$28,BDN$38),BDN$28))</f>
        <v>0</v>
      </c>
      <c r="BDQ53" s="775">
        <f t="shared" si="1280"/>
        <v>0</v>
      </c>
      <c r="BDR53" s="775">
        <f t="shared" ref="BDR53" si="1281">IF(OR(BDP26&lt;$C$18,BDP26&gt;($C$18+9)),0,IF($F$2=1,IF($F$53&lt;(INDEX($G$33:$AJ$33,MATCH($E$18,$G$31:$AJ$31))),BDP$28,BDP$38),BDP$28))</f>
        <v>0</v>
      </c>
      <c r="BDS53" s="775">
        <f t="shared" ref="BDS53:BDT53" si="1282">IF(OR(BDQ26&lt;$C$18,BDQ26&gt;($C$18+9)),0,IF($F$2=1,IF($F$53&lt;(INDEX($G$33:$AJ$33,MATCH($E$18,$G$31:$AJ$31))),BDQ$28,BDQ$38),BDQ$28))</f>
        <v>0</v>
      </c>
      <c r="BDT53" s="775">
        <f t="shared" si="1282"/>
        <v>0</v>
      </c>
      <c r="BDU53" s="775">
        <f t="shared" ref="BDU53" si="1283">IF(OR(BDS26&lt;$C$18,BDS26&gt;($C$18+9)),0,IF($F$2=1,IF($F$53&lt;(INDEX($G$33:$AJ$33,MATCH($E$18,$G$31:$AJ$31))),BDS$28,BDS$38),BDS$28))</f>
        <v>0</v>
      </c>
      <c r="BDV53" s="775">
        <f t="shared" ref="BDV53:BDW53" si="1284">IF(OR(BDT26&lt;$C$18,BDT26&gt;($C$18+9)),0,IF($F$2=1,IF($F$53&lt;(INDEX($G$33:$AJ$33,MATCH($E$18,$G$31:$AJ$31))),BDT$28,BDT$38),BDT$28))</f>
        <v>0</v>
      </c>
      <c r="BDW53" s="775">
        <f t="shared" si="1284"/>
        <v>0</v>
      </c>
      <c r="BDX53" s="775">
        <f t="shared" ref="BDX53" si="1285">IF(OR(BDV26&lt;$C$18,BDV26&gt;($C$18+9)),0,IF($F$2=1,IF($F$53&lt;(INDEX($G$33:$AJ$33,MATCH($E$18,$G$31:$AJ$31))),BDV$28,BDV$38),BDV$28))</f>
        <v>0</v>
      </c>
      <c r="BDY53" s="775">
        <f t="shared" ref="BDY53:BDZ53" si="1286">IF(OR(BDW26&lt;$C$18,BDW26&gt;($C$18+9)),0,IF($F$2=1,IF($F$53&lt;(INDEX($G$33:$AJ$33,MATCH($E$18,$G$31:$AJ$31))),BDW$28,BDW$38),BDW$28))</f>
        <v>0</v>
      </c>
      <c r="BDZ53" s="775">
        <f t="shared" si="1286"/>
        <v>0</v>
      </c>
      <c r="BEA53" s="775">
        <f t="shared" ref="BEA53" si="1287">IF(OR(BDY26&lt;$C$18,BDY26&gt;($C$18+9)),0,IF($F$2=1,IF($F$53&lt;(INDEX($G$33:$AJ$33,MATCH($E$18,$G$31:$AJ$31))),BDY$28,BDY$38),BDY$28))</f>
        <v>0</v>
      </c>
      <c r="BEB53" s="775">
        <f t="shared" ref="BEB53:BEC53" si="1288">IF(OR(BDZ26&lt;$C$18,BDZ26&gt;($C$18+9)),0,IF($F$2=1,IF($F$53&lt;(INDEX($G$33:$AJ$33,MATCH($E$18,$G$31:$AJ$31))),BDZ$28,BDZ$38),BDZ$28))</f>
        <v>0</v>
      </c>
      <c r="BEC53" s="775">
        <f t="shared" si="1288"/>
        <v>0</v>
      </c>
      <c r="BED53" s="775">
        <f t="shared" ref="BED53" si="1289">IF(OR(BEB26&lt;$C$18,BEB26&gt;($C$18+9)),0,IF($F$2=1,IF($F$53&lt;(INDEX($G$33:$AJ$33,MATCH($E$18,$G$31:$AJ$31))),BEB$28,BEB$38),BEB$28))</f>
        <v>0</v>
      </c>
      <c r="BEE53" s="775">
        <f t="shared" ref="BEE53:BEF53" si="1290">IF(OR(BEC26&lt;$C$18,BEC26&gt;($C$18+9)),0,IF($F$2=1,IF($F$53&lt;(INDEX($G$33:$AJ$33,MATCH($E$18,$G$31:$AJ$31))),BEC$28,BEC$38),BEC$28))</f>
        <v>0</v>
      </c>
      <c r="BEF53" s="775">
        <f t="shared" si="1290"/>
        <v>0</v>
      </c>
      <c r="BEG53" s="775">
        <f t="shared" ref="BEG53" si="1291">IF(OR(BEE26&lt;$C$18,BEE26&gt;($C$18+9)),0,IF($F$2=1,IF($F$53&lt;(INDEX($G$33:$AJ$33,MATCH($E$18,$G$31:$AJ$31))),BEE$28,BEE$38),BEE$28))</f>
        <v>0</v>
      </c>
      <c r="BEH53" s="775">
        <f t="shared" ref="BEH53:BEI53" si="1292">IF(OR(BEF26&lt;$C$18,BEF26&gt;($C$18+9)),0,IF($F$2=1,IF($F$53&lt;(INDEX($G$33:$AJ$33,MATCH($E$18,$G$31:$AJ$31))),BEF$28,BEF$38),BEF$28))</f>
        <v>0</v>
      </c>
      <c r="BEI53" s="775">
        <f t="shared" si="1292"/>
        <v>0</v>
      </c>
      <c r="BEJ53" s="775">
        <f t="shared" ref="BEJ53" si="1293">IF(OR(BEH26&lt;$C$18,BEH26&gt;($C$18+9)),0,IF($F$2=1,IF($F$53&lt;(INDEX($G$33:$AJ$33,MATCH($E$18,$G$31:$AJ$31))),BEH$28,BEH$38),BEH$28))</f>
        <v>0</v>
      </c>
      <c r="BEK53" s="775">
        <f t="shared" ref="BEK53:BEL53" si="1294">IF(OR(BEI26&lt;$C$18,BEI26&gt;($C$18+9)),0,IF($F$2=1,IF($F$53&lt;(INDEX($G$33:$AJ$33,MATCH($E$18,$G$31:$AJ$31))),BEI$28,BEI$38),BEI$28))</f>
        <v>0</v>
      </c>
      <c r="BEL53" s="775">
        <f t="shared" si="1294"/>
        <v>0</v>
      </c>
      <c r="BEM53" s="775">
        <f t="shared" ref="BEM53" si="1295">IF(OR(BEK26&lt;$C$18,BEK26&gt;($C$18+9)),0,IF($F$2=1,IF($F$53&lt;(INDEX($G$33:$AJ$33,MATCH($E$18,$G$31:$AJ$31))),BEK$28,BEK$38),BEK$28))</f>
        <v>0</v>
      </c>
      <c r="BEN53" s="775">
        <f t="shared" ref="BEN53:BEO53" si="1296">IF(OR(BEL26&lt;$C$18,BEL26&gt;($C$18+9)),0,IF($F$2=1,IF($F$53&lt;(INDEX($G$33:$AJ$33,MATCH($E$18,$G$31:$AJ$31))),BEL$28,BEL$38),BEL$28))</f>
        <v>0</v>
      </c>
      <c r="BEO53" s="775">
        <f t="shared" si="1296"/>
        <v>0</v>
      </c>
      <c r="BEP53" s="775">
        <f t="shared" ref="BEP53" si="1297">IF(OR(BEN26&lt;$C$18,BEN26&gt;($C$18+9)),0,IF($F$2=1,IF($F$53&lt;(INDEX($G$33:$AJ$33,MATCH($E$18,$G$31:$AJ$31))),BEN$28,BEN$38),BEN$28))</f>
        <v>0</v>
      </c>
      <c r="BEQ53" s="775">
        <f t="shared" ref="BEQ53:BER53" si="1298">IF(OR(BEO26&lt;$C$18,BEO26&gt;($C$18+9)),0,IF($F$2=1,IF($F$53&lt;(INDEX($G$33:$AJ$33,MATCH($E$18,$G$31:$AJ$31))),BEO$28,BEO$38),BEO$28))</f>
        <v>0</v>
      </c>
      <c r="BER53" s="775">
        <f t="shared" si="1298"/>
        <v>0</v>
      </c>
      <c r="BES53" s="775">
        <f t="shared" ref="BES53" si="1299">IF(OR(BEQ26&lt;$C$18,BEQ26&gt;($C$18+9)),0,IF($F$2=1,IF($F$53&lt;(INDEX($G$33:$AJ$33,MATCH($E$18,$G$31:$AJ$31))),BEQ$28,BEQ$38),BEQ$28))</f>
        <v>0</v>
      </c>
      <c r="BET53" s="775">
        <f t="shared" ref="BET53:BEU53" si="1300">IF(OR(BER26&lt;$C$18,BER26&gt;($C$18+9)),0,IF($F$2=1,IF($F$53&lt;(INDEX($G$33:$AJ$33,MATCH($E$18,$G$31:$AJ$31))),BER$28,BER$38),BER$28))</f>
        <v>0</v>
      </c>
      <c r="BEU53" s="775">
        <f t="shared" si="1300"/>
        <v>0</v>
      </c>
      <c r="BEV53" s="775">
        <f t="shared" ref="BEV53" si="1301">IF(OR(BET26&lt;$C$18,BET26&gt;($C$18+9)),0,IF($F$2=1,IF($F$53&lt;(INDEX($G$33:$AJ$33,MATCH($E$18,$G$31:$AJ$31))),BET$28,BET$38),BET$28))</f>
        <v>0</v>
      </c>
      <c r="BEW53" s="775">
        <f t="shared" ref="BEW53:BEX53" si="1302">IF(OR(BEU26&lt;$C$18,BEU26&gt;($C$18+9)),0,IF($F$2=1,IF($F$53&lt;(INDEX($G$33:$AJ$33,MATCH($E$18,$G$31:$AJ$31))),BEU$28,BEU$38),BEU$28))</f>
        <v>0</v>
      </c>
      <c r="BEX53" s="775">
        <f t="shared" si="1302"/>
        <v>0</v>
      </c>
      <c r="BEY53" s="775">
        <f t="shared" ref="BEY53" si="1303">IF(OR(BEW26&lt;$C$18,BEW26&gt;($C$18+9)),0,IF($F$2=1,IF($F$53&lt;(INDEX($G$33:$AJ$33,MATCH($E$18,$G$31:$AJ$31))),BEW$28,BEW$38),BEW$28))</f>
        <v>0</v>
      </c>
      <c r="BEZ53" s="775">
        <f t="shared" ref="BEZ53:BFA53" si="1304">IF(OR(BEX26&lt;$C$18,BEX26&gt;($C$18+9)),0,IF($F$2=1,IF($F$53&lt;(INDEX($G$33:$AJ$33,MATCH($E$18,$G$31:$AJ$31))),BEX$28,BEX$38),BEX$28))</f>
        <v>0</v>
      </c>
      <c r="BFA53" s="775">
        <f t="shared" si="1304"/>
        <v>0</v>
      </c>
      <c r="BFB53" s="775">
        <f t="shared" ref="BFB53" si="1305">IF(OR(BEZ26&lt;$C$18,BEZ26&gt;($C$18+9)),0,IF($F$2=1,IF($F$53&lt;(INDEX($G$33:$AJ$33,MATCH($E$18,$G$31:$AJ$31))),BEZ$28,BEZ$38),BEZ$28))</f>
        <v>0</v>
      </c>
      <c r="BFC53" s="775">
        <f t="shared" ref="BFC53:BFD53" si="1306">IF(OR(BFA26&lt;$C$18,BFA26&gt;($C$18+9)),0,IF($F$2=1,IF($F$53&lt;(INDEX($G$33:$AJ$33,MATCH($E$18,$G$31:$AJ$31))),BFA$28,BFA$38),BFA$28))</f>
        <v>0</v>
      </c>
      <c r="BFD53" s="775">
        <f t="shared" si="1306"/>
        <v>0</v>
      </c>
      <c r="BFE53" s="775">
        <f t="shared" ref="BFE53" si="1307">IF(OR(BFC26&lt;$C$18,BFC26&gt;($C$18+9)),0,IF($F$2=1,IF($F$53&lt;(INDEX($G$33:$AJ$33,MATCH($E$18,$G$31:$AJ$31))),BFC$28,BFC$38),BFC$28))</f>
        <v>0</v>
      </c>
      <c r="BFF53" s="775">
        <f t="shared" ref="BFF53:BFG53" si="1308">IF(OR(BFD26&lt;$C$18,BFD26&gt;($C$18+9)),0,IF($F$2=1,IF($F$53&lt;(INDEX($G$33:$AJ$33,MATCH($E$18,$G$31:$AJ$31))),BFD$28,BFD$38),BFD$28))</f>
        <v>0</v>
      </c>
      <c r="BFG53" s="775">
        <f t="shared" si="1308"/>
        <v>0</v>
      </c>
      <c r="BFH53" s="775">
        <f t="shared" ref="BFH53" si="1309">IF(OR(BFF26&lt;$C$18,BFF26&gt;($C$18+9)),0,IF($F$2=1,IF($F$53&lt;(INDEX($G$33:$AJ$33,MATCH($E$18,$G$31:$AJ$31))),BFF$28,BFF$38),BFF$28))</f>
        <v>0</v>
      </c>
      <c r="BFI53" s="775">
        <f t="shared" ref="BFI53:BFJ53" si="1310">IF(OR(BFG26&lt;$C$18,BFG26&gt;($C$18+9)),0,IF($F$2=1,IF($F$53&lt;(INDEX($G$33:$AJ$33,MATCH($E$18,$G$31:$AJ$31))),BFG$28,BFG$38),BFG$28))</f>
        <v>0</v>
      </c>
      <c r="BFJ53" s="775">
        <f t="shared" si="1310"/>
        <v>0</v>
      </c>
      <c r="BFK53" s="775">
        <f t="shared" ref="BFK53" si="1311">IF(OR(BFI26&lt;$C$18,BFI26&gt;($C$18+9)),0,IF($F$2=1,IF($F$53&lt;(INDEX($G$33:$AJ$33,MATCH($E$18,$G$31:$AJ$31))),BFI$28,BFI$38),BFI$28))</f>
        <v>0</v>
      </c>
      <c r="BFL53" s="775">
        <f t="shared" ref="BFL53:BFM53" si="1312">IF(OR(BFJ26&lt;$C$18,BFJ26&gt;($C$18+9)),0,IF($F$2=1,IF($F$53&lt;(INDEX($G$33:$AJ$33,MATCH($E$18,$G$31:$AJ$31))),BFJ$28,BFJ$38),BFJ$28))</f>
        <v>0</v>
      </c>
      <c r="BFM53" s="775">
        <f t="shared" si="1312"/>
        <v>0</v>
      </c>
      <c r="BFN53" s="775">
        <f t="shared" ref="BFN53" si="1313">IF(OR(BFL26&lt;$C$18,BFL26&gt;($C$18+9)),0,IF($F$2=1,IF($F$53&lt;(INDEX($G$33:$AJ$33,MATCH($E$18,$G$31:$AJ$31))),BFL$28,BFL$38),BFL$28))</f>
        <v>0</v>
      </c>
      <c r="BFO53" s="775">
        <f t="shared" ref="BFO53:BFP53" si="1314">IF(OR(BFM26&lt;$C$18,BFM26&gt;($C$18+9)),0,IF($F$2=1,IF($F$53&lt;(INDEX($G$33:$AJ$33,MATCH($E$18,$G$31:$AJ$31))),BFM$28,BFM$38),BFM$28))</f>
        <v>0</v>
      </c>
      <c r="BFP53" s="775">
        <f t="shared" si="1314"/>
        <v>0</v>
      </c>
      <c r="BFQ53" s="775">
        <f t="shared" ref="BFQ53" si="1315">IF(OR(BFO26&lt;$C$18,BFO26&gt;($C$18+9)),0,IF($F$2=1,IF($F$53&lt;(INDEX($G$33:$AJ$33,MATCH($E$18,$G$31:$AJ$31))),BFO$28,BFO$38),BFO$28))</f>
        <v>0</v>
      </c>
      <c r="BFR53" s="775">
        <f t="shared" ref="BFR53:BFS53" si="1316">IF(OR(BFP26&lt;$C$18,BFP26&gt;($C$18+9)),0,IF($F$2=1,IF($F$53&lt;(INDEX($G$33:$AJ$33,MATCH($E$18,$G$31:$AJ$31))),BFP$28,BFP$38),BFP$28))</f>
        <v>0</v>
      </c>
      <c r="BFS53" s="775">
        <f t="shared" si="1316"/>
        <v>0</v>
      </c>
      <c r="BFT53" s="775">
        <f t="shared" ref="BFT53" si="1317">IF(OR(BFR26&lt;$C$18,BFR26&gt;($C$18+9)),0,IF($F$2=1,IF($F$53&lt;(INDEX($G$33:$AJ$33,MATCH($E$18,$G$31:$AJ$31))),BFR$28,BFR$38),BFR$28))</f>
        <v>0</v>
      </c>
      <c r="BFU53" s="775">
        <f t="shared" ref="BFU53:BFV53" si="1318">IF(OR(BFS26&lt;$C$18,BFS26&gt;($C$18+9)),0,IF($F$2=1,IF($F$53&lt;(INDEX($G$33:$AJ$33,MATCH($E$18,$G$31:$AJ$31))),BFS$28,BFS$38),BFS$28))</f>
        <v>0</v>
      </c>
      <c r="BFV53" s="775">
        <f t="shared" si="1318"/>
        <v>0</v>
      </c>
      <c r="BFW53" s="775">
        <f t="shared" ref="BFW53" si="1319">IF(OR(BFU26&lt;$C$18,BFU26&gt;($C$18+9)),0,IF($F$2=1,IF($F$53&lt;(INDEX($G$33:$AJ$33,MATCH($E$18,$G$31:$AJ$31))),BFU$28,BFU$38),BFU$28))</f>
        <v>0</v>
      </c>
      <c r="BFX53" s="775">
        <f t="shared" ref="BFX53:BFY53" si="1320">IF(OR(BFV26&lt;$C$18,BFV26&gt;($C$18+9)),0,IF($F$2=1,IF($F$53&lt;(INDEX($G$33:$AJ$33,MATCH($E$18,$G$31:$AJ$31))),BFV$28,BFV$38),BFV$28))</f>
        <v>0</v>
      </c>
      <c r="BFY53" s="775">
        <f t="shared" si="1320"/>
        <v>0</v>
      </c>
      <c r="BFZ53" s="775">
        <f t="shared" ref="BFZ53" si="1321">IF(OR(BFX26&lt;$C$18,BFX26&gt;($C$18+9)),0,IF($F$2=1,IF($F$53&lt;(INDEX($G$33:$AJ$33,MATCH($E$18,$G$31:$AJ$31))),BFX$28,BFX$38),BFX$28))</f>
        <v>0</v>
      </c>
      <c r="BGA53" s="775">
        <f t="shared" ref="BGA53:BGB53" si="1322">IF(OR(BFY26&lt;$C$18,BFY26&gt;($C$18+9)),0,IF($F$2=1,IF($F$53&lt;(INDEX($G$33:$AJ$33,MATCH($E$18,$G$31:$AJ$31))),BFY$28,BFY$38),BFY$28))</f>
        <v>0</v>
      </c>
      <c r="BGB53" s="775">
        <f t="shared" si="1322"/>
        <v>0</v>
      </c>
      <c r="BGC53" s="775">
        <f t="shared" ref="BGC53" si="1323">IF(OR(BGA26&lt;$C$18,BGA26&gt;($C$18+9)),0,IF($F$2=1,IF($F$53&lt;(INDEX($G$33:$AJ$33,MATCH($E$18,$G$31:$AJ$31))),BGA$28,BGA$38),BGA$28))</f>
        <v>0</v>
      </c>
      <c r="BGD53" s="775">
        <f t="shared" ref="BGD53:BGE53" si="1324">IF(OR(BGB26&lt;$C$18,BGB26&gt;($C$18+9)),0,IF($F$2=1,IF($F$53&lt;(INDEX($G$33:$AJ$33,MATCH($E$18,$G$31:$AJ$31))),BGB$28,BGB$38),BGB$28))</f>
        <v>0</v>
      </c>
      <c r="BGE53" s="775">
        <f t="shared" si="1324"/>
        <v>0</v>
      </c>
      <c r="BGF53" s="775">
        <f t="shared" ref="BGF53" si="1325">IF(OR(BGD26&lt;$C$18,BGD26&gt;($C$18+9)),0,IF($F$2=1,IF($F$53&lt;(INDEX($G$33:$AJ$33,MATCH($E$18,$G$31:$AJ$31))),BGD$28,BGD$38),BGD$28))</f>
        <v>0</v>
      </c>
      <c r="BGG53" s="775">
        <f t="shared" ref="BGG53:BGH53" si="1326">IF(OR(BGE26&lt;$C$18,BGE26&gt;($C$18+9)),0,IF($F$2=1,IF($F$53&lt;(INDEX($G$33:$AJ$33,MATCH($E$18,$G$31:$AJ$31))),BGE$28,BGE$38),BGE$28))</f>
        <v>0</v>
      </c>
      <c r="BGH53" s="775">
        <f t="shared" si="1326"/>
        <v>0</v>
      </c>
      <c r="BGI53" s="775">
        <f t="shared" ref="BGI53" si="1327">IF(OR(BGG26&lt;$C$18,BGG26&gt;($C$18+9)),0,IF($F$2=1,IF($F$53&lt;(INDEX($G$33:$AJ$33,MATCH($E$18,$G$31:$AJ$31))),BGG$28,BGG$38),BGG$28))</f>
        <v>0</v>
      </c>
      <c r="BGJ53" s="775">
        <f t="shared" ref="BGJ53:BGK53" si="1328">IF(OR(BGH26&lt;$C$18,BGH26&gt;($C$18+9)),0,IF($F$2=1,IF($F$53&lt;(INDEX($G$33:$AJ$33,MATCH($E$18,$G$31:$AJ$31))),BGH$28,BGH$38),BGH$28))</f>
        <v>0</v>
      </c>
      <c r="BGK53" s="775">
        <f t="shared" si="1328"/>
        <v>0</v>
      </c>
      <c r="BGL53" s="775">
        <f t="shared" ref="BGL53" si="1329">IF(OR(BGJ26&lt;$C$18,BGJ26&gt;($C$18+9)),0,IF($F$2=1,IF($F$53&lt;(INDEX($G$33:$AJ$33,MATCH($E$18,$G$31:$AJ$31))),BGJ$28,BGJ$38),BGJ$28))</f>
        <v>0</v>
      </c>
      <c r="BGM53" s="775">
        <f t="shared" ref="BGM53:BGN53" si="1330">IF(OR(BGK26&lt;$C$18,BGK26&gt;($C$18+9)),0,IF($F$2=1,IF($F$53&lt;(INDEX($G$33:$AJ$33,MATCH($E$18,$G$31:$AJ$31))),BGK$28,BGK$38),BGK$28))</f>
        <v>0</v>
      </c>
      <c r="BGN53" s="775">
        <f t="shared" si="1330"/>
        <v>0</v>
      </c>
      <c r="BGO53" s="775">
        <f t="shared" ref="BGO53" si="1331">IF(OR(BGM26&lt;$C$18,BGM26&gt;($C$18+9)),0,IF($F$2=1,IF($F$53&lt;(INDEX($G$33:$AJ$33,MATCH($E$18,$G$31:$AJ$31))),BGM$28,BGM$38),BGM$28))</f>
        <v>0</v>
      </c>
      <c r="BGP53" s="775">
        <f t="shared" ref="BGP53:BGQ53" si="1332">IF(OR(BGN26&lt;$C$18,BGN26&gt;($C$18+9)),0,IF($F$2=1,IF($F$53&lt;(INDEX($G$33:$AJ$33,MATCH($E$18,$G$31:$AJ$31))),BGN$28,BGN$38),BGN$28))</f>
        <v>0</v>
      </c>
      <c r="BGQ53" s="775">
        <f t="shared" si="1332"/>
        <v>0</v>
      </c>
      <c r="BGR53" s="775">
        <f t="shared" ref="BGR53" si="1333">IF(OR(BGP26&lt;$C$18,BGP26&gt;($C$18+9)),0,IF($F$2=1,IF($F$53&lt;(INDEX($G$33:$AJ$33,MATCH($E$18,$G$31:$AJ$31))),BGP$28,BGP$38),BGP$28))</f>
        <v>0</v>
      </c>
      <c r="BGS53" s="775">
        <f t="shared" ref="BGS53:BGT53" si="1334">IF(OR(BGQ26&lt;$C$18,BGQ26&gt;($C$18+9)),0,IF($F$2=1,IF($F$53&lt;(INDEX($G$33:$AJ$33,MATCH($E$18,$G$31:$AJ$31))),BGQ$28,BGQ$38),BGQ$28))</f>
        <v>0</v>
      </c>
      <c r="BGT53" s="775">
        <f t="shared" si="1334"/>
        <v>0</v>
      </c>
      <c r="BGU53" s="775">
        <f t="shared" ref="BGU53" si="1335">IF(OR(BGS26&lt;$C$18,BGS26&gt;($C$18+9)),0,IF($F$2=1,IF($F$53&lt;(INDEX($G$33:$AJ$33,MATCH($E$18,$G$31:$AJ$31))),BGS$28,BGS$38),BGS$28))</f>
        <v>0</v>
      </c>
      <c r="BGV53" s="775">
        <f t="shared" ref="BGV53:BGW53" si="1336">IF(OR(BGT26&lt;$C$18,BGT26&gt;($C$18+9)),0,IF($F$2=1,IF($F$53&lt;(INDEX($G$33:$AJ$33,MATCH($E$18,$G$31:$AJ$31))),BGT$28,BGT$38),BGT$28))</f>
        <v>0</v>
      </c>
      <c r="BGW53" s="775">
        <f t="shared" si="1336"/>
        <v>0</v>
      </c>
      <c r="BGX53" s="775">
        <f t="shared" ref="BGX53" si="1337">IF(OR(BGV26&lt;$C$18,BGV26&gt;($C$18+9)),0,IF($F$2=1,IF($F$53&lt;(INDEX($G$33:$AJ$33,MATCH($E$18,$G$31:$AJ$31))),BGV$28,BGV$38),BGV$28))</f>
        <v>0</v>
      </c>
      <c r="BGY53" s="775">
        <f t="shared" ref="BGY53:BGZ53" si="1338">IF(OR(BGW26&lt;$C$18,BGW26&gt;($C$18+9)),0,IF($F$2=1,IF($F$53&lt;(INDEX($G$33:$AJ$33,MATCH($E$18,$G$31:$AJ$31))),BGW$28,BGW$38),BGW$28))</f>
        <v>0</v>
      </c>
      <c r="BGZ53" s="775">
        <f t="shared" si="1338"/>
        <v>0</v>
      </c>
      <c r="BHA53" s="775">
        <f t="shared" ref="BHA53" si="1339">IF(OR(BGY26&lt;$C$18,BGY26&gt;($C$18+9)),0,IF($F$2=1,IF($F$53&lt;(INDEX($G$33:$AJ$33,MATCH($E$18,$G$31:$AJ$31))),BGY$28,BGY$38),BGY$28))</f>
        <v>0</v>
      </c>
      <c r="BHB53" s="775">
        <f t="shared" ref="BHB53:BHC53" si="1340">IF(OR(BGZ26&lt;$C$18,BGZ26&gt;($C$18+9)),0,IF($F$2=1,IF($F$53&lt;(INDEX($G$33:$AJ$33,MATCH($E$18,$G$31:$AJ$31))),BGZ$28,BGZ$38),BGZ$28))</f>
        <v>0</v>
      </c>
      <c r="BHC53" s="775">
        <f t="shared" si="1340"/>
        <v>0</v>
      </c>
      <c r="BHD53" s="775">
        <f t="shared" ref="BHD53" si="1341">IF(OR(BHB26&lt;$C$18,BHB26&gt;($C$18+9)),0,IF($F$2=1,IF($F$53&lt;(INDEX($G$33:$AJ$33,MATCH($E$18,$G$31:$AJ$31))),BHB$28,BHB$38),BHB$28))</f>
        <v>0</v>
      </c>
      <c r="BHE53" s="775">
        <f t="shared" ref="BHE53:BHF53" si="1342">IF(OR(BHC26&lt;$C$18,BHC26&gt;($C$18+9)),0,IF($F$2=1,IF($F$53&lt;(INDEX($G$33:$AJ$33,MATCH($E$18,$G$31:$AJ$31))),BHC$28,BHC$38),BHC$28))</f>
        <v>0</v>
      </c>
      <c r="BHF53" s="775">
        <f t="shared" si="1342"/>
        <v>0</v>
      </c>
      <c r="BHG53" s="775">
        <f t="shared" ref="BHG53" si="1343">IF(OR(BHE26&lt;$C$18,BHE26&gt;($C$18+9)),0,IF($F$2=1,IF($F$53&lt;(INDEX($G$33:$AJ$33,MATCH($E$18,$G$31:$AJ$31))),BHE$28,BHE$38),BHE$28))</f>
        <v>0</v>
      </c>
      <c r="BHH53" s="775">
        <f t="shared" ref="BHH53:BHI53" si="1344">IF(OR(BHF26&lt;$C$18,BHF26&gt;($C$18+9)),0,IF($F$2=1,IF($F$53&lt;(INDEX($G$33:$AJ$33,MATCH($E$18,$G$31:$AJ$31))),BHF$28,BHF$38),BHF$28))</f>
        <v>0</v>
      </c>
      <c r="BHI53" s="775">
        <f t="shared" si="1344"/>
        <v>0</v>
      </c>
      <c r="BHJ53" s="775">
        <f t="shared" ref="BHJ53" si="1345">IF(OR(BHH26&lt;$C$18,BHH26&gt;($C$18+9)),0,IF($F$2=1,IF($F$53&lt;(INDEX($G$33:$AJ$33,MATCH($E$18,$G$31:$AJ$31))),BHH$28,BHH$38),BHH$28))</f>
        <v>0</v>
      </c>
      <c r="BHK53" s="775">
        <f t="shared" ref="BHK53:BHL53" si="1346">IF(OR(BHI26&lt;$C$18,BHI26&gt;($C$18+9)),0,IF($F$2=1,IF($F$53&lt;(INDEX($G$33:$AJ$33,MATCH($E$18,$G$31:$AJ$31))),BHI$28,BHI$38),BHI$28))</f>
        <v>0</v>
      </c>
      <c r="BHL53" s="775">
        <f t="shared" si="1346"/>
        <v>0</v>
      </c>
      <c r="BHM53" s="775">
        <f t="shared" ref="BHM53" si="1347">IF(OR(BHK26&lt;$C$18,BHK26&gt;($C$18+9)),0,IF($F$2=1,IF($F$53&lt;(INDEX($G$33:$AJ$33,MATCH($E$18,$G$31:$AJ$31))),BHK$28,BHK$38),BHK$28))</f>
        <v>0</v>
      </c>
      <c r="BHN53" s="775">
        <f t="shared" ref="BHN53:BHO53" si="1348">IF(OR(BHL26&lt;$C$18,BHL26&gt;($C$18+9)),0,IF($F$2=1,IF($F$53&lt;(INDEX($G$33:$AJ$33,MATCH($E$18,$G$31:$AJ$31))),BHL$28,BHL$38),BHL$28))</f>
        <v>0</v>
      </c>
      <c r="BHO53" s="775">
        <f t="shared" si="1348"/>
        <v>0</v>
      </c>
      <c r="BHP53" s="775">
        <f t="shared" ref="BHP53" si="1349">IF(OR(BHN26&lt;$C$18,BHN26&gt;($C$18+9)),0,IF($F$2=1,IF($F$53&lt;(INDEX($G$33:$AJ$33,MATCH($E$18,$G$31:$AJ$31))),BHN$28,BHN$38),BHN$28))</f>
        <v>0</v>
      </c>
      <c r="BHQ53" s="775">
        <f t="shared" ref="BHQ53:BHR53" si="1350">IF(OR(BHO26&lt;$C$18,BHO26&gt;($C$18+9)),0,IF($F$2=1,IF($F$53&lt;(INDEX($G$33:$AJ$33,MATCH($E$18,$G$31:$AJ$31))),BHO$28,BHO$38),BHO$28))</f>
        <v>0</v>
      </c>
      <c r="BHR53" s="775">
        <f t="shared" si="1350"/>
        <v>0</v>
      </c>
      <c r="BHS53" s="775">
        <f t="shared" ref="BHS53" si="1351">IF(OR(BHQ26&lt;$C$18,BHQ26&gt;($C$18+9)),0,IF($F$2=1,IF($F$53&lt;(INDEX($G$33:$AJ$33,MATCH($E$18,$G$31:$AJ$31))),BHQ$28,BHQ$38),BHQ$28))</f>
        <v>0</v>
      </c>
      <c r="BHT53" s="775">
        <f t="shared" ref="BHT53:BHU53" si="1352">IF(OR(BHR26&lt;$C$18,BHR26&gt;($C$18+9)),0,IF($F$2=1,IF($F$53&lt;(INDEX($G$33:$AJ$33,MATCH($E$18,$G$31:$AJ$31))),BHR$28,BHR$38),BHR$28))</f>
        <v>0</v>
      </c>
      <c r="BHU53" s="775">
        <f t="shared" si="1352"/>
        <v>0</v>
      </c>
      <c r="BHV53" s="775">
        <f t="shared" ref="BHV53" si="1353">IF(OR(BHT26&lt;$C$18,BHT26&gt;($C$18+9)),0,IF($F$2=1,IF($F$53&lt;(INDEX($G$33:$AJ$33,MATCH($E$18,$G$31:$AJ$31))),BHT$28,BHT$38),BHT$28))</f>
        <v>0</v>
      </c>
      <c r="BHW53" s="775">
        <f t="shared" ref="BHW53:BHX53" si="1354">IF(OR(BHU26&lt;$C$18,BHU26&gt;($C$18+9)),0,IF($F$2=1,IF($F$53&lt;(INDEX($G$33:$AJ$33,MATCH($E$18,$G$31:$AJ$31))),BHU$28,BHU$38),BHU$28))</f>
        <v>0</v>
      </c>
      <c r="BHX53" s="775">
        <f t="shared" si="1354"/>
        <v>0</v>
      </c>
      <c r="BHY53" s="775">
        <f t="shared" ref="BHY53" si="1355">IF(OR(BHW26&lt;$C$18,BHW26&gt;($C$18+9)),0,IF($F$2=1,IF($F$53&lt;(INDEX($G$33:$AJ$33,MATCH($E$18,$G$31:$AJ$31))),BHW$28,BHW$38),BHW$28))</f>
        <v>0</v>
      </c>
      <c r="BHZ53" s="775">
        <f t="shared" ref="BHZ53:BIA53" si="1356">IF(OR(BHX26&lt;$C$18,BHX26&gt;($C$18+9)),0,IF($F$2=1,IF($F$53&lt;(INDEX($G$33:$AJ$33,MATCH($E$18,$G$31:$AJ$31))),BHX$28,BHX$38),BHX$28))</f>
        <v>0</v>
      </c>
      <c r="BIA53" s="775">
        <f t="shared" si="1356"/>
        <v>0</v>
      </c>
      <c r="BIB53" s="775">
        <f t="shared" ref="BIB53" si="1357">IF(OR(BHZ26&lt;$C$18,BHZ26&gt;($C$18+9)),0,IF($F$2=1,IF($F$53&lt;(INDEX($G$33:$AJ$33,MATCH($E$18,$G$31:$AJ$31))),BHZ$28,BHZ$38),BHZ$28))</f>
        <v>0</v>
      </c>
      <c r="BIC53" s="775">
        <f t="shared" ref="BIC53:BID53" si="1358">IF(OR(BIA26&lt;$C$18,BIA26&gt;($C$18+9)),0,IF($F$2=1,IF($F$53&lt;(INDEX($G$33:$AJ$33,MATCH($E$18,$G$31:$AJ$31))),BIA$28,BIA$38),BIA$28))</f>
        <v>0</v>
      </c>
      <c r="BID53" s="775">
        <f t="shared" si="1358"/>
        <v>0</v>
      </c>
      <c r="BIE53" s="775">
        <f t="shared" ref="BIE53" si="1359">IF(OR(BIC26&lt;$C$18,BIC26&gt;($C$18+9)),0,IF($F$2=1,IF($F$53&lt;(INDEX($G$33:$AJ$33,MATCH($E$18,$G$31:$AJ$31))),BIC$28,BIC$38),BIC$28))</f>
        <v>0</v>
      </c>
      <c r="BIF53" s="775">
        <f t="shared" ref="BIF53:BIG53" si="1360">IF(OR(BID26&lt;$C$18,BID26&gt;($C$18+9)),0,IF($F$2=1,IF($F$53&lt;(INDEX($G$33:$AJ$33,MATCH($E$18,$G$31:$AJ$31))),BID$28,BID$38),BID$28))</f>
        <v>0</v>
      </c>
      <c r="BIG53" s="775">
        <f t="shared" si="1360"/>
        <v>0</v>
      </c>
      <c r="BIH53" s="775">
        <f t="shared" ref="BIH53" si="1361">IF(OR(BIF26&lt;$C$18,BIF26&gt;($C$18+9)),0,IF($F$2=1,IF($F$53&lt;(INDEX($G$33:$AJ$33,MATCH($E$18,$G$31:$AJ$31))),BIF$28,BIF$38),BIF$28))</f>
        <v>0</v>
      </c>
      <c r="BII53" s="775">
        <f t="shared" ref="BII53:BIJ53" si="1362">IF(OR(BIG26&lt;$C$18,BIG26&gt;($C$18+9)),0,IF($F$2=1,IF($F$53&lt;(INDEX($G$33:$AJ$33,MATCH($E$18,$G$31:$AJ$31))),BIG$28,BIG$38),BIG$28))</f>
        <v>0</v>
      </c>
      <c r="BIJ53" s="775">
        <f t="shared" si="1362"/>
        <v>0</v>
      </c>
      <c r="BIK53" s="775">
        <f t="shared" ref="BIK53" si="1363">IF(OR(BII26&lt;$C$18,BII26&gt;($C$18+9)),0,IF($F$2=1,IF($F$53&lt;(INDEX($G$33:$AJ$33,MATCH($E$18,$G$31:$AJ$31))),BII$28,BII$38),BII$28))</f>
        <v>0</v>
      </c>
      <c r="BIL53" s="775">
        <f t="shared" ref="BIL53:BIM53" si="1364">IF(OR(BIJ26&lt;$C$18,BIJ26&gt;($C$18+9)),0,IF($F$2=1,IF($F$53&lt;(INDEX($G$33:$AJ$33,MATCH($E$18,$G$31:$AJ$31))),BIJ$28,BIJ$38),BIJ$28))</f>
        <v>0</v>
      </c>
      <c r="BIM53" s="775">
        <f t="shared" si="1364"/>
        <v>0</v>
      </c>
      <c r="BIN53" s="775">
        <f t="shared" ref="BIN53" si="1365">IF(OR(BIL26&lt;$C$18,BIL26&gt;($C$18+9)),0,IF($F$2=1,IF($F$53&lt;(INDEX($G$33:$AJ$33,MATCH($E$18,$G$31:$AJ$31))),BIL$28,BIL$38),BIL$28))</f>
        <v>0</v>
      </c>
      <c r="BIO53" s="775">
        <f t="shared" ref="BIO53:BIP53" si="1366">IF(OR(BIM26&lt;$C$18,BIM26&gt;($C$18+9)),0,IF($F$2=1,IF($F$53&lt;(INDEX($G$33:$AJ$33,MATCH($E$18,$G$31:$AJ$31))),BIM$28,BIM$38),BIM$28))</f>
        <v>0</v>
      </c>
      <c r="BIP53" s="775">
        <f t="shared" si="1366"/>
        <v>0</v>
      </c>
      <c r="BIQ53" s="775">
        <f t="shared" ref="BIQ53" si="1367">IF(OR(BIO26&lt;$C$18,BIO26&gt;($C$18+9)),0,IF($F$2=1,IF($F$53&lt;(INDEX($G$33:$AJ$33,MATCH($E$18,$G$31:$AJ$31))),BIO$28,BIO$38),BIO$28))</f>
        <v>0</v>
      </c>
      <c r="BIR53" s="775">
        <f t="shared" ref="BIR53:BIS53" si="1368">IF(OR(BIP26&lt;$C$18,BIP26&gt;($C$18+9)),0,IF($F$2=1,IF($F$53&lt;(INDEX($G$33:$AJ$33,MATCH($E$18,$G$31:$AJ$31))),BIP$28,BIP$38),BIP$28))</f>
        <v>0</v>
      </c>
      <c r="BIS53" s="775">
        <f t="shared" si="1368"/>
        <v>0</v>
      </c>
      <c r="BIT53" s="775">
        <f t="shared" ref="BIT53" si="1369">IF(OR(BIR26&lt;$C$18,BIR26&gt;($C$18+9)),0,IF($F$2=1,IF($F$53&lt;(INDEX($G$33:$AJ$33,MATCH($E$18,$G$31:$AJ$31))),BIR$28,BIR$38),BIR$28))</f>
        <v>0</v>
      </c>
      <c r="BIU53" s="775">
        <f t="shared" ref="BIU53:BIV53" si="1370">IF(OR(BIS26&lt;$C$18,BIS26&gt;($C$18+9)),0,IF($F$2=1,IF($F$53&lt;(INDEX($G$33:$AJ$33,MATCH($E$18,$G$31:$AJ$31))),BIS$28,BIS$38),BIS$28))</f>
        <v>0</v>
      </c>
      <c r="BIV53" s="775">
        <f t="shared" si="1370"/>
        <v>0</v>
      </c>
      <c r="BIW53" s="775">
        <f t="shared" ref="BIW53" si="1371">IF(OR(BIU26&lt;$C$18,BIU26&gt;($C$18+9)),0,IF($F$2=1,IF($F$53&lt;(INDEX($G$33:$AJ$33,MATCH($E$18,$G$31:$AJ$31))),BIU$28,BIU$38),BIU$28))</f>
        <v>0</v>
      </c>
      <c r="BIX53" s="775">
        <f t="shared" ref="BIX53:BIY53" si="1372">IF(OR(BIV26&lt;$C$18,BIV26&gt;($C$18+9)),0,IF($F$2=1,IF($F$53&lt;(INDEX($G$33:$AJ$33,MATCH($E$18,$G$31:$AJ$31))),BIV$28,BIV$38),BIV$28))</f>
        <v>0</v>
      </c>
      <c r="BIY53" s="775">
        <f t="shared" si="1372"/>
        <v>0</v>
      </c>
      <c r="BIZ53" s="775">
        <f t="shared" ref="BIZ53" si="1373">IF(OR(BIX26&lt;$C$18,BIX26&gt;($C$18+9)),0,IF($F$2=1,IF($F$53&lt;(INDEX($G$33:$AJ$33,MATCH($E$18,$G$31:$AJ$31))),BIX$28,BIX$38),BIX$28))</f>
        <v>0</v>
      </c>
      <c r="BJA53" s="775">
        <f t="shared" ref="BJA53:BJB53" si="1374">IF(OR(BIY26&lt;$C$18,BIY26&gt;($C$18+9)),0,IF($F$2=1,IF($F$53&lt;(INDEX($G$33:$AJ$33,MATCH($E$18,$G$31:$AJ$31))),BIY$28,BIY$38),BIY$28))</f>
        <v>0</v>
      </c>
      <c r="BJB53" s="775">
        <f t="shared" si="1374"/>
        <v>0</v>
      </c>
      <c r="BJC53" s="775">
        <f t="shared" ref="BJC53" si="1375">IF(OR(BJA26&lt;$C$18,BJA26&gt;($C$18+9)),0,IF($F$2=1,IF($F$53&lt;(INDEX($G$33:$AJ$33,MATCH($E$18,$G$31:$AJ$31))),BJA$28,BJA$38),BJA$28))</f>
        <v>0</v>
      </c>
      <c r="BJD53" s="775">
        <f t="shared" ref="BJD53:BJE53" si="1376">IF(OR(BJB26&lt;$C$18,BJB26&gt;($C$18+9)),0,IF($F$2=1,IF($F$53&lt;(INDEX($G$33:$AJ$33,MATCH($E$18,$G$31:$AJ$31))),BJB$28,BJB$38),BJB$28))</f>
        <v>0</v>
      </c>
      <c r="BJE53" s="775">
        <f t="shared" si="1376"/>
        <v>0</v>
      </c>
      <c r="BJF53" s="775">
        <f t="shared" ref="BJF53" si="1377">IF(OR(BJD26&lt;$C$18,BJD26&gt;($C$18+9)),0,IF($F$2=1,IF($F$53&lt;(INDEX($G$33:$AJ$33,MATCH($E$18,$G$31:$AJ$31))),BJD$28,BJD$38),BJD$28))</f>
        <v>0</v>
      </c>
      <c r="BJG53" s="775">
        <f t="shared" ref="BJG53:BJH53" si="1378">IF(OR(BJE26&lt;$C$18,BJE26&gt;($C$18+9)),0,IF($F$2=1,IF($F$53&lt;(INDEX($G$33:$AJ$33,MATCH($E$18,$G$31:$AJ$31))),BJE$28,BJE$38),BJE$28))</f>
        <v>0</v>
      </c>
      <c r="BJH53" s="775">
        <f t="shared" si="1378"/>
        <v>0</v>
      </c>
      <c r="BJI53" s="775">
        <f t="shared" ref="BJI53" si="1379">IF(OR(BJG26&lt;$C$18,BJG26&gt;($C$18+9)),0,IF($F$2=1,IF($F$53&lt;(INDEX($G$33:$AJ$33,MATCH($E$18,$G$31:$AJ$31))),BJG$28,BJG$38),BJG$28))</f>
        <v>0</v>
      </c>
      <c r="BJJ53" s="775">
        <f t="shared" ref="BJJ53:BJK53" si="1380">IF(OR(BJH26&lt;$C$18,BJH26&gt;($C$18+9)),0,IF($F$2=1,IF($F$53&lt;(INDEX($G$33:$AJ$33,MATCH($E$18,$G$31:$AJ$31))),BJH$28,BJH$38),BJH$28))</f>
        <v>0</v>
      </c>
      <c r="BJK53" s="775">
        <f t="shared" si="1380"/>
        <v>0</v>
      </c>
      <c r="BJL53" s="775">
        <f t="shared" ref="BJL53" si="1381">IF(OR(BJJ26&lt;$C$18,BJJ26&gt;($C$18+9)),0,IF($F$2=1,IF($F$53&lt;(INDEX($G$33:$AJ$33,MATCH($E$18,$G$31:$AJ$31))),BJJ$28,BJJ$38),BJJ$28))</f>
        <v>0</v>
      </c>
      <c r="BJM53" s="775">
        <f t="shared" ref="BJM53:BJN53" si="1382">IF(OR(BJK26&lt;$C$18,BJK26&gt;($C$18+9)),0,IF($F$2=1,IF($F$53&lt;(INDEX($G$33:$AJ$33,MATCH($E$18,$G$31:$AJ$31))),BJK$28,BJK$38),BJK$28))</f>
        <v>0</v>
      </c>
      <c r="BJN53" s="775">
        <f t="shared" si="1382"/>
        <v>0</v>
      </c>
      <c r="BJO53" s="775">
        <f t="shared" ref="BJO53" si="1383">IF(OR(BJM26&lt;$C$18,BJM26&gt;($C$18+9)),0,IF($F$2=1,IF($F$53&lt;(INDEX($G$33:$AJ$33,MATCH($E$18,$G$31:$AJ$31))),BJM$28,BJM$38),BJM$28))</f>
        <v>0</v>
      </c>
      <c r="BJP53" s="775">
        <f t="shared" ref="BJP53:BJQ53" si="1384">IF(OR(BJN26&lt;$C$18,BJN26&gt;($C$18+9)),0,IF($F$2=1,IF($F$53&lt;(INDEX($G$33:$AJ$33,MATCH($E$18,$G$31:$AJ$31))),BJN$28,BJN$38),BJN$28))</f>
        <v>0</v>
      </c>
      <c r="BJQ53" s="775">
        <f t="shared" si="1384"/>
        <v>0</v>
      </c>
      <c r="BJR53" s="775">
        <f t="shared" ref="BJR53" si="1385">IF(OR(BJP26&lt;$C$18,BJP26&gt;($C$18+9)),0,IF($F$2=1,IF($F$53&lt;(INDEX($G$33:$AJ$33,MATCH($E$18,$G$31:$AJ$31))),BJP$28,BJP$38),BJP$28))</f>
        <v>0</v>
      </c>
      <c r="BJS53" s="775">
        <f t="shared" ref="BJS53:BJT53" si="1386">IF(OR(BJQ26&lt;$C$18,BJQ26&gt;($C$18+9)),0,IF($F$2=1,IF($F$53&lt;(INDEX($G$33:$AJ$33,MATCH($E$18,$G$31:$AJ$31))),BJQ$28,BJQ$38),BJQ$28))</f>
        <v>0</v>
      </c>
      <c r="BJT53" s="775">
        <f t="shared" si="1386"/>
        <v>0</v>
      </c>
      <c r="BJU53" s="775">
        <f t="shared" ref="BJU53" si="1387">IF(OR(BJS26&lt;$C$18,BJS26&gt;($C$18+9)),0,IF($F$2=1,IF($F$53&lt;(INDEX($G$33:$AJ$33,MATCH($E$18,$G$31:$AJ$31))),BJS$28,BJS$38),BJS$28))</f>
        <v>0</v>
      </c>
      <c r="BJV53" s="775">
        <f t="shared" ref="BJV53:BJW53" si="1388">IF(OR(BJT26&lt;$C$18,BJT26&gt;($C$18+9)),0,IF($F$2=1,IF($F$53&lt;(INDEX($G$33:$AJ$33,MATCH($E$18,$G$31:$AJ$31))),BJT$28,BJT$38),BJT$28))</f>
        <v>0</v>
      </c>
      <c r="BJW53" s="775">
        <f t="shared" si="1388"/>
        <v>0</v>
      </c>
      <c r="BJX53" s="775">
        <f t="shared" ref="BJX53" si="1389">IF(OR(BJV26&lt;$C$18,BJV26&gt;($C$18+9)),0,IF($F$2=1,IF($F$53&lt;(INDEX($G$33:$AJ$33,MATCH($E$18,$G$31:$AJ$31))),BJV$28,BJV$38),BJV$28))</f>
        <v>0</v>
      </c>
      <c r="BJY53" s="775">
        <f t="shared" ref="BJY53:BJZ53" si="1390">IF(OR(BJW26&lt;$C$18,BJW26&gt;($C$18+9)),0,IF($F$2=1,IF($F$53&lt;(INDEX($G$33:$AJ$33,MATCH($E$18,$G$31:$AJ$31))),BJW$28,BJW$38),BJW$28))</f>
        <v>0</v>
      </c>
      <c r="BJZ53" s="775">
        <f t="shared" si="1390"/>
        <v>0</v>
      </c>
      <c r="BKA53" s="775">
        <f t="shared" ref="BKA53" si="1391">IF(OR(BJY26&lt;$C$18,BJY26&gt;($C$18+9)),0,IF($F$2=1,IF($F$53&lt;(INDEX($G$33:$AJ$33,MATCH($E$18,$G$31:$AJ$31))),BJY$28,BJY$38),BJY$28))</f>
        <v>0</v>
      </c>
      <c r="BKB53" s="775">
        <f t="shared" ref="BKB53:BKC53" si="1392">IF(OR(BJZ26&lt;$C$18,BJZ26&gt;($C$18+9)),0,IF($F$2=1,IF($F$53&lt;(INDEX($G$33:$AJ$33,MATCH($E$18,$G$31:$AJ$31))),BJZ$28,BJZ$38),BJZ$28))</f>
        <v>0</v>
      </c>
      <c r="BKC53" s="775">
        <f t="shared" si="1392"/>
        <v>0</v>
      </c>
      <c r="BKD53" s="775">
        <f t="shared" ref="BKD53" si="1393">IF(OR(BKB26&lt;$C$18,BKB26&gt;($C$18+9)),0,IF($F$2=1,IF($F$53&lt;(INDEX($G$33:$AJ$33,MATCH($E$18,$G$31:$AJ$31))),BKB$28,BKB$38),BKB$28))</f>
        <v>0</v>
      </c>
      <c r="BKE53" s="775">
        <f t="shared" ref="BKE53:BKF53" si="1394">IF(OR(BKC26&lt;$C$18,BKC26&gt;($C$18+9)),0,IF($F$2=1,IF($F$53&lt;(INDEX($G$33:$AJ$33,MATCH($E$18,$G$31:$AJ$31))),BKC$28,BKC$38),BKC$28))</f>
        <v>0</v>
      </c>
      <c r="BKF53" s="775">
        <f t="shared" si="1394"/>
        <v>0</v>
      </c>
      <c r="BKG53" s="775">
        <f t="shared" ref="BKG53" si="1395">IF(OR(BKE26&lt;$C$18,BKE26&gt;($C$18+9)),0,IF($F$2=1,IF($F$53&lt;(INDEX($G$33:$AJ$33,MATCH($E$18,$G$31:$AJ$31))),BKE$28,BKE$38),BKE$28))</f>
        <v>0</v>
      </c>
      <c r="BKH53" s="775">
        <f t="shared" ref="BKH53:BKI53" si="1396">IF(OR(BKF26&lt;$C$18,BKF26&gt;($C$18+9)),0,IF($F$2=1,IF($F$53&lt;(INDEX($G$33:$AJ$33,MATCH($E$18,$G$31:$AJ$31))),BKF$28,BKF$38),BKF$28))</f>
        <v>0</v>
      </c>
      <c r="BKI53" s="775">
        <f t="shared" si="1396"/>
        <v>0</v>
      </c>
      <c r="BKJ53" s="775">
        <f t="shared" ref="BKJ53" si="1397">IF(OR(BKH26&lt;$C$18,BKH26&gt;($C$18+9)),0,IF($F$2=1,IF($F$53&lt;(INDEX($G$33:$AJ$33,MATCH($E$18,$G$31:$AJ$31))),BKH$28,BKH$38),BKH$28))</f>
        <v>0</v>
      </c>
      <c r="BKK53" s="775">
        <f t="shared" ref="BKK53:BKL53" si="1398">IF(OR(BKI26&lt;$C$18,BKI26&gt;($C$18+9)),0,IF($F$2=1,IF($F$53&lt;(INDEX($G$33:$AJ$33,MATCH($E$18,$G$31:$AJ$31))),BKI$28,BKI$38),BKI$28))</f>
        <v>0</v>
      </c>
      <c r="BKL53" s="775">
        <f t="shared" si="1398"/>
        <v>0</v>
      </c>
      <c r="BKM53" s="775">
        <f t="shared" ref="BKM53" si="1399">IF(OR(BKK26&lt;$C$18,BKK26&gt;($C$18+9)),0,IF($F$2=1,IF($F$53&lt;(INDEX($G$33:$AJ$33,MATCH($E$18,$G$31:$AJ$31))),BKK$28,BKK$38),BKK$28))</f>
        <v>0</v>
      </c>
      <c r="BKN53" s="775">
        <f t="shared" ref="BKN53:BKO53" si="1400">IF(OR(BKL26&lt;$C$18,BKL26&gt;($C$18+9)),0,IF($F$2=1,IF($F$53&lt;(INDEX($G$33:$AJ$33,MATCH($E$18,$G$31:$AJ$31))),BKL$28,BKL$38),BKL$28))</f>
        <v>0</v>
      </c>
      <c r="BKO53" s="775">
        <f t="shared" si="1400"/>
        <v>0</v>
      </c>
      <c r="BKP53" s="775">
        <f t="shared" ref="BKP53" si="1401">IF(OR(BKN26&lt;$C$18,BKN26&gt;($C$18+9)),0,IF($F$2=1,IF($F$53&lt;(INDEX($G$33:$AJ$33,MATCH($E$18,$G$31:$AJ$31))),BKN$28,BKN$38),BKN$28))</f>
        <v>0</v>
      </c>
      <c r="BKQ53" s="775">
        <f t="shared" ref="BKQ53:BKR53" si="1402">IF(OR(BKO26&lt;$C$18,BKO26&gt;($C$18+9)),0,IF($F$2=1,IF($F$53&lt;(INDEX($G$33:$AJ$33,MATCH($E$18,$G$31:$AJ$31))),BKO$28,BKO$38),BKO$28))</f>
        <v>0</v>
      </c>
      <c r="BKR53" s="775">
        <f t="shared" si="1402"/>
        <v>0</v>
      </c>
      <c r="BKS53" s="775">
        <f t="shared" ref="BKS53" si="1403">IF(OR(BKQ26&lt;$C$18,BKQ26&gt;($C$18+9)),0,IF($F$2=1,IF($F$53&lt;(INDEX($G$33:$AJ$33,MATCH($E$18,$G$31:$AJ$31))),BKQ$28,BKQ$38),BKQ$28))</f>
        <v>0</v>
      </c>
      <c r="BKT53" s="775">
        <f t="shared" ref="BKT53:BKU53" si="1404">IF(OR(BKR26&lt;$C$18,BKR26&gt;($C$18+9)),0,IF($F$2=1,IF($F$53&lt;(INDEX($G$33:$AJ$33,MATCH($E$18,$G$31:$AJ$31))),BKR$28,BKR$38),BKR$28))</f>
        <v>0</v>
      </c>
      <c r="BKU53" s="775">
        <f t="shared" si="1404"/>
        <v>0</v>
      </c>
      <c r="BKV53" s="775">
        <f t="shared" ref="BKV53" si="1405">IF(OR(BKT26&lt;$C$18,BKT26&gt;($C$18+9)),0,IF($F$2=1,IF($F$53&lt;(INDEX($G$33:$AJ$33,MATCH($E$18,$G$31:$AJ$31))),BKT$28,BKT$38),BKT$28))</f>
        <v>0</v>
      </c>
      <c r="BKW53" s="775">
        <f t="shared" ref="BKW53:BKX53" si="1406">IF(OR(BKU26&lt;$C$18,BKU26&gt;($C$18+9)),0,IF($F$2=1,IF($F$53&lt;(INDEX($G$33:$AJ$33,MATCH($E$18,$G$31:$AJ$31))),BKU$28,BKU$38),BKU$28))</f>
        <v>0</v>
      </c>
      <c r="BKX53" s="775">
        <f t="shared" si="1406"/>
        <v>0</v>
      </c>
      <c r="BKY53" s="775">
        <f t="shared" ref="BKY53" si="1407">IF(OR(BKW26&lt;$C$18,BKW26&gt;($C$18+9)),0,IF($F$2=1,IF($F$53&lt;(INDEX($G$33:$AJ$33,MATCH($E$18,$G$31:$AJ$31))),BKW$28,BKW$38),BKW$28))</f>
        <v>0</v>
      </c>
      <c r="BKZ53" s="775">
        <f t="shared" ref="BKZ53:BLA53" si="1408">IF(OR(BKX26&lt;$C$18,BKX26&gt;($C$18+9)),0,IF($F$2=1,IF($F$53&lt;(INDEX($G$33:$AJ$33,MATCH($E$18,$G$31:$AJ$31))),BKX$28,BKX$38),BKX$28))</f>
        <v>0</v>
      </c>
      <c r="BLA53" s="775">
        <f t="shared" si="1408"/>
        <v>0</v>
      </c>
      <c r="BLB53" s="775">
        <f t="shared" ref="BLB53" si="1409">IF(OR(BKZ26&lt;$C$18,BKZ26&gt;($C$18+9)),0,IF($F$2=1,IF($F$53&lt;(INDEX($G$33:$AJ$33,MATCH($E$18,$G$31:$AJ$31))),BKZ$28,BKZ$38),BKZ$28))</f>
        <v>0</v>
      </c>
      <c r="BLC53" s="775">
        <f t="shared" ref="BLC53:BLD53" si="1410">IF(OR(BLA26&lt;$C$18,BLA26&gt;($C$18+9)),0,IF($F$2=1,IF($F$53&lt;(INDEX($G$33:$AJ$33,MATCH($E$18,$G$31:$AJ$31))),BLA$28,BLA$38),BLA$28))</f>
        <v>0</v>
      </c>
      <c r="BLD53" s="775">
        <f t="shared" si="1410"/>
        <v>0</v>
      </c>
      <c r="BLE53" s="775">
        <f t="shared" ref="BLE53" si="1411">IF(OR(BLC26&lt;$C$18,BLC26&gt;($C$18+9)),0,IF($F$2=1,IF($F$53&lt;(INDEX($G$33:$AJ$33,MATCH($E$18,$G$31:$AJ$31))),BLC$28,BLC$38),BLC$28))</f>
        <v>0</v>
      </c>
      <c r="BLF53" s="775">
        <f t="shared" ref="BLF53:BLG53" si="1412">IF(OR(BLD26&lt;$C$18,BLD26&gt;($C$18+9)),0,IF($F$2=1,IF($F$53&lt;(INDEX($G$33:$AJ$33,MATCH($E$18,$G$31:$AJ$31))),BLD$28,BLD$38),BLD$28))</f>
        <v>0</v>
      </c>
      <c r="BLG53" s="775">
        <f t="shared" si="1412"/>
        <v>0</v>
      </c>
      <c r="BLH53" s="775">
        <f t="shared" ref="BLH53" si="1413">IF(OR(BLF26&lt;$C$18,BLF26&gt;($C$18+9)),0,IF($F$2=1,IF($F$53&lt;(INDEX($G$33:$AJ$33,MATCH($E$18,$G$31:$AJ$31))),BLF$28,BLF$38),BLF$28))</f>
        <v>0</v>
      </c>
      <c r="BLI53" s="775">
        <f t="shared" ref="BLI53:BLJ53" si="1414">IF(OR(BLG26&lt;$C$18,BLG26&gt;($C$18+9)),0,IF($F$2=1,IF($F$53&lt;(INDEX($G$33:$AJ$33,MATCH($E$18,$G$31:$AJ$31))),BLG$28,BLG$38),BLG$28))</f>
        <v>0</v>
      </c>
      <c r="BLJ53" s="775">
        <f t="shared" si="1414"/>
        <v>0</v>
      </c>
      <c r="BLK53" s="775">
        <f t="shared" ref="BLK53" si="1415">IF(OR(BLI26&lt;$C$18,BLI26&gt;($C$18+9)),0,IF($F$2=1,IF($F$53&lt;(INDEX($G$33:$AJ$33,MATCH($E$18,$G$31:$AJ$31))),BLI$28,BLI$38),BLI$28))</f>
        <v>0</v>
      </c>
      <c r="BLL53" s="775">
        <f t="shared" ref="BLL53:BLM53" si="1416">IF(OR(BLJ26&lt;$C$18,BLJ26&gt;($C$18+9)),0,IF($F$2=1,IF($F$53&lt;(INDEX($G$33:$AJ$33,MATCH($E$18,$G$31:$AJ$31))),BLJ$28,BLJ$38),BLJ$28))</f>
        <v>0</v>
      </c>
      <c r="BLM53" s="775">
        <f t="shared" si="1416"/>
        <v>0</v>
      </c>
      <c r="BLN53" s="775">
        <f t="shared" ref="BLN53" si="1417">IF(OR(BLL26&lt;$C$18,BLL26&gt;($C$18+9)),0,IF($F$2=1,IF($F$53&lt;(INDEX($G$33:$AJ$33,MATCH($E$18,$G$31:$AJ$31))),BLL$28,BLL$38),BLL$28))</f>
        <v>0</v>
      </c>
      <c r="BLO53" s="775">
        <f t="shared" ref="BLO53:BLP53" si="1418">IF(OR(BLM26&lt;$C$18,BLM26&gt;($C$18+9)),0,IF($F$2=1,IF($F$53&lt;(INDEX($G$33:$AJ$33,MATCH($E$18,$G$31:$AJ$31))),BLM$28,BLM$38),BLM$28))</f>
        <v>0</v>
      </c>
      <c r="BLP53" s="775">
        <f t="shared" si="1418"/>
        <v>0</v>
      </c>
      <c r="BLQ53" s="775">
        <f t="shared" ref="BLQ53" si="1419">IF(OR(BLO26&lt;$C$18,BLO26&gt;($C$18+9)),0,IF($F$2=1,IF($F$53&lt;(INDEX($G$33:$AJ$33,MATCH($E$18,$G$31:$AJ$31))),BLO$28,BLO$38),BLO$28))</f>
        <v>0</v>
      </c>
      <c r="BLR53" s="775">
        <f t="shared" ref="BLR53:BLS53" si="1420">IF(OR(BLP26&lt;$C$18,BLP26&gt;($C$18+9)),0,IF($F$2=1,IF($F$53&lt;(INDEX($G$33:$AJ$33,MATCH($E$18,$G$31:$AJ$31))),BLP$28,BLP$38),BLP$28))</f>
        <v>0</v>
      </c>
      <c r="BLS53" s="775">
        <f t="shared" si="1420"/>
        <v>0</v>
      </c>
      <c r="BLT53" s="775">
        <f t="shared" ref="BLT53" si="1421">IF(OR(BLR26&lt;$C$18,BLR26&gt;($C$18+9)),0,IF($F$2=1,IF($F$53&lt;(INDEX($G$33:$AJ$33,MATCH($E$18,$G$31:$AJ$31))),BLR$28,BLR$38),BLR$28))</f>
        <v>0</v>
      </c>
      <c r="BLU53" s="775">
        <f t="shared" ref="BLU53:BLV53" si="1422">IF(OR(BLS26&lt;$C$18,BLS26&gt;($C$18+9)),0,IF($F$2=1,IF($F$53&lt;(INDEX($G$33:$AJ$33,MATCH($E$18,$G$31:$AJ$31))),BLS$28,BLS$38),BLS$28))</f>
        <v>0</v>
      </c>
      <c r="BLV53" s="775">
        <f t="shared" si="1422"/>
        <v>0</v>
      </c>
      <c r="BLW53" s="775">
        <f t="shared" ref="BLW53" si="1423">IF(OR(BLU26&lt;$C$18,BLU26&gt;($C$18+9)),0,IF($F$2=1,IF($F$53&lt;(INDEX($G$33:$AJ$33,MATCH($E$18,$G$31:$AJ$31))),BLU$28,BLU$38),BLU$28))</f>
        <v>0</v>
      </c>
      <c r="BLX53" s="775">
        <f t="shared" ref="BLX53:BLY53" si="1424">IF(OR(BLV26&lt;$C$18,BLV26&gt;($C$18+9)),0,IF($F$2=1,IF($F$53&lt;(INDEX($G$33:$AJ$33,MATCH($E$18,$G$31:$AJ$31))),BLV$28,BLV$38),BLV$28))</f>
        <v>0</v>
      </c>
      <c r="BLY53" s="775">
        <f t="shared" si="1424"/>
        <v>0</v>
      </c>
      <c r="BLZ53" s="775">
        <f t="shared" ref="BLZ53" si="1425">IF(OR(BLX26&lt;$C$18,BLX26&gt;($C$18+9)),0,IF($F$2=1,IF($F$53&lt;(INDEX($G$33:$AJ$33,MATCH($E$18,$G$31:$AJ$31))),BLX$28,BLX$38),BLX$28))</f>
        <v>0</v>
      </c>
      <c r="BMA53" s="775">
        <f t="shared" ref="BMA53:BMB53" si="1426">IF(OR(BLY26&lt;$C$18,BLY26&gt;($C$18+9)),0,IF($F$2=1,IF($F$53&lt;(INDEX($G$33:$AJ$33,MATCH($E$18,$G$31:$AJ$31))),BLY$28,BLY$38),BLY$28))</f>
        <v>0</v>
      </c>
      <c r="BMB53" s="775">
        <f t="shared" si="1426"/>
        <v>0</v>
      </c>
      <c r="BMC53" s="775">
        <f t="shared" ref="BMC53" si="1427">IF(OR(BMA26&lt;$C$18,BMA26&gt;($C$18+9)),0,IF($F$2=1,IF($F$53&lt;(INDEX($G$33:$AJ$33,MATCH($E$18,$G$31:$AJ$31))),BMA$28,BMA$38),BMA$28))</f>
        <v>0</v>
      </c>
      <c r="BMD53" s="775">
        <f t="shared" ref="BMD53:BME53" si="1428">IF(OR(BMB26&lt;$C$18,BMB26&gt;($C$18+9)),0,IF($F$2=1,IF($F$53&lt;(INDEX($G$33:$AJ$33,MATCH($E$18,$G$31:$AJ$31))),BMB$28,BMB$38),BMB$28))</f>
        <v>0</v>
      </c>
      <c r="BME53" s="775">
        <f t="shared" si="1428"/>
        <v>0</v>
      </c>
      <c r="BMF53" s="775">
        <f t="shared" ref="BMF53" si="1429">IF(OR(BMD26&lt;$C$18,BMD26&gt;($C$18+9)),0,IF($F$2=1,IF($F$53&lt;(INDEX($G$33:$AJ$33,MATCH($E$18,$G$31:$AJ$31))),BMD$28,BMD$38),BMD$28))</f>
        <v>0</v>
      </c>
      <c r="BMG53" s="775">
        <f t="shared" ref="BMG53:BMH53" si="1430">IF(OR(BME26&lt;$C$18,BME26&gt;($C$18+9)),0,IF($F$2=1,IF($F$53&lt;(INDEX($G$33:$AJ$33,MATCH($E$18,$G$31:$AJ$31))),BME$28,BME$38),BME$28))</f>
        <v>0</v>
      </c>
      <c r="BMH53" s="775">
        <f t="shared" si="1430"/>
        <v>0</v>
      </c>
      <c r="BMI53" s="775">
        <f t="shared" ref="BMI53" si="1431">IF(OR(BMG26&lt;$C$18,BMG26&gt;($C$18+9)),0,IF($F$2=1,IF($F$53&lt;(INDEX($G$33:$AJ$33,MATCH($E$18,$G$31:$AJ$31))),BMG$28,BMG$38),BMG$28))</f>
        <v>0</v>
      </c>
      <c r="BMJ53" s="775">
        <f t="shared" ref="BMJ53:BMK53" si="1432">IF(OR(BMH26&lt;$C$18,BMH26&gt;($C$18+9)),0,IF($F$2=1,IF($F$53&lt;(INDEX($G$33:$AJ$33,MATCH($E$18,$G$31:$AJ$31))),BMH$28,BMH$38),BMH$28))</f>
        <v>0</v>
      </c>
      <c r="BMK53" s="775">
        <f t="shared" si="1432"/>
        <v>0</v>
      </c>
      <c r="BML53" s="775">
        <f t="shared" ref="BML53" si="1433">IF(OR(BMJ26&lt;$C$18,BMJ26&gt;($C$18+9)),0,IF($F$2=1,IF($F$53&lt;(INDEX($G$33:$AJ$33,MATCH($E$18,$G$31:$AJ$31))),BMJ$28,BMJ$38),BMJ$28))</f>
        <v>0</v>
      </c>
      <c r="BMM53" s="775">
        <f t="shared" ref="BMM53:BMN53" si="1434">IF(OR(BMK26&lt;$C$18,BMK26&gt;($C$18+9)),0,IF($F$2=1,IF($F$53&lt;(INDEX($G$33:$AJ$33,MATCH($E$18,$G$31:$AJ$31))),BMK$28,BMK$38),BMK$28))</f>
        <v>0</v>
      </c>
      <c r="BMN53" s="775">
        <f t="shared" si="1434"/>
        <v>0</v>
      </c>
      <c r="BMO53" s="775">
        <f t="shared" ref="BMO53" si="1435">IF(OR(BMM26&lt;$C$18,BMM26&gt;($C$18+9)),0,IF($F$2=1,IF($F$53&lt;(INDEX($G$33:$AJ$33,MATCH($E$18,$G$31:$AJ$31))),BMM$28,BMM$38),BMM$28))</f>
        <v>0</v>
      </c>
      <c r="BMP53" s="775">
        <f t="shared" ref="BMP53:BMQ53" si="1436">IF(OR(BMN26&lt;$C$18,BMN26&gt;($C$18+9)),0,IF($F$2=1,IF($F$53&lt;(INDEX($G$33:$AJ$33,MATCH($E$18,$G$31:$AJ$31))),BMN$28,BMN$38),BMN$28))</f>
        <v>0</v>
      </c>
      <c r="BMQ53" s="775">
        <f t="shared" si="1436"/>
        <v>0</v>
      </c>
      <c r="BMR53" s="775">
        <f t="shared" ref="BMR53" si="1437">IF(OR(BMP26&lt;$C$18,BMP26&gt;($C$18+9)),0,IF($F$2=1,IF($F$53&lt;(INDEX($G$33:$AJ$33,MATCH($E$18,$G$31:$AJ$31))),BMP$28,BMP$38),BMP$28))</f>
        <v>0</v>
      </c>
      <c r="BMS53" s="775">
        <f t="shared" ref="BMS53:BMT53" si="1438">IF(OR(BMQ26&lt;$C$18,BMQ26&gt;($C$18+9)),0,IF($F$2=1,IF($F$53&lt;(INDEX($G$33:$AJ$33,MATCH($E$18,$G$31:$AJ$31))),BMQ$28,BMQ$38),BMQ$28))</f>
        <v>0</v>
      </c>
      <c r="BMT53" s="775">
        <f t="shared" si="1438"/>
        <v>0</v>
      </c>
      <c r="BMU53" s="775">
        <f t="shared" ref="BMU53" si="1439">IF(OR(BMS26&lt;$C$18,BMS26&gt;($C$18+9)),0,IF($F$2=1,IF($F$53&lt;(INDEX($G$33:$AJ$33,MATCH($E$18,$G$31:$AJ$31))),BMS$28,BMS$38),BMS$28))</f>
        <v>0</v>
      </c>
      <c r="BMV53" s="775">
        <f t="shared" ref="BMV53:BMW53" si="1440">IF(OR(BMT26&lt;$C$18,BMT26&gt;($C$18+9)),0,IF($F$2=1,IF($F$53&lt;(INDEX($G$33:$AJ$33,MATCH($E$18,$G$31:$AJ$31))),BMT$28,BMT$38),BMT$28))</f>
        <v>0</v>
      </c>
      <c r="BMW53" s="775">
        <f t="shared" si="1440"/>
        <v>0</v>
      </c>
      <c r="BMX53" s="775">
        <f t="shared" ref="BMX53" si="1441">IF(OR(BMV26&lt;$C$18,BMV26&gt;($C$18+9)),0,IF($F$2=1,IF($F$53&lt;(INDEX($G$33:$AJ$33,MATCH($E$18,$G$31:$AJ$31))),BMV$28,BMV$38),BMV$28))</f>
        <v>0</v>
      </c>
      <c r="BMY53" s="775">
        <f t="shared" ref="BMY53:BMZ53" si="1442">IF(OR(BMW26&lt;$C$18,BMW26&gt;($C$18+9)),0,IF($F$2=1,IF($F$53&lt;(INDEX($G$33:$AJ$33,MATCH($E$18,$G$31:$AJ$31))),BMW$28,BMW$38),BMW$28))</f>
        <v>0</v>
      </c>
      <c r="BMZ53" s="775">
        <f t="shared" si="1442"/>
        <v>0</v>
      </c>
      <c r="BNA53" s="775">
        <f t="shared" ref="BNA53" si="1443">IF(OR(BMY26&lt;$C$18,BMY26&gt;($C$18+9)),0,IF($F$2=1,IF($F$53&lt;(INDEX($G$33:$AJ$33,MATCH($E$18,$G$31:$AJ$31))),BMY$28,BMY$38),BMY$28))</f>
        <v>0</v>
      </c>
      <c r="BNB53" s="775">
        <f t="shared" ref="BNB53:BNC53" si="1444">IF(OR(BMZ26&lt;$C$18,BMZ26&gt;($C$18+9)),0,IF($F$2=1,IF($F$53&lt;(INDEX($G$33:$AJ$33,MATCH($E$18,$G$31:$AJ$31))),BMZ$28,BMZ$38),BMZ$28))</f>
        <v>0</v>
      </c>
      <c r="BNC53" s="775">
        <f t="shared" si="1444"/>
        <v>0</v>
      </c>
      <c r="BND53" s="775">
        <f t="shared" ref="BND53" si="1445">IF(OR(BNB26&lt;$C$18,BNB26&gt;($C$18+9)),0,IF($F$2=1,IF($F$53&lt;(INDEX($G$33:$AJ$33,MATCH($E$18,$G$31:$AJ$31))),BNB$28,BNB$38),BNB$28))</f>
        <v>0</v>
      </c>
      <c r="BNE53" s="775">
        <f t="shared" ref="BNE53:BNF53" si="1446">IF(OR(BNC26&lt;$C$18,BNC26&gt;($C$18+9)),0,IF($F$2=1,IF($F$53&lt;(INDEX($G$33:$AJ$33,MATCH($E$18,$G$31:$AJ$31))),BNC$28,BNC$38),BNC$28))</f>
        <v>0</v>
      </c>
      <c r="BNF53" s="775">
        <f t="shared" si="1446"/>
        <v>0</v>
      </c>
      <c r="BNG53" s="775">
        <f t="shared" ref="BNG53" si="1447">IF(OR(BNE26&lt;$C$18,BNE26&gt;($C$18+9)),0,IF($F$2=1,IF($F$53&lt;(INDEX($G$33:$AJ$33,MATCH($E$18,$G$31:$AJ$31))),BNE$28,BNE$38),BNE$28))</f>
        <v>0</v>
      </c>
      <c r="BNH53" s="775">
        <f t="shared" ref="BNH53:BNI53" si="1448">IF(OR(BNF26&lt;$C$18,BNF26&gt;($C$18+9)),0,IF($F$2=1,IF($F$53&lt;(INDEX($G$33:$AJ$33,MATCH($E$18,$G$31:$AJ$31))),BNF$28,BNF$38),BNF$28))</f>
        <v>0</v>
      </c>
      <c r="BNI53" s="775">
        <f t="shared" si="1448"/>
        <v>0</v>
      </c>
      <c r="BNJ53" s="775">
        <f t="shared" ref="BNJ53" si="1449">IF(OR(BNH26&lt;$C$18,BNH26&gt;($C$18+9)),0,IF($F$2=1,IF($F$53&lt;(INDEX($G$33:$AJ$33,MATCH($E$18,$G$31:$AJ$31))),BNH$28,BNH$38),BNH$28))</f>
        <v>0</v>
      </c>
      <c r="BNK53" s="775">
        <f t="shared" ref="BNK53:BNL53" si="1450">IF(OR(BNI26&lt;$C$18,BNI26&gt;($C$18+9)),0,IF($F$2=1,IF($F$53&lt;(INDEX($G$33:$AJ$33,MATCH($E$18,$G$31:$AJ$31))),BNI$28,BNI$38),BNI$28))</f>
        <v>0</v>
      </c>
      <c r="BNL53" s="775">
        <f t="shared" si="1450"/>
        <v>0</v>
      </c>
      <c r="BNM53" s="775">
        <f t="shared" ref="BNM53" si="1451">IF(OR(BNK26&lt;$C$18,BNK26&gt;($C$18+9)),0,IF($F$2=1,IF($F$53&lt;(INDEX($G$33:$AJ$33,MATCH($E$18,$G$31:$AJ$31))),BNK$28,BNK$38),BNK$28))</f>
        <v>0</v>
      </c>
      <c r="BNN53" s="775">
        <f t="shared" ref="BNN53:BNO53" si="1452">IF(OR(BNL26&lt;$C$18,BNL26&gt;($C$18+9)),0,IF($F$2=1,IF($F$53&lt;(INDEX($G$33:$AJ$33,MATCH($E$18,$G$31:$AJ$31))),BNL$28,BNL$38),BNL$28))</f>
        <v>0</v>
      </c>
      <c r="BNO53" s="775">
        <f t="shared" si="1452"/>
        <v>0</v>
      </c>
      <c r="BNP53" s="775">
        <f t="shared" ref="BNP53" si="1453">IF(OR(BNN26&lt;$C$18,BNN26&gt;($C$18+9)),0,IF($F$2=1,IF($F$53&lt;(INDEX($G$33:$AJ$33,MATCH($E$18,$G$31:$AJ$31))),BNN$28,BNN$38),BNN$28))</f>
        <v>0</v>
      </c>
      <c r="BNQ53" s="775">
        <f t="shared" ref="BNQ53:BNR53" si="1454">IF(OR(BNO26&lt;$C$18,BNO26&gt;($C$18+9)),0,IF($F$2=1,IF($F$53&lt;(INDEX($G$33:$AJ$33,MATCH($E$18,$G$31:$AJ$31))),BNO$28,BNO$38),BNO$28))</f>
        <v>0</v>
      </c>
      <c r="BNR53" s="775">
        <f t="shared" si="1454"/>
        <v>0</v>
      </c>
      <c r="BNS53" s="775">
        <f t="shared" ref="BNS53" si="1455">IF(OR(BNQ26&lt;$C$18,BNQ26&gt;($C$18+9)),0,IF($F$2=1,IF($F$53&lt;(INDEX($G$33:$AJ$33,MATCH($E$18,$G$31:$AJ$31))),BNQ$28,BNQ$38),BNQ$28))</f>
        <v>0</v>
      </c>
      <c r="BNT53" s="775">
        <f t="shared" ref="BNT53:BNU53" si="1456">IF(OR(BNR26&lt;$C$18,BNR26&gt;($C$18+9)),0,IF($F$2=1,IF($F$53&lt;(INDEX($G$33:$AJ$33,MATCH($E$18,$G$31:$AJ$31))),BNR$28,BNR$38),BNR$28))</f>
        <v>0</v>
      </c>
      <c r="BNU53" s="775">
        <f t="shared" si="1456"/>
        <v>0</v>
      </c>
      <c r="BNV53" s="775">
        <f t="shared" ref="BNV53" si="1457">IF(OR(BNT26&lt;$C$18,BNT26&gt;($C$18+9)),0,IF($F$2=1,IF($F$53&lt;(INDEX($G$33:$AJ$33,MATCH($E$18,$G$31:$AJ$31))),BNT$28,BNT$38),BNT$28))</f>
        <v>0</v>
      </c>
      <c r="BNW53" s="775">
        <f t="shared" ref="BNW53:BNX53" si="1458">IF(OR(BNU26&lt;$C$18,BNU26&gt;($C$18+9)),0,IF($F$2=1,IF($F$53&lt;(INDEX($G$33:$AJ$33,MATCH($E$18,$G$31:$AJ$31))),BNU$28,BNU$38),BNU$28))</f>
        <v>0</v>
      </c>
      <c r="BNX53" s="775">
        <f t="shared" si="1458"/>
        <v>0</v>
      </c>
      <c r="BNY53" s="775">
        <f t="shared" ref="BNY53" si="1459">IF(OR(BNW26&lt;$C$18,BNW26&gt;($C$18+9)),0,IF($F$2=1,IF($F$53&lt;(INDEX($G$33:$AJ$33,MATCH($E$18,$G$31:$AJ$31))),BNW$28,BNW$38),BNW$28))</f>
        <v>0</v>
      </c>
      <c r="BNZ53" s="775">
        <f t="shared" ref="BNZ53:BOA53" si="1460">IF(OR(BNX26&lt;$C$18,BNX26&gt;($C$18+9)),0,IF($F$2=1,IF($F$53&lt;(INDEX($G$33:$AJ$33,MATCH($E$18,$G$31:$AJ$31))),BNX$28,BNX$38),BNX$28))</f>
        <v>0</v>
      </c>
      <c r="BOA53" s="775">
        <f t="shared" si="1460"/>
        <v>0</v>
      </c>
      <c r="BOB53" s="775">
        <f t="shared" ref="BOB53" si="1461">IF(OR(BNZ26&lt;$C$18,BNZ26&gt;($C$18+9)),0,IF($F$2=1,IF($F$53&lt;(INDEX($G$33:$AJ$33,MATCH($E$18,$G$31:$AJ$31))),BNZ$28,BNZ$38),BNZ$28))</f>
        <v>0</v>
      </c>
      <c r="BOC53" s="775">
        <f t="shared" ref="BOC53:BOD53" si="1462">IF(OR(BOA26&lt;$C$18,BOA26&gt;($C$18+9)),0,IF($F$2=1,IF($F$53&lt;(INDEX($G$33:$AJ$33,MATCH($E$18,$G$31:$AJ$31))),BOA$28,BOA$38),BOA$28))</f>
        <v>0</v>
      </c>
      <c r="BOD53" s="775">
        <f t="shared" si="1462"/>
        <v>0</v>
      </c>
      <c r="BOE53" s="775">
        <f t="shared" ref="BOE53" si="1463">IF(OR(BOC26&lt;$C$18,BOC26&gt;($C$18+9)),0,IF($F$2=1,IF($F$53&lt;(INDEX($G$33:$AJ$33,MATCH($E$18,$G$31:$AJ$31))),BOC$28,BOC$38),BOC$28))</f>
        <v>0</v>
      </c>
      <c r="BOF53" s="775">
        <f t="shared" ref="BOF53:BOG53" si="1464">IF(OR(BOD26&lt;$C$18,BOD26&gt;($C$18+9)),0,IF($F$2=1,IF($F$53&lt;(INDEX($G$33:$AJ$33,MATCH($E$18,$G$31:$AJ$31))),BOD$28,BOD$38),BOD$28))</f>
        <v>0</v>
      </c>
      <c r="BOG53" s="775">
        <f t="shared" si="1464"/>
        <v>0</v>
      </c>
      <c r="BOH53" s="775">
        <f t="shared" ref="BOH53" si="1465">IF(OR(BOF26&lt;$C$18,BOF26&gt;($C$18+9)),0,IF($F$2=1,IF($F$53&lt;(INDEX($G$33:$AJ$33,MATCH($E$18,$G$31:$AJ$31))),BOF$28,BOF$38),BOF$28))</f>
        <v>0</v>
      </c>
      <c r="BOI53" s="775">
        <f t="shared" ref="BOI53:BOJ53" si="1466">IF(OR(BOG26&lt;$C$18,BOG26&gt;($C$18+9)),0,IF($F$2=1,IF($F$53&lt;(INDEX($G$33:$AJ$33,MATCH($E$18,$G$31:$AJ$31))),BOG$28,BOG$38),BOG$28))</f>
        <v>0</v>
      </c>
      <c r="BOJ53" s="775">
        <f t="shared" si="1466"/>
        <v>0</v>
      </c>
      <c r="BOK53" s="775">
        <f t="shared" ref="BOK53" si="1467">IF(OR(BOI26&lt;$C$18,BOI26&gt;($C$18+9)),0,IF($F$2=1,IF($F$53&lt;(INDEX($G$33:$AJ$33,MATCH($E$18,$G$31:$AJ$31))),BOI$28,BOI$38),BOI$28))</f>
        <v>0</v>
      </c>
      <c r="BOL53" s="775">
        <f t="shared" ref="BOL53:BOM53" si="1468">IF(OR(BOJ26&lt;$C$18,BOJ26&gt;($C$18+9)),0,IF($F$2=1,IF($F$53&lt;(INDEX($G$33:$AJ$33,MATCH($E$18,$G$31:$AJ$31))),BOJ$28,BOJ$38),BOJ$28))</f>
        <v>0</v>
      </c>
      <c r="BOM53" s="775">
        <f t="shared" si="1468"/>
        <v>0</v>
      </c>
      <c r="BON53" s="775">
        <f t="shared" ref="BON53" si="1469">IF(OR(BOL26&lt;$C$18,BOL26&gt;($C$18+9)),0,IF($F$2=1,IF($F$53&lt;(INDEX($G$33:$AJ$33,MATCH($E$18,$G$31:$AJ$31))),BOL$28,BOL$38),BOL$28))</f>
        <v>0</v>
      </c>
      <c r="BOO53" s="775">
        <f t="shared" ref="BOO53:BOP53" si="1470">IF(OR(BOM26&lt;$C$18,BOM26&gt;($C$18+9)),0,IF($F$2=1,IF($F$53&lt;(INDEX($G$33:$AJ$33,MATCH($E$18,$G$31:$AJ$31))),BOM$28,BOM$38),BOM$28))</f>
        <v>0</v>
      </c>
      <c r="BOP53" s="775">
        <f t="shared" si="1470"/>
        <v>0</v>
      </c>
      <c r="BOQ53" s="775">
        <f t="shared" ref="BOQ53" si="1471">IF(OR(BOO26&lt;$C$18,BOO26&gt;($C$18+9)),0,IF($F$2=1,IF($F$53&lt;(INDEX($G$33:$AJ$33,MATCH($E$18,$G$31:$AJ$31))),BOO$28,BOO$38),BOO$28))</f>
        <v>0</v>
      </c>
      <c r="BOR53" s="775">
        <f t="shared" ref="BOR53:BOS53" si="1472">IF(OR(BOP26&lt;$C$18,BOP26&gt;($C$18+9)),0,IF($F$2=1,IF($F$53&lt;(INDEX($G$33:$AJ$33,MATCH($E$18,$G$31:$AJ$31))),BOP$28,BOP$38),BOP$28))</f>
        <v>0</v>
      </c>
      <c r="BOS53" s="775">
        <f t="shared" si="1472"/>
        <v>0</v>
      </c>
      <c r="BOT53" s="775">
        <f t="shared" ref="BOT53" si="1473">IF(OR(BOR26&lt;$C$18,BOR26&gt;($C$18+9)),0,IF($F$2=1,IF($F$53&lt;(INDEX($G$33:$AJ$33,MATCH($E$18,$G$31:$AJ$31))),BOR$28,BOR$38),BOR$28))</f>
        <v>0</v>
      </c>
      <c r="BOU53" s="775">
        <f t="shared" ref="BOU53:BOV53" si="1474">IF(OR(BOS26&lt;$C$18,BOS26&gt;($C$18+9)),0,IF($F$2=1,IF($F$53&lt;(INDEX($G$33:$AJ$33,MATCH($E$18,$G$31:$AJ$31))),BOS$28,BOS$38),BOS$28))</f>
        <v>0</v>
      </c>
      <c r="BOV53" s="775">
        <f t="shared" si="1474"/>
        <v>0</v>
      </c>
      <c r="BOW53" s="775">
        <f t="shared" ref="BOW53" si="1475">IF(OR(BOU26&lt;$C$18,BOU26&gt;($C$18+9)),0,IF($F$2=1,IF($F$53&lt;(INDEX($G$33:$AJ$33,MATCH($E$18,$G$31:$AJ$31))),BOU$28,BOU$38),BOU$28))</f>
        <v>0</v>
      </c>
      <c r="BOX53" s="775">
        <f t="shared" ref="BOX53:BOY53" si="1476">IF(OR(BOV26&lt;$C$18,BOV26&gt;($C$18+9)),0,IF($F$2=1,IF($F$53&lt;(INDEX($G$33:$AJ$33,MATCH($E$18,$G$31:$AJ$31))),BOV$28,BOV$38),BOV$28))</f>
        <v>0</v>
      </c>
      <c r="BOY53" s="775">
        <f t="shared" si="1476"/>
        <v>0</v>
      </c>
      <c r="BOZ53" s="775">
        <f t="shared" ref="BOZ53" si="1477">IF(OR(BOX26&lt;$C$18,BOX26&gt;($C$18+9)),0,IF($F$2=1,IF($F$53&lt;(INDEX($G$33:$AJ$33,MATCH($E$18,$G$31:$AJ$31))),BOX$28,BOX$38),BOX$28))</f>
        <v>0</v>
      </c>
      <c r="BPA53" s="775">
        <f t="shared" ref="BPA53:BPB53" si="1478">IF(OR(BOY26&lt;$C$18,BOY26&gt;($C$18+9)),0,IF($F$2=1,IF($F$53&lt;(INDEX($G$33:$AJ$33,MATCH($E$18,$G$31:$AJ$31))),BOY$28,BOY$38),BOY$28))</f>
        <v>0</v>
      </c>
      <c r="BPB53" s="775">
        <f t="shared" si="1478"/>
        <v>0</v>
      </c>
      <c r="BPC53" s="775">
        <f t="shared" ref="BPC53" si="1479">IF(OR(BPA26&lt;$C$18,BPA26&gt;($C$18+9)),0,IF($F$2=1,IF($F$53&lt;(INDEX($G$33:$AJ$33,MATCH($E$18,$G$31:$AJ$31))),BPA$28,BPA$38),BPA$28))</f>
        <v>0</v>
      </c>
      <c r="BPD53" s="775">
        <f t="shared" ref="BPD53:BPE53" si="1480">IF(OR(BPB26&lt;$C$18,BPB26&gt;($C$18+9)),0,IF($F$2=1,IF($F$53&lt;(INDEX($G$33:$AJ$33,MATCH($E$18,$G$31:$AJ$31))),BPB$28,BPB$38),BPB$28))</f>
        <v>0</v>
      </c>
      <c r="BPE53" s="775">
        <f t="shared" si="1480"/>
        <v>0</v>
      </c>
      <c r="BPF53" s="775">
        <f t="shared" ref="BPF53" si="1481">IF(OR(BPD26&lt;$C$18,BPD26&gt;($C$18+9)),0,IF($F$2=1,IF($F$53&lt;(INDEX($G$33:$AJ$33,MATCH($E$18,$G$31:$AJ$31))),BPD$28,BPD$38),BPD$28))</f>
        <v>0</v>
      </c>
      <c r="BPG53" s="775">
        <f t="shared" ref="BPG53:BPH53" si="1482">IF(OR(BPE26&lt;$C$18,BPE26&gt;($C$18+9)),0,IF($F$2=1,IF($F$53&lt;(INDEX($G$33:$AJ$33,MATCH($E$18,$G$31:$AJ$31))),BPE$28,BPE$38),BPE$28))</f>
        <v>0</v>
      </c>
      <c r="BPH53" s="775">
        <f t="shared" si="1482"/>
        <v>0</v>
      </c>
      <c r="BPI53" s="775">
        <f t="shared" ref="BPI53" si="1483">IF(OR(BPG26&lt;$C$18,BPG26&gt;($C$18+9)),0,IF($F$2=1,IF($F$53&lt;(INDEX($G$33:$AJ$33,MATCH($E$18,$G$31:$AJ$31))),BPG$28,BPG$38),BPG$28))</f>
        <v>0</v>
      </c>
      <c r="BPJ53" s="775">
        <f t="shared" ref="BPJ53:BPK53" si="1484">IF(OR(BPH26&lt;$C$18,BPH26&gt;($C$18+9)),0,IF($F$2=1,IF($F$53&lt;(INDEX($G$33:$AJ$33,MATCH($E$18,$G$31:$AJ$31))),BPH$28,BPH$38),BPH$28))</f>
        <v>0</v>
      </c>
      <c r="BPK53" s="775">
        <f t="shared" si="1484"/>
        <v>0</v>
      </c>
      <c r="BPL53" s="775">
        <f t="shared" ref="BPL53" si="1485">IF(OR(BPJ26&lt;$C$18,BPJ26&gt;($C$18+9)),0,IF($F$2=1,IF($F$53&lt;(INDEX($G$33:$AJ$33,MATCH($E$18,$G$31:$AJ$31))),BPJ$28,BPJ$38),BPJ$28))</f>
        <v>0</v>
      </c>
      <c r="BPM53" s="775">
        <f t="shared" ref="BPM53:BPN53" si="1486">IF(OR(BPK26&lt;$C$18,BPK26&gt;($C$18+9)),0,IF($F$2=1,IF($F$53&lt;(INDEX($G$33:$AJ$33,MATCH($E$18,$G$31:$AJ$31))),BPK$28,BPK$38),BPK$28))</f>
        <v>0</v>
      </c>
      <c r="BPN53" s="775">
        <f t="shared" si="1486"/>
        <v>0</v>
      </c>
      <c r="BPO53" s="775">
        <f t="shared" ref="BPO53" si="1487">IF(OR(BPM26&lt;$C$18,BPM26&gt;($C$18+9)),0,IF($F$2=1,IF($F$53&lt;(INDEX($G$33:$AJ$33,MATCH($E$18,$G$31:$AJ$31))),BPM$28,BPM$38),BPM$28))</f>
        <v>0</v>
      </c>
      <c r="BPP53" s="775">
        <f t="shared" ref="BPP53:BPQ53" si="1488">IF(OR(BPN26&lt;$C$18,BPN26&gt;($C$18+9)),0,IF($F$2=1,IF($F$53&lt;(INDEX($G$33:$AJ$33,MATCH($E$18,$G$31:$AJ$31))),BPN$28,BPN$38),BPN$28))</f>
        <v>0</v>
      </c>
      <c r="BPQ53" s="775">
        <f t="shared" si="1488"/>
        <v>0</v>
      </c>
      <c r="BPR53" s="775">
        <f t="shared" ref="BPR53" si="1489">IF(OR(BPP26&lt;$C$18,BPP26&gt;($C$18+9)),0,IF($F$2=1,IF($F$53&lt;(INDEX($G$33:$AJ$33,MATCH($E$18,$G$31:$AJ$31))),BPP$28,BPP$38),BPP$28))</f>
        <v>0</v>
      </c>
      <c r="BPS53" s="775">
        <f t="shared" ref="BPS53:BPT53" si="1490">IF(OR(BPQ26&lt;$C$18,BPQ26&gt;($C$18+9)),0,IF($F$2=1,IF($F$53&lt;(INDEX($G$33:$AJ$33,MATCH($E$18,$G$31:$AJ$31))),BPQ$28,BPQ$38),BPQ$28))</f>
        <v>0</v>
      </c>
      <c r="BPT53" s="775">
        <f t="shared" si="1490"/>
        <v>0</v>
      </c>
      <c r="BPU53" s="775">
        <f t="shared" ref="BPU53" si="1491">IF(OR(BPS26&lt;$C$18,BPS26&gt;($C$18+9)),0,IF($F$2=1,IF($F$53&lt;(INDEX($G$33:$AJ$33,MATCH($E$18,$G$31:$AJ$31))),BPS$28,BPS$38),BPS$28))</f>
        <v>0</v>
      </c>
      <c r="BPV53" s="775">
        <f t="shared" ref="BPV53:BPW53" si="1492">IF(OR(BPT26&lt;$C$18,BPT26&gt;($C$18+9)),0,IF($F$2=1,IF($F$53&lt;(INDEX($G$33:$AJ$33,MATCH($E$18,$G$31:$AJ$31))),BPT$28,BPT$38),BPT$28))</f>
        <v>0</v>
      </c>
      <c r="BPW53" s="775">
        <f t="shared" si="1492"/>
        <v>0</v>
      </c>
      <c r="BPX53" s="775">
        <f t="shared" ref="BPX53" si="1493">IF(OR(BPV26&lt;$C$18,BPV26&gt;($C$18+9)),0,IF($F$2=1,IF($F$53&lt;(INDEX($G$33:$AJ$33,MATCH($E$18,$G$31:$AJ$31))),BPV$28,BPV$38),BPV$28))</f>
        <v>0</v>
      </c>
      <c r="BPY53" s="775">
        <f t="shared" ref="BPY53:BPZ53" si="1494">IF(OR(BPW26&lt;$C$18,BPW26&gt;($C$18+9)),0,IF($F$2=1,IF($F$53&lt;(INDEX($G$33:$AJ$33,MATCH($E$18,$G$31:$AJ$31))),BPW$28,BPW$38),BPW$28))</f>
        <v>0</v>
      </c>
      <c r="BPZ53" s="775">
        <f t="shared" si="1494"/>
        <v>0</v>
      </c>
      <c r="BQA53" s="775">
        <f t="shared" ref="BQA53" si="1495">IF(OR(BPY26&lt;$C$18,BPY26&gt;($C$18+9)),0,IF($F$2=1,IF($F$53&lt;(INDEX($G$33:$AJ$33,MATCH($E$18,$G$31:$AJ$31))),BPY$28,BPY$38),BPY$28))</f>
        <v>0</v>
      </c>
      <c r="BQB53" s="775">
        <f t="shared" ref="BQB53:BQC53" si="1496">IF(OR(BPZ26&lt;$C$18,BPZ26&gt;($C$18+9)),0,IF($F$2=1,IF($F$53&lt;(INDEX($G$33:$AJ$33,MATCH($E$18,$G$31:$AJ$31))),BPZ$28,BPZ$38),BPZ$28))</f>
        <v>0</v>
      </c>
      <c r="BQC53" s="775">
        <f t="shared" si="1496"/>
        <v>0</v>
      </c>
      <c r="BQD53" s="775">
        <f t="shared" ref="BQD53" si="1497">IF(OR(BQB26&lt;$C$18,BQB26&gt;($C$18+9)),0,IF($F$2=1,IF($F$53&lt;(INDEX($G$33:$AJ$33,MATCH($E$18,$G$31:$AJ$31))),BQB$28,BQB$38),BQB$28))</f>
        <v>0</v>
      </c>
      <c r="BQE53" s="775">
        <f t="shared" ref="BQE53:BQF53" si="1498">IF(OR(BQC26&lt;$C$18,BQC26&gt;($C$18+9)),0,IF($F$2=1,IF($F$53&lt;(INDEX($G$33:$AJ$33,MATCH($E$18,$G$31:$AJ$31))),BQC$28,BQC$38),BQC$28))</f>
        <v>0</v>
      </c>
      <c r="BQF53" s="775">
        <f t="shared" si="1498"/>
        <v>0</v>
      </c>
      <c r="BQG53" s="775">
        <f t="shared" ref="BQG53" si="1499">IF(OR(BQE26&lt;$C$18,BQE26&gt;($C$18+9)),0,IF($F$2=1,IF($F$53&lt;(INDEX($G$33:$AJ$33,MATCH($E$18,$G$31:$AJ$31))),BQE$28,BQE$38),BQE$28))</f>
        <v>0</v>
      </c>
      <c r="BQH53" s="775">
        <f t="shared" ref="BQH53:BQI53" si="1500">IF(OR(BQF26&lt;$C$18,BQF26&gt;($C$18+9)),0,IF($F$2=1,IF($F$53&lt;(INDEX($G$33:$AJ$33,MATCH($E$18,$G$31:$AJ$31))),BQF$28,BQF$38),BQF$28))</f>
        <v>0</v>
      </c>
      <c r="BQI53" s="775">
        <f t="shared" si="1500"/>
        <v>0</v>
      </c>
      <c r="BQJ53" s="775">
        <f t="shared" ref="BQJ53" si="1501">IF(OR(BQH26&lt;$C$18,BQH26&gt;($C$18+9)),0,IF($F$2=1,IF($F$53&lt;(INDEX($G$33:$AJ$33,MATCH($E$18,$G$31:$AJ$31))),BQH$28,BQH$38),BQH$28))</f>
        <v>0</v>
      </c>
      <c r="BQK53" s="775">
        <f t="shared" ref="BQK53:BQL53" si="1502">IF(OR(BQI26&lt;$C$18,BQI26&gt;($C$18+9)),0,IF($F$2=1,IF($F$53&lt;(INDEX($G$33:$AJ$33,MATCH($E$18,$G$31:$AJ$31))),BQI$28,BQI$38),BQI$28))</f>
        <v>0</v>
      </c>
      <c r="BQL53" s="775">
        <f t="shared" si="1502"/>
        <v>0</v>
      </c>
      <c r="BQM53" s="775">
        <f t="shared" ref="BQM53" si="1503">IF(OR(BQK26&lt;$C$18,BQK26&gt;($C$18+9)),0,IF($F$2=1,IF($F$53&lt;(INDEX($G$33:$AJ$33,MATCH($E$18,$G$31:$AJ$31))),BQK$28,BQK$38),BQK$28))</f>
        <v>0</v>
      </c>
      <c r="BQN53" s="775">
        <f t="shared" ref="BQN53:BQO53" si="1504">IF(OR(BQL26&lt;$C$18,BQL26&gt;($C$18+9)),0,IF($F$2=1,IF($F$53&lt;(INDEX($G$33:$AJ$33,MATCH($E$18,$G$31:$AJ$31))),BQL$28,BQL$38),BQL$28))</f>
        <v>0</v>
      </c>
      <c r="BQO53" s="775">
        <f t="shared" si="1504"/>
        <v>0</v>
      </c>
      <c r="BQP53" s="775">
        <f t="shared" ref="BQP53" si="1505">IF(OR(BQN26&lt;$C$18,BQN26&gt;($C$18+9)),0,IF($F$2=1,IF($F$53&lt;(INDEX($G$33:$AJ$33,MATCH($E$18,$G$31:$AJ$31))),BQN$28,BQN$38),BQN$28))</f>
        <v>0</v>
      </c>
      <c r="BQQ53" s="775">
        <f t="shared" ref="BQQ53:BQR53" si="1506">IF(OR(BQO26&lt;$C$18,BQO26&gt;($C$18+9)),0,IF($F$2=1,IF($F$53&lt;(INDEX($G$33:$AJ$33,MATCH($E$18,$G$31:$AJ$31))),BQO$28,BQO$38),BQO$28))</f>
        <v>0</v>
      </c>
      <c r="BQR53" s="775">
        <f t="shared" si="1506"/>
        <v>0</v>
      </c>
      <c r="BQS53" s="775">
        <f t="shared" ref="BQS53" si="1507">IF(OR(BQQ26&lt;$C$18,BQQ26&gt;($C$18+9)),0,IF($F$2=1,IF($F$53&lt;(INDEX($G$33:$AJ$33,MATCH($E$18,$G$31:$AJ$31))),BQQ$28,BQQ$38),BQQ$28))</f>
        <v>0</v>
      </c>
      <c r="BQT53" s="775">
        <f t="shared" ref="BQT53:BQU53" si="1508">IF(OR(BQR26&lt;$C$18,BQR26&gt;($C$18+9)),0,IF($F$2=1,IF($F$53&lt;(INDEX($G$33:$AJ$33,MATCH($E$18,$G$31:$AJ$31))),BQR$28,BQR$38),BQR$28))</f>
        <v>0</v>
      </c>
      <c r="BQU53" s="775">
        <f t="shared" si="1508"/>
        <v>0</v>
      </c>
      <c r="BQV53" s="775">
        <f t="shared" ref="BQV53" si="1509">IF(OR(BQT26&lt;$C$18,BQT26&gt;($C$18+9)),0,IF($F$2=1,IF($F$53&lt;(INDEX($G$33:$AJ$33,MATCH($E$18,$G$31:$AJ$31))),BQT$28,BQT$38),BQT$28))</f>
        <v>0</v>
      </c>
      <c r="BQW53" s="775">
        <f t="shared" ref="BQW53:BQX53" si="1510">IF(OR(BQU26&lt;$C$18,BQU26&gt;($C$18+9)),0,IF($F$2=1,IF($F$53&lt;(INDEX($G$33:$AJ$33,MATCH($E$18,$G$31:$AJ$31))),BQU$28,BQU$38),BQU$28))</f>
        <v>0</v>
      </c>
      <c r="BQX53" s="775">
        <f t="shared" si="1510"/>
        <v>0</v>
      </c>
      <c r="BQY53" s="775">
        <f t="shared" ref="BQY53" si="1511">IF(OR(BQW26&lt;$C$18,BQW26&gt;($C$18+9)),0,IF($F$2=1,IF($F$53&lt;(INDEX($G$33:$AJ$33,MATCH($E$18,$G$31:$AJ$31))),BQW$28,BQW$38),BQW$28))</f>
        <v>0</v>
      </c>
      <c r="BQZ53" s="775">
        <f t="shared" ref="BQZ53:BRA53" si="1512">IF(OR(BQX26&lt;$C$18,BQX26&gt;($C$18+9)),0,IF($F$2=1,IF($F$53&lt;(INDEX($G$33:$AJ$33,MATCH($E$18,$G$31:$AJ$31))),BQX$28,BQX$38),BQX$28))</f>
        <v>0</v>
      </c>
      <c r="BRA53" s="775">
        <f t="shared" si="1512"/>
        <v>0</v>
      </c>
      <c r="BRB53" s="775">
        <f t="shared" ref="BRB53" si="1513">IF(OR(BQZ26&lt;$C$18,BQZ26&gt;($C$18+9)),0,IF($F$2=1,IF($F$53&lt;(INDEX($G$33:$AJ$33,MATCH($E$18,$G$31:$AJ$31))),BQZ$28,BQZ$38),BQZ$28))</f>
        <v>0</v>
      </c>
      <c r="BRC53" s="775">
        <f t="shared" ref="BRC53:BRD53" si="1514">IF(OR(BRA26&lt;$C$18,BRA26&gt;($C$18+9)),0,IF($F$2=1,IF($F$53&lt;(INDEX($G$33:$AJ$33,MATCH($E$18,$G$31:$AJ$31))),BRA$28,BRA$38),BRA$28))</f>
        <v>0</v>
      </c>
      <c r="BRD53" s="775">
        <f t="shared" si="1514"/>
        <v>0</v>
      </c>
      <c r="BRE53" s="775">
        <f t="shared" ref="BRE53" si="1515">IF(OR(BRC26&lt;$C$18,BRC26&gt;($C$18+9)),0,IF($F$2=1,IF($F$53&lt;(INDEX($G$33:$AJ$33,MATCH($E$18,$G$31:$AJ$31))),BRC$28,BRC$38),BRC$28))</f>
        <v>0</v>
      </c>
      <c r="BRF53" s="775">
        <f t="shared" ref="BRF53:BRG53" si="1516">IF(OR(BRD26&lt;$C$18,BRD26&gt;($C$18+9)),0,IF($F$2=1,IF($F$53&lt;(INDEX($G$33:$AJ$33,MATCH($E$18,$G$31:$AJ$31))),BRD$28,BRD$38),BRD$28))</f>
        <v>0</v>
      </c>
      <c r="BRG53" s="775">
        <f t="shared" si="1516"/>
        <v>0</v>
      </c>
      <c r="BRH53" s="775">
        <f t="shared" ref="BRH53" si="1517">IF(OR(BRF26&lt;$C$18,BRF26&gt;($C$18+9)),0,IF($F$2=1,IF($F$53&lt;(INDEX($G$33:$AJ$33,MATCH($E$18,$G$31:$AJ$31))),BRF$28,BRF$38),BRF$28))</f>
        <v>0</v>
      </c>
      <c r="BRI53" s="775">
        <f t="shared" ref="BRI53:BRJ53" si="1518">IF(OR(BRG26&lt;$C$18,BRG26&gt;($C$18+9)),0,IF($F$2=1,IF($F$53&lt;(INDEX($G$33:$AJ$33,MATCH($E$18,$G$31:$AJ$31))),BRG$28,BRG$38),BRG$28))</f>
        <v>0</v>
      </c>
      <c r="BRJ53" s="775">
        <f t="shared" si="1518"/>
        <v>0</v>
      </c>
      <c r="BRK53" s="775">
        <f t="shared" ref="BRK53" si="1519">IF(OR(BRI26&lt;$C$18,BRI26&gt;($C$18+9)),0,IF($F$2=1,IF($F$53&lt;(INDEX($G$33:$AJ$33,MATCH($E$18,$G$31:$AJ$31))),BRI$28,BRI$38),BRI$28))</f>
        <v>0</v>
      </c>
      <c r="BRL53" s="775">
        <f t="shared" ref="BRL53:BRM53" si="1520">IF(OR(BRJ26&lt;$C$18,BRJ26&gt;($C$18+9)),0,IF($F$2=1,IF($F$53&lt;(INDEX($G$33:$AJ$33,MATCH($E$18,$G$31:$AJ$31))),BRJ$28,BRJ$38),BRJ$28))</f>
        <v>0</v>
      </c>
      <c r="BRM53" s="775">
        <f t="shared" si="1520"/>
        <v>0</v>
      </c>
      <c r="BRN53" s="775">
        <f t="shared" ref="BRN53" si="1521">IF(OR(BRL26&lt;$C$18,BRL26&gt;($C$18+9)),0,IF($F$2=1,IF($F$53&lt;(INDEX($G$33:$AJ$33,MATCH($E$18,$G$31:$AJ$31))),BRL$28,BRL$38),BRL$28))</f>
        <v>0</v>
      </c>
      <c r="BRO53" s="775">
        <f t="shared" ref="BRO53:BRP53" si="1522">IF(OR(BRM26&lt;$C$18,BRM26&gt;($C$18+9)),0,IF($F$2=1,IF($F$53&lt;(INDEX($G$33:$AJ$33,MATCH($E$18,$G$31:$AJ$31))),BRM$28,BRM$38),BRM$28))</f>
        <v>0</v>
      </c>
      <c r="BRP53" s="775">
        <f t="shared" si="1522"/>
        <v>0</v>
      </c>
      <c r="BRQ53" s="775">
        <f t="shared" ref="BRQ53" si="1523">IF(OR(BRO26&lt;$C$18,BRO26&gt;($C$18+9)),0,IF($F$2=1,IF($F$53&lt;(INDEX($G$33:$AJ$33,MATCH($E$18,$G$31:$AJ$31))),BRO$28,BRO$38),BRO$28))</f>
        <v>0</v>
      </c>
      <c r="BRR53" s="775">
        <f t="shared" ref="BRR53:BRS53" si="1524">IF(OR(BRP26&lt;$C$18,BRP26&gt;($C$18+9)),0,IF($F$2=1,IF($F$53&lt;(INDEX($G$33:$AJ$33,MATCH($E$18,$G$31:$AJ$31))),BRP$28,BRP$38),BRP$28))</f>
        <v>0</v>
      </c>
      <c r="BRS53" s="775">
        <f t="shared" si="1524"/>
        <v>0</v>
      </c>
      <c r="BRT53" s="775">
        <f t="shared" ref="BRT53" si="1525">IF(OR(BRR26&lt;$C$18,BRR26&gt;($C$18+9)),0,IF($F$2=1,IF($F$53&lt;(INDEX($G$33:$AJ$33,MATCH($E$18,$G$31:$AJ$31))),BRR$28,BRR$38),BRR$28))</f>
        <v>0</v>
      </c>
      <c r="BRU53" s="775">
        <f t="shared" ref="BRU53:BRV53" si="1526">IF(OR(BRS26&lt;$C$18,BRS26&gt;($C$18+9)),0,IF($F$2=1,IF($F$53&lt;(INDEX($G$33:$AJ$33,MATCH($E$18,$G$31:$AJ$31))),BRS$28,BRS$38),BRS$28))</f>
        <v>0</v>
      </c>
      <c r="BRV53" s="775">
        <f t="shared" si="1526"/>
        <v>0</v>
      </c>
      <c r="BRW53" s="775">
        <f t="shared" ref="BRW53" si="1527">IF(OR(BRU26&lt;$C$18,BRU26&gt;($C$18+9)),0,IF($F$2=1,IF($F$53&lt;(INDEX($G$33:$AJ$33,MATCH($E$18,$G$31:$AJ$31))),BRU$28,BRU$38),BRU$28))</f>
        <v>0</v>
      </c>
      <c r="BRX53" s="775">
        <f t="shared" ref="BRX53:BRY53" si="1528">IF(OR(BRV26&lt;$C$18,BRV26&gt;($C$18+9)),0,IF($F$2=1,IF($F$53&lt;(INDEX($G$33:$AJ$33,MATCH($E$18,$G$31:$AJ$31))),BRV$28,BRV$38),BRV$28))</f>
        <v>0</v>
      </c>
      <c r="BRY53" s="775">
        <f t="shared" si="1528"/>
        <v>0</v>
      </c>
      <c r="BRZ53" s="775">
        <f t="shared" ref="BRZ53" si="1529">IF(OR(BRX26&lt;$C$18,BRX26&gt;($C$18+9)),0,IF($F$2=1,IF($F$53&lt;(INDEX($G$33:$AJ$33,MATCH($E$18,$G$31:$AJ$31))),BRX$28,BRX$38),BRX$28))</f>
        <v>0</v>
      </c>
      <c r="BSA53" s="775">
        <f t="shared" ref="BSA53:BSB53" si="1530">IF(OR(BRY26&lt;$C$18,BRY26&gt;($C$18+9)),0,IF($F$2=1,IF($F$53&lt;(INDEX($G$33:$AJ$33,MATCH($E$18,$G$31:$AJ$31))),BRY$28,BRY$38),BRY$28))</f>
        <v>0</v>
      </c>
      <c r="BSB53" s="775">
        <f t="shared" si="1530"/>
        <v>0</v>
      </c>
      <c r="BSC53" s="775">
        <f t="shared" ref="BSC53" si="1531">IF(OR(BSA26&lt;$C$18,BSA26&gt;($C$18+9)),0,IF($F$2=1,IF($F$53&lt;(INDEX($G$33:$AJ$33,MATCH($E$18,$G$31:$AJ$31))),BSA$28,BSA$38),BSA$28))</f>
        <v>0</v>
      </c>
      <c r="BSD53" s="775">
        <f t="shared" ref="BSD53:BSE53" si="1532">IF(OR(BSB26&lt;$C$18,BSB26&gt;($C$18+9)),0,IF($F$2=1,IF($F$53&lt;(INDEX($G$33:$AJ$33,MATCH($E$18,$G$31:$AJ$31))),BSB$28,BSB$38),BSB$28))</f>
        <v>0</v>
      </c>
      <c r="BSE53" s="775">
        <f t="shared" si="1532"/>
        <v>0</v>
      </c>
      <c r="BSF53" s="775">
        <f t="shared" ref="BSF53" si="1533">IF(OR(BSD26&lt;$C$18,BSD26&gt;($C$18+9)),0,IF($F$2=1,IF($F$53&lt;(INDEX($G$33:$AJ$33,MATCH($E$18,$G$31:$AJ$31))),BSD$28,BSD$38),BSD$28))</f>
        <v>0</v>
      </c>
      <c r="BSG53" s="775">
        <f t="shared" ref="BSG53:BSH53" si="1534">IF(OR(BSE26&lt;$C$18,BSE26&gt;($C$18+9)),0,IF($F$2=1,IF($F$53&lt;(INDEX($G$33:$AJ$33,MATCH($E$18,$G$31:$AJ$31))),BSE$28,BSE$38),BSE$28))</f>
        <v>0</v>
      </c>
      <c r="BSH53" s="775">
        <f t="shared" si="1534"/>
        <v>0</v>
      </c>
      <c r="BSI53" s="775">
        <f t="shared" ref="BSI53" si="1535">IF(OR(BSG26&lt;$C$18,BSG26&gt;($C$18+9)),0,IF($F$2=1,IF($F$53&lt;(INDEX($G$33:$AJ$33,MATCH($E$18,$G$31:$AJ$31))),BSG$28,BSG$38),BSG$28))</f>
        <v>0</v>
      </c>
      <c r="BSJ53" s="775">
        <f t="shared" ref="BSJ53:BSK53" si="1536">IF(OR(BSH26&lt;$C$18,BSH26&gt;($C$18+9)),0,IF($F$2=1,IF($F$53&lt;(INDEX($G$33:$AJ$33,MATCH($E$18,$G$31:$AJ$31))),BSH$28,BSH$38),BSH$28))</f>
        <v>0</v>
      </c>
      <c r="BSK53" s="775">
        <f t="shared" si="1536"/>
        <v>0</v>
      </c>
      <c r="BSL53" s="775">
        <f t="shared" ref="BSL53" si="1537">IF(OR(BSJ26&lt;$C$18,BSJ26&gt;($C$18+9)),0,IF($F$2=1,IF($F$53&lt;(INDEX($G$33:$AJ$33,MATCH($E$18,$G$31:$AJ$31))),BSJ$28,BSJ$38),BSJ$28))</f>
        <v>0</v>
      </c>
      <c r="BSM53" s="775">
        <f t="shared" ref="BSM53:BSN53" si="1538">IF(OR(BSK26&lt;$C$18,BSK26&gt;($C$18+9)),0,IF($F$2=1,IF($F$53&lt;(INDEX($G$33:$AJ$33,MATCH($E$18,$G$31:$AJ$31))),BSK$28,BSK$38),BSK$28))</f>
        <v>0</v>
      </c>
      <c r="BSN53" s="775">
        <f t="shared" si="1538"/>
        <v>0</v>
      </c>
      <c r="BSO53" s="775">
        <f t="shared" ref="BSO53" si="1539">IF(OR(BSM26&lt;$C$18,BSM26&gt;($C$18+9)),0,IF($F$2=1,IF($F$53&lt;(INDEX($G$33:$AJ$33,MATCH($E$18,$G$31:$AJ$31))),BSM$28,BSM$38),BSM$28))</f>
        <v>0</v>
      </c>
      <c r="BSP53" s="775">
        <f t="shared" ref="BSP53:BSQ53" si="1540">IF(OR(BSN26&lt;$C$18,BSN26&gt;($C$18+9)),0,IF($F$2=1,IF($F$53&lt;(INDEX($G$33:$AJ$33,MATCH($E$18,$G$31:$AJ$31))),BSN$28,BSN$38),BSN$28))</f>
        <v>0</v>
      </c>
      <c r="BSQ53" s="775">
        <f t="shared" si="1540"/>
        <v>0</v>
      </c>
      <c r="BSR53" s="775">
        <f t="shared" ref="BSR53" si="1541">IF(OR(BSP26&lt;$C$18,BSP26&gt;($C$18+9)),0,IF($F$2=1,IF($F$53&lt;(INDEX($G$33:$AJ$33,MATCH($E$18,$G$31:$AJ$31))),BSP$28,BSP$38),BSP$28))</f>
        <v>0</v>
      </c>
      <c r="BSS53" s="775">
        <f t="shared" ref="BSS53:BST53" si="1542">IF(OR(BSQ26&lt;$C$18,BSQ26&gt;($C$18+9)),0,IF($F$2=1,IF($F$53&lt;(INDEX($G$33:$AJ$33,MATCH($E$18,$G$31:$AJ$31))),BSQ$28,BSQ$38),BSQ$28))</f>
        <v>0</v>
      </c>
      <c r="BST53" s="775">
        <f t="shared" si="1542"/>
        <v>0</v>
      </c>
      <c r="BSU53" s="775">
        <f t="shared" ref="BSU53" si="1543">IF(OR(BSS26&lt;$C$18,BSS26&gt;($C$18+9)),0,IF($F$2=1,IF($F$53&lt;(INDEX($G$33:$AJ$33,MATCH($E$18,$G$31:$AJ$31))),BSS$28,BSS$38),BSS$28))</f>
        <v>0</v>
      </c>
      <c r="BSV53" s="775">
        <f t="shared" ref="BSV53:BSW53" si="1544">IF(OR(BST26&lt;$C$18,BST26&gt;($C$18+9)),0,IF($F$2=1,IF($F$53&lt;(INDEX($G$33:$AJ$33,MATCH($E$18,$G$31:$AJ$31))),BST$28,BST$38),BST$28))</f>
        <v>0</v>
      </c>
      <c r="BSW53" s="775">
        <f t="shared" si="1544"/>
        <v>0</v>
      </c>
      <c r="BSX53" s="775">
        <f t="shared" ref="BSX53" si="1545">IF(OR(BSV26&lt;$C$18,BSV26&gt;($C$18+9)),0,IF($F$2=1,IF($F$53&lt;(INDEX($G$33:$AJ$33,MATCH($E$18,$G$31:$AJ$31))),BSV$28,BSV$38),BSV$28))</f>
        <v>0</v>
      </c>
      <c r="BSY53" s="775">
        <f t="shared" ref="BSY53:BSZ53" si="1546">IF(OR(BSW26&lt;$C$18,BSW26&gt;($C$18+9)),0,IF($F$2=1,IF($F$53&lt;(INDEX($G$33:$AJ$33,MATCH($E$18,$G$31:$AJ$31))),BSW$28,BSW$38),BSW$28))</f>
        <v>0</v>
      </c>
      <c r="BSZ53" s="775">
        <f t="shared" si="1546"/>
        <v>0</v>
      </c>
      <c r="BTA53" s="775">
        <f t="shared" ref="BTA53" si="1547">IF(OR(BSY26&lt;$C$18,BSY26&gt;($C$18+9)),0,IF($F$2=1,IF($F$53&lt;(INDEX($G$33:$AJ$33,MATCH($E$18,$G$31:$AJ$31))),BSY$28,BSY$38),BSY$28))</f>
        <v>0</v>
      </c>
      <c r="BTB53" s="775">
        <f t="shared" ref="BTB53:BTC53" si="1548">IF(OR(BSZ26&lt;$C$18,BSZ26&gt;($C$18+9)),0,IF($F$2=1,IF($F$53&lt;(INDEX($G$33:$AJ$33,MATCH($E$18,$G$31:$AJ$31))),BSZ$28,BSZ$38),BSZ$28))</f>
        <v>0</v>
      </c>
      <c r="BTC53" s="775">
        <f t="shared" si="1548"/>
        <v>0</v>
      </c>
      <c r="BTD53" s="775">
        <f t="shared" ref="BTD53" si="1549">IF(OR(BTB26&lt;$C$18,BTB26&gt;($C$18+9)),0,IF($F$2=1,IF($F$53&lt;(INDEX($G$33:$AJ$33,MATCH($E$18,$G$31:$AJ$31))),BTB$28,BTB$38),BTB$28))</f>
        <v>0</v>
      </c>
      <c r="BTE53" s="775">
        <f t="shared" ref="BTE53:BTF53" si="1550">IF(OR(BTC26&lt;$C$18,BTC26&gt;($C$18+9)),0,IF($F$2=1,IF($F$53&lt;(INDEX($G$33:$AJ$33,MATCH($E$18,$G$31:$AJ$31))),BTC$28,BTC$38),BTC$28))</f>
        <v>0</v>
      </c>
      <c r="BTF53" s="775">
        <f t="shared" si="1550"/>
        <v>0</v>
      </c>
      <c r="BTG53" s="775">
        <f t="shared" ref="BTG53" si="1551">IF(OR(BTE26&lt;$C$18,BTE26&gt;($C$18+9)),0,IF($F$2=1,IF($F$53&lt;(INDEX($G$33:$AJ$33,MATCH($E$18,$G$31:$AJ$31))),BTE$28,BTE$38),BTE$28))</f>
        <v>0</v>
      </c>
      <c r="BTH53" s="775">
        <f t="shared" ref="BTH53:BTI53" si="1552">IF(OR(BTF26&lt;$C$18,BTF26&gt;($C$18+9)),0,IF($F$2=1,IF($F$53&lt;(INDEX($G$33:$AJ$33,MATCH($E$18,$G$31:$AJ$31))),BTF$28,BTF$38),BTF$28))</f>
        <v>0</v>
      </c>
      <c r="BTI53" s="775">
        <f t="shared" si="1552"/>
        <v>0</v>
      </c>
      <c r="BTJ53" s="775">
        <f t="shared" ref="BTJ53" si="1553">IF(OR(BTH26&lt;$C$18,BTH26&gt;($C$18+9)),0,IF($F$2=1,IF($F$53&lt;(INDEX($G$33:$AJ$33,MATCH($E$18,$G$31:$AJ$31))),BTH$28,BTH$38),BTH$28))</f>
        <v>0</v>
      </c>
      <c r="BTK53" s="775">
        <f t="shared" ref="BTK53:BTL53" si="1554">IF(OR(BTI26&lt;$C$18,BTI26&gt;($C$18+9)),0,IF($F$2=1,IF($F$53&lt;(INDEX($G$33:$AJ$33,MATCH($E$18,$G$31:$AJ$31))),BTI$28,BTI$38),BTI$28))</f>
        <v>0</v>
      </c>
      <c r="BTL53" s="775">
        <f t="shared" si="1554"/>
        <v>0</v>
      </c>
      <c r="BTM53" s="775">
        <f t="shared" ref="BTM53" si="1555">IF(OR(BTK26&lt;$C$18,BTK26&gt;($C$18+9)),0,IF($F$2=1,IF($F$53&lt;(INDEX($G$33:$AJ$33,MATCH($E$18,$G$31:$AJ$31))),BTK$28,BTK$38),BTK$28))</f>
        <v>0</v>
      </c>
      <c r="BTN53" s="775">
        <f t="shared" ref="BTN53:BTO53" si="1556">IF(OR(BTL26&lt;$C$18,BTL26&gt;($C$18+9)),0,IF($F$2=1,IF($F$53&lt;(INDEX($G$33:$AJ$33,MATCH($E$18,$G$31:$AJ$31))),BTL$28,BTL$38),BTL$28))</f>
        <v>0</v>
      </c>
      <c r="BTO53" s="775">
        <f t="shared" si="1556"/>
        <v>0</v>
      </c>
      <c r="BTP53" s="775">
        <f t="shared" ref="BTP53" si="1557">IF(OR(BTN26&lt;$C$18,BTN26&gt;($C$18+9)),0,IF($F$2=1,IF($F$53&lt;(INDEX($G$33:$AJ$33,MATCH($E$18,$G$31:$AJ$31))),BTN$28,BTN$38),BTN$28))</f>
        <v>0</v>
      </c>
      <c r="BTQ53" s="775">
        <f t="shared" ref="BTQ53:BTR53" si="1558">IF(OR(BTO26&lt;$C$18,BTO26&gt;($C$18+9)),0,IF($F$2=1,IF($F$53&lt;(INDEX($G$33:$AJ$33,MATCH($E$18,$G$31:$AJ$31))),BTO$28,BTO$38),BTO$28))</f>
        <v>0</v>
      </c>
      <c r="BTR53" s="775">
        <f t="shared" si="1558"/>
        <v>0</v>
      </c>
      <c r="BTS53" s="775">
        <f t="shared" ref="BTS53" si="1559">IF(OR(BTQ26&lt;$C$18,BTQ26&gt;($C$18+9)),0,IF($F$2=1,IF($F$53&lt;(INDEX($G$33:$AJ$33,MATCH($E$18,$G$31:$AJ$31))),BTQ$28,BTQ$38),BTQ$28))</f>
        <v>0</v>
      </c>
      <c r="BTT53" s="775">
        <f t="shared" ref="BTT53:BTU53" si="1560">IF(OR(BTR26&lt;$C$18,BTR26&gt;($C$18+9)),0,IF($F$2=1,IF($F$53&lt;(INDEX($G$33:$AJ$33,MATCH($E$18,$G$31:$AJ$31))),BTR$28,BTR$38),BTR$28))</f>
        <v>0</v>
      </c>
      <c r="BTU53" s="775">
        <f t="shared" si="1560"/>
        <v>0</v>
      </c>
      <c r="BTV53" s="775">
        <f t="shared" ref="BTV53" si="1561">IF(OR(BTT26&lt;$C$18,BTT26&gt;($C$18+9)),0,IF($F$2=1,IF($F$53&lt;(INDEX($G$33:$AJ$33,MATCH($E$18,$G$31:$AJ$31))),BTT$28,BTT$38),BTT$28))</f>
        <v>0</v>
      </c>
      <c r="BTW53" s="775">
        <f t="shared" ref="BTW53:BTX53" si="1562">IF(OR(BTU26&lt;$C$18,BTU26&gt;($C$18+9)),0,IF($F$2=1,IF($F$53&lt;(INDEX($G$33:$AJ$33,MATCH($E$18,$G$31:$AJ$31))),BTU$28,BTU$38),BTU$28))</f>
        <v>0</v>
      </c>
      <c r="BTX53" s="775">
        <f t="shared" si="1562"/>
        <v>0</v>
      </c>
      <c r="BTY53" s="775">
        <f t="shared" ref="BTY53" si="1563">IF(OR(BTW26&lt;$C$18,BTW26&gt;($C$18+9)),0,IF($F$2=1,IF($F$53&lt;(INDEX($G$33:$AJ$33,MATCH($E$18,$G$31:$AJ$31))),BTW$28,BTW$38),BTW$28))</f>
        <v>0</v>
      </c>
      <c r="BTZ53" s="775">
        <f t="shared" ref="BTZ53:BUA53" si="1564">IF(OR(BTX26&lt;$C$18,BTX26&gt;($C$18+9)),0,IF($F$2=1,IF($F$53&lt;(INDEX($G$33:$AJ$33,MATCH($E$18,$G$31:$AJ$31))),BTX$28,BTX$38),BTX$28))</f>
        <v>0</v>
      </c>
      <c r="BUA53" s="775">
        <f t="shared" si="1564"/>
        <v>0</v>
      </c>
      <c r="BUB53" s="775">
        <f t="shared" ref="BUB53" si="1565">IF(OR(BTZ26&lt;$C$18,BTZ26&gt;($C$18+9)),0,IF($F$2=1,IF($F$53&lt;(INDEX($G$33:$AJ$33,MATCH($E$18,$G$31:$AJ$31))),BTZ$28,BTZ$38),BTZ$28))</f>
        <v>0</v>
      </c>
      <c r="BUC53" s="775">
        <f t="shared" ref="BUC53:BUD53" si="1566">IF(OR(BUA26&lt;$C$18,BUA26&gt;($C$18+9)),0,IF($F$2=1,IF($F$53&lt;(INDEX($G$33:$AJ$33,MATCH($E$18,$G$31:$AJ$31))),BUA$28,BUA$38),BUA$28))</f>
        <v>0</v>
      </c>
      <c r="BUD53" s="775">
        <f t="shared" si="1566"/>
        <v>0</v>
      </c>
      <c r="BUE53" s="775">
        <f t="shared" ref="BUE53" si="1567">IF(OR(BUC26&lt;$C$18,BUC26&gt;($C$18+9)),0,IF($F$2=1,IF($F$53&lt;(INDEX($G$33:$AJ$33,MATCH($E$18,$G$31:$AJ$31))),BUC$28,BUC$38),BUC$28))</f>
        <v>0</v>
      </c>
      <c r="BUF53" s="775">
        <f t="shared" ref="BUF53:BUG53" si="1568">IF(OR(BUD26&lt;$C$18,BUD26&gt;($C$18+9)),0,IF($F$2=1,IF($F$53&lt;(INDEX($G$33:$AJ$33,MATCH($E$18,$G$31:$AJ$31))),BUD$28,BUD$38),BUD$28))</f>
        <v>0</v>
      </c>
      <c r="BUG53" s="775">
        <f t="shared" si="1568"/>
        <v>0</v>
      </c>
      <c r="BUH53" s="775">
        <f t="shared" ref="BUH53" si="1569">IF(OR(BUF26&lt;$C$18,BUF26&gt;($C$18+9)),0,IF($F$2=1,IF($F$53&lt;(INDEX($G$33:$AJ$33,MATCH($E$18,$G$31:$AJ$31))),BUF$28,BUF$38),BUF$28))</f>
        <v>0</v>
      </c>
      <c r="BUI53" s="775">
        <f t="shared" ref="BUI53:BUJ53" si="1570">IF(OR(BUG26&lt;$C$18,BUG26&gt;($C$18+9)),0,IF($F$2=1,IF($F$53&lt;(INDEX($G$33:$AJ$33,MATCH($E$18,$G$31:$AJ$31))),BUG$28,BUG$38),BUG$28))</f>
        <v>0</v>
      </c>
      <c r="BUJ53" s="775">
        <f t="shared" si="1570"/>
        <v>0</v>
      </c>
      <c r="BUK53" s="775">
        <f t="shared" ref="BUK53" si="1571">IF(OR(BUI26&lt;$C$18,BUI26&gt;($C$18+9)),0,IF($F$2=1,IF($F$53&lt;(INDEX($G$33:$AJ$33,MATCH($E$18,$G$31:$AJ$31))),BUI$28,BUI$38),BUI$28))</f>
        <v>0</v>
      </c>
      <c r="BUL53" s="775">
        <f t="shared" ref="BUL53:BUM53" si="1572">IF(OR(BUJ26&lt;$C$18,BUJ26&gt;($C$18+9)),0,IF($F$2=1,IF($F$53&lt;(INDEX($G$33:$AJ$33,MATCH($E$18,$G$31:$AJ$31))),BUJ$28,BUJ$38),BUJ$28))</f>
        <v>0</v>
      </c>
      <c r="BUM53" s="775">
        <f t="shared" si="1572"/>
        <v>0</v>
      </c>
      <c r="BUN53" s="775">
        <f t="shared" ref="BUN53" si="1573">IF(OR(BUL26&lt;$C$18,BUL26&gt;($C$18+9)),0,IF($F$2=1,IF($F$53&lt;(INDEX($G$33:$AJ$33,MATCH($E$18,$G$31:$AJ$31))),BUL$28,BUL$38),BUL$28))</f>
        <v>0</v>
      </c>
      <c r="BUO53" s="775">
        <f t="shared" ref="BUO53:BUP53" si="1574">IF(OR(BUM26&lt;$C$18,BUM26&gt;($C$18+9)),0,IF($F$2=1,IF($F$53&lt;(INDEX($G$33:$AJ$33,MATCH($E$18,$G$31:$AJ$31))),BUM$28,BUM$38),BUM$28))</f>
        <v>0</v>
      </c>
      <c r="BUP53" s="775">
        <f t="shared" si="1574"/>
        <v>0</v>
      </c>
      <c r="BUQ53" s="775">
        <f t="shared" ref="BUQ53" si="1575">IF(OR(BUO26&lt;$C$18,BUO26&gt;($C$18+9)),0,IF($F$2=1,IF($F$53&lt;(INDEX($G$33:$AJ$33,MATCH($E$18,$G$31:$AJ$31))),BUO$28,BUO$38),BUO$28))</f>
        <v>0</v>
      </c>
      <c r="BUR53" s="775">
        <f t="shared" ref="BUR53:BUS53" si="1576">IF(OR(BUP26&lt;$C$18,BUP26&gt;($C$18+9)),0,IF($F$2=1,IF($F$53&lt;(INDEX($G$33:$AJ$33,MATCH($E$18,$G$31:$AJ$31))),BUP$28,BUP$38),BUP$28))</f>
        <v>0</v>
      </c>
      <c r="BUS53" s="775">
        <f t="shared" si="1576"/>
        <v>0</v>
      </c>
      <c r="BUT53" s="775">
        <f t="shared" ref="BUT53" si="1577">IF(OR(BUR26&lt;$C$18,BUR26&gt;($C$18+9)),0,IF($F$2=1,IF($F$53&lt;(INDEX($G$33:$AJ$33,MATCH($E$18,$G$31:$AJ$31))),BUR$28,BUR$38),BUR$28))</f>
        <v>0</v>
      </c>
      <c r="BUU53" s="775">
        <f t="shared" ref="BUU53:BUV53" si="1578">IF(OR(BUS26&lt;$C$18,BUS26&gt;($C$18+9)),0,IF($F$2=1,IF($F$53&lt;(INDEX($G$33:$AJ$33,MATCH($E$18,$G$31:$AJ$31))),BUS$28,BUS$38),BUS$28))</f>
        <v>0</v>
      </c>
      <c r="BUV53" s="775">
        <f t="shared" si="1578"/>
        <v>0</v>
      </c>
      <c r="BUW53" s="775">
        <f t="shared" ref="BUW53" si="1579">IF(OR(BUU26&lt;$C$18,BUU26&gt;($C$18+9)),0,IF($F$2=1,IF($F$53&lt;(INDEX($G$33:$AJ$33,MATCH($E$18,$G$31:$AJ$31))),BUU$28,BUU$38),BUU$28))</f>
        <v>0</v>
      </c>
      <c r="BUX53" s="775">
        <f t="shared" ref="BUX53:BUY53" si="1580">IF(OR(BUV26&lt;$C$18,BUV26&gt;($C$18+9)),0,IF($F$2=1,IF($F$53&lt;(INDEX($G$33:$AJ$33,MATCH($E$18,$G$31:$AJ$31))),BUV$28,BUV$38),BUV$28))</f>
        <v>0</v>
      </c>
      <c r="BUY53" s="775">
        <f t="shared" si="1580"/>
        <v>0</v>
      </c>
      <c r="BUZ53" s="775">
        <f t="shared" ref="BUZ53" si="1581">IF(OR(BUX26&lt;$C$18,BUX26&gt;($C$18+9)),0,IF($F$2=1,IF($F$53&lt;(INDEX($G$33:$AJ$33,MATCH($E$18,$G$31:$AJ$31))),BUX$28,BUX$38),BUX$28))</f>
        <v>0</v>
      </c>
      <c r="BVA53" s="775">
        <f t="shared" ref="BVA53:BVB53" si="1582">IF(OR(BUY26&lt;$C$18,BUY26&gt;($C$18+9)),0,IF($F$2=1,IF($F$53&lt;(INDEX($G$33:$AJ$33,MATCH($E$18,$G$31:$AJ$31))),BUY$28,BUY$38),BUY$28))</f>
        <v>0</v>
      </c>
      <c r="BVB53" s="775">
        <f t="shared" si="1582"/>
        <v>0</v>
      </c>
      <c r="BVC53" s="775">
        <f t="shared" ref="BVC53" si="1583">IF(OR(BVA26&lt;$C$18,BVA26&gt;($C$18+9)),0,IF($F$2=1,IF($F$53&lt;(INDEX($G$33:$AJ$33,MATCH($E$18,$G$31:$AJ$31))),BVA$28,BVA$38),BVA$28))</f>
        <v>0</v>
      </c>
      <c r="BVD53" s="775">
        <f t="shared" ref="BVD53:BVE53" si="1584">IF(OR(BVB26&lt;$C$18,BVB26&gt;($C$18+9)),0,IF($F$2=1,IF($F$53&lt;(INDEX($G$33:$AJ$33,MATCH($E$18,$G$31:$AJ$31))),BVB$28,BVB$38),BVB$28))</f>
        <v>0</v>
      </c>
      <c r="BVE53" s="775">
        <f t="shared" si="1584"/>
        <v>0</v>
      </c>
      <c r="BVF53" s="775">
        <f t="shared" ref="BVF53" si="1585">IF(OR(BVD26&lt;$C$18,BVD26&gt;($C$18+9)),0,IF($F$2=1,IF($F$53&lt;(INDEX($G$33:$AJ$33,MATCH($E$18,$G$31:$AJ$31))),BVD$28,BVD$38),BVD$28))</f>
        <v>0</v>
      </c>
      <c r="BVG53" s="775">
        <f t="shared" ref="BVG53:BVH53" si="1586">IF(OR(BVE26&lt;$C$18,BVE26&gt;($C$18+9)),0,IF($F$2=1,IF($F$53&lt;(INDEX($G$33:$AJ$33,MATCH($E$18,$G$31:$AJ$31))),BVE$28,BVE$38),BVE$28))</f>
        <v>0</v>
      </c>
      <c r="BVH53" s="775">
        <f t="shared" si="1586"/>
        <v>0</v>
      </c>
      <c r="BVI53" s="775">
        <f t="shared" ref="BVI53" si="1587">IF(OR(BVG26&lt;$C$18,BVG26&gt;($C$18+9)),0,IF($F$2=1,IF($F$53&lt;(INDEX($G$33:$AJ$33,MATCH($E$18,$G$31:$AJ$31))),BVG$28,BVG$38),BVG$28))</f>
        <v>0</v>
      </c>
      <c r="BVJ53" s="775">
        <f t="shared" ref="BVJ53:BVK53" si="1588">IF(OR(BVH26&lt;$C$18,BVH26&gt;($C$18+9)),0,IF($F$2=1,IF($F$53&lt;(INDEX($G$33:$AJ$33,MATCH($E$18,$G$31:$AJ$31))),BVH$28,BVH$38),BVH$28))</f>
        <v>0</v>
      </c>
      <c r="BVK53" s="775">
        <f t="shared" si="1588"/>
        <v>0</v>
      </c>
      <c r="BVL53" s="775">
        <f t="shared" ref="BVL53" si="1589">IF(OR(BVJ26&lt;$C$18,BVJ26&gt;($C$18+9)),0,IF($F$2=1,IF($F$53&lt;(INDEX($G$33:$AJ$33,MATCH($E$18,$G$31:$AJ$31))),BVJ$28,BVJ$38),BVJ$28))</f>
        <v>0</v>
      </c>
      <c r="BVM53" s="775">
        <f t="shared" ref="BVM53:BVN53" si="1590">IF(OR(BVK26&lt;$C$18,BVK26&gt;($C$18+9)),0,IF($F$2=1,IF($F$53&lt;(INDEX($G$33:$AJ$33,MATCH($E$18,$G$31:$AJ$31))),BVK$28,BVK$38),BVK$28))</f>
        <v>0</v>
      </c>
      <c r="BVN53" s="775">
        <f t="shared" si="1590"/>
        <v>0</v>
      </c>
      <c r="BVO53" s="775">
        <f t="shared" ref="BVO53" si="1591">IF(OR(BVM26&lt;$C$18,BVM26&gt;($C$18+9)),0,IF($F$2=1,IF($F$53&lt;(INDEX($G$33:$AJ$33,MATCH($E$18,$G$31:$AJ$31))),BVM$28,BVM$38),BVM$28))</f>
        <v>0</v>
      </c>
      <c r="BVP53" s="775">
        <f t="shared" ref="BVP53:BVQ53" si="1592">IF(OR(BVN26&lt;$C$18,BVN26&gt;($C$18+9)),0,IF($F$2=1,IF($F$53&lt;(INDEX($G$33:$AJ$33,MATCH($E$18,$G$31:$AJ$31))),BVN$28,BVN$38),BVN$28))</f>
        <v>0</v>
      </c>
      <c r="BVQ53" s="775">
        <f t="shared" si="1592"/>
        <v>0</v>
      </c>
      <c r="BVR53" s="775">
        <f t="shared" ref="BVR53" si="1593">IF(OR(BVP26&lt;$C$18,BVP26&gt;($C$18+9)),0,IF($F$2=1,IF($F$53&lt;(INDEX($G$33:$AJ$33,MATCH($E$18,$G$31:$AJ$31))),BVP$28,BVP$38),BVP$28))</f>
        <v>0</v>
      </c>
      <c r="BVS53" s="775">
        <f t="shared" ref="BVS53:BVT53" si="1594">IF(OR(BVQ26&lt;$C$18,BVQ26&gt;($C$18+9)),0,IF($F$2=1,IF($F$53&lt;(INDEX($G$33:$AJ$33,MATCH($E$18,$G$31:$AJ$31))),BVQ$28,BVQ$38),BVQ$28))</f>
        <v>0</v>
      </c>
      <c r="BVT53" s="775">
        <f t="shared" si="1594"/>
        <v>0</v>
      </c>
      <c r="BVU53" s="775">
        <f t="shared" ref="BVU53" si="1595">IF(OR(BVS26&lt;$C$18,BVS26&gt;($C$18+9)),0,IF($F$2=1,IF($F$53&lt;(INDEX($G$33:$AJ$33,MATCH($E$18,$G$31:$AJ$31))),BVS$28,BVS$38),BVS$28))</f>
        <v>0</v>
      </c>
      <c r="BVV53" s="775">
        <f t="shared" ref="BVV53:BVW53" si="1596">IF(OR(BVT26&lt;$C$18,BVT26&gt;($C$18+9)),0,IF($F$2=1,IF($F$53&lt;(INDEX($G$33:$AJ$33,MATCH($E$18,$G$31:$AJ$31))),BVT$28,BVT$38),BVT$28))</f>
        <v>0</v>
      </c>
      <c r="BVW53" s="775">
        <f t="shared" si="1596"/>
        <v>0</v>
      </c>
      <c r="BVX53" s="775">
        <f t="shared" ref="BVX53" si="1597">IF(OR(BVV26&lt;$C$18,BVV26&gt;($C$18+9)),0,IF($F$2=1,IF($F$53&lt;(INDEX($G$33:$AJ$33,MATCH($E$18,$G$31:$AJ$31))),BVV$28,BVV$38),BVV$28))</f>
        <v>0</v>
      </c>
      <c r="BVY53" s="775">
        <f t="shared" ref="BVY53:BVZ53" si="1598">IF(OR(BVW26&lt;$C$18,BVW26&gt;($C$18+9)),0,IF($F$2=1,IF($F$53&lt;(INDEX($G$33:$AJ$33,MATCH($E$18,$G$31:$AJ$31))),BVW$28,BVW$38),BVW$28))</f>
        <v>0</v>
      </c>
      <c r="BVZ53" s="775">
        <f t="shared" si="1598"/>
        <v>0</v>
      </c>
      <c r="BWA53" s="775">
        <f t="shared" ref="BWA53" si="1599">IF(OR(BVY26&lt;$C$18,BVY26&gt;($C$18+9)),0,IF($F$2=1,IF($F$53&lt;(INDEX($G$33:$AJ$33,MATCH($E$18,$G$31:$AJ$31))),BVY$28,BVY$38),BVY$28))</f>
        <v>0</v>
      </c>
      <c r="BWB53" s="775">
        <f t="shared" ref="BWB53:BWC53" si="1600">IF(OR(BVZ26&lt;$C$18,BVZ26&gt;($C$18+9)),0,IF($F$2=1,IF($F$53&lt;(INDEX($G$33:$AJ$33,MATCH($E$18,$G$31:$AJ$31))),BVZ$28,BVZ$38),BVZ$28))</f>
        <v>0</v>
      </c>
      <c r="BWC53" s="775">
        <f t="shared" si="1600"/>
        <v>0</v>
      </c>
      <c r="BWD53" s="775">
        <f t="shared" ref="BWD53" si="1601">IF(OR(BWB26&lt;$C$18,BWB26&gt;($C$18+9)),0,IF($F$2=1,IF($F$53&lt;(INDEX($G$33:$AJ$33,MATCH($E$18,$G$31:$AJ$31))),BWB$28,BWB$38),BWB$28))</f>
        <v>0</v>
      </c>
      <c r="BWE53" s="775">
        <f t="shared" ref="BWE53:BWF53" si="1602">IF(OR(BWC26&lt;$C$18,BWC26&gt;($C$18+9)),0,IF($F$2=1,IF($F$53&lt;(INDEX($G$33:$AJ$33,MATCH($E$18,$G$31:$AJ$31))),BWC$28,BWC$38),BWC$28))</f>
        <v>0</v>
      </c>
      <c r="BWF53" s="775">
        <f t="shared" si="1602"/>
        <v>0</v>
      </c>
      <c r="BWG53" s="775">
        <f t="shared" ref="BWG53" si="1603">IF(OR(BWE26&lt;$C$18,BWE26&gt;($C$18+9)),0,IF($F$2=1,IF($F$53&lt;(INDEX($G$33:$AJ$33,MATCH($E$18,$G$31:$AJ$31))),BWE$28,BWE$38),BWE$28))</f>
        <v>0</v>
      </c>
      <c r="BWH53" s="775">
        <f t="shared" ref="BWH53:BWI53" si="1604">IF(OR(BWF26&lt;$C$18,BWF26&gt;($C$18+9)),0,IF($F$2=1,IF($F$53&lt;(INDEX($G$33:$AJ$33,MATCH($E$18,$G$31:$AJ$31))),BWF$28,BWF$38),BWF$28))</f>
        <v>0</v>
      </c>
      <c r="BWI53" s="775">
        <f t="shared" si="1604"/>
        <v>0</v>
      </c>
      <c r="BWJ53" s="775">
        <f t="shared" ref="BWJ53" si="1605">IF(OR(BWH26&lt;$C$18,BWH26&gt;($C$18+9)),0,IF($F$2=1,IF($F$53&lt;(INDEX($G$33:$AJ$33,MATCH($E$18,$G$31:$AJ$31))),BWH$28,BWH$38),BWH$28))</f>
        <v>0</v>
      </c>
      <c r="BWK53" s="775">
        <f t="shared" ref="BWK53:BWL53" si="1606">IF(OR(BWI26&lt;$C$18,BWI26&gt;($C$18+9)),0,IF($F$2=1,IF($F$53&lt;(INDEX($G$33:$AJ$33,MATCH($E$18,$G$31:$AJ$31))),BWI$28,BWI$38),BWI$28))</f>
        <v>0</v>
      </c>
      <c r="BWL53" s="775">
        <f t="shared" si="1606"/>
        <v>0</v>
      </c>
      <c r="BWM53" s="775">
        <f t="shared" ref="BWM53" si="1607">IF(OR(BWK26&lt;$C$18,BWK26&gt;($C$18+9)),0,IF($F$2=1,IF($F$53&lt;(INDEX($G$33:$AJ$33,MATCH($E$18,$G$31:$AJ$31))),BWK$28,BWK$38),BWK$28))</f>
        <v>0</v>
      </c>
      <c r="BWN53" s="775">
        <f t="shared" ref="BWN53:BWO53" si="1608">IF(OR(BWL26&lt;$C$18,BWL26&gt;($C$18+9)),0,IF($F$2=1,IF($F$53&lt;(INDEX($G$33:$AJ$33,MATCH($E$18,$G$31:$AJ$31))),BWL$28,BWL$38),BWL$28))</f>
        <v>0</v>
      </c>
      <c r="BWO53" s="775">
        <f t="shared" si="1608"/>
        <v>0</v>
      </c>
      <c r="BWP53" s="775">
        <f t="shared" ref="BWP53" si="1609">IF(OR(BWN26&lt;$C$18,BWN26&gt;($C$18+9)),0,IF($F$2=1,IF($F$53&lt;(INDEX($G$33:$AJ$33,MATCH($E$18,$G$31:$AJ$31))),BWN$28,BWN$38),BWN$28))</f>
        <v>0</v>
      </c>
      <c r="BWQ53" s="775">
        <f t="shared" ref="BWQ53:BWR53" si="1610">IF(OR(BWO26&lt;$C$18,BWO26&gt;($C$18+9)),0,IF($F$2=1,IF($F$53&lt;(INDEX($G$33:$AJ$33,MATCH($E$18,$G$31:$AJ$31))),BWO$28,BWO$38),BWO$28))</f>
        <v>0</v>
      </c>
      <c r="BWR53" s="775">
        <f t="shared" si="1610"/>
        <v>0</v>
      </c>
      <c r="BWS53" s="775">
        <f t="shared" ref="BWS53" si="1611">IF(OR(BWQ26&lt;$C$18,BWQ26&gt;($C$18+9)),0,IF($F$2=1,IF($F$53&lt;(INDEX($G$33:$AJ$33,MATCH($E$18,$G$31:$AJ$31))),BWQ$28,BWQ$38),BWQ$28))</f>
        <v>0</v>
      </c>
      <c r="BWT53" s="775">
        <f t="shared" ref="BWT53:BWU53" si="1612">IF(OR(BWR26&lt;$C$18,BWR26&gt;($C$18+9)),0,IF($F$2=1,IF($F$53&lt;(INDEX($G$33:$AJ$33,MATCH($E$18,$G$31:$AJ$31))),BWR$28,BWR$38),BWR$28))</f>
        <v>0</v>
      </c>
      <c r="BWU53" s="775">
        <f t="shared" si="1612"/>
        <v>0</v>
      </c>
      <c r="BWV53" s="775">
        <f t="shared" ref="BWV53" si="1613">IF(OR(BWT26&lt;$C$18,BWT26&gt;($C$18+9)),0,IF($F$2=1,IF($F$53&lt;(INDEX($G$33:$AJ$33,MATCH($E$18,$G$31:$AJ$31))),BWT$28,BWT$38),BWT$28))</f>
        <v>0</v>
      </c>
      <c r="BWW53" s="775">
        <f t="shared" ref="BWW53:BWX53" si="1614">IF(OR(BWU26&lt;$C$18,BWU26&gt;($C$18+9)),0,IF($F$2=1,IF($F$53&lt;(INDEX($G$33:$AJ$33,MATCH($E$18,$G$31:$AJ$31))),BWU$28,BWU$38),BWU$28))</f>
        <v>0</v>
      </c>
      <c r="BWX53" s="775">
        <f t="shared" si="1614"/>
        <v>0</v>
      </c>
      <c r="BWY53" s="775">
        <f t="shared" ref="BWY53" si="1615">IF(OR(BWW26&lt;$C$18,BWW26&gt;($C$18+9)),0,IF($F$2=1,IF($F$53&lt;(INDEX($G$33:$AJ$33,MATCH($E$18,$G$31:$AJ$31))),BWW$28,BWW$38),BWW$28))</f>
        <v>0</v>
      </c>
      <c r="BWZ53" s="775">
        <f t="shared" ref="BWZ53:BXA53" si="1616">IF(OR(BWX26&lt;$C$18,BWX26&gt;($C$18+9)),0,IF($F$2=1,IF($F$53&lt;(INDEX($G$33:$AJ$33,MATCH($E$18,$G$31:$AJ$31))),BWX$28,BWX$38),BWX$28))</f>
        <v>0</v>
      </c>
      <c r="BXA53" s="775">
        <f t="shared" si="1616"/>
        <v>0</v>
      </c>
      <c r="BXB53" s="775">
        <f t="shared" ref="BXB53" si="1617">IF(OR(BWZ26&lt;$C$18,BWZ26&gt;($C$18+9)),0,IF($F$2=1,IF($F$53&lt;(INDEX($G$33:$AJ$33,MATCH($E$18,$G$31:$AJ$31))),BWZ$28,BWZ$38),BWZ$28))</f>
        <v>0</v>
      </c>
      <c r="BXC53" s="775">
        <f t="shared" ref="BXC53:BXD53" si="1618">IF(OR(BXA26&lt;$C$18,BXA26&gt;($C$18+9)),0,IF($F$2=1,IF($F$53&lt;(INDEX($G$33:$AJ$33,MATCH($E$18,$G$31:$AJ$31))),BXA$28,BXA$38),BXA$28))</f>
        <v>0</v>
      </c>
      <c r="BXD53" s="775">
        <f t="shared" si="1618"/>
        <v>0</v>
      </c>
      <c r="BXE53" s="775">
        <f t="shared" ref="BXE53" si="1619">IF(OR(BXC26&lt;$C$18,BXC26&gt;($C$18+9)),0,IF($F$2=1,IF($F$53&lt;(INDEX($G$33:$AJ$33,MATCH($E$18,$G$31:$AJ$31))),BXC$28,BXC$38),BXC$28))</f>
        <v>0</v>
      </c>
      <c r="BXF53" s="775">
        <f t="shared" ref="BXF53:BXG53" si="1620">IF(OR(BXD26&lt;$C$18,BXD26&gt;($C$18+9)),0,IF($F$2=1,IF($F$53&lt;(INDEX($G$33:$AJ$33,MATCH($E$18,$G$31:$AJ$31))),BXD$28,BXD$38),BXD$28))</f>
        <v>0</v>
      </c>
      <c r="BXG53" s="775">
        <f t="shared" si="1620"/>
        <v>0</v>
      </c>
      <c r="BXH53" s="775">
        <f t="shared" ref="BXH53" si="1621">IF(OR(BXF26&lt;$C$18,BXF26&gt;($C$18+9)),0,IF($F$2=1,IF($F$53&lt;(INDEX($G$33:$AJ$33,MATCH($E$18,$G$31:$AJ$31))),BXF$28,BXF$38),BXF$28))</f>
        <v>0</v>
      </c>
      <c r="BXI53" s="775">
        <f t="shared" ref="BXI53:BXJ53" si="1622">IF(OR(BXG26&lt;$C$18,BXG26&gt;($C$18+9)),0,IF($F$2=1,IF($F$53&lt;(INDEX($G$33:$AJ$33,MATCH($E$18,$G$31:$AJ$31))),BXG$28,BXG$38),BXG$28))</f>
        <v>0</v>
      </c>
      <c r="BXJ53" s="775">
        <f t="shared" si="1622"/>
        <v>0</v>
      </c>
      <c r="BXK53" s="775">
        <f t="shared" ref="BXK53" si="1623">IF(OR(BXI26&lt;$C$18,BXI26&gt;($C$18+9)),0,IF($F$2=1,IF($F$53&lt;(INDEX($G$33:$AJ$33,MATCH($E$18,$G$31:$AJ$31))),BXI$28,BXI$38),BXI$28))</f>
        <v>0</v>
      </c>
      <c r="BXL53" s="775">
        <f t="shared" ref="BXL53:BXM53" si="1624">IF(OR(BXJ26&lt;$C$18,BXJ26&gt;($C$18+9)),0,IF($F$2=1,IF($F$53&lt;(INDEX($G$33:$AJ$33,MATCH($E$18,$G$31:$AJ$31))),BXJ$28,BXJ$38),BXJ$28))</f>
        <v>0</v>
      </c>
      <c r="BXM53" s="775">
        <f t="shared" si="1624"/>
        <v>0</v>
      </c>
      <c r="BXN53" s="775">
        <f t="shared" ref="BXN53" si="1625">IF(OR(BXL26&lt;$C$18,BXL26&gt;($C$18+9)),0,IF($F$2=1,IF($F$53&lt;(INDEX($G$33:$AJ$33,MATCH($E$18,$G$31:$AJ$31))),BXL$28,BXL$38),BXL$28))</f>
        <v>0</v>
      </c>
      <c r="BXO53" s="775">
        <f t="shared" ref="BXO53:BXP53" si="1626">IF(OR(BXM26&lt;$C$18,BXM26&gt;($C$18+9)),0,IF($F$2=1,IF($F$53&lt;(INDEX($G$33:$AJ$33,MATCH($E$18,$G$31:$AJ$31))),BXM$28,BXM$38),BXM$28))</f>
        <v>0</v>
      </c>
      <c r="BXP53" s="775">
        <f t="shared" si="1626"/>
        <v>0</v>
      </c>
      <c r="BXQ53" s="775">
        <f t="shared" ref="BXQ53" si="1627">IF(OR(BXO26&lt;$C$18,BXO26&gt;($C$18+9)),0,IF($F$2=1,IF($F$53&lt;(INDEX($G$33:$AJ$33,MATCH($E$18,$G$31:$AJ$31))),BXO$28,BXO$38),BXO$28))</f>
        <v>0</v>
      </c>
      <c r="BXR53" s="775">
        <f t="shared" ref="BXR53:BXS53" si="1628">IF(OR(BXP26&lt;$C$18,BXP26&gt;($C$18+9)),0,IF($F$2=1,IF($F$53&lt;(INDEX($G$33:$AJ$33,MATCH($E$18,$G$31:$AJ$31))),BXP$28,BXP$38),BXP$28))</f>
        <v>0</v>
      </c>
      <c r="BXS53" s="775">
        <f t="shared" si="1628"/>
        <v>0</v>
      </c>
      <c r="BXT53" s="775">
        <f t="shared" ref="BXT53" si="1629">IF(OR(BXR26&lt;$C$18,BXR26&gt;($C$18+9)),0,IF($F$2=1,IF($F$53&lt;(INDEX($G$33:$AJ$33,MATCH($E$18,$G$31:$AJ$31))),BXR$28,BXR$38),BXR$28))</f>
        <v>0</v>
      </c>
      <c r="BXU53" s="775">
        <f t="shared" ref="BXU53:BXV53" si="1630">IF(OR(BXS26&lt;$C$18,BXS26&gt;($C$18+9)),0,IF($F$2=1,IF($F$53&lt;(INDEX($G$33:$AJ$33,MATCH($E$18,$G$31:$AJ$31))),BXS$28,BXS$38),BXS$28))</f>
        <v>0</v>
      </c>
      <c r="BXV53" s="775">
        <f t="shared" si="1630"/>
        <v>0</v>
      </c>
      <c r="BXW53" s="775">
        <f t="shared" ref="BXW53" si="1631">IF(OR(BXU26&lt;$C$18,BXU26&gt;($C$18+9)),0,IF($F$2=1,IF($F$53&lt;(INDEX($G$33:$AJ$33,MATCH($E$18,$G$31:$AJ$31))),BXU$28,BXU$38),BXU$28))</f>
        <v>0</v>
      </c>
      <c r="BXX53" s="775">
        <f t="shared" ref="BXX53:BXY53" si="1632">IF(OR(BXV26&lt;$C$18,BXV26&gt;($C$18+9)),0,IF($F$2=1,IF($F$53&lt;(INDEX($G$33:$AJ$33,MATCH($E$18,$G$31:$AJ$31))),BXV$28,BXV$38),BXV$28))</f>
        <v>0</v>
      </c>
      <c r="BXY53" s="775">
        <f t="shared" si="1632"/>
        <v>0</v>
      </c>
      <c r="BXZ53" s="775">
        <f t="shared" ref="BXZ53" si="1633">IF(OR(BXX26&lt;$C$18,BXX26&gt;($C$18+9)),0,IF($F$2=1,IF($F$53&lt;(INDEX($G$33:$AJ$33,MATCH($E$18,$G$31:$AJ$31))),BXX$28,BXX$38),BXX$28))</f>
        <v>0</v>
      </c>
      <c r="BYA53" s="775">
        <f t="shared" ref="BYA53:BYB53" si="1634">IF(OR(BXY26&lt;$C$18,BXY26&gt;($C$18+9)),0,IF($F$2=1,IF($F$53&lt;(INDEX($G$33:$AJ$33,MATCH($E$18,$G$31:$AJ$31))),BXY$28,BXY$38),BXY$28))</f>
        <v>0</v>
      </c>
      <c r="BYB53" s="775">
        <f t="shared" si="1634"/>
        <v>0</v>
      </c>
      <c r="BYC53" s="775">
        <f t="shared" ref="BYC53" si="1635">IF(OR(BYA26&lt;$C$18,BYA26&gt;($C$18+9)),0,IF($F$2=1,IF($F$53&lt;(INDEX($G$33:$AJ$33,MATCH($E$18,$G$31:$AJ$31))),BYA$28,BYA$38),BYA$28))</f>
        <v>0</v>
      </c>
      <c r="BYD53" s="775">
        <f t="shared" ref="BYD53:BYE53" si="1636">IF(OR(BYB26&lt;$C$18,BYB26&gt;($C$18+9)),0,IF($F$2=1,IF($F$53&lt;(INDEX($G$33:$AJ$33,MATCH($E$18,$G$31:$AJ$31))),BYB$28,BYB$38),BYB$28))</f>
        <v>0</v>
      </c>
      <c r="BYE53" s="775">
        <f t="shared" si="1636"/>
        <v>0</v>
      </c>
      <c r="BYF53" s="775">
        <f t="shared" ref="BYF53" si="1637">IF(OR(BYD26&lt;$C$18,BYD26&gt;($C$18+9)),0,IF($F$2=1,IF($F$53&lt;(INDEX($G$33:$AJ$33,MATCH($E$18,$G$31:$AJ$31))),BYD$28,BYD$38),BYD$28))</f>
        <v>0</v>
      </c>
      <c r="BYG53" s="775">
        <f t="shared" ref="BYG53:BYH53" si="1638">IF(OR(BYE26&lt;$C$18,BYE26&gt;($C$18+9)),0,IF($F$2=1,IF($F$53&lt;(INDEX($G$33:$AJ$33,MATCH($E$18,$G$31:$AJ$31))),BYE$28,BYE$38),BYE$28))</f>
        <v>0</v>
      </c>
      <c r="BYH53" s="775">
        <f t="shared" si="1638"/>
        <v>0</v>
      </c>
      <c r="BYI53" s="775">
        <f t="shared" ref="BYI53" si="1639">IF(OR(BYG26&lt;$C$18,BYG26&gt;($C$18+9)),0,IF($F$2=1,IF($F$53&lt;(INDEX($G$33:$AJ$33,MATCH($E$18,$G$31:$AJ$31))),BYG$28,BYG$38),BYG$28))</f>
        <v>0</v>
      </c>
      <c r="BYJ53" s="775">
        <f t="shared" ref="BYJ53:BYK53" si="1640">IF(OR(BYH26&lt;$C$18,BYH26&gt;($C$18+9)),0,IF($F$2=1,IF($F$53&lt;(INDEX($G$33:$AJ$33,MATCH($E$18,$G$31:$AJ$31))),BYH$28,BYH$38),BYH$28))</f>
        <v>0</v>
      </c>
      <c r="BYK53" s="775">
        <f t="shared" si="1640"/>
        <v>0</v>
      </c>
      <c r="BYL53" s="775">
        <f t="shared" ref="BYL53" si="1641">IF(OR(BYJ26&lt;$C$18,BYJ26&gt;($C$18+9)),0,IF($F$2=1,IF($F$53&lt;(INDEX($G$33:$AJ$33,MATCH($E$18,$G$31:$AJ$31))),BYJ$28,BYJ$38),BYJ$28))</f>
        <v>0</v>
      </c>
      <c r="BYM53" s="775">
        <f t="shared" ref="BYM53:BYN53" si="1642">IF(OR(BYK26&lt;$C$18,BYK26&gt;($C$18+9)),0,IF($F$2=1,IF($F$53&lt;(INDEX($G$33:$AJ$33,MATCH($E$18,$G$31:$AJ$31))),BYK$28,BYK$38),BYK$28))</f>
        <v>0</v>
      </c>
      <c r="BYN53" s="775">
        <f t="shared" si="1642"/>
        <v>0</v>
      </c>
      <c r="BYO53" s="775">
        <f t="shared" ref="BYO53" si="1643">IF(OR(BYM26&lt;$C$18,BYM26&gt;($C$18+9)),0,IF($F$2=1,IF($F$53&lt;(INDEX($G$33:$AJ$33,MATCH($E$18,$G$31:$AJ$31))),BYM$28,BYM$38),BYM$28))</f>
        <v>0</v>
      </c>
      <c r="BYP53" s="775">
        <f t="shared" ref="BYP53:BYQ53" si="1644">IF(OR(BYN26&lt;$C$18,BYN26&gt;($C$18+9)),0,IF($F$2=1,IF($F$53&lt;(INDEX($G$33:$AJ$33,MATCH($E$18,$G$31:$AJ$31))),BYN$28,BYN$38),BYN$28))</f>
        <v>0</v>
      </c>
      <c r="BYQ53" s="775">
        <f t="shared" si="1644"/>
        <v>0</v>
      </c>
      <c r="BYR53" s="775">
        <f t="shared" ref="BYR53" si="1645">IF(OR(BYP26&lt;$C$18,BYP26&gt;($C$18+9)),0,IF($F$2=1,IF($F$53&lt;(INDEX($G$33:$AJ$33,MATCH($E$18,$G$31:$AJ$31))),BYP$28,BYP$38),BYP$28))</f>
        <v>0</v>
      </c>
      <c r="BYS53" s="775">
        <f t="shared" ref="BYS53:BYT53" si="1646">IF(OR(BYQ26&lt;$C$18,BYQ26&gt;($C$18+9)),0,IF($F$2=1,IF($F$53&lt;(INDEX($G$33:$AJ$33,MATCH($E$18,$G$31:$AJ$31))),BYQ$28,BYQ$38),BYQ$28))</f>
        <v>0</v>
      </c>
      <c r="BYT53" s="775">
        <f t="shared" si="1646"/>
        <v>0</v>
      </c>
      <c r="BYU53" s="775">
        <f t="shared" ref="BYU53" si="1647">IF(OR(BYS26&lt;$C$18,BYS26&gt;($C$18+9)),0,IF($F$2=1,IF($F$53&lt;(INDEX($G$33:$AJ$33,MATCH($E$18,$G$31:$AJ$31))),BYS$28,BYS$38),BYS$28))</f>
        <v>0</v>
      </c>
      <c r="BYV53" s="775">
        <f t="shared" ref="BYV53:BYW53" si="1648">IF(OR(BYT26&lt;$C$18,BYT26&gt;($C$18+9)),0,IF($F$2=1,IF($F$53&lt;(INDEX($G$33:$AJ$33,MATCH($E$18,$G$31:$AJ$31))),BYT$28,BYT$38),BYT$28))</f>
        <v>0</v>
      </c>
      <c r="BYW53" s="775">
        <f t="shared" si="1648"/>
        <v>0</v>
      </c>
      <c r="BYX53" s="775">
        <f t="shared" ref="BYX53" si="1649">IF(OR(BYV26&lt;$C$18,BYV26&gt;($C$18+9)),0,IF($F$2=1,IF($F$53&lt;(INDEX($G$33:$AJ$33,MATCH($E$18,$G$31:$AJ$31))),BYV$28,BYV$38),BYV$28))</f>
        <v>0</v>
      </c>
      <c r="BYY53" s="775">
        <f t="shared" ref="BYY53:BYZ53" si="1650">IF(OR(BYW26&lt;$C$18,BYW26&gt;($C$18+9)),0,IF($F$2=1,IF($F$53&lt;(INDEX($G$33:$AJ$33,MATCH($E$18,$G$31:$AJ$31))),BYW$28,BYW$38),BYW$28))</f>
        <v>0</v>
      </c>
      <c r="BYZ53" s="775">
        <f t="shared" si="1650"/>
        <v>0</v>
      </c>
      <c r="BZA53" s="775">
        <f t="shared" ref="BZA53" si="1651">IF(OR(BYY26&lt;$C$18,BYY26&gt;($C$18+9)),0,IF($F$2=1,IF($F$53&lt;(INDEX($G$33:$AJ$33,MATCH($E$18,$G$31:$AJ$31))),BYY$28,BYY$38),BYY$28))</f>
        <v>0</v>
      </c>
      <c r="BZB53" s="775">
        <f t="shared" ref="BZB53:BZC53" si="1652">IF(OR(BYZ26&lt;$C$18,BYZ26&gt;($C$18+9)),0,IF($F$2=1,IF($F$53&lt;(INDEX($G$33:$AJ$33,MATCH($E$18,$G$31:$AJ$31))),BYZ$28,BYZ$38),BYZ$28))</f>
        <v>0</v>
      </c>
      <c r="BZC53" s="775">
        <f t="shared" si="1652"/>
        <v>0</v>
      </c>
      <c r="BZD53" s="775">
        <f t="shared" ref="BZD53" si="1653">IF(OR(BZB26&lt;$C$18,BZB26&gt;($C$18+9)),0,IF($F$2=1,IF($F$53&lt;(INDEX($G$33:$AJ$33,MATCH($E$18,$G$31:$AJ$31))),BZB$28,BZB$38),BZB$28))</f>
        <v>0</v>
      </c>
      <c r="BZE53" s="775">
        <f t="shared" ref="BZE53:BZF53" si="1654">IF(OR(BZC26&lt;$C$18,BZC26&gt;($C$18+9)),0,IF($F$2=1,IF($F$53&lt;(INDEX($G$33:$AJ$33,MATCH($E$18,$G$31:$AJ$31))),BZC$28,BZC$38),BZC$28))</f>
        <v>0</v>
      </c>
      <c r="BZF53" s="775">
        <f t="shared" si="1654"/>
        <v>0</v>
      </c>
      <c r="BZG53" s="775">
        <f t="shared" ref="BZG53" si="1655">IF(OR(BZE26&lt;$C$18,BZE26&gt;($C$18+9)),0,IF($F$2=1,IF($F$53&lt;(INDEX($G$33:$AJ$33,MATCH($E$18,$G$31:$AJ$31))),BZE$28,BZE$38),BZE$28))</f>
        <v>0</v>
      </c>
      <c r="BZH53" s="775">
        <f t="shared" ref="BZH53:BZI53" si="1656">IF(OR(BZF26&lt;$C$18,BZF26&gt;($C$18+9)),0,IF($F$2=1,IF($F$53&lt;(INDEX($G$33:$AJ$33,MATCH($E$18,$G$31:$AJ$31))),BZF$28,BZF$38),BZF$28))</f>
        <v>0</v>
      </c>
      <c r="BZI53" s="775">
        <f t="shared" si="1656"/>
        <v>0</v>
      </c>
      <c r="BZJ53" s="775">
        <f t="shared" ref="BZJ53" si="1657">IF(OR(BZH26&lt;$C$18,BZH26&gt;($C$18+9)),0,IF($F$2=1,IF($F$53&lt;(INDEX($G$33:$AJ$33,MATCH($E$18,$G$31:$AJ$31))),BZH$28,BZH$38),BZH$28))</f>
        <v>0</v>
      </c>
      <c r="BZK53" s="775">
        <f t="shared" ref="BZK53:BZL53" si="1658">IF(OR(BZI26&lt;$C$18,BZI26&gt;($C$18+9)),0,IF($F$2=1,IF($F$53&lt;(INDEX($G$33:$AJ$33,MATCH($E$18,$G$31:$AJ$31))),BZI$28,BZI$38),BZI$28))</f>
        <v>0</v>
      </c>
      <c r="BZL53" s="775">
        <f t="shared" si="1658"/>
        <v>0</v>
      </c>
      <c r="BZM53" s="775">
        <f t="shared" ref="BZM53" si="1659">IF(OR(BZK26&lt;$C$18,BZK26&gt;($C$18+9)),0,IF($F$2=1,IF($F$53&lt;(INDEX($G$33:$AJ$33,MATCH($E$18,$G$31:$AJ$31))),BZK$28,BZK$38),BZK$28))</f>
        <v>0</v>
      </c>
      <c r="BZN53" s="775">
        <f t="shared" ref="BZN53:BZO53" si="1660">IF(OR(BZL26&lt;$C$18,BZL26&gt;($C$18+9)),0,IF($F$2=1,IF($F$53&lt;(INDEX($G$33:$AJ$33,MATCH($E$18,$G$31:$AJ$31))),BZL$28,BZL$38),BZL$28))</f>
        <v>0</v>
      </c>
      <c r="BZO53" s="775">
        <f t="shared" si="1660"/>
        <v>0</v>
      </c>
      <c r="BZP53" s="775">
        <f t="shared" ref="BZP53" si="1661">IF(OR(BZN26&lt;$C$18,BZN26&gt;($C$18+9)),0,IF($F$2=1,IF($F$53&lt;(INDEX($G$33:$AJ$33,MATCH($E$18,$G$31:$AJ$31))),BZN$28,BZN$38),BZN$28))</f>
        <v>0</v>
      </c>
      <c r="BZQ53" s="775">
        <f t="shared" ref="BZQ53:BZR53" si="1662">IF(OR(BZO26&lt;$C$18,BZO26&gt;($C$18+9)),0,IF($F$2=1,IF($F$53&lt;(INDEX($G$33:$AJ$33,MATCH($E$18,$G$31:$AJ$31))),BZO$28,BZO$38),BZO$28))</f>
        <v>0</v>
      </c>
      <c r="BZR53" s="775">
        <f t="shared" si="1662"/>
        <v>0</v>
      </c>
      <c r="BZS53" s="775">
        <f t="shared" ref="BZS53" si="1663">IF(OR(BZQ26&lt;$C$18,BZQ26&gt;($C$18+9)),0,IF($F$2=1,IF($F$53&lt;(INDEX($G$33:$AJ$33,MATCH($E$18,$G$31:$AJ$31))),BZQ$28,BZQ$38),BZQ$28))</f>
        <v>0</v>
      </c>
      <c r="BZT53" s="775">
        <f t="shared" ref="BZT53:BZU53" si="1664">IF(OR(BZR26&lt;$C$18,BZR26&gt;($C$18+9)),0,IF($F$2=1,IF($F$53&lt;(INDEX($G$33:$AJ$33,MATCH($E$18,$G$31:$AJ$31))),BZR$28,BZR$38),BZR$28))</f>
        <v>0</v>
      </c>
      <c r="BZU53" s="775">
        <f t="shared" si="1664"/>
        <v>0</v>
      </c>
      <c r="BZV53" s="775">
        <f t="shared" ref="BZV53" si="1665">IF(OR(BZT26&lt;$C$18,BZT26&gt;($C$18+9)),0,IF($F$2=1,IF($F$53&lt;(INDEX($G$33:$AJ$33,MATCH($E$18,$G$31:$AJ$31))),BZT$28,BZT$38),BZT$28))</f>
        <v>0</v>
      </c>
      <c r="BZW53" s="775">
        <f t="shared" ref="BZW53:BZX53" si="1666">IF(OR(BZU26&lt;$C$18,BZU26&gt;($C$18+9)),0,IF($F$2=1,IF($F$53&lt;(INDEX($G$33:$AJ$33,MATCH($E$18,$G$31:$AJ$31))),BZU$28,BZU$38),BZU$28))</f>
        <v>0</v>
      </c>
      <c r="BZX53" s="775">
        <f t="shared" si="1666"/>
        <v>0</v>
      </c>
      <c r="BZY53" s="775">
        <f t="shared" ref="BZY53" si="1667">IF(OR(BZW26&lt;$C$18,BZW26&gt;($C$18+9)),0,IF($F$2=1,IF($F$53&lt;(INDEX($G$33:$AJ$33,MATCH($E$18,$G$31:$AJ$31))),BZW$28,BZW$38),BZW$28))</f>
        <v>0</v>
      </c>
      <c r="BZZ53" s="775">
        <f t="shared" ref="BZZ53:CAA53" si="1668">IF(OR(BZX26&lt;$C$18,BZX26&gt;($C$18+9)),0,IF($F$2=1,IF($F$53&lt;(INDEX($G$33:$AJ$33,MATCH($E$18,$G$31:$AJ$31))),BZX$28,BZX$38),BZX$28))</f>
        <v>0</v>
      </c>
      <c r="CAA53" s="775">
        <f t="shared" si="1668"/>
        <v>0</v>
      </c>
      <c r="CAB53" s="775">
        <f t="shared" ref="CAB53" si="1669">IF(OR(BZZ26&lt;$C$18,BZZ26&gt;($C$18+9)),0,IF($F$2=1,IF($F$53&lt;(INDEX($G$33:$AJ$33,MATCH($E$18,$G$31:$AJ$31))),BZZ$28,BZZ$38),BZZ$28))</f>
        <v>0</v>
      </c>
      <c r="CAC53" s="775">
        <f t="shared" ref="CAC53:CAD53" si="1670">IF(OR(CAA26&lt;$C$18,CAA26&gt;($C$18+9)),0,IF($F$2=1,IF($F$53&lt;(INDEX($G$33:$AJ$33,MATCH($E$18,$G$31:$AJ$31))),CAA$28,CAA$38),CAA$28))</f>
        <v>0</v>
      </c>
      <c r="CAD53" s="775">
        <f t="shared" si="1670"/>
        <v>0</v>
      </c>
      <c r="CAE53" s="775">
        <f t="shared" ref="CAE53" si="1671">IF(OR(CAC26&lt;$C$18,CAC26&gt;($C$18+9)),0,IF($F$2=1,IF($F$53&lt;(INDEX($G$33:$AJ$33,MATCH($E$18,$G$31:$AJ$31))),CAC$28,CAC$38),CAC$28))</f>
        <v>0</v>
      </c>
      <c r="CAF53" s="775">
        <f t="shared" ref="CAF53:CAG53" si="1672">IF(OR(CAD26&lt;$C$18,CAD26&gt;($C$18+9)),0,IF($F$2=1,IF($F$53&lt;(INDEX($G$33:$AJ$33,MATCH($E$18,$G$31:$AJ$31))),CAD$28,CAD$38),CAD$28))</f>
        <v>0</v>
      </c>
      <c r="CAG53" s="775">
        <f t="shared" si="1672"/>
        <v>0</v>
      </c>
      <c r="CAH53" s="775">
        <f t="shared" ref="CAH53" si="1673">IF(OR(CAF26&lt;$C$18,CAF26&gt;($C$18+9)),0,IF($F$2=1,IF($F$53&lt;(INDEX($G$33:$AJ$33,MATCH($E$18,$G$31:$AJ$31))),CAF$28,CAF$38),CAF$28))</f>
        <v>0</v>
      </c>
      <c r="CAI53" s="775">
        <f t="shared" ref="CAI53:CAJ53" si="1674">IF(OR(CAG26&lt;$C$18,CAG26&gt;($C$18+9)),0,IF($F$2=1,IF($F$53&lt;(INDEX($G$33:$AJ$33,MATCH($E$18,$G$31:$AJ$31))),CAG$28,CAG$38),CAG$28))</f>
        <v>0</v>
      </c>
      <c r="CAJ53" s="775">
        <f t="shared" si="1674"/>
        <v>0</v>
      </c>
      <c r="CAK53" s="775">
        <f t="shared" ref="CAK53" si="1675">IF(OR(CAI26&lt;$C$18,CAI26&gt;($C$18+9)),0,IF($F$2=1,IF($F$53&lt;(INDEX($G$33:$AJ$33,MATCH($E$18,$G$31:$AJ$31))),CAI$28,CAI$38),CAI$28))</f>
        <v>0</v>
      </c>
      <c r="CAL53" s="775">
        <f t="shared" ref="CAL53:CAM53" si="1676">IF(OR(CAJ26&lt;$C$18,CAJ26&gt;($C$18+9)),0,IF($F$2=1,IF($F$53&lt;(INDEX($G$33:$AJ$33,MATCH($E$18,$G$31:$AJ$31))),CAJ$28,CAJ$38),CAJ$28))</f>
        <v>0</v>
      </c>
      <c r="CAM53" s="775">
        <f t="shared" si="1676"/>
        <v>0</v>
      </c>
      <c r="CAN53" s="775">
        <f t="shared" ref="CAN53" si="1677">IF(OR(CAL26&lt;$C$18,CAL26&gt;($C$18+9)),0,IF($F$2=1,IF($F$53&lt;(INDEX($G$33:$AJ$33,MATCH($E$18,$G$31:$AJ$31))),CAL$28,CAL$38),CAL$28))</f>
        <v>0</v>
      </c>
      <c r="CAO53" s="775">
        <f t="shared" ref="CAO53:CAP53" si="1678">IF(OR(CAM26&lt;$C$18,CAM26&gt;($C$18+9)),0,IF($F$2=1,IF($F$53&lt;(INDEX($G$33:$AJ$33,MATCH($E$18,$G$31:$AJ$31))),CAM$28,CAM$38),CAM$28))</f>
        <v>0</v>
      </c>
      <c r="CAP53" s="775">
        <f t="shared" si="1678"/>
        <v>0</v>
      </c>
      <c r="CAQ53" s="775">
        <f t="shared" ref="CAQ53" si="1679">IF(OR(CAO26&lt;$C$18,CAO26&gt;($C$18+9)),0,IF($F$2=1,IF($F$53&lt;(INDEX($G$33:$AJ$33,MATCH($E$18,$G$31:$AJ$31))),CAO$28,CAO$38),CAO$28))</f>
        <v>0</v>
      </c>
      <c r="CAR53" s="775">
        <f t="shared" ref="CAR53:CAS53" si="1680">IF(OR(CAP26&lt;$C$18,CAP26&gt;($C$18+9)),0,IF($F$2=1,IF($F$53&lt;(INDEX($G$33:$AJ$33,MATCH($E$18,$G$31:$AJ$31))),CAP$28,CAP$38),CAP$28))</f>
        <v>0</v>
      </c>
      <c r="CAS53" s="775">
        <f t="shared" si="1680"/>
        <v>0</v>
      </c>
      <c r="CAT53" s="775">
        <f t="shared" ref="CAT53" si="1681">IF(OR(CAR26&lt;$C$18,CAR26&gt;($C$18+9)),0,IF($F$2=1,IF($F$53&lt;(INDEX($G$33:$AJ$33,MATCH($E$18,$G$31:$AJ$31))),CAR$28,CAR$38),CAR$28))</f>
        <v>0</v>
      </c>
      <c r="CAU53" s="775">
        <f t="shared" ref="CAU53:CAV53" si="1682">IF(OR(CAS26&lt;$C$18,CAS26&gt;($C$18+9)),0,IF($F$2=1,IF($F$53&lt;(INDEX($G$33:$AJ$33,MATCH($E$18,$G$31:$AJ$31))),CAS$28,CAS$38),CAS$28))</f>
        <v>0</v>
      </c>
      <c r="CAV53" s="775">
        <f t="shared" si="1682"/>
        <v>0</v>
      </c>
      <c r="CAW53" s="775">
        <f t="shared" ref="CAW53" si="1683">IF(OR(CAU26&lt;$C$18,CAU26&gt;($C$18+9)),0,IF($F$2=1,IF($F$53&lt;(INDEX($G$33:$AJ$33,MATCH($E$18,$G$31:$AJ$31))),CAU$28,CAU$38),CAU$28))</f>
        <v>0</v>
      </c>
      <c r="CAX53" s="775">
        <f t="shared" ref="CAX53:CAY53" si="1684">IF(OR(CAV26&lt;$C$18,CAV26&gt;($C$18+9)),0,IF($F$2=1,IF($F$53&lt;(INDEX($G$33:$AJ$33,MATCH($E$18,$G$31:$AJ$31))),CAV$28,CAV$38),CAV$28))</f>
        <v>0</v>
      </c>
      <c r="CAY53" s="775">
        <f t="shared" si="1684"/>
        <v>0</v>
      </c>
      <c r="CAZ53" s="775">
        <f t="shared" ref="CAZ53" si="1685">IF(OR(CAX26&lt;$C$18,CAX26&gt;($C$18+9)),0,IF($F$2=1,IF($F$53&lt;(INDEX($G$33:$AJ$33,MATCH($E$18,$G$31:$AJ$31))),CAX$28,CAX$38),CAX$28))</f>
        <v>0</v>
      </c>
      <c r="CBA53" s="775">
        <f t="shared" ref="CBA53:CBB53" si="1686">IF(OR(CAY26&lt;$C$18,CAY26&gt;($C$18+9)),0,IF($F$2=1,IF($F$53&lt;(INDEX($G$33:$AJ$33,MATCH($E$18,$G$31:$AJ$31))),CAY$28,CAY$38),CAY$28))</f>
        <v>0</v>
      </c>
      <c r="CBB53" s="775">
        <f t="shared" si="1686"/>
        <v>0</v>
      </c>
      <c r="CBC53" s="775">
        <f t="shared" ref="CBC53" si="1687">IF(OR(CBA26&lt;$C$18,CBA26&gt;($C$18+9)),0,IF($F$2=1,IF($F$53&lt;(INDEX($G$33:$AJ$33,MATCH($E$18,$G$31:$AJ$31))),CBA$28,CBA$38),CBA$28))</f>
        <v>0</v>
      </c>
      <c r="CBD53" s="775">
        <f t="shared" ref="CBD53:CBE53" si="1688">IF(OR(CBB26&lt;$C$18,CBB26&gt;($C$18+9)),0,IF($F$2=1,IF($F$53&lt;(INDEX($G$33:$AJ$33,MATCH($E$18,$G$31:$AJ$31))),CBB$28,CBB$38),CBB$28))</f>
        <v>0</v>
      </c>
      <c r="CBE53" s="775">
        <f t="shared" si="1688"/>
        <v>0</v>
      </c>
      <c r="CBF53" s="775">
        <f t="shared" ref="CBF53" si="1689">IF(OR(CBD26&lt;$C$18,CBD26&gt;($C$18+9)),0,IF($F$2=1,IF($F$53&lt;(INDEX($G$33:$AJ$33,MATCH($E$18,$G$31:$AJ$31))),CBD$28,CBD$38),CBD$28))</f>
        <v>0</v>
      </c>
      <c r="CBG53" s="775">
        <f t="shared" ref="CBG53:CBH53" si="1690">IF(OR(CBE26&lt;$C$18,CBE26&gt;($C$18+9)),0,IF($F$2=1,IF($F$53&lt;(INDEX($G$33:$AJ$33,MATCH($E$18,$G$31:$AJ$31))),CBE$28,CBE$38),CBE$28))</f>
        <v>0</v>
      </c>
      <c r="CBH53" s="775">
        <f t="shared" si="1690"/>
        <v>0</v>
      </c>
      <c r="CBI53" s="775">
        <f t="shared" ref="CBI53" si="1691">IF(OR(CBG26&lt;$C$18,CBG26&gt;($C$18+9)),0,IF($F$2=1,IF($F$53&lt;(INDEX($G$33:$AJ$33,MATCH($E$18,$G$31:$AJ$31))),CBG$28,CBG$38),CBG$28))</f>
        <v>0</v>
      </c>
      <c r="CBJ53" s="775">
        <f t="shared" ref="CBJ53:CBK53" si="1692">IF(OR(CBH26&lt;$C$18,CBH26&gt;($C$18+9)),0,IF($F$2=1,IF($F$53&lt;(INDEX($G$33:$AJ$33,MATCH($E$18,$G$31:$AJ$31))),CBH$28,CBH$38),CBH$28))</f>
        <v>0</v>
      </c>
      <c r="CBK53" s="775">
        <f t="shared" si="1692"/>
        <v>0</v>
      </c>
      <c r="CBL53" s="775">
        <f t="shared" ref="CBL53" si="1693">IF(OR(CBJ26&lt;$C$18,CBJ26&gt;($C$18+9)),0,IF($F$2=1,IF($F$53&lt;(INDEX($G$33:$AJ$33,MATCH($E$18,$G$31:$AJ$31))),CBJ$28,CBJ$38),CBJ$28))</f>
        <v>0</v>
      </c>
      <c r="CBM53" s="775">
        <f t="shared" ref="CBM53:CBN53" si="1694">IF(OR(CBK26&lt;$C$18,CBK26&gt;($C$18+9)),0,IF($F$2=1,IF($F$53&lt;(INDEX($G$33:$AJ$33,MATCH($E$18,$G$31:$AJ$31))),CBK$28,CBK$38),CBK$28))</f>
        <v>0</v>
      </c>
      <c r="CBN53" s="775">
        <f t="shared" si="1694"/>
        <v>0</v>
      </c>
      <c r="CBO53" s="775">
        <f t="shared" ref="CBO53" si="1695">IF(OR(CBM26&lt;$C$18,CBM26&gt;($C$18+9)),0,IF($F$2=1,IF($F$53&lt;(INDEX($G$33:$AJ$33,MATCH($E$18,$G$31:$AJ$31))),CBM$28,CBM$38),CBM$28))</f>
        <v>0</v>
      </c>
      <c r="CBP53" s="775">
        <f t="shared" ref="CBP53:CBQ53" si="1696">IF(OR(CBN26&lt;$C$18,CBN26&gt;($C$18+9)),0,IF($F$2=1,IF($F$53&lt;(INDEX($G$33:$AJ$33,MATCH($E$18,$G$31:$AJ$31))),CBN$28,CBN$38),CBN$28))</f>
        <v>0</v>
      </c>
      <c r="CBQ53" s="775">
        <f t="shared" si="1696"/>
        <v>0</v>
      </c>
      <c r="CBR53" s="775">
        <f t="shared" ref="CBR53" si="1697">IF(OR(CBP26&lt;$C$18,CBP26&gt;($C$18+9)),0,IF($F$2=1,IF($F$53&lt;(INDEX($G$33:$AJ$33,MATCH($E$18,$G$31:$AJ$31))),CBP$28,CBP$38),CBP$28))</f>
        <v>0</v>
      </c>
      <c r="CBS53" s="775">
        <f t="shared" ref="CBS53:CBT53" si="1698">IF(OR(CBQ26&lt;$C$18,CBQ26&gt;($C$18+9)),0,IF($F$2=1,IF($F$53&lt;(INDEX($G$33:$AJ$33,MATCH($E$18,$G$31:$AJ$31))),CBQ$28,CBQ$38),CBQ$28))</f>
        <v>0</v>
      </c>
      <c r="CBT53" s="775">
        <f t="shared" si="1698"/>
        <v>0</v>
      </c>
      <c r="CBU53" s="775">
        <f t="shared" ref="CBU53" si="1699">IF(OR(CBS26&lt;$C$18,CBS26&gt;($C$18+9)),0,IF($F$2=1,IF($F$53&lt;(INDEX($G$33:$AJ$33,MATCH($E$18,$G$31:$AJ$31))),CBS$28,CBS$38),CBS$28))</f>
        <v>0</v>
      </c>
      <c r="CBV53" s="775">
        <f t="shared" ref="CBV53:CBW53" si="1700">IF(OR(CBT26&lt;$C$18,CBT26&gt;($C$18+9)),0,IF($F$2=1,IF($F$53&lt;(INDEX($G$33:$AJ$33,MATCH($E$18,$G$31:$AJ$31))),CBT$28,CBT$38),CBT$28))</f>
        <v>0</v>
      </c>
      <c r="CBW53" s="775">
        <f t="shared" si="1700"/>
        <v>0</v>
      </c>
      <c r="CBX53" s="775">
        <f t="shared" ref="CBX53" si="1701">IF(OR(CBV26&lt;$C$18,CBV26&gt;($C$18+9)),0,IF($F$2=1,IF($F$53&lt;(INDEX($G$33:$AJ$33,MATCH($E$18,$G$31:$AJ$31))),CBV$28,CBV$38),CBV$28))</f>
        <v>0</v>
      </c>
      <c r="CBY53" s="775">
        <f t="shared" ref="CBY53:CBZ53" si="1702">IF(OR(CBW26&lt;$C$18,CBW26&gt;($C$18+9)),0,IF($F$2=1,IF($F$53&lt;(INDEX($G$33:$AJ$33,MATCH($E$18,$G$31:$AJ$31))),CBW$28,CBW$38),CBW$28))</f>
        <v>0</v>
      </c>
      <c r="CBZ53" s="775">
        <f t="shared" si="1702"/>
        <v>0</v>
      </c>
      <c r="CCA53" s="775">
        <f t="shared" ref="CCA53" si="1703">IF(OR(CBY26&lt;$C$18,CBY26&gt;($C$18+9)),0,IF($F$2=1,IF($F$53&lt;(INDEX($G$33:$AJ$33,MATCH($E$18,$G$31:$AJ$31))),CBY$28,CBY$38),CBY$28))</f>
        <v>0</v>
      </c>
      <c r="CCB53" s="775">
        <f t="shared" ref="CCB53:CCC53" si="1704">IF(OR(CBZ26&lt;$C$18,CBZ26&gt;($C$18+9)),0,IF($F$2=1,IF($F$53&lt;(INDEX($G$33:$AJ$33,MATCH($E$18,$G$31:$AJ$31))),CBZ$28,CBZ$38),CBZ$28))</f>
        <v>0</v>
      </c>
      <c r="CCC53" s="775">
        <f t="shared" si="1704"/>
        <v>0</v>
      </c>
      <c r="CCD53" s="775">
        <f t="shared" ref="CCD53" si="1705">IF(OR(CCB26&lt;$C$18,CCB26&gt;($C$18+9)),0,IF($F$2=1,IF($F$53&lt;(INDEX($G$33:$AJ$33,MATCH($E$18,$G$31:$AJ$31))),CCB$28,CCB$38),CCB$28))</f>
        <v>0</v>
      </c>
      <c r="CCE53" s="775">
        <f t="shared" ref="CCE53:CCF53" si="1706">IF(OR(CCC26&lt;$C$18,CCC26&gt;($C$18+9)),0,IF($F$2=1,IF($F$53&lt;(INDEX($G$33:$AJ$33,MATCH($E$18,$G$31:$AJ$31))),CCC$28,CCC$38),CCC$28))</f>
        <v>0</v>
      </c>
      <c r="CCF53" s="775">
        <f t="shared" si="1706"/>
        <v>0</v>
      </c>
      <c r="CCG53" s="775">
        <f t="shared" ref="CCG53" si="1707">IF(OR(CCE26&lt;$C$18,CCE26&gt;($C$18+9)),0,IF($F$2=1,IF($F$53&lt;(INDEX($G$33:$AJ$33,MATCH($E$18,$G$31:$AJ$31))),CCE$28,CCE$38),CCE$28))</f>
        <v>0</v>
      </c>
      <c r="CCH53" s="775">
        <f t="shared" ref="CCH53:CCI53" si="1708">IF(OR(CCF26&lt;$C$18,CCF26&gt;($C$18+9)),0,IF($F$2=1,IF($F$53&lt;(INDEX($G$33:$AJ$33,MATCH($E$18,$G$31:$AJ$31))),CCF$28,CCF$38),CCF$28))</f>
        <v>0</v>
      </c>
      <c r="CCI53" s="775">
        <f t="shared" si="1708"/>
        <v>0</v>
      </c>
      <c r="CCJ53" s="775">
        <f t="shared" ref="CCJ53" si="1709">IF(OR(CCH26&lt;$C$18,CCH26&gt;($C$18+9)),0,IF($F$2=1,IF($F$53&lt;(INDEX($G$33:$AJ$33,MATCH($E$18,$G$31:$AJ$31))),CCH$28,CCH$38),CCH$28))</f>
        <v>0</v>
      </c>
      <c r="CCK53" s="775">
        <f t="shared" ref="CCK53:CCL53" si="1710">IF(OR(CCI26&lt;$C$18,CCI26&gt;($C$18+9)),0,IF($F$2=1,IF($F$53&lt;(INDEX($G$33:$AJ$33,MATCH($E$18,$G$31:$AJ$31))),CCI$28,CCI$38),CCI$28))</f>
        <v>0</v>
      </c>
      <c r="CCL53" s="775">
        <f t="shared" si="1710"/>
        <v>0</v>
      </c>
      <c r="CCM53" s="775">
        <f t="shared" ref="CCM53" si="1711">IF(OR(CCK26&lt;$C$18,CCK26&gt;($C$18+9)),0,IF($F$2=1,IF($F$53&lt;(INDEX($G$33:$AJ$33,MATCH($E$18,$G$31:$AJ$31))),CCK$28,CCK$38),CCK$28))</f>
        <v>0</v>
      </c>
      <c r="CCN53" s="775">
        <f t="shared" ref="CCN53:CCO53" si="1712">IF(OR(CCL26&lt;$C$18,CCL26&gt;($C$18+9)),0,IF($F$2=1,IF($F$53&lt;(INDEX($G$33:$AJ$33,MATCH($E$18,$G$31:$AJ$31))),CCL$28,CCL$38),CCL$28))</f>
        <v>0</v>
      </c>
      <c r="CCO53" s="775">
        <f t="shared" si="1712"/>
        <v>0</v>
      </c>
      <c r="CCP53" s="775">
        <f t="shared" ref="CCP53" si="1713">IF(OR(CCN26&lt;$C$18,CCN26&gt;($C$18+9)),0,IF($F$2=1,IF($F$53&lt;(INDEX($G$33:$AJ$33,MATCH($E$18,$G$31:$AJ$31))),CCN$28,CCN$38),CCN$28))</f>
        <v>0</v>
      </c>
      <c r="CCQ53" s="775">
        <f t="shared" ref="CCQ53:CCR53" si="1714">IF(OR(CCO26&lt;$C$18,CCO26&gt;($C$18+9)),0,IF($F$2=1,IF($F$53&lt;(INDEX($G$33:$AJ$33,MATCH($E$18,$G$31:$AJ$31))),CCO$28,CCO$38),CCO$28))</f>
        <v>0</v>
      </c>
      <c r="CCR53" s="775">
        <f t="shared" si="1714"/>
        <v>0</v>
      </c>
      <c r="CCS53" s="775">
        <f t="shared" ref="CCS53" si="1715">IF(OR(CCQ26&lt;$C$18,CCQ26&gt;($C$18+9)),0,IF($F$2=1,IF($F$53&lt;(INDEX($G$33:$AJ$33,MATCH($E$18,$G$31:$AJ$31))),CCQ$28,CCQ$38),CCQ$28))</f>
        <v>0</v>
      </c>
      <c r="CCT53" s="775">
        <f t="shared" ref="CCT53:CCU53" si="1716">IF(OR(CCR26&lt;$C$18,CCR26&gt;($C$18+9)),0,IF($F$2=1,IF($F$53&lt;(INDEX($G$33:$AJ$33,MATCH($E$18,$G$31:$AJ$31))),CCR$28,CCR$38),CCR$28))</f>
        <v>0</v>
      </c>
      <c r="CCU53" s="775">
        <f t="shared" si="1716"/>
        <v>0</v>
      </c>
      <c r="CCV53" s="775">
        <f t="shared" ref="CCV53" si="1717">IF(OR(CCT26&lt;$C$18,CCT26&gt;($C$18+9)),0,IF($F$2=1,IF($F$53&lt;(INDEX($G$33:$AJ$33,MATCH($E$18,$G$31:$AJ$31))),CCT$28,CCT$38),CCT$28))</f>
        <v>0</v>
      </c>
      <c r="CCW53" s="775">
        <f t="shared" ref="CCW53:CCX53" si="1718">IF(OR(CCU26&lt;$C$18,CCU26&gt;($C$18+9)),0,IF($F$2=1,IF($F$53&lt;(INDEX($G$33:$AJ$33,MATCH($E$18,$G$31:$AJ$31))),CCU$28,CCU$38),CCU$28))</f>
        <v>0</v>
      </c>
      <c r="CCX53" s="775">
        <f t="shared" si="1718"/>
        <v>0</v>
      </c>
      <c r="CCY53" s="775">
        <f t="shared" ref="CCY53" si="1719">IF(OR(CCW26&lt;$C$18,CCW26&gt;($C$18+9)),0,IF($F$2=1,IF($F$53&lt;(INDEX($G$33:$AJ$33,MATCH($E$18,$G$31:$AJ$31))),CCW$28,CCW$38),CCW$28))</f>
        <v>0</v>
      </c>
      <c r="CCZ53" s="775">
        <f t="shared" ref="CCZ53:CDA53" si="1720">IF(OR(CCX26&lt;$C$18,CCX26&gt;($C$18+9)),0,IF($F$2=1,IF($F$53&lt;(INDEX($G$33:$AJ$33,MATCH($E$18,$G$31:$AJ$31))),CCX$28,CCX$38),CCX$28))</f>
        <v>0</v>
      </c>
      <c r="CDA53" s="775">
        <f t="shared" si="1720"/>
        <v>0</v>
      </c>
      <c r="CDB53" s="775">
        <f t="shared" ref="CDB53" si="1721">IF(OR(CCZ26&lt;$C$18,CCZ26&gt;($C$18+9)),0,IF($F$2=1,IF($F$53&lt;(INDEX($G$33:$AJ$33,MATCH($E$18,$G$31:$AJ$31))),CCZ$28,CCZ$38),CCZ$28))</f>
        <v>0</v>
      </c>
      <c r="CDC53" s="775">
        <f t="shared" ref="CDC53:CDD53" si="1722">IF(OR(CDA26&lt;$C$18,CDA26&gt;($C$18+9)),0,IF($F$2=1,IF($F$53&lt;(INDEX($G$33:$AJ$33,MATCH($E$18,$G$31:$AJ$31))),CDA$28,CDA$38),CDA$28))</f>
        <v>0</v>
      </c>
      <c r="CDD53" s="775">
        <f t="shared" si="1722"/>
        <v>0</v>
      </c>
      <c r="CDE53" s="775">
        <f t="shared" ref="CDE53" si="1723">IF(OR(CDC26&lt;$C$18,CDC26&gt;($C$18+9)),0,IF($F$2=1,IF($F$53&lt;(INDEX($G$33:$AJ$33,MATCH($E$18,$G$31:$AJ$31))),CDC$28,CDC$38),CDC$28))</f>
        <v>0</v>
      </c>
      <c r="CDF53" s="775">
        <f t="shared" ref="CDF53:CDG53" si="1724">IF(OR(CDD26&lt;$C$18,CDD26&gt;($C$18+9)),0,IF($F$2=1,IF($F$53&lt;(INDEX($G$33:$AJ$33,MATCH($E$18,$G$31:$AJ$31))),CDD$28,CDD$38),CDD$28))</f>
        <v>0</v>
      </c>
      <c r="CDG53" s="775">
        <f t="shared" si="1724"/>
        <v>0</v>
      </c>
      <c r="CDH53" s="775">
        <f t="shared" ref="CDH53" si="1725">IF(OR(CDF26&lt;$C$18,CDF26&gt;($C$18+9)),0,IF($F$2=1,IF($F$53&lt;(INDEX($G$33:$AJ$33,MATCH($E$18,$G$31:$AJ$31))),CDF$28,CDF$38),CDF$28))</f>
        <v>0</v>
      </c>
      <c r="CDI53" s="775">
        <f t="shared" ref="CDI53:CDJ53" si="1726">IF(OR(CDG26&lt;$C$18,CDG26&gt;($C$18+9)),0,IF($F$2=1,IF($F$53&lt;(INDEX($G$33:$AJ$33,MATCH($E$18,$G$31:$AJ$31))),CDG$28,CDG$38),CDG$28))</f>
        <v>0</v>
      </c>
      <c r="CDJ53" s="775">
        <f t="shared" si="1726"/>
        <v>0</v>
      </c>
      <c r="CDK53" s="775">
        <f t="shared" ref="CDK53" si="1727">IF(OR(CDI26&lt;$C$18,CDI26&gt;($C$18+9)),0,IF($F$2=1,IF($F$53&lt;(INDEX($G$33:$AJ$33,MATCH($E$18,$G$31:$AJ$31))),CDI$28,CDI$38),CDI$28))</f>
        <v>0</v>
      </c>
      <c r="CDL53" s="775">
        <f t="shared" ref="CDL53:CDM53" si="1728">IF(OR(CDJ26&lt;$C$18,CDJ26&gt;($C$18+9)),0,IF($F$2=1,IF($F$53&lt;(INDEX($G$33:$AJ$33,MATCH($E$18,$G$31:$AJ$31))),CDJ$28,CDJ$38),CDJ$28))</f>
        <v>0</v>
      </c>
      <c r="CDM53" s="775">
        <f t="shared" si="1728"/>
        <v>0</v>
      </c>
      <c r="CDN53" s="775">
        <f t="shared" ref="CDN53" si="1729">IF(OR(CDL26&lt;$C$18,CDL26&gt;($C$18+9)),0,IF($F$2=1,IF($F$53&lt;(INDEX($G$33:$AJ$33,MATCH($E$18,$G$31:$AJ$31))),CDL$28,CDL$38),CDL$28))</f>
        <v>0</v>
      </c>
      <c r="CDO53" s="775">
        <f t="shared" ref="CDO53:CDP53" si="1730">IF(OR(CDM26&lt;$C$18,CDM26&gt;($C$18+9)),0,IF($F$2=1,IF($F$53&lt;(INDEX($G$33:$AJ$33,MATCH($E$18,$G$31:$AJ$31))),CDM$28,CDM$38),CDM$28))</f>
        <v>0</v>
      </c>
      <c r="CDP53" s="775">
        <f t="shared" si="1730"/>
        <v>0</v>
      </c>
      <c r="CDQ53" s="775">
        <f t="shared" ref="CDQ53" si="1731">IF(OR(CDO26&lt;$C$18,CDO26&gt;($C$18+9)),0,IF($F$2=1,IF($F$53&lt;(INDEX($G$33:$AJ$33,MATCH($E$18,$G$31:$AJ$31))),CDO$28,CDO$38),CDO$28))</f>
        <v>0</v>
      </c>
      <c r="CDR53" s="775">
        <f t="shared" ref="CDR53:CDS53" si="1732">IF(OR(CDP26&lt;$C$18,CDP26&gt;($C$18+9)),0,IF($F$2=1,IF($F$53&lt;(INDEX($G$33:$AJ$33,MATCH($E$18,$G$31:$AJ$31))),CDP$28,CDP$38),CDP$28))</f>
        <v>0</v>
      </c>
      <c r="CDS53" s="775">
        <f t="shared" si="1732"/>
        <v>0</v>
      </c>
      <c r="CDT53" s="775">
        <f t="shared" ref="CDT53" si="1733">IF(OR(CDR26&lt;$C$18,CDR26&gt;($C$18+9)),0,IF($F$2=1,IF($F$53&lt;(INDEX($G$33:$AJ$33,MATCH($E$18,$G$31:$AJ$31))),CDR$28,CDR$38),CDR$28))</f>
        <v>0</v>
      </c>
      <c r="CDU53" s="775">
        <f t="shared" ref="CDU53:CDV53" si="1734">IF(OR(CDS26&lt;$C$18,CDS26&gt;($C$18+9)),0,IF($F$2=1,IF($F$53&lt;(INDEX($G$33:$AJ$33,MATCH($E$18,$G$31:$AJ$31))),CDS$28,CDS$38),CDS$28))</f>
        <v>0</v>
      </c>
      <c r="CDV53" s="775">
        <f t="shared" si="1734"/>
        <v>0</v>
      </c>
      <c r="CDW53" s="775">
        <f t="shared" ref="CDW53" si="1735">IF(OR(CDU26&lt;$C$18,CDU26&gt;($C$18+9)),0,IF($F$2=1,IF($F$53&lt;(INDEX($G$33:$AJ$33,MATCH($E$18,$G$31:$AJ$31))),CDU$28,CDU$38),CDU$28))</f>
        <v>0</v>
      </c>
      <c r="CDX53" s="775">
        <f t="shared" ref="CDX53:CDY53" si="1736">IF(OR(CDV26&lt;$C$18,CDV26&gt;($C$18+9)),0,IF($F$2=1,IF($F$53&lt;(INDEX($G$33:$AJ$33,MATCH($E$18,$G$31:$AJ$31))),CDV$28,CDV$38),CDV$28))</f>
        <v>0</v>
      </c>
      <c r="CDY53" s="775">
        <f t="shared" si="1736"/>
        <v>0</v>
      </c>
      <c r="CDZ53" s="775">
        <f t="shared" ref="CDZ53" si="1737">IF(OR(CDX26&lt;$C$18,CDX26&gt;($C$18+9)),0,IF($F$2=1,IF($F$53&lt;(INDEX($G$33:$AJ$33,MATCH($E$18,$G$31:$AJ$31))),CDX$28,CDX$38),CDX$28))</f>
        <v>0</v>
      </c>
      <c r="CEA53" s="775">
        <f t="shared" ref="CEA53:CEB53" si="1738">IF(OR(CDY26&lt;$C$18,CDY26&gt;($C$18+9)),0,IF($F$2=1,IF($F$53&lt;(INDEX($G$33:$AJ$33,MATCH($E$18,$G$31:$AJ$31))),CDY$28,CDY$38),CDY$28))</f>
        <v>0</v>
      </c>
      <c r="CEB53" s="775">
        <f t="shared" si="1738"/>
        <v>0</v>
      </c>
      <c r="CEC53" s="775">
        <f t="shared" ref="CEC53" si="1739">IF(OR(CEA26&lt;$C$18,CEA26&gt;($C$18+9)),0,IF($F$2=1,IF($F$53&lt;(INDEX($G$33:$AJ$33,MATCH($E$18,$G$31:$AJ$31))),CEA$28,CEA$38),CEA$28))</f>
        <v>0</v>
      </c>
      <c r="CED53" s="775">
        <f t="shared" ref="CED53:CEE53" si="1740">IF(OR(CEB26&lt;$C$18,CEB26&gt;($C$18+9)),0,IF($F$2=1,IF($F$53&lt;(INDEX($G$33:$AJ$33,MATCH($E$18,$G$31:$AJ$31))),CEB$28,CEB$38),CEB$28))</f>
        <v>0</v>
      </c>
      <c r="CEE53" s="775">
        <f t="shared" si="1740"/>
        <v>0</v>
      </c>
      <c r="CEF53" s="775">
        <f t="shared" ref="CEF53" si="1741">IF(OR(CED26&lt;$C$18,CED26&gt;($C$18+9)),0,IF($F$2=1,IF($F$53&lt;(INDEX($G$33:$AJ$33,MATCH($E$18,$G$31:$AJ$31))),CED$28,CED$38),CED$28))</f>
        <v>0</v>
      </c>
      <c r="CEG53" s="775">
        <f t="shared" ref="CEG53:CEH53" si="1742">IF(OR(CEE26&lt;$C$18,CEE26&gt;($C$18+9)),0,IF($F$2=1,IF($F$53&lt;(INDEX($G$33:$AJ$33,MATCH($E$18,$G$31:$AJ$31))),CEE$28,CEE$38),CEE$28))</f>
        <v>0</v>
      </c>
      <c r="CEH53" s="775">
        <f t="shared" si="1742"/>
        <v>0</v>
      </c>
      <c r="CEI53" s="775">
        <f t="shared" ref="CEI53" si="1743">IF(OR(CEG26&lt;$C$18,CEG26&gt;($C$18+9)),0,IF($F$2=1,IF($F$53&lt;(INDEX($G$33:$AJ$33,MATCH($E$18,$G$31:$AJ$31))),CEG$28,CEG$38),CEG$28))</f>
        <v>0</v>
      </c>
      <c r="CEJ53" s="775">
        <f t="shared" ref="CEJ53:CEK53" si="1744">IF(OR(CEH26&lt;$C$18,CEH26&gt;($C$18+9)),0,IF($F$2=1,IF($F$53&lt;(INDEX($G$33:$AJ$33,MATCH($E$18,$G$31:$AJ$31))),CEH$28,CEH$38),CEH$28))</f>
        <v>0</v>
      </c>
      <c r="CEK53" s="775">
        <f t="shared" si="1744"/>
        <v>0</v>
      </c>
      <c r="CEL53" s="775">
        <f t="shared" ref="CEL53" si="1745">IF(OR(CEJ26&lt;$C$18,CEJ26&gt;($C$18+9)),0,IF($F$2=1,IF($F$53&lt;(INDEX($G$33:$AJ$33,MATCH($E$18,$G$31:$AJ$31))),CEJ$28,CEJ$38),CEJ$28))</f>
        <v>0</v>
      </c>
      <c r="CEM53" s="775">
        <f t="shared" ref="CEM53:CEN53" si="1746">IF(OR(CEK26&lt;$C$18,CEK26&gt;($C$18+9)),0,IF($F$2=1,IF($F$53&lt;(INDEX($G$33:$AJ$33,MATCH($E$18,$G$31:$AJ$31))),CEK$28,CEK$38),CEK$28))</f>
        <v>0</v>
      </c>
      <c r="CEN53" s="775">
        <f t="shared" si="1746"/>
        <v>0</v>
      </c>
      <c r="CEO53" s="775">
        <f t="shared" ref="CEO53" si="1747">IF(OR(CEM26&lt;$C$18,CEM26&gt;($C$18+9)),0,IF($F$2=1,IF($F$53&lt;(INDEX($G$33:$AJ$33,MATCH($E$18,$G$31:$AJ$31))),CEM$28,CEM$38),CEM$28))</f>
        <v>0</v>
      </c>
      <c r="CEP53" s="775">
        <f t="shared" ref="CEP53:CEQ53" si="1748">IF(OR(CEN26&lt;$C$18,CEN26&gt;($C$18+9)),0,IF($F$2=1,IF($F$53&lt;(INDEX($G$33:$AJ$33,MATCH($E$18,$G$31:$AJ$31))),CEN$28,CEN$38),CEN$28))</f>
        <v>0</v>
      </c>
      <c r="CEQ53" s="775">
        <f t="shared" si="1748"/>
        <v>0</v>
      </c>
      <c r="CER53" s="775">
        <f t="shared" ref="CER53" si="1749">IF(OR(CEP26&lt;$C$18,CEP26&gt;($C$18+9)),0,IF($F$2=1,IF($F$53&lt;(INDEX($G$33:$AJ$33,MATCH($E$18,$G$31:$AJ$31))),CEP$28,CEP$38),CEP$28))</f>
        <v>0</v>
      </c>
      <c r="CES53" s="775">
        <f t="shared" ref="CES53:CET53" si="1750">IF(OR(CEQ26&lt;$C$18,CEQ26&gt;($C$18+9)),0,IF($F$2=1,IF($F$53&lt;(INDEX($G$33:$AJ$33,MATCH($E$18,$G$31:$AJ$31))),CEQ$28,CEQ$38),CEQ$28))</f>
        <v>0</v>
      </c>
      <c r="CET53" s="775">
        <f t="shared" si="1750"/>
        <v>0</v>
      </c>
      <c r="CEU53" s="775">
        <f t="shared" ref="CEU53" si="1751">IF(OR(CES26&lt;$C$18,CES26&gt;($C$18+9)),0,IF($F$2=1,IF($F$53&lt;(INDEX($G$33:$AJ$33,MATCH($E$18,$G$31:$AJ$31))),CES$28,CES$38),CES$28))</f>
        <v>0</v>
      </c>
      <c r="CEV53" s="775">
        <f t="shared" ref="CEV53:CEW53" si="1752">IF(OR(CET26&lt;$C$18,CET26&gt;($C$18+9)),0,IF($F$2=1,IF($F$53&lt;(INDEX($G$33:$AJ$33,MATCH($E$18,$G$31:$AJ$31))),CET$28,CET$38),CET$28))</f>
        <v>0</v>
      </c>
      <c r="CEW53" s="775">
        <f t="shared" si="1752"/>
        <v>0</v>
      </c>
      <c r="CEX53" s="775">
        <f t="shared" ref="CEX53" si="1753">IF(OR(CEV26&lt;$C$18,CEV26&gt;($C$18+9)),0,IF($F$2=1,IF($F$53&lt;(INDEX($G$33:$AJ$33,MATCH($E$18,$G$31:$AJ$31))),CEV$28,CEV$38),CEV$28))</f>
        <v>0</v>
      </c>
      <c r="CEY53" s="775">
        <f t="shared" ref="CEY53:CEZ53" si="1754">IF(OR(CEW26&lt;$C$18,CEW26&gt;($C$18+9)),0,IF($F$2=1,IF($F$53&lt;(INDEX($G$33:$AJ$33,MATCH($E$18,$G$31:$AJ$31))),CEW$28,CEW$38),CEW$28))</f>
        <v>0</v>
      </c>
      <c r="CEZ53" s="775">
        <f t="shared" si="1754"/>
        <v>0</v>
      </c>
      <c r="CFA53" s="775">
        <f t="shared" ref="CFA53" si="1755">IF(OR(CEY26&lt;$C$18,CEY26&gt;($C$18+9)),0,IF($F$2=1,IF($F$53&lt;(INDEX($G$33:$AJ$33,MATCH($E$18,$G$31:$AJ$31))),CEY$28,CEY$38),CEY$28))</f>
        <v>0</v>
      </c>
      <c r="CFB53" s="775">
        <f t="shared" ref="CFB53:CFC53" si="1756">IF(OR(CEZ26&lt;$C$18,CEZ26&gt;($C$18+9)),0,IF($F$2=1,IF($F$53&lt;(INDEX($G$33:$AJ$33,MATCH($E$18,$G$31:$AJ$31))),CEZ$28,CEZ$38),CEZ$28))</f>
        <v>0</v>
      </c>
      <c r="CFC53" s="775">
        <f t="shared" si="1756"/>
        <v>0</v>
      </c>
      <c r="CFD53" s="775">
        <f t="shared" ref="CFD53" si="1757">IF(OR(CFB26&lt;$C$18,CFB26&gt;($C$18+9)),0,IF($F$2=1,IF($F$53&lt;(INDEX($G$33:$AJ$33,MATCH($E$18,$G$31:$AJ$31))),CFB$28,CFB$38),CFB$28))</f>
        <v>0</v>
      </c>
      <c r="CFE53" s="775">
        <f t="shared" ref="CFE53:CFF53" si="1758">IF(OR(CFC26&lt;$C$18,CFC26&gt;($C$18+9)),0,IF($F$2=1,IF($F$53&lt;(INDEX($G$33:$AJ$33,MATCH($E$18,$G$31:$AJ$31))),CFC$28,CFC$38),CFC$28))</f>
        <v>0</v>
      </c>
      <c r="CFF53" s="775">
        <f t="shared" si="1758"/>
        <v>0</v>
      </c>
      <c r="CFG53" s="775">
        <f t="shared" ref="CFG53" si="1759">IF(OR(CFE26&lt;$C$18,CFE26&gt;($C$18+9)),0,IF($F$2=1,IF($F$53&lt;(INDEX($G$33:$AJ$33,MATCH($E$18,$G$31:$AJ$31))),CFE$28,CFE$38),CFE$28))</f>
        <v>0</v>
      </c>
      <c r="CFH53" s="775">
        <f t="shared" ref="CFH53:CFI53" si="1760">IF(OR(CFF26&lt;$C$18,CFF26&gt;($C$18+9)),0,IF($F$2=1,IF($F$53&lt;(INDEX($G$33:$AJ$33,MATCH($E$18,$G$31:$AJ$31))),CFF$28,CFF$38),CFF$28))</f>
        <v>0</v>
      </c>
      <c r="CFI53" s="775">
        <f t="shared" si="1760"/>
        <v>0</v>
      </c>
      <c r="CFJ53" s="775">
        <f t="shared" ref="CFJ53" si="1761">IF(OR(CFH26&lt;$C$18,CFH26&gt;($C$18+9)),0,IF($F$2=1,IF($F$53&lt;(INDEX($G$33:$AJ$33,MATCH($E$18,$G$31:$AJ$31))),CFH$28,CFH$38),CFH$28))</f>
        <v>0</v>
      </c>
      <c r="CFK53" s="775">
        <f t="shared" ref="CFK53:CFL53" si="1762">IF(OR(CFI26&lt;$C$18,CFI26&gt;($C$18+9)),0,IF($F$2=1,IF($F$53&lt;(INDEX($G$33:$AJ$33,MATCH($E$18,$G$31:$AJ$31))),CFI$28,CFI$38),CFI$28))</f>
        <v>0</v>
      </c>
      <c r="CFL53" s="775">
        <f t="shared" si="1762"/>
        <v>0</v>
      </c>
      <c r="CFM53" s="775">
        <f t="shared" ref="CFM53" si="1763">IF(OR(CFK26&lt;$C$18,CFK26&gt;($C$18+9)),0,IF($F$2=1,IF($F$53&lt;(INDEX($G$33:$AJ$33,MATCH($E$18,$G$31:$AJ$31))),CFK$28,CFK$38),CFK$28))</f>
        <v>0</v>
      </c>
      <c r="CFN53" s="775">
        <f t="shared" ref="CFN53:CFO53" si="1764">IF(OR(CFL26&lt;$C$18,CFL26&gt;($C$18+9)),0,IF($F$2=1,IF($F$53&lt;(INDEX($G$33:$AJ$33,MATCH($E$18,$G$31:$AJ$31))),CFL$28,CFL$38),CFL$28))</f>
        <v>0</v>
      </c>
      <c r="CFO53" s="775">
        <f t="shared" si="1764"/>
        <v>0</v>
      </c>
      <c r="CFP53" s="775">
        <f t="shared" ref="CFP53" si="1765">IF(OR(CFN26&lt;$C$18,CFN26&gt;($C$18+9)),0,IF($F$2=1,IF($F$53&lt;(INDEX($G$33:$AJ$33,MATCH($E$18,$G$31:$AJ$31))),CFN$28,CFN$38),CFN$28))</f>
        <v>0</v>
      </c>
      <c r="CFQ53" s="775">
        <f t="shared" ref="CFQ53:CFR53" si="1766">IF(OR(CFO26&lt;$C$18,CFO26&gt;($C$18+9)),0,IF($F$2=1,IF($F$53&lt;(INDEX($G$33:$AJ$33,MATCH($E$18,$G$31:$AJ$31))),CFO$28,CFO$38),CFO$28))</f>
        <v>0</v>
      </c>
      <c r="CFR53" s="775">
        <f t="shared" si="1766"/>
        <v>0</v>
      </c>
      <c r="CFS53" s="775">
        <f t="shared" ref="CFS53" si="1767">IF(OR(CFQ26&lt;$C$18,CFQ26&gt;($C$18+9)),0,IF($F$2=1,IF($F$53&lt;(INDEX($G$33:$AJ$33,MATCH($E$18,$G$31:$AJ$31))),CFQ$28,CFQ$38),CFQ$28))</f>
        <v>0</v>
      </c>
      <c r="CFT53" s="775">
        <f t="shared" ref="CFT53:CFU53" si="1768">IF(OR(CFR26&lt;$C$18,CFR26&gt;($C$18+9)),0,IF($F$2=1,IF($F$53&lt;(INDEX($G$33:$AJ$33,MATCH($E$18,$G$31:$AJ$31))),CFR$28,CFR$38),CFR$28))</f>
        <v>0</v>
      </c>
      <c r="CFU53" s="775">
        <f t="shared" si="1768"/>
        <v>0</v>
      </c>
      <c r="CFV53" s="775">
        <f t="shared" ref="CFV53" si="1769">IF(OR(CFT26&lt;$C$18,CFT26&gt;($C$18+9)),0,IF($F$2=1,IF($F$53&lt;(INDEX($G$33:$AJ$33,MATCH($E$18,$G$31:$AJ$31))),CFT$28,CFT$38),CFT$28))</f>
        <v>0</v>
      </c>
      <c r="CFW53" s="775">
        <f t="shared" ref="CFW53:CFX53" si="1770">IF(OR(CFU26&lt;$C$18,CFU26&gt;($C$18+9)),0,IF($F$2=1,IF($F$53&lt;(INDEX($G$33:$AJ$33,MATCH($E$18,$G$31:$AJ$31))),CFU$28,CFU$38),CFU$28))</f>
        <v>0</v>
      </c>
      <c r="CFX53" s="775">
        <f t="shared" si="1770"/>
        <v>0</v>
      </c>
      <c r="CFY53" s="775">
        <f t="shared" ref="CFY53" si="1771">IF(OR(CFW26&lt;$C$18,CFW26&gt;($C$18+9)),0,IF($F$2=1,IF($F$53&lt;(INDEX($G$33:$AJ$33,MATCH($E$18,$G$31:$AJ$31))),CFW$28,CFW$38),CFW$28))</f>
        <v>0</v>
      </c>
      <c r="CFZ53" s="775">
        <f t="shared" ref="CFZ53:CGA53" si="1772">IF(OR(CFX26&lt;$C$18,CFX26&gt;($C$18+9)),0,IF($F$2=1,IF($F$53&lt;(INDEX($G$33:$AJ$33,MATCH($E$18,$G$31:$AJ$31))),CFX$28,CFX$38),CFX$28))</f>
        <v>0</v>
      </c>
      <c r="CGA53" s="775">
        <f t="shared" si="1772"/>
        <v>0</v>
      </c>
      <c r="CGB53" s="775">
        <f t="shared" ref="CGB53" si="1773">IF(OR(CFZ26&lt;$C$18,CFZ26&gt;($C$18+9)),0,IF($F$2=1,IF($F$53&lt;(INDEX($G$33:$AJ$33,MATCH($E$18,$G$31:$AJ$31))),CFZ$28,CFZ$38),CFZ$28))</f>
        <v>0</v>
      </c>
      <c r="CGC53" s="775">
        <f t="shared" ref="CGC53:CGD53" si="1774">IF(OR(CGA26&lt;$C$18,CGA26&gt;($C$18+9)),0,IF($F$2=1,IF($F$53&lt;(INDEX($G$33:$AJ$33,MATCH($E$18,$G$31:$AJ$31))),CGA$28,CGA$38),CGA$28))</f>
        <v>0</v>
      </c>
      <c r="CGD53" s="775">
        <f t="shared" si="1774"/>
        <v>0</v>
      </c>
      <c r="CGE53" s="775">
        <f t="shared" ref="CGE53" si="1775">IF(OR(CGC26&lt;$C$18,CGC26&gt;($C$18+9)),0,IF($F$2=1,IF($F$53&lt;(INDEX($G$33:$AJ$33,MATCH($E$18,$G$31:$AJ$31))),CGC$28,CGC$38),CGC$28))</f>
        <v>0</v>
      </c>
      <c r="CGF53" s="775">
        <f t="shared" ref="CGF53:CGG53" si="1776">IF(OR(CGD26&lt;$C$18,CGD26&gt;($C$18+9)),0,IF($F$2=1,IF($F$53&lt;(INDEX($G$33:$AJ$33,MATCH($E$18,$G$31:$AJ$31))),CGD$28,CGD$38),CGD$28))</f>
        <v>0</v>
      </c>
      <c r="CGG53" s="775">
        <f t="shared" si="1776"/>
        <v>0</v>
      </c>
      <c r="CGH53" s="775">
        <f t="shared" ref="CGH53" si="1777">IF(OR(CGF26&lt;$C$18,CGF26&gt;($C$18+9)),0,IF($F$2=1,IF($F$53&lt;(INDEX($G$33:$AJ$33,MATCH($E$18,$G$31:$AJ$31))),CGF$28,CGF$38),CGF$28))</f>
        <v>0</v>
      </c>
      <c r="CGI53" s="775">
        <f t="shared" ref="CGI53:CGJ53" si="1778">IF(OR(CGG26&lt;$C$18,CGG26&gt;($C$18+9)),0,IF($F$2=1,IF($F$53&lt;(INDEX($G$33:$AJ$33,MATCH($E$18,$G$31:$AJ$31))),CGG$28,CGG$38),CGG$28))</f>
        <v>0</v>
      </c>
      <c r="CGJ53" s="775">
        <f t="shared" si="1778"/>
        <v>0</v>
      </c>
      <c r="CGK53" s="775">
        <f t="shared" ref="CGK53" si="1779">IF(OR(CGI26&lt;$C$18,CGI26&gt;($C$18+9)),0,IF($F$2=1,IF($F$53&lt;(INDEX($G$33:$AJ$33,MATCH($E$18,$G$31:$AJ$31))),CGI$28,CGI$38),CGI$28))</f>
        <v>0</v>
      </c>
      <c r="CGL53" s="775">
        <f t="shared" ref="CGL53:CGM53" si="1780">IF(OR(CGJ26&lt;$C$18,CGJ26&gt;($C$18+9)),0,IF($F$2=1,IF($F$53&lt;(INDEX($G$33:$AJ$33,MATCH($E$18,$G$31:$AJ$31))),CGJ$28,CGJ$38),CGJ$28))</f>
        <v>0</v>
      </c>
      <c r="CGM53" s="775">
        <f t="shared" si="1780"/>
        <v>0</v>
      </c>
      <c r="CGN53" s="775">
        <f t="shared" ref="CGN53" si="1781">IF(OR(CGL26&lt;$C$18,CGL26&gt;($C$18+9)),0,IF($F$2=1,IF($F$53&lt;(INDEX($G$33:$AJ$33,MATCH($E$18,$G$31:$AJ$31))),CGL$28,CGL$38),CGL$28))</f>
        <v>0</v>
      </c>
      <c r="CGO53" s="775">
        <f t="shared" ref="CGO53:CGP53" si="1782">IF(OR(CGM26&lt;$C$18,CGM26&gt;($C$18+9)),0,IF($F$2=1,IF($F$53&lt;(INDEX($G$33:$AJ$33,MATCH($E$18,$G$31:$AJ$31))),CGM$28,CGM$38),CGM$28))</f>
        <v>0</v>
      </c>
      <c r="CGP53" s="775">
        <f t="shared" si="1782"/>
        <v>0</v>
      </c>
      <c r="CGQ53" s="775">
        <f t="shared" ref="CGQ53" si="1783">IF(OR(CGO26&lt;$C$18,CGO26&gt;($C$18+9)),0,IF($F$2=1,IF($F$53&lt;(INDEX($G$33:$AJ$33,MATCH($E$18,$G$31:$AJ$31))),CGO$28,CGO$38),CGO$28))</f>
        <v>0</v>
      </c>
      <c r="CGR53" s="775">
        <f t="shared" ref="CGR53:CGS53" si="1784">IF(OR(CGP26&lt;$C$18,CGP26&gt;($C$18+9)),0,IF($F$2=1,IF($F$53&lt;(INDEX($G$33:$AJ$33,MATCH($E$18,$G$31:$AJ$31))),CGP$28,CGP$38),CGP$28))</f>
        <v>0</v>
      </c>
      <c r="CGS53" s="775">
        <f t="shared" si="1784"/>
        <v>0</v>
      </c>
      <c r="CGT53" s="775">
        <f t="shared" ref="CGT53" si="1785">IF(OR(CGR26&lt;$C$18,CGR26&gt;($C$18+9)),0,IF($F$2=1,IF($F$53&lt;(INDEX($G$33:$AJ$33,MATCH($E$18,$G$31:$AJ$31))),CGR$28,CGR$38),CGR$28))</f>
        <v>0</v>
      </c>
      <c r="CGU53" s="775">
        <f t="shared" ref="CGU53:CGV53" si="1786">IF(OR(CGS26&lt;$C$18,CGS26&gt;($C$18+9)),0,IF($F$2=1,IF($F$53&lt;(INDEX($G$33:$AJ$33,MATCH($E$18,$G$31:$AJ$31))),CGS$28,CGS$38),CGS$28))</f>
        <v>0</v>
      </c>
      <c r="CGV53" s="775">
        <f t="shared" si="1786"/>
        <v>0</v>
      </c>
      <c r="CGW53" s="775">
        <f t="shared" ref="CGW53" si="1787">IF(OR(CGU26&lt;$C$18,CGU26&gt;($C$18+9)),0,IF($F$2=1,IF($F$53&lt;(INDEX($G$33:$AJ$33,MATCH($E$18,$G$31:$AJ$31))),CGU$28,CGU$38),CGU$28))</f>
        <v>0</v>
      </c>
      <c r="CGX53" s="775">
        <f t="shared" ref="CGX53:CGY53" si="1788">IF(OR(CGV26&lt;$C$18,CGV26&gt;($C$18+9)),0,IF($F$2=1,IF($F$53&lt;(INDEX($G$33:$AJ$33,MATCH($E$18,$G$31:$AJ$31))),CGV$28,CGV$38),CGV$28))</f>
        <v>0</v>
      </c>
      <c r="CGY53" s="775">
        <f t="shared" si="1788"/>
        <v>0</v>
      </c>
      <c r="CGZ53" s="775">
        <f t="shared" ref="CGZ53" si="1789">IF(OR(CGX26&lt;$C$18,CGX26&gt;($C$18+9)),0,IF($F$2=1,IF($F$53&lt;(INDEX($G$33:$AJ$33,MATCH($E$18,$G$31:$AJ$31))),CGX$28,CGX$38),CGX$28))</f>
        <v>0</v>
      </c>
      <c r="CHA53" s="775">
        <f t="shared" ref="CHA53:CHB53" si="1790">IF(OR(CGY26&lt;$C$18,CGY26&gt;($C$18+9)),0,IF($F$2=1,IF($F$53&lt;(INDEX($G$33:$AJ$33,MATCH($E$18,$G$31:$AJ$31))),CGY$28,CGY$38),CGY$28))</f>
        <v>0</v>
      </c>
      <c r="CHB53" s="775">
        <f t="shared" si="1790"/>
        <v>0</v>
      </c>
      <c r="CHC53" s="775">
        <f t="shared" ref="CHC53" si="1791">IF(OR(CHA26&lt;$C$18,CHA26&gt;($C$18+9)),0,IF($F$2=1,IF($F$53&lt;(INDEX($G$33:$AJ$33,MATCH($E$18,$G$31:$AJ$31))),CHA$28,CHA$38),CHA$28))</f>
        <v>0</v>
      </c>
      <c r="CHD53" s="775">
        <f t="shared" ref="CHD53:CHE53" si="1792">IF(OR(CHB26&lt;$C$18,CHB26&gt;($C$18+9)),0,IF($F$2=1,IF($F$53&lt;(INDEX($G$33:$AJ$33,MATCH($E$18,$G$31:$AJ$31))),CHB$28,CHB$38),CHB$28))</f>
        <v>0</v>
      </c>
      <c r="CHE53" s="775">
        <f t="shared" si="1792"/>
        <v>0</v>
      </c>
      <c r="CHF53" s="775">
        <f t="shared" ref="CHF53" si="1793">IF(OR(CHD26&lt;$C$18,CHD26&gt;($C$18+9)),0,IF($F$2=1,IF($F$53&lt;(INDEX($G$33:$AJ$33,MATCH($E$18,$G$31:$AJ$31))),CHD$28,CHD$38),CHD$28))</f>
        <v>0</v>
      </c>
      <c r="CHG53" s="775">
        <f t="shared" ref="CHG53:CHH53" si="1794">IF(OR(CHE26&lt;$C$18,CHE26&gt;($C$18+9)),0,IF($F$2=1,IF($F$53&lt;(INDEX($G$33:$AJ$33,MATCH($E$18,$G$31:$AJ$31))),CHE$28,CHE$38),CHE$28))</f>
        <v>0</v>
      </c>
      <c r="CHH53" s="775">
        <f t="shared" si="1794"/>
        <v>0</v>
      </c>
      <c r="CHI53" s="775">
        <f t="shared" ref="CHI53" si="1795">IF(OR(CHG26&lt;$C$18,CHG26&gt;($C$18+9)),0,IF($F$2=1,IF($F$53&lt;(INDEX($G$33:$AJ$33,MATCH($E$18,$G$31:$AJ$31))),CHG$28,CHG$38),CHG$28))</f>
        <v>0</v>
      </c>
      <c r="CHJ53" s="775">
        <f t="shared" ref="CHJ53:CHK53" si="1796">IF(OR(CHH26&lt;$C$18,CHH26&gt;($C$18+9)),0,IF($F$2=1,IF($F$53&lt;(INDEX($G$33:$AJ$33,MATCH($E$18,$G$31:$AJ$31))),CHH$28,CHH$38),CHH$28))</f>
        <v>0</v>
      </c>
      <c r="CHK53" s="775">
        <f t="shared" si="1796"/>
        <v>0</v>
      </c>
      <c r="CHL53" s="775">
        <f t="shared" ref="CHL53" si="1797">IF(OR(CHJ26&lt;$C$18,CHJ26&gt;($C$18+9)),0,IF($F$2=1,IF($F$53&lt;(INDEX($G$33:$AJ$33,MATCH($E$18,$G$31:$AJ$31))),CHJ$28,CHJ$38),CHJ$28))</f>
        <v>0</v>
      </c>
      <c r="CHM53" s="775">
        <f t="shared" ref="CHM53:CHN53" si="1798">IF(OR(CHK26&lt;$C$18,CHK26&gt;($C$18+9)),0,IF($F$2=1,IF($F$53&lt;(INDEX($G$33:$AJ$33,MATCH($E$18,$G$31:$AJ$31))),CHK$28,CHK$38),CHK$28))</f>
        <v>0</v>
      </c>
      <c r="CHN53" s="775">
        <f t="shared" si="1798"/>
        <v>0</v>
      </c>
      <c r="CHO53" s="775">
        <f t="shared" ref="CHO53" si="1799">IF(OR(CHM26&lt;$C$18,CHM26&gt;($C$18+9)),0,IF($F$2=1,IF($F$53&lt;(INDEX($G$33:$AJ$33,MATCH($E$18,$G$31:$AJ$31))),CHM$28,CHM$38),CHM$28))</f>
        <v>0</v>
      </c>
      <c r="CHP53" s="775">
        <f t="shared" ref="CHP53:CHQ53" si="1800">IF(OR(CHN26&lt;$C$18,CHN26&gt;($C$18+9)),0,IF($F$2=1,IF($F$53&lt;(INDEX($G$33:$AJ$33,MATCH($E$18,$G$31:$AJ$31))),CHN$28,CHN$38),CHN$28))</f>
        <v>0</v>
      </c>
      <c r="CHQ53" s="775">
        <f t="shared" si="1800"/>
        <v>0</v>
      </c>
      <c r="CHR53" s="775">
        <f t="shared" ref="CHR53" si="1801">IF(OR(CHP26&lt;$C$18,CHP26&gt;($C$18+9)),0,IF($F$2=1,IF($F$53&lt;(INDEX($G$33:$AJ$33,MATCH($E$18,$G$31:$AJ$31))),CHP$28,CHP$38),CHP$28))</f>
        <v>0</v>
      </c>
      <c r="CHS53" s="775">
        <f t="shared" ref="CHS53:CHT53" si="1802">IF(OR(CHQ26&lt;$C$18,CHQ26&gt;($C$18+9)),0,IF($F$2=1,IF($F$53&lt;(INDEX($G$33:$AJ$33,MATCH($E$18,$G$31:$AJ$31))),CHQ$28,CHQ$38),CHQ$28))</f>
        <v>0</v>
      </c>
      <c r="CHT53" s="775">
        <f t="shared" si="1802"/>
        <v>0</v>
      </c>
      <c r="CHU53" s="775">
        <f t="shared" ref="CHU53" si="1803">IF(OR(CHS26&lt;$C$18,CHS26&gt;($C$18+9)),0,IF($F$2=1,IF($F$53&lt;(INDEX($G$33:$AJ$33,MATCH($E$18,$G$31:$AJ$31))),CHS$28,CHS$38),CHS$28))</f>
        <v>0</v>
      </c>
      <c r="CHV53" s="775">
        <f t="shared" ref="CHV53:CHW53" si="1804">IF(OR(CHT26&lt;$C$18,CHT26&gt;($C$18+9)),0,IF($F$2=1,IF($F$53&lt;(INDEX($G$33:$AJ$33,MATCH($E$18,$G$31:$AJ$31))),CHT$28,CHT$38),CHT$28))</f>
        <v>0</v>
      </c>
      <c r="CHW53" s="775">
        <f t="shared" si="1804"/>
        <v>0</v>
      </c>
      <c r="CHX53" s="775">
        <f t="shared" ref="CHX53" si="1805">IF(OR(CHV26&lt;$C$18,CHV26&gt;($C$18+9)),0,IF($F$2=1,IF($F$53&lt;(INDEX($G$33:$AJ$33,MATCH($E$18,$G$31:$AJ$31))),CHV$28,CHV$38),CHV$28))</f>
        <v>0</v>
      </c>
      <c r="CHY53" s="775">
        <f t="shared" ref="CHY53:CHZ53" si="1806">IF(OR(CHW26&lt;$C$18,CHW26&gt;($C$18+9)),0,IF($F$2=1,IF($F$53&lt;(INDEX($G$33:$AJ$33,MATCH($E$18,$G$31:$AJ$31))),CHW$28,CHW$38),CHW$28))</f>
        <v>0</v>
      </c>
      <c r="CHZ53" s="775">
        <f t="shared" si="1806"/>
        <v>0</v>
      </c>
      <c r="CIA53" s="775">
        <f t="shared" ref="CIA53" si="1807">IF(OR(CHY26&lt;$C$18,CHY26&gt;($C$18+9)),0,IF($F$2=1,IF($F$53&lt;(INDEX($G$33:$AJ$33,MATCH($E$18,$G$31:$AJ$31))),CHY$28,CHY$38),CHY$28))</f>
        <v>0</v>
      </c>
      <c r="CIB53" s="775">
        <f t="shared" ref="CIB53:CIC53" si="1808">IF(OR(CHZ26&lt;$C$18,CHZ26&gt;($C$18+9)),0,IF($F$2=1,IF($F$53&lt;(INDEX($G$33:$AJ$33,MATCH($E$18,$G$31:$AJ$31))),CHZ$28,CHZ$38),CHZ$28))</f>
        <v>0</v>
      </c>
      <c r="CIC53" s="775">
        <f t="shared" si="1808"/>
        <v>0</v>
      </c>
      <c r="CID53" s="775">
        <f t="shared" ref="CID53" si="1809">IF(OR(CIB26&lt;$C$18,CIB26&gt;($C$18+9)),0,IF($F$2=1,IF($F$53&lt;(INDEX($G$33:$AJ$33,MATCH($E$18,$G$31:$AJ$31))),CIB$28,CIB$38),CIB$28))</f>
        <v>0</v>
      </c>
      <c r="CIE53" s="775">
        <f t="shared" ref="CIE53:CIF53" si="1810">IF(OR(CIC26&lt;$C$18,CIC26&gt;($C$18+9)),0,IF($F$2=1,IF($F$53&lt;(INDEX($G$33:$AJ$33,MATCH($E$18,$G$31:$AJ$31))),CIC$28,CIC$38),CIC$28))</f>
        <v>0</v>
      </c>
      <c r="CIF53" s="775">
        <f t="shared" si="1810"/>
        <v>0</v>
      </c>
      <c r="CIG53" s="775">
        <f t="shared" ref="CIG53" si="1811">IF(OR(CIE26&lt;$C$18,CIE26&gt;($C$18+9)),0,IF($F$2=1,IF($F$53&lt;(INDEX($G$33:$AJ$33,MATCH($E$18,$G$31:$AJ$31))),CIE$28,CIE$38),CIE$28))</f>
        <v>0</v>
      </c>
      <c r="CIH53" s="775">
        <f t="shared" ref="CIH53:CII53" si="1812">IF(OR(CIF26&lt;$C$18,CIF26&gt;($C$18+9)),0,IF($F$2=1,IF($F$53&lt;(INDEX($G$33:$AJ$33,MATCH($E$18,$G$31:$AJ$31))),CIF$28,CIF$38),CIF$28))</f>
        <v>0</v>
      </c>
      <c r="CII53" s="775">
        <f t="shared" si="1812"/>
        <v>0</v>
      </c>
      <c r="CIJ53" s="775">
        <f t="shared" ref="CIJ53" si="1813">IF(OR(CIH26&lt;$C$18,CIH26&gt;($C$18+9)),0,IF($F$2=1,IF($F$53&lt;(INDEX($G$33:$AJ$33,MATCH($E$18,$G$31:$AJ$31))),CIH$28,CIH$38),CIH$28))</f>
        <v>0</v>
      </c>
      <c r="CIK53" s="775">
        <f t="shared" ref="CIK53:CIL53" si="1814">IF(OR(CII26&lt;$C$18,CII26&gt;($C$18+9)),0,IF($F$2=1,IF($F$53&lt;(INDEX($G$33:$AJ$33,MATCH($E$18,$G$31:$AJ$31))),CII$28,CII$38),CII$28))</f>
        <v>0</v>
      </c>
      <c r="CIL53" s="775">
        <f t="shared" si="1814"/>
        <v>0</v>
      </c>
      <c r="CIM53" s="775">
        <f t="shared" ref="CIM53" si="1815">IF(OR(CIK26&lt;$C$18,CIK26&gt;($C$18+9)),0,IF($F$2=1,IF($F$53&lt;(INDEX($G$33:$AJ$33,MATCH($E$18,$G$31:$AJ$31))),CIK$28,CIK$38),CIK$28))</f>
        <v>0</v>
      </c>
      <c r="CIN53" s="775">
        <f t="shared" ref="CIN53:CIO53" si="1816">IF(OR(CIL26&lt;$C$18,CIL26&gt;($C$18+9)),0,IF($F$2=1,IF($F$53&lt;(INDEX($G$33:$AJ$33,MATCH($E$18,$G$31:$AJ$31))),CIL$28,CIL$38),CIL$28))</f>
        <v>0</v>
      </c>
      <c r="CIO53" s="775">
        <f t="shared" si="1816"/>
        <v>0</v>
      </c>
      <c r="CIP53" s="775">
        <f t="shared" ref="CIP53" si="1817">IF(OR(CIN26&lt;$C$18,CIN26&gt;($C$18+9)),0,IF($F$2=1,IF($F$53&lt;(INDEX($G$33:$AJ$33,MATCH($E$18,$G$31:$AJ$31))),CIN$28,CIN$38),CIN$28))</f>
        <v>0</v>
      </c>
      <c r="CIQ53" s="775">
        <f t="shared" ref="CIQ53:CIR53" si="1818">IF(OR(CIO26&lt;$C$18,CIO26&gt;($C$18+9)),0,IF($F$2=1,IF($F$53&lt;(INDEX($G$33:$AJ$33,MATCH($E$18,$G$31:$AJ$31))),CIO$28,CIO$38),CIO$28))</f>
        <v>0</v>
      </c>
      <c r="CIR53" s="775">
        <f t="shared" si="1818"/>
        <v>0</v>
      </c>
      <c r="CIS53" s="775">
        <f t="shared" ref="CIS53" si="1819">IF(OR(CIQ26&lt;$C$18,CIQ26&gt;($C$18+9)),0,IF($F$2=1,IF($F$53&lt;(INDEX($G$33:$AJ$33,MATCH($E$18,$G$31:$AJ$31))),CIQ$28,CIQ$38),CIQ$28))</f>
        <v>0</v>
      </c>
      <c r="CIT53" s="775">
        <f t="shared" ref="CIT53:CIU53" si="1820">IF(OR(CIR26&lt;$C$18,CIR26&gt;($C$18+9)),0,IF($F$2=1,IF($F$53&lt;(INDEX($G$33:$AJ$33,MATCH($E$18,$G$31:$AJ$31))),CIR$28,CIR$38),CIR$28))</f>
        <v>0</v>
      </c>
      <c r="CIU53" s="775">
        <f t="shared" si="1820"/>
        <v>0</v>
      </c>
      <c r="CIV53" s="775">
        <f t="shared" ref="CIV53" si="1821">IF(OR(CIT26&lt;$C$18,CIT26&gt;($C$18+9)),0,IF($F$2=1,IF($F$53&lt;(INDEX($G$33:$AJ$33,MATCH($E$18,$G$31:$AJ$31))),CIT$28,CIT$38),CIT$28))</f>
        <v>0</v>
      </c>
      <c r="CIW53" s="775">
        <f t="shared" ref="CIW53:CIX53" si="1822">IF(OR(CIU26&lt;$C$18,CIU26&gt;($C$18+9)),0,IF($F$2=1,IF($F$53&lt;(INDEX($G$33:$AJ$33,MATCH($E$18,$G$31:$AJ$31))),CIU$28,CIU$38),CIU$28))</f>
        <v>0</v>
      </c>
      <c r="CIX53" s="775">
        <f t="shared" si="1822"/>
        <v>0</v>
      </c>
      <c r="CIY53" s="775">
        <f t="shared" ref="CIY53" si="1823">IF(OR(CIW26&lt;$C$18,CIW26&gt;($C$18+9)),0,IF($F$2=1,IF($F$53&lt;(INDEX($G$33:$AJ$33,MATCH($E$18,$G$31:$AJ$31))),CIW$28,CIW$38),CIW$28))</f>
        <v>0</v>
      </c>
      <c r="CIZ53" s="775">
        <f t="shared" ref="CIZ53:CJA53" si="1824">IF(OR(CIX26&lt;$C$18,CIX26&gt;($C$18+9)),0,IF($F$2=1,IF($F$53&lt;(INDEX($G$33:$AJ$33,MATCH($E$18,$G$31:$AJ$31))),CIX$28,CIX$38),CIX$28))</f>
        <v>0</v>
      </c>
      <c r="CJA53" s="775">
        <f t="shared" si="1824"/>
        <v>0</v>
      </c>
      <c r="CJB53" s="775">
        <f t="shared" ref="CJB53" si="1825">IF(OR(CIZ26&lt;$C$18,CIZ26&gt;($C$18+9)),0,IF($F$2=1,IF($F$53&lt;(INDEX($G$33:$AJ$33,MATCH($E$18,$G$31:$AJ$31))),CIZ$28,CIZ$38),CIZ$28))</f>
        <v>0</v>
      </c>
      <c r="CJC53" s="775">
        <f t="shared" ref="CJC53:CJD53" si="1826">IF(OR(CJA26&lt;$C$18,CJA26&gt;($C$18+9)),0,IF($F$2=1,IF($F$53&lt;(INDEX($G$33:$AJ$33,MATCH($E$18,$G$31:$AJ$31))),CJA$28,CJA$38),CJA$28))</f>
        <v>0</v>
      </c>
      <c r="CJD53" s="775">
        <f t="shared" si="1826"/>
        <v>0</v>
      </c>
      <c r="CJE53" s="775">
        <f t="shared" ref="CJE53" si="1827">IF(OR(CJC26&lt;$C$18,CJC26&gt;($C$18+9)),0,IF($F$2=1,IF($F$53&lt;(INDEX($G$33:$AJ$33,MATCH($E$18,$G$31:$AJ$31))),CJC$28,CJC$38),CJC$28))</f>
        <v>0</v>
      </c>
      <c r="CJF53" s="775">
        <f t="shared" ref="CJF53:CJG53" si="1828">IF(OR(CJD26&lt;$C$18,CJD26&gt;($C$18+9)),0,IF($F$2=1,IF($F$53&lt;(INDEX($G$33:$AJ$33,MATCH($E$18,$G$31:$AJ$31))),CJD$28,CJD$38),CJD$28))</f>
        <v>0</v>
      </c>
      <c r="CJG53" s="775">
        <f t="shared" si="1828"/>
        <v>0</v>
      </c>
      <c r="CJH53" s="775">
        <f t="shared" ref="CJH53" si="1829">IF(OR(CJF26&lt;$C$18,CJF26&gt;($C$18+9)),0,IF($F$2=1,IF($F$53&lt;(INDEX($G$33:$AJ$33,MATCH($E$18,$G$31:$AJ$31))),CJF$28,CJF$38),CJF$28))</f>
        <v>0</v>
      </c>
      <c r="CJI53" s="775">
        <f t="shared" ref="CJI53:CJJ53" si="1830">IF(OR(CJG26&lt;$C$18,CJG26&gt;($C$18+9)),0,IF($F$2=1,IF($F$53&lt;(INDEX($G$33:$AJ$33,MATCH($E$18,$G$31:$AJ$31))),CJG$28,CJG$38),CJG$28))</f>
        <v>0</v>
      </c>
      <c r="CJJ53" s="775">
        <f t="shared" si="1830"/>
        <v>0</v>
      </c>
      <c r="CJK53" s="775">
        <f t="shared" ref="CJK53" si="1831">IF(OR(CJI26&lt;$C$18,CJI26&gt;($C$18+9)),0,IF($F$2=1,IF($F$53&lt;(INDEX($G$33:$AJ$33,MATCH($E$18,$G$31:$AJ$31))),CJI$28,CJI$38),CJI$28))</f>
        <v>0</v>
      </c>
      <c r="CJL53" s="775">
        <f t="shared" ref="CJL53:CJM53" si="1832">IF(OR(CJJ26&lt;$C$18,CJJ26&gt;($C$18+9)),0,IF($F$2=1,IF($F$53&lt;(INDEX($G$33:$AJ$33,MATCH($E$18,$G$31:$AJ$31))),CJJ$28,CJJ$38),CJJ$28))</f>
        <v>0</v>
      </c>
      <c r="CJM53" s="775">
        <f t="shared" si="1832"/>
        <v>0</v>
      </c>
      <c r="CJN53" s="775">
        <f t="shared" ref="CJN53" si="1833">IF(OR(CJL26&lt;$C$18,CJL26&gt;($C$18+9)),0,IF($F$2=1,IF($F$53&lt;(INDEX($G$33:$AJ$33,MATCH($E$18,$G$31:$AJ$31))),CJL$28,CJL$38),CJL$28))</f>
        <v>0</v>
      </c>
      <c r="CJO53" s="775">
        <f t="shared" ref="CJO53:CJP53" si="1834">IF(OR(CJM26&lt;$C$18,CJM26&gt;($C$18+9)),0,IF($F$2=1,IF($F$53&lt;(INDEX($G$33:$AJ$33,MATCH($E$18,$G$31:$AJ$31))),CJM$28,CJM$38),CJM$28))</f>
        <v>0</v>
      </c>
      <c r="CJP53" s="775">
        <f t="shared" si="1834"/>
        <v>0</v>
      </c>
      <c r="CJQ53" s="775">
        <f t="shared" ref="CJQ53" si="1835">IF(OR(CJO26&lt;$C$18,CJO26&gt;($C$18+9)),0,IF($F$2=1,IF($F$53&lt;(INDEX($G$33:$AJ$33,MATCH($E$18,$G$31:$AJ$31))),CJO$28,CJO$38),CJO$28))</f>
        <v>0</v>
      </c>
      <c r="CJR53" s="775">
        <f t="shared" ref="CJR53:CJS53" si="1836">IF(OR(CJP26&lt;$C$18,CJP26&gt;($C$18+9)),0,IF($F$2=1,IF($F$53&lt;(INDEX($G$33:$AJ$33,MATCH($E$18,$G$31:$AJ$31))),CJP$28,CJP$38),CJP$28))</f>
        <v>0</v>
      </c>
      <c r="CJS53" s="775">
        <f t="shared" si="1836"/>
        <v>0</v>
      </c>
      <c r="CJT53" s="775">
        <f t="shared" ref="CJT53" si="1837">IF(OR(CJR26&lt;$C$18,CJR26&gt;($C$18+9)),0,IF($F$2=1,IF($F$53&lt;(INDEX($G$33:$AJ$33,MATCH($E$18,$G$31:$AJ$31))),CJR$28,CJR$38),CJR$28))</f>
        <v>0</v>
      </c>
      <c r="CJU53" s="775">
        <f t="shared" ref="CJU53:CJV53" si="1838">IF(OR(CJS26&lt;$C$18,CJS26&gt;($C$18+9)),0,IF($F$2=1,IF($F$53&lt;(INDEX($G$33:$AJ$33,MATCH($E$18,$G$31:$AJ$31))),CJS$28,CJS$38),CJS$28))</f>
        <v>0</v>
      </c>
      <c r="CJV53" s="775">
        <f t="shared" si="1838"/>
        <v>0</v>
      </c>
      <c r="CJW53" s="775">
        <f t="shared" ref="CJW53" si="1839">IF(OR(CJU26&lt;$C$18,CJU26&gt;($C$18+9)),0,IF($F$2=1,IF($F$53&lt;(INDEX($G$33:$AJ$33,MATCH($E$18,$G$31:$AJ$31))),CJU$28,CJU$38),CJU$28))</f>
        <v>0</v>
      </c>
      <c r="CJX53" s="775">
        <f t="shared" ref="CJX53:CJY53" si="1840">IF(OR(CJV26&lt;$C$18,CJV26&gt;($C$18+9)),0,IF($F$2=1,IF($F$53&lt;(INDEX($G$33:$AJ$33,MATCH($E$18,$G$31:$AJ$31))),CJV$28,CJV$38),CJV$28))</f>
        <v>0</v>
      </c>
      <c r="CJY53" s="775">
        <f t="shared" si="1840"/>
        <v>0</v>
      </c>
      <c r="CJZ53" s="775">
        <f t="shared" ref="CJZ53" si="1841">IF(OR(CJX26&lt;$C$18,CJX26&gt;($C$18+9)),0,IF($F$2=1,IF($F$53&lt;(INDEX($G$33:$AJ$33,MATCH($E$18,$G$31:$AJ$31))),CJX$28,CJX$38),CJX$28))</f>
        <v>0</v>
      </c>
      <c r="CKA53" s="775">
        <f t="shared" ref="CKA53:CKB53" si="1842">IF(OR(CJY26&lt;$C$18,CJY26&gt;($C$18+9)),0,IF($F$2=1,IF($F$53&lt;(INDEX($G$33:$AJ$33,MATCH($E$18,$G$31:$AJ$31))),CJY$28,CJY$38),CJY$28))</f>
        <v>0</v>
      </c>
      <c r="CKB53" s="775">
        <f t="shared" si="1842"/>
        <v>0</v>
      </c>
      <c r="CKC53" s="775">
        <f t="shared" ref="CKC53" si="1843">IF(OR(CKA26&lt;$C$18,CKA26&gt;($C$18+9)),0,IF($F$2=1,IF($F$53&lt;(INDEX($G$33:$AJ$33,MATCH($E$18,$G$31:$AJ$31))),CKA$28,CKA$38),CKA$28))</f>
        <v>0</v>
      </c>
      <c r="CKD53" s="775">
        <f t="shared" ref="CKD53:CKE53" si="1844">IF(OR(CKB26&lt;$C$18,CKB26&gt;($C$18+9)),0,IF($F$2=1,IF($F$53&lt;(INDEX($G$33:$AJ$33,MATCH($E$18,$G$31:$AJ$31))),CKB$28,CKB$38),CKB$28))</f>
        <v>0</v>
      </c>
      <c r="CKE53" s="775">
        <f t="shared" si="1844"/>
        <v>0</v>
      </c>
      <c r="CKF53" s="775">
        <f t="shared" ref="CKF53" si="1845">IF(OR(CKD26&lt;$C$18,CKD26&gt;($C$18+9)),0,IF($F$2=1,IF($F$53&lt;(INDEX($G$33:$AJ$33,MATCH($E$18,$G$31:$AJ$31))),CKD$28,CKD$38),CKD$28))</f>
        <v>0</v>
      </c>
      <c r="CKG53" s="775">
        <f t="shared" ref="CKG53:CKH53" si="1846">IF(OR(CKE26&lt;$C$18,CKE26&gt;($C$18+9)),0,IF($F$2=1,IF($F$53&lt;(INDEX($G$33:$AJ$33,MATCH($E$18,$G$31:$AJ$31))),CKE$28,CKE$38),CKE$28))</f>
        <v>0</v>
      </c>
      <c r="CKH53" s="775">
        <f t="shared" si="1846"/>
        <v>0</v>
      </c>
      <c r="CKI53" s="775">
        <f t="shared" ref="CKI53" si="1847">IF(OR(CKG26&lt;$C$18,CKG26&gt;($C$18+9)),0,IF($F$2=1,IF($F$53&lt;(INDEX($G$33:$AJ$33,MATCH($E$18,$G$31:$AJ$31))),CKG$28,CKG$38),CKG$28))</f>
        <v>0</v>
      </c>
      <c r="CKJ53" s="775">
        <f t="shared" ref="CKJ53:CKK53" si="1848">IF(OR(CKH26&lt;$C$18,CKH26&gt;($C$18+9)),0,IF($F$2=1,IF($F$53&lt;(INDEX($G$33:$AJ$33,MATCH($E$18,$G$31:$AJ$31))),CKH$28,CKH$38),CKH$28))</f>
        <v>0</v>
      </c>
      <c r="CKK53" s="775">
        <f t="shared" si="1848"/>
        <v>0</v>
      </c>
      <c r="CKL53" s="775">
        <f t="shared" ref="CKL53" si="1849">IF(OR(CKJ26&lt;$C$18,CKJ26&gt;($C$18+9)),0,IF($F$2=1,IF($F$53&lt;(INDEX($G$33:$AJ$33,MATCH($E$18,$G$31:$AJ$31))),CKJ$28,CKJ$38),CKJ$28))</f>
        <v>0</v>
      </c>
      <c r="CKM53" s="775">
        <f t="shared" ref="CKM53:CKN53" si="1850">IF(OR(CKK26&lt;$C$18,CKK26&gt;($C$18+9)),0,IF($F$2=1,IF($F$53&lt;(INDEX($G$33:$AJ$33,MATCH($E$18,$G$31:$AJ$31))),CKK$28,CKK$38),CKK$28))</f>
        <v>0</v>
      </c>
      <c r="CKN53" s="775">
        <f t="shared" si="1850"/>
        <v>0</v>
      </c>
      <c r="CKO53" s="775">
        <f t="shared" ref="CKO53" si="1851">IF(OR(CKM26&lt;$C$18,CKM26&gt;($C$18+9)),0,IF($F$2=1,IF($F$53&lt;(INDEX($G$33:$AJ$33,MATCH($E$18,$G$31:$AJ$31))),CKM$28,CKM$38),CKM$28))</f>
        <v>0</v>
      </c>
      <c r="CKP53" s="775">
        <f t="shared" ref="CKP53:CKQ53" si="1852">IF(OR(CKN26&lt;$C$18,CKN26&gt;($C$18+9)),0,IF($F$2=1,IF($F$53&lt;(INDEX($G$33:$AJ$33,MATCH($E$18,$G$31:$AJ$31))),CKN$28,CKN$38),CKN$28))</f>
        <v>0</v>
      </c>
      <c r="CKQ53" s="775">
        <f t="shared" si="1852"/>
        <v>0</v>
      </c>
      <c r="CKR53" s="775">
        <f t="shared" ref="CKR53" si="1853">IF(OR(CKP26&lt;$C$18,CKP26&gt;($C$18+9)),0,IF($F$2=1,IF($F$53&lt;(INDEX($G$33:$AJ$33,MATCH($E$18,$G$31:$AJ$31))),CKP$28,CKP$38),CKP$28))</f>
        <v>0</v>
      </c>
      <c r="CKS53" s="775">
        <f t="shared" ref="CKS53:CKT53" si="1854">IF(OR(CKQ26&lt;$C$18,CKQ26&gt;($C$18+9)),0,IF($F$2=1,IF($F$53&lt;(INDEX($G$33:$AJ$33,MATCH($E$18,$G$31:$AJ$31))),CKQ$28,CKQ$38),CKQ$28))</f>
        <v>0</v>
      </c>
      <c r="CKT53" s="775">
        <f t="shared" si="1854"/>
        <v>0</v>
      </c>
      <c r="CKU53" s="775">
        <f t="shared" ref="CKU53" si="1855">IF(OR(CKS26&lt;$C$18,CKS26&gt;($C$18+9)),0,IF($F$2=1,IF($F$53&lt;(INDEX($G$33:$AJ$33,MATCH($E$18,$G$31:$AJ$31))),CKS$28,CKS$38),CKS$28))</f>
        <v>0</v>
      </c>
      <c r="CKV53" s="775">
        <f t="shared" ref="CKV53:CKW53" si="1856">IF(OR(CKT26&lt;$C$18,CKT26&gt;($C$18+9)),0,IF($F$2=1,IF($F$53&lt;(INDEX($G$33:$AJ$33,MATCH($E$18,$G$31:$AJ$31))),CKT$28,CKT$38),CKT$28))</f>
        <v>0</v>
      </c>
      <c r="CKW53" s="775">
        <f t="shared" si="1856"/>
        <v>0</v>
      </c>
      <c r="CKX53" s="775">
        <f t="shared" ref="CKX53" si="1857">IF(OR(CKV26&lt;$C$18,CKV26&gt;($C$18+9)),0,IF($F$2=1,IF($F$53&lt;(INDEX($G$33:$AJ$33,MATCH($E$18,$G$31:$AJ$31))),CKV$28,CKV$38),CKV$28))</f>
        <v>0</v>
      </c>
      <c r="CKY53" s="775">
        <f t="shared" ref="CKY53:CKZ53" si="1858">IF(OR(CKW26&lt;$C$18,CKW26&gt;($C$18+9)),0,IF($F$2=1,IF($F$53&lt;(INDEX($G$33:$AJ$33,MATCH($E$18,$G$31:$AJ$31))),CKW$28,CKW$38),CKW$28))</f>
        <v>0</v>
      </c>
      <c r="CKZ53" s="775">
        <f t="shared" si="1858"/>
        <v>0</v>
      </c>
      <c r="CLA53" s="775">
        <f t="shared" ref="CLA53" si="1859">IF(OR(CKY26&lt;$C$18,CKY26&gt;($C$18+9)),0,IF($F$2=1,IF($F$53&lt;(INDEX($G$33:$AJ$33,MATCH($E$18,$G$31:$AJ$31))),CKY$28,CKY$38),CKY$28))</f>
        <v>0</v>
      </c>
      <c r="CLB53" s="775">
        <f t="shared" ref="CLB53:CLC53" si="1860">IF(OR(CKZ26&lt;$C$18,CKZ26&gt;($C$18+9)),0,IF($F$2=1,IF($F$53&lt;(INDEX($G$33:$AJ$33,MATCH($E$18,$G$31:$AJ$31))),CKZ$28,CKZ$38),CKZ$28))</f>
        <v>0</v>
      </c>
      <c r="CLC53" s="775">
        <f t="shared" si="1860"/>
        <v>0</v>
      </c>
      <c r="CLD53" s="775">
        <f t="shared" ref="CLD53" si="1861">IF(OR(CLB26&lt;$C$18,CLB26&gt;($C$18+9)),0,IF($F$2=1,IF($F$53&lt;(INDEX($G$33:$AJ$33,MATCH($E$18,$G$31:$AJ$31))),CLB$28,CLB$38),CLB$28))</f>
        <v>0</v>
      </c>
      <c r="CLE53" s="775">
        <f t="shared" ref="CLE53:CLF53" si="1862">IF(OR(CLC26&lt;$C$18,CLC26&gt;($C$18+9)),0,IF($F$2=1,IF($F$53&lt;(INDEX($G$33:$AJ$33,MATCH($E$18,$G$31:$AJ$31))),CLC$28,CLC$38),CLC$28))</f>
        <v>0</v>
      </c>
      <c r="CLF53" s="775">
        <f t="shared" si="1862"/>
        <v>0</v>
      </c>
      <c r="CLG53" s="775">
        <f t="shared" ref="CLG53" si="1863">IF(OR(CLE26&lt;$C$18,CLE26&gt;($C$18+9)),0,IF($F$2=1,IF($F$53&lt;(INDEX($G$33:$AJ$33,MATCH($E$18,$G$31:$AJ$31))),CLE$28,CLE$38),CLE$28))</f>
        <v>0</v>
      </c>
      <c r="CLH53" s="775">
        <f t="shared" ref="CLH53:CLI53" si="1864">IF(OR(CLF26&lt;$C$18,CLF26&gt;($C$18+9)),0,IF($F$2=1,IF($F$53&lt;(INDEX($G$33:$AJ$33,MATCH($E$18,$G$31:$AJ$31))),CLF$28,CLF$38),CLF$28))</f>
        <v>0</v>
      </c>
      <c r="CLI53" s="775">
        <f t="shared" si="1864"/>
        <v>0</v>
      </c>
      <c r="CLJ53" s="775">
        <f t="shared" ref="CLJ53" si="1865">IF(OR(CLH26&lt;$C$18,CLH26&gt;($C$18+9)),0,IF($F$2=1,IF($F$53&lt;(INDEX($G$33:$AJ$33,MATCH($E$18,$G$31:$AJ$31))),CLH$28,CLH$38),CLH$28))</f>
        <v>0</v>
      </c>
      <c r="CLK53" s="775">
        <f t="shared" ref="CLK53:CLL53" si="1866">IF(OR(CLI26&lt;$C$18,CLI26&gt;($C$18+9)),0,IF($F$2=1,IF($F$53&lt;(INDEX($G$33:$AJ$33,MATCH($E$18,$G$31:$AJ$31))),CLI$28,CLI$38),CLI$28))</f>
        <v>0</v>
      </c>
      <c r="CLL53" s="775">
        <f t="shared" si="1866"/>
        <v>0</v>
      </c>
      <c r="CLM53" s="775">
        <f t="shared" ref="CLM53" si="1867">IF(OR(CLK26&lt;$C$18,CLK26&gt;($C$18+9)),0,IF($F$2=1,IF($F$53&lt;(INDEX($G$33:$AJ$33,MATCH($E$18,$G$31:$AJ$31))),CLK$28,CLK$38),CLK$28))</f>
        <v>0</v>
      </c>
      <c r="CLN53" s="775">
        <f t="shared" ref="CLN53:CLO53" si="1868">IF(OR(CLL26&lt;$C$18,CLL26&gt;($C$18+9)),0,IF($F$2=1,IF($F$53&lt;(INDEX($G$33:$AJ$33,MATCH($E$18,$G$31:$AJ$31))),CLL$28,CLL$38),CLL$28))</f>
        <v>0</v>
      </c>
      <c r="CLO53" s="775">
        <f t="shared" si="1868"/>
        <v>0</v>
      </c>
      <c r="CLP53" s="775">
        <f t="shared" ref="CLP53" si="1869">IF(OR(CLN26&lt;$C$18,CLN26&gt;($C$18+9)),0,IF($F$2=1,IF($F$53&lt;(INDEX($G$33:$AJ$33,MATCH($E$18,$G$31:$AJ$31))),CLN$28,CLN$38),CLN$28))</f>
        <v>0</v>
      </c>
      <c r="CLQ53" s="775">
        <f t="shared" ref="CLQ53:CLR53" si="1870">IF(OR(CLO26&lt;$C$18,CLO26&gt;($C$18+9)),0,IF($F$2=1,IF($F$53&lt;(INDEX($G$33:$AJ$33,MATCH($E$18,$G$31:$AJ$31))),CLO$28,CLO$38),CLO$28))</f>
        <v>0</v>
      </c>
      <c r="CLR53" s="775">
        <f t="shared" si="1870"/>
        <v>0</v>
      </c>
      <c r="CLS53" s="775">
        <f t="shared" ref="CLS53" si="1871">IF(OR(CLQ26&lt;$C$18,CLQ26&gt;($C$18+9)),0,IF($F$2=1,IF($F$53&lt;(INDEX($G$33:$AJ$33,MATCH($E$18,$G$31:$AJ$31))),CLQ$28,CLQ$38),CLQ$28))</f>
        <v>0</v>
      </c>
      <c r="CLT53" s="775">
        <f t="shared" ref="CLT53:CLU53" si="1872">IF(OR(CLR26&lt;$C$18,CLR26&gt;($C$18+9)),0,IF($F$2=1,IF($F$53&lt;(INDEX($G$33:$AJ$33,MATCH($E$18,$G$31:$AJ$31))),CLR$28,CLR$38),CLR$28))</f>
        <v>0</v>
      </c>
      <c r="CLU53" s="775">
        <f t="shared" si="1872"/>
        <v>0</v>
      </c>
      <c r="CLV53" s="775">
        <f t="shared" ref="CLV53" si="1873">IF(OR(CLT26&lt;$C$18,CLT26&gt;($C$18+9)),0,IF($F$2=1,IF($F$53&lt;(INDEX($G$33:$AJ$33,MATCH($E$18,$G$31:$AJ$31))),CLT$28,CLT$38),CLT$28))</f>
        <v>0</v>
      </c>
      <c r="CLW53" s="775">
        <f t="shared" ref="CLW53:CLX53" si="1874">IF(OR(CLU26&lt;$C$18,CLU26&gt;($C$18+9)),0,IF($F$2=1,IF($F$53&lt;(INDEX($G$33:$AJ$33,MATCH($E$18,$G$31:$AJ$31))),CLU$28,CLU$38),CLU$28))</f>
        <v>0</v>
      </c>
      <c r="CLX53" s="775">
        <f t="shared" si="1874"/>
        <v>0</v>
      </c>
      <c r="CLY53" s="775">
        <f t="shared" ref="CLY53" si="1875">IF(OR(CLW26&lt;$C$18,CLW26&gt;($C$18+9)),0,IF($F$2=1,IF($F$53&lt;(INDEX($G$33:$AJ$33,MATCH($E$18,$G$31:$AJ$31))),CLW$28,CLW$38),CLW$28))</f>
        <v>0</v>
      </c>
      <c r="CLZ53" s="775">
        <f t="shared" ref="CLZ53:CMA53" si="1876">IF(OR(CLX26&lt;$C$18,CLX26&gt;($C$18+9)),0,IF($F$2=1,IF($F$53&lt;(INDEX($G$33:$AJ$33,MATCH($E$18,$G$31:$AJ$31))),CLX$28,CLX$38),CLX$28))</f>
        <v>0</v>
      </c>
      <c r="CMA53" s="775">
        <f t="shared" si="1876"/>
        <v>0</v>
      </c>
      <c r="CMB53" s="775">
        <f t="shared" ref="CMB53" si="1877">IF(OR(CLZ26&lt;$C$18,CLZ26&gt;($C$18+9)),0,IF($F$2=1,IF($F$53&lt;(INDEX($G$33:$AJ$33,MATCH($E$18,$G$31:$AJ$31))),CLZ$28,CLZ$38),CLZ$28))</f>
        <v>0</v>
      </c>
      <c r="CMC53" s="775">
        <f t="shared" ref="CMC53:CMD53" si="1878">IF(OR(CMA26&lt;$C$18,CMA26&gt;($C$18+9)),0,IF($F$2=1,IF($F$53&lt;(INDEX($G$33:$AJ$33,MATCH($E$18,$G$31:$AJ$31))),CMA$28,CMA$38),CMA$28))</f>
        <v>0</v>
      </c>
      <c r="CMD53" s="775">
        <f t="shared" si="1878"/>
        <v>0</v>
      </c>
      <c r="CME53" s="775">
        <f t="shared" ref="CME53" si="1879">IF(OR(CMC26&lt;$C$18,CMC26&gt;($C$18+9)),0,IF($F$2=1,IF($F$53&lt;(INDEX($G$33:$AJ$33,MATCH($E$18,$G$31:$AJ$31))),CMC$28,CMC$38),CMC$28))</f>
        <v>0</v>
      </c>
      <c r="CMF53" s="775">
        <f t="shared" ref="CMF53:CMG53" si="1880">IF(OR(CMD26&lt;$C$18,CMD26&gt;($C$18+9)),0,IF($F$2=1,IF($F$53&lt;(INDEX($G$33:$AJ$33,MATCH($E$18,$G$31:$AJ$31))),CMD$28,CMD$38),CMD$28))</f>
        <v>0</v>
      </c>
      <c r="CMG53" s="775">
        <f t="shared" si="1880"/>
        <v>0</v>
      </c>
      <c r="CMH53" s="775">
        <f t="shared" ref="CMH53" si="1881">IF(OR(CMF26&lt;$C$18,CMF26&gt;($C$18+9)),0,IF($F$2=1,IF($F$53&lt;(INDEX($G$33:$AJ$33,MATCH($E$18,$G$31:$AJ$31))),CMF$28,CMF$38),CMF$28))</f>
        <v>0</v>
      </c>
      <c r="CMI53" s="775">
        <f t="shared" ref="CMI53:CMJ53" si="1882">IF(OR(CMG26&lt;$C$18,CMG26&gt;($C$18+9)),0,IF($F$2=1,IF($F$53&lt;(INDEX($G$33:$AJ$33,MATCH($E$18,$G$31:$AJ$31))),CMG$28,CMG$38),CMG$28))</f>
        <v>0</v>
      </c>
      <c r="CMJ53" s="775">
        <f t="shared" si="1882"/>
        <v>0</v>
      </c>
      <c r="CMK53" s="775">
        <f t="shared" ref="CMK53" si="1883">IF(OR(CMI26&lt;$C$18,CMI26&gt;($C$18+9)),0,IF($F$2=1,IF($F$53&lt;(INDEX($G$33:$AJ$33,MATCH($E$18,$G$31:$AJ$31))),CMI$28,CMI$38),CMI$28))</f>
        <v>0</v>
      </c>
      <c r="CML53" s="775">
        <f t="shared" ref="CML53:CMM53" si="1884">IF(OR(CMJ26&lt;$C$18,CMJ26&gt;($C$18+9)),0,IF($F$2=1,IF($F$53&lt;(INDEX($G$33:$AJ$33,MATCH($E$18,$G$31:$AJ$31))),CMJ$28,CMJ$38),CMJ$28))</f>
        <v>0</v>
      </c>
      <c r="CMM53" s="775">
        <f t="shared" si="1884"/>
        <v>0</v>
      </c>
      <c r="CMN53" s="775">
        <f t="shared" ref="CMN53" si="1885">IF(OR(CML26&lt;$C$18,CML26&gt;($C$18+9)),0,IF($F$2=1,IF($F$53&lt;(INDEX($G$33:$AJ$33,MATCH($E$18,$G$31:$AJ$31))),CML$28,CML$38),CML$28))</f>
        <v>0</v>
      </c>
      <c r="CMO53" s="775">
        <f t="shared" ref="CMO53:CMP53" si="1886">IF(OR(CMM26&lt;$C$18,CMM26&gt;($C$18+9)),0,IF($F$2=1,IF($F$53&lt;(INDEX($G$33:$AJ$33,MATCH($E$18,$G$31:$AJ$31))),CMM$28,CMM$38),CMM$28))</f>
        <v>0</v>
      </c>
      <c r="CMP53" s="775">
        <f t="shared" si="1886"/>
        <v>0</v>
      </c>
      <c r="CMQ53" s="775">
        <f t="shared" ref="CMQ53" si="1887">IF(OR(CMO26&lt;$C$18,CMO26&gt;($C$18+9)),0,IF($F$2=1,IF($F$53&lt;(INDEX($G$33:$AJ$33,MATCH($E$18,$G$31:$AJ$31))),CMO$28,CMO$38),CMO$28))</f>
        <v>0</v>
      </c>
      <c r="CMR53" s="775">
        <f t="shared" ref="CMR53:CMS53" si="1888">IF(OR(CMP26&lt;$C$18,CMP26&gt;($C$18+9)),0,IF($F$2=1,IF($F$53&lt;(INDEX($G$33:$AJ$33,MATCH($E$18,$G$31:$AJ$31))),CMP$28,CMP$38),CMP$28))</f>
        <v>0</v>
      </c>
      <c r="CMS53" s="775">
        <f t="shared" si="1888"/>
        <v>0</v>
      </c>
      <c r="CMT53" s="775">
        <f t="shared" ref="CMT53" si="1889">IF(OR(CMR26&lt;$C$18,CMR26&gt;($C$18+9)),0,IF($F$2=1,IF($F$53&lt;(INDEX($G$33:$AJ$33,MATCH($E$18,$G$31:$AJ$31))),CMR$28,CMR$38),CMR$28))</f>
        <v>0</v>
      </c>
      <c r="CMU53" s="775">
        <f t="shared" ref="CMU53:CMV53" si="1890">IF(OR(CMS26&lt;$C$18,CMS26&gt;($C$18+9)),0,IF($F$2=1,IF($F$53&lt;(INDEX($G$33:$AJ$33,MATCH($E$18,$G$31:$AJ$31))),CMS$28,CMS$38),CMS$28))</f>
        <v>0</v>
      </c>
      <c r="CMV53" s="775">
        <f t="shared" si="1890"/>
        <v>0</v>
      </c>
      <c r="CMW53" s="775">
        <f t="shared" ref="CMW53" si="1891">IF(OR(CMU26&lt;$C$18,CMU26&gt;($C$18+9)),0,IF($F$2=1,IF($F$53&lt;(INDEX($G$33:$AJ$33,MATCH($E$18,$G$31:$AJ$31))),CMU$28,CMU$38),CMU$28))</f>
        <v>0</v>
      </c>
      <c r="CMX53" s="775">
        <f t="shared" ref="CMX53:CMY53" si="1892">IF(OR(CMV26&lt;$C$18,CMV26&gt;($C$18+9)),0,IF($F$2=1,IF($F$53&lt;(INDEX($G$33:$AJ$33,MATCH($E$18,$G$31:$AJ$31))),CMV$28,CMV$38),CMV$28))</f>
        <v>0</v>
      </c>
      <c r="CMY53" s="775">
        <f t="shared" si="1892"/>
        <v>0</v>
      </c>
      <c r="CMZ53" s="775">
        <f t="shared" ref="CMZ53" si="1893">IF(OR(CMX26&lt;$C$18,CMX26&gt;($C$18+9)),0,IF($F$2=1,IF($F$53&lt;(INDEX($G$33:$AJ$33,MATCH($E$18,$G$31:$AJ$31))),CMX$28,CMX$38),CMX$28))</f>
        <v>0</v>
      </c>
      <c r="CNA53" s="775">
        <f t="shared" ref="CNA53:CNB53" si="1894">IF(OR(CMY26&lt;$C$18,CMY26&gt;($C$18+9)),0,IF($F$2=1,IF($F$53&lt;(INDEX($G$33:$AJ$33,MATCH($E$18,$G$31:$AJ$31))),CMY$28,CMY$38),CMY$28))</f>
        <v>0</v>
      </c>
      <c r="CNB53" s="775">
        <f t="shared" si="1894"/>
        <v>0</v>
      </c>
      <c r="CNC53" s="775">
        <f t="shared" ref="CNC53" si="1895">IF(OR(CNA26&lt;$C$18,CNA26&gt;($C$18+9)),0,IF($F$2=1,IF($F$53&lt;(INDEX($G$33:$AJ$33,MATCH($E$18,$G$31:$AJ$31))),CNA$28,CNA$38),CNA$28))</f>
        <v>0</v>
      </c>
      <c r="CND53" s="775">
        <f t="shared" ref="CND53:CNE53" si="1896">IF(OR(CNB26&lt;$C$18,CNB26&gt;($C$18+9)),0,IF($F$2=1,IF($F$53&lt;(INDEX($G$33:$AJ$33,MATCH($E$18,$G$31:$AJ$31))),CNB$28,CNB$38),CNB$28))</f>
        <v>0</v>
      </c>
      <c r="CNE53" s="775">
        <f t="shared" si="1896"/>
        <v>0</v>
      </c>
      <c r="CNF53" s="775">
        <f t="shared" ref="CNF53" si="1897">IF(OR(CND26&lt;$C$18,CND26&gt;($C$18+9)),0,IF($F$2=1,IF($F$53&lt;(INDEX($G$33:$AJ$33,MATCH($E$18,$G$31:$AJ$31))),CND$28,CND$38),CND$28))</f>
        <v>0</v>
      </c>
      <c r="CNG53" s="775">
        <f t="shared" ref="CNG53:CNH53" si="1898">IF(OR(CNE26&lt;$C$18,CNE26&gt;($C$18+9)),0,IF($F$2=1,IF($F$53&lt;(INDEX($G$33:$AJ$33,MATCH($E$18,$G$31:$AJ$31))),CNE$28,CNE$38),CNE$28))</f>
        <v>0</v>
      </c>
      <c r="CNH53" s="775">
        <f t="shared" si="1898"/>
        <v>0</v>
      </c>
      <c r="CNI53" s="775">
        <f t="shared" ref="CNI53" si="1899">IF(OR(CNG26&lt;$C$18,CNG26&gt;($C$18+9)),0,IF($F$2=1,IF($F$53&lt;(INDEX($G$33:$AJ$33,MATCH($E$18,$G$31:$AJ$31))),CNG$28,CNG$38),CNG$28))</f>
        <v>0</v>
      </c>
      <c r="CNJ53" s="775">
        <f t="shared" ref="CNJ53:CNK53" si="1900">IF(OR(CNH26&lt;$C$18,CNH26&gt;($C$18+9)),0,IF($F$2=1,IF($F$53&lt;(INDEX($G$33:$AJ$33,MATCH($E$18,$G$31:$AJ$31))),CNH$28,CNH$38),CNH$28))</f>
        <v>0</v>
      </c>
      <c r="CNK53" s="775">
        <f t="shared" si="1900"/>
        <v>0</v>
      </c>
      <c r="CNL53" s="775">
        <f t="shared" ref="CNL53" si="1901">IF(OR(CNJ26&lt;$C$18,CNJ26&gt;($C$18+9)),0,IF($F$2=1,IF($F$53&lt;(INDEX($G$33:$AJ$33,MATCH($E$18,$G$31:$AJ$31))),CNJ$28,CNJ$38),CNJ$28))</f>
        <v>0</v>
      </c>
      <c r="CNM53" s="775">
        <f t="shared" ref="CNM53:CNN53" si="1902">IF(OR(CNK26&lt;$C$18,CNK26&gt;($C$18+9)),0,IF($F$2=1,IF($F$53&lt;(INDEX($G$33:$AJ$33,MATCH($E$18,$G$31:$AJ$31))),CNK$28,CNK$38),CNK$28))</f>
        <v>0</v>
      </c>
      <c r="CNN53" s="775">
        <f t="shared" si="1902"/>
        <v>0</v>
      </c>
      <c r="CNO53" s="775">
        <f t="shared" ref="CNO53" si="1903">IF(OR(CNM26&lt;$C$18,CNM26&gt;($C$18+9)),0,IF($F$2=1,IF($F$53&lt;(INDEX($G$33:$AJ$33,MATCH($E$18,$G$31:$AJ$31))),CNM$28,CNM$38),CNM$28))</f>
        <v>0</v>
      </c>
      <c r="CNP53" s="775">
        <f t="shared" ref="CNP53:CNQ53" si="1904">IF(OR(CNN26&lt;$C$18,CNN26&gt;($C$18+9)),0,IF($F$2=1,IF($F$53&lt;(INDEX($G$33:$AJ$33,MATCH($E$18,$G$31:$AJ$31))),CNN$28,CNN$38),CNN$28))</f>
        <v>0</v>
      </c>
      <c r="CNQ53" s="775">
        <f t="shared" si="1904"/>
        <v>0</v>
      </c>
      <c r="CNR53" s="775">
        <f t="shared" ref="CNR53" si="1905">IF(OR(CNP26&lt;$C$18,CNP26&gt;($C$18+9)),0,IF($F$2=1,IF($F$53&lt;(INDEX($G$33:$AJ$33,MATCH($E$18,$G$31:$AJ$31))),CNP$28,CNP$38),CNP$28))</f>
        <v>0</v>
      </c>
      <c r="CNS53" s="775">
        <f t="shared" ref="CNS53:CNT53" si="1906">IF(OR(CNQ26&lt;$C$18,CNQ26&gt;($C$18+9)),0,IF($F$2=1,IF($F$53&lt;(INDEX($G$33:$AJ$33,MATCH($E$18,$G$31:$AJ$31))),CNQ$28,CNQ$38),CNQ$28))</f>
        <v>0</v>
      </c>
      <c r="CNT53" s="775">
        <f t="shared" si="1906"/>
        <v>0</v>
      </c>
      <c r="CNU53" s="775">
        <f t="shared" ref="CNU53" si="1907">IF(OR(CNS26&lt;$C$18,CNS26&gt;($C$18+9)),0,IF($F$2=1,IF($F$53&lt;(INDEX($G$33:$AJ$33,MATCH($E$18,$G$31:$AJ$31))),CNS$28,CNS$38),CNS$28))</f>
        <v>0</v>
      </c>
      <c r="CNV53" s="775">
        <f t="shared" ref="CNV53:CNW53" si="1908">IF(OR(CNT26&lt;$C$18,CNT26&gt;($C$18+9)),0,IF($F$2=1,IF($F$53&lt;(INDEX($G$33:$AJ$33,MATCH($E$18,$G$31:$AJ$31))),CNT$28,CNT$38),CNT$28))</f>
        <v>0</v>
      </c>
      <c r="CNW53" s="775">
        <f t="shared" si="1908"/>
        <v>0</v>
      </c>
      <c r="CNX53" s="775">
        <f t="shared" ref="CNX53" si="1909">IF(OR(CNV26&lt;$C$18,CNV26&gt;($C$18+9)),0,IF($F$2=1,IF($F$53&lt;(INDEX($G$33:$AJ$33,MATCH($E$18,$G$31:$AJ$31))),CNV$28,CNV$38),CNV$28))</f>
        <v>0</v>
      </c>
      <c r="CNY53" s="775">
        <f t="shared" ref="CNY53:CNZ53" si="1910">IF(OR(CNW26&lt;$C$18,CNW26&gt;($C$18+9)),0,IF($F$2=1,IF($F$53&lt;(INDEX($G$33:$AJ$33,MATCH($E$18,$G$31:$AJ$31))),CNW$28,CNW$38),CNW$28))</f>
        <v>0</v>
      </c>
      <c r="CNZ53" s="775">
        <f t="shared" si="1910"/>
        <v>0</v>
      </c>
      <c r="COA53" s="775">
        <f t="shared" ref="COA53" si="1911">IF(OR(CNY26&lt;$C$18,CNY26&gt;($C$18+9)),0,IF($F$2=1,IF($F$53&lt;(INDEX($G$33:$AJ$33,MATCH($E$18,$G$31:$AJ$31))),CNY$28,CNY$38),CNY$28))</f>
        <v>0</v>
      </c>
      <c r="COB53" s="775">
        <f t="shared" ref="COB53:COC53" si="1912">IF(OR(CNZ26&lt;$C$18,CNZ26&gt;($C$18+9)),0,IF($F$2=1,IF($F$53&lt;(INDEX($G$33:$AJ$33,MATCH($E$18,$G$31:$AJ$31))),CNZ$28,CNZ$38),CNZ$28))</f>
        <v>0</v>
      </c>
      <c r="COC53" s="775">
        <f t="shared" si="1912"/>
        <v>0</v>
      </c>
      <c r="COD53" s="775">
        <f t="shared" ref="COD53" si="1913">IF(OR(COB26&lt;$C$18,COB26&gt;($C$18+9)),0,IF($F$2=1,IF($F$53&lt;(INDEX($G$33:$AJ$33,MATCH($E$18,$G$31:$AJ$31))),COB$28,COB$38),COB$28))</f>
        <v>0</v>
      </c>
      <c r="COE53" s="775">
        <f t="shared" ref="COE53:COF53" si="1914">IF(OR(COC26&lt;$C$18,COC26&gt;($C$18+9)),0,IF($F$2=1,IF($F$53&lt;(INDEX($G$33:$AJ$33,MATCH($E$18,$G$31:$AJ$31))),COC$28,COC$38),COC$28))</f>
        <v>0</v>
      </c>
      <c r="COF53" s="775">
        <f t="shared" si="1914"/>
        <v>0</v>
      </c>
      <c r="COG53" s="775">
        <f t="shared" ref="COG53" si="1915">IF(OR(COE26&lt;$C$18,COE26&gt;($C$18+9)),0,IF($F$2=1,IF($F$53&lt;(INDEX($G$33:$AJ$33,MATCH($E$18,$G$31:$AJ$31))),COE$28,COE$38),COE$28))</f>
        <v>0</v>
      </c>
      <c r="COH53" s="775">
        <f t="shared" ref="COH53:COI53" si="1916">IF(OR(COF26&lt;$C$18,COF26&gt;($C$18+9)),0,IF($F$2=1,IF($F$53&lt;(INDEX($G$33:$AJ$33,MATCH($E$18,$G$31:$AJ$31))),COF$28,COF$38),COF$28))</f>
        <v>0</v>
      </c>
      <c r="COI53" s="775">
        <f t="shared" si="1916"/>
        <v>0</v>
      </c>
      <c r="COJ53" s="775">
        <f t="shared" ref="COJ53" si="1917">IF(OR(COH26&lt;$C$18,COH26&gt;($C$18+9)),0,IF($F$2=1,IF($F$53&lt;(INDEX($G$33:$AJ$33,MATCH($E$18,$G$31:$AJ$31))),COH$28,COH$38),COH$28))</f>
        <v>0</v>
      </c>
      <c r="COK53" s="775">
        <f t="shared" ref="COK53:COL53" si="1918">IF(OR(COI26&lt;$C$18,COI26&gt;($C$18+9)),0,IF($F$2=1,IF($F$53&lt;(INDEX($G$33:$AJ$33,MATCH($E$18,$G$31:$AJ$31))),COI$28,COI$38),COI$28))</f>
        <v>0</v>
      </c>
      <c r="COL53" s="775">
        <f t="shared" si="1918"/>
        <v>0</v>
      </c>
      <c r="COM53" s="775">
        <f t="shared" ref="COM53" si="1919">IF(OR(COK26&lt;$C$18,COK26&gt;($C$18+9)),0,IF($F$2=1,IF($F$53&lt;(INDEX($G$33:$AJ$33,MATCH($E$18,$G$31:$AJ$31))),COK$28,COK$38),COK$28))</f>
        <v>0</v>
      </c>
      <c r="CON53" s="775">
        <f t="shared" ref="CON53:COO53" si="1920">IF(OR(COL26&lt;$C$18,COL26&gt;($C$18+9)),0,IF($F$2=1,IF($F$53&lt;(INDEX($G$33:$AJ$33,MATCH($E$18,$G$31:$AJ$31))),COL$28,COL$38),COL$28))</f>
        <v>0</v>
      </c>
      <c r="COO53" s="775">
        <f t="shared" si="1920"/>
        <v>0</v>
      </c>
      <c r="COP53" s="775">
        <f t="shared" ref="COP53" si="1921">IF(OR(CON26&lt;$C$18,CON26&gt;($C$18+9)),0,IF($F$2=1,IF($F$53&lt;(INDEX($G$33:$AJ$33,MATCH($E$18,$G$31:$AJ$31))),CON$28,CON$38),CON$28))</f>
        <v>0</v>
      </c>
      <c r="COQ53" s="775">
        <f t="shared" ref="COQ53:COR53" si="1922">IF(OR(COO26&lt;$C$18,COO26&gt;($C$18+9)),0,IF($F$2=1,IF($F$53&lt;(INDEX($G$33:$AJ$33,MATCH($E$18,$G$31:$AJ$31))),COO$28,COO$38),COO$28))</f>
        <v>0</v>
      </c>
      <c r="COR53" s="775">
        <f t="shared" si="1922"/>
        <v>0</v>
      </c>
      <c r="COS53" s="775">
        <f t="shared" ref="COS53" si="1923">IF(OR(COQ26&lt;$C$18,COQ26&gt;($C$18+9)),0,IF($F$2=1,IF($F$53&lt;(INDEX($G$33:$AJ$33,MATCH($E$18,$G$31:$AJ$31))),COQ$28,COQ$38),COQ$28))</f>
        <v>0</v>
      </c>
      <c r="COT53" s="775">
        <f t="shared" ref="COT53:COU53" si="1924">IF(OR(COR26&lt;$C$18,COR26&gt;($C$18+9)),0,IF($F$2=1,IF($F$53&lt;(INDEX($G$33:$AJ$33,MATCH($E$18,$G$31:$AJ$31))),COR$28,COR$38),COR$28))</f>
        <v>0</v>
      </c>
      <c r="COU53" s="775">
        <f t="shared" si="1924"/>
        <v>0</v>
      </c>
      <c r="COV53" s="775">
        <f t="shared" ref="COV53" si="1925">IF(OR(COT26&lt;$C$18,COT26&gt;($C$18+9)),0,IF($F$2=1,IF($F$53&lt;(INDEX($G$33:$AJ$33,MATCH($E$18,$G$31:$AJ$31))),COT$28,COT$38),COT$28))</f>
        <v>0</v>
      </c>
      <c r="COW53" s="775">
        <f t="shared" ref="COW53:COX53" si="1926">IF(OR(COU26&lt;$C$18,COU26&gt;($C$18+9)),0,IF($F$2=1,IF($F$53&lt;(INDEX($G$33:$AJ$33,MATCH($E$18,$G$31:$AJ$31))),COU$28,COU$38),COU$28))</f>
        <v>0</v>
      </c>
      <c r="COX53" s="775">
        <f t="shared" si="1926"/>
        <v>0</v>
      </c>
      <c r="COY53" s="775">
        <f t="shared" ref="COY53" si="1927">IF(OR(COW26&lt;$C$18,COW26&gt;($C$18+9)),0,IF($F$2=1,IF($F$53&lt;(INDEX($G$33:$AJ$33,MATCH($E$18,$G$31:$AJ$31))),COW$28,COW$38),COW$28))</f>
        <v>0</v>
      </c>
      <c r="COZ53" s="775">
        <f t="shared" ref="COZ53:CPA53" si="1928">IF(OR(COX26&lt;$C$18,COX26&gt;($C$18+9)),0,IF($F$2=1,IF($F$53&lt;(INDEX($G$33:$AJ$33,MATCH($E$18,$G$31:$AJ$31))),COX$28,COX$38),COX$28))</f>
        <v>0</v>
      </c>
      <c r="CPA53" s="775">
        <f t="shared" si="1928"/>
        <v>0</v>
      </c>
      <c r="CPB53" s="775">
        <f t="shared" ref="CPB53" si="1929">IF(OR(COZ26&lt;$C$18,COZ26&gt;($C$18+9)),0,IF($F$2=1,IF($F$53&lt;(INDEX($G$33:$AJ$33,MATCH($E$18,$G$31:$AJ$31))),COZ$28,COZ$38),COZ$28))</f>
        <v>0</v>
      </c>
      <c r="CPC53" s="775">
        <f t="shared" ref="CPC53:CPD53" si="1930">IF(OR(CPA26&lt;$C$18,CPA26&gt;($C$18+9)),0,IF($F$2=1,IF($F$53&lt;(INDEX($G$33:$AJ$33,MATCH($E$18,$G$31:$AJ$31))),CPA$28,CPA$38),CPA$28))</f>
        <v>0</v>
      </c>
      <c r="CPD53" s="775">
        <f t="shared" si="1930"/>
        <v>0</v>
      </c>
      <c r="CPE53" s="775">
        <f t="shared" ref="CPE53" si="1931">IF(OR(CPC26&lt;$C$18,CPC26&gt;($C$18+9)),0,IF($F$2=1,IF($F$53&lt;(INDEX($G$33:$AJ$33,MATCH($E$18,$G$31:$AJ$31))),CPC$28,CPC$38),CPC$28))</f>
        <v>0</v>
      </c>
      <c r="CPF53" s="775">
        <f t="shared" ref="CPF53:CPG53" si="1932">IF(OR(CPD26&lt;$C$18,CPD26&gt;($C$18+9)),0,IF($F$2=1,IF($F$53&lt;(INDEX($G$33:$AJ$33,MATCH($E$18,$G$31:$AJ$31))),CPD$28,CPD$38),CPD$28))</f>
        <v>0</v>
      </c>
      <c r="CPG53" s="775">
        <f t="shared" si="1932"/>
        <v>0</v>
      </c>
      <c r="CPH53" s="775">
        <f t="shared" ref="CPH53" si="1933">IF(OR(CPF26&lt;$C$18,CPF26&gt;($C$18+9)),0,IF($F$2=1,IF($F$53&lt;(INDEX($G$33:$AJ$33,MATCH($E$18,$G$31:$AJ$31))),CPF$28,CPF$38),CPF$28))</f>
        <v>0</v>
      </c>
      <c r="CPI53" s="775">
        <f t="shared" ref="CPI53:CPJ53" si="1934">IF(OR(CPG26&lt;$C$18,CPG26&gt;($C$18+9)),0,IF($F$2=1,IF($F$53&lt;(INDEX($G$33:$AJ$33,MATCH($E$18,$G$31:$AJ$31))),CPG$28,CPG$38),CPG$28))</f>
        <v>0</v>
      </c>
      <c r="CPJ53" s="775">
        <f t="shared" si="1934"/>
        <v>0</v>
      </c>
      <c r="CPK53" s="775">
        <f t="shared" ref="CPK53" si="1935">IF(OR(CPI26&lt;$C$18,CPI26&gt;($C$18+9)),0,IF($F$2=1,IF($F$53&lt;(INDEX($G$33:$AJ$33,MATCH($E$18,$G$31:$AJ$31))),CPI$28,CPI$38),CPI$28))</f>
        <v>0</v>
      </c>
      <c r="CPL53" s="775">
        <f t="shared" ref="CPL53:CPM53" si="1936">IF(OR(CPJ26&lt;$C$18,CPJ26&gt;($C$18+9)),0,IF($F$2=1,IF($F$53&lt;(INDEX($G$33:$AJ$33,MATCH($E$18,$G$31:$AJ$31))),CPJ$28,CPJ$38),CPJ$28))</f>
        <v>0</v>
      </c>
      <c r="CPM53" s="775">
        <f t="shared" si="1936"/>
        <v>0</v>
      </c>
      <c r="CPN53" s="775">
        <f t="shared" ref="CPN53" si="1937">IF(OR(CPL26&lt;$C$18,CPL26&gt;($C$18+9)),0,IF($F$2=1,IF($F$53&lt;(INDEX($G$33:$AJ$33,MATCH($E$18,$G$31:$AJ$31))),CPL$28,CPL$38),CPL$28))</f>
        <v>0</v>
      </c>
      <c r="CPO53" s="775">
        <f t="shared" ref="CPO53:CPP53" si="1938">IF(OR(CPM26&lt;$C$18,CPM26&gt;($C$18+9)),0,IF($F$2=1,IF($F$53&lt;(INDEX($G$33:$AJ$33,MATCH($E$18,$G$31:$AJ$31))),CPM$28,CPM$38),CPM$28))</f>
        <v>0</v>
      </c>
      <c r="CPP53" s="775">
        <f t="shared" si="1938"/>
        <v>0</v>
      </c>
      <c r="CPQ53" s="775">
        <f t="shared" ref="CPQ53" si="1939">IF(OR(CPO26&lt;$C$18,CPO26&gt;($C$18+9)),0,IF($F$2=1,IF($F$53&lt;(INDEX($G$33:$AJ$33,MATCH($E$18,$G$31:$AJ$31))),CPO$28,CPO$38),CPO$28))</f>
        <v>0</v>
      </c>
      <c r="CPR53" s="775">
        <f t="shared" ref="CPR53:CPS53" si="1940">IF(OR(CPP26&lt;$C$18,CPP26&gt;($C$18+9)),0,IF($F$2=1,IF($F$53&lt;(INDEX($G$33:$AJ$33,MATCH($E$18,$G$31:$AJ$31))),CPP$28,CPP$38),CPP$28))</f>
        <v>0</v>
      </c>
      <c r="CPS53" s="775">
        <f t="shared" si="1940"/>
        <v>0</v>
      </c>
      <c r="CPT53" s="775">
        <f t="shared" ref="CPT53" si="1941">IF(OR(CPR26&lt;$C$18,CPR26&gt;($C$18+9)),0,IF($F$2=1,IF($F$53&lt;(INDEX($G$33:$AJ$33,MATCH($E$18,$G$31:$AJ$31))),CPR$28,CPR$38),CPR$28))</f>
        <v>0</v>
      </c>
      <c r="CPU53" s="775">
        <f t="shared" ref="CPU53:CPV53" si="1942">IF(OR(CPS26&lt;$C$18,CPS26&gt;($C$18+9)),0,IF($F$2=1,IF($F$53&lt;(INDEX($G$33:$AJ$33,MATCH($E$18,$G$31:$AJ$31))),CPS$28,CPS$38),CPS$28))</f>
        <v>0</v>
      </c>
      <c r="CPV53" s="775">
        <f t="shared" si="1942"/>
        <v>0</v>
      </c>
      <c r="CPW53" s="775">
        <f t="shared" ref="CPW53" si="1943">IF(OR(CPU26&lt;$C$18,CPU26&gt;($C$18+9)),0,IF($F$2=1,IF($F$53&lt;(INDEX($G$33:$AJ$33,MATCH($E$18,$G$31:$AJ$31))),CPU$28,CPU$38),CPU$28))</f>
        <v>0</v>
      </c>
      <c r="CPX53" s="775">
        <f t="shared" ref="CPX53:CPY53" si="1944">IF(OR(CPV26&lt;$C$18,CPV26&gt;($C$18+9)),0,IF($F$2=1,IF($F$53&lt;(INDEX($G$33:$AJ$33,MATCH($E$18,$G$31:$AJ$31))),CPV$28,CPV$38),CPV$28))</f>
        <v>0</v>
      </c>
      <c r="CPY53" s="775">
        <f t="shared" si="1944"/>
        <v>0</v>
      </c>
      <c r="CPZ53" s="775">
        <f t="shared" ref="CPZ53" si="1945">IF(OR(CPX26&lt;$C$18,CPX26&gt;($C$18+9)),0,IF($F$2=1,IF($F$53&lt;(INDEX($G$33:$AJ$33,MATCH($E$18,$G$31:$AJ$31))),CPX$28,CPX$38),CPX$28))</f>
        <v>0</v>
      </c>
      <c r="CQA53" s="775">
        <f t="shared" ref="CQA53:CQB53" si="1946">IF(OR(CPY26&lt;$C$18,CPY26&gt;($C$18+9)),0,IF($F$2=1,IF($F$53&lt;(INDEX($G$33:$AJ$33,MATCH($E$18,$G$31:$AJ$31))),CPY$28,CPY$38),CPY$28))</f>
        <v>0</v>
      </c>
      <c r="CQB53" s="775">
        <f t="shared" si="1946"/>
        <v>0</v>
      </c>
      <c r="CQC53" s="775">
        <f t="shared" ref="CQC53" si="1947">IF(OR(CQA26&lt;$C$18,CQA26&gt;($C$18+9)),0,IF($F$2=1,IF($F$53&lt;(INDEX($G$33:$AJ$33,MATCH($E$18,$G$31:$AJ$31))),CQA$28,CQA$38),CQA$28))</f>
        <v>0</v>
      </c>
      <c r="CQD53" s="775">
        <f t="shared" ref="CQD53:CQE53" si="1948">IF(OR(CQB26&lt;$C$18,CQB26&gt;($C$18+9)),0,IF($F$2=1,IF($F$53&lt;(INDEX($G$33:$AJ$33,MATCH($E$18,$G$31:$AJ$31))),CQB$28,CQB$38),CQB$28))</f>
        <v>0</v>
      </c>
      <c r="CQE53" s="775">
        <f t="shared" si="1948"/>
        <v>0</v>
      </c>
      <c r="CQF53" s="775">
        <f t="shared" ref="CQF53" si="1949">IF(OR(CQD26&lt;$C$18,CQD26&gt;($C$18+9)),0,IF($F$2=1,IF($F$53&lt;(INDEX($G$33:$AJ$33,MATCH($E$18,$G$31:$AJ$31))),CQD$28,CQD$38),CQD$28))</f>
        <v>0</v>
      </c>
      <c r="CQG53" s="775">
        <f t="shared" ref="CQG53:CQH53" si="1950">IF(OR(CQE26&lt;$C$18,CQE26&gt;($C$18+9)),0,IF($F$2=1,IF($F$53&lt;(INDEX($G$33:$AJ$33,MATCH($E$18,$G$31:$AJ$31))),CQE$28,CQE$38),CQE$28))</f>
        <v>0</v>
      </c>
      <c r="CQH53" s="775">
        <f t="shared" si="1950"/>
        <v>0</v>
      </c>
      <c r="CQI53" s="775">
        <f t="shared" ref="CQI53" si="1951">IF(OR(CQG26&lt;$C$18,CQG26&gt;($C$18+9)),0,IF($F$2=1,IF($F$53&lt;(INDEX($G$33:$AJ$33,MATCH($E$18,$G$31:$AJ$31))),CQG$28,CQG$38),CQG$28))</f>
        <v>0</v>
      </c>
      <c r="CQJ53" s="775">
        <f t="shared" ref="CQJ53:CQK53" si="1952">IF(OR(CQH26&lt;$C$18,CQH26&gt;($C$18+9)),0,IF($F$2=1,IF($F$53&lt;(INDEX($G$33:$AJ$33,MATCH($E$18,$G$31:$AJ$31))),CQH$28,CQH$38),CQH$28))</f>
        <v>0</v>
      </c>
      <c r="CQK53" s="775">
        <f t="shared" si="1952"/>
        <v>0</v>
      </c>
      <c r="CQL53" s="775">
        <f t="shared" ref="CQL53" si="1953">IF(OR(CQJ26&lt;$C$18,CQJ26&gt;($C$18+9)),0,IF($F$2=1,IF($F$53&lt;(INDEX($G$33:$AJ$33,MATCH($E$18,$G$31:$AJ$31))),CQJ$28,CQJ$38),CQJ$28))</f>
        <v>0</v>
      </c>
      <c r="CQM53" s="775">
        <f t="shared" ref="CQM53:CQN53" si="1954">IF(OR(CQK26&lt;$C$18,CQK26&gt;($C$18+9)),0,IF($F$2=1,IF($F$53&lt;(INDEX($G$33:$AJ$33,MATCH($E$18,$G$31:$AJ$31))),CQK$28,CQK$38),CQK$28))</f>
        <v>0</v>
      </c>
      <c r="CQN53" s="775">
        <f t="shared" si="1954"/>
        <v>0</v>
      </c>
      <c r="CQO53" s="775">
        <f t="shared" ref="CQO53" si="1955">IF(OR(CQM26&lt;$C$18,CQM26&gt;($C$18+9)),0,IF($F$2=1,IF($F$53&lt;(INDEX($G$33:$AJ$33,MATCH($E$18,$G$31:$AJ$31))),CQM$28,CQM$38),CQM$28))</f>
        <v>0</v>
      </c>
      <c r="CQP53" s="775">
        <f t="shared" ref="CQP53:CQQ53" si="1956">IF(OR(CQN26&lt;$C$18,CQN26&gt;($C$18+9)),0,IF($F$2=1,IF($F$53&lt;(INDEX($G$33:$AJ$33,MATCH($E$18,$G$31:$AJ$31))),CQN$28,CQN$38),CQN$28))</f>
        <v>0</v>
      </c>
      <c r="CQQ53" s="775">
        <f t="shared" si="1956"/>
        <v>0</v>
      </c>
      <c r="CQR53" s="775">
        <f t="shared" ref="CQR53" si="1957">IF(OR(CQP26&lt;$C$18,CQP26&gt;($C$18+9)),0,IF($F$2=1,IF($F$53&lt;(INDEX($G$33:$AJ$33,MATCH($E$18,$G$31:$AJ$31))),CQP$28,CQP$38),CQP$28))</f>
        <v>0</v>
      </c>
      <c r="CQS53" s="775">
        <f t="shared" ref="CQS53:CQT53" si="1958">IF(OR(CQQ26&lt;$C$18,CQQ26&gt;($C$18+9)),0,IF($F$2=1,IF($F$53&lt;(INDEX($G$33:$AJ$33,MATCH($E$18,$G$31:$AJ$31))),CQQ$28,CQQ$38),CQQ$28))</f>
        <v>0</v>
      </c>
      <c r="CQT53" s="775">
        <f t="shared" si="1958"/>
        <v>0</v>
      </c>
      <c r="CQU53" s="775">
        <f t="shared" ref="CQU53" si="1959">IF(OR(CQS26&lt;$C$18,CQS26&gt;($C$18+9)),0,IF($F$2=1,IF($F$53&lt;(INDEX($G$33:$AJ$33,MATCH($E$18,$G$31:$AJ$31))),CQS$28,CQS$38),CQS$28))</f>
        <v>0</v>
      </c>
      <c r="CQV53" s="775">
        <f t="shared" ref="CQV53:CQW53" si="1960">IF(OR(CQT26&lt;$C$18,CQT26&gt;($C$18+9)),0,IF($F$2=1,IF($F$53&lt;(INDEX($G$33:$AJ$33,MATCH($E$18,$G$31:$AJ$31))),CQT$28,CQT$38),CQT$28))</f>
        <v>0</v>
      </c>
      <c r="CQW53" s="775">
        <f t="shared" si="1960"/>
        <v>0</v>
      </c>
      <c r="CQX53" s="775">
        <f t="shared" ref="CQX53" si="1961">IF(OR(CQV26&lt;$C$18,CQV26&gt;($C$18+9)),0,IF($F$2=1,IF($F$53&lt;(INDEX($G$33:$AJ$33,MATCH($E$18,$G$31:$AJ$31))),CQV$28,CQV$38),CQV$28))</f>
        <v>0</v>
      </c>
      <c r="CQY53" s="775">
        <f t="shared" ref="CQY53:CQZ53" si="1962">IF(OR(CQW26&lt;$C$18,CQW26&gt;($C$18+9)),0,IF($F$2=1,IF($F$53&lt;(INDEX($G$33:$AJ$33,MATCH($E$18,$G$31:$AJ$31))),CQW$28,CQW$38),CQW$28))</f>
        <v>0</v>
      </c>
      <c r="CQZ53" s="775">
        <f t="shared" si="1962"/>
        <v>0</v>
      </c>
      <c r="CRA53" s="775">
        <f t="shared" ref="CRA53" si="1963">IF(OR(CQY26&lt;$C$18,CQY26&gt;($C$18+9)),0,IF($F$2=1,IF($F$53&lt;(INDEX($G$33:$AJ$33,MATCH($E$18,$G$31:$AJ$31))),CQY$28,CQY$38),CQY$28))</f>
        <v>0</v>
      </c>
      <c r="CRB53" s="775">
        <f t="shared" ref="CRB53:CRC53" si="1964">IF(OR(CQZ26&lt;$C$18,CQZ26&gt;($C$18+9)),0,IF($F$2=1,IF($F$53&lt;(INDEX($G$33:$AJ$33,MATCH($E$18,$G$31:$AJ$31))),CQZ$28,CQZ$38),CQZ$28))</f>
        <v>0</v>
      </c>
      <c r="CRC53" s="775">
        <f t="shared" si="1964"/>
        <v>0</v>
      </c>
      <c r="CRD53" s="775">
        <f t="shared" ref="CRD53" si="1965">IF(OR(CRB26&lt;$C$18,CRB26&gt;($C$18+9)),0,IF($F$2=1,IF($F$53&lt;(INDEX($G$33:$AJ$33,MATCH($E$18,$G$31:$AJ$31))),CRB$28,CRB$38),CRB$28))</f>
        <v>0</v>
      </c>
      <c r="CRE53" s="775">
        <f t="shared" ref="CRE53:CRF53" si="1966">IF(OR(CRC26&lt;$C$18,CRC26&gt;($C$18+9)),0,IF($F$2=1,IF($F$53&lt;(INDEX($G$33:$AJ$33,MATCH($E$18,$G$31:$AJ$31))),CRC$28,CRC$38),CRC$28))</f>
        <v>0</v>
      </c>
      <c r="CRF53" s="775">
        <f t="shared" si="1966"/>
        <v>0</v>
      </c>
      <c r="CRG53" s="775">
        <f t="shared" ref="CRG53" si="1967">IF(OR(CRE26&lt;$C$18,CRE26&gt;($C$18+9)),0,IF($F$2=1,IF($F$53&lt;(INDEX($G$33:$AJ$33,MATCH($E$18,$G$31:$AJ$31))),CRE$28,CRE$38),CRE$28))</f>
        <v>0</v>
      </c>
      <c r="CRH53" s="775">
        <f t="shared" ref="CRH53:CRI53" si="1968">IF(OR(CRF26&lt;$C$18,CRF26&gt;($C$18+9)),0,IF($F$2=1,IF($F$53&lt;(INDEX($G$33:$AJ$33,MATCH($E$18,$G$31:$AJ$31))),CRF$28,CRF$38),CRF$28))</f>
        <v>0</v>
      </c>
      <c r="CRI53" s="775">
        <f t="shared" si="1968"/>
        <v>0</v>
      </c>
      <c r="CRJ53" s="775">
        <f t="shared" ref="CRJ53" si="1969">IF(OR(CRH26&lt;$C$18,CRH26&gt;($C$18+9)),0,IF($F$2=1,IF($F$53&lt;(INDEX($G$33:$AJ$33,MATCH($E$18,$G$31:$AJ$31))),CRH$28,CRH$38),CRH$28))</f>
        <v>0</v>
      </c>
      <c r="CRK53" s="775">
        <f t="shared" ref="CRK53:CRL53" si="1970">IF(OR(CRI26&lt;$C$18,CRI26&gt;($C$18+9)),0,IF($F$2=1,IF($F$53&lt;(INDEX($G$33:$AJ$33,MATCH($E$18,$G$31:$AJ$31))),CRI$28,CRI$38),CRI$28))</f>
        <v>0</v>
      </c>
      <c r="CRL53" s="775">
        <f t="shared" si="1970"/>
        <v>0</v>
      </c>
      <c r="CRM53" s="775">
        <f t="shared" ref="CRM53" si="1971">IF(OR(CRK26&lt;$C$18,CRK26&gt;($C$18+9)),0,IF($F$2=1,IF($F$53&lt;(INDEX($G$33:$AJ$33,MATCH($E$18,$G$31:$AJ$31))),CRK$28,CRK$38),CRK$28))</f>
        <v>0</v>
      </c>
      <c r="CRN53" s="775">
        <f t="shared" ref="CRN53:CRO53" si="1972">IF(OR(CRL26&lt;$C$18,CRL26&gt;($C$18+9)),0,IF($F$2=1,IF($F$53&lt;(INDEX($G$33:$AJ$33,MATCH($E$18,$G$31:$AJ$31))),CRL$28,CRL$38),CRL$28))</f>
        <v>0</v>
      </c>
      <c r="CRO53" s="775">
        <f t="shared" si="1972"/>
        <v>0</v>
      </c>
      <c r="CRP53" s="775">
        <f t="shared" ref="CRP53" si="1973">IF(OR(CRN26&lt;$C$18,CRN26&gt;($C$18+9)),0,IF($F$2=1,IF($F$53&lt;(INDEX($G$33:$AJ$33,MATCH($E$18,$G$31:$AJ$31))),CRN$28,CRN$38),CRN$28))</f>
        <v>0</v>
      </c>
      <c r="CRQ53" s="775">
        <f t="shared" ref="CRQ53:CRR53" si="1974">IF(OR(CRO26&lt;$C$18,CRO26&gt;($C$18+9)),0,IF($F$2=1,IF($F$53&lt;(INDEX($G$33:$AJ$33,MATCH($E$18,$G$31:$AJ$31))),CRO$28,CRO$38),CRO$28))</f>
        <v>0</v>
      </c>
      <c r="CRR53" s="775">
        <f t="shared" si="1974"/>
        <v>0</v>
      </c>
      <c r="CRS53" s="775">
        <f t="shared" ref="CRS53" si="1975">IF(OR(CRQ26&lt;$C$18,CRQ26&gt;($C$18+9)),0,IF($F$2=1,IF($F$53&lt;(INDEX($G$33:$AJ$33,MATCH($E$18,$G$31:$AJ$31))),CRQ$28,CRQ$38),CRQ$28))</f>
        <v>0</v>
      </c>
      <c r="CRT53" s="775">
        <f t="shared" ref="CRT53:CRU53" si="1976">IF(OR(CRR26&lt;$C$18,CRR26&gt;($C$18+9)),0,IF($F$2=1,IF($F$53&lt;(INDEX($G$33:$AJ$33,MATCH($E$18,$G$31:$AJ$31))),CRR$28,CRR$38),CRR$28))</f>
        <v>0</v>
      </c>
      <c r="CRU53" s="775">
        <f t="shared" si="1976"/>
        <v>0</v>
      </c>
      <c r="CRV53" s="775">
        <f t="shared" ref="CRV53" si="1977">IF(OR(CRT26&lt;$C$18,CRT26&gt;($C$18+9)),0,IF($F$2=1,IF($F$53&lt;(INDEX($G$33:$AJ$33,MATCH($E$18,$G$31:$AJ$31))),CRT$28,CRT$38),CRT$28))</f>
        <v>0</v>
      </c>
      <c r="CRW53" s="775">
        <f t="shared" ref="CRW53:CRX53" si="1978">IF(OR(CRU26&lt;$C$18,CRU26&gt;($C$18+9)),0,IF($F$2=1,IF($F$53&lt;(INDEX($G$33:$AJ$33,MATCH($E$18,$G$31:$AJ$31))),CRU$28,CRU$38),CRU$28))</f>
        <v>0</v>
      </c>
      <c r="CRX53" s="775">
        <f t="shared" si="1978"/>
        <v>0</v>
      </c>
      <c r="CRY53" s="775">
        <f t="shared" ref="CRY53" si="1979">IF(OR(CRW26&lt;$C$18,CRW26&gt;($C$18+9)),0,IF($F$2=1,IF($F$53&lt;(INDEX($G$33:$AJ$33,MATCH($E$18,$G$31:$AJ$31))),CRW$28,CRW$38),CRW$28))</f>
        <v>0</v>
      </c>
      <c r="CRZ53" s="775">
        <f t="shared" ref="CRZ53:CSA53" si="1980">IF(OR(CRX26&lt;$C$18,CRX26&gt;($C$18+9)),0,IF($F$2=1,IF($F$53&lt;(INDEX($G$33:$AJ$33,MATCH($E$18,$G$31:$AJ$31))),CRX$28,CRX$38),CRX$28))</f>
        <v>0</v>
      </c>
      <c r="CSA53" s="775">
        <f t="shared" si="1980"/>
        <v>0</v>
      </c>
      <c r="CSB53" s="775">
        <f t="shared" ref="CSB53" si="1981">IF(OR(CRZ26&lt;$C$18,CRZ26&gt;($C$18+9)),0,IF($F$2=1,IF($F$53&lt;(INDEX($G$33:$AJ$33,MATCH($E$18,$G$31:$AJ$31))),CRZ$28,CRZ$38),CRZ$28))</f>
        <v>0</v>
      </c>
      <c r="CSC53" s="775">
        <f t="shared" ref="CSC53:CSD53" si="1982">IF(OR(CSA26&lt;$C$18,CSA26&gt;($C$18+9)),0,IF($F$2=1,IF($F$53&lt;(INDEX($G$33:$AJ$33,MATCH($E$18,$G$31:$AJ$31))),CSA$28,CSA$38),CSA$28))</f>
        <v>0</v>
      </c>
      <c r="CSD53" s="775">
        <f t="shared" si="1982"/>
        <v>0</v>
      </c>
      <c r="CSE53" s="775">
        <f t="shared" ref="CSE53" si="1983">IF(OR(CSC26&lt;$C$18,CSC26&gt;($C$18+9)),0,IF($F$2=1,IF($F$53&lt;(INDEX($G$33:$AJ$33,MATCH($E$18,$G$31:$AJ$31))),CSC$28,CSC$38),CSC$28))</f>
        <v>0</v>
      </c>
      <c r="CSF53" s="775">
        <f t="shared" ref="CSF53:CSG53" si="1984">IF(OR(CSD26&lt;$C$18,CSD26&gt;($C$18+9)),0,IF($F$2=1,IF($F$53&lt;(INDEX($G$33:$AJ$33,MATCH($E$18,$G$31:$AJ$31))),CSD$28,CSD$38),CSD$28))</f>
        <v>0</v>
      </c>
      <c r="CSG53" s="775">
        <f t="shared" si="1984"/>
        <v>0</v>
      </c>
      <c r="CSH53" s="775">
        <f t="shared" ref="CSH53" si="1985">IF(OR(CSF26&lt;$C$18,CSF26&gt;($C$18+9)),0,IF($F$2=1,IF($F$53&lt;(INDEX($G$33:$AJ$33,MATCH($E$18,$G$31:$AJ$31))),CSF$28,CSF$38),CSF$28))</f>
        <v>0</v>
      </c>
      <c r="CSI53" s="775">
        <f t="shared" ref="CSI53:CSJ53" si="1986">IF(OR(CSG26&lt;$C$18,CSG26&gt;($C$18+9)),0,IF($F$2=1,IF($F$53&lt;(INDEX($G$33:$AJ$33,MATCH($E$18,$G$31:$AJ$31))),CSG$28,CSG$38),CSG$28))</f>
        <v>0</v>
      </c>
      <c r="CSJ53" s="775">
        <f t="shared" si="1986"/>
        <v>0</v>
      </c>
      <c r="CSK53" s="775">
        <f t="shared" ref="CSK53" si="1987">IF(OR(CSI26&lt;$C$18,CSI26&gt;($C$18+9)),0,IF($F$2=1,IF($F$53&lt;(INDEX($G$33:$AJ$33,MATCH($E$18,$G$31:$AJ$31))),CSI$28,CSI$38),CSI$28))</f>
        <v>0</v>
      </c>
      <c r="CSL53" s="775">
        <f t="shared" ref="CSL53:CSM53" si="1988">IF(OR(CSJ26&lt;$C$18,CSJ26&gt;($C$18+9)),0,IF($F$2=1,IF($F$53&lt;(INDEX($G$33:$AJ$33,MATCH($E$18,$G$31:$AJ$31))),CSJ$28,CSJ$38),CSJ$28))</f>
        <v>0</v>
      </c>
      <c r="CSM53" s="775">
        <f t="shared" si="1988"/>
        <v>0</v>
      </c>
      <c r="CSN53" s="775">
        <f t="shared" ref="CSN53" si="1989">IF(OR(CSL26&lt;$C$18,CSL26&gt;($C$18+9)),0,IF($F$2=1,IF($F$53&lt;(INDEX($G$33:$AJ$33,MATCH($E$18,$G$31:$AJ$31))),CSL$28,CSL$38),CSL$28))</f>
        <v>0</v>
      </c>
      <c r="CSO53" s="775">
        <f t="shared" ref="CSO53:CSP53" si="1990">IF(OR(CSM26&lt;$C$18,CSM26&gt;($C$18+9)),0,IF($F$2=1,IF($F$53&lt;(INDEX($G$33:$AJ$33,MATCH($E$18,$G$31:$AJ$31))),CSM$28,CSM$38),CSM$28))</f>
        <v>0</v>
      </c>
      <c r="CSP53" s="775">
        <f t="shared" si="1990"/>
        <v>0</v>
      </c>
      <c r="CSQ53" s="775">
        <f t="shared" ref="CSQ53" si="1991">IF(OR(CSO26&lt;$C$18,CSO26&gt;($C$18+9)),0,IF($F$2=1,IF($F$53&lt;(INDEX($G$33:$AJ$33,MATCH($E$18,$G$31:$AJ$31))),CSO$28,CSO$38),CSO$28))</f>
        <v>0</v>
      </c>
      <c r="CSR53" s="775">
        <f t="shared" ref="CSR53:CSS53" si="1992">IF(OR(CSP26&lt;$C$18,CSP26&gt;($C$18+9)),0,IF($F$2=1,IF($F$53&lt;(INDEX($G$33:$AJ$33,MATCH($E$18,$G$31:$AJ$31))),CSP$28,CSP$38),CSP$28))</f>
        <v>0</v>
      </c>
      <c r="CSS53" s="775">
        <f t="shared" si="1992"/>
        <v>0</v>
      </c>
      <c r="CST53" s="775">
        <f t="shared" ref="CST53" si="1993">IF(OR(CSR26&lt;$C$18,CSR26&gt;($C$18+9)),0,IF($F$2=1,IF($F$53&lt;(INDEX($G$33:$AJ$33,MATCH($E$18,$G$31:$AJ$31))),CSR$28,CSR$38),CSR$28))</f>
        <v>0</v>
      </c>
      <c r="CSU53" s="775">
        <f t="shared" ref="CSU53:CSV53" si="1994">IF(OR(CSS26&lt;$C$18,CSS26&gt;($C$18+9)),0,IF($F$2=1,IF($F$53&lt;(INDEX($G$33:$AJ$33,MATCH($E$18,$G$31:$AJ$31))),CSS$28,CSS$38),CSS$28))</f>
        <v>0</v>
      </c>
      <c r="CSV53" s="775">
        <f t="shared" si="1994"/>
        <v>0</v>
      </c>
      <c r="CSW53" s="775">
        <f t="shared" ref="CSW53" si="1995">IF(OR(CSU26&lt;$C$18,CSU26&gt;($C$18+9)),0,IF($F$2=1,IF($F$53&lt;(INDEX($G$33:$AJ$33,MATCH($E$18,$G$31:$AJ$31))),CSU$28,CSU$38),CSU$28))</f>
        <v>0</v>
      </c>
      <c r="CSX53" s="775">
        <f t="shared" ref="CSX53:CSY53" si="1996">IF(OR(CSV26&lt;$C$18,CSV26&gt;($C$18+9)),0,IF($F$2=1,IF($F$53&lt;(INDEX($G$33:$AJ$33,MATCH($E$18,$G$31:$AJ$31))),CSV$28,CSV$38),CSV$28))</f>
        <v>0</v>
      </c>
      <c r="CSY53" s="775">
        <f t="shared" si="1996"/>
        <v>0</v>
      </c>
      <c r="CSZ53" s="775">
        <f t="shared" ref="CSZ53" si="1997">IF(OR(CSX26&lt;$C$18,CSX26&gt;($C$18+9)),0,IF($F$2=1,IF($F$53&lt;(INDEX($G$33:$AJ$33,MATCH($E$18,$G$31:$AJ$31))),CSX$28,CSX$38),CSX$28))</f>
        <v>0</v>
      </c>
      <c r="CTA53" s="775">
        <f t="shared" ref="CTA53:CTB53" si="1998">IF(OR(CSY26&lt;$C$18,CSY26&gt;($C$18+9)),0,IF($F$2=1,IF($F$53&lt;(INDEX($G$33:$AJ$33,MATCH($E$18,$G$31:$AJ$31))),CSY$28,CSY$38),CSY$28))</f>
        <v>0</v>
      </c>
      <c r="CTB53" s="775">
        <f t="shared" si="1998"/>
        <v>0</v>
      </c>
      <c r="CTC53" s="775">
        <f t="shared" ref="CTC53" si="1999">IF(OR(CTA26&lt;$C$18,CTA26&gt;($C$18+9)),0,IF($F$2=1,IF($F$53&lt;(INDEX($G$33:$AJ$33,MATCH($E$18,$G$31:$AJ$31))),CTA$28,CTA$38),CTA$28))</f>
        <v>0</v>
      </c>
      <c r="CTD53" s="775">
        <f t="shared" ref="CTD53:CTE53" si="2000">IF(OR(CTB26&lt;$C$18,CTB26&gt;($C$18+9)),0,IF($F$2=1,IF($F$53&lt;(INDEX($G$33:$AJ$33,MATCH($E$18,$G$31:$AJ$31))),CTB$28,CTB$38),CTB$28))</f>
        <v>0</v>
      </c>
      <c r="CTE53" s="775">
        <f t="shared" si="2000"/>
        <v>0</v>
      </c>
      <c r="CTF53" s="775">
        <f t="shared" ref="CTF53" si="2001">IF(OR(CTD26&lt;$C$18,CTD26&gt;($C$18+9)),0,IF($F$2=1,IF($F$53&lt;(INDEX($G$33:$AJ$33,MATCH($E$18,$G$31:$AJ$31))),CTD$28,CTD$38),CTD$28))</f>
        <v>0</v>
      </c>
      <c r="CTG53" s="775">
        <f t="shared" ref="CTG53:CTH53" si="2002">IF(OR(CTE26&lt;$C$18,CTE26&gt;($C$18+9)),0,IF($F$2=1,IF($F$53&lt;(INDEX($G$33:$AJ$33,MATCH($E$18,$G$31:$AJ$31))),CTE$28,CTE$38),CTE$28))</f>
        <v>0</v>
      </c>
      <c r="CTH53" s="775">
        <f t="shared" si="2002"/>
        <v>0</v>
      </c>
      <c r="CTI53" s="775">
        <f t="shared" ref="CTI53" si="2003">IF(OR(CTG26&lt;$C$18,CTG26&gt;($C$18+9)),0,IF($F$2=1,IF($F$53&lt;(INDEX($G$33:$AJ$33,MATCH($E$18,$G$31:$AJ$31))),CTG$28,CTG$38),CTG$28))</f>
        <v>0</v>
      </c>
      <c r="CTJ53" s="775">
        <f t="shared" ref="CTJ53:CTK53" si="2004">IF(OR(CTH26&lt;$C$18,CTH26&gt;($C$18+9)),0,IF($F$2=1,IF($F$53&lt;(INDEX($G$33:$AJ$33,MATCH($E$18,$G$31:$AJ$31))),CTH$28,CTH$38),CTH$28))</f>
        <v>0</v>
      </c>
      <c r="CTK53" s="775">
        <f t="shared" si="2004"/>
        <v>0</v>
      </c>
      <c r="CTL53" s="775">
        <f t="shared" ref="CTL53" si="2005">IF(OR(CTJ26&lt;$C$18,CTJ26&gt;($C$18+9)),0,IF($F$2=1,IF($F$53&lt;(INDEX($G$33:$AJ$33,MATCH($E$18,$G$31:$AJ$31))),CTJ$28,CTJ$38),CTJ$28))</f>
        <v>0</v>
      </c>
      <c r="CTM53" s="775">
        <f t="shared" ref="CTM53:CTN53" si="2006">IF(OR(CTK26&lt;$C$18,CTK26&gt;($C$18+9)),0,IF($F$2=1,IF($F$53&lt;(INDEX($G$33:$AJ$33,MATCH($E$18,$G$31:$AJ$31))),CTK$28,CTK$38),CTK$28))</f>
        <v>0</v>
      </c>
      <c r="CTN53" s="775">
        <f t="shared" si="2006"/>
        <v>0</v>
      </c>
      <c r="CTO53" s="775">
        <f t="shared" ref="CTO53" si="2007">IF(OR(CTM26&lt;$C$18,CTM26&gt;($C$18+9)),0,IF($F$2=1,IF($F$53&lt;(INDEX($G$33:$AJ$33,MATCH($E$18,$G$31:$AJ$31))),CTM$28,CTM$38),CTM$28))</f>
        <v>0</v>
      </c>
      <c r="CTP53" s="775">
        <f t="shared" ref="CTP53:CTQ53" si="2008">IF(OR(CTN26&lt;$C$18,CTN26&gt;($C$18+9)),0,IF($F$2=1,IF($F$53&lt;(INDEX($G$33:$AJ$33,MATCH($E$18,$G$31:$AJ$31))),CTN$28,CTN$38),CTN$28))</f>
        <v>0</v>
      </c>
      <c r="CTQ53" s="775">
        <f t="shared" si="2008"/>
        <v>0</v>
      </c>
      <c r="CTR53" s="775">
        <f t="shared" ref="CTR53" si="2009">IF(OR(CTP26&lt;$C$18,CTP26&gt;($C$18+9)),0,IF($F$2=1,IF($F$53&lt;(INDEX($G$33:$AJ$33,MATCH($E$18,$G$31:$AJ$31))),CTP$28,CTP$38),CTP$28))</f>
        <v>0</v>
      </c>
      <c r="CTS53" s="775">
        <f t="shared" ref="CTS53:CTT53" si="2010">IF(OR(CTQ26&lt;$C$18,CTQ26&gt;($C$18+9)),0,IF($F$2=1,IF($F$53&lt;(INDEX($G$33:$AJ$33,MATCH($E$18,$G$31:$AJ$31))),CTQ$28,CTQ$38),CTQ$28))</f>
        <v>0</v>
      </c>
      <c r="CTT53" s="775">
        <f t="shared" si="2010"/>
        <v>0</v>
      </c>
      <c r="CTU53" s="775">
        <f t="shared" ref="CTU53" si="2011">IF(OR(CTS26&lt;$C$18,CTS26&gt;($C$18+9)),0,IF($F$2=1,IF($F$53&lt;(INDEX($G$33:$AJ$33,MATCH($E$18,$G$31:$AJ$31))),CTS$28,CTS$38),CTS$28))</f>
        <v>0</v>
      </c>
      <c r="CTV53" s="775">
        <f t="shared" ref="CTV53:CTW53" si="2012">IF(OR(CTT26&lt;$C$18,CTT26&gt;($C$18+9)),0,IF($F$2=1,IF($F$53&lt;(INDEX($G$33:$AJ$33,MATCH($E$18,$G$31:$AJ$31))),CTT$28,CTT$38),CTT$28))</f>
        <v>0</v>
      </c>
      <c r="CTW53" s="775">
        <f t="shared" si="2012"/>
        <v>0</v>
      </c>
      <c r="CTX53" s="775">
        <f t="shared" ref="CTX53" si="2013">IF(OR(CTV26&lt;$C$18,CTV26&gt;($C$18+9)),0,IF($F$2=1,IF($F$53&lt;(INDEX($G$33:$AJ$33,MATCH($E$18,$G$31:$AJ$31))),CTV$28,CTV$38),CTV$28))</f>
        <v>0</v>
      </c>
      <c r="CTY53" s="775">
        <f t="shared" ref="CTY53:CTZ53" si="2014">IF(OR(CTW26&lt;$C$18,CTW26&gt;($C$18+9)),0,IF($F$2=1,IF($F$53&lt;(INDEX($G$33:$AJ$33,MATCH($E$18,$G$31:$AJ$31))),CTW$28,CTW$38),CTW$28))</f>
        <v>0</v>
      </c>
      <c r="CTZ53" s="775">
        <f t="shared" si="2014"/>
        <v>0</v>
      </c>
      <c r="CUA53" s="775">
        <f t="shared" ref="CUA53" si="2015">IF(OR(CTY26&lt;$C$18,CTY26&gt;($C$18+9)),0,IF($F$2=1,IF($F$53&lt;(INDEX($G$33:$AJ$33,MATCH($E$18,$G$31:$AJ$31))),CTY$28,CTY$38),CTY$28))</f>
        <v>0</v>
      </c>
      <c r="CUB53" s="775">
        <f t="shared" ref="CUB53:CUC53" si="2016">IF(OR(CTZ26&lt;$C$18,CTZ26&gt;($C$18+9)),0,IF($F$2=1,IF($F$53&lt;(INDEX($G$33:$AJ$33,MATCH($E$18,$G$31:$AJ$31))),CTZ$28,CTZ$38),CTZ$28))</f>
        <v>0</v>
      </c>
      <c r="CUC53" s="775">
        <f t="shared" si="2016"/>
        <v>0</v>
      </c>
      <c r="CUD53" s="775">
        <f t="shared" ref="CUD53" si="2017">IF(OR(CUB26&lt;$C$18,CUB26&gt;($C$18+9)),0,IF($F$2=1,IF($F$53&lt;(INDEX($G$33:$AJ$33,MATCH($E$18,$G$31:$AJ$31))),CUB$28,CUB$38),CUB$28))</f>
        <v>0</v>
      </c>
      <c r="CUE53" s="775">
        <f t="shared" ref="CUE53:CUF53" si="2018">IF(OR(CUC26&lt;$C$18,CUC26&gt;($C$18+9)),0,IF($F$2=1,IF($F$53&lt;(INDEX($G$33:$AJ$33,MATCH($E$18,$G$31:$AJ$31))),CUC$28,CUC$38),CUC$28))</f>
        <v>0</v>
      </c>
      <c r="CUF53" s="775">
        <f t="shared" si="2018"/>
        <v>0</v>
      </c>
      <c r="CUG53" s="775">
        <f t="shared" ref="CUG53" si="2019">IF(OR(CUE26&lt;$C$18,CUE26&gt;($C$18+9)),0,IF($F$2=1,IF($F$53&lt;(INDEX($G$33:$AJ$33,MATCH($E$18,$G$31:$AJ$31))),CUE$28,CUE$38),CUE$28))</f>
        <v>0</v>
      </c>
      <c r="CUH53" s="775">
        <f t="shared" ref="CUH53:CUI53" si="2020">IF(OR(CUF26&lt;$C$18,CUF26&gt;($C$18+9)),0,IF($F$2=1,IF($F$53&lt;(INDEX($G$33:$AJ$33,MATCH($E$18,$G$31:$AJ$31))),CUF$28,CUF$38),CUF$28))</f>
        <v>0</v>
      </c>
      <c r="CUI53" s="775">
        <f t="shared" si="2020"/>
        <v>0</v>
      </c>
      <c r="CUJ53" s="775">
        <f t="shared" ref="CUJ53" si="2021">IF(OR(CUH26&lt;$C$18,CUH26&gt;($C$18+9)),0,IF($F$2=1,IF($F$53&lt;(INDEX($G$33:$AJ$33,MATCH($E$18,$G$31:$AJ$31))),CUH$28,CUH$38),CUH$28))</f>
        <v>0</v>
      </c>
      <c r="CUK53" s="775">
        <f t="shared" ref="CUK53:CUL53" si="2022">IF(OR(CUI26&lt;$C$18,CUI26&gt;($C$18+9)),0,IF($F$2=1,IF($F$53&lt;(INDEX($G$33:$AJ$33,MATCH($E$18,$G$31:$AJ$31))),CUI$28,CUI$38),CUI$28))</f>
        <v>0</v>
      </c>
      <c r="CUL53" s="775">
        <f t="shared" si="2022"/>
        <v>0</v>
      </c>
      <c r="CUM53" s="775">
        <f t="shared" ref="CUM53" si="2023">IF(OR(CUK26&lt;$C$18,CUK26&gt;($C$18+9)),0,IF($F$2=1,IF($F$53&lt;(INDEX($G$33:$AJ$33,MATCH($E$18,$G$31:$AJ$31))),CUK$28,CUK$38),CUK$28))</f>
        <v>0</v>
      </c>
      <c r="CUN53" s="775">
        <f t="shared" ref="CUN53:CUO53" si="2024">IF(OR(CUL26&lt;$C$18,CUL26&gt;($C$18+9)),0,IF($F$2=1,IF($F$53&lt;(INDEX($G$33:$AJ$33,MATCH($E$18,$G$31:$AJ$31))),CUL$28,CUL$38),CUL$28))</f>
        <v>0</v>
      </c>
      <c r="CUO53" s="775">
        <f t="shared" si="2024"/>
        <v>0</v>
      </c>
      <c r="CUP53" s="775">
        <f t="shared" ref="CUP53" si="2025">IF(OR(CUN26&lt;$C$18,CUN26&gt;($C$18+9)),0,IF($F$2=1,IF($F$53&lt;(INDEX($G$33:$AJ$33,MATCH($E$18,$G$31:$AJ$31))),CUN$28,CUN$38),CUN$28))</f>
        <v>0</v>
      </c>
      <c r="CUQ53" s="775">
        <f t="shared" ref="CUQ53:CUR53" si="2026">IF(OR(CUO26&lt;$C$18,CUO26&gt;($C$18+9)),0,IF($F$2=1,IF($F$53&lt;(INDEX($G$33:$AJ$33,MATCH($E$18,$G$31:$AJ$31))),CUO$28,CUO$38),CUO$28))</f>
        <v>0</v>
      </c>
      <c r="CUR53" s="775">
        <f t="shared" si="2026"/>
        <v>0</v>
      </c>
      <c r="CUS53" s="775">
        <f t="shared" ref="CUS53" si="2027">IF(OR(CUQ26&lt;$C$18,CUQ26&gt;($C$18+9)),0,IF($F$2=1,IF($F$53&lt;(INDEX($G$33:$AJ$33,MATCH($E$18,$G$31:$AJ$31))),CUQ$28,CUQ$38),CUQ$28))</f>
        <v>0</v>
      </c>
      <c r="CUT53" s="775">
        <f t="shared" ref="CUT53:CUU53" si="2028">IF(OR(CUR26&lt;$C$18,CUR26&gt;($C$18+9)),0,IF($F$2=1,IF($F$53&lt;(INDEX($G$33:$AJ$33,MATCH($E$18,$G$31:$AJ$31))),CUR$28,CUR$38),CUR$28))</f>
        <v>0</v>
      </c>
      <c r="CUU53" s="775">
        <f t="shared" si="2028"/>
        <v>0</v>
      </c>
      <c r="CUV53" s="775">
        <f t="shared" ref="CUV53" si="2029">IF(OR(CUT26&lt;$C$18,CUT26&gt;($C$18+9)),0,IF($F$2=1,IF($F$53&lt;(INDEX($G$33:$AJ$33,MATCH($E$18,$G$31:$AJ$31))),CUT$28,CUT$38),CUT$28))</f>
        <v>0</v>
      </c>
      <c r="CUW53" s="775">
        <f t="shared" ref="CUW53:CUX53" si="2030">IF(OR(CUU26&lt;$C$18,CUU26&gt;($C$18+9)),0,IF($F$2=1,IF($F$53&lt;(INDEX($G$33:$AJ$33,MATCH($E$18,$G$31:$AJ$31))),CUU$28,CUU$38),CUU$28))</f>
        <v>0</v>
      </c>
      <c r="CUX53" s="775">
        <f t="shared" si="2030"/>
        <v>0</v>
      </c>
      <c r="CUY53" s="775">
        <f t="shared" ref="CUY53" si="2031">IF(OR(CUW26&lt;$C$18,CUW26&gt;($C$18+9)),0,IF($F$2=1,IF($F$53&lt;(INDEX($G$33:$AJ$33,MATCH($E$18,$G$31:$AJ$31))),CUW$28,CUW$38),CUW$28))</f>
        <v>0</v>
      </c>
      <c r="CUZ53" s="775">
        <f t="shared" ref="CUZ53:CVA53" si="2032">IF(OR(CUX26&lt;$C$18,CUX26&gt;($C$18+9)),0,IF($F$2=1,IF($F$53&lt;(INDEX($G$33:$AJ$33,MATCH($E$18,$G$31:$AJ$31))),CUX$28,CUX$38),CUX$28))</f>
        <v>0</v>
      </c>
      <c r="CVA53" s="775">
        <f t="shared" si="2032"/>
        <v>0</v>
      </c>
      <c r="CVB53" s="775">
        <f t="shared" ref="CVB53" si="2033">IF(OR(CUZ26&lt;$C$18,CUZ26&gt;($C$18+9)),0,IF($F$2=1,IF($F$53&lt;(INDEX($G$33:$AJ$33,MATCH($E$18,$G$31:$AJ$31))),CUZ$28,CUZ$38),CUZ$28))</f>
        <v>0</v>
      </c>
      <c r="CVC53" s="775">
        <f t="shared" ref="CVC53:CVD53" si="2034">IF(OR(CVA26&lt;$C$18,CVA26&gt;($C$18+9)),0,IF($F$2=1,IF($F$53&lt;(INDEX($G$33:$AJ$33,MATCH($E$18,$G$31:$AJ$31))),CVA$28,CVA$38),CVA$28))</f>
        <v>0</v>
      </c>
      <c r="CVD53" s="775">
        <f t="shared" si="2034"/>
        <v>0</v>
      </c>
      <c r="CVE53" s="775">
        <f t="shared" ref="CVE53" si="2035">IF(OR(CVC26&lt;$C$18,CVC26&gt;($C$18+9)),0,IF($F$2=1,IF($F$53&lt;(INDEX($G$33:$AJ$33,MATCH($E$18,$G$31:$AJ$31))),CVC$28,CVC$38),CVC$28))</f>
        <v>0</v>
      </c>
      <c r="CVF53" s="775">
        <f t="shared" ref="CVF53:CVG53" si="2036">IF(OR(CVD26&lt;$C$18,CVD26&gt;($C$18+9)),0,IF($F$2=1,IF($F$53&lt;(INDEX($G$33:$AJ$33,MATCH($E$18,$G$31:$AJ$31))),CVD$28,CVD$38),CVD$28))</f>
        <v>0</v>
      </c>
      <c r="CVG53" s="775">
        <f t="shared" si="2036"/>
        <v>0</v>
      </c>
      <c r="CVH53" s="775">
        <f t="shared" ref="CVH53" si="2037">IF(OR(CVF26&lt;$C$18,CVF26&gt;($C$18+9)),0,IF($F$2=1,IF($F$53&lt;(INDEX($G$33:$AJ$33,MATCH($E$18,$G$31:$AJ$31))),CVF$28,CVF$38),CVF$28))</f>
        <v>0</v>
      </c>
      <c r="CVI53" s="775">
        <f t="shared" ref="CVI53:CVJ53" si="2038">IF(OR(CVG26&lt;$C$18,CVG26&gt;($C$18+9)),0,IF($F$2=1,IF($F$53&lt;(INDEX($G$33:$AJ$33,MATCH($E$18,$G$31:$AJ$31))),CVG$28,CVG$38),CVG$28))</f>
        <v>0</v>
      </c>
      <c r="CVJ53" s="775">
        <f t="shared" si="2038"/>
        <v>0</v>
      </c>
      <c r="CVK53" s="775">
        <f t="shared" ref="CVK53" si="2039">IF(OR(CVI26&lt;$C$18,CVI26&gt;($C$18+9)),0,IF($F$2=1,IF($F$53&lt;(INDEX($G$33:$AJ$33,MATCH($E$18,$G$31:$AJ$31))),CVI$28,CVI$38),CVI$28))</f>
        <v>0</v>
      </c>
      <c r="CVL53" s="775">
        <f t="shared" ref="CVL53:CVM53" si="2040">IF(OR(CVJ26&lt;$C$18,CVJ26&gt;($C$18+9)),0,IF($F$2=1,IF($F$53&lt;(INDEX($G$33:$AJ$33,MATCH($E$18,$G$31:$AJ$31))),CVJ$28,CVJ$38),CVJ$28))</f>
        <v>0</v>
      </c>
      <c r="CVM53" s="775">
        <f t="shared" si="2040"/>
        <v>0</v>
      </c>
      <c r="CVN53" s="775">
        <f t="shared" ref="CVN53" si="2041">IF(OR(CVL26&lt;$C$18,CVL26&gt;($C$18+9)),0,IF($F$2=1,IF($F$53&lt;(INDEX($G$33:$AJ$33,MATCH($E$18,$G$31:$AJ$31))),CVL$28,CVL$38),CVL$28))</f>
        <v>0</v>
      </c>
      <c r="CVO53" s="775">
        <f t="shared" ref="CVO53:CVP53" si="2042">IF(OR(CVM26&lt;$C$18,CVM26&gt;($C$18+9)),0,IF($F$2=1,IF($F$53&lt;(INDEX($G$33:$AJ$33,MATCH($E$18,$G$31:$AJ$31))),CVM$28,CVM$38),CVM$28))</f>
        <v>0</v>
      </c>
      <c r="CVP53" s="775">
        <f t="shared" si="2042"/>
        <v>0</v>
      </c>
      <c r="CVQ53" s="775">
        <f t="shared" ref="CVQ53" si="2043">IF(OR(CVO26&lt;$C$18,CVO26&gt;($C$18+9)),0,IF($F$2=1,IF($F$53&lt;(INDEX($G$33:$AJ$33,MATCH($E$18,$G$31:$AJ$31))),CVO$28,CVO$38),CVO$28))</f>
        <v>0</v>
      </c>
      <c r="CVR53" s="775">
        <f t="shared" ref="CVR53:CVS53" si="2044">IF(OR(CVP26&lt;$C$18,CVP26&gt;($C$18+9)),0,IF($F$2=1,IF($F$53&lt;(INDEX($G$33:$AJ$33,MATCH($E$18,$G$31:$AJ$31))),CVP$28,CVP$38),CVP$28))</f>
        <v>0</v>
      </c>
      <c r="CVS53" s="775">
        <f t="shared" si="2044"/>
        <v>0</v>
      </c>
      <c r="CVT53" s="775">
        <f t="shared" ref="CVT53" si="2045">IF(OR(CVR26&lt;$C$18,CVR26&gt;($C$18+9)),0,IF($F$2=1,IF($F$53&lt;(INDEX($G$33:$AJ$33,MATCH($E$18,$G$31:$AJ$31))),CVR$28,CVR$38),CVR$28))</f>
        <v>0</v>
      </c>
      <c r="CVU53" s="775">
        <f t="shared" ref="CVU53:CVV53" si="2046">IF(OR(CVS26&lt;$C$18,CVS26&gt;($C$18+9)),0,IF($F$2=1,IF($F$53&lt;(INDEX($G$33:$AJ$33,MATCH($E$18,$G$31:$AJ$31))),CVS$28,CVS$38),CVS$28))</f>
        <v>0</v>
      </c>
      <c r="CVV53" s="775">
        <f t="shared" si="2046"/>
        <v>0</v>
      </c>
      <c r="CVW53" s="775">
        <f t="shared" ref="CVW53" si="2047">IF(OR(CVU26&lt;$C$18,CVU26&gt;($C$18+9)),0,IF($F$2=1,IF($F$53&lt;(INDEX($G$33:$AJ$33,MATCH($E$18,$G$31:$AJ$31))),CVU$28,CVU$38),CVU$28))</f>
        <v>0</v>
      </c>
      <c r="CVX53" s="775">
        <f t="shared" ref="CVX53:CVY53" si="2048">IF(OR(CVV26&lt;$C$18,CVV26&gt;($C$18+9)),0,IF($F$2=1,IF($F$53&lt;(INDEX($G$33:$AJ$33,MATCH($E$18,$G$31:$AJ$31))),CVV$28,CVV$38),CVV$28))</f>
        <v>0</v>
      </c>
      <c r="CVY53" s="775">
        <f t="shared" si="2048"/>
        <v>0</v>
      </c>
      <c r="CVZ53" s="775">
        <f t="shared" ref="CVZ53" si="2049">IF(OR(CVX26&lt;$C$18,CVX26&gt;($C$18+9)),0,IF($F$2=1,IF($F$53&lt;(INDEX($G$33:$AJ$33,MATCH($E$18,$G$31:$AJ$31))),CVX$28,CVX$38),CVX$28))</f>
        <v>0</v>
      </c>
      <c r="CWA53" s="775">
        <f t="shared" ref="CWA53:CWB53" si="2050">IF(OR(CVY26&lt;$C$18,CVY26&gt;($C$18+9)),0,IF($F$2=1,IF($F$53&lt;(INDEX($G$33:$AJ$33,MATCH($E$18,$G$31:$AJ$31))),CVY$28,CVY$38),CVY$28))</f>
        <v>0</v>
      </c>
      <c r="CWB53" s="775">
        <f t="shared" si="2050"/>
        <v>0</v>
      </c>
      <c r="CWC53" s="775">
        <f t="shared" ref="CWC53" si="2051">IF(OR(CWA26&lt;$C$18,CWA26&gt;($C$18+9)),0,IF($F$2=1,IF($F$53&lt;(INDEX($G$33:$AJ$33,MATCH($E$18,$G$31:$AJ$31))),CWA$28,CWA$38),CWA$28))</f>
        <v>0</v>
      </c>
      <c r="CWD53" s="775">
        <f t="shared" ref="CWD53:CWE53" si="2052">IF(OR(CWB26&lt;$C$18,CWB26&gt;($C$18+9)),0,IF($F$2=1,IF($F$53&lt;(INDEX($G$33:$AJ$33,MATCH($E$18,$G$31:$AJ$31))),CWB$28,CWB$38),CWB$28))</f>
        <v>0</v>
      </c>
      <c r="CWE53" s="775">
        <f t="shared" si="2052"/>
        <v>0</v>
      </c>
      <c r="CWF53" s="775">
        <f t="shared" ref="CWF53" si="2053">IF(OR(CWD26&lt;$C$18,CWD26&gt;($C$18+9)),0,IF($F$2=1,IF($F$53&lt;(INDEX($G$33:$AJ$33,MATCH($E$18,$G$31:$AJ$31))),CWD$28,CWD$38),CWD$28))</f>
        <v>0</v>
      </c>
      <c r="CWG53" s="775">
        <f t="shared" ref="CWG53:CWH53" si="2054">IF(OR(CWE26&lt;$C$18,CWE26&gt;($C$18+9)),0,IF($F$2=1,IF($F$53&lt;(INDEX($G$33:$AJ$33,MATCH($E$18,$G$31:$AJ$31))),CWE$28,CWE$38),CWE$28))</f>
        <v>0</v>
      </c>
      <c r="CWH53" s="775">
        <f t="shared" si="2054"/>
        <v>0</v>
      </c>
      <c r="CWI53" s="775">
        <f t="shared" ref="CWI53" si="2055">IF(OR(CWG26&lt;$C$18,CWG26&gt;($C$18+9)),0,IF($F$2=1,IF($F$53&lt;(INDEX($G$33:$AJ$33,MATCH($E$18,$G$31:$AJ$31))),CWG$28,CWG$38),CWG$28))</f>
        <v>0</v>
      </c>
      <c r="CWJ53" s="775">
        <f t="shared" ref="CWJ53:CWK53" si="2056">IF(OR(CWH26&lt;$C$18,CWH26&gt;($C$18+9)),0,IF($F$2=1,IF($F$53&lt;(INDEX($G$33:$AJ$33,MATCH($E$18,$G$31:$AJ$31))),CWH$28,CWH$38),CWH$28))</f>
        <v>0</v>
      </c>
      <c r="CWK53" s="775">
        <f t="shared" si="2056"/>
        <v>0</v>
      </c>
      <c r="CWL53" s="775">
        <f t="shared" ref="CWL53" si="2057">IF(OR(CWJ26&lt;$C$18,CWJ26&gt;($C$18+9)),0,IF($F$2=1,IF($F$53&lt;(INDEX($G$33:$AJ$33,MATCH($E$18,$G$31:$AJ$31))),CWJ$28,CWJ$38),CWJ$28))</f>
        <v>0</v>
      </c>
      <c r="CWM53" s="775">
        <f t="shared" ref="CWM53:CWN53" si="2058">IF(OR(CWK26&lt;$C$18,CWK26&gt;($C$18+9)),0,IF($F$2=1,IF($F$53&lt;(INDEX($G$33:$AJ$33,MATCH($E$18,$G$31:$AJ$31))),CWK$28,CWK$38),CWK$28))</f>
        <v>0</v>
      </c>
      <c r="CWN53" s="775">
        <f t="shared" si="2058"/>
        <v>0</v>
      </c>
      <c r="CWO53" s="775">
        <f t="shared" ref="CWO53" si="2059">IF(OR(CWM26&lt;$C$18,CWM26&gt;($C$18+9)),0,IF($F$2=1,IF($F$53&lt;(INDEX($G$33:$AJ$33,MATCH($E$18,$G$31:$AJ$31))),CWM$28,CWM$38),CWM$28))</f>
        <v>0</v>
      </c>
      <c r="CWP53" s="775">
        <f t="shared" ref="CWP53:CWQ53" si="2060">IF(OR(CWN26&lt;$C$18,CWN26&gt;($C$18+9)),0,IF($F$2=1,IF($F$53&lt;(INDEX($G$33:$AJ$33,MATCH($E$18,$G$31:$AJ$31))),CWN$28,CWN$38),CWN$28))</f>
        <v>0</v>
      </c>
      <c r="CWQ53" s="775">
        <f t="shared" si="2060"/>
        <v>0</v>
      </c>
      <c r="CWR53" s="775">
        <f t="shared" ref="CWR53" si="2061">IF(OR(CWP26&lt;$C$18,CWP26&gt;($C$18+9)),0,IF($F$2=1,IF($F$53&lt;(INDEX($G$33:$AJ$33,MATCH($E$18,$G$31:$AJ$31))),CWP$28,CWP$38),CWP$28))</f>
        <v>0</v>
      </c>
      <c r="CWS53" s="775">
        <f t="shared" ref="CWS53:CWT53" si="2062">IF(OR(CWQ26&lt;$C$18,CWQ26&gt;($C$18+9)),0,IF($F$2=1,IF($F$53&lt;(INDEX($G$33:$AJ$33,MATCH($E$18,$G$31:$AJ$31))),CWQ$28,CWQ$38),CWQ$28))</f>
        <v>0</v>
      </c>
      <c r="CWT53" s="775">
        <f t="shared" si="2062"/>
        <v>0</v>
      </c>
      <c r="CWU53" s="775">
        <f t="shared" ref="CWU53" si="2063">IF(OR(CWS26&lt;$C$18,CWS26&gt;($C$18+9)),0,IF($F$2=1,IF($F$53&lt;(INDEX($G$33:$AJ$33,MATCH($E$18,$G$31:$AJ$31))),CWS$28,CWS$38),CWS$28))</f>
        <v>0</v>
      </c>
      <c r="CWV53" s="775">
        <f t="shared" ref="CWV53:CWW53" si="2064">IF(OR(CWT26&lt;$C$18,CWT26&gt;($C$18+9)),0,IF($F$2=1,IF($F$53&lt;(INDEX($G$33:$AJ$33,MATCH($E$18,$G$31:$AJ$31))),CWT$28,CWT$38),CWT$28))</f>
        <v>0</v>
      </c>
      <c r="CWW53" s="775">
        <f t="shared" si="2064"/>
        <v>0</v>
      </c>
      <c r="CWX53" s="775">
        <f t="shared" ref="CWX53" si="2065">IF(OR(CWV26&lt;$C$18,CWV26&gt;($C$18+9)),0,IF($F$2=1,IF($F$53&lt;(INDEX($G$33:$AJ$33,MATCH($E$18,$G$31:$AJ$31))),CWV$28,CWV$38),CWV$28))</f>
        <v>0</v>
      </c>
      <c r="CWY53" s="775">
        <f t="shared" ref="CWY53:CWZ53" si="2066">IF(OR(CWW26&lt;$C$18,CWW26&gt;($C$18+9)),0,IF($F$2=1,IF($F$53&lt;(INDEX($G$33:$AJ$33,MATCH($E$18,$G$31:$AJ$31))),CWW$28,CWW$38),CWW$28))</f>
        <v>0</v>
      </c>
      <c r="CWZ53" s="775">
        <f t="shared" si="2066"/>
        <v>0</v>
      </c>
      <c r="CXA53" s="775">
        <f t="shared" ref="CXA53" si="2067">IF(OR(CWY26&lt;$C$18,CWY26&gt;($C$18+9)),0,IF($F$2=1,IF($F$53&lt;(INDEX($G$33:$AJ$33,MATCH($E$18,$G$31:$AJ$31))),CWY$28,CWY$38),CWY$28))</f>
        <v>0</v>
      </c>
      <c r="CXB53" s="775">
        <f t="shared" ref="CXB53:CXC53" si="2068">IF(OR(CWZ26&lt;$C$18,CWZ26&gt;($C$18+9)),0,IF($F$2=1,IF($F$53&lt;(INDEX($G$33:$AJ$33,MATCH($E$18,$G$31:$AJ$31))),CWZ$28,CWZ$38),CWZ$28))</f>
        <v>0</v>
      </c>
      <c r="CXC53" s="775">
        <f t="shared" si="2068"/>
        <v>0</v>
      </c>
      <c r="CXD53" s="775">
        <f t="shared" ref="CXD53" si="2069">IF(OR(CXB26&lt;$C$18,CXB26&gt;($C$18+9)),0,IF($F$2=1,IF($F$53&lt;(INDEX($G$33:$AJ$33,MATCH($E$18,$G$31:$AJ$31))),CXB$28,CXB$38),CXB$28))</f>
        <v>0</v>
      </c>
      <c r="CXE53" s="775">
        <f t="shared" ref="CXE53:CXF53" si="2070">IF(OR(CXC26&lt;$C$18,CXC26&gt;($C$18+9)),0,IF($F$2=1,IF($F$53&lt;(INDEX($G$33:$AJ$33,MATCH($E$18,$G$31:$AJ$31))),CXC$28,CXC$38),CXC$28))</f>
        <v>0</v>
      </c>
      <c r="CXF53" s="775">
        <f t="shared" si="2070"/>
        <v>0</v>
      </c>
      <c r="CXG53" s="775">
        <f t="shared" ref="CXG53" si="2071">IF(OR(CXE26&lt;$C$18,CXE26&gt;($C$18+9)),0,IF($F$2=1,IF($F$53&lt;(INDEX($G$33:$AJ$33,MATCH($E$18,$G$31:$AJ$31))),CXE$28,CXE$38),CXE$28))</f>
        <v>0</v>
      </c>
      <c r="CXH53" s="775">
        <f t="shared" ref="CXH53:CXI53" si="2072">IF(OR(CXF26&lt;$C$18,CXF26&gt;($C$18+9)),0,IF($F$2=1,IF($F$53&lt;(INDEX($G$33:$AJ$33,MATCH($E$18,$G$31:$AJ$31))),CXF$28,CXF$38),CXF$28))</f>
        <v>0</v>
      </c>
      <c r="CXI53" s="775">
        <f t="shared" si="2072"/>
        <v>0</v>
      </c>
      <c r="CXJ53" s="775">
        <f t="shared" ref="CXJ53" si="2073">IF(OR(CXH26&lt;$C$18,CXH26&gt;($C$18+9)),0,IF($F$2=1,IF($F$53&lt;(INDEX($G$33:$AJ$33,MATCH($E$18,$G$31:$AJ$31))),CXH$28,CXH$38),CXH$28))</f>
        <v>0</v>
      </c>
      <c r="CXK53" s="775">
        <f t="shared" ref="CXK53:CXL53" si="2074">IF(OR(CXI26&lt;$C$18,CXI26&gt;($C$18+9)),0,IF($F$2=1,IF($F$53&lt;(INDEX($G$33:$AJ$33,MATCH($E$18,$G$31:$AJ$31))),CXI$28,CXI$38),CXI$28))</f>
        <v>0</v>
      </c>
      <c r="CXL53" s="775">
        <f t="shared" si="2074"/>
        <v>0</v>
      </c>
      <c r="CXM53" s="775">
        <f t="shared" ref="CXM53" si="2075">IF(OR(CXK26&lt;$C$18,CXK26&gt;($C$18+9)),0,IF($F$2=1,IF($F$53&lt;(INDEX($G$33:$AJ$33,MATCH($E$18,$G$31:$AJ$31))),CXK$28,CXK$38),CXK$28))</f>
        <v>0</v>
      </c>
      <c r="CXN53" s="775">
        <f t="shared" ref="CXN53:CXO53" si="2076">IF(OR(CXL26&lt;$C$18,CXL26&gt;($C$18+9)),0,IF($F$2=1,IF($F$53&lt;(INDEX($G$33:$AJ$33,MATCH($E$18,$G$31:$AJ$31))),CXL$28,CXL$38),CXL$28))</f>
        <v>0</v>
      </c>
      <c r="CXO53" s="775">
        <f t="shared" si="2076"/>
        <v>0</v>
      </c>
      <c r="CXP53" s="775">
        <f t="shared" ref="CXP53" si="2077">IF(OR(CXN26&lt;$C$18,CXN26&gt;($C$18+9)),0,IF($F$2=1,IF($F$53&lt;(INDEX($G$33:$AJ$33,MATCH($E$18,$G$31:$AJ$31))),CXN$28,CXN$38),CXN$28))</f>
        <v>0</v>
      </c>
      <c r="CXQ53" s="775">
        <f t="shared" ref="CXQ53:CXR53" si="2078">IF(OR(CXO26&lt;$C$18,CXO26&gt;($C$18+9)),0,IF($F$2=1,IF($F$53&lt;(INDEX($G$33:$AJ$33,MATCH($E$18,$G$31:$AJ$31))),CXO$28,CXO$38),CXO$28))</f>
        <v>0</v>
      </c>
      <c r="CXR53" s="775">
        <f t="shared" si="2078"/>
        <v>0</v>
      </c>
      <c r="CXS53" s="775">
        <f t="shared" ref="CXS53" si="2079">IF(OR(CXQ26&lt;$C$18,CXQ26&gt;($C$18+9)),0,IF($F$2=1,IF($F$53&lt;(INDEX($G$33:$AJ$33,MATCH($E$18,$G$31:$AJ$31))),CXQ$28,CXQ$38),CXQ$28))</f>
        <v>0</v>
      </c>
      <c r="CXT53" s="775">
        <f t="shared" ref="CXT53:CXU53" si="2080">IF(OR(CXR26&lt;$C$18,CXR26&gt;($C$18+9)),0,IF($F$2=1,IF($F$53&lt;(INDEX($G$33:$AJ$33,MATCH($E$18,$G$31:$AJ$31))),CXR$28,CXR$38),CXR$28))</f>
        <v>0</v>
      </c>
      <c r="CXU53" s="775">
        <f t="shared" si="2080"/>
        <v>0</v>
      </c>
      <c r="CXV53" s="775">
        <f t="shared" ref="CXV53" si="2081">IF(OR(CXT26&lt;$C$18,CXT26&gt;($C$18+9)),0,IF($F$2=1,IF($F$53&lt;(INDEX($G$33:$AJ$33,MATCH($E$18,$G$31:$AJ$31))),CXT$28,CXT$38),CXT$28))</f>
        <v>0</v>
      </c>
      <c r="CXW53" s="775">
        <f t="shared" ref="CXW53:CXX53" si="2082">IF(OR(CXU26&lt;$C$18,CXU26&gt;($C$18+9)),0,IF($F$2=1,IF($F$53&lt;(INDEX($G$33:$AJ$33,MATCH($E$18,$G$31:$AJ$31))),CXU$28,CXU$38),CXU$28))</f>
        <v>0</v>
      </c>
      <c r="CXX53" s="775">
        <f t="shared" si="2082"/>
        <v>0</v>
      </c>
      <c r="CXY53" s="775">
        <f t="shared" ref="CXY53" si="2083">IF(OR(CXW26&lt;$C$18,CXW26&gt;($C$18+9)),0,IF($F$2=1,IF($F$53&lt;(INDEX($G$33:$AJ$33,MATCH($E$18,$G$31:$AJ$31))),CXW$28,CXW$38),CXW$28))</f>
        <v>0</v>
      </c>
      <c r="CXZ53" s="775">
        <f t="shared" ref="CXZ53:CYA53" si="2084">IF(OR(CXX26&lt;$C$18,CXX26&gt;($C$18+9)),0,IF($F$2=1,IF($F$53&lt;(INDEX($G$33:$AJ$33,MATCH($E$18,$G$31:$AJ$31))),CXX$28,CXX$38),CXX$28))</f>
        <v>0</v>
      </c>
      <c r="CYA53" s="775">
        <f t="shared" si="2084"/>
        <v>0</v>
      </c>
      <c r="CYB53" s="775">
        <f t="shared" ref="CYB53" si="2085">IF(OR(CXZ26&lt;$C$18,CXZ26&gt;($C$18+9)),0,IF($F$2=1,IF($F$53&lt;(INDEX($G$33:$AJ$33,MATCH($E$18,$G$31:$AJ$31))),CXZ$28,CXZ$38),CXZ$28))</f>
        <v>0</v>
      </c>
      <c r="CYC53" s="775">
        <f t="shared" ref="CYC53:CYD53" si="2086">IF(OR(CYA26&lt;$C$18,CYA26&gt;($C$18+9)),0,IF($F$2=1,IF($F$53&lt;(INDEX($G$33:$AJ$33,MATCH($E$18,$G$31:$AJ$31))),CYA$28,CYA$38),CYA$28))</f>
        <v>0</v>
      </c>
      <c r="CYD53" s="775">
        <f t="shared" si="2086"/>
        <v>0</v>
      </c>
      <c r="CYE53" s="775">
        <f t="shared" ref="CYE53" si="2087">IF(OR(CYC26&lt;$C$18,CYC26&gt;($C$18+9)),0,IF($F$2=1,IF($F$53&lt;(INDEX($G$33:$AJ$33,MATCH($E$18,$G$31:$AJ$31))),CYC$28,CYC$38),CYC$28))</f>
        <v>0</v>
      </c>
      <c r="CYF53" s="775">
        <f t="shared" ref="CYF53:CYG53" si="2088">IF(OR(CYD26&lt;$C$18,CYD26&gt;($C$18+9)),0,IF($F$2=1,IF($F$53&lt;(INDEX($G$33:$AJ$33,MATCH($E$18,$G$31:$AJ$31))),CYD$28,CYD$38),CYD$28))</f>
        <v>0</v>
      </c>
      <c r="CYG53" s="775">
        <f t="shared" si="2088"/>
        <v>0</v>
      </c>
      <c r="CYH53" s="775">
        <f t="shared" ref="CYH53" si="2089">IF(OR(CYF26&lt;$C$18,CYF26&gt;($C$18+9)),0,IF($F$2=1,IF($F$53&lt;(INDEX($G$33:$AJ$33,MATCH($E$18,$G$31:$AJ$31))),CYF$28,CYF$38),CYF$28))</f>
        <v>0</v>
      </c>
      <c r="CYI53" s="775">
        <f t="shared" ref="CYI53:CYJ53" si="2090">IF(OR(CYG26&lt;$C$18,CYG26&gt;($C$18+9)),0,IF($F$2=1,IF($F$53&lt;(INDEX($G$33:$AJ$33,MATCH($E$18,$G$31:$AJ$31))),CYG$28,CYG$38),CYG$28))</f>
        <v>0</v>
      </c>
      <c r="CYJ53" s="775">
        <f t="shared" si="2090"/>
        <v>0</v>
      </c>
      <c r="CYK53" s="775">
        <f t="shared" ref="CYK53" si="2091">IF(OR(CYI26&lt;$C$18,CYI26&gt;($C$18+9)),0,IF($F$2=1,IF($F$53&lt;(INDEX($G$33:$AJ$33,MATCH($E$18,$G$31:$AJ$31))),CYI$28,CYI$38),CYI$28))</f>
        <v>0</v>
      </c>
      <c r="CYL53" s="775">
        <f t="shared" ref="CYL53:CYM53" si="2092">IF(OR(CYJ26&lt;$C$18,CYJ26&gt;($C$18+9)),0,IF($F$2=1,IF($F$53&lt;(INDEX($G$33:$AJ$33,MATCH($E$18,$G$31:$AJ$31))),CYJ$28,CYJ$38),CYJ$28))</f>
        <v>0</v>
      </c>
      <c r="CYM53" s="775">
        <f t="shared" si="2092"/>
        <v>0</v>
      </c>
      <c r="CYN53" s="775">
        <f t="shared" ref="CYN53" si="2093">IF(OR(CYL26&lt;$C$18,CYL26&gt;($C$18+9)),0,IF($F$2=1,IF($F$53&lt;(INDEX($G$33:$AJ$33,MATCH($E$18,$G$31:$AJ$31))),CYL$28,CYL$38),CYL$28))</f>
        <v>0</v>
      </c>
      <c r="CYO53" s="775">
        <f t="shared" ref="CYO53:CYP53" si="2094">IF(OR(CYM26&lt;$C$18,CYM26&gt;($C$18+9)),0,IF($F$2=1,IF($F$53&lt;(INDEX($G$33:$AJ$33,MATCH($E$18,$G$31:$AJ$31))),CYM$28,CYM$38),CYM$28))</f>
        <v>0</v>
      </c>
      <c r="CYP53" s="775">
        <f t="shared" si="2094"/>
        <v>0</v>
      </c>
      <c r="CYQ53" s="775">
        <f t="shared" ref="CYQ53" si="2095">IF(OR(CYO26&lt;$C$18,CYO26&gt;($C$18+9)),0,IF($F$2=1,IF($F$53&lt;(INDEX($G$33:$AJ$33,MATCH($E$18,$G$31:$AJ$31))),CYO$28,CYO$38),CYO$28))</f>
        <v>0</v>
      </c>
      <c r="CYR53" s="775">
        <f t="shared" ref="CYR53:CYS53" si="2096">IF(OR(CYP26&lt;$C$18,CYP26&gt;($C$18+9)),0,IF($F$2=1,IF($F$53&lt;(INDEX($G$33:$AJ$33,MATCH($E$18,$G$31:$AJ$31))),CYP$28,CYP$38),CYP$28))</f>
        <v>0</v>
      </c>
      <c r="CYS53" s="775">
        <f t="shared" si="2096"/>
        <v>0</v>
      </c>
      <c r="CYT53" s="775">
        <f t="shared" ref="CYT53" si="2097">IF(OR(CYR26&lt;$C$18,CYR26&gt;($C$18+9)),0,IF($F$2=1,IF($F$53&lt;(INDEX($G$33:$AJ$33,MATCH($E$18,$G$31:$AJ$31))),CYR$28,CYR$38),CYR$28))</f>
        <v>0</v>
      </c>
      <c r="CYU53" s="775">
        <f t="shared" ref="CYU53:CYV53" si="2098">IF(OR(CYS26&lt;$C$18,CYS26&gt;($C$18+9)),0,IF($F$2=1,IF($F$53&lt;(INDEX($G$33:$AJ$33,MATCH($E$18,$G$31:$AJ$31))),CYS$28,CYS$38),CYS$28))</f>
        <v>0</v>
      </c>
      <c r="CYV53" s="775">
        <f t="shared" si="2098"/>
        <v>0</v>
      </c>
      <c r="CYW53" s="775">
        <f t="shared" ref="CYW53" si="2099">IF(OR(CYU26&lt;$C$18,CYU26&gt;($C$18+9)),0,IF($F$2=1,IF($F$53&lt;(INDEX($G$33:$AJ$33,MATCH($E$18,$G$31:$AJ$31))),CYU$28,CYU$38),CYU$28))</f>
        <v>0</v>
      </c>
      <c r="CYX53" s="775">
        <f t="shared" ref="CYX53:CYY53" si="2100">IF(OR(CYV26&lt;$C$18,CYV26&gt;($C$18+9)),0,IF($F$2=1,IF($F$53&lt;(INDEX($G$33:$AJ$33,MATCH($E$18,$G$31:$AJ$31))),CYV$28,CYV$38),CYV$28))</f>
        <v>0</v>
      </c>
      <c r="CYY53" s="775">
        <f t="shared" si="2100"/>
        <v>0</v>
      </c>
      <c r="CYZ53" s="775">
        <f t="shared" ref="CYZ53" si="2101">IF(OR(CYX26&lt;$C$18,CYX26&gt;($C$18+9)),0,IF($F$2=1,IF($F$53&lt;(INDEX($G$33:$AJ$33,MATCH($E$18,$G$31:$AJ$31))),CYX$28,CYX$38),CYX$28))</f>
        <v>0</v>
      </c>
      <c r="CZA53" s="775">
        <f t="shared" ref="CZA53:CZB53" si="2102">IF(OR(CYY26&lt;$C$18,CYY26&gt;($C$18+9)),0,IF($F$2=1,IF($F$53&lt;(INDEX($G$33:$AJ$33,MATCH($E$18,$G$31:$AJ$31))),CYY$28,CYY$38),CYY$28))</f>
        <v>0</v>
      </c>
      <c r="CZB53" s="775">
        <f t="shared" si="2102"/>
        <v>0</v>
      </c>
      <c r="CZC53" s="775">
        <f t="shared" ref="CZC53" si="2103">IF(OR(CZA26&lt;$C$18,CZA26&gt;($C$18+9)),0,IF($F$2=1,IF($F$53&lt;(INDEX($G$33:$AJ$33,MATCH($E$18,$G$31:$AJ$31))),CZA$28,CZA$38),CZA$28))</f>
        <v>0</v>
      </c>
      <c r="CZD53" s="775">
        <f t="shared" ref="CZD53:CZE53" si="2104">IF(OR(CZB26&lt;$C$18,CZB26&gt;($C$18+9)),0,IF($F$2=1,IF($F$53&lt;(INDEX($G$33:$AJ$33,MATCH($E$18,$G$31:$AJ$31))),CZB$28,CZB$38),CZB$28))</f>
        <v>0</v>
      </c>
      <c r="CZE53" s="775">
        <f t="shared" si="2104"/>
        <v>0</v>
      </c>
      <c r="CZF53" s="775">
        <f t="shared" ref="CZF53" si="2105">IF(OR(CZD26&lt;$C$18,CZD26&gt;($C$18+9)),0,IF($F$2=1,IF($F$53&lt;(INDEX($G$33:$AJ$33,MATCH($E$18,$G$31:$AJ$31))),CZD$28,CZD$38),CZD$28))</f>
        <v>0</v>
      </c>
      <c r="CZG53" s="775">
        <f t="shared" ref="CZG53:CZH53" si="2106">IF(OR(CZE26&lt;$C$18,CZE26&gt;($C$18+9)),0,IF($F$2=1,IF($F$53&lt;(INDEX($G$33:$AJ$33,MATCH($E$18,$G$31:$AJ$31))),CZE$28,CZE$38),CZE$28))</f>
        <v>0</v>
      </c>
      <c r="CZH53" s="775">
        <f t="shared" si="2106"/>
        <v>0</v>
      </c>
      <c r="CZI53" s="775">
        <f t="shared" ref="CZI53" si="2107">IF(OR(CZG26&lt;$C$18,CZG26&gt;($C$18+9)),0,IF($F$2=1,IF($F$53&lt;(INDEX($G$33:$AJ$33,MATCH($E$18,$G$31:$AJ$31))),CZG$28,CZG$38),CZG$28))</f>
        <v>0</v>
      </c>
      <c r="CZJ53" s="775">
        <f t="shared" ref="CZJ53:CZK53" si="2108">IF(OR(CZH26&lt;$C$18,CZH26&gt;($C$18+9)),0,IF($F$2=1,IF($F$53&lt;(INDEX($G$33:$AJ$33,MATCH($E$18,$G$31:$AJ$31))),CZH$28,CZH$38),CZH$28))</f>
        <v>0</v>
      </c>
      <c r="CZK53" s="775">
        <f t="shared" si="2108"/>
        <v>0</v>
      </c>
      <c r="CZL53" s="775">
        <f t="shared" ref="CZL53" si="2109">IF(OR(CZJ26&lt;$C$18,CZJ26&gt;($C$18+9)),0,IF($F$2=1,IF($F$53&lt;(INDEX($G$33:$AJ$33,MATCH($E$18,$G$31:$AJ$31))),CZJ$28,CZJ$38),CZJ$28))</f>
        <v>0</v>
      </c>
      <c r="CZM53" s="775">
        <f t="shared" ref="CZM53:CZN53" si="2110">IF(OR(CZK26&lt;$C$18,CZK26&gt;($C$18+9)),0,IF($F$2=1,IF($F$53&lt;(INDEX($G$33:$AJ$33,MATCH($E$18,$G$31:$AJ$31))),CZK$28,CZK$38),CZK$28))</f>
        <v>0</v>
      </c>
      <c r="CZN53" s="775">
        <f t="shared" si="2110"/>
        <v>0</v>
      </c>
      <c r="CZO53" s="775">
        <f t="shared" ref="CZO53" si="2111">IF(OR(CZM26&lt;$C$18,CZM26&gt;($C$18+9)),0,IF($F$2=1,IF($F$53&lt;(INDEX($G$33:$AJ$33,MATCH($E$18,$G$31:$AJ$31))),CZM$28,CZM$38),CZM$28))</f>
        <v>0</v>
      </c>
      <c r="CZP53" s="775">
        <f t="shared" ref="CZP53:CZQ53" si="2112">IF(OR(CZN26&lt;$C$18,CZN26&gt;($C$18+9)),0,IF($F$2=1,IF($F$53&lt;(INDEX($G$33:$AJ$33,MATCH($E$18,$G$31:$AJ$31))),CZN$28,CZN$38),CZN$28))</f>
        <v>0</v>
      </c>
      <c r="CZQ53" s="775">
        <f t="shared" si="2112"/>
        <v>0</v>
      </c>
      <c r="CZR53" s="775">
        <f t="shared" ref="CZR53" si="2113">IF(OR(CZP26&lt;$C$18,CZP26&gt;($C$18+9)),0,IF($F$2=1,IF($F$53&lt;(INDEX($G$33:$AJ$33,MATCH($E$18,$G$31:$AJ$31))),CZP$28,CZP$38),CZP$28))</f>
        <v>0</v>
      </c>
      <c r="CZS53" s="775">
        <f t="shared" ref="CZS53:CZT53" si="2114">IF(OR(CZQ26&lt;$C$18,CZQ26&gt;($C$18+9)),0,IF($F$2=1,IF($F$53&lt;(INDEX($G$33:$AJ$33,MATCH($E$18,$G$31:$AJ$31))),CZQ$28,CZQ$38),CZQ$28))</f>
        <v>0</v>
      </c>
      <c r="CZT53" s="775">
        <f t="shared" si="2114"/>
        <v>0</v>
      </c>
      <c r="CZU53" s="775">
        <f t="shared" ref="CZU53" si="2115">IF(OR(CZS26&lt;$C$18,CZS26&gt;($C$18+9)),0,IF($F$2=1,IF($F$53&lt;(INDEX($G$33:$AJ$33,MATCH($E$18,$G$31:$AJ$31))),CZS$28,CZS$38),CZS$28))</f>
        <v>0</v>
      </c>
      <c r="CZV53" s="775">
        <f t="shared" ref="CZV53:CZW53" si="2116">IF(OR(CZT26&lt;$C$18,CZT26&gt;($C$18+9)),0,IF($F$2=1,IF($F$53&lt;(INDEX($G$33:$AJ$33,MATCH($E$18,$G$31:$AJ$31))),CZT$28,CZT$38),CZT$28))</f>
        <v>0</v>
      </c>
      <c r="CZW53" s="775">
        <f t="shared" si="2116"/>
        <v>0</v>
      </c>
      <c r="CZX53" s="775">
        <f t="shared" ref="CZX53" si="2117">IF(OR(CZV26&lt;$C$18,CZV26&gt;($C$18+9)),0,IF($F$2=1,IF($F$53&lt;(INDEX($G$33:$AJ$33,MATCH($E$18,$G$31:$AJ$31))),CZV$28,CZV$38),CZV$28))</f>
        <v>0</v>
      </c>
      <c r="CZY53" s="775">
        <f t="shared" ref="CZY53:CZZ53" si="2118">IF(OR(CZW26&lt;$C$18,CZW26&gt;($C$18+9)),0,IF($F$2=1,IF($F$53&lt;(INDEX($G$33:$AJ$33,MATCH($E$18,$G$31:$AJ$31))),CZW$28,CZW$38),CZW$28))</f>
        <v>0</v>
      </c>
      <c r="CZZ53" s="775">
        <f t="shared" si="2118"/>
        <v>0</v>
      </c>
      <c r="DAA53" s="775">
        <f t="shared" ref="DAA53" si="2119">IF(OR(CZY26&lt;$C$18,CZY26&gt;($C$18+9)),0,IF($F$2=1,IF($F$53&lt;(INDEX($G$33:$AJ$33,MATCH($E$18,$G$31:$AJ$31))),CZY$28,CZY$38),CZY$28))</f>
        <v>0</v>
      </c>
      <c r="DAB53" s="775">
        <f t="shared" ref="DAB53:DAC53" si="2120">IF(OR(CZZ26&lt;$C$18,CZZ26&gt;($C$18+9)),0,IF($F$2=1,IF($F$53&lt;(INDEX($G$33:$AJ$33,MATCH($E$18,$G$31:$AJ$31))),CZZ$28,CZZ$38),CZZ$28))</f>
        <v>0</v>
      </c>
      <c r="DAC53" s="775">
        <f t="shared" si="2120"/>
        <v>0</v>
      </c>
      <c r="DAD53" s="775">
        <f t="shared" ref="DAD53" si="2121">IF(OR(DAB26&lt;$C$18,DAB26&gt;($C$18+9)),0,IF($F$2=1,IF($F$53&lt;(INDEX($G$33:$AJ$33,MATCH($E$18,$G$31:$AJ$31))),DAB$28,DAB$38),DAB$28))</f>
        <v>0</v>
      </c>
      <c r="DAE53" s="775">
        <f t="shared" ref="DAE53:DAF53" si="2122">IF(OR(DAC26&lt;$C$18,DAC26&gt;($C$18+9)),0,IF($F$2=1,IF($F$53&lt;(INDEX($G$33:$AJ$33,MATCH($E$18,$G$31:$AJ$31))),DAC$28,DAC$38),DAC$28))</f>
        <v>0</v>
      </c>
      <c r="DAF53" s="775">
        <f t="shared" si="2122"/>
        <v>0</v>
      </c>
      <c r="DAG53" s="775">
        <f t="shared" ref="DAG53" si="2123">IF(OR(DAE26&lt;$C$18,DAE26&gt;($C$18+9)),0,IF($F$2=1,IF($F$53&lt;(INDEX($G$33:$AJ$33,MATCH($E$18,$G$31:$AJ$31))),DAE$28,DAE$38),DAE$28))</f>
        <v>0</v>
      </c>
      <c r="DAH53" s="775">
        <f t="shared" ref="DAH53:DAI53" si="2124">IF(OR(DAF26&lt;$C$18,DAF26&gt;($C$18+9)),0,IF($F$2=1,IF($F$53&lt;(INDEX($G$33:$AJ$33,MATCH($E$18,$G$31:$AJ$31))),DAF$28,DAF$38),DAF$28))</f>
        <v>0</v>
      </c>
      <c r="DAI53" s="775">
        <f t="shared" si="2124"/>
        <v>0</v>
      </c>
      <c r="DAJ53" s="775">
        <f t="shared" ref="DAJ53" si="2125">IF(OR(DAH26&lt;$C$18,DAH26&gt;($C$18+9)),0,IF($F$2=1,IF($F$53&lt;(INDEX($G$33:$AJ$33,MATCH($E$18,$G$31:$AJ$31))),DAH$28,DAH$38),DAH$28))</f>
        <v>0</v>
      </c>
      <c r="DAK53" s="775">
        <f t="shared" ref="DAK53:DAL53" si="2126">IF(OR(DAI26&lt;$C$18,DAI26&gt;($C$18+9)),0,IF($F$2=1,IF($F$53&lt;(INDEX($G$33:$AJ$33,MATCH($E$18,$G$31:$AJ$31))),DAI$28,DAI$38),DAI$28))</f>
        <v>0</v>
      </c>
      <c r="DAL53" s="775">
        <f t="shared" si="2126"/>
        <v>0</v>
      </c>
      <c r="DAM53" s="775">
        <f t="shared" ref="DAM53" si="2127">IF(OR(DAK26&lt;$C$18,DAK26&gt;($C$18+9)),0,IF($F$2=1,IF($F$53&lt;(INDEX($G$33:$AJ$33,MATCH($E$18,$G$31:$AJ$31))),DAK$28,DAK$38),DAK$28))</f>
        <v>0</v>
      </c>
      <c r="DAN53" s="775">
        <f t="shared" ref="DAN53:DAO53" si="2128">IF(OR(DAL26&lt;$C$18,DAL26&gt;($C$18+9)),0,IF($F$2=1,IF($F$53&lt;(INDEX($G$33:$AJ$33,MATCH($E$18,$G$31:$AJ$31))),DAL$28,DAL$38),DAL$28))</f>
        <v>0</v>
      </c>
      <c r="DAO53" s="775">
        <f t="shared" si="2128"/>
        <v>0</v>
      </c>
      <c r="DAP53" s="775">
        <f t="shared" ref="DAP53" si="2129">IF(OR(DAN26&lt;$C$18,DAN26&gt;($C$18+9)),0,IF($F$2=1,IF($F$53&lt;(INDEX($G$33:$AJ$33,MATCH($E$18,$G$31:$AJ$31))),DAN$28,DAN$38),DAN$28))</f>
        <v>0</v>
      </c>
      <c r="DAQ53" s="775">
        <f t="shared" ref="DAQ53:DAR53" si="2130">IF(OR(DAO26&lt;$C$18,DAO26&gt;($C$18+9)),0,IF($F$2=1,IF($F$53&lt;(INDEX($G$33:$AJ$33,MATCH($E$18,$G$31:$AJ$31))),DAO$28,DAO$38),DAO$28))</f>
        <v>0</v>
      </c>
      <c r="DAR53" s="775">
        <f t="shared" si="2130"/>
        <v>0</v>
      </c>
      <c r="DAS53" s="775">
        <f t="shared" ref="DAS53" si="2131">IF(OR(DAQ26&lt;$C$18,DAQ26&gt;($C$18+9)),0,IF($F$2=1,IF($F$53&lt;(INDEX($G$33:$AJ$33,MATCH($E$18,$G$31:$AJ$31))),DAQ$28,DAQ$38),DAQ$28))</f>
        <v>0</v>
      </c>
      <c r="DAT53" s="775">
        <f t="shared" ref="DAT53:DAU53" si="2132">IF(OR(DAR26&lt;$C$18,DAR26&gt;($C$18+9)),0,IF($F$2=1,IF($F$53&lt;(INDEX($G$33:$AJ$33,MATCH($E$18,$G$31:$AJ$31))),DAR$28,DAR$38),DAR$28))</f>
        <v>0</v>
      </c>
      <c r="DAU53" s="775">
        <f t="shared" si="2132"/>
        <v>0</v>
      </c>
      <c r="DAV53" s="775">
        <f t="shared" ref="DAV53" si="2133">IF(OR(DAT26&lt;$C$18,DAT26&gt;($C$18+9)),0,IF($F$2=1,IF($F$53&lt;(INDEX($G$33:$AJ$33,MATCH($E$18,$G$31:$AJ$31))),DAT$28,DAT$38),DAT$28))</f>
        <v>0</v>
      </c>
      <c r="DAW53" s="775">
        <f t="shared" ref="DAW53:DAX53" si="2134">IF(OR(DAU26&lt;$C$18,DAU26&gt;($C$18+9)),0,IF($F$2=1,IF($F$53&lt;(INDEX($G$33:$AJ$33,MATCH($E$18,$G$31:$AJ$31))),DAU$28,DAU$38),DAU$28))</f>
        <v>0</v>
      </c>
      <c r="DAX53" s="775">
        <f t="shared" si="2134"/>
        <v>0</v>
      </c>
      <c r="DAY53" s="775">
        <f t="shared" ref="DAY53" si="2135">IF(OR(DAW26&lt;$C$18,DAW26&gt;($C$18+9)),0,IF($F$2=1,IF($F$53&lt;(INDEX($G$33:$AJ$33,MATCH($E$18,$G$31:$AJ$31))),DAW$28,DAW$38),DAW$28))</f>
        <v>0</v>
      </c>
      <c r="DAZ53" s="775">
        <f t="shared" ref="DAZ53:DBA53" si="2136">IF(OR(DAX26&lt;$C$18,DAX26&gt;($C$18+9)),0,IF($F$2=1,IF($F$53&lt;(INDEX($G$33:$AJ$33,MATCH($E$18,$G$31:$AJ$31))),DAX$28,DAX$38),DAX$28))</f>
        <v>0</v>
      </c>
      <c r="DBA53" s="775">
        <f t="shared" si="2136"/>
        <v>0</v>
      </c>
      <c r="DBB53" s="775">
        <f t="shared" ref="DBB53" si="2137">IF(OR(DAZ26&lt;$C$18,DAZ26&gt;($C$18+9)),0,IF($F$2=1,IF($F$53&lt;(INDEX($G$33:$AJ$33,MATCH($E$18,$G$31:$AJ$31))),DAZ$28,DAZ$38),DAZ$28))</f>
        <v>0</v>
      </c>
      <c r="DBC53" s="775">
        <f t="shared" ref="DBC53:DBD53" si="2138">IF(OR(DBA26&lt;$C$18,DBA26&gt;($C$18+9)),0,IF($F$2=1,IF($F$53&lt;(INDEX($G$33:$AJ$33,MATCH($E$18,$G$31:$AJ$31))),DBA$28,DBA$38),DBA$28))</f>
        <v>0</v>
      </c>
      <c r="DBD53" s="775">
        <f t="shared" si="2138"/>
        <v>0</v>
      </c>
      <c r="DBE53" s="775">
        <f t="shared" ref="DBE53" si="2139">IF(OR(DBC26&lt;$C$18,DBC26&gt;($C$18+9)),0,IF($F$2=1,IF($F$53&lt;(INDEX($G$33:$AJ$33,MATCH($E$18,$G$31:$AJ$31))),DBC$28,DBC$38),DBC$28))</f>
        <v>0</v>
      </c>
      <c r="DBF53" s="775">
        <f t="shared" ref="DBF53:DBG53" si="2140">IF(OR(DBD26&lt;$C$18,DBD26&gt;($C$18+9)),0,IF($F$2=1,IF($F$53&lt;(INDEX($G$33:$AJ$33,MATCH($E$18,$G$31:$AJ$31))),DBD$28,DBD$38),DBD$28))</f>
        <v>0</v>
      </c>
      <c r="DBG53" s="775">
        <f t="shared" si="2140"/>
        <v>0</v>
      </c>
      <c r="DBH53" s="775">
        <f t="shared" ref="DBH53" si="2141">IF(OR(DBF26&lt;$C$18,DBF26&gt;($C$18+9)),0,IF($F$2=1,IF($F$53&lt;(INDEX($G$33:$AJ$33,MATCH($E$18,$G$31:$AJ$31))),DBF$28,DBF$38),DBF$28))</f>
        <v>0</v>
      </c>
      <c r="DBI53" s="775">
        <f t="shared" ref="DBI53:DBJ53" si="2142">IF(OR(DBG26&lt;$C$18,DBG26&gt;($C$18+9)),0,IF($F$2=1,IF($F$53&lt;(INDEX($G$33:$AJ$33,MATCH($E$18,$G$31:$AJ$31))),DBG$28,DBG$38),DBG$28))</f>
        <v>0</v>
      </c>
      <c r="DBJ53" s="775">
        <f t="shared" si="2142"/>
        <v>0</v>
      </c>
      <c r="DBK53" s="775">
        <f t="shared" ref="DBK53" si="2143">IF(OR(DBI26&lt;$C$18,DBI26&gt;($C$18+9)),0,IF($F$2=1,IF($F$53&lt;(INDEX($G$33:$AJ$33,MATCH($E$18,$G$31:$AJ$31))),DBI$28,DBI$38),DBI$28))</f>
        <v>0</v>
      </c>
      <c r="DBL53" s="775">
        <f t="shared" ref="DBL53:DBM53" si="2144">IF(OR(DBJ26&lt;$C$18,DBJ26&gt;($C$18+9)),0,IF($F$2=1,IF($F$53&lt;(INDEX($G$33:$AJ$33,MATCH($E$18,$G$31:$AJ$31))),DBJ$28,DBJ$38),DBJ$28))</f>
        <v>0</v>
      </c>
      <c r="DBM53" s="775">
        <f t="shared" si="2144"/>
        <v>0</v>
      </c>
      <c r="DBN53" s="775">
        <f t="shared" ref="DBN53" si="2145">IF(OR(DBL26&lt;$C$18,DBL26&gt;($C$18+9)),0,IF($F$2=1,IF($F$53&lt;(INDEX($G$33:$AJ$33,MATCH($E$18,$G$31:$AJ$31))),DBL$28,DBL$38),DBL$28))</f>
        <v>0</v>
      </c>
      <c r="DBO53" s="775">
        <f t="shared" ref="DBO53:DBP53" si="2146">IF(OR(DBM26&lt;$C$18,DBM26&gt;($C$18+9)),0,IF($F$2=1,IF($F$53&lt;(INDEX($G$33:$AJ$33,MATCH($E$18,$G$31:$AJ$31))),DBM$28,DBM$38),DBM$28))</f>
        <v>0</v>
      </c>
      <c r="DBP53" s="775">
        <f t="shared" si="2146"/>
        <v>0</v>
      </c>
      <c r="DBQ53" s="775">
        <f t="shared" ref="DBQ53" si="2147">IF(OR(DBO26&lt;$C$18,DBO26&gt;($C$18+9)),0,IF($F$2=1,IF($F$53&lt;(INDEX($G$33:$AJ$33,MATCH($E$18,$G$31:$AJ$31))),DBO$28,DBO$38),DBO$28))</f>
        <v>0</v>
      </c>
      <c r="DBR53" s="775">
        <f t="shared" ref="DBR53:DBS53" si="2148">IF(OR(DBP26&lt;$C$18,DBP26&gt;($C$18+9)),0,IF($F$2=1,IF($F$53&lt;(INDEX($G$33:$AJ$33,MATCH($E$18,$G$31:$AJ$31))),DBP$28,DBP$38),DBP$28))</f>
        <v>0</v>
      </c>
      <c r="DBS53" s="775">
        <f t="shared" si="2148"/>
        <v>0</v>
      </c>
      <c r="DBT53" s="775">
        <f t="shared" ref="DBT53" si="2149">IF(OR(DBR26&lt;$C$18,DBR26&gt;($C$18+9)),0,IF($F$2=1,IF($F$53&lt;(INDEX($G$33:$AJ$33,MATCH($E$18,$G$31:$AJ$31))),DBR$28,DBR$38),DBR$28))</f>
        <v>0</v>
      </c>
      <c r="DBU53" s="775">
        <f t="shared" ref="DBU53:DBV53" si="2150">IF(OR(DBS26&lt;$C$18,DBS26&gt;($C$18+9)),0,IF($F$2=1,IF($F$53&lt;(INDEX($G$33:$AJ$33,MATCH($E$18,$G$31:$AJ$31))),DBS$28,DBS$38),DBS$28))</f>
        <v>0</v>
      </c>
      <c r="DBV53" s="775">
        <f t="shared" si="2150"/>
        <v>0</v>
      </c>
      <c r="DBW53" s="775">
        <f t="shared" ref="DBW53" si="2151">IF(OR(DBU26&lt;$C$18,DBU26&gt;($C$18+9)),0,IF($F$2=1,IF($F$53&lt;(INDEX($G$33:$AJ$33,MATCH($E$18,$G$31:$AJ$31))),DBU$28,DBU$38),DBU$28))</f>
        <v>0</v>
      </c>
      <c r="DBX53" s="775">
        <f t="shared" ref="DBX53:DBY53" si="2152">IF(OR(DBV26&lt;$C$18,DBV26&gt;($C$18+9)),0,IF($F$2=1,IF($F$53&lt;(INDEX($G$33:$AJ$33,MATCH($E$18,$G$31:$AJ$31))),DBV$28,DBV$38),DBV$28))</f>
        <v>0</v>
      </c>
      <c r="DBY53" s="775">
        <f t="shared" si="2152"/>
        <v>0</v>
      </c>
      <c r="DBZ53" s="775">
        <f t="shared" ref="DBZ53" si="2153">IF(OR(DBX26&lt;$C$18,DBX26&gt;($C$18+9)),0,IF($F$2=1,IF($F$53&lt;(INDEX($G$33:$AJ$33,MATCH($E$18,$G$31:$AJ$31))),DBX$28,DBX$38),DBX$28))</f>
        <v>0</v>
      </c>
      <c r="DCA53" s="775">
        <f t="shared" ref="DCA53:DCB53" si="2154">IF(OR(DBY26&lt;$C$18,DBY26&gt;($C$18+9)),0,IF($F$2=1,IF($F$53&lt;(INDEX($G$33:$AJ$33,MATCH($E$18,$G$31:$AJ$31))),DBY$28,DBY$38),DBY$28))</f>
        <v>0</v>
      </c>
      <c r="DCB53" s="775">
        <f t="shared" si="2154"/>
        <v>0</v>
      </c>
      <c r="DCC53" s="775">
        <f t="shared" ref="DCC53" si="2155">IF(OR(DCA26&lt;$C$18,DCA26&gt;($C$18+9)),0,IF($F$2=1,IF($F$53&lt;(INDEX($G$33:$AJ$33,MATCH($E$18,$G$31:$AJ$31))),DCA$28,DCA$38),DCA$28))</f>
        <v>0</v>
      </c>
      <c r="DCD53" s="775">
        <f t="shared" ref="DCD53:DCE53" si="2156">IF(OR(DCB26&lt;$C$18,DCB26&gt;($C$18+9)),0,IF($F$2=1,IF($F$53&lt;(INDEX($G$33:$AJ$33,MATCH($E$18,$G$31:$AJ$31))),DCB$28,DCB$38),DCB$28))</f>
        <v>0</v>
      </c>
      <c r="DCE53" s="775">
        <f t="shared" si="2156"/>
        <v>0</v>
      </c>
      <c r="DCF53" s="775">
        <f t="shared" ref="DCF53" si="2157">IF(OR(DCD26&lt;$C$18,DCD26&gt;($C$18+9)),0,IF($F$2=1,IF($F$53&lt;(INDEX($G$33:$AJ$33,MATCH($E$18,$G$31:$AJ$31))),DCD$28,DCD$38),DCD$28))</f>
        <v>0</v>
      </c>
      <c r="DCG53" s="775">
        <f t="shared" ref="DCG53:DCH53" si="2158">IF(OR(DCE26&lt;$C$18,DCE26&gt;($C$18+9)),0,IF($F$2=1,IF($F$53&lt;(INDEX($G$33:$AJ$33,MATCH($E$18,$G$31:$AJ$31))),DCE$28,DCE$38),DCE$28))</f>
        <v>0</v>
      </c>
      <c r="DCH53" s="775">
        <f t="shared" si="2158"/>
        <v>0</v>
      </c>
      <c r="DCI53" s="775">
        <f t="shared" ref="DCI53" si="2159">IF(OR(DCG26&lt;$C$18,DCG26&gt;($C$18+9)),0,IF($F$2=1,IF($F$53&lt;(INDEX($G$33:$AJ$33,MATCH($E$18,$G$31:$AJ$31))),DCG$28,DCG$38),DCG$28))</f>
        <v>0</v>
      </c>
      <c r="DCJ53" s="775">
        <f t="shared" ref="DCJ53:DCK53" si="2160">IF(OR(DCH26&lt;$C$18,DCH26&gt;($C$18+9)),0,IF($F$2=1,IF($F$53&lt;(INDEX($G$33:$AJ$33,MATCH($E$18,$G$31:$AJ$31))),DCH$28,DCH$38),DCH$28))</f>
        <v>0</v>
      </c>
      <c r="DCK53" s="775">
        <f t="shared" si="2160"/>
        <v>0</v>
      </c>
      <c r="DCL53" s="775">
        <f t="shared" ref="DCL53" si="2161">IF(OR(DCJ26&lt;$C$18,DCJ26&gt;($C$18+9)),0,IF($F$2=1,IF($F$53&lt;(INDEX($G$33:$AJ$33,MATCH($E$18,$G$31:$AJ$31))),DCJ$28,DCJ$38),DCJ$28))</f>
        <v>0</v>
      </c>
      <c r="DCM53" s="775">
        <f t="shared" ref="DCM53:DCN53" si="2162">IF(OR(DCK26&lt;$C$18,DCK26&gt;($C$18+9)),0,IF($F$2=1,IF($F$53&lt;(INDEX($G$33:$AJ$33,MATCH($E$18,$G$31:$AJ$31))),DCK$28,DCK$38),DCK$28))</f>
        <v>0</v>
      </c>
      <c r="DCN53" s="775">
        <f t="shared" si="2162"/>
        <v>0</v>
      </c>
      <c r="DCO53" s="775">
        <f t="shared" ref="DCO53" si="2163">IF(OR(DCM26&lt;$C$18,DCM26&gt;($C$18+9)),0,IF($F$2=1,IF($F$53&lt;(INDEX($G$33:$AJ$33,MATCH($E$18,$G$31:$AJ$31))),DCM$28,DCM$38),DCM$28))</f>
        <v>0</v>
      </c>
      <c r="DCP53" s="775">
        <f t="shared" ref="DCP53:DCQ53" si="2164">IF(OR(DCN26&lt;$C$18,DCN26&gt;($C$18+9)),0,IF($F$2=1,IF($F$53&lt;(INDEX($G$33:$AJ$33,MATCH($E$18,$G$31:$AJ$31))),DCN$28,DCN$38),DCN$28))</f>
        <v>0</v>
      </c>
      <c r="DCQ53" s="775">
        <f t="shared" si="2164"/>
        <v>0</v>
      </c>
      <c r="DCR53" s="775">
        <f t="shared" ref="DCR53" si="2165">IF(OR(DCP26&lt;$C$18,DCP26&gt;($C$18+9)),0,IF($F$2=1,IF($F$53&lt;(INDEX($G$33:$AJ$33,MATCH($E$18,$G$31:$AJ$31))),DCP$28,DCP$38),DCP$28))</f>
        <v>0</v>
      </c>
      <c r="DCS53" s="775">
        <f t="shared" ref="DCS53:DCT53" si="2166">IF(OR(DCQ26&lt;$C$18,DCQ26&gt;($C$18+9)),0,IF($F$2=1,IF($F$53&lt;(INDEX($G$33:$AJ$33,MATCH($E$18,$G$31:$AJ$31))),DCQ$28,DCQ$38),DCQ$28))</f>
        <v>0</v>
      </c>
      <c r="DCT53" s="775">
        <f t="shared" si="2166"/>
        <v>0</v>
      </c>
      <c r="DCU53" s="775">
        <f t="shared" ref="DCU53" si="2167">IF(OR(DCS26&lt;$C$18,DCS26&gt;($C$18+9)),0,IF($F$2=1,IF($F$53&lt;(INDEX($G$33:$AJ$33,MATCH($E$18,$G$31:$AJ$31))),DCS$28,DCS$38),DCS$28))</f>
        <v>0</v>
      </c>
      <c r="DCV53" s="775">
        <f t="shared" ref="DCV53:DCW53" si="2168">IF(OR(DCT26&lt;$C$18,DCT26&gt;($C$18+9)),0,IF($F$2=1,IF($F$53&lt;(INDEX($G$33:$AJ$33,MATCH($E$18,$G$31:$AJ$31))),DCT$28,DCT$38),DCT$28))</f>
        <v>0</v>
      </c>
      <c r="DCW53" s="775">
        <f t="shared" si="2168"/>
        <v>0</v>
      </c>
      <c r="DCX53" s="775">
        <f t="shared" ref="DCX53" si="2169">IF(OR(DCV26&lt;$C$18,DCV26&gt;($C$18+9)),0,IF($F$2=1,IF($F$53&lt;(INDEX($G$33:$AJ$33,MATCH($E$18,$G$31:$AJ$31))),DCV$28,DCV$38),DCV$28))</f>
        <v>0</v>
      </c>
      <c r="DCY53" s="775">
        <f t="shared" ref="DCY53:DCZ53" si="2170">IF(OR(DCW26&lt;$C$18,DCW26&gt;($C$18+9)),0,IF($F$2=1,IF($F$53&lt;(INDEX($G$33:$AJ$33,MATCH($E$18,$G$31:$AJ$31))),DCW$28,DCW$38),DCW$28))</f>
        <v>0</v>
      </c>
      <c r="DCZ53" s="775">
        <f t="shared" si="2170"/>
        <v>0</v>
      </c>
      <c r="DDA53" s="775">
        <f t="shared" ref="DDA53" si="2171">IF(OR(DCY26&lt;$C$18,DCY26&gt;($C$18+9)),0,IF($F$2=1,IF($F$53&lt;(INDEX($G$33:$AJ$33,MATCH($E$18,$G$31:$AJ$31))),DCY$28,DCY$38),DCY$28))</f>
        <v>0</v>
      </c>
      <c r="DDB53" s="775">
        <f t="shared" ref="DDB53:DDC53" si="2172">IF(OR(DCZ26&lt;$C$18,DCZ26&gt;($C$18+9)),0,IF($F$2=1,IF($F$53&lt;(INDEX($G$33:$AJ$33,MATCH($E$18,$G$31:$AJ$31))),DCZ$28,DCZ$38),DCZ$28))</f>
        <v>0</v>
      </c>
      <c r="DDC53" s="775">
        <f t="shared" si="2172"/>
        <v>0</v>
      </c>
      <c r="DDD53" s="775">
        <f t="shared" ref="DDD53" si="2173">IF(OR(DDB26&lt;$C$18,DDB26&gt;($C$18+9)),0,IF($F$2=1,IF($F$53&lt;(INDEX($G$33:$AJ$33,MATCH($E$18,$G$31:$AJ$31))),DDB$28,DDB$38),DDB$28))</f>
        <v>0</v>
      </c>
      <c r="DDE53" s="775">
        <f t="shared" ref="DDE53:DDF53" si="2174">IF(OR(DDC26&lt;$C$18,DDC26&gt;($C$18+9)),0,IF($F$2=1,IF($F$53&lt;(INDEX($G$33:$AJ$33,MATCH($E$18,$G$31:$AJ$31))),DDC$28,DDC$38),DDC$28))</f>
        <v>0</v>
      </c>
      <c r="DDF53" s="775">
        <f t="shared" si="2174"/>
        <v>0</v>
      </c>
      <c r="DDG53" s="775">
        <f t="shared" ref="DDG53" si="2175">IF(OR(DDE26&lt;$C$18,DDE26&gt;($C$18+9)),0,IF($F$2=1,IF($F$53&lt;(INDEX($G$33:$AJ$33,MATCH($E$18,$G$31:$AJ$31))),DDE$28,DDE$38),DDE$28))</f>
        <v>0</v>
      </c>
      <c r="DDH53" s="775">
        <f t="shared" ref="DDH53:DDI53" si="2176">IF(OR(DDF26&lt;$C$18,DDF26&gt;($C$18+9)),0,IF($F$2=1,IF($F$53&lt;(INDEX($G$33:$AJ$33,MATCH($E$18,$G$31:$AJ$31))),DDF$28,DDF$38),DDF$28))</f>
        <v>0</v>
      </c>
      <c r="DDI53" s="775">
        <f t="shared" si="2176"/>
        <v>0</v>
      </c>
      <c r="DDJ53" s="775">
        <f t="shared" ref="DDJ53" si="2177">IF(OR(DDH26&lt;$C$18,DDH26&gt;($C$18+9)),0,IF($F$2=1,IF($F$53&lt;(INDEX($G$33:$AJ$33,MATCH($E$18,$G$31:$AJ$31))),DDH$28,DDH$38),DDH$28))</f>
        <v>0</v>
      </c>
      <c r="DDK53" s="775">
        <f t="shared" ref="DDK53:DDL53" si="2178">IF(OR(DDI26&lt;$C$18,DDI26&gt;($C$18+9)),0,IF($F$2=1,IF($F$53&lt;(INDEX($G$33:$AJ$33,MATCH($E$18,$G$31:$AJ$31))),DDI$28,DDI$38),DDI$28))</f>
        <v>0</v>
      </c>
      <c r="DDL53" s="775">
        <f t="shared" si="2178"/>
        <v>0</v>
      </c>
      <c r="DDM53" s="775">
        <f t="shared" ref="DDM53" si="2179">IF(OR(DDK26&lt;$C$18,DDK26&gt;($C$18+9)),0,IF($F$2=1,IF($F$53&lt;(INDEX($G$33:$AJ$33,MATCH($E$18,$G$31:$AJ$31))),DDK$28,DDK$38),DDK$28))</f>
        <v>0</v>
      </c>
      <c r="DDN53" s="775">
        <f t="shared" ref="DDN53:DDO53" si="2180">IF(OR(DDL26&lt;$C$18,DDL26&gt;($C$18+9)),0,IF($F$2=1,IF($F$53&lt;(INDEX($G$33:$AJ$33,MATCH($E$18,$G$31:$AJ$31))),DDL$28,DDL$38),DDL$28))</f>
        <v>0</v>
      </c>
      <c r="DDO53" s="775">
        <f t="shared" si="2180"/>
        <v>0</v>
      </c>
      <c r="DDP53" s="775">
        <f t="shared" ref="DDP53" si="2181">IF(OR(DDN26&lt;$C$18,DDN26&gt;($C$18+9)),0,IF($F$2=1,IF($F$53&lt;(INDEX($G$33:$AJ$33,MATCH($E$18,$G$31:$AJ$31))),DDN$28,DDN$38),DDN$28))</f>
        <v>0</v>
      </c>
      <c r="DDQ53" s="775">
        <f t="shared" ref="DDQ53:DDR53" si="2182">IF(OR(DDO26&lt;$C$18,DDO26&gt;($C$18+9)),0,IF($F$2=1,IF($F$53&lt;(INDEX($G$33:$AJ$33,MATCH($E$18,$G$31:$AJ$31))),DDO$28,DDO$38),DDO$28))</f>
        <v>0</v>
      </c>
      <c r="DDR53" s="775">
        <f t="shared" si="2182"/>
        <v>0</v>
      </c>
      <c r="DDS53" s="775">
        <f t="shared" ref="DDS53" si="2183">IF(OR(DDQ26&lt;$C$18,DDQ26&gt;($C$18+9)),0,IF($F$2=1,IF($F$53&lt;(INDEX($G$33:$AJ$33,MATCH($E$18,$G$31:$AJ$31))),DDQ$28,DDQ$38),DDQ$28))</f>
        <v>0</v>
      </c>
      <c r="DDT53" s="775">
        <f t="shared" ref="DDT53:DDU53" si="2184">IF(OR(DDR26&lt;$C$18,DDR26&gt;($C$18+9)),0,IF($F$2=1,IF($F$53&lt;(INDEX($G$33:$AJ$33,MATCH($E$18,$G$31:$AJ$31))),DDR$28,DDR$38),DDR$28))</f>
        <v>0</v>
      </c>
      <c r="DDU53" s="775">
        <f t="shared" si="2184"/>
        <v>0</v>
      </c>
      <c r="DDV53" s="775">
        <f t="shared" ref="DDV53" si="2185">IF(OR(DDT26&lt;$C$18,DDT26&gt;($C$18+9)),0,IF($F$2=1,IF($F$53&lt;(INDEX($G$33:$AJ$33,MATCH($E$18,$G$31:$AJ$31))),DDT$28,DDT$38),DDT$28))</f>
        <v>0</v>
      </c>
      <c r="DDW53" s="775">
        <f t="shared" ref="DDW53:DDX53" si="2186">IF(OR(DDU26&lt;$C$18,DDU26&gt;($C$18+9)),0,IF($F$2=1,IF($F$53&lt;(INDEX($G$33:$AJ$33,MATCH($E$18,$G$31:$AJ$31))),DDU$28,DDU$38),DDU$28))</f>
        <v>0</v>
      </c>
      <c r="DDX53" s="775">
        <f t="shared" si="2186"/>
        <v>0</v>
      </c>
      <c r="DDY53" s="775">
        <f t="shared" ref="DDY53" si="2187">IF(OR(DDW26&lt;$C$18,DDW26&gt;($C$18+9)),0,IF($F$2=1,IF($F$53&lt;(INDEX($G$33:$AJ$33,MATCH($E$18,$G$31:$AJ$31))),DDW$28,DDW$38),DDW$28))</f>
        <v>0</v>
      </c>
      <c r="DDZ53" s="775">
        <f t="shared" ref="DDZ53:DEA53" si="2188">IF(OR(DDX26&lt;$C$18,DDX26&gt;($C$18+9)),0,IF($F$2=1,IF($F$53&lt;(INDEX($G$33:$AJ$33,MATCH($E$18,$G$31:$AJ$31))),DDX$28,DDX$38),DDX$28))</f>
        <v>0</v>
      </c>
      <c r="DEA53" s="775">
        <f t="shared" si="2188"/>
        <v>0</v>
      </c>
      <c r="DEB53" s="775">
        <f t="shared" ref="DEB53" si="2189">IF(OR(DDZ26&lt;$C$18,DDZ26&gt;($C$18+9)),0,IF($F$2=1,IF($F$53&lt;(INDEX($G$33:$AJ$33,MATCH($E$18,$G$31:$AJ$31))),DDZ$28,DDZ$38),DDZ$28))</f>
        <v>0</v>
      </c>
      <c r="DEC53" s="775">
        <f t="shared" ref="DEC53:DED53" si="2190">IF(OR(DEA26&lt;$C$18,DEA26&gt;($C$18+9)),0,IF($F$2=1,IF($F$53&lt;(INDEX($G$33:$AJ$33,MATCH($E$18,$G$31:$AJ$31))),DEA$28,DEA$38),DEA$28))</f>
        <v>0</v>
      </c>
      <c r="DED53" s="775">
        <f t="shared" si="2190"/>
        <v>0</v>
      </c>
      <c r="DEE53" s="775">
        <f t="shared" ref="DEE53" si="2191">IF(OR(DEC26&lt;$C$18,DEC26&gt;($C$18+9)),0,IF($F$2=1,IF($F$53&lt;(INDEX($G$33:$AJ$33,MATCH($E$18,$G$31:$AJ$31))),DEC$28,DEC$38),DEC$28))</f>
        <v>0</v>
      </c>
      <c r="DEF53" s="775">
        <f t="shared" ref="DEF53:DEG53" si="2192">IF(OR(DED26&lt;$C$18,DED26&gt;($C$18+9)),0,IF($F$2=1,IF($F$53&lt;(INDEX($G$33:$AJ$33,MATCH($E$18,$G$31:$AJ$31))),DED$28,DED$38),DED$28))</f>
        <v>0</v>
      </c>
      <c r="DEG53" s="775">
        <f t="shared" si="2192"/>
        <v>0</v>
      </c>
      <c r="DEH53" s="775">
        <f t="shared" ref="DEH53" si="2193">IF(OR(DEF26&lt;$C$18,DEF26&gt;($C$18+9)),0,IF($F$2=1,IF($F$53&lt;(INDEX($G$33:$AJ$33,MATCH($E$18,$G$31:$AJ$31))),DEF$28,DEF$38),DEF$28))</f>
        <v>0</v>
      </c>
      <c r="DEI53" s="775">
        <f t="shared" ref="DEI53:DEJ53" si="2194">IF(OR(DEG26&lt;$C$18,DEG26&gt;($C$18+9)),0,IF($F$2=1,IF($F$53&lt;(INDEX($G$33:$AJ$33,MATCH($E$18,$G$31:$AJ$31))),DEG$28,DEG$38),DEG$28))</f>
        <v>0</v>
      </c>
      <c r="DEJ53" s="775">
        <f t="shared" si="2194"/>
        <v>0</v>
      </c>
      <c r="DEK53" s="775">
        <f t="shared" ref="DEK53" si="2195">IF(OR(DEI26&lt;$C$18,DEI26&gt;($C$18+9)),0,IF($F$2=1,IF($F$53&lt;(INDEX($G$33:$AJ$33,MATCH($E$18,$G$31:$AJ$31))),DEI$28,DEI$38),DEI$28))</f>
        <v>0</v>
      </c>
      <c r="DEL53" s="775">
        <f t="shared" ref="DEL53:DEM53" si="2196">IF(OR(DEJ26&lt;$C$18,DEJ26&gt;($C$18+9)),0,IF($F$2=1,IF($F$53&lt;(INDEX($G$33:$AJ$33,MATCH($E$18,$G$31:$AJ$31))),DEJ$28,DEJ$38),DEJ$28))</f>
        <v>0</v>
      </c>
      <c r="DEM53" s="775">
        <f t="shared" si="2196"/>
        <v>0</v>
      </c>
      <c r="DEN53" s="775">
        <f t="shared" ref="DEN53" si="2197">IF(OR(DEL26&lt;$C$18,DEL26&gt;($C$18+9)),0,IF($F$2=1,IF($F$53&lt;(INDEX($G$33:$AJ$33,MATCH($E$18,$G$31:$AJ$31))),DEL$28,DEL$38),DEL$28))</f>
        <v>0</v>
      </c>
      <c r="DEO53" s="775">
        <f t="shared" ref="DEO53:DEP53" si="2198">IF(OR(DEM26&lt;$C$18,DEM26&gt;($C$18+9)),0,IF($F$2=1,IF($F$53&lt;(INDEX($G$33:$AJ$33,MATCH($E$18,$G$31:$AJ$31))),DEM$28,DEM$38),DEM$28))</f>
        <v>0</v>
      </c>
      <c r="DEP53" s="775">
        <f t="shared" si="2198"/>
        <v>0</v>
      </c>
      <c r="DEQ53" s="775">
        <f t="shared" ref="DEQ53" si="2199">IF(OR(DEO26&lt;$C$18,DEO26&gt;($C$18+9)),0,IF($F$2=1,IF($F$53&lt;(INDEX($G$33:$AJ$33,MATCH($E$18,$G$31:$AJ$31))),DEO$28,DEO$38),DEO$28))</f>
        <v>0</v>
      </c>
      <c r="DER53" s="775">
        <f t="shared" ref="DER53:DES53" si="2200">IF(OR(DEP26&lt;$C$18,DEP26&gt;($C$18+9)),0,IF($F$2=1,IF($F$53&lt;(INDEX($G$33:$AJ$33,MATCH($E$18,$G$31:$AJ$31))),DEP$28,DEP$38),DEP$28))</f>
        <v>0</v>
      </c>
      <c r="DES53" s="775">
        <f t="shared" si="2200"/>
        <v>0</v>
      </c>
      <c r="DET53" s="775">
        <f t="shared" ref="DET53" si="2201">IF(OR(DER26&lt;$C$18,DER26&gt;($C$18+9)),0,IF($F$2=1,IF($F$53&lt;(INDEX($G$33:$AJ$33,MATCH($E$18,$G$31:$AJ$31))),DER$28,DER$38),DER$28))</f>
        <v>0</v>
      </c>
      <c r="DEU53" s="775">
        <f t="shared" ref="DEU53:DEV53" si="2202">IF(OR(DES26&lt;$C$18,DES26&gt;($C$18+9)),0,IF($F$2=1,IF($F$53&lt;(INDEX($G$33:$AJ$33,MATCH($E$18,$G$31:$AJ$31))),DES$28,DES$38),DES$28))</f>
        <v>0</v>
      </c>
      <c r="DEV53" s="775">
        <f t="shared" si="2202"/>
        <v>0</v>
      </c>
      <c r="DEW53" s="775">
        <f t="shared" ref="DEW53" si="2203">IF(OR(DEU26&lt;$C$18,DEU26&gt;($C$18+9)),0,IF($F$2=1,IF($F$53&lt;(INDEX($G$33:$AJ$33,MATCH($E$18,$G$31:$AJ$31))),DEU$28,DEU$38),DEU$28))</f>
        <v>0</v>
      </c>
      <c r="DEX53" s="775">
        <f t="shared" ref="DEX53:DEY53" si="2204">IF(OR(DEV26&lt;$C$18,DEV26&gt;($C$18+9)),0,IF($F$2=1,IF($F$53&lt;(INDEX($G$33:$AJ$33,MATCH($E$18,$G$31:$AJ$31))),DEV$28,DEV$38),DEV$28))</f>
        <v>0</v>
      </c>
      <c r="DEY53" s="775">
        <f t="shared" si="2204"/>
        <v>0</v>
      </c>
      <c r="DEZ53" s="775">
        <f t="shared" ref="DEZ53" si="2205">IF(OR(DEX26&lt;$C$18,DEX26&gt;($C$18+9)),0,IF($F$2=1,IF($F$53&lt;(INDEX($G$33:$AJ$33,MATCH($E$18,$G$31:$AJ$31))),DEX$28,DEX$38),DEX$28))</f>
        <v>0</v>
      </c>
      <c r="DFA53" s="775">
        <f t="shared" ref="DFA53:DFB53" si="2206">IF(OR(DEY26&lt;$C$18,DEY26&gt;($C$18+9)),0,IF($F$2=1,IF($F$53&lt;(INDEX($G$33:$AJ$33,MATCH($E$18,$G$31:$AJ$31))),DEY$28,DEY$38),DEY$28))</f>
        <v>0</v>
      </c>
      <c r="DFB53" s="775">
        <f t="shared" si="2206"/>
        <v>0</v>
      </c>
      <c r="DFC53" s="775">
        <f t="shared" ref="DFC53" si="2207">IF(OR(DFA26&lt;$C$18,DFA26&gt;($C$18+9)),0,IF($F$2=1,IF($F$53&lt;(INDEX($G$33:$AJ$33,MATCH($E$18,$G$31:$AJ$31))),DFA$28,DFA$38),DFA$28))</f>
        <v>0</v>
      </c>
      <c r="DFD53" s="775">
        <f t="shared" ref="DFD53:DFE53" si="2208">IF(OR(DFB26&lt;$C$18,DFB26&gt;($C$18+9)),0,IF($F$2=1,IF($F$53&lt;(INDEX($G$33:$AJ$33,MATCH($E$18,$G$31:$AJ$31))),DFB$28,DFB$38),DFB$28))</f>
        <v>0</v>
      </c>
      <c r="DFE53" s="775">
        <f t="shared" si="2208"/>
        <v>0</v>
      </c>
      <c r="DFF53" s="775">
        <f t="shared" ref="DFF53" si="2209">IF(OR(DFD26&lt;$C$18,DFD26&gt;($C$18+9)),0,IF($F$2=1,IF($F$53&lt;(INDEX($G$33:$AJ$33,MATCH($E$18,$G$31:$AJ$31))),DFD$28,DFD$38),DFD$28))</f>
        <v>0</v>
      </c>
      <c r="DFG53" s="775">
        <f t="shared" ref="DFG53:DFH53" si="2210">IF(OR(DFE26&lt;$C$18,DFE26&gt;($C$18+9)),0,IF($F$2=1,IF($F$53&lt;(INDEX($G$33:$AJ$33,MATCH($E$18,$G$31:$AJ$31))),DFE$28,DFE$38),DFE$28))</f>
        <v>0</v>
      </c>
      <c r="DFH53" s="775">
        <f t="shared" si="2210"/>
        <v>0</v>
      </c>
      <c r="DFI53" s="775">
        <f t="shared" ref="DFI53" si="2211">IF(OR(DFG26&lt;$C$18,DFG26&gt;($C$18+9)),0,IF($F$2=1,IF($F$53&lt;(INDEX($G$33:$AJ$33,MATCH($E$18,$G$31:$AJ$31))),DFG$28,DFG$38),DFG$28))</f>
        <v>0</v>
      </c>
      <c r="DFJ53" s="775">
        <f t="shared" ref="DFJ53:DFK53" si="2212">IF(OR(DFH26&lt;$C$18,DFH26&gt;($C$18+9)),0,IF($F$2=1,IF($F$53&lt;(INDEX($G$33:$AJ$33,MATCH($E$18,$G$31:$AJ$31))),DFH$28,DFH$38),DFH$28))</f>
        <v>0</v>
      </c>
      <c r="DFK53" s="775">
        <f t="shared" si="2212"/>
        <v>0</v>
      </c>
      <c r="DFL53" s="775">
        <f t="shared" ref="DFL53" si="2213">IF(OR(DFJ26&lt;$C$18,DFJ26&gt;($C$18+9)),0,IF($F$2=1,IF($F$53&lt;(INDEX($G$33:$AJ$33,MATCH($E$18,$G$31:$AJ$31))),DFJ$28,DFJ$38),DFJ$28))</f>
        <v>0</v>
      </c>
      <c r="DFM53" s="775">
        <f t="shared" ref="DFM53:DFN53" si="2214">IF(OR(DFK26&lt;$C$18,DFK26&gt;($C$18+9)),0,IF($F$2=1,IF($F$53&lt;(INDEX($G$33:$AJ$33,MATCH($E$18,$G$31:$AJ$31))),DFK$28,DFK$38),DFK$28))</f>
        <v>0</v>
      </c>
      <c r="DFN53" s="775">
        <f t="shared" si="2214"/>
        <v>0</v>
      </c>
      <c r="DFO53" s="775">
        <f t="shared" ref="DFO53" si="2215">IF(OR(DFM26&lt;$C$18,DFM26&gt;($C$18+9)),0,IF($F$2=1,IF($F$53&lt;(INDEX($G$33:$AJ$33,MATCH($E$18,$G$31:$AJ$31))),DFM$28,DFM$38),DFM$28))</f>
        <v>0</v>
      </c>
      <c r="DFP53" s="775">
        <f t="shared" ref="DFP53:DFQ53" si="2216">IF(OR(DFN26&lt;$C$18,DFN26&gt;($C$18+9)),0,IF($F$2=1,IF($F$53&lt;(INDEX($G$33:$AJ$33,MATCH($E$18,$G$31:$AJ$31))),DFN$28,DFN$38),DFN$28))</f>
        <v>0</v>
      </c>
      <c r="DFQ53" s="775">
        <f t="shared" si="2216"/>
        <v>0</v>
      </c>
      <c r="DFR53" s="775">
        <f t="shared" ref="DFR53" si="2217">IF(OR(DFP26&lt;$C$18,DFP26&gt;($C$18+9)),0,IF($F$2=1,IF($F$53&lt;(INDEX($G$33:$AJ$33,MATCH($E$18,$G$31:$AJ$31))),DFP$28,DFP$38),DFP$28))</f>
        <v>0</v>
      </c>
      <c r="DFS53" s="775">
        <f t="shared" ref="DFS53:DFT53" si="2218">IF(OR(DFQ26&lt;$C$18,DFQ26&gt;($C$18+9)),0,IF($F$2=1,IF($F$53&lt;(INDEX($G$33:$AJ$33,MATCH($E$18,$G$31:$AJ$31))),DFQ$28,DFQ$38),DFQ$28))</f>
        <v>0</v>
      </c>
      <c r="DFT53" s="775">
        <f t="shared" si="2218"/>
        <v>0</v>
      </c>
      <c r="DFU53" s="775">
        <f t="shared" ref="DFU53" si="2219">IF(OR(DFS26&lt;$C$18,DFS26&gt;($C$18+9)),0,IF($F$2=1,IF($F$53&lt;(INDEX($G$33:$AJ$33,MATCH($E$18,$G$31:$AJ$31))),DFS$28,DFS$38),DFS$28))</f>
        <v>0</v>
      </c>
      <c r="DFV53" s="775">
        <f t="shared" ref="DFV53:DFW53" si="2220">IF(OR(DFT26&lt;$C$18,DFT26&gt;($C$18+9)),0,IF($F$2=1,IF($F$53&lt;(INDEX($G$33:$AJ$33,MATCH($E$18,$G$31:$AJ$31))),DFT$28,DFT$38),DFT$28))</f>
        <v>0</v>
      </c>
      <c r="DFW53" s="775">
        <f t="shared" si="2220"/>
        <v>0</v>
      </c>
      <c r="DFX53" s="775">
        <f t="shared" ref="DFX53" si="2221">IF(OR(DFV26&lt;$C$18,DFV26&gt;($C$18+9)),0,IF($F$2=1,IF($F$53&lt;(INDEX($G$33:$AJ$33,MATCH($E$18,$G$31:$AJ$31))),DFV$28,DFV$38),DFV$28))</f>
        <v>0</v>
      </c>
      <c r="DFY53" s="775">
        <f t="shared" ref="DFY53:DFZ53" si="2222">IF(OR(DFW26&lt;$C$18,DFW26&gt;($C$18+9)),0,IF($F$2=1,IF($F$53&lt;(INDEX($G$33:$AJ$33,MATCH($E$18,$G$31:$AJ$31))),DFW$28,DFW$38),DFW$28))</f>
        <v>0</v>
      </c>
      <c r="DFZ53" s="775">
        <f t="shared" si="2222"/>
        <v>0</v>
      </c>
      <c r="DGA53" s="775">
        <f t="shared" ref="DGA53" si="2223">IF(OR(DFY26&lt;$C$18,DFY26&gt;($C$18+9)),0,IF($F$2=1,IF($F$53&lt;(INDEX($G$33:$AJ$33,MATCH($E$18,$G$31:$AJ$31))),DFY$28,DFY$38),DFY$28))</f>
        <v>0</v>
      </c>
      <c r="DGB53" s="775">
        <f t="shared" ref="DGB53:DGC53" si="2224">IF(OR(DFZ26&lt;$C$18,DFZ26&gt;($C$18+9)),0,IF($F$2=1,IF($F$53&lt;(INDEX($G$33:$AJ$33,MATCH($E$18,$G$31:$AJ$31))),DFZ$28,DFZ$38),DFZ$28))</f>
        <v>0</v>
      </c>
      <c r="DGC53" s="775">
        <f t="shared" si="2224"/>
        <v>0</v>
      </c>
      <c r="DGD53" s="775">
        <f t="shared" ref="DGD53" si="2225">IF(OR(DGB26&lt;$C$18,DGB26&gt;($C$18+9)),0,IF($F$2=1,IF($F$53&lt;(INDEX($G$33:$AJ$33,MATCH($E$18,$G$31:$AJ$31))),DGB$28,DGB$38),DGB$28))</f>
        <v>0</v>
      </c>
      <c r="DGE53" s="775">
        <f t="shared" ref="DGE53:DGF53" si="2226">IF(OR(DGC26&lt;$C$18,DGC26&gt;($C$18+9)),0,IF($F$2=1,IF($F$53&lt;(INDEX($G$33:$AJ$33,MATCH($E$18,$G$31:$AJ$31))),DGC$28,DGC$38),DGC$28))</f>
        <v>0</v>
      </c>
      <c r="DGF53" s="775">
        <f t="shared" si="2226"/>
        <v>0</v>
      </c>
      <c r="DGG53" s="775">
        <f t="shared" ref="DGG53" si="2227">IF(OR(DGE26&lt;$C$18,DGE26&gt;($C$18+9)),0,IF($F$2=1,IF($F$53&lt;(INDEX($G$33:$AJ$33,MATCH($E$18,$G$31:$AJ$31))),DGE$28,DGE$38),DGE$28))</f>
        <v>0</v>
      </c>
      <c r="DGH53" s="775">
        <f t="shared" ref="DGH53:DGI53" si="2228">IF(OR(DGF26&lt;$C$18,DGF26&gt;($C$18+9)),0,IF($F$2=1,IF($F$53&lt;(INDEX($G$33:$AJ$33,MATCH($E$18,$G$31:$AJ$31))),DGF$28,DGF$38),DGF$28))</f>
        <v>0</v>
      </c>
      <c r="DGI53" s="775">
        <f t="shared" si="2228"/>
        <v>0</v>
      </c>
      <c r="DGJ53" s="775">
        <f t="shared" ref="DGJ53" si="2229">IF(OR(DGH26&lt;$C$18,DGH26&gt;($C$18+9)),0,IF($F$2=1,IF($F$53&lt;(INDEX($G$33:$AJ$33,MATCH($E$18,$G$31:$AJ$31))),DGH$28,DGH$38),DGH$28))</f>
        <v>0</v>
      </c>
      <c r="DGK53" s="775">
        <f t="shared" ref="DGK53:DGL53" si="2230">IF(OR(DGI26&lt;$C$18,DGI26&gt;($C$18+9)),0,IF($F$2=1,IF($F$53&lt;(INDEX($G$33:$AJ$33,MATCH($E$18,$G$31:$AJ$31))),DGI$28,DGI$38),DGI$28))</f>
        <v>0</v>
      </c>
      <c r="DGL53" s="775">
        <f t="shared" si="2230"/>
        <v>0</v>
      </c>
      <c r="DGM53" s="775">
        <f t="shared" ref="DGM53" si="2231">IF(OR(DGK26&lt;$C$18,DGK26&gt;($C$18+9)),0,IF($F$2=1,IF($F$53&lt;(INDEX($G$33:$AJ$33,MATCH($E$18,$G$31:$AJ$31))),DGK$28,DGK$38),DGK$28))</f>
        <v>0</v>
      </c>
      <c r="DGN53" s="775">
        <f t="shared" ref="DGN53:DGO53" si="2232">IF(OR(DGL26&lt;$C$18,DGL26&gt;($C$18+9)),0,IF($F$2=1,IF($F$53&lt;(INDEX($G$33:$AJ$33,MATCH($E$18,$G$31:$AJ$31))),DGL$28,DGL$38),DGL$28))</f>
        <v>0</v>
      </c>
      <c r="DGO53" s="775">
        <f t="shared" si="2232"/>
        <v>0</v>
      </c>
      <c r="DGP53" s="775">
        <f t="shared" ref="DGP53" si="2233">IF(OR(DGN26&lt;$C$18,DGN26&gt;($C$18+9)),0,IF($F$2=1,IF($F$53&lt;(INDEX($G$33:$AJ$33,MATCH($E$18,$G$31:$AJ$31))),DGN$28,DGN$38),DGN$28))</f>
        <v>0</v>
      </c>
      <c r="DGQ53" s="775">
        <f t="shared" ref="DGQ53:DGR53" si="2234">IF(OR(DGO26&lt;$C$18,DGO26&gt;($C$18+9)),0,IF($F$2=1,IF($F$53&lt;(INDEX($G$33:$AJ$33,MATCH($E$18,$G$31:$AJ$31))),DGO$28,DGO$38),DGO$28))</f>
        <v>0</v>
      </c>
      <c r="DGR53" s="775">
        <f t="shared" si="2234"/>
        <v>0</v>
      </c>
      <c r="DGS53" s="775">
        <f t="shared" ref="DGS53" si="2235">IF(OR(DGQ26&lt;$C$18,DGQ26&gt;($C$18+9)),0,IF($F$2=1,IF($F$53&lt;(INDEX($G$33:$AJ$33,MATCH($E$18,$G$31:$AJ$31))),DGQ$28,DGQ$38),DGQ$28))</f>
        <v>0</v>
      </c>
      <c r="DGT53" s="775">
        <f t="shared" ref="DGT53:DGU53" si="2236">IF(OR(DGR26&lt;$C$18,DGR26&gt;($C$18+9)),0,IF($F$2=1,IF($F$53&lt;(INDEX($G$33:$AJ$33,MATCH($E$18,$G$31:$AJ$31))),DGR$28,DGR$38),DGR$28))</f>
        <v>0</v>
      </c>
      <c r="DGU53" s="775">
        <f t="shared" si="2236"/>
        <v>0</v>
      </c>
      <c r="DGV53" s="775">
        <f t="shared" ref="DGV53" si="2237">IF(OR(DGT26&lt;$C$18,DGT26&gt;($C$18+9)),0,IF($F$2=1,IF($F$53&lt;(INDEX($G$33:$AJ$33,MATCH($E$18,$G$31:$AJ$31))),DGT$28,DGT$38),DGT$28))</f>
        <v>0</v>
      </c>
      <c r="DGW53" s="775">
        <f t="shared" ref="DGW53:DGX53" si="2238">IF(OR(DGU26&lt;$C$18,DGU26&gt;($C$18+9)),0,IF($F$2=1,IF($F$53&lt;(INDEX($G$33:$AJ$33,MATCH($E$18,$G$31:$AJ$31))),DGU$28,DGU$38),DGU$28))</f>
        <v>0</v>
      </c>
      <c r="DGX53" s="775">
        <f t="shared" si="2238"/>
        <v>0</v>
      </c>
      <c r="DGY53" s="775">
        <f t="shared" ref="DGY53" si="2239">IF(OR(DGW26&lt;$C$18,DGW26&gt;($C$18+9)),0,IF($F$2=1,IF($F$53&lt;(INDEX($G$33:$AJ$33,MATCH($E$18,$G$31:$AJ$31))),DGW$28,DGW$38),DGW$28))</f>
        <v>0</v>
      </c>
      <c r="DGZ53" s="775">
        <f t="shared" ref="DGZ53:DHA53" si="2240">IF(OR(DGX26&lt;$C$18,DGX26&gt;($C$18+9)),0,IF($F$2=1,IF($F$53&lt;(INDEX($G$33:$AJ$33,MATCH($E$18,$G$31:$AJ$31))),DGX$28,DGX$38),DGX$28))</f>
        <v>0</v>
      </c>
      <c r="DHA53" s="775">
        <f t="shared" si="2240"/>
        <v>0</v>
      </c>
      <c r="DHB53" s="775">
        <f t="shared" ref="DHB53" si="2241">IF(OR(DGZ26&lt;$C$18,DGZ26&gt;($C$18+9)),0,IF($F$2=1,IF($F$53&lt;(INDEX($G$33:$AJ$33,MATCH($E$18,$G$31:$AJ$31))),DGZ$28,DGZ$38),DGZ$28))</f>
        <v>0</v>
      </c>
      <c r="DHC53" s="775">
        <f t="shared" ref="DHC53:DHD53" si="2242">IF(OR(DHA26&lt;$C$18,DHA26&gt;($C$18+9)),0,IF($F$2=1,IF($F$53&lt;(INDEX($G$33:$AJ$33,MATCH($E$18,$G$31:$AJ$31))),DHA$28,DHA$38),DHA$28))</f>
        <v>0</v>
      </c>
      <c r="DHD53" s="775">
        <f t="shared" si="2242"/>
        <v>0</v>
      </c>
      <c r="DHE53" s="775">
        <f t="shared" ref="DHE53" si="2243">IF(OR(DHC26&lt;$C$18,DHC26&gt;($C$18+9)),0,IF($F$2=1,IF($F$53&lt;(INDEX($G$33:$AJ$33,MATCH($E$18,$G$31:$AJ$31))),DHC$28,DHC$38),DHC$28))</f>
        <v>0</v>
      </c>
      <c r="DHF53" s="775">
        <f t="shared" ref="DHF53:DHG53" si="2244">IF(OR(DHD26&lt;$C$18,DHD26&gt;($C$18+9)),0,IF($F$2=1,IF($F$53&lt;(INDEX($G$33:$AJ$33,MATCH($E$18,$G$31:$AJ$31))),DHD$28,DHD$38),DHD$28))</f>
        <v>0</v>
      </c>
      <c r="DHG53" s="775">
        <f t="shared" si="2244"/>
        <v>0</v>
      </c>
      <c r="DHH53" s="775">
        <f t="shared" ref="DHH53" si="2245">IF(OR(DHF26&lt;$C$18,DHF26&gt;($C$18+9)),0,IF($F$2=1,IF($F$53&lt;(INDEX($G$33:$AJ$33,MATCH($E$18,$G$31:$AJ$31))),DHF$28,DHF$38),DHF$28))</f>
        <v>0</v>
      </c>
      <c r="DHI53" s="775">
        <f t="shared" ref="DHI53:DHJ53" si="2246">IF(OR(DHG26&lt;$C$18,DHG26&gt;($C$18+9)),0,IF($F$2=1,IF($F$53&lt;(INDEX($G$33:$AJ$33,MATCH($E$18,$G$31:$AJ$31))),DHG$28,DHG$38),DHG$28))</f>
        <v>0</v>
      </c>
      <c r="DHJ53" s="775">
        <f t="shared" si="2246"/>
        <v>0</v>
      </c>
      <c r="DHK53" s="775">
        <f t="shared" ref="DHK53" si="2247">IF(OR(DHI26&lt;$C$18,DHI26&gt;($C$18+9)),0,IF($F$2=1,IF($F$53&lt;(INDEX($G$33:$AJ$33,MATCH($E$18,$G$31:$AJ$31))),DHI$28,DHI$38),DHI$28))</f>
        <v>0</v>
      </c>
      <c r="DHL53" s="775">
        <f t="shared" ref="DHL53:DHM53" si="2248">IF(OR(DHJ26&lt;$C$18,DHJ26&gt;($C$18+9)),0,IF($F$2=1,IF($F$53&lt;(INDEX($G$33:$AJ$33,MATCH($E$18,$G$31:$AJ$31))),DHJ$28,DHJ$38),DHJ$28))</f>
        <v>0</v>
      </c>
      <c r="DHM53" s="775">
        <f t="shared" si="2248"/>
        <v>0</v>
      </c>
      <c r="DHN53" s="775">
        <f t="shared" ref="DHN53" si="2249">IF(OR(DHL26&lt;$C$18,DHL26&gt;($C$18+9)),0,IF($F$2=1,IF($F$53&lt;(INDEX($G$33:$AJ$33,MATCH($E$18,$G$31:$AJ$31))),DHL$28,DHL$38),DHL$28))</f>
        <v>0</v>
      </c>
      <c r="DHO53" s="775">
        <f t="shared" ref="DHO53:DHP53" si="2250">IF(OR(DHM26&lt;$C$18,DHM26&gt;($C$18+9)),0,IF($F$2=1,IF($F$53&lt;(INDEX($G$33:$AJ$33,MATCH($E$18,$G$31:$AJ$31))),DHM$28,DHM$38),DHM$28))</f>
        <v>0</v>
      </c>
      <c r="DHP53" s="775">
        <f t="shared" si="2250"/>
        <v>0</v>
      </c>
      <c r="DHQ53" s="775">
        <f t="shared" ref="DHQ53" si="2251">IF(OR(DHO26&lt;$C$18,DHO26&gt;($C$18+9)),0,IF($F$2=1,IF($F$53&lt;(INDEX($G$33:$AJ$33,MATCH($E$18,$G$31:$AJ$31))),DHO$28,DHO$38),DHO$28))</f>
        <v>0</v>
      </c>
      <c r="DHR53" s="775">
        <f t="shared" ref="DHR53:DHS53" si="2252">IF(OR(DHP26&lt;$C$18,DHP26&gt;($C$18+9)),0,IF($F$2=1,IF($F$53&lt;(INDEX($G$33:$AJ$33,MATCH($E$18,$G$31:$AJ$31))),DHP$28,DHP$38),DHP$28))</f>
        <v>0</v>
      </c>
      <c r="DHS53" s="775">
        <f t="shared" si="2252"/>
        <v>0</v>
      </c>
      <c r="DHT53" s="775">
        <f t="shared" ref="DHT53" si="2253">IF(OR(DHR26&lt;$C$18,DHR26&gt;($C$18+9)),0,IF($F$2=1,IF($F$53&lt;(INDEX($G$33:$AJ$33,MATCH($E$18,$G$31:$AJ$31))),DHR$28,DHR$38),DHR$28))</f>
        <v>0</v>
      </c>
      <c r="DHU53" s="775">
        <f t="shared" ref="DHU53:DHV53" si="2254">IF(OR(DHS26&lt;$C$18,DHS26&gt;($C$18+9)),0,IF($F$2=1,IF($F$53&lt;(INDEX($G$33:$AJ$33,MATCH($E$18,$G$31:$AJ$31))),DHS$28,DHS$38),DHS$28))</f>
        <v>0</v>
      </c>
      <c r="DHV53" s="775">
        <f t="shared" si="2254"/>
        <v>0</v>
      </c>
      <c r="DHW53" s="775">
        <f t="shared" ref="DHW53" si="2255">IF(OR(DHU26&lt;$C$18,DHU26&gt;($C$18+9)),0,IF($F$2=1,IF($F$53&lt;(INDEX($G$33:$AJ$33,MATCH($E$18,$G$31:$AJ$31))),DHU$28,DHU$38),DHU$28))</f>
        <v>0</v>
      </c>
      <c r="DHX53" s="775">
        <f t="shared" ref="DHX53:DHY53" si="2256">IF(OR(DHV26&lt;$C$18,DHV26&gt;($C$18+9)),0,IF($F$2=1,IF($F$53&lt;(INDEX($G$33:$AJ$33,MATCH($E$18,$G$31:$AJ$31))),DHV$28,DHV$38),DHV$28))</f>
        <v>0</v>
      </c>
      <c r="DHY53" s="775">
        <f t="shared" si="2256"/>
        <v>0</v>
      </c>
      <c r="DHZ53" s="775">
        <f t="shared" ref="DHZ53" si="2257">IF(OR(DHX26&lt;$C$18,DHX26&gt;($C$18+9)),0,IF($F$2=1,IF($F$53&lt;(INDEX($G$33:$AJ$33,MATCH($E$18,$G$31:$AJ$31))),DHX$28,DHX$38),DHX$28))</f>
        <v>0</v>
      </c>
      <c r="DIA53" s="775">
        <f t="shared" ref="DIA53:DIB53" si="2258">IF(OR(DHY26&lt;$C$18,DHY26&gt;($C$18+9)),0,IF($F$2=1,IF($F$53&lt;(INDEX($G$33:$AJ$33,MATCH($E$18,$G$31:$AJ$31))),DHY$28,DHY$38),DHY$28))</f>
        <v>0</v>
      </c>
      <c r="DIB53" s="775">
        <f t="shared" si="2258"/>
        <v>0</v>
      </c>
      <c r="DIC53" s="775">
        <f t="shared" ref="DIC53" si="2259">IF(OR(DIA26&lt;$C$18,DIA26&gt;($C$18+9)),0,IF($F$2=1,IF($F$53&lt;(INDEX($G$33:$AJ$33,MATCH($E$18,$G$31:$AJ$31))),DIA$28,DIA$38),DIA$28))</f>
        <v>0</v>
      </c>
      <c r="DID53" s="775">
        <f t="shared" ref="DID53:DIE53" si="2260">IF(OR(DIB26&lt;$C$18,DIB26&gt;($C$18+9)),0,IF($F$2=1,IF($F$53&lt;(INDEX($G$33:$AJ$33,MATCH($E$18,$G$31:$AJ$31))),DIB$28,DIB$38),DIB$28))</f>
        <v>0</v>
      </c>
      <c r="DIE53" s="775">
        <f t="shared" si="2260"/>
        <v>0</v>
      </c>
      <c r="DIF53" s="775">
        <f t="shared" ref="DIF53" si="2261">IF(OR(DID26&lt;$C$18,DID26&gt;($C$18+9)),0,IF($F$2=1,IF($F$53&lt;(INDEX($G$33:$AJ$33,MATCH($E$18,$G$31:$AJ$31))),DID$28,DID$38),DID$28))</f>
        <v>0</v>
      </c>
      <c r="DIG53" s="775">
        <f t="shared" ref="DIG53:DIH53" si="2262">IF(OR(DIE26&lt;$C$18,DIE26&gt;($C$18+9)),0,IF($F$2=1,IF($F$53&lt;(INDEX($G$33:$AJ$33,MATCH($E$18,$G$31:$AJ$31))),DIE$28,DIE$38),DIE$28))</f>
        <v>0</v>
      </c>
      <c r="DIH53" s="775">
        <f t="shared" si="2262"/>
        <v>0</v>
      </c>
      <c r="DII53" s="775">
        <f t="shared" ref="DII53" si="2263">IF(OR(DIG26&lt;$C$18,DIG26&gt;($C$18+9)),0,IF($F$2=1,IF($F$53&lt;(INDEX($G$33:$AJ$33,MATCH($E$18,$G$31:$AJ$31))),DIG$28,DIG$38),DIG$28))</f>
        <v>0</v>
      </c>
      <c r="DIJ53" s="775">
        <f t="shared" ref="DIJ53:DIK53" si="2264">IF(OR(DIH26&lt;$C$18,DIH26&gt;($C$18+9)),0,IF($F$2=1,IF($F$53&lt;(INDEX($G$33:$AJ$33,MATCH($E$18,$G$31:$AJ$31))),DIH$28,DIH$38),DIH$28))</f>
        <v>0</v>
      </c>
      <c r="DIK53" s="775">
        <f t="shared" si="2264"/>
        <v>0</v>
      </c>
      <c r="DIL53" s="775">
        <f t="shared" ref="DIL53" si="2265">IF(OR(DIJ26&lt;$C$18,DIJ26&gt;($C$18+9)),0,IF($F$2=1,IF($F$53&lt;(INDEX($G$33:$AJ$33,MATCH($E$18,$G$31:$AJ$31))),DIJ$28,DIJ$38),DIJ$28))</f>
        <v>0</v>
      </c>
      <c r="DIM53" s="775">
        <f t="shared" ref="DIM53:DIN53" si="2266">IF(OR(DIK26&lt;$C$18,DIK26&gt;($C$18+9)),0,IF($F$2=1,IF($F$53&lt;(INDEX($G$33:$AJ$33,MATCH($E$18,$G$31:$AJ$31))),DIK$28,DIK$38),DIK$28))</f>
        <v>0</v>
      </c>
      <c r="DIN53" s="775">
        <f t="shared" si="2266"/>
        <v>0</v>
      </c>
      <c r="DIO53" s="775">
        <f t="shared" ref="DIO53" si="2267">IF(OR(DIM26&lt;$C$18,DIM26&gt;($C$18+9)),0,IF($F$2=1,IF($F$53&lt;(INDEX($G$33:$AJ$33,MATCH($E$18,$G$31:$AJ$31))),DIM$28,DIM$38),DIM$28))</f>
        <v>0</v>
      </c>
      <c r="DIP53" s="775">
        <f t="shared" ref="DIP53:DIQ53" si="2268">IF(OR(DIN26&lt;$C$18,DIN26&gt;($C$18+9)),0,IF($F$2=1,IF($F$53&lt;(INDEX($G$33:$AJ$33,MATCH($E$18,$G$31:$AJ$31))),DIN$28,DIN$38),DIN$28))</f>
        <v>0</v>
      </c>
      <c r="DIQ53" s="775">
        <f t="shared" si="2268"/>
        <v>0</v>
      </c>
      <c r="DIR53" s="775">
        <f t="shared" ref="DIR53" si="2269">IF(OR(DIP26&lt;$C$18,DIP26&gt;($C$18+9)),0,IF($F$2=1,IF($F$53&lt;(INDEX($G$33:$AJ$33,MATCH($E$18,$G$31:$AJ$31))),DIP$28,DIP$38),DIP$28))</f>
        <v>0</v>
      </c>
      <c r="DIS53" s="775">
        <f t="shared" ref="DIS53:DIT53" si="2270">IF(OR(DIQ26&lt;$C$18,DIQ26&gt;($C$18+9)),0,IF($F$2=1,IF($F$53&lt;(INDEX($G$33:$AJ$33,MATCH($E$18,$G$31:$AJ$31))),DIQ$28,DIQ$38),DIQ$28))</f>
        <v>0</v>
      </c>
      <c r="DIT53" s="775">
        <f t="shared" si="2270"/>
        <v>0</v>
      </c>
      <c r="DIU53" s="775">
        <f t="shared" ref="DIU53" si="2271">IF(OR(DIS26&lt;$C$18,DIS26&gt;($C$18+9)),0,IF($F$2=1,IF($F$53&lt;(INDEX($G$33:$AJ$33,MATCH($E$18,$G$31:$AJ$31))),DIS$28,DIS$38),DIS$28))</f>
        <v>0</v>
      </c>
      <c r="DIV53" s="775">
        <f t="shared" ref="DIV53:DIW53" si="2272">IF(OR(DIT26&lt;$C$18,DIT26&gt;($C$18+9)),0,IF($F$2=1,IF($F$53&lt;(INDEX($G$33:$AJ$33,MATCH($E$18,$G$31:$AJ$31))),DIT$28,DIT$38),DIT$28))</f>
        <v>0</v>
      </c>
      <c r="DIW53" s="775">
        <f t="shared" si="2272"/>
        <v>0</v>
      </c>
      <c r="DIX53" s="775">
        <f t="shared" ref="DIX53" si="2273">IF(OR(DIV26&lt;$C$18,DIV26&gt;($C$18+9)),0,IF($F$2=1,IF($F$53&lt;(INDEX($G$33:$AJ$33,MATCH($E$18,$G$31:$AJ$31))),DIV$28,DIV$38),DIV$28))</f>
        <v>0</v>
      </c>
      <c r="DIY53" s="775">
        <f t="shared" ref="DIY53:DIZ53" si="2274">IF(OR(DIW26&lt;$C$18,DIW26&gt;($C$18+9)),0,IF($F$2=1,IF($F$53&lt;(INDEX($G$33:$AJ$33,MATCH($E$18,$G$31:$AJ$31))),DIW$28,DIW$38),DIW$28))</f>
        <v>0</v>
      </c>
      <c r="DIZ53" s="775">
        <f t="shared" si="2274"/>
        <v>0</v>
      </c>
      <c r="DJA53" s="775">
        <f t="shared" ref="DJA53" si="2275">IF(OR(DIY26&lt;$C$18,DIY26&gt;($C$18+9)),0,IF($F$2=1,IF($F$53&lt;(INDEX($G$33:$AJ$33,MATCH($E$18,$G$31:$AJ$31))),DIY$28,DIY$38),DIY$28))</f>
        <v>0</v>
      </c>
      <c r="DJB53" s="775">
        <f t="shared" ref="DJB53:DJC53" si="2276">IF(OR(DIZ26&lt;$C$18,DIZ26&gt;($C$18+9)),0,IF($F$2=1,IF($F$53&lt;(INDEX($G$33:$AJ$33,MATCH($E$18,$G$31:$AJ$31))),DIZ$28,DIZ$38),DIZ$28))</f>
        <v>0</v>
      </c>
      <c r="DJC53" s="775">
        <f t="shared" si="2276"/>
        <v>0</v>
      </c>
      <c r="DJD53" s="775">
        <f t="shared" ref="DJD53" si="2277">IF(OR(DJB26&lt;$C$18,DJB26&gt;($C$18+9)),0,IF($F$2=1,IF($F$53&lt;(INDEX($G$33:$AJ$33,MATCH($E$18,$G$31:$AJ$31))),DJB$28,DJB$38),DJB$28))</f>
        <v>0</v>
      </c>
      <c r="DJE53" s="775">
        <f t="shared" ref="DJE53:DJF53" si="2278">IF(OR(DJC26&lt;$C$18,DJC26&gt;($C$18+9)),0,IF($F$2=1,IF($F$53&lt;(INDEX($G$33:$AJ$33,MATCH($E$18,$G$31:$AJ$31))),DJC$28,DJC$38),DJC$28))</f>
        <v>0</v>
      </c>
      <c r="DJF53" s="775">
        <f t="shared" si="2278"/>
        <v>0</v>
      </c>
      <c r="DJG53" s="775">
        <f t="shared" ref="DJG53" si="2279">IF(OR(DJE26&lt;$C$18,DJE26&gt;($C$18+9)),0,IF($F$2=1,IF($F$53&lt;(INDEX($G$33:$AJ$33,MATCH($E$18,$G$31:$AJ$31))),DJE$28,DJE$38),DJE$28))</f>
        <v>0</v>
      </c>
      <c r="DJH53" s="775">
        <f t="shared" ref="DJH53:DJI53" si="2280">IF(OR(DJF26&lt;$C$18,DJF26&gt;($C$18+9)),0,IF($F$2=1,IF($F$53&lt;(INDEX($G$33:$AJ$33,MATCH($E$18,$G$31:$AJ$31))),DJF$28,DJF$38),DJF$28))</f>
        <v>0</v>
      </c>
      <c r="DJI53" s="775">
        <f t="shared" si="2280"/>
        <v>0</v>
      </c>
      <c r="DJJ53" s="775">
        <f t="shared" ref="DJJ53" si="2281">IF(OR(DJH26&lt;$C$18,DJH26&gt;($C$18+9)),0,IF($F$2=1,IF($F$53&lt;(INDEX($G$33:$AJ$33,MATCH($E$18,$G$31:$AJ$31))),DJH$28,DJH$38),DJH$28))</f>
        <v>0</v>
      </c>
      <c r="DJK53" s="775">
        <f t="shared" ref="DJK53:DJL53" si="2282">IF(OR(DJI26&lt;$C$18,DJI26&gt;($C$18+9)),0,IF($F$2=1,IF($F$53&lt;(INDEX($G$33:$AJ$33,MATCH($E$18,$G$31:$AJ$31))),DJI$28,DJI$38),DJI$28))</f>
        <v>0</v>
      </c>
      <c r="DJL53" s="775">
        <f t="shared" si="2282"/>
        <v>0</v>
      </c>
      <c r="DJM53" s="775">
        <f t="shared" ref="DJM53" si="2283">IF(OR(DJK26&lt;$C$18,DJK26&gt;($C$18+9)),0,IF($F$2=1,IF($F$53&lt;(INDEX($G$33:$AJ$33,MATCH($E$18,$G$31:$AJ$31))),DJK$28,DJK$38),DJK$28))</f>
        <v>0</v>
      </c>
      <c r="DJN53" s="775">
        <f t="shared" ref="DJN53:DJO53" si="2284">IF(OR(DJL26&lt;$C$18,DJL26&gt;($C$18+9)),0,IF($F$2=1,IF($F$53&lt;(INDEX($G$33:$AJ$33,MATCH($E$18,$G$31:$AJ$31))),DJL$28,DJL$38),DJL$28))</f>
        <v>0</v>
      </c>
      <c r="DJO53" s="775">
        <f t="shared" si="2284"/>
        <v>0</v>
      </c>
      <c r="DJP53" s="775">
        <f t="shared" ref="DJP53" si="2285">IF(OR(DJN26&lt;$C$18,DJN26&gt;($C$18+9)),0,IF($F$2=1,IF($F$53&lt;(INDEX($G$33:$AJ$33,MATCH($E$18,$G$31:$AJ$31))),DJN$28,DJN$38),DJN$28))</f>
        <v>0</v>
      </c>
      <c r="DJQ53" s="775">
        <f t="shared" ref="DJQ53:DJR53" si="2286">IF(OR(DJO26&lt;$C$18,DJO26&gt;($C$18+9)),0,IF($F$2=1,IF($F$53&lt;(INDEX($G$33:$AJ$33,MATCH($E$18,$G$31:$AJ$31))),DJO$28,DJO$38),DJO$28))</f>
        <v>0</v>
      </c>
      <c r="DJR53" s="775">
        <f t="shared" si="2286"/>
        <v>0</v>
      </c>
      <c r="DJS53" s="775">
        <f t="shared" ref="DJS53" si="2287">IF(OR(DJQ26&lt;$C$18,DJQ26&gt;($C$18+9)),0,IF($F$2=1,IF($F$53&lt;(INDEX($G$33:$AJ$33,MATCH($E$18,$G$31:$AJ$31))),DJQ$28,DJQ$38),DJQ$28))</f>
        <v>0</v>
      </c>
      <c r="DJT53" s="775">
        <f t="shared" ref="DJT53:DJU53" si="2288">IF(OR(DJR26&lt;$C$18,DJR26&gt;($C$18+9)),0,IF($F$2=1,IF($F$53&lt;(INDEX($G$33:$AJ$33,MATCH($E$18,$G$31:$AJ$31))),DJR$28,DJR$38),DJR$28))</f>
        <v>0</v>
      </c>
      <c r="DJU53" s="775">
        <f t="shared" si="2288"/>
        <v>0</v>
      </c>
      <c r="DJV53" s="775">
        <f t="shared" ref="DJV53" si="2289">IF(OR(DJT26&lt;$C$18,DJT26&gt;($C$18+9)),0,IF($F$2=1,IF($F$53&lt;(INDEX($G$33:$AJ$33,MATCH($E$18,$G$31:$AJ$31))),DJT$28,DJT$38),DJT$28))</f>
        <v>0</v>
      </c>
      <c r="DJW53" s="775">
        <f t="shared" ref="DJW53:DJX53" si="2290">IF(OR(DJU26&lt;$C$18,DJU26&gt;($C$18+9)),0,IF($F$2=1,IF($F$53&lt;(INDEX($G$33:$AJ$33,MATCH($E$18,$G$31:$AJ$31))),DJU$28,DJU$38),DJU$28))</f>
        <v>0</v>
      </c>
      <c r="DJX53" s="775">
        <f t="shared" si="2290"/>
        <v>0</v>
      </c>
      <c r="DJY53" s="775">
        <f t="shared" ref="DJY53" si="2291">IF(OR(DJW26&lt;$C$18,DJW26&gt;($C$18+9)),0,IF($F$2=1,IF($F$53&lt;(INDEX($G$33:$AJ$33,MATCH($E$18,$G$31:$AJ$31))),DJW$28,DJW$38),DJW$28))</f>
        <v>0</v>
      </c>
      <c r="DJZ53" s="775">
        <f t="shared" ref="DJZ53:DKA53" si="2292">IF(OR(DJX26&lt;$C$18,DJX26&gt;($C$18+9)),0,IF($F$2=1,IF($F$53&lt;(INDEX($G$33:$AJ$33,MATCH($E$18,$G$31:$AJ$31))),DJX$28,DJX$38),DJX$28))</f>
        <v>0</v>
      </c>
      <c r="DKA53" s="775">
        <f t="shared" si="2292"/>
        <v>0</v>
      </c>
      <c r="DKB53" s="775">
        <f t="shared" ref="DKB53" si="2293">IF(OR(DJZ26&lt;$C$18,DJZ26&gt;($C$18+9)),0,IF($F$2=1,IF($F$53&lt;(INDEX($G$33:$AJ$33,MATCH($E$18,$G$31:$AJ$31))),DJZ$28,DJZ$38),DJZ$28))</f>
        <v>0</v>
      </c>
      <c r="DKC53" s="775">
        <f t="shared" ref="DKC53:DKD53" si="2294">IF(OR(DKA26&lt;$C$18,DKA26&gt;($C$18+9)),0,IF($F$2=1,IF($F$53&lt;(INDEX($G$33:$AJ$33,MATCH($E$18,$G$31:$AJ$31))),DKA$28,DKA$38),DKA$28))</f>
        <v>0</v>
      </c>
      <c r="DKD53" s="775">
        <f t="shared" si="2294"/>
        <v>0</v>
      </c>
      <c r="DKE53" s="775">
        <f t="shared" ref="DKE53" si="2295">IF(OR(DKC26&lt;$C$18,DKC26&gt;($C$18+9)),0,IF($F$2=1,IF($F$53&lt;(INDEX($G$33:$AJ$33,MATCH($E$18,$G$31:$AJ$31))),DKC$28,DKC$38),DKC$28))</f>
        <v>0</v>
      </c>
      <c r="DKF53" s="775">
        <f t="shared" ref="DKF53:DKG53" si="2296">IF(OR(DKD26&lt;$C$18,DKD26&gt;($C$18+9)),0,IF($F$2=1,IF($F$53&lt;(INDEX($G$33:$AJ$33,MATCH($E$18,$G$31:$AJ$31))),DKD$28,DKD$38),DKD$28))</f>
        <v>0</v>
      </c>
      <c r="DKG53" s="775">
        <f t="shared" si="2296"/>
        <v>0</v>
      </c>
      <c r="DKH53" s="775">
        <f t="shared" ref="DKH53" si="2297">IF(OR(DKF26&lt;$C$18,DKF26&gt;($C$18+9)),0,IF($F$2=1,IF($F$53&lt;(INDEX($G$33:$AJ$33,MATCH($E$18,$G$31:$AJ$31))),DKF$28,DKF$38),DKF$28))</f>
        <v>0</v>
      </c>
      <c r="DKI53" s="775">
        <f t="shared" ref="DKI53:DKJ53" si="2298">IF(OR(DKG26&lt;$C$18,DKG26&gt;($C$18+9)),0,IF($F$2=1,IF($F$53&lt;(INDEX($G$33:$AJ$33,MATCH($E$18,$G$31:$AJ$31))),DKG$28,DKG$38),DKG$28))</f>
        <v>0</v>
      </c>
      <c r="DKJ53" s="775">
        <f t="shared" si="2298"/>
        <v>0</v>
      </c>
      <c r="DKK53" s="775">
        <f t="shared" ref="DKK53" si="2299">IF(OR(DKI26&lt;$C$18,DKI26&gt;($C$18+9)),0,IF($F$2=1,IF($F$53&lt;(INDEX($G$33:$AJ$33,MATCH($E$18,$G$31:$AJ$31))),DKI$28,DKI$38),DKI$28))</f>
        <v>0</v>
      </c>
      <c r="DKL53" s="775">
        <f t="shared" ref="DKL53:DKM53" si="2300">IF(OR(DKJ26&lt;$C$18,DKJ26&gt;($C$18+9)),0,IF($F$2=1,IF($F$53&lt;(INDEX($G$33:$AJ$33,MATCH($E$18,$G$31:$AJ$31))),DKJ$28,DKJ$38),DKJ$28))</f>
        <v>0</v>
      </c>
      <c r="DKM53" s="775">
        <f t="shared" si="2300"/>
        <v>0</v>
      </c>
      <c r="DKN53" s="775">
        <f t="shared" ref="DKN53" si="2301">IF(OR(DKL26&lt;$C$18,DKL26&gt;($C$18+9)),0,IF($F$2=1,IF($F$53&lt;(INDEX($G$33:$AJ$33,MATCH($E$18,$G$31:$AJ$31))),DKL$28,DKL$38),DKL$28))</f>
        <v>0</v>
      </c>
      <c r="DKO53" s="775">
        <f t="shared" ref="DKO53:DKP53" si="2302">IF(OR(DKM26&lt;$C$18,DKM26&gt;($C$18+9)),0,IF($F$2=1,IF($F$53&lt;(INDEX($G$33:$AJ$33,MATCH($E$18,$G$31:$AJ$31))),DKM$28,DKM$38),DKM$28))</f>
        <v>0</v>
      </c>
      <c r="DKP53" s="775">
        <f t="shared" si="2302"/>
        <v>0</v>
      </c>
      <c r="DKQ53" s="775">
        <f t="shared" ref="DKQ53" si="2303">IF(OR(DKO26&lt;$C$18,DKO26&gt;($C$18+9)),0,IF($F$2=1,IF($F$53&lt;(INDEX($G$33:$AJ$33,MATCH($E$18,$G$31:$AJ$31))),DKO$28,DKO$38),DKO$28))</f>
        <v>0</v>
      </c>
      <c r="DKR53" s="775">
        <f t="shared" ref="DKR53:DKS53" si="2304">IF(OR(DKP26&lt;$C$18,DKP26&gt;($C$18+9)),0,IF($F$2=1,IF($F$53&lt;(INDEX($G$33:$AJ$33,MATCH($E$18,$G$31:$AJ$31))),DKP$28,DKP$38),DKP$28))</f>
        <v>0</v>
      </c>
      <c r="DKS53" s="775">
        <f t="shared" si="2304"/>
        <v>0</v>
      </c>
      <c r="DKT53" s="775">
        <f t="shared" ref="DKT53" si="2305">IF(OR(DKR26&lt;$C$18,DKR26&gt;($C$18+9)),0,IF($F$2=1,IF($F$53&lt;(INDEX($G$33:$AJ$33,MATCH($E$18,$G$31:$AJ$31))),DKR$28,DKR$38),DKR$28))</f>
        <v>0</v>
      </c>
      <c r="DKU53" s="775">
        <f t="shared" ref="DKU53:DKV53" si="2306">IF(OR(DKS26&lt;$C$18,DKS26&gt;($C$18+9)),0,IF($F$2=1,IF($F$53&lt;(INDEX($G$33:$AJ$33,MATCH($E$18,$G$31:$AJ$31))),DKS$28,DKS$38),DKS$28))</f>
        <v>0</v>
      </c>
      <c r="DKV53" s="775">
        <f t="shared" si="2306"/>
        <v>0</v>
      </c>
      <c r="DKW53" s="775">
        <f t="shared" ref="DKW53" si="2307">IF(OR(DKU26&lt;$C$18,DKU26&gt;($C$18+9)),0,IF($F$2=1,IF($F$53&lt;(INDEX($G$33:$AJ$33,MATCH($E$18,$G$31:$AJ$31))),DKU$28,DKU$38),DKU$28))</f>
        <v>0</v>
      </c>
      <c r="DKX53" s="775">
        <f t="shared" ref="DKX53:DKY53" si="2308">IF(OR(DKV26&lt;$C$18,DKV26&gt;($C$18+9)),0,IF($F$2=1,IF($F$53&lt;(INDEX($G$33:$AJ$33,MATCH($E$18,$G$31:$AJ$31))),DKV$28,DKV$38),DKV$28))</f>
        <v>0</v>
      </c>
      <c r="DKY53" s="775">
        <f t="shared" si="2308"/>
        <v>0</v>
      </c>
      <c r="DKZ53" s="775">
        <f t="shared" ref="DKZ53" si="2309">IF(OR(DKX26&lt;$C$18,DKX26&gt;($C$18+9)),0,IF($F$2=1,IF($F$53&lt;(INDEX($G$33:$AJ$33,MATCH($E$18,$G$31:$AJ$31))),DKX$28,DKX$38),DKX$28))</f>
        <v>0</v>
      </c>
      <c r="DLA53" s="775">
        <f t="shared" ref="DLA53:DLB53" si="2310">IF(OR(DKY26&lt;$C$18,DKY26&gt;($C$18+9)),0,IF($F$2=1,IF($F$53&lt;(INDEX($G$33:$AJ$33,MATCH($E$18,$G$31:$AJ$31))),DKY$28,DKY$38),DKY$28))</f>
        <v>0</v>
      </c>
      <c r="DLB53" s="775">
        <f t="shared" si="2310"/>
        <v>0</v>
      </c>
      <c r="DLC53" s="775">
        <f t="shared" ref="DLC53" si="2311">IF(OR(DLA26&lt;$C$18,DLA26&gt;($C$18+9)),0,IF($F$2=1,IF($F$53&lt;(INDEX($G$33:$AJ$33,MATCH($E$18,$G$31:$AJ$31))),DLA$28,DLA$38),DLA$28))</f>
        <v>0</v>
      </c>
      <c r="DLD53" s="775">
        <f t="shared" ref="DLD53:DLE53" si="2312">IF(OR(DLB26&lt;$C$18,DLB26&gt;($C$18+9)),0,IF($F$2=1,IF($F$53&lt;(INDEX($G$33:$AJ$33,MATCH($E$18,$G$31:$AJ$31))),DLB$28,DLB$38),DLB$28))</f>
        <v>0</v>
      </c>
      <c r="DLE53" s="775">
        <f t="shared" si="2312"/>
        <v>0</v>
      </c>
      <c r="DLF53" s="775">
        <f t="shared" ref="DLF53" si="2313">IF(OR(DLD26&lt;$C$18,DLD26&gt;($C$18+9)),0,IF($F$2=1,IF($F$53&lt;(INDEX($G$33:$AJ$33,MATCH($E$18,$G$31:$AJ$31))),DLD$28,DLD$38),DLD$28))</f>
        <v>0</v>
      </c>
      <c r="DLG53" s="775">
        <f t="shared" ref="DLG53:DLH53" si="2314">IF(OR(DLE26&lt;$C$18,DLE26&gt;($C$18+9)),0,IF($F$2=1,IF($F$53&lt;(INDEX($G$33:$AJ$33,MATCH($E$18,$G$31:$AJ$31))),DLE$28,DLE$38),DLE$28))</f>
        <v>0</v>
      </c>
      <c r="DLH53" s="775">
        <f t="shared" si="2314"/>
        <v>0</v>
      </c>
      <c r="DLI53" s="775">
        <f t="shared" ref="DLI53" si="2315">IF(OR(DLG26&lt;$C$18,DLG26&gt;($C$18+9)),0,IF($F$2=1,IF($F$53&lt;(INDEX($G$33:$AJ$33,MATCH($E$18,$G$31:$AJ$31))),DLG$28,DLG$38),DLG$28))</f>
        <v>0</v>
      </c>
      <c r="DLJ53" s="775">
        <f t="shared" ref="DLJ53:DLK53" si="2316">IF(OR(DLH26&lt;$C$18,DLH26&gt;($C$18+9)),0,IF($F$2=1,IF($F$53&lt;(INDEX($G$33:$AJ$33,MATCH($E$18,$G$31:$AJ$31))),DLH$28,DLH$38),DLH$28))</f>
        <v>0</v>
      </c>
      <c r="DLK53" s="775">
        <f t="shared" si="2316"/>
        <v>0</v>
      </c>
      <c r="DLL53" s="775">
        <f t="shared" ref="DLL53" si="2317">IF(OR(DLJ26&lt;$C$18,DLJ26&gt;($C$18+9)),0,IF($F$2=1,IF($F$53&lt;(INDEX($G$33:$AJ$33,MATCH($E$18,$G$31:$AJ$31))),DLJ$28,DLJ$38),DLJ$28))</f>
        <v>0</v>
      </c>
      <c r="DLM53" s="775">
        <f t="shared" ref="DLM53:DLN53" si="2318">IF(OR(DLK26&lt;$C$18,DLK26&gt;($C$18+9)),0,IF($F$2=1,IF($F$53&lt;(INDEX($G$33:$AJ$33,MATCH($E$18,$G$31:$AJ$31))),DLK$28,DLK$38),DLK$28))</f>
        <v>0</v>
      </c>
      <c r="DLN53" s="775">
        <f t="shared" si="2318"/>
        <v>0</v>
      </c>
      <c r="DLO53" s="775">
        <f t="shared" ref="DLO53" si="2319">IF(OR(DLM26&lt;$C$18,DLM26&gt;($C$18+9)),0,IF($F$2=1,IF($F$53&lt;(INDEX($G$33:$AJ$33,MATCH($E$18,$G$31:$AJ$31))),DLM$28,DLM$38),DLM$28))</f>
        <v>0</v>
      </c>
      <c r="DLP53" s="775">
        <f t="shared" ref="DLP53:DLQ53" si="2320">IF(OR(DLN26&lt;$C$18,DLN26&gt;($C$18+9)),0,IF($F$2=1,IF($F$53&lt;(INDEX($G$33:$AJ$33,MATCH($E$18,$G$31:$AJ$31))),DLN$28,DLN$38),DLN$28))</f>
        <v>0</v>
      </c>
      <c r="DLQ53" s="775">
        <f t="shared" si="2320"/>
        <v>0</v>
      </c>
      <c r="DLR53" s="775">
        <f t="shared" ref="DLR53" si="2321">IF(OR(DLP26&lt;$C$18,DLP26&gt;($C$18+9)),0,IF($F$2=1,IF($F$53&lt;(INDEX($G$33:$AJ$33,MATCH($E$18,$G$31:$AJ$31))),DLP$28,DLP$38),DLP$28))</f>
        <v>0</v>
      </c>
      <c r="DLS53" s="775">
        <f t="shared" ref="DLS53:DLT53" si="2322">IF(OR(DLQ26&lt;$C$18,DLQ26&gt;($C$18+9)),0,IF($F$2=1,IF($F$53&lt;(INDEX($G$33:$AJ$33,MATCH($E$18,$G$31:$AJ$31))),DLQ$28,DLQ$38),DLQ$28))</f>
        <v>0</v>
      </c>
      <c r="DLT53" s="775">
        <f t="shared" si="2322"/>
        <v>0</v>
      </c>
      <c r="DLU53" s="775">
        <f t="shared" ref="DLU53" si="2323">IF(OR(DLS26&lt;$C$18,DLS26&gt;($C$18+9)),0,IF($F$2=1,IF($F$53&lt;(INDEX($G$33:$AJ$33,MATCH($E$18,$G$31:$AJ$31))),DLS$28,DLS$38),DLS$28))</f>
        <v>0</v>
      </c>
      <c r="DLV53" s="775">
        <f t="shared" ref="DLV53:DLW53" si="2324">IF(OR(DLT26&lt;$C$18,DLT26&gt;($C$18+9)),0,IF($F$2=1,IF($F$53&lt;(INDEX($G$33:$AJ$33,MATCH($E$18,$G$31:$AJ$31))),DLT$28,DLT$38),DLT$28))</f>
        <v>0</v>
      </c>
      <c r="DLW53" s="775">
        <f t="shared" si="2324"/>
        <v>0</v>
      </c>
      <c r="DLX53" s="775">
        <f t="shared" ref="DLX53" si="2325">IF(OR(DLV26&lt;$C$18,DLV26&gt;($C$18+9)),0,IF($F$2=1,IF($F$53&lt;(INDEX($G$33:$AJ$33,MATCH($E$18,$G$31:$AJ$31))),DLV$28,DLV$38),DLV$28))</f>
        <v>0</v>
      </c>
      <c r="DLY53" s="775">
        <f t="shared" ref="DLY53:DLZ53" si="2326">IF(OR(DLW26&lt;$C$18,DLW26&gt;($C$18+9)),0,IF($F$2=1,IF($F$53&lt;(INDEX($G$33:$AJ$33,MATCH($E$18,$G$31:$AJ$31))),DLW$28,DLW$38),DLW$28))</f>
        <v>0</v>
      </c>
      <c r="DLZ53" s="775">
        <f t="shared" si="2326"/>
        <v>0</v>
      </c>
      <c r="DMA53" s="775">
        <f t="shared" ref="DMA53" si="2327">IF(OR(DLY26&lt;$C$18,DLY26&gt;($C$18+9)),0,IF($F$2=1,IF($F$53&lt;(INDEX($G$33:$AJ$33,MATCH($E$18,$G$31:$AJ$31))),DLY$28,DLY$38),DLY$28))</f>
        <v>0</v>
      </c>
      <c r="DMB53" s="775">
        <f t="shared" ref="DMB53:DMC53" si="2328">IF(OR(DLZ26&lt;$C$18,DLZ26&gt;($C$18+9)),0,IF($F$2=1,IF($F$53&lt;(INDEX($G$33:$AJ$33,MATCH($E$18,$G$31:$AJ$31))),DLZ$28,DLZ$38),DLZ$28))</f>
        <v>0</v>
      </c>
      <c r="DMC53" s="775">
        <f t="shared" si="2328"/>
        <v>0</v>
      </c>
      <c r="DMD53" s="775">
        <f t="shared" ref="DMD53" si="2329">IF(OR(DMB26&lt;$C$18,DMB26&gt;($C$18+9)),0,IF($F$2=1,IF($F$53&lt;(INDEX($G$33:$AJ$33,MATCH($E$18,$G$31:$AJ$31))),DMB$28,DMB$38),DMB$28))</f>
        <v>0</v>
      </c>
      <c r="DME53" s="775">
        <f t="shared" ref="DME53:DMF53" si="2330">IF(OR(DMC26&lt;$C$18,DMC26&gt;($C$18+9)),0,IF($F$2=1,IF($F$53&lt;(INDEX($G$33:$AJ$33,MATCH($E$18,$G$31:$AJ$31))),DMC$28,DMC$38),DMC$28))</f>
        <v>0</v>
      </c>
      <c r="DMF53" s="775">
        <f t="shared" si="2330"/>
        <v>0</v>
      </c>
      <c r="DMG53" s="775">
        <f t="shared" ref="DMG53" si="2331">IF(OR(DME26&lt;$C$18,DME26&gt;($C$18+9)),0,IF($F$2=1,IF($F$53&lt;(INDEX($G$33:$AJ$33,MATCH($E$18,$G$31:$AJ$31))),DME$28,DME$38),DME$28))</f>
        <v>0</v>
      </c>
      <c r="DMH53" s="775">
        <f t="shared" ref="DMH53:DMI53" si="2332">IF(OR(DMF26&lt;$C$18,DMF26&gt;($C$18+9)),0,IF($F$2=1,IF($F$53&lt;(INDEX($G$33:$AJ$33,MATCH($E$18,$G$31:$AJ$31))),DMF$28,DMF$38),DMF$28))</f>
        <v>0</v>
      </c>
      <c r="DMI53" s="775">
        <f t="shared" si="2332"/>
        <v>0</v>
      </c>
      <c r="DMJ53" s="775">
        <f t="shared" ref="DMJ53" si="2333">IF(OR(DMH26&lt;$C$18,DMH26&gt;($C$18+9)),0,IF($F$2=1,IF($F$53&lt;(INDEX($G$33:$AJ$33,MATCH($E$18,$G$31:$AJ$31))),DMH$28,DMH$38),DMH$28))</f>
        <v>0</v>
      </c>
      <c r="DMK53" s="775">
        <f t="shared" ref="DMK53:DML53" si="2334">IF(OR(DMI26&lt;$C$18,DMI26&gt;($C$18+9)),0,IF($F$2=1,IF($F$53&lt;(INDEX($G$33:$AJ$33,MATCH($E$18,$G$31:$AJ$31))),DMI$28,DMI$38),DMI$28))</f>
        <v>0</v>
      </c>
      <c r="DML53" s="775">
        <f t="shared" si="2334"/>
        <v>0</v>
      </c>
      <c r="DMM53" s="775">
        <f t="shared" ref="DMM53" si="2335">IF(OR(DMK26&lt;$C$18,DMK26&gt;($C$18+9)),0,IF($F$2=1,IF($F$53&lt;(INDEX($G$33:$AJ$33,MATCH($E$18,$G$31:$AJ$31))),DMK$28,DMK$38),DMK$28))</f>
        <v>0</v>
      </c>
      <c r="DMN53" s="775">
        <f t="shared" ref="DMN53:DMO53" si="2336">IF(OR(DML26&lt;$C$18,DML26&gt;($C$18+9)),0,IF($F$2=1,IF($F$53&lt;(INDEX($G$33:$AJ$33,MATCH($E$18,$G$31:$AJ$31))),DML$28,DML$38),DML$28))</f>
        <v>0</v>
      </c>
      <c r="DMO53" s="775">
        <f t="shared" si="2336"/>
        <v>0</v>
      </c>
      <c r="DMP53" s="775">
        <f t="shared" ref="DMP53" si="2337">IF(OR(DMN26&lt;$C$18,DMN26&gt;($C$18+9)),0,IF($F$2=1,IF($F$53&lt;(INDEX($G$33:$AJ$33,MATCH($E$18,$G$31:$AJ$31))),DMN$28,DMN$38),DMN$28))</f>
        <v>0</v>
      </c>
      <c r="DMQ53" s="775">
        <f t="shared" ref="DMQ53:DMR53" si="2338">IF(OR(DMO26&lt;$C$18,DMO26&gt;($C$18+9)),0,IF($F$2=1,IF($F$53&lt;(INDEX($G$33:$AJ$33,MATCH($E$18,$G$31:$AJ$31))),DMO$28,DMO$38),DMO$28))</f>
        <v>0</v>
      </c>
      <c r="DMR53" s="775">
        <f t="shared" si="2338"/>
        <v>0</v>
      </c>
      <c r="DMS53" s="775">
        <f t="shared" ref="DMS53" si="2339">IF(OR(DMQ26&lt;$C$18,DMQ26&gt;($C$18+9)),0,IF($F$2=1,IF($F$53&lt;(INDEX($G$33:$AJ$33,MATCH($E$18,$G$31:$AJ$31))),DMQ$28,DMQ$38),DMQ$28))</f>
        <v>0</v>
      </c>
      <c r="DMT53" s="775">
        <f t="shared" ref="DMT53:DMU53" si="2340">IF(OR(DMR26&lt;$C$18,DMR26&gt;($C$18+9)),0,IF($F$2=1,IF($F$53&lt;(INDEX($G$33:$AJ$33,MATCH($E$18,$G$31:$AJ$31))),DMR$28,DMR$38),DMR$28))</f>
        <v>0</v>
      </c>
      <c r="DMU53" s="775">
        <f t="shared" si="2340"/>
        <v>0</v>
      </c>
      <c r="DMV53" s="775">
        <f t="shared" ref="DMV53" si="2341">IF(OR(DMT26&lt;$C$18,DMT26&gt;($C$18+9)),0,IF($F$2=1,IF($F$53&lt;(INDEX($G$33:$AJ$33,MATCH($E$18,$G$31:$AJ$31))),DMT$28,DMT$38),DMT$28))</f>
        <v>0</v>
      </c>
      <c r="DMW53" s="775">
        <f t="shared" ref="DMW53:DMX53" si="2342">IF(OR(DMU26&lt;$C$18,DMU26&gt;($C$18+9)),0,IF($F$2=1,IF($F$53&lt;(INDEX($G$33:$AJ$33,MATCH($E$18,$G$31:$AJ$31))),DMU$28,DMU$38),DMU$28))</f>
        <v>0</v>
      </c>
      <c r="DMX53" s="775">
        <f t="shared" si="2342"/>
        <v>0</v>
      </c>
      <c r="DMY53" s="775">
        <f t="shared" ref="DMY53" si="2343">IF(OR(DMW26&lt;$C$18,DMW26&gt;($C$18+9)),0,IF($F$2=1,IF($F$53&lt;(INDEX($G$33:$AJ$33,MATCH($E$18,$G$31:$AJ$31))),DMW$28,DMW$38),DMW$28))</f>
        <v>0</v>
      </c>
      <c r="DMZ53" s="775">
        <f t="shared" ref="DMZ53:DNA53" si="2344">IF(OR(DMX26&lt;$C$18,DMX26&gt;($C$18+9)),0,IF($F$2=1,IF($F$53&lt;(INDEX($G$33:$AJ$33,MATCH($E$18,$G$31:$AJ$31))),DMX$28,DMX$38),DMX$28))</f>
        <v>0</v>
      </c>
      <c r="DNA53" s="775">
        <f t="shared" si="2344"/>
        <v>0</v>
      </c>
      <c r="DNB53" s="775">
        <f t="shared" ref="DNB53" si="2345">IF(OR(DMZ26&lt;$C$18,DMZ26&gt;($C$18+9)),0,IF($F$2=1,IF($F$53&lt;(INDEX($G$33:$AJ$33,MATCH($E$18,$G$31:$AJ$31))),DMZ$28,DMZ$38),DMZ$28))</f>
        <v>0</v>
      </c>
      <c r="DNC53" s="775">
        <f t="shared" ref="DNC53:DND53" si="2346">IF(OR(DNA26&lt;$C$18,DNA26&gt;($C$18+9)),0,IF($F$2=1,IF($F$53&lt;(INDEX($G$33:$AJ$33,MATCH($E$18,$G$31:$AJ$31))),DNA$28,DNA$38),DNA$28))</f>
        <v>0</v>
      </c>
      <c r="DND53" s="775">
        <f t="shared" si="2346"/>
        <v>0</v>
      </c>
      <c r="DNE53" s="775">
        <f t="shared" ref="DNE53" si="2347">IF(OR(DNC26&lt;$C$18,DNC26&gt;($C$18+9)),0,IF($F$2=1,IF($F$53&lt;(INDEX($G$33:$AJ$33,MATCH($E$18,$G$31:$AJ$31))),DNC$28,DNC$38),DNC$28))</f>
        <v>0</v>
      </c>
      <c r="DNF53" s="775">
        <f t="shared" ref="DNF53:DNG53" si="2348">IF(OR(DND26&lt;$C$18,DND26&gt;($C$18+9)),0,IF($F$2=1,IF($F$53&lt;(INDEX($G$33:$AJ$33,MATCH($E$18,$G$31:$AJ$31))),DND$28,DND$38),DND$28))</f>
        <v>0</v>
      </c>
      <c r="DNG53" s="775">
        <f t="shared" si="2348"/>
        <v>0</v>
      </c>
      <c r="DNH53" s="775">
        <f t="shared" ref="DNH53" si="2349">IF(OR(DNF26&lt;$C$18,DNF26&gt;($C$18+9)),0,IF($F$2=1,IF($F$53&lt;(INDEX($G$33:$AJ$33,MATCH($E$18,$G$31:$AJ$31))),DNF$28,DNF$38),DNF$28))</f>
        <v>0</v>
      </c>
      <c r="DNI53" s="775">
        <f t="shared" ref="DNI53:DNJ53" si="2350">IF(OR(DNG26&lt;$C$18,DNG26&gt;($C$18+9)),0,IF($F$2=1,IF($F$53&lt;(INDEX($G$33:$AJ$33,MATCH($E$18,$G$31:$AJ$31))),DNG$28,DNG$38),DNG$28))</f>
        <v>0</v>
      </c>
      <c r="DNJ53" s="775">
        <f t="shared" si="2350"/>
        <v>0</v>
      </c>
      <c r="DNK53" s="775">
        <f t="shared" ref="DNK53" si="2351">IF(OR(DNI26&lt;$C$18,DNI26&gt;($C$18+9)),0,IF($F$2=1,IF($F$53&lt;(INDEX($G$33:$AJ$33,MATCH($E$18,$G$31:$AJ$31))),DNI$28,DNI$38),DNI$28))</f>
        <v>0</v>
      </c>
      <c r="DNL53" s="775">
        <f t="shared" ref="DNL53:DNM53" si="2352">IF(OR(DNJ26&lt;$C$18,DNJ26&gt;($C$18+9)),0,IF($F$2=1,IF($F$53&lt;(INDEX($G$33:$AJ$33,MATCH($E$18,$G$31:$AJ$31))),DNJ$28,DNJ$38),DNJ$28))</f>
        <v>0</v>
      </c>
      <c r="DNM53" s="775">
        <f t="shared" si="2352"/>
        <v>0</v>
      </c>
      <c r="DNN53" s="775">
        <f t="shared" ref="DNN53" si="2353">IF(OR(DNL26&lt;$C$18,DNL26&gt;($C$18+9)),0,IF($F$2=1,IF($F$53&lt;(INDEX($G$33:$AJ$33,MATCH($E$18,$G$31:$AJ$31))),DNL$28,DNL$38),DNL$28))</f>
        <v>0</v>
      </c>
      <c r="DNO53" s="775">
        <f t="shared" ref="DNO53:DNP53" si="2354">IF(OR(DNM26&lt;$C$18,DNM26&gt;($C$18+9)),0,IF($F$2=1,IF($F$53&lt;(INDEX($G$33:$AJ$33,MATCH($E$18,$G$31:$AJ$31))),DNM$28,DNM$38),DNM$28))</f>
        <v>0</v>
      </c>
      <c r="DNP53" s="775">
        <f t="shared" si="2354"/>
        <v>0</v>
      </c>
      <c r="DNQ53" s="775">
        <f t="shared" ref="DNQ53" si="2355">IF(OR(DNO26&lt;$C$18,DNO26&gt;($C$18+9)),0,IF($F$2=1,IF($F$53&lt;(INDEX($G$33:$AJ$33,MATCH($E$18,$G$31:$AJ$31))),DNO$28,DNO$38),DNO$28))</f>
        <v>0</v>
      </c>
      <c r="DNR53" s="775">
        <f t="shared" ref="DNR53:DNS53" si="2356">IF(OR(DNP26&lt;$C$18,DNP26&gt;($C$18+9)),0,IF($F$2=1,IF($F$53&lt;(INDEX($G$33:$AJ$33,MATCH($E$18,$G$31:$AJ$31))),DNP$28,DNP$38),DNP$28))</f>
        <v>0</v>
      </c>
      <c r="DNS53" s="775">
        <f t="shared" si="2356"/>
        <v>0</v>
      </c>
      <c r="DNT53" s="775">
        <f t="shared" ref="DNT53" si="2357">IF(OR(DNR26&lt;$C$18,DNR26&gt;($C$18+9)),0,IF($F$2=1,IF($F$53&lt;(INDEX($G$33:$AJ$33,MATCH($E$18,$G$31:$AJ$31))),DNR$28,DNR$38),DNR$28))</f>
        <v>0</v>
      </c>
      <c r="DNU53" s="775">
        <f t="shared" ref="DNU53:DNV53" si="2358">IF(OR(DNS26&lt;$C$18,DNS26&gt;($C$18+9)),0,IF($F$2=1,IF($F$53&lt;(INDEX($G$33:$AJ$33,MATCH($E$18,$G$31:$AJ$31))),DNS$28,DNS$38),DNS$28))</f>
        <v>0</v>
      </c>
      <c r="DNV53" s="775">
        <f t="shared" si="2358"/>
        <v>0</v>
      </c>
      <c r="DNW53" s="775">
        <f t="shared" ref="DNW53" si="2359">IF(OR(DNU26&lt;$C$18,DNU26&gt;($C$18+9)),0,IF($F$2=1,IF($F$53&lt;(INDEX($G$33:$AJ$33,MATCH($E$18,$G$31:$AJ$31))),DNU$28,DNU$38),DNU$28))</f>
        <v>0</v>
      </c>
      <c r="DNX53" s="775">
        <f t="shared" ref="DNX53:DNY53" si="2360">IF(OR(DNV26&lt;$C$18,DNV26&gt;($C$18+9)),0,IF($F$2=1,IF($F$53&lt;(INDEX($G$33:$AJ$33,MATCH($E$18,$G$31:$AJ$31))),DNV$28,DNV$38),DNV$28))</f>
        <v>0</v>
      </c>
      <c r="DNY53" s="775">
        <f t="shared" si="2360"/>
        <v>0</v>
      </c>
      <c r="DNZ53" s="775">
        <f t="shared" ref="DNZ53" si="2361">IF(OR(DNX26&lt;$C$18,DNX26&gt;($C$18+9)),0,IF($F$2=1,IF($F$53&lt;(INDEX($G$33:$AJ$33,MATCH($E$18,$G$31:$AJ$31))),DNX$28,DNX$38),DNX$28))</f>
        <v>0</v>
      </c>
      <c r="DOA53" s="775">
        <f t="shared" ref="DOA53:DOB53" si="2362">IF(OR(DNY26&lt;$C$18,DNY26&gt;($C$18+9)),0,IF($F$2=1,IF($F$53&lt;(INDEX($G$33:$AJ$33,MATCH($E$18,$G$31:$AJ$31))),DNY$28,DNY$38),DNY$28))</f>
        <v>0</v>
      </c>
      <c r="DOB53" s="775">
        <f t="shared" si="2362"/>
        <v>0</v>
      </c>
      <c r="DOC53" s="775">
        <f t="shared" ref="DOC53" si="2363">IF(OR(DOA26&lt;$C$18,DOA26&gt;($C$18+9)),0,IF($F$2=1,IF($F$53&lt;(INDEX($G$33:$AJ$33,MATCH($E$18,$G$31:$AJ$31))),DOA$28,DOA$38),DOA$28))</f>
        <v>0</v>
      </c>
      <c r="DOD53" s="775">
        <f t="shared" ref="DOD53:DOE53" si="2364">IF(OR(DOB26&lt;$C$18,DOB26&gt;($C$18+9)),0,IF($F$2=1,IF($F$53&lt;(INDEX($G$33:$AJ$33,MATCH($E$18,$G$31:$AJ$31))),DOB$28,DOB$38),DOB$28))</f>
        <v>0</v>
      </c>
      <c r="DOE53" s="775">
        <f t="shared" si="2364"/>
        <v>0</v>
      </c>
      <c r="DOF53" s="775">
        <f t="shared" ref="DOF53" si="2365">IF(OR(DOD26&lt;$C$18,DOD26&gt;($C$18+9)),0,IF($F$2=1,IF($F$53&lt;(INDEX($G$33:$AJ$33,MATCH($E$18,$G$31:$AJ$31))),DOD$28,DOD$38),DOD$28))</f>
        <v>0</v>
      </c>
      <c r="DOG53" s="775">
        <f t="shared" ref="DOG53:DOH53" si="2366">IF(OR(DOE26&lt;$C$18,DOE26&gt;($C$18+9)),0,IF($F$2=1,IF($F$53&lt;(INDEX($G$33:$AJ$33,MATCH($E$18,$G$31:$AJ$31))),DOE$28,DOE$38),DOE$28))</f>
        <v>0</v>
      </c>
      <c r="DOH53" s="775">
        <f t="shared" si="2366"/>
        <v>0</v>
      </c>
      <c r="DOI53" s="775">
        <f t="shared" ref="DOI53" si="2367">IF(OR(DOG26&lt;$C$18,DOG26&gt;($C$18+9)),0,IF($F$2=1,IF($F$53&lt;(INDEX($G$33:$AJ$33,MATCH($E$18,$G$31:$AJ$31))),DOG$28,DOG$38),DOG$28))</f>
        <v>0</v>
      </c>
      <c r="DOJ53" s="775">
        <f t="shared" ref="DOJ53:DOK53" si="2368">IF(OR(DOH26&lt;$C$18,DOH26&gt;($C$18+9)),0,IF($F$2=1,IF($F$53&lt;(INDEX($G$33:$AJ$33,MATCH($E$18,$G$31:$AJ$31))),DOH$28,DOH$38),DOH$28))</f>
        <v>0</v>
      </c>
      <c r="DOK53" s="775">
        <f t="shared" si="2368"/>
        <v>0</v>
      </c>
      <c r="DOL53" s="775">
        <f t="shared" ref="DOL53" si="2369">IF(OR(DOJ26&lt;$C$18,DOJ26&gt;($C$18+9)),0,IF($F$2=1,IF($F$53&lt;(INDEX($G$33:$AJ$33,MATCH($E$18,$G$31:$AJ$31))),DOJ$28,DOJ$38),DOJ$28))</f>
        <v>0</v>
      </c>
      <c r="DOM53" s="775">
        <f t="shared" ref="DOM53:DON53" si="2370">IF(OR(DOK26&lt;$C$18,DOK26&gt;($C$18+9)),0,IF($F$2=1,IF($F$53&lt;(INDEX($G$33:$AJ$33,MATCH($E$18,$G$31:$AJ$31))),DOK$28,DOK$38),DOK$28))</f>
        <v>0</v>
      </c>
      <c r="DON53" s="775">
        <f t="shared" si="2370"/>
        <v>0</v>
      </c>
      <c r="DOO53" s="775">
        <f t="shared" ref="DOO53" si="2371">IF(OR(DOM26&lt;$C$18,DOM26&gt;($C$18+9)),0,IF($F$2=1,IF($F$53&lt;(INDEX($G$33:$AJ$33,MATCH($E$18,$G$31:$AJ$31))),DOM$28,DOM$38),DOM$28))</f>
        <v>0</v>
      </c>
      <c r="DOP53" s="775">
        <f t="shared" ref="DOP53:DOQ53" si="2372">IF(OR(DON26&lt;$C$18,DON26&gt;($C$18+9)),0,IF($F$2=1,IF($F$53&lt;(INDEX($G$33:$AJ$33,MATCH($E$18,$G$31:$AJ$31))),DON$28,DON$38),DON$28))</f>
        <v>0</v>
      </c>
      <c r="DOQ53" s="775">
        <f t="shared" si="2372"/>
        <v>0</v>
      </c>
      <c r="DOR53" s="775">
        <f t="shared" ref="DOR53" si="2373">IF(OR(DOP26&lt;$C$18,DOP26&gt;($C$18+9)),0,IF($F$2=1,IF($F$53&lt;(INDEX($G$33:$AJ$33,MATCH($E$18,$G$31:$AJ$31))),DOP$28,DOP$38),DOP$28))</f>
        <v>0</v>
      </c>
      <c r="DOS53" s="775">
        <f t="shared" ref="DOS53:DOT53" si="2374">IF(OR(DOQ26&lt;$C$18,DOQ26&gt;($C$18+9)),0,IF($F$2=1,IF($F$53&lt;(INDEX($G$33:$AJ$33,MATCH($E$18,$G$31:$AJ$31))),DOQ$28,DOQ$38),DOQ$28))</f>
        <v>0</v>
      </c>
      <c r="DOT53" s="775">
        <f t="shared" si="2374"/>
        <v>0</v>
      </c>
      <c r="DOU53" s="775">
        <f t="shared" ref="DOU53" si="2375">IF(OR(DOS26&lt;$C$18,DOS26&gt;($C$18+9)),0,IF($F$2=1,IF($F$53&lt;(INDEX($G$33:$AJ$33,MATCH($E$18,$G$31:$AJ$31))),DOS$28,DOS$38),DOS$28))</f>
        <v>0</v>
      </c>
      <c r="DOV53" s="775">
        <f t="shared" ref="DOV53:DOW53" si="2376">IF(OR(DOT26&lt;$C$18,DOT26&gt;($C$18+9)),0,IF($F$2=1,IF($F$53&lt;(INDEX($G$33:$AJ$33,MATCH($E$18,$G$31:$AJ$31))),DOT$28,DOT$38),DOT$28))</f>
        <v>0</v>
      </c>
      <c r="DOW53" s="775">
        <f t="shared" si="2376"/>
        <v>0</v>
      </c>
      <c r="DOX53" s="775">
        <f t="shared" ref="DOX53" si="2377">IF(OR(DOV26&lt;$C$18,DOV26&gt;($C$18+9)),0,IF($F$2=1,IF($F$53&lt;(INDEX($G$33:$AJ$33,MATCH($E$18,$G$31:$AJ$31))),DOV$28,DOV$38),DOV$28))</f>
        <v>0</v>
      </c>
      <c r="DOY53" s="775">
        <f t="shared" ref="DOY53:DOZ53" si="2378">IF(OR(DOW26&lt;$C$18,DOW26&gt;($C$18+9)),0,IF($F$2=1,IF($F$53&lt;(INDEX($G$33:$AJ$33,MATCH($E$18,$G$31:$AJ$31))),DOW$28,DOW$38),DOW$28))</f>
        <v>0</v>
      </c>
      <c r="DOZ53" s="775">
        <f t="shared" si="2378"/>
        <v>0</v>
      </c>
      <c r="DPA53" s="775">
        <f t="shared" ref="DPA53" si="2379">IF(OR(DOY26&lt;$C$18,DOY26&gt;($C$18+9)),0,IF($F$2=1,IF($F$53&lt;(INDEX($G$33:$AJ$33,MATCH($E$18,$G$31:$AJ$31))),DOY$28,DOY$38),DOY$28))</f>
        <v>0</v>
      </c>
      <c r="DPB53" s="775">
        <f t="shared" ref="DPB53:DPC53" si="2380">IF(OR(DOZ26&lt;$C$18,DOZ26&gt;($C$18+9)),0,IF($F$2=1,IF($F$53&lt;(INDEX($G$33:$AJ$33,MATCH($E$18,$G$31:$AJ$31))),DOZ$28,DOZ$38),DOZ$28))</f>
        <v>0</v>
      </c>
      <c r="DPC53" s="775">
        <f t="shared" si="2380"/>
        <v>0</v>
      </c>
      <c r="DPD53" s="775">
        <f t="shared" ref="DPD53" si="2381">IF(OR(DPB26&lt;$C$18,DPB26&gt;($C$18+9)),0,IF($F$2=1,IF($F$53&lt;(INDEX($G$33:$AJ$33,MATCH($E$18,$G$31:$AJ$31))),DPB$28,DPB$38),DPB$28))</f>
        <v>0</v>
      </c>
      <c r="DPE53" s="775">
        <f t="shared" ref="DPE53:DPF53" si="2382">IF(OR(DPC26&lt;$C$18,DPC26&gt;($C$18+9)),0,IF($F$2=1,IF($F$53&lt;(INDEX($G$33:$AJ$33,MATCH($E$18,$G$31:$AJ$31))),DPC$28,DPC$38),DPC$28))</f>
        <v>0</v>
      </c>
      <c r="DPF53" s="775">
        <f t="shared" si="2382"/>
        <v>0</v>
      </c>
      <c r="DPG53" s="775">
        <f t="shared" ref="DPG53" si="2383">IF(OR(DPE26&lt;$C$18,DPE26&gt;($C$18+9)),0,IF($F$2=1,IF($F$53&lt;(INDEX($G$33:$AJ$33,MATCH($E$18,$G$31:$AJ$31))),DPE$28,DPE$38),DPE$28))</f>
        <v>0</v>
      </c>
      <c r="DPH53" s="775">
        <f t="shared" ref="DPH53:DPI53" si="2384">IF(OR(DPF26&lt;$C$18,DPF26&gt;($C$18+9)),0,IF($F$2=1,IF($F$53&lt;(INDEX($G$33:$AJ$33,MATCH($E$18,$G$31:$AJ$31))),DPF$28,DPF$38),DPF$28))</f>
        <v>0</v>
      </c>
      <c r="DPI53" s="775">
        <f t="shared" si="2384"/>
        <v>0</v>
      </c>
      <c r="DPJ53" s="775">
        <f t="shared" ref="DPJ53" si="2385">IF(OR(DPH26&lt;$C$18,DPH26&gt;($C$18+9)),0,IF($F$2=1,IF($F$53&lt;(INDEX($G$33:$AJ$33,MATCH($E$18,$G$31:$AJ$31))),DPH$28,DPH$38),DPH$28))</f>
        <v>0</v>
      </c>
      <c r="DPK53" s="775">
        <f t="shared" ref="DPK53:DPL53" si="2386">IF(OR(DPI26&lt;$C$18,DPI26&gt;($C$18+9)),0,IF($F$2=1,IF($F$53&lt;(INDEX($G$33:$AJ$33,MATCH($E$18,$G$31:$AJ$31))),DPI$28,DPI$38),DPI$28))</f>
        <v>0</v>
      </c>
      <c r="DPL53" s="775">
        <f t="shared" si="2386"/>
        <v>0</v>
      </c>
      <c r="DPM53" s="775">
        <f t="shared" ref="DPM53" si="2387">IF(OR(DPK26&lt;$C$18,DPK26&gt;($C$18+9)),0,IF($F$2=1,IF($F$53&lt;(INDEX($G$33:$AJ$33,MATCH($E$18,$G$31:$AJ$31))),DPK$28,DPK$38),DPK$28))</f>
        <v>0</v>
      </c>
      <c r="DPN53" s="775">
        <f t="shared" ref="DPN53:DPO53" si="2388">IF(OR(DPL26&lt;$C$18,DPL26&gt;($C$18+9)),0,IF($F$2=1,IF($F$53&lt;(INDEX($G$33:$AJ$33,MATCH($E$18,$G$31:$AJ$31))),DPL$28,DPL$38),DPL$28))</f>
        <v>0</v>
      </c>
      <c r="DPO53" s="775">
        <f t="shared" si="2388"/>
        <v>0</v>
      </c>
      <c r="DPP53" s="775">
        <f t="shared" ref="DPP53" si="2389">IF(OR(DPN26&lt;$C$18,DPN26&gt;($C$18+9)),0,IF($F$2=1,IF($F$53&lt;(INDEX($G$33:$AJ$33,MATCH($E$18,$G$31:$AJ$31))),DPN$28,DPN$38),DPN$28))</f>
        <v>0</v>
      </c>
      <c r="DPQ53" s="775">
        <f t="shared" ref="DPQ53:DPR53" si="2390">IF(OR(DPO26&lt;$C$18,DPO26&gt;($C$18+9)),0,IF($F$2=1,IF($F$53&lt;(INDEX($G$33:$AJ$33,MATCH($E$18,$G$31:$AJ$31))),DPO$28,DPO$38),DPO$28))</f>
        <v>0</v>
      </c>
      <c r="DPR53" s="775">
        <f t="shared" si="2390"/>
        <v>0</v>
      </c>
      <c r="DPS53" s="775">
        <f t="shared" ref="DPS53" si="2391">IF(OR(DPQ26&lt;$C$18,DPQ26&gt;($C$18+9)),0,IF($F$2=1,IF($F$53&lt;(INDEX($G$33:$AJ$33,MATCH($E$18,$G$31:$AJ$31))),DPQ$28,DPQ$38),DPQ$28))</f>
        <v>0</v>
      </c>
      <c r="DPT53" s="775">
        <f t="shared" ref="DPT53:DPU53" si="2392">IF(OR(DPR26&lt;$C$18,DPR26&gt;($C$18+9)),0,IF($F$2=1,IF($F$53&lt;(INDEX($G$33:$AJ$33,MATCH($E$18,$G$31:$AJ$31))),DPR$28,DPR$38),DPR$28))</f>
        <v>0</v>
      </c>
      <c r="DPU53" s="775">
        <f t="shared" si="2392"/>
        <v>0</v>
      </c>
      <c r="DPV53" s="775">
        <f t="shared" ref="DPV53" si="2393">IF(OR(DPT26&lt;$C$18,DPT26&gt;($C$18+9)),0,IF($F$2=1,IF($F$53&lt;(INDEX($G$33:$AJ$33,MATCH($E$18,$G$31:$AJ$31))),DPT$28,DPT$38),DPT$28))</f>
        <v>0</v>
      </c>
      <c r="DPW53" s="775">
        <f t="shared" ref="DPW53:DPX53" si="2394">IF(OR(DPU26&lt;$C$18,DPU26&gt;($C$18+9)),0,IF($F$2=1,IF($F$53&lt;(INDEX($G$33:$AJ$33,MATCH($E$18,$G$31:$AJ$31))),DPU$28,DPU$38),DPU$28))</f>
        <v>0</v>
      </c>
      <c r="DPX53" s="775">
        <f t="shared" si="2394"/>
        <v>0</v>
      </c>
      <c r="DPY53" s="775">
        <f t="shared" ref="DPY53" si="2395">IF(OR(DPW26&lt;$C$18,DPW26&gt;($C$18+9)),0,IF($F$2=1,IF($F$53&lt;(INDEX($G$33:$AJ$33,MATCH($E$18,$G$31:$AJ$31))),DPW$28,DPW$38),DPW$28))</f>
        <v>0</v>
      </c>
      <c r="DPZ53" s="775">
        <f t="shared" ref="DPZ53:DQA53" si="2396">IF(OR(DPX26&lt;$C$18,DPX26&gt;($C$18+9)),0,IF($F$2=1,IF($F$53&lt;(INDEX($G$33:$AJ$33,MATCH($E$18,$G$31:$AJ$31))),DPX$28,DPX$38),DPX$28))</f>
        <v>0</v>
      </c>
      <c r="DQA53" s="775">
        <f t="shared" si="2396"/>
        <v>0</v>
      </c>
      <c r="DQB53" s="775">
        <f t="shared" ref="DQB53" si="2397">IF(OR(DPZ26&lt;$C$18,DPZ26&gt;($C$18+9)),0,IF($F$2=1,IF($F$53&lt;(INDEX($G$33:$AJ$33,MATCH($E$18,$G$31:$AJ$31))),DPZ$28,DPZ$38),DPZ$28))</f>
        <v>0</v>
      </c>
      <c r="DQC53" s="775">
        <f t="shared" ref="DQC53:DQD53" si="2398">IF(OR(DQA26&lt;$C$18,DQA26&gt;($C$18+9)),0,IF($F$2=1,IF($F$53&lt;(INDEX($G$33:$AJ$33,MATCH($E$18,$G$31:$AJ$31))),DQA$28,DQA$38),DQA$28))</f>
        <v>0</v>
      </c>
      <c r="DQD53" s="775">
        <f t="shared" si="2398"/>
        <v>0</v>
      </c>
      <c r="DQE53" s="775">
        <f t="shared" ref="DQE53" si="2399">IF(OR(DQC26&lt;$C$18,DQC26&gt;($C$18+9)),0,IF($F$2=1,IF($F$53&lt;(INDEX($G$33:$AJ$33,MATCH($E$18,$G$31:$AJ$31))),DQC$28,DQC$38),DQC$28))</f>
        <v>0</v>
      </c>
      <c r="DQF53" s="775">
        <f t="shared" ref="DQF53:DQG53" si="2400">IF(OR(DQD26&lt;$C$18,DQD26&gt;($C$18+9)),0,IF($F$2=1,IF($F$53&lt;(INDEX($G$33:$AJ$33,MATCH($E$18,$G$31:$AJ$31))),DQD$28,DQD$38),DQD$28))</f>
        <v>0</v>
      </c>
      <c r="DQG53" s="775">
        <f t="shared" si="2400"/>
        <v>0</v>
      </c>
      <c r="DQH53" s="775">
        <f t="shared" ref="DQH53" si="2401">IF(OR(DQF26&lt;$C$18,DQF26&gt;($C$18+9)),0,IF($F$2=1,IF($F$53&lt;(INDEX($G$33:$AJ$33,MATCH($E$18,$G$31:$AJ$31))),DQF$28,DQF$38),DQF$28))</f>
        <v>0</v>
      </c>
      <c r="DQI53" s="775">
        <f t="shared" ref="DQI53:DQJ53" si="2402">IF(OR(DQG26&lt;$C$18,DQG26&gt;($C$18+9)),0,IF($F$2=1,IF($F$53&lt;(INDEX($G$33:$AJ$33,MATCH($E$18,$G$31:$AJ$31))),DQG$28,DQG$38),DQG$28))</f>
        <v>0</v>
      </c>
      <c r="DQJ53" s="775">
        <f t="shared" si="2402"/>
        <v>0</v>
      </c>
      <c r="DQK53" s="775">
        <f t="shared" ref="DQK53" si="2403">IF(OR(DQI26&lt;$C$18,DQI26&gt;($C$18+9)),0,IF($F$2=1,IF($F$53&lt;(INDEX($G$33:$AJ$33,MATCH($E$18,$G$31:$AJ$31))),DQI$28,DQI$38),DQI$28))</f>
        <v>0</v>
      </c>
      <c r="DQL53" s="775">
        <f t="shared" ref="DQL53:DQM53" si="2404">IF(OR(DQJ26&lt;$C$18,DQJ26&gt;($C$18+9)),0,IF($F$2=1,IF($F$53&lt;(INDEX($G$33:$AJ$33,MATCH($E$18,$G$31:$AJ$31))),DQJ$28,DQJ$38),DQJ$28))</f>
        <v>0</v>
      </c>
      <c r="DQM53" s="775">
        <f t="shared" si="2404"/>
        <v>0</v>
      </c>
      <c r="DQN53" s="775">
        <f t="shared" ref="DQN53" si="2405">IF(OR(DQL26&lt;$C$18,DQL26&gt;($C$18+9)),0,IF($F$2=1,IF($F$53&lt;(INDEX($G$33:$AJ$33,MATCH($E$18,$G$31:$AJ$31))),DQL$28,DQL$38),DQL$28))</f>
        <v>0</v>
      </c>
      <c r="DQO53" s="775">
        <f t="shared" ref="DQO53:DQP53" si="2406">IF(OR(DQM26&lt;$C$18,DQM26&gt;($C$18+9)),0,IF($F$2=1,IF($F$53&lt;(INDEX($G$33:$AJ$33,MATCH($E$18,$G$31:$AJ$31))),DQM$28,DQM$38),DQM$28))</f>
        <v>0</v>
      </c>
      <c r="DQP53" s="775">
        <f t="shared" si="2406"/>
        <v>0</v>
      </c>
      <c r="DQQ53" s="775">
        <f t="shared" ref="DQQ53" si="2407">IF(OR(DQO26&lt;$C$18,DQO26&gt;($C$18+9)),0,IF($F$2=1,IF($F$53&lt;(INDEX($G$33:$AJ$33,MATCH($E$18,$G$31:$AJ$31))),DQO$28,DQO$38),DQO$28))</f>
        <v>0</v>
      </c>
      <c r="DQR53" s="775">
        <f t="shared" ref="DQR53:DQS53" si="2408">IF(OR(DQP26&lt;$C$18,DQP26&gt;($C$18+9)),0,IF($F$2=1,IF($F$53&lt;(INDEX($G$33:$AJ$33,MATCH($E$18,$G$31:$AJ$31))),DQP$28,DQP$38),DQP$28))</f>
        <v>0</v>
      </c>
      <c r="DQS53" s="775">
        <f t="shared" si="2408"/>
        <v>0</v>
      </c>
      <c r="DQT53" s="775">
        <f t="shared" ref="DQT53" si="2409">IF(OR(DQR26&lt;$C$18,DQR26&gt;($C$18+9)),0,IF($F$2=1,IF($F$53&lt;(INDEX($G$33:$AJ$33,MATCH($E$18,$G$31:$AJ$31))),DQR$28,DQR$38),DQR$28))</f>
        <v>0</v>
      </c>
      <c r="DQU53" s="775">
        <f t="shared" ref="DQU53:DQV53" si="2410">IF(OR(DQS26&lt;$C$18,DQS26&gt;($C$18+9)),0,IF($F$2=1,IF($F$53&lt;(INDEX($G$33:$AJ$33,MATCH($E$18,$G$31:$AJ$31))),DQS$28,DQS$38),DQS$28))</f>
        <v>0</v>
      </c>
      <c r="DQV53" s="775">
        <f t="shared" si="2410"/>
        <v>0</v>
      </c>
      <c r="DQW53" s="775">
        <f t="shared" ref="DQW53" si="2411">IF(OR(DQU26&lt;$C$18,DQU26&gt;($C$18+9)),0,IF($F$2=1,IF($F$53&lt;(INDEX($G$33:$AJ$33,MATCH($E$18,$G$31:$AJ$31))),DQU$28,DQU$38),DQU$28))</f>
        <v>0</v>
      </c>
      <c r="DQX53" s="775">
        <f t="shared" ref="DQX53:DQY53" si="2412">IF(OR(DQV26&lt;$C$18,DQV26&gt;($C$18+9)),0,IF($F$2=1,IF($F$53&lt;(INDEX($G$33:$AJ$33,MATCH($E$18,$G$31:$AJ$31))),DQV$28,DQV$38),DQV$28))</f>
        <v>0</v>
      </c>
      <c r="DQY53" s="775">
        <f t="shared" si="2412"/>
        <v>0</v>
      </c>
      <c r="DQZ53" s="775">
        <f t="shared" ref="DQZ53" si="2413">IF(OR(DQX26&lt;$C$18,DQX26&gt;($C$18+9)),0,IF($F$2=1,IF($F$53&lt;(INDEX($G$33:$AJ$33,MATCH($E$18,$G$31:$AJ$31))),DQX$28,DQX$38),DQX$28))</f>
        <v>0</v>
      </c>
      <c r="DRA53" s="775">
        <f t="shared" ref="DRA53:DRB53" si="2414">IF(OR(DQY26&lt;$C$18,DQY26&gt;($C$18+9)),0,IF($F$2=1,IF($F$53&lt;(INDEX($G$33:$AJ$33,MATCH($E$18,$G$31:$AJ$31))),DQY$28,DQY$38),DQY$28))</f>
        <v>0</v>
      </c>
      <c r="DRB53" s="775">
        <f t="shared" si="2414"/>
        <v>0</v>
      </c>
      <c r="DRC53" s="775">
        <f t="shared" ref="DRC53" si="2415">IF(OR(DRA26&lt;$C$18,DRA26&gt;($C$18+9)),0,IF($F$2=1,IF($F$53&lt;(INDEX($G$33:$AJ$33,MATCH($E$18,$G$31:$AJ$31))),DRA$28,DRA$38),DRA$28))</f>
        <v>0</v>
      </c>
      <c r="DRD53" s="775">
        <f t="shared" ref="DRD53:DRE53" si="2416">IF(OR(DRB26&lt;$C$18,DRB26&gt;($C$18+9)),0,IF($F$2=1,IF($F$53&lt;(INDEX($G$33:$AJ$33,MATCH($E$18,$G$31:$AJ$31))),DRB$28,DRB$38),DRB$28))</f>
        <v>0</v>
      </c>
      <c r="DRE53" s="775">
        <f t="shared" si="2416"/>
        <v>0</v>
      </c>
      <c r="DRF53" s="775">
        <f t="shared" ref="DRF53" si="2417">IF(OR(DRD26&lt;$C$18,DRD26&gt;($C$18+9)),0,IF($F$2=1,IF($F$53&lt;(INDEX($G$33:$AJ$33,MATCH($E$18,$G$31:$AJ$31))),DRD$28,DRD$38),DRD$28))</f>
        <v>0</v>
      </c>
      <c r="DRG53" s="775">
        <f t="shared" ref="DRG53:DRH53" si="2418">IF(OR(DRE26&lt;$C$18,DRE26&gt;($C$18+9)),0,IF($F$2=1,IF($F$53&lt;(INDEX($G$33:$AJ$33,MATCH($E$18,$G$31:$AJ$31))),DRE$28,DRE$38),DRE$28))</f>
        <v>0</v>
      </c>
      <c r="DRH53" s="775">
        <f t="shared" si="2418"/>
        <v>0</v>
      </c>
      <c r="DRI53" s="775">
        <f t="shared" ref="DRI53" si="2419">IF(OR(DRG26&lt;$C$18,DRG26&gt;($C$18+9)),0,IF($F$2=1,IF($F$53&lt;(INDEX($G$33:$AJ$33,MATCH($E$18,$G$31:$AJ$31))),DRG$28,DRG$38),DRG$28))</f>
        <v>0</v>
      </c>
      <c r="DRJ53" s="775">
        <f t="shared" ref="DRJ53:DRK53" si="2420">IF(OR(DRH26&lt;$C$18,DRH26&gt;($C$18+9)),0,IF($F$2=1,IF($F$53&lt;(INDEX($G$33:$AJ$33,MATCH($E$18,$G$31:$AJ$31))),DRH$28,DRH$38),DRH$28))</f>
        <v>0</v>
      </c>
      <c r="DRK53" s="775">
        <f t="shared" si="2420"/>
        <v>0</v>
      </c>
      <c r="DRL53" s="775">
        <f t="shared" ref="DRL53" si="2421">IF(OR(DRJ26&lt;$C$18,DRJ26&gt;($C$18+9)),0,IF($F$2=1,IF($F$53&lt;(INDEX($G$33:$AJ$33,MATCH($E$18,$G$31:$AJ$31))),DRJ$28,DRJ$38),DRJ$28))</f>
        <v>0</v>
      </c>
      <c r="DRM53" s="775">
        <f t="shared" ref="DRM53:DRN53" si="2422">IF(OR(DRK26&lt;$C$18,DRK26&gt;($C$18+9)),0,IF($F$2=1,IF($F$53&lt;(INDEX($G$33:$AJ$33,MATCH($E$18,$G$31:$AJ$31))),DRK$28,DRK$38),DRK$28))</f>
        <v>0</v>
      </c>
      <c r="DRN53" s="775">
        <f t="shared" si="2422"/>
        <v>0</v>
      </c>
      <c r="DRO53" s="775">
        <f t="shared" ref="DRO53" si="2423">IF(OR(DRM26&lt;$C$18,DRM26&gt;($C$18+9)),0,IF($F$2=1,IF($F$53&lt;(INDEX($G$33:$AJ$33,MATCH($E$18,$G$31:$AJ$31))),DRM$28,DRM$38),DRM$28))</f>
        <v>0</v>
      </c>
      <c r="DRP53" s="775">
        <f t="shared" ref="DRP53:DRQ53" si="2424">IF(OR(DRN26&lt;$C$18,DRN26&gt;($C$18+9)),0,IF($F$2=1,IF($F$53&lt;(INDEX($G$33:$AJ$33,MATCH($E$18,$G$31:$AJ$31))),DRN$28,DRN$38),DRN$28))</f>
        <v>0</v>
      </c>
      <c r="DRQ53" s="775">
        <f t="shared" si="2424"/>
        <v>0</v>
      </c>
      <c r="DRR53" s="775">
        <f t="shared" ref="DRR53" si="2425">IF(OR(DRP26&lt;$C$18,DRP26&gt;($C$18+9)),0,IF($F$2=1,IF($F$53&lt;(INDEX($G$33:$AJ$33,MATCH($E$18,$G$31:$AJ$31))),DRP$28,DRP$38),DRP$28))</f>
        <v>0</v>
      </c>
      <c r="DRS53" s="775">
        <f t="shared" ref="DRS53:DRT53" si="2426">IF(OR(DRQ26&lt;$C$18,DRQ26&gt;($C$18+9)),0,IF($F$2=1,IF($F$53&lt;(INDEX($G$33:$AJ$33,MATCH($E$18,$G$31:$AJ$31))),DRQ$28,DRQ$38),DRQ$28))</f>
        <v>0</v>
      </c>
      <c r="DRT53" s="775">
        <f t="shared" si="2426"/>
        <v>0</v>
      </c>
      <c r="DRU53" s="775">
        <f t="shared" ref="DRU53" si="2427">IF(OR(DRS26&lt;$C$18,DRS26&gt;($C$18+9)),0,IF($F$2=1,IF($F$53&lt;(INDEX($G$33:$AJ$33,MATCH($E$18,$G$31:$AJ$31))),DRS$28,DRS$38),DRS$28))</f>
        <v>0</v>
      </c>
      <c r="DRV53" s="775">
        <f t="shared" ref="DRV53:DRW53" si="2428">IF(OR(DRT26&lt;$C$18,DRT26&gt;($C$18+9)),0,IF($F$2=1,IF($F$53&lt;(INDEX($G$33:$AJ$33,MATCH($E$18,$G$31:$AJ$31))),DRT$28,DRT$38),DRT$28))</f>
        <v>0</v>
      </c>
      <c r="DRW53" s="775">
        <f t="shared" si="2428"/>
        <v>0</v>
      </c>
      <c r="DRX53" s="775">
        <f t="shared" ref="DRX53" si="2429">IF(OR(DRV26&lt;$C$18,DRV26&gt;($C$18+9)),0,IF($F$2=1,IF($F$53&lt;(INDEX($G$33:$AJ$33,MATCH($E$18,$G$31:$AJ$31))),DRV$28,DRV$38),DRV$28))</f>
        <v>0</v>
      </c>
      <c r="DRY53" s="775">
        <f t="shared" ref="DRY53:DRZ53" si="2430">IF(OR(DRW26&lt;$C$18,DRW26&gt;($C$18+9)),0,IF($F$2=1,IF($F$53&lt;(INDEX($G$33:$AJ$33,MATCH($E$18,$G$31:$AJ$31))),DRW$28,DRW$38),DRW$28))</f>
        <v>0</v>
      </c>
      <c r="DRZ53" s="775">
        <f t="shared" si="2430"/>
        <v>0</v>
      </c>
      <c r="DSA53" s="775">
        <f t="shared" ref="DSA53" si="2431">IF(OR(DRY26&lt;$C$18,DRY26&gt;($C$18+9)),0,IF($F$2=1,IF($F$53&lt;(INDEX($G$33:$AJ$33,MATCH($E$18,$G$31:$AJ$31))),DRY$28,DRY$38),DRY$28))</f>
        <v>0</v>
      </c>
      <c r="DSB53" s="775">
        <f t="shared" ref="DSB53:DSC53" si="2432">IF(OR(DRZ26&lt;$C$18,DRZ26&gt;($C$18+9)),0,IF($F$2=1,IF($F$53&lt;(INDEX($G$33:$AJ$33,MATCH($E$18,$G$31:$AJ$31))),DRZ$28,DRZ$38),DRZ$28))</f>
        <v>0</v>
      </c>
      <c r="DSC53" s="775">
        <f t="shared" si="2432"/>
        <v>0</v>
      </c>
      <c r="DSD53" s="775">
        <f t="shared" ref="DSD53" si="2433">IF(OR(DSB26&lt;$C$18,DSB26&gt;($C$18+9)),0,IF($F$2=1,IF($F$53&lt;(INDEX($G$33:$AJ$33,MATCH($E$18,$G$31:$AJ$31))),DSB$28,DSB$38),DSB$28))</f>
        <v>0</v>
      </c>
      <c r="DSE53" s="775">
        <f t="shared" ref="DSE53:DSF53" si="2434">IF(OR(DSC26&lt;$C$18,DSC26&gt;($C$18+9)),0,IF($F$2=1,IF($F$53&lt;(INDEX($G$33:$AJ$33,MATCH($E$18,$G$31:$AJ$31))),DSC$28,DSC$38),DSC$28))</f>
        <v>0</v>
      </c>
      <c r="DSF53" s="775">
        <f t="shared" si="2434"/>
        <v>0</v>
      </c>
      <c r="DSG53" s="775">
        <f t="shared" ref="DSG53" si="2435">IF(OR(DSE26&lt;$C$18,DSE26&gt;($C$18+9)),0,IF($F$2=1,IF($F$53&lt;(INDEX($G$33:$AJ$33,MATCH($E$18,$G$31:$AJ$31))),DSE$28,DSE$38),DSE$28))</f>
        <v>0</v>
      </c>
      <c r="DSH53" s="775">
        <f t="shared" ref="DSH53:DSI53" si="2436">IF(OR(DSF26&lt;$C$18,DSF26&gt;($C$18+9)),0,IF($F$2=1,IF($F$53&lt;(INDEX($G$33:$AJ$33,MATCH($E$18,$G$31:$AJ$31))),DSF$28,DSF$38),DSF$28))</f>
        <v>0</v>
      </c>
      <c r="DSI53" s="775">
        <f t="shared" si="2436"/>
        <v>0</v>
      </c>
      <c r="DSJ53" s="775">
        <f t="shared" ref="DSJ53" si="2437">IF(OR(DSH26&lt;$C$18,DSH26&gt;($C$18+9)),0,IF($F$2=1,IF($F$53&lt;(INDEX($G$33:$AJ$33,MATCH($E$18,$G$31:$AJ$31))),DSH$28,DSH$38),DSH$28))</f>
        <v>0</v>
      </c>
      <c r="DSK53" s="775">
        <f t="shared" ref="DSK53:DSL53" si="2438">IF(OR(DSI26&lt;$C$18,DSI26&gt;($C$18+9)),0,IF($F$2=1,IF($F$53&lt;(INDEX($G$33:$AJ$33,MATCH($E$18,$G$31:$AJ$31))),DSI$28,DSI$38),DSI$28))</f>
        <v>0</v>
      </c>
      <c r="DSL53" s="775">
        <f t="shared" si="2438"/>
        <v>0</v>
      </c>
      <c r="DSM53" s="775">
        <f t="shared" ref="DSM53" si="2439">IF(OR(DSK26&lt;$C$18,DSK26&gt;($C$18+9)),0,IF($F$2=1,IF($F$53&lt;(INDEX($G$33:$AJ$33,MATCH($E$18,$G$31:$AJ$31))),DSK$28,DSK$38),DSK$28))</f>
        <v>0</v>
      </c>
      <c r="DSN53" s="775">
        <f t="shared" ref="DSN53:DSO53" si="2440">IF(OR(DSL26&lt;$C$18,DSL26&gt;($C$18+9)),0,IF($F$2=1,IF($F$53&lt;(INDEX($G$33:$AJ$33,MATCH($E$18,$G$31:$AJ$31))),DSL$28,DSL$38),DSL$28))</f>
        <v>0</v>
      </c>
      <c r="DSO53" s="775">
        <f t="shared" si="2440"/>
        <v>0</v>
      </c>
      <c r="DSP53" s="775">
        <f t="shared" ref="DSP53" si="2441">IF(OR(DSN26&lt;$C$18,DSN26&gt;($C$18+9)),0,IF($F$2=1,IF($F$53&lt;(INDEX($G$33:$AJ$33,MATCH($E$18,$G$31:$AJ$31))),DSN$28,DSN$38),DSN$28))</f>
        <v>0</v>
      </c>
      <c r="DSQ53" s="775">
        <f t="shared" ref="DSQ53:DSR53" si="2442">IF(OR(DSO26&lt;$C$18,DSO26&gt;($C$18+9)),0,IF($F$2=1,IF($F$53&lt;(INDEX($G$33:$AJ$33,MATCH($E$18,$G$31:$AJ$31))),DSO$28,DSO$38),DSO$28))</f>
        <v>0</v>
      </c>
      <c r="DSR53" s="775">
        <f t="shared" si="2442"/>
        <v>0</v>
      </c>
      <c r="DSS53" s="775">
        <f t="shared" ref="DSS53" si="2443">IF(OR(DSQ26&lt;$C$18,DSQ26&gt;($C$18+9)),0,IF($F$2=1,IF($F$53&lt;(INDEX($G$33:$AJ$33,MATCH($E$18,$G$31:$AJ$31))),DSQ$28,DSQ$38),DSQ$28))</f>
        <v>0</v>
      </c>
      <c r="DST53" s="775">
        <f t="shared" ref="DST53:DSU53" si="2444">IF(OR(DSR26&lt;$C$18,DSR26&gt;($C$18+9)),0,IF($F$2=1,IF($F$53&lt;(INDEX($G$33:$AJ$33,MATCH($E$18,$G$31:$AJ$31))),DSR$28,DSR$38),DSR$28))</f>
        <v>0</v>
      </c>
      <c r="DSU53" s="775">
        <f t="shared" si="2444"/>
        <v>0</v>
      </c>
      <c r="DSV53" s="775">
        <f t="shared" ref="DSV53" si="2445">IF(OR(DST26&lt;$C$18,DST26&gt;($C$18+9)),0,IF($F$2=1,IF($F$53&lt;(INDEX($G$33:$AJ$33,MATCH($E$18,$G$31:$AJ$31))),DST$28,DST$38),DST$28))</f>
        <v>0</v>
      </c>
      <c r="DSW53" s="775">
        <f t="shared" ref="DSW53:DSX53" si="2446">IF(OR(DSU26&lt;$C$18,DSU26&gt;($C$18+9)),0,IF($F$2=1,IF($F$53&lt;(INDEX($G$33:$AJ$33,MATCH($E$18,$G$31:$AJ$31))),DSU$28,DSU$38),DSU$28))</f>
        <v>0</v>
      </c>
      <c r="DSX53" s="775">
        <f t="shared" si="2446"/>
        <v>0</v>
      </c>
      <c r="DSY53" s="775">
        <f t="shared" ref="DSY53" si="2447">IF(OR(DSW26&lt;$C$18,DSW26&gt;($C$18+9)),0,IF($F$2=1,IF($F$53&lt;(INDEX($G$33:$AJ$33,MATCH($E$18,$G$31:$AJ$31))),DSW$28,DSW$38),DSW$28))</f>
        <v>0</v>
      </c>
      <c r="DSZ53" s="775">
        <f t="shared" ref="DSZ53:DTA53" si="2448">IF(OR(DSX26&lt;$C$18,DSX26&gt;($C$18+9)),0,IF($F$2=1,IF($F$53&lt;(INDEX($G$33:$AJ$33,MATCH($E$18,$G$31:$AJ$31))),DSX$28,DSX$38),DSX$28))</f>
        <v>0</v>
      </c>
      <c r="DTA53" s="775">
        <f t="shared" si="2448"/>
        <v>0</v>
      </c>
      <c r="DTB53" s="775">
        <f t="shared" ref="DTB53" si="2449">IF(OR(DSZ26&lt;$C$18,DSZ26&gt;($C$18+9)),0,IF($F$2=1,IF($F$53&lt;(INDEX($G$33:$AJ$33,MATCH($E$18,$G$31:$AJ$31))),DSZ$28,DSZ$38),DSZ$28))</f>
        <v>0</v>
      </c>
      <c r="DTC53" s="775">
        <f t="shared" ref="DTC53:DTD53" si="2450">IF(OR(DTA26&lt;$C$18,DTA26&gt;($C$18+9)),0,IF($F$2=1,IF($F$53&lt;(INDEX($G$33:$AJ$33,MATCH($E$18,$G$31:$AJ$31))),DTA$28,DTA$38),DTA$28))</f>
        <v>0</v>
      </c>
      <c r="DTD53" s="775">
        <f t="shared" si="2450"/>
        <v>0</v>
      </c>
      <c r="DTE53" s="775">
        <f t="shared" ref="DTE53" si="2451">IF(OR(DTC26&lt;$C$18,DTC26&gt;($C$18+9)),0,IF($F$2=1,IF($F$53&lt;(INDEX($G$33:$AJ$33,MATCH($E$18,$G$31:$AJ$31))),DTC$28,DTC$38),DTC$28))</f>
        <v>0</v>
      </c>
      <c r="DTF53" s="775">
        <f t="shared" ref="DTF53:DTG53" si="2452">IF(OR(DTD26&lt;$C$18,DTD26&gt;($C$18+9)),0,IF($F$2=1,IF($F$53&lt;(INDEX($G$33:$AJ$33,MATCH($E$18,$G$31:$AJ$31))),DTD$28,DTD$38),DTD$28))</f>
        <v>0</v>
      </c>
      <c r="DTG53" s="775">
        <f t="shared" si="2452"/>
        <v>0</v>
      </c>
      <c r="DTH53" s="775">
        <f t="shared" ref="DTH53" si="2453">IF(OR(DTF26&lt;$C$18,DTF26&gt;($C$18+9)),0,IF($F$2=1,IF($F$53&lt;(INDEX($G$33:$AJ$33,MATCH($E$18,$G$31:$AJ$31))),DTF$28,DTF$38),DTF$28))</f>
        <v>0</v>
      </c>
      <c r="DTI53" s="775">
        <f t="shared" ref="DTI53:DTJ53" si="2454">IF(OR(DTG26&lt;$C$18,DTG26&gt;($C$18+9)),0,IF($F$2=1,IF($F$53&lt;(INDEX($G$33:$AJ$33,MATCH($E$18,$G$31:$AJ$31))),DTG$28,DTG$38),DTG$28))</f>
        <v>0</v>
      </c>
      <c r="DTJ53" s="775">
        <f t="shared" si="2454"/>
        <v>0</v>
      </c>
      <c r="DTK53" s="775">
        <f t="shared" ref="DTK53" si="2455">IF(OR(DTI26&lt;$C$18,DTI26&gt;($C$18+9)),0,IF($F$2=1,IF($F$53&lt;(INDEX($G$33:$AJ$33,MATCH($E$18,$G$31:$AJ$31))),DTI$28,DTI$38),DTI$28))</f>
        <v>0</v>
      </c>
      <c r="DTL53" s="775">
        <f t="shared" ref="DTL53:DTM53" si="2456">IF(OR(DTJ26&lt;$C$18,DTJ26&gt;($C$18+9)),0,IF($F$2=1,IF($F$53&lt;(INDEX($G$33:$AJ$33,MATCH($E$18,$G$31:$AJ$31))),DTJ$28,DTJ$38),DTJ$28))</f>
        <v>0</v>
      </c>
      <c r="DTM53" s="775">
        <f t="shared" si="2456"/>
        <v>0</v>
      </c>
      <c r="DTN53" s="775">
        <f t="shared" ref="DTN53" si="2457">IF(OR(DTL26&lt;$C$18,DTL26&gt;($C$18+9)),0,IF($F$2=1,IF($F$53&lt;(INDEX($G$33:$AJ$33,MATCH($E$18,$G$31:$AJ$31))),DTL$28,DTL$38),DTL$28))</f>
        <v>0</v>
      </c>
      <c r="DTO53" s="775">
        <f t="shared" ref="DTO53:DTP53" si="2458">IF(OR(DTM26&lt;$C$18,DTM26&gt;($C$18+9)),0,IF($F$2=1,IF($F$53&lt;(INDEX($G$33:$AJ$33,MATCH($E$18,$G$31:$AJ$31))),DTM$28,DTM$38),DTM$28))</f>
        <v>0</v>
      </c>
      <c r="DTP53" s="775">
        <f t="shared" si="2458"/>
        <v>0</v>
      </c>
      <c r="DTQ53" s="775">
        <f t="shared" ref="DTQ53" si="2459">IF(OR(DTO26&lt;$C$18,DTO26&gt;($C$18+9)),0,IF($F$2=1,IF($F$53&lt;(INDEX($G$33:$AJ$33,MATCH($E$18,$G$31:$AJ$31))),DTO$28,DTO$38),DTO$28))</f>
        <v>0</v>
      </c>
      <c r="DTR53" s="775">
        <f t="shared" ref="DTR53:DTS53" si="2460">IF(OR(DTP26&lt;$C$18,DTP26&gt;($C$18+9)),0,IF($F$2=1,IF($F$53&lt;(INDEX($G$33:$AJ$33,MATCH($E$18,$G$31:$AJ$31))),DTP$28,DTP$38),DTP$28))</f>
        <v>0</v>
      </c>
      <c r="DTS53" s="775">
        <f t="shared" si="2460"/>
        <v>0</v>
      </c>
      <c r="DTT53" s="775">
        <f t="shared" ref="DTT53" si="2461">IF(OR(DTR26&lt;$C$18,DTR26&gt;($C$18+9)),0,IF($F$2=1,IF($F$53&lt;(INDEX($G$33:$AJ$33,MATCH($E$18,$G$31:$AJ$31))),DTR$28,DTR$38),DTR$28))</f>
        <v>0</v>
      </c>
      <c r="DTU53" s="775">
        <f t="shared" ref="DTU53:DTV53" si="2462">IF(OR(DTS26&lt;$C$18,DTS26&gt;($C$18+9)),0,IF($F$2=1,IF($F$53&lt;(INDEX($G$33:$AJ$33,MATCH($E$18,$G$31:$AJ$31))),DTS$28,DTS$38),DTS$28))</f>
        <v>0</v>
      </c>
      <c r="DTV53" s="775">
        <f t="shared" si="2462"/>
        <v>0</v>
      </c>
      <c r="DTW53" s="775">
        <f t="shared" ref="DTW53" si="2463">IF(OR(DTU26&lt;$C$18,DTU26&gt;($C$18+9)),0,IF($F$2=1,IF($F$53&lt;(INDEX($G$33:$AJ$33,MATCH($E$18,$G$31:$AJ$31))),DTU$28,DTU$38),DTU$28))</f>
        <v>0</v>
      </c>
      <c r="DTX53" s="775">
        <f t="shared" ref="DTX53:DTY53" si="2464">IF(OR(DTV26&lt;$C$18,DTV26&gt;($C$18+9)),0,IF($F$2=1,IF($F$53&lt;(INDEX($G$33:$AJ$33,MATCH($E$18,$G$31:$AJ$31))),DTV$28,DTV$38),DTV$28))</f>
        <v>0</v>
      </c>
      <c r="DTY53" s="775">
        <f t="shared" si="2464"/>
        <v>0</v>
      </c>
      <c r="DTZ53" s="775">
        <f t="shared" ref="DTZ53" si="2465">IF(OR(DTX26&lt;$C$18,DTX26&gt;($C$18+9)),0,IF($F$2=1,IF($F$53&lt;(INDEX($G$33:$AJ$33,MATCH($E$18,$G$31:$AJ$31))),DTX$28,DTX$38),DTX$28))</f>
        <v>0</v>
      </c>
      <c r="DUA53" s="775">
        <f t="shared" ref="DUA53:DUB53" si="2466">IF(OR(DTY26&lt;$C$18,DTY26&gt;($C$18+9)),0,IF($F$2=1,IF($F$53&lt;(INDEX($G$33:$AJ$33,MATCH($E$18,$G$31:$AJ$31))),DTY$28,DTY$38),DTY$28))</f>
        <v>0</v>
      </c>
      <c r="DUB53" s="775">
        <f t="shared" si="2466"/>
        <v>0</v>
      </c>
      <c r="DUC53" s="775">
        <f t="shared" ref="DUC53" si="2467">IF(OR(DUA26&lt;$C$18,DUA26&gt;($C$18+9)),0,IF($F$2=1,IF($F$53&lt;(INDEX($G$33:$AJ$33,MATCH($E$18,$G$31:$AJ$31))),DUA$28,DUA$38),DUA$28))</f>
        <v>0</v>
      </c>
      <c r="DUD53" s="775">
        <f t="shared" ref="DUD53:DUE53" si="2468">IF(OR(DUB26&lt;$C$18,DUB26&gt;($C$18+9)),0,IF($F$2=1,IF($F$53&lt;(INDEX($G$33:$AJ$33,MATCH($E$18,$G$31:$AJ$31))),DUB$28,DUB$38),DUB$28))</f>
        <v>0</v>
      </c>
      <c r="DUE53" s="775">
        <f t="shared" si="2468"/>
        <v>0</v>
      </c>
      <c r="DUF53" s="775">
        <f t="shared" ref="DUF53" si="2469">IF(OR(DUD26&lt;$C$18,DUD26&gt;($C$18+9)),0,IF($F$2=1,IF($F$53&lt;(INDEX($G$33:$AJ$33,MATCH($E$18,$G$31:$AJ$31))),DUD$28,DUD$38),DUD$28))</f>
        <v>0</v>
      </c>
      <c r="DUG53" s="775">
        <f t="shared" ref="DUG53:DUH53" si="2470">IF(OR(DUE26&lt;$C$18,DUE26&gt;($C$18+9)),0,IF($F$2=1,IF($F$53&lt;(INDEX($G$33:$AJ$33,MATCH($E$18,$G$31:$AJ$31))),DUE$28,DUE$38),DUE$28))</f>
        <v>0</v>
      </c>
      <c r="DUH53" s="775">
        <f t="shared" si="2470"/>
        <v>0</v>
      </c>
      <c r="DUI53" s="775">
        <f t="shared" ref="DUI53" si="2471">IF(OR(DUG26&lt;$C$18,DUG26&gt;($C$18+9)),0,IF($F$2=1,IF($F$53&lt;(INDEX($G$33:$AJ$33,MATCH($E$18,$G$31:$AJ$31))),DUG$28,DUG$38),DUG$28))</f>
        <v>0</v>
      </c>
      <c r="DUJ53" s="775">
        <f t="shared" ref="DUJ53:DUK53" si="2472">IF(OR(DUH26&lt;$C$18,DUH26&gt;($C$18+9)),0,IF($F$2=1,IF($F$53&lt;(INDEX($G$33:$AJ$33,MATCH($E$18,$G$31:$AJ$31))),DUH$28,DUH$38),DUH$28))</f>
        <v>0</v>
      </c>
      <c r="DUK53" s="775">
        <f t="shared" si="2472"/>
        <v>0</v>
      </c>
      <c r="DUL53" s="775">
        <f t="shared" ref="DUL53" si="2473">IF(OR(DUJ26&lt;$C$18,DUJ26&gt;($C$18+9)),0,IF($F$2=1,IF($F$53&lt;(INDEX($G$33:$AJ$33,MATCH($E$18,$G$31:$AJ$31))),DUJ$28,DUJ$38),DUJ$28))</f>
        <v>0</v>
      </c>
      <c r="DUM53" s="775">
        <f t="shared" ref="DUM53:DUN53" si="2474">IF(OR(DUK26&lt;$C$18,DUK26&gt;($C$18+9)),0,IF($F$2=1,IF($F$53&lt;(INDEX($G$33:$AJ$33,MATCH($E$18,$G$31:$AJ$31))),DUK$28,DUK$38),DUK$28))</f>
        <v>0</v>
      </c>
      <c r="DUN53" s="775">
        <f t="shared" si="2474"/>
        <v>0</v>
      </c>
      <c r="DUO53" s="775">
        <f t="shared" ref="DUO53" si="2475">IF(OR(DUM26&lt;$C$18,DUM26&gt;($C$18+9)),0,IF($F$2=1,IF($F$53&lt;(INDEX($G$33:$AJ$33,MATCH($E$18,$G$31:$AJ$31))),DUM$28,DUM$38),DUM$28))</f>
        <v>0</v>
      </c>
      <c r="DUP53" s="775">
        <f t="shared" ref="DUP53:DUQ53" si="2476">IF(OR(DUN26&lt;$C$18,DUN26&gt;($C$18+9)),0,IF($F$2=1,IF($F$53&lt;(INDEX($G$33:$AJ$33,MATCH($E$18,$G$31:$AJ$31))),DUN$28,DUN$38),DUN$28))</f>
        <v>0</v>
      </c>
      <c r="DUQ53" s="775">
        <f t="shared" si="2476"/>
        <v>0</v>
      </c>
      <c r="DUR53" s="775">
        <f t="shared" ref="DUR53" si="2477">IF(OR(DUP26&lt;$C$18,DUP26&gt;($C$18+9)),0,IF($F$2=1,IF($F$53&lt;(INDEX($G$33:$AJ$33,MATCH($E$18,$G$31:$AJ$31))),DUP$28,DUP$38),DUP$28))</f>
        <v>0</v>
      </c>
      <c r="DUS53" s="775">
        <f t="shared" ref="DUS53:DUT53" si="2478">IF(OR(DUQ26&lt;$C$18,DUQ26&gt;($C$18+9)),0,IF($F$2=1,IF($F$53&lt;(INDEX($G$33:$AJ$33,MATCH($E$18,$G$31:$AJ$31))),DUQ$28,DUQ$38),DUQ$28))</f>
        <v>0</v>
      </c>
      <c r="DUT53" s="775">
        <f t="shared" si="2478"/>
        <v>0</v>
      </c>
      <c r="DUU53" s="775">
        <f t="shared" ref="DUU53" si="2479">IF(OR(DUS26&lt;$C$18,DUS26&gt;($C$18+9)),0,IF($F$2=1,IF($F$53&lt;(INDEX($G$33:$AJ$33,MATCH($E$18,$G$31:$AJ$31))),DUS$28,DUS$38),DUS$28))</f>
        <v>0</v>
      </c>
      <c r="DUV53" s="775">
        <f t="shared" ref="DUV53:DUW53" si="2480">IF(OR(DUT26&lt;$C$18,DUT26&gt;($C$18+9)),0,IF($F$2=1,IF($F$53&lt;(INDEX($G$33:$AJ$33,MATCH($E$18,$G$31:$AJ$31))),DUT$28,DUT$38),DUT$28))</f>
        <v>0</v>
      </c>
      <c r="DUW53" s="775">
        <f t="shared" si="2480"/>
        <v>0</v>
      </c>
      <c r="DUX53" s="775">
        <f t="shared" ref="DUX53" si="2481">IF(OR(DUV26&lt;$C$18,DUV26&gt;($C$18+9)),0,IF($F$2=1,IF($F$53&lt;(INDEX($G$33:$AJ$33,MATCH($E$18,$G$31:$AJ$31))),DUV$28,DUV$38),DUV$28))</f>
        <v>0</v>
      </c>
      <c r="DUY53" s="775">
        <f t="shared" ref="DUY53:DUZ53" si="2482">IF(OR(DUW26&lt;$C$18,DUW26&gt;($C$18+9)),0,IF($F$2=1,IF($F$53&lt;(INDEX($G$33:$AJ$33,MATCH($E$18,$G$31:$AJ$31))),DUW$28,DUW$38),DUW$28))</f>
        <v>0</v>
      </c>
      <c r="DUZ53" s="775">
        <f t="shared" si="2482"/>
        <v>0</v>
      </c>
      <c r="DVA53" s="775">
        <f t="shared" ref="DVA53" si="2483">IF(OR(DUY26&lt;$C$18,DUY26&gt;($C$18+9)),0,IF($F$2=1,IF($F$53&lt;(INDEX($G$33:$AJ$33,MATCH($E$18,$G$31:$AJ$31))),DUY$28,DUY$38),DUY$28))</f>
        <v>0</v>
      </c>
      <c r="DVB53" s="775">
        <f t="shared" ref="DVB53:DVC53" si="2484">IF(OR(DUZ26&lt;$C$18,DUZ26&gt;($C$18+9)),0,IF($F$2=1,IF($F$53&lt;(INDEX($G$33:$AJ$33,MATCH($E$18,$G$31:$AJ$31))),DUZ$28,DUZ$38),DUZ$28))</f>
        <v>0</v>
      </c>
      <c r="DVC53" s="775">
        <f t="shared" si="2484"/>
        <v>0</v>
      </c>
      <c r="DVD53" s="775">
        <f t="shared" ref="DVD53" si="2485">IF(OR(DVB26&lt;$C$18,DVB26&gt;($C$18+9)),0,IF($F$2=1,IF($F$53&lt;(INDEX($G$33:$AJ$33,MATCH($E$18,$G$31:$AJ$31))),DVB$28,DVB$38),DVB$28))</f>
        <v>0</v>
      </c>
      <c r="DVE53" s="775">
        <f t="shared" ref="DVE53:DVF53" si="2486">IF(OR(DVC26&lt;$C$18,DVC26&gt;($C$18+9)),0,IF($F$2=1,IF($F$53&lt;(INDEX($G$33:$AJ$33,MATCH($E$18,$G$31:$AJ$31))),DVC$28,DVC$38),DVC$28))</f>
        <v>0</v>
      </c>
      <c r="DVF53" s="775">
        <f t="shared" si="2486"/>
        <v>0</v>
      </c>
      <c r="DVG53" s="775">
        <f t="shared" ref="DVG53" si="2487">IF(OR(DVE26&lt;$C$18,DVE26&gt;($C$18+9)),0,IF($F$2=1,IF($F$53&lt;(INDEX($G$33:$AJ$33,MATCH($E$18,$G$31:$AJ$31))),DVE$28,DVE$38),DVE$28))</f>
        <v>0</v>
      </c>
      <c r="DVH53" s="775">
        <f t="shared" ref="DVH53:DVI53" si="2488">IF(OR(DVF26&lt;$C$18,DVF26&gt;($C$18+9)),0,IF($F$2=1,IF($F$53&lt;(INDEX($G$33:$AJ$33,MATCH($E$18,$G$31:$AJ$31))),DVF$28,DVF$38),DVF$28))</f>
        <v>0</v>
      </c>
      <c r="DVI53" s="775">
        <f t="shared" si="2488"/>
        <v>0</v>
      </c>
      <c r="DVJ53" s="775">
        <f t="shared" ref="DVJ53" si="2489">IF(OR(DVH26&lt;$C$18,DVH26&gt;($C$18+9)),0,IF($F$2=1,IF($F$53&lt;(INDEX($G$33:$AJ$33,MATCH($E$18,$G$31:$AJ$31))),DVH$28,DVH$38),DVH$28))</f>
        <v>0</v>
      </c>
      <c r="DVK53" s="775">
        <f t="shared" ref="DVK53:DVL53" si="2490">IF(OR(DVI26&lt;$C$18,DVI26&gt;($C$18+9)),0,IF($F$2=1,IF($F$53&lt;(INDEX($G$33:$AJ$33,MATCH($E$18,$G$31:$AJ$31))),DVI$28,DVI$38),DVI$28))</f>
        <v>0</v>
      </c>
      <c r="DVL53" s="775">
        <f t="shared" si="2490"/>
        <v>0</v>
      </c>
      <c r="DVM53" s="775">
        <f t="shared" ref="DVM53" si="2491">IF(OR(DVK26&lt;$C$18,DVK26&gt;($C$18+9)),0,IF($F$2=1,IF($F$53&lt;(INDEX($G$33:$AJ$33,MATCH($E$18,$G$31:$AJ$31))),DVK$28,DVK$38),DVK$28))</f>
        <v>0</v>
      </c>
      <c r="DVN53" s="775">
        <f t="shared" ref="DVN53:DVO53" si="2492">IF(OR(DVL26&lt;$C$18,DVL26&gt;($C$18+9)),0,IF($F$2=1,IF($F$53&lt;(INDEX($G$33:$AJ$33,MATCH($E$18,$G$31:$AJ$31))),DVL$28,DVL$38),DVL$28))</f>
        <v>0</v>
      </c>
      <c r="DVO53" s="775">
        <f t="shared" si="2492"/>
        <v>0</v>
      </c>
      <c r="DVP53" s="775">
        <f t="shared" ref="DVP53" si="2493">IF(OR(DVN26&lt;$C$18,DVN26&gt;($C$18+9)),0,IF($F$2=1,IF($F$53&lt;(INDEX($G$33:$AJ$33,MATCH($E$18,$G$31:$AJ$31))),DVN$28,DVN$38),DVN$28))</f>
        <v>0</v>
      </c>
      <c r="DVQ53" s="775">
        <f t="shared" ref="DVQ53:DVR53" si="2494">IF(OR(DVO26&lt;$C$18,DVO26&gt;($C$18+9)),0,IF($F$2=1,IF($F$53&lt;(INDEX($G$33:$AJ$33,MATCH($E$18,$G$31:$AJ$31))),DVO$28,DVO$38),DVO$28))</f>
        <v>0</v>
      </c>
      <c r="DVR53" s="775">
        <f t="shared" si="2494"/>
        <v>0</v>
      </c>
      <c r="DVS53" s="775">
        <f t="shared" ref="DVS53" si="2495">IF(OR(DVQ26&lt;$C$18,DVQ26&gt;($C$18+9)),0,IF($F$2=1,IF($F$53&lt;(INDEX($G$33:$AJ$33,MATCH($E$18,$G$31:$AJ$31))),DVQ$28,DVQ$38),DVQ$28))</f>
        <v>0</v>
      </c>
      <c r="DVT53" s="775">
        <f t="shared" ref="DVT53:DVU53" si="2496">IF(OR(DVR26&lt;$C$18,DVR26&gt;($C$18+9)),0,IF($F$2=1,IF($F$53&lt;(INDEX($G$33:$AJ$33,MATCH($E$18,$G$31:$AJ$31))),DVR$28,DVR$38),DVR$28))</f>
        <v>0</v>
      </c>
      <c r="DVU53" s="775">
        <f t="shared" si="2496"/>
        <v>0</v>
      </c>
      <c r="DVV53" s="775">
        <f t="shared" ref="DVV53" si="2497">IF(OR(DVT26&lt;$C$18,DVT26&gt;($C$18+9)),0,IF($F$2=1,IF($F$53&lt;(INDEX($G$33:$AJ$33,MATCH($E$18,$G$31:$AJ$31))),DVT$28,DVT$38),DVT$28))</f>
        <v>0</v>
      </c>
      <c r="DVW53" s="775">
        <f t="shared" ref="DVW53:DVX53" si="2498">IF(OR(DVU26&lt;$C$18,DVU26&gt;($C$18+9)),0,IF($F$2=1,IF($F$53&lt;(INDEX($G$33:$AJ$33,MATCH($E$18,$G$31:$AJ$31))),DVU$28,DVU$38),DVU$28))</f>
        <v>0</v>
      </c>
      <c r="DVX53" s="775">
        <f t="shared" si="2498"/>
        <v>0</v>
      </c>
      <c r="DVY53" s="775">
        <f t="shared" ref="DVY53" si="2499">IF(OR(DVW26&lt;$C$18,DVW26&gt;($C$18+9)),0,IF($F$2=1,IF($F$53&lt;(INDEX($G$33:$AJ$33,MATCH($E$18,$G$31:$AJ$31))),DVW$28,DVW$38),DVW$28))</f>
        <v>0</v>
      </c>
      <c r="DVZ53" s="775">
        <f t="shared" ref="DVZ53:DWA53" si="2500">IF(OR(DVX26&lt;$C$18,DVX26&gt;($C$18+9)),0,IF($F$2=1,IF($F$53&lt;(INDEX($G$33:$AJ$33,MATCH($E$18,$G$31:$AJ$31))),DVX$28,DVX$38),DVX$28))</f>
        <v>0</v>
      </c>
      <c r="DWA53" s="775">
        <f t="shared" si="2500"/>
        <v>0</v>
      </c>
      <c r="DWB53" s="775">
        <f t="shared" ref="DWB53" si="2501">IF(OR(DVZ26&lt;$C$18,DVZ26&gt;($C$18+9)),0,IF($F$2=1,IF($F$53&lt;(INDEX($G$33:$AJ$33,MATCH($E$18,$G$31:$AJ$31))),DVZ$28,DVZ$38),DVZ$28))</f>
        <v>0</v>
      </c>
      <c r="DWC53" s="775">
        <f t="shared" ref="DWC53:DWD53" si="2502">IF(OR(DWA26&lt;$C$18,DWA26&gt;($C$18+9)),0,IF($F$2=1,IF($F$53&lt;(INDEX($G$33:$AJ$33,MATCH($E$18,$G$31:$AJ$31))),DWA$28,DWA$38),DWA$28))</f>
        <v>0</v>
      </c>
      <c r="DWD53" s="775">
        <f t="shared" si="2502"/>
        <v>0</v>
      </c>
      <c r="DWE53" s="775">
        <f t="shared" ref="DWE53" si="2503">IF(OR(DWC26&lt;$C$18,DWC26&gt;($C$18+9)),0,IF($F$2=1,IF($F$53&lt;(INDEX($G$33:$AJ$33,MATCH($E$18,$G$31:$AJ$31))),DWC$28,DWC$38),DWC$28))</f>
        <v>0</v>
      </c>
      <c r="DWF53" s="775">
        <f t="shared" ref="DWF53:DWG53" si="2504">IF(OR(DWD26&lt;$C$18,DWD26&gt;($C$18+9)),0,IF($F$2=1,IF($F$53&lt;(INDEX($G$33:$AJ$33,MATCH($E$18,$G$31:$AJ$31))),DWD$28,DWD$38),DWD$28))</f>
        <v>0</v>
      </c>
      <c r="DWG53" s="775">
        <f t="shared" si="2504"/>
        <v>0</v>
      </c>
      <c r="DWH53" s="775">
        <f t="shared" ref="DWH53" si="2505">IF(OR(DWF26&lt;$C$18,DWF26&gt;($C$18+9)),0,IF($F$2=1,IF($F$53&lt;(INDEX($G$33:$AJ$33,MATCH($E$18,$G$31:$AJ$31))),DWF$28,DWF$38),DWF$28))</f>
        <v>0</v>
      </c>
      <c r="DWI53" s="775">
        <f t="shared" ref="DWI53:DWJ53" si="2506">IF(OR(DWG26&lt;$C$18,DWG26&gt;($C$18+9)),0,IF($F$2=1,IF($F$53&lt;(INDEX($G$33:$AJ$33,MATCH($E$18,$G$31:$AJ$31))),DWG$28,DWG$38),DWG$28))</f>
        <v>0</v>
      </c>
      <c r="DWJ53" s="775">
        <f t="shared" si="2506"/>
        <v>0</v>
      </c>
      <c r="DWK53" s="775">
        <f t="shared" ref="DWK53" si="2507">IF(OR(DWI26&lt;$C$18,DWI26&gt;($C$18+9)),0,IF($F$2=1,IF($F$53&lt;(INDEX($G$33:$AJ$33,MATCH($E$18,$G$31:$AJ$31))),DWI$28,DWI$38),DWI$28))</f>
        <v>0</v>
      </c>
      <c r="DWL53" s="775">
        <f t="shared" ref="DWL53:DWM53" si="2508">IF(OR(DWJ26&lt;$C$18,DWJ26&gt;($C$18+9)),0,IF($F$2=1,IF($F$53&lt;(INDEX($G$33:$AJ$33,MATCH($E$18,$G$31:$AJ$31))),DWJ$28,DWJ$38),DWJ$28))</f>
        <v>0</v>
      </c>
      <c r="DWM53" s="775">
        <f t="shared" si="2508"/>
        <v>0</v>
      </c>
      <c r="DWN53" s="775">
        <f t="shared" ref="DWN53" si="2509">IF(OR(DWL26&lt;$C$18,DWL26&gt;($C$18+9)),0,IF($F$2=1,IF($F$53&lt;(INDEX($G$33:$AJ$33,MATCH($E$18,$G$31:$AJ$31))),DWL$28,DWL$38),DWL$28))</f>
        <v>0</v>
      </c>
      <c r="DWO53" s="775">
        <f t="shared" ref="DWO53:DWP53" si="2510">IF(OR(DWM26&lt;$C$18,DWM26&gt;($C$18+9)),0,IF($F$2=1,IF($F$53&lt;(INDEX($G$33:$AJ$33,MATCH($E$18,$G$31:$AJ$31))),DWM$28,DWM$38),DWM$28))</f>
        <v>0</v>
      </c>
      <c r="DWP53" s="775">
        <f t="shared" si="2510"/>
        <v>0</v>
      </c>
      <c r="DWQ53" s="775">
        <f t="shared" ref="DWQ53" si="2511">IF(OR(DWO26&lt;$C$18,DWO26&gt;($C$18+9)),0,IF($F$2=1,IF($F$53&lt;(INDEX($G$33:$AJ$33,MATCH($E$18,$G$31:$AJ$31))),DWO$28,DWO$38),DWO$28))</f>
        <v>0</v>
      </c>
      <c r="DWR53" s="775">
        <f t="shared" ref="DWR53:DWS53" si="2512">IF(OR(DWP26&lt;$C$18,DWP26&gt;($C$18+9)),0,IF($F$2=1,IF($F$53&lt;(INDEX($G$33:$AJ$33,MATCH($E$18,$G$31:$AJ$31))),DWP$28,DWP$38),DWP$28))</f>
        <v>0</v>
      </c>
      <c r="DWS53" s="775">
        <f t="shared" si="2512"/>
        <v>0</v>
      </c>
      <c r="DWT53" s="775">
        <f t="shared" ref="DWT53" si="2513">IF(OR(DWR26&lt;$C$18,DWR26&gt;($C$18+9)),0,IF($F$2=1,IF($F$53&lt;(INDEX($G$33:$AJ$33,MATCH($E$18,$G$31:$AJ$31))),DWR$28,DWR$38),DWR$28))</f>
        <v>0</v>
      </c>
      <c r="DWU53" s="775">
        <f t="shared" ref="DWU53:DWV53" si="2514">IF(OR(DWS26&lt;$C$18,DWS26&gt;($C$18+9)),0,IF($F$2=1,IF($F$53&lt;(INDEX($G$33:$AJ$33,MATCH($E$18,$G$31:$AJ$31))),DWS$28,DWS$38),DWS$28))</f>
        <v>0</v>
      </c>
      <c r="DWV53" s="775">
        <f t="shared" si="2514"/>
        <v>0</v>
      </c>
      <c r="DWW53" s="775">
        <f t="shared" ref="DWW53" si="2515">IF(OR(DWU26&lt;$C$18,DWU26&gt;($C$18+9)),0,IF($F$2=1,IF($F$53&lt;(INDEX($G$33:$AJ$33,MATCH($E$18,$G$31:$AJ$31))),DWU$28,DWU$38),DWU$28))</f>
        <v>0</v>
      </c>
      <c r="DWX53" s="775">
        <f t="shared" ref="DWX53:DWY53" si="2516">IF(OR(DWV26&lt;$C$18,DWV26&gt;($C$18+9)),0,IF($F$2=1,IF($F$53&lt;(INDEX($G$33:$AJ$33,MATCH($E$18,$G$31:$AJ$31))),DWV$28,DWV$38),DWV$28))</f>
        <v>0</v>
      </c>
      <c r="DWY53" s="775">
        <f t="shared" si="2516"/>
        <v>0</v>
      </c>
      <c r="DWZ53" s="775">
        <f t="shared" ref="DWZ53" si="2517">IF(OR(DWX26&lt;$C$18,DWX26&gt;($C$18+9)),0,IF($F$2=1,IF($F$53&lt;(INDEX($G$33:$AJ$33,MATCH($E$18,$G$31:$AJ$31))),DWX$28,DWX$38),DWX$28))</f>
        <v>0</v>
      </c>
      <c r="DXA53" s="775">
        <f t="shared" ref="DXA53:DXB53" si="2518">IF(OR(DWY26&lt;$C$18,DWY26&gt;($C$18+9)),0,IF($F$2=1,IF($F$53&lt;(INDEX($G$33:$AJ$33,MATCH($E$18,$G$31:$AJ$31))),DWY$28,DWY$38),DWY$28))</f>
        <v>0</v>
      </c>
      <c r="DXB53" s="775">
        <f t="shared" si="2518"/>
        <v>0</v>
      </c>
      <c r="DXC53" s="775">
        <f t="shared" ref="DXC53" si="2519">IF(OR(DXA26&lt;$C$18,DXA26&gt;($C$18+9)),0,IF($F$2=1,IF($F$53&lt;(INDEX($G$33:$AJ$33,MATCH($E$18,$G$31:$AJ$31))),DXA$28,DXA$38),DXA$28))</f>
        <v>0</v>
      </c>
      <c r="DXD53" s="775">
        <f t="shared" ref="DXD53:DXE53" si="2520">IF(OR(DXB26&lt;$C$18,DXB26&gt;($C$18+9)),0,IF($F$2=1,IF($F$53&lt;(INDEX($G$33:$AJ$33,MATCH($E$18,$G$31:$AJ$31))),DXB$28,DXB$38),DXB$28))</f>
        <v>0</v>
      </c>
      <c r="DXE53" s="775">
        <f t="shared" si="2520"/>
        <v>0</v>
      </c>
      <c r="DXF53" s="775">
        <f t="shared" ref="DXF53" si="2521">IF(OR(DXD26&lt;$C$18,DXD26&gt;($C$18+9)),0,IF($F$2=1,IF($F$53&lt;(INDEX($G$33:$AJ$33,MATCH($E$18,$G$31:$AJ$31))),DXD$28,DXD$38),DXD$28))</f>
        <v>0</v>
      </c>
      <c r="DXG53" s="775">
        <f t="shared" ref="DXG53:DXH53" si="2522">IF(OR(DXE26&lt;$C$18,DXE26&gt;($C$18+9)),0,IF($F$2=1,IF($F$53&lt;(INDEX($G$33:$AJ$33,MATCH($E$18,$G$31:$AJ$31))),DXE$28,DXE$38),DXE$28))</f>
        <v>0</v>
      </c>
      <c r="DXH53" s="775">
        <f t="shared" si="2522"/>
        <v>0</v>
      </c>
      <c r="DXI53" s="775">
        <f t="shared" ref="DXI53" si="2523">IF(OR(DXG26&lt;$C$18,DXG26&gt;($C$18+9)),0,IF($F$2=1,IF($F$53&lt;(INDEX($G$33:$AJ$33,MATCH($E$18,$G$31:$AJ$31))),DXG$28,DXG$38),DXG$28))</f>
        <v>0</v>
      </c>
      <c r="DXJ53" s="775">
        <f t="shared" ref="DXJ53:DXK53" si="2524">IF(OR(DXH26&lt;$C$18,DXH26&gt;($C$18+9)),0,IF($F$2=1,IF($F$53&lt;(INDEX($G$33:$AJ$33,MATCH($E$18,$G$31:$AJ$31))),DXH$28,DXH$38),DXH$28))</f>
        <v>0</v>
      </c>
      <c r="DXK53" s="775">
        <f t="shared" si="2524"/>
        <v>0</v>
      </c>
      <c r="DXL53" s="775">
        <f t="shared" ref="DXL53" si="2525">IF(OR(DXJ26&lt;$C$18,DXJ26&gt;($C$18+9)),0,IF($F$2=1,IF($F$53&lt;(INDEX($G$33:$AJ$33,MATCH($E$18,$G$31:$AJ$31))),DXJ$28,DXJ$38),DXJ$28))</f>
        <v>0</v>
      </c>
      <c r="DXM53" s="775">
        <f t="shared" ref="DXM53:DXN53" si="2526">IF(OR(DXK26&lt;$C$18,DXK26&gt;($C$18+9)),0,IF($F$2=1,IF($F$53&lt;(INDEX($G$33:$AJ$33,MATCH($E$18,$G$31:$AJ$31))),DXK$28,DXK$38),DXK$28))</f>
        <v>0</v>
      </c>
      <c r="DXN53" s="775">
        <f t="shared" si="2526"/>
        <v>0</v>
      </c>
      <c r="DXO53" s="775">
        <f t="shared" ref="DXO53" si="2527">IF(OR(DXM26&lt;$C$18,DXM26&gt;($C$18+9)),0,IF($F$2=1,IF($F$53&lt;(INDEX($G$33:$AJ$33,MATCH($E$18,$G$31:$AJ$31))),DXM$28,DXM$38),DXM$28))</f>
        <v>0</v>
      </c>
      <c r="DXP53" s="775">
        <f t="shared" ref="DXP53:DXQ53" si="2528">IF(OR(DXN26&lt;$C$18,DXN26&gt;($C$18+9)),0,IF($F$2=1,IF($F$53&lt;(INDEX($G$33:$AJ$33,MATCH($E$18,$G$31:$AJ$31))),DXN$28,DXN$38),DXN$28))</f>
        <v>0</v>
      </c>
      <c r="DXQ53" s="775">
        <f t="shared" si="2528"/>
        <v>0</v>
      </c>
      <c r="DXR53" s="775">
        <f t="shared" ref="DXR53" si="2529">IF(OR(DXP26&lt;$C$18,DXP26&gt;($C$18+9)),0,IF($F$2=1,IF($F$53&lt;(INDEX($G$33:$AJ$33,MATCH($E$18,$G$31:$AJ$31))),DXP$28,DXP$38),DXP$28))</f>
        <v>0</v>
      </c>
      <c r="DXS53" s="775">
        <f t="shared" ref="DXS53:DXT53" si="2530">IF(OR(DXQ26&lt;$C$18,DXQ26&gt;($C$18+9)),0,IF($F$2=1,IF($F$53&lt;(INDEX($G$33:$AJ$33,MATCH($E$18,$G$31:$AJ$31))),DXQ$28,DXQ$38),DXQ$28))</f>
        <v>0</v>
      </c>
      <c r="DXT53" s="775">
        <f t="shared" si="2530"/>
        <v>0</v>
      </c>
      <c r="DXU53" s="775">
        <f t="shared" ref="DXU53" si="2531">IF(OR(DXS26&lt;$C$18,DXS26&gt;($C$18+9)),0,IF($F$2=1,IF($F$53&lt;(INDEX($G$33:$AJ$33,MATCH($E$18,$G$31:$AJ$31))),DXS$28,DXS$38),DXS$28))</f>
        <v>0</v>
      </c>
      <c r="DXV53" s="775">
        <f t="shared" ref="DXV53:DXW53" si="2532">IF(OR(DXT26&lt;$C$18,DXT26&gt;($C$18+9)),0,IF($F$2=1,IF($F$53&lt;(INDEX($G$33:$AJ$33,MATCH($E$18,$G$31:$AJ$31))),DXT$28,DXT$38),DXT$28))</f>
        <v>0</v>
      </c>
      <c r="DXW53" s="775">
        <f t="shared" si="2532"/>
        <v>0</v>
      </c>
      <c r="DXX53" s="775">
        <f t="shared" ref="DXX53" si="2533">IF(OR(DXV26&lt;$C$18,DXV26&gt;($C$18+9)),0,IF($F$2=1,IF($F$53&lt;(INDEX($G$33:$AJ$33,MATCH($E$18,$G$31:$AJ$31))),DXV$28,DXV$38),DXV$28))</f>
        <v>0</v>
      </c>
      <c r="DXY53" s="775">
        <f t="shared" ref="DXY53:DXZ53" si="2534">IF(OR(DXW26&lt;$C$18,DXW26&gt;($C$18+9)),0,IF($F$2=1,IF($F$53&lt;(INDEX($G$33:$AJ$33,MATCH($E$18,$G$31:$AJ$31))),DXW$28,DXW$38),DXW$28))</f>
        <v>0</v>
      </c>
      <c r="DXZ53" s="775">
        <f t="shared" si="2534"/>
        <v>0</v>
      </c>
      <c r="DYA53" s="775">
        <f t="shared" ref="DYA53" si="2535">IF(OR(DXY26&lt;$C$18,DXY26&gt;($C$18+9)),0,IF($F$2=1,IF($F$53&lt;(INDEX($G$33:$AJ$33,MATCH($E$18,$G$31:$AJ$31))),DXY$28,DXY$38),DXY$28))</f>
        <v>0</v>
      </c>
      <c r="DYB53" s="775">
        <f t="shared" ref="DYB53:DYC53" si="2536">IF(OR(DXZ26&lt;$C$18,DXZ26&gt;($C$18+9)),0,IF($F$2=1,IF($F$53&lt;(INDEX($G$33:$AJ$33,MATCH($E$18,$G$31:$AJ$31))),DXZ$28,DXZ$38),DXZ$28))</f>
        <v>0</v>
      </c>
      <c r="DYC53" s="775">
        <f t="shared" si="2536"/>
        <v>0</v>
      </c>
      <c r="DYD53" s="775">
        <f t="shared" ref="DYD53" si="2537">IF(OR(DYB26&lt;$C$18,DYB26&gt;($C$18+9)),0,IF($F$2=1,IF($F$53&lt;(INDEX($G$33:$AJ$33,MATCH($E$18,$G$31:$AJ$31))),DYB$28,DYB$38),DYB$28))</f>
        <v>0</v>
      </c>
      <c r="DYE53" s="775">
        <f t="shared" ref="DYE53:DYF53" si="2538">IF(OR(DYC26&lt;$C$18,DYC26&gt;($C$18+9)),0,IF($F$2=1,IF($F$53&lt;(INDEX($G$33:$AJ$33,MATCH($E$18,$G$31:$AJ$31))),DYC$28,DYC$38),DYC$28))</f>
        <v>0</v>
      </c>
      <c r="DYF53" s="775">
        <f t="shared" si="2538"/>
        <v>0</v>
      </c>
      <c r="DYG53" s="775">
        <f t="shared" ref="DYG53" si="2539">IF(OR(DYE26&lt;$C$18,DYE26&gt;($C$18+9)),0,IF($F$2=1,IF($F$53&lt;(INDEX($G$33:$AJ$33,MATCH($E$18,$G$31:$AJ$31))),DYE$28,DYE$38),DYE$28))</f>
        <v>0</v>
      </c>
      <c r="DYH53" s="775">
        <f t="shared" ref="DYH53:DYI53" si="2540">IF(OR(DYF26&lt;$C$18,DYF26&gt;($C$18+9)),0,IF($F$2=1,IF($F$53&lt;(INDEX($G$33:$AJ$33,MATCH($E$18,$G$31:$AJ$31))),DYF$28,DYF$38),DYF$28))</f>
        <v>0</v>
      </c>
      <c r="DYI53" s="775">
        <f t="shared" si="2540"/>
        <v>0</v>
      </c>
      <c r="DYJ53" s="775">
        <f t="shared" ref="DYJ53" si="2541">IF(OR(DYH26&lt;$C$18,DYH26&gt;($C$18+9)),0,IF($F$2=1,IF($F$53&lt;(INDEX($G$33:$AJ$33,MATCH($E$18,$G$31:$AJ$31))),DYH$28,DYH$38),DYH$28))</f>
        <v>0</v>
      </c>
      <c r="DYK53" s="775">
        <f t="shared" ref="DYK53:DYL53" si="2542">IF(OR(DYI26&lt;$C$18,DYI26&gt;($C$18+9)),0,IF($F$2=1,IF($F$53&lt;(INDEX($G$33:$AJ$33,MATCH($E$18,$G$31:$AJ$31))),DYI$28,DYI$38),DYI$28))</f>
        <v>0</v>
      </c>
      <c r="DYL53" s="775">
        <f t="shared" si="2542"/>
        <v>0</v>
      </c>
      <c r="DYM53" s="775">
        <f t="shared" ref="DYM53" si="2543">IF(OR(DYK26&lt;$C$18,DYK26&gt;($C$18+9)),0,IF($F$2=1,IF($F$53&lt;(INDEX($G$33:$AJ$33,MATCH($E$18,$G$31:$AJ$31))),DYK$28,DYK$38),DYK$28))</f>
        <v>0</v>
      </c>
      <c r="DYN53" s="775">
        <f t="shared" ref="DYN53:DYO53" si="2544">IF(OR(DYL26&lt;$C$18,DYL26&gt;($C$18+9)),0,IF($F$2=1,IF($F$53&lt;(INDEX($G$33:$AJ$33,MATCH($E$18,$G$31:$AJ$31))),DYL$28,DYL$38),DYL$28))</f>
        <v>0</v>
      </c>
      <c r="DYO53" s="775">
        <f t="shared" si="2544"/>
        <v>0</v>
      </c>
      <c r="DYP53" s="775">
        <f t="shared" ref="DYP53" si="2545">IF(OR(DYN26&lt;$C$18,DYN26&gt;($C$18+9)),0,IF($F$2=1,IF($F$53&lt;(INDEX($G$33:$AJ$33,MATCH($E$18,$G$31:$AJ$31))),DYN$28,DYN$38),DYN$28))</f>
        <v>0</v>
      </c>
      <c r="DYQ53" s="775">
        <f t="shared" ref="DYQ53:DYR53" si="2546">IF(OR(DYO26&lt;$C$18,DYO26&gt;($C$18+9)),0,IF($F$2=1,IF($F$53&lt;(INDEX($G$33:$AJ$33,MATCH($E$18,$G$31:$AJ$31))),DYO$28,DYO$38),DYO$28))</f>
        <v>0</v>
      </c>
      <c r="DYR53" s="775">
        <f t="shared" si="2546"/>
        <v>0</v>
      </c>
      <c r="DYS53" s="775">
        <f t="shared" ref="DYS53" si="2547">IF(OR(DYQ26&lt;$C$18,DYQ26&gt;($C$18+9)),0,IF($F$2=1,IF($F$53&lt;(INDEX($G$33:$AJ$33,MATCH($E$18,$G$31:$AJ$31))),DYQ$28,DYQ$38),DYQ$28))</f>
        <v>0</v>
      </c>
      <c r="DYT53" s="775">
        <f t="shared" ref="DYT53:DYU53" si="2548">IF(OR(DYR26&lt;$C$18,DYR26&gt;($C$18+9)),0,IF($F$2=1,IF($F$53&lt;(INDEX($G$33:$AJ$33,MATCH($E$18,$G$31:$AJ$31))),DYR$28,DYR$38),DYR$28))</f>
        <v>0</v>
      </c>
      <c r="DYU53" s="775">
        <f t="shared" si="2548"/>
        <v>0</v>
      </c>
      <c r="DYV53" s="775">
        <f t="shared" ref="DYV53" si="2549">IF(OR(DYT26&lt;$C$18,DYT26&gt;($C$18+9)),0,IF($F$2=1,IF($F$53&lt;(INDEX($G$33:$AJ$33,MATCH($E$18,$G$31:$AJ$31))),DYT$28,DYT$38),DYT$28))</f>
        <v>0</v>
      </c>
      <c r="DYW53" s="775">
        <f t="shared" ref="DYW53:DYX53" si="2550">IF(OR(DYU26&lt;$C$18,DYU26&gt;($C$18+9)),0,IF($F$2=1,IF($F$53&lt;(INDEX($G$33:$AJ$33,MATCH($E$18,$G$31:$AJ$31))),DYU$28,DYU$38),DYU$28))</f>
        <v>0</v>
      </c>
      <c r="DYX53" s="775">
        <f t="shared" si="2550"/>
        <v>0</v>
      </c>
      <c r="DYY53" s="775">
        <f t="shared" ref="DYY53" si="2551">IF(OR(DYW26&lt;$C$18,DYW26&gt;($C$18+9)),0,IF($F$2=1,IF($F$53&lt;(INDEX($G$33:$AJ$33,MATCH($E$18,$G$31:$AJ$31))),DYW$28,DYW$38),DYW$28))</f>
        <v>0</v>
      </c>
      <c r="DYZ53" s="775">
        <f t="shared" ref="DYZ53:DZA53" si="2552">IF(OR(DYX26&lt;$C$18,DYX26&gt;($C$18+9)),0,IF($F$2=1,IF($F$53&lt;(INDEX($G$33:$AJ$33,MATCH($E$18,$G$31:$AJ$31))),DYX$28,DYX$38),DYX$28))</f>
        <v>0</v>
      </c>
      <c r="DZA53" s="775">
        <f t="shared" si="2552"/>
        <v>0</v>
      </c>
      <c r="DZB53" s="775">
        <f t="shared" ref="DZB53" si="2553">IF(OR(DYZ26&lt;$C$18,DYZ26&gt;($C$18+9)),0,IF($F$2=1,IF($F$53&lt;(INDEX($G$33:$AJ$33,MATCH($E$18,$G$31:$AJ$31))),DYZ$28,DYZ$38),DYZ$28))</f>
        <v>0</v>
      </c>
      <c r="DZC53" s="775">
        <f t="shared" ref="DZC53:DZD53" si="2554">IF(OR(DZA26&lt;$C$18,DZA26&gt;($C$18+9)),0,IF($F$2=1,IF($F$53&lt;(INDEX($G$33:$AJ$33,MATCH($E$18,$G$31:$AJ$31))),DZA$28,DZA$38),DZA$28))</f>
        <v>0</v>
      </c>
      <c r="DZD53" s="775">
        <f t="shared" si="2554"/>
        <v>0</v>
      </c>
      <c r="DZE53" s="775">
        <f t="shared" ref="DZE53" si="2555">IF(OR(DZC26&lt;$C$18,DZC26&gt;($C$18+9)),0,IF($F$2=1,IF($F$53&lt;(INDEX($G$33:$AJ$33,MATCH($E$18,$G$31:$AJ$31))),DZC$28,DZC$38),DZC$28))</f>
        <v>0</v>
      </c>
      <c r="DZF53" s="775">
        <f t="shared" ref="DZF53:DZG53" si="2556">IF(OR(DZD26&lt;$C$18,DZD26&gt;($C$18+9)),0,IF($F$2=1,IF($F$53&lt;(INDEX($G$33:$AJ$33,MATCH($E$18,$G$31:$AJ$31))),DZD$28,DZD$38),DZD$28))</f>
        <v>0</v>
      </c>
      <c r="DZG53" s="775">
        <f t="shared" si="2556"/>
        <v>0</v>
      </c>
      <c r="DZH53" s="775">
        <f t="shared" ref="DZH53" si="2557">IF(OR(DZF26&lt;$C$18,DZF26&gt;($C$18+9)),0,IF($F$2=1,IF($F$53&lt;(INDEX($G$33:$AJ$33,MATCH($E$18,$G$31:$AJ$31))),DZF$28,DZF$38),DZF$28))</f>
        <v>0</v>
      </c>
      <c r="DZI53" s="775">
        <f t="shared" ref="DZI53:DZJ53" si="2558">IF(OR(DZG26&lt;$C$18,DZG26&gt;($C$18+9)),0,IF($F$2=1,IF($F$53&lt;(INDEX($G$33:$AJ$33,MATCH($E$18,$G$31:$AJ$31))),DZG$28,DZG$38),DZG$28))</f>
        <v>0</v>
      </c>
      <c r="DZJ53" s="775">
        <f t="shared" si="2558"/>
        <v>0</v>
      </c>
      <c r="DZK53" s="775">
        <f t="shared" ref="DZK53" si="2559">IF(OR(DZI26&lt;$C$18,DZI26&gt;($C$18+9)),0,IF($F$2=1,IF($F$53&lt;(INDEX($G$33:$AJ$33,MATCH($E$18,$G$31:$AJ$31))),DZI$28,DZI$38),DZI$28))</f>
        <v>0</v>
      </c>
      <c r="DZL53" s="775">
        <f t="shared" ref="DZL53:DZM53" si="2560">IF(OR(DZJ26&lt;$C$18,DZJ26&gt;($C$18+9)),0,IF($F$2=1,IF($F$53&lt;(INDEX($G$33:$AJ$33,MATCH($E$18,$G$31:$AJ$31))),DZJ$28,DZJ$38),DZJ$28))</f>
        <v>0</v>
      </c>
      <c r="DZM53" s="775">
        <f t="shared" si="2560"/>
        <v>0</v>
      </c>
      <c r="DZN53" s="775">
        <f t="shared" ref="DZN53" si="2561">IF(OR(DZL26&lt;$C$18,DZL26&gt;($C$18+9)),0,IF($F$2=1,IF($F$53&lt;(INDEX($G$33:$AJ$33,MATCH($E$18,$G$31:$AJ$31))),DZL$28,DZL$38),DZL$28))</f>
        <v>0</v>
      </c>
      <c r="DZO53" s="775">
        <f t="shared" ref="DZO53:DZP53" si="2562">IF(OR(DZM26&lt;$C$18,DZM26&gt;($C$18+9)),0,IF($F$2=1,IF($F$53&lt;(INDEX($G$33:$AJ$33,MATCH($E$18,$G$31:$AJ$31))),DZM$28,DZM$38),DZM$28))</f>
        <v>0</v>
      </c>
      <c r="DZP53" s="775">
        <f t="shared" si="2562"/>
        <v>0</v>
      </c>
      <c r="DZQ53" s="775">
        <f t="shared" ref="DZQ53" si="2563">IF(OR(DZO26&lt;$C$18,DZO26&gt;($C$18+9)),0,IF($F$2=1,IF($F$53&lt;(INDEX($G$33:$AJ$33,MATCH($E$18,$G$31:$AJ$31))),DZO$28,DZO$38),DZO$28))</f>
        <v>0</v>
      </c>
      <c r="DZR53" s="775">
        <f t="shared" ref="DZR53:DZS53" si="2564">IF(OR(DZP26&lt;$C$18,DZP26&gt;($C$18+9)),0,IF($F$2=1,IF($F$53&lt;(INDEX($G$33:$AJ$33,MATCH($E$18,$G$31:$AJ$31))),DZP$28,DZP$38),DZP$28))</f>
        <v>0</v>
      </c>
      <c r="DZS53" s="775">
        <f t="shared" si="2564"/>
        <v>0</v>
      </c>
      <c r="DZT53" s="775">
        <f t="shared" ref="DZT53" si="2565">IF(OR(DZR26&lt;$C$18,DZR26&gt;($C$18+9)),0,IF($F$2=1,IF($F$53&lt;(INDEX($G$33:$AJ$33,MATCH($E$18,$G$31:$AJ$31))),DZR$28,DZR$38),DZR$28))</f>
        <v>0</v>
      </c>
      <c r="DZU53" s="775">
        <f t="shared" ref="DZU53:DZV53" si="2566">IF(OR(DZS26&lt;$C$18,DZS26&gt;($C$18+9)),0,IF($F$2=1,IF($F$53&lt;(INDEX($G$33:$AJ$33,MATCH($E$18,$G$31:$AJ$31))),DZS$28,DZS$38),DZS$28))</f>
        <v>0</v>
      </c>
      <c r="DZV53" s="775">
        <f t="shared" si="2566"/>
        <v>0</v>
      </c>
      <c r="DZW53" s="775">
        <f t="shared" ref="DZW53" si="2567">IF(OR(DZU26&lt;$C$18,DZU26&gt;($C$18+9)),0,IF($F$2=1,IF($F$53&lt;(INDEX($G$33:$AJ$33,MATCH($E$18,$G$31:$AJ$31))),DZU$28,DZU$38),DZU$28))</f>
        <v>0</v>
      </c>
      <c r="DZX53" s="775">
        <f t="shared" ref="DZX53:DZY53" si="2568">IF(OR(DZV26&lt;$C$18,DZV26&gt;($C$18+9)),0,IF($F$2=1,IF($F$53&lt;(INDEX($G$33:$AJ$33,MATCH($E$18,$G$31:$AJ$31))),DZV$28,DZV$38),DZV$28))</f>
        <v>0</v>
      </c>
      <c r="DZY53" s="775">
        <f t="shared" si="2568"/>
        <v>0</v>
      </c>
      <c r="DZZ53" s="775">
        <f t="shared" ref="DZZ53" si="2569">IF(OR(DZX26&lt;$C$18,DZX26&gt;($C$18+9)),0,IF($F$2=1,IF($F$53&lt;(INDEX($G$33:$AJ$33,MATCH($E$18,$G$31:$AJ$31))),DZX$28,DZX$38),DZX$28))</f>
        <v>0</v>
      </c>
      <c r="EAA53" s="775">
        <f t="shared" ref="EAA53:EAB53" si="2570">IF(OR(DZY26&lt;$C$18,DZY26&gt;($C$18+9)),0,IF($F$2=1,IF($F$53&lt;(INDEX($G$33:$AJ$33,MATCH($E$18,$G$31:$AJ$31))),DZY$28,DZY$38),DZY$28))</f>
        <v>0</v>
      </c>
      <c r="EAB53" s="775">
        <f t="shared" si="2570"/>
        <v>0</v>
      </c>
      <c r="EAC53" s="775">
        <f t="shared" ref="EAC53" si="2571">IF(OR(EAA26&lt;$C$18,EAA26&gt;($C$18+9)),0,IF($F$2=1,IF($F$53&lt;(INDEX($G$33:$AJ$33,MATCH($E$18,$G$31:$AJ$31))),EAA$28,EAA$38),EAA$28))</f>
        <v>0</v>
      </c>
      <c r="EAD53" s="775">
        <f t="shared" ref="EAD53:EAE53" si="2572">IF(OR(EAB26&lt;$C$18,EAB26&gt;($C$18+9)),0,IF($F$2=1,IF($F$53&lt;(INDEX($G$33:$AJ$33,MATCH($E$18,$G$31:$AJ$31))),EAB$28,EAB$38),EAB$28))</f>
        <v>0</v>
      </c>
      <c r="EAE53" s="775">
        <f t="shared" si="2572"/>
        <v>0</v>
      </c>
      <c r="EAF53" s="775">
        <f t="shared" ref="EAF53" si="2573">IF(OR(EAD26&lt;$C$18,EAD26&gt;($C$18+9)),0,IF($F$2=1,IF($F$53&lt;(INDEX($G$33:$AJ$33,MATCH($E$18,$G$31:$AJ$31))),EAD$28,EAD$38),EAD$28))</f>
        <v>0</v>
      </c>
      <c r="EAG53" s="775">
        <f t="shared" ref="EAG53:EAH53" si="2574">IF(OR(EAE26&lt;$C$18,EAE26&gt;($C$18+9)),0,IF($F$2=1,IF($F$53&lt;(INDEX($G$33:$AJ$33,MATCH($E$18,$G$31:$AJ$31))),EAE$28,EAE$38),EAE$28))</f>
        <v>0</v>
      </c>
      <c r="EAH53" s="775">
        <f t="shared" si="2574"/>
        <v>0</v>
      </c>
      <c r="EAI53" s="775">
        <f t="shared" ref="EAI53" si="2575">IF(OR(EAG26&lt;$C$18,EAG26&gt;($C$18+9)),0,IF($F$2=1,IF($F$53&lt;(INDEX($G$33:$AJ$33,MATCH($E$18,$G$31:$AJ$31))),EAG$28,EAG$38),EAG$28))</f>
        <v>0</v>
      </c>
      <c r="EAJ53" s="775">
        <f t="shared" ref="EAJ53:EAK53" si="2576">IF(OR(EAH26&lt;$C$18,EAH26&gt;($C$18+9)),0,IF($F$2=1,IF($F$53&lt;(INDEX($G$33:$AJ$33,MATCH($E$18,$G$31:$AJ$31))),EAH$28,EAH$38),EAH$28))</f>
        <v>0</v>
      </c>
      <c r="EAK53" s="775">
        <f t="shared" si="2576"/>
        <v>0</v>
      </c>
      <c r="EAL53" s="775">
        <f t="shared" ref="EAL53" si="2577">IF(OR(EAJ26&lt;$C$18,EAJ26&gt;($C$18+9)),0,IF($F$2=1,IF($F$53&lt;(INDEX($G$33:$AJ$33,MATCH($E$18,$G$31:$AJ$31))),EAJ$28,EAJ$38),EAJ$28))</f>
        <v>0</v>
      </c>
      <c r="EAM53" s="775">
        <f t="shared" ref="EAM53:EAN53" si="2578">IF(OR(EAK26&lt;$C$18,EAK26&gt;($C$18+9)),0,IF($F$2=1,IF($F$53&lt;(INDEX($G$33:$AJ$33,MATCH($E$18,$G$31:$AJ$31))),EAK$28,EAK$38),EAK$28))</f>
        <v>0</v>
      </c>
      <c r="EAN53" s="775">
        <f t="shared" si="2578"/>
        <v>0</v>
      </c>
      <c r="EAO53" s="775">
        <f t="shared" ref="EAO53" si="2579">IF(OR(EAM26&lt;$C$18,EAM26&gt;($C$18+9)),0,IF($F$2=1,IF($F$53&lt;(INDEX($G$33:$AJ$33,MATCH($E$18,$G$31:$AJ$31))),EAM$28,EAM$38),EAM$28))</f>
        <v>0</v>
      </c>
      <c r="EAP53" s="775">
        <f t="shared" ref="EAP53:EAQ53" si="2580">IF(OR(EAN26&lt;$C$18,EAN26&gt;($C$18+9)),0,IF($F$2=1,IF($F$53&lt;(INDEX($G$33:$AJ$33,MATCH($E$18,$G$31:$AJ$31))),EAN$28,EAN$38),EAN$28))</f>
        <v>0</v>
      </c>
      <c r="EAQ53" s="775">
        <f t="shared" si="2580"/>
        <v>0</v>
      </c>
      <c r="EAR53" s="775">
        <f t="shared" ref="EAR53" si="2581">IF(OR(EAP26&lt;$C$18,EAP26&gt;($C$18+9)),0,IF($F$2=1,IF($F$53&lt;(INDEX($G$33:$AJ$33,MATCH($E$18,$G$31:$AJ$31))),EAP$28,EAP$38),EAP$28))</f>
        <v>0</v>
      </c>
      <c r="EAS53" s="775">
        <f t="shared" ref="EAS53:EAT53" si="2582">IF(OR(EAQ26&lt;$C$18,EAQ26&gt;($C$18+9)),0,IF($F$2=1,IF($F$53&lt;(INDEX($G$33:$AJ$33,MATCH($E$18,$G$31:$AJ$31))),EAQ$28,EAQ$38),EAQ$28))</f>
        <v>0</v>
      </c>
      <c r="EAT53" s="775">
        <f t="shared" si="2582"/>
        <v>0</v>
      </c>
      <c r="EAU53" s="775">
        <f t="shared" ref="EAU53" si="2583">IF(OR(EAS26&lt;$C$18,EAS26&gt;($C$18+9)),0,IF($F$2=1,IF($F$53&lt;(INDEX($G$33:$AJ$33,MATCH($E$18,$G$31:$AJ$31))),EAS$28,EAS$38),EAS$28))</f>
        <v>0</v>
      </c>
      <c r="EAV53" s="775">
        <f t="shared" ref="EAV53:EAW53" si="2584">IF(OR(EAT26&lt;$C$18,EAT26&gt;($C$18+9)),0,IF($F$2=1,IF($F$53&lt;(INDEX($G$33:$AJ$33,MATCH($E$18,$G$31:$AJ$31))),EAT$28,EAT$38),EAT$28))</f>
        <v>0</v>
      </c>
      <c r="EAW53" s="775">
        <f t="shared" si="2584"/>
        <v>0</v>
      </c>
      <c r="EAX53" s="775">
        <f t="shared" ref="EAX53" si="2585">IF(OR(EAV26&lt;$C$18,EAV26&gt;($C$18+9)),0,IF($F$2=1,IF($F$53&lt;(INDEX($G$33:$AJ$33,MATCH($E$18,$G$31:$AJ$31))),EAV$28,EAV$38),EAV$28))</f>
        <v>0</v>
      </c>
      <c r="EAY53" s="775">
        <f t="shared" ref="EAY53:EAZ53" si="2586">IF(OR(EAW26&lt;$C$18,EAW26&gt;($C$18+9)),0,IF($F$2=1,IF($F$53&lt;(INDEX($G$33:$AJ$33,MATCH($E$18,$G$31:$AJ$31))),EAW$28,EAW$38),EAW$28))</f>
        <v>0</v>
      </c>
      <c r="EAZ53" s="775">
        <f t="shared" si="2586"/>
        <v>0</v>
      </c>
      <c r="EBA53" s="775">
        <f t="shared" ref="EBA53" si="2587">IF(OR(EAY26&lt;$C$18,EAY26&gt;($C$18+9)),0,IF($F$2=1,IF($F$53&lt;(INDEX($G$33:$AJ$33,MATCH($E$18,$G$31:$AJ$31))),EAY$28,EAY$38),EAY$28))</f>
        <v>0</v>
      </c>
      <c r="EBB53" s="775">
        <f t="shared" ref="EBB53:EBC53" si="2588">IF(OR(EAZ26&lt;$C$18,EAZ26&gt;($C$18+9)),0,IF($F$2=1,IF($F$53&lt;(INDEX($G$33:$AJ$33,MATCH($E$18,$G$31:$AJ$31))),EAZ$28,EAZ$38),EAZ$28))</f>
        <v>0</v>
      </c>
      <c r="EBC53" s="775">
        <f t="shared" si="2588"/>
        <v>0</v>
      </c>
      <c r="EBD53" s="775">
        <f t="shared" ref="EBD53" si="2589">IF(OR(EBB26&lt;$C$18,EBB26&gt;($C$18+9)),0,IF($F$2=1,IF($F$53&lt;(INDEX($G$33:$AJ$33,MATCH($E$18,$G$31:$AJ$31))),EBB$28,EBB$38),EBB$28))</f>
        <v>0</v>
      </c>
      <c r="EBE53" s="775">
        <f t="shared" ref="EBE53:EBF53" si="2590">IF(OR(EBC26&lt;$C$18,EBC26&gt;($C$18+9)),0,IF($F$2=1,IF($F$53&lt;(INDEX($G$33:$AJ$33,MATCH($E$18,$G$31:$AJ$31))),EBC$28,EBC$38),EBC$28))</f>
        <v>0</v>
      </c>
      <c r="EBF53" s="775">
        <f t="shared" si="2590"/>
        <v>0</v>
      </c>
      <c r="EBG53" s="775">
        <f t="shared" ref="EBG53" si="2591">IF(OR(EBE26&lt;$C$18,EBE26&gt;($C$18+9)),0,IF($F$2=1,IF($F$53&lt;(INDEX($G$33:$AJ$33,MATCH($E$18,$G$31:$AJ$31))),EBE$28,EBE$38),EBE$28))</f>
        <v>0</v>
      </c>
      <c r="EBH53" s="775">
        <f t="shared" ref="EBH53:EBI53" si="2592">IF(OR(EBF26&lt;$C$18,EBF26&gt;($C$18+9)),0,IF($F$2=1,IF($F$53&lt;(INDEX($G$33:$AJ$33,MATCH($E$18,$G$31:$AJ$31))),EBF$28,EBF$38),EBF$28))</f>
        <v>0</v>
      </c>
      <c r="EBI53" s="775">
        <f t="shared" si="2592"/>
        <v>0</v>
      </c>
      <c r="EBJ53" s="775">
        <f t="shared" ref="EBJ53" si="2593">IF(OR(EBH26&lt;$C$18,EBH26&gt;($C$18+9)),0,IF($F$2=1,IF($F$53&lt;(INDEX($G$33:$AJ$33,MATCH($E$18,$G$31:$AJ$31))),EBH$28,EBH$38),EBH$28))</f>
        <v>0</v>
      </c>
      <c r="EBK53" s="775">
        <f t="shared" ref="EBK53:EBL53" si="2594">IF(OR(EBI26&lt;$C$18,EBI26&gt;($C$18+9)),0,IF($F$2=1,IF($F$53&lt;(INDEX($G$33:$AJ$33,MATCH($E$18,$G$31:$AJ$31))),EBI$28,EBI$38),EBI$28))</f>
        <v>0</v>
      </c>
      <c r="EBL53" s="775">
        <f t="shared" si="2594"/>
        <v>0</v>
      </c>
      <c r="EBM53" s="775">
        <f t="shared" ref="EBM53" si="2595">IF(OR(EBK26&lt;$C$18,EBK26&gt;($C$18+9)),0,IF($F$2=1,IF($F$53&lt;(INDEX($G$33:$AJ$33,MATCH($E$18,$G$31:$AJ$31))),EBK$28,EBK$38),EBK$28))</f>
        <v>0</v>
      </c>
      <c r="EBN53" s="775">
        <f t="shared" ref="EBN53:EBO53" si="2596">IF(OR(EBL26&lt;$C$18,EBL26&gt;($C$18+9)),0,IF($F$2=1,IF($F$53&lt;(INDEX($G$33:$AJ$33,MATCH($E$18,$G$31:$AJ$31))),EBL$28,EBL$38),EBL$28))</f>
        <v>0</v>
      </c>
      <c r="EBO53" s="775">
        <f t="shared" si="2596"/>
        <v>0</v>
      </c>
      <c r="EBP53" s="775">
        <f t="shared" ref="EBP53" si="2597">IF(OR(EBN26&lt;$C$18,EBN26&gt;($C$18+9)),0,IF($F$2=1,IF($F$53&lt;(INDEX($G$33:$AJ$33,MATCH($E$18,$G$31:$AJ$31))),EBN$28,EBN$38),EBN$28))</f>
        <v>0</v>
      </c>
      <c r="EBQ53" s="775">
        <f t="shared" ref="EBQ53:EBR53" si="2598">IF(OR(EBO26&lt;$C$18,EBO26&gt;($C$18+9)),0,IF($F$2=1,IF($F$53&lt;(INDEX($G$33:$AJ$33,MATCH($E$18,$G$31:$AJ$31))),EBO$28,EBO$38),EBO$28))</f>
        <v>0</v>
      </c>
      <c r="EBR53" s="775">
        <f t="shared" si="2598"/>
        <v>0</v>
      </c>
      <c r="EBS53" s="775">
        <f t="shared" ref="EBS53" si="2599">IF(OR(EBQ26&lt;$C$18,EBQ26&gt;($C$18+9)),0,IF($F$2=1,IF($F$53&lt;(INDEX($G$33:$AJ$33,MATCH($E$18,$G$31:$AJ$31))),EBQ$28,EBQ$38),EBQ$28))</f>
        <v>0</v>
      </c>
      <c r="EBT53" s="775">
        <f t="shared" ref="EBT53:EBU53" si="2600">IF(OR(EBR26&lt;$C$18,EBR26&gt;($C$18+9)),0,IF($F$2=1,IF($F$53&lt;(INDEX($G$33:$AJ$33,MATCH($E$18,$G$31:$AJ$31))),EBR$28,EBR$38),EBR$28))</f>
        <v>0</v>
      </c>
      <c r="EBU53" s="775">
        <f t="shared" si="2600"/>
        <v>0</v>
      </c>
      <c r="EBV53" s="775">
        <f t="shared" ref="EBV53" si="2601">IF(OR(EBT26&lt;$C$18,EBT26&gt;($C$18+9)),0,IF($F$2=1,IF($F$53&lt;(INDEX($G$33:$AJ$33,MATCH($E$18,$G$31:$AJ$31))),EBT$28,EBT$38),EBT$28))</f>
        <v>0</v>
      </c>
      <c r="EBW53" s="775">
        <f t="shared" ref="EBW53:EBX53" si="2602">IF(OR(EBU26&lt;$C$18,EBU26&gt;($C$18+9)),0,IF($F$2=1,IF($F$53&lt;(INDEX($G$33:$AJ$33,MATCH($E$18,$G$31:$AJ$31))),EBU$28,EBU$38),EBU$28))</f>
        <v>0</v>
      </c>
      <c r="EBX53" s="775">
        <f t="shared" si="2602"/>
        <v>0</v>
      </c>
      <c r="EBY53" s="775">
        <f t="shared" ref="EBY53" si="2603">IF(OR(EBW26&lt;$C$18,EBW26&gt;($C$18+9)),0,IF($F$2=1,IF($F$53&lt;(INDEX($G$33:$AJ$33,MATCH($E$18,$G$31:$AJ$31))),EBW$28,EBW$38),EBW$28))</f>
        <v>0</v>
      </c>
      <c r="EBZ53" s="775">
        <f t="shared" ref="EBZ53:ECA53" si="2604">IF(OR(EBX26&lt;$C$18,EBX26&gt;($C$18+9)),0,IF($F$2=1,IF($F$53&lt;(INDEX($G$33:$AJ$33,MATCH($E$18,$G$31:$AJ$31))),EBX$28,EBX$38),EBX$28))</f>
        <v>0</v>
      </c>
      <c r="ECA53" s="775">
        <f t="shared" si="2604"/>
        <v>0</v>
      </c>
      <c r="ECB53" s="775">
        <f t="shared" ref="ECB53" si="2605">IF(OR(EBZ26&lt;$C$18,EBZ26&gt;($C$18+9)),0,IF($F$2=1,IF($F$53&lt;(INDEX($G$33:$AJ$33,MATCH($E$18,$G$31:$AJ$31))),EBZ$28,EBZ$38),EBZ$28))</f>
        <v>0</v>
      </c>
      <c r="ECC53" s="775">
        <f t="shared" ref="ECC53:ECD53" si="2606">IF(OR(ECA26&lt;$C$18,ECA26&gt;($C$18+9)),0,IF($F$2=1,IF($F$53&lt;(INDEX($G$33:$AJ$33,MATCH($E$18,$G$31:$AJ$31))),ECA$28,ECA$38),ECA$28))</f>
        <v>0</v>
      </c>
      <c r="ECD53" s="775">
        <f t="shared" si="2606"/>
        <v>0</v>
      </c>
      <c r="ECE53" s="775">
        <f t="shared" ref="ECE53" si="2607">IF(OR(ECC26&lt;$C$18,ECC26&gt;($C$18+9)),0,IF($F$2=1,IF($F$53&lt;(INDEX($G$33:$AJ$33,MATCH($E$18,$G$31:$AJ$31))),ECC$28,ECC$38),ECC$28))</f>
        <v>0</v>
      </c>
      <c r="ECF53" s="775">
        <f t="shared" ref="ECF53:ECG53" si="2608">IF(OR(ECD26&lt;$C$18,ECD26&gt;($C$18+9)),0,IF($F$2=1,IF($F$53&lt;(INDEX($G$33:$AJ$33,MATCH($E$18,$G$31:$AJ$31))),ECD$28,ECD$38),ECD$28))</f>
        <v>0</v>
      </c>
      <c r="ECG53" s="775">
        <f t="shared" si="2608"/>
        <v>0</v>
      </c>
      <c r="ECH53" s="775">
        <f t="shared" ref="ECH53" si="2609">IF(OR(ECF26&lt;$C$18,ECF26&gt;($C$18+9)),0,IF($F$2=1,IF($F$53&lt;(INDEX($G$33:$AJ$33,MATCH($E$18,$G$31:$AJ$31))),ECF$28,ECF$38),ECF$28))</f>
        <v>0</v>
      </c>
      <c r="ECI53" s="775">
        <f t="shared" ref="ECI53:ECJ53" si="2610">IF(OR(ECG26&lt;$C$18,ECG26&gt;($C$18+9)),0,IF($F$2=1,IF($F$53&lt;(INDEX($G$33:$AJ$33,MATCH($E$18,$G$31:$AJ$31))),ECG$28,ECG$38),ECG$28))</f>
        <v>0</v>
      </c>
      <c r="ECJ53" s="775">
        <f t="shared" si="2610"/>
        <v>0</v>
      </c>
      <c r="ECK53" s="775">
        <f t="shared" ref="ECK53" si="2611">IF(OR(ECI26&lt;$C$18,ECI26&gt;($C$18+9)),0,IF($F$2=1,IF($F$53&lt;(INDEX($G$33:$AJ$33,MATCH($E$18,$G$31:$AJ$31))),ECI$28,ECI$38),ECI$28))</f>
        <v>0</v>
      </c>
      <c r="ECL53" s="775">
        <f t="shared" ref="ECL53:ECM53" si="2612">IF(OR(ECJ26&lt;$C$18,ECJ26&gt;($C$18+9)),0,IF($F$2=1,IF($F$53&lt;(INDEX($G$33:$AJ$33,MATCH($E$18,$G$31:$AJ$31))),ECJ$28,ECJ$38),ECJ$28))</f>
        <v>0</v>
      </c>
      <c r="ECM53" s="775">
        <f t="shared" si="2612"/>
        <v>0</v>
      </c>
      <c r="ECN53" s="775">
        <f t="shared" ref="ECN53" si="2613">IF(OR(ECL26&lt;$C$18,ECL26&gt;($C$18+9)),0,IF($F$2=1,IF($F$53&lt;(INDEX($G$33:$AJ$33,MATCH($E$18,$G$31:$AJ$31))),ECL$28,ECL$38),ECL$28))</f>
        <v>0</v>
      </c>
      <c r="ECO53" s="775">
        <f t="shared" ref="ECO53:ECP53" si="2614">IF(OR(ECM26&lt;$C$18,ECM26&gt;($C$18+9)),0,IF($F$2=1,IF($F$53&lt;(INDEX($G$33:$AJ$33,MATCH($E$18,$G$31:$AJ$31))),ECM$28,ECM$38),ECM$28))</f>
        <v>0</v>
      </c>
      <c r="ECP53" s="775">
        <f t="shared" si="2614"/>
        <v>0</v>
      </c>
      <c r="ECQ53" s="775">
        <f t="shared" ref="ECQ53" si="2615">IF(OR(ECO26&lt;$C$18,ECO26&gt;($C$18+9)),0,IF($F$2=1,IF($F$53&lt;(INDEX($G$33:$AJ$33,MATCH($E$18,$G$31:$AJ$31))),ECO$28,ECO$38),ECO$28))</f>
        <v>0</v>
      </c>
      <c r="ECR53" s="775">
        <f t="shared" ref="ECR53:ECS53" si="2616">IF(OR(ECP26&lt;$C$18,ECP26&gt;($C$18+9)),0,IF($F$2=1,IF($F$53&lt;(INDEX($G$33:$AJ$33,MATCH($E$18,$G$31:$AJ$31))),ECP$28,ECP$38),ECP$28))</f>
        <v>0</v>
      </c>
      <c r="ECS53" s="775">
        <f t="shared" si="2616"/>
        <v>0</v>
      </c>
      <c r="ECT53" s="775">
        <f t="shared" ref="ECT53" si="2617">IF(OR(ECR26&lt;$C$18,ECR26&gt;($C$18+9)),0,IF($F$2=1,IF($F$53&lt;(INDEX($G$33:$AJ$33,MATCH($E$18,$G$31:$AJ$31))),ECR$28,ECR$38),ECR$28))</f>
        <v>0</v>
      </c>
      <c r="ECU53" s="775">
        <f t="shared" ref="ECU53:ECV53" si="2618">IF(OR(ECS26&lt;$C$18,ECS26&gt;($C$18+9)),0,IF($F$2=1,IF($F$53&lt;(INDEX($G$33:$AJ$33,MATCH($E$18,$G$31:$AJ$31))),ECS$28,ECS$38),ECS$28))</f>
        <v>0</v>
      </c>
      <c r="ECV53" s="775">
        <f t="shared" si="2618"/>
        <v>0</v>
      </c>
      <c r="ECW53" s="775">
        <f t="shared" ref="ECW53" si="2619">IF(OR(ECU26&lt;$C$18,ECU26&gt;($C$18+9)),0,IF($F$2=1,IF($F$53&lt;(INDEX($G$33:$AJ$33,MATCH($E$18,$G$31:$AJ$31))),ECU$28,ECU$38),ECU$28))</f>
        <v>0</v>
      </c>
      <c r="ECX53" s="775">
        <f t="shared" ref="ECX53:ECY53" si="2620">IF(OR(ECV26&lt;$C$18,ECV26&gt;($C$18+9)),0,IF($F$2=1,IF($F$53&lt;(INDEX($G$33:$AJ$33,MATCH($E$18,$G$31:$AJ$31))),ECV$28,ECV$38),ECV$28))</f>
        <v>0</v>
      </c>
      <c r="ECY53" s="775">
        <f t="shared" si="2620"/>
        <v>0</v>
      </c>
      <c r="ECZ53" s="775">
        <f t="shared" ref="ECZ53" si="2621">IF(OR(ECX26&lt;$C$18,ECX26&gt;($C$18+9)),0,IF($F$2=1,IF($F$53&lt;(INDEX($G$33:$AJ$33,MATCH($E$18,$G$31:$AJ$31))),ECX$28,ECX$38),ECX$28))</f>
        <v>0</v>
      </c>
      <c r="EDA53" s="775">
        <f t="shared" ref="EDA53:EDB53" si="2622">IF(OR(ECY26&lt;$C$18,ECY26&gt;($C$18+9)),0,IF($F$2=1,IF($F$53&lt;(INDEX($G$33:$AJ$33,MATCH($E$18,$G$31:$AJ$31))),ECY$28,ECY$38),ECY$28))</f>
        <v>0</v>
      </c>
      <c r="EDB53" s="775">
        <f t="shared" si="2622"/>
        <v>0</v>
      </c>
      <c r="EDC53" s="775">
        <f t="shared" ref="EDC53" si="2623">IF(OR(EDA26&lt;$C$18,EDA26&gt;($C$18+9)),0,IF($F$2=1,IF($F$53&lt;(INDEX($G$33:$AJ$33,MATCH($E$18,$G$31:$AJ$31))),EDA$28,EDA$38),EDA$28))</f>
        <v>0</v>
      </c>
      <c r="EDD53" s="775">
        <f t="shared" ref="EDD53:EDE53" si="2624">IF(OR(EDB26&lt;$C$18,EDB26&gt;($C$18+9)),0,IF($F$2=1,IF($F$53&lt;(INDEX($G$33:$AJ$33,MATCH($E$18,$G$31:$AJ$31))),EDB$28,EDB$38),EDB$28))</f>
        <v>0</v>
      </c>
      <c r="EDE53" s="775">
        <f t="shared" si="2624"/>
        <v>0</v>
      </c>
      <c r="EDF53" s="775">
        <f t="shared" ref="EDF53" si="2625">IF(OR(EDD26&lt;$C$18,EDD26&gt;($C$18+9)),0,IF($F$2=1,IF($F$53&lt;(INDEX($G$33:$AJ$33,MATCH($E$18,$G$31:$AJ$31))),EDD$28,EDD$38),EDD$28))</f>
        <v>0</v>
      </c>
      <c r="EDG53" s="775">
        <f t="shared" ref="EDG53:EDH53" si="2626">IF(OR(EDE26&lt;$C$18,EDE26&gt;($C$18+9)),0,IF($F$2=1,IF($F$53&lt;(INDEX($G$33:$AJ$33,MATCH($E$18,$G$31:$AJ$31))),EDE$28,EDE$38),EDE$28))</f>
        <v>0</v>
      </c>
      <c r="EDH53" s="775">
        <f t="shared" si="2626"/>
        <v>0</v>
      </c>
      <c r="EDI53" s="775">
        <f t="shared" ref="EDI53" si="2627">IF(OR(EDG26&lt;$C$18,EDG26&gt;($C$18+9)),0,IF($F$2=1,IF($F$53&lt;(INDEX($G$33:$AJ$33,MATCH($E$18,$G$31:$AJ$31))),EDG$28,EDG$38),EDG$28))</f>
        <v>0</v>
      </c>
      <c r="EDJ53" s="775">
        <f t="shared" ref="EDJ53:EDK53" si="2628">IF(OR(EDH26&lt;$C$18,EDH26&gt;($C$18+9)),0,IF($F$2=1,IF($F$53&lt;(INDEX($G$33:$AJ$33,MATCH($E$18,$G$31:$AJ$31))),EDH$28,EDH$38),EDH$28))</f>
        <v>0</v>
      </c>
      <c r="EDK53" s="775">
        <f t="shared" si="2628"/>
        <v>0</v>
      </c>
      <c r="EDL53" s="775">
        <f t="shared" ref="EDL53" si="2629">IF(OR(EDJ26&lt;$C$18,EDJ26&gt;($C$18+9)),0,IF($F$2=1,IF($F$53&lt;(INDEX($G$33:$AJ$33,MATCH($E$18,$G$31:$AJ$31))),EDJ$28,EDJ$38),EDJ$28))</f>
        <v>0</v>
      </c>
      <c r="EDM53" s="775">
        <f t="shared" ref="EDM53:EDN53" si="2630">IF(OR(EDK26&lt;$C$18,EDK26&gt;($C$18+9)),0,IF($F$2=1,IF($F$53&lt;(INDEX($G$33:$AJ$33,MATCH($E$18,$G$31:$AJ$31))),EDK$28,EDK$38),EDK$28))</f>
        <v>0</v>
      </c>
      <c r="EDN53" s="775">
        <f t="shared" si="2630"/>
        <v>0</v>
      </c>
      <c r="EDO53" s="775">
        <f t="shared" ref="EDO53" si="2631">IF(OR(EDM26&lt;$C$18,EDM26&gt;($C$18+9)),0,IF($F$2=1,IF($F$53&lt;(INDEX($G$33:$AJ$33,MATCH($E$18,$G$31:$AJ$31))),EDM$28,EDM$38),EDM$28))</f>
        <v>0</v>
      </c>
      <c r="EDP53" s="775">
        <f t="shared" ref="EDP53:EDQ53" si="2632">IF(OR(EDN26&lt;$C$18,EDN26&gt;($C$18+9)),0,IF($F$2=1,IF($F$53&lt;(INDEX($G$33:$AJ$33,MATCH($E$18,$G$31:$AJ$31))),EDN$28,EDN$38),EDN$28))</f>
        <v>0</v>
      </c>
      <c r="EDQ53" s="775">
        <f t="shared" si="2632"/>
        <v>0</v>
      </c>
      <c r="EDR53" s="775">
        <f t="shared" ref="EDR53" si="2633">IF(OR(EDP26&lt;$C$18,EDP26&gt;($C$18+9)),0,IF($F$2=1,IF($F$53&lt;(INDEX($G$33:$AJ$33,MATCH($E$18,$G$31:$AJ$31))),EDP$28,EDP$38),EDP$28))</f>
        <v>0</v>
      </c>
      <c r="EDS53" s="775">
        <f t="shared" ref="EDS53:EDT53" si="2634">IF(OR(EDQ26&lt;$C$18,EDQ26&gt;($C$18+9)),0,IF($F$2=1,IF($F$53&lt;(INDEX($G$33:$AJ$33,MATCH($E$18,$G$31:$AJ$31))),EDQ$28,EDQ$38),EDQ$28))</f>
        <v>0</v>
      </c>
      <c r="EDT53" s="775">
        <f t="shared" si="2634"/>
        <v>0</v>
      </c>
      <c r="EDU53" s="775">
        <f t="shared" ref="EDU53" si="2635">IF(OR(EDS26&lt;$C$18,EDS26&gt;($C$18+9)),0,IF($F$2=1,IF($F$53&lt;(INDEX($G$33:$AJ$33,MATCH($E$18,$G$31:$AJ$31))),EDS$28,EDS$38),EDS$28))</f>
        <v>0</v>
      </c>
      <c r="EDV53" s="775">
        <f t="shared" ref="EDV53:EDW53" si="2636">IF(OR(EDT26&lt;$C$18,EDT26&gt;($C$18+9)),0,IF($F$2=1,IF($F$53&lt;(INDEX($G$33:$AJ$33,MATCH($E$18,$G$31:$AJ$31))),EDT$28,EDT$38),EDT$28))</f>
        <v>0</v>
      </c>
      <c r="EDW53" s="775">
        <f t="shared" si="2636"/>
        <v>0</v>
      </c>
      <c r="EDX53" s="775">
        <f t="shared" ref="EDX53" si="2637">IF(OR(EDV26&lt;$C$18,EDV26&gt;($C$18+9)),0,IF($F$2=1,IF($F$53&lt;(INDEX($G$33:$AJ$33,MATCH($E$18,$G$31:$AJ$31))),EDV$28,EDV$38),EDV$28))</f>
        <v>0</v>
      </c>
      <c r="EDY53" s="775">
        <f t="shared" ref="EDY53:EDZ53" si="2638">IF(OR(EDW26&lt;$C$18,EDW26&gt;($C$18+9)),0,IF($F$2=1,IF($F$53&lt;(INDEX($G$33:$AJ$33,MATCH($E$18,$G$31:$AJ$31))),EDW$28,EDW$38),EDW$28))</f>
        <v>0</v>
      </c>
      <c r="EDZ53" s="775">
        <f t="shared" si="2638"/>
        <v>0</v>
      </c>
      <c r="EEA53" s="775">
        <f t="shared" ref="EEA53" si="2639">IF(OR(EDY26&lt;$C$18,EDY26&gt;($C$18+9)),0,IF($F$2=1,IF($F$53&lt;(INDEX($G$33:$AJ$33,MATCH($E$18,$G$31:$AJ$31))),EDY$28,EDY$38),EDY$28))</f>
        <v>0</v>
      </c>
      <c r="EEB53" s="775">
        <f t="shared" ref="EEB53:EEC53" si="2640">IF(OR(EDZ26&lt;$C$18,EDZ26&gt;($C$18+9)),0,IF($F$2=1,IF($F$53&lt;(INDEX($G$33:$AJ$33,MATCH($E$18,$G$31:$AJ$31))),EDZ$28,EDZ$38),EDZ$28))</f>
        <v>0</v>
      </c>
      <c r="EEC53" s="775">
        <f t="shared" si="2640"/>
        <v>0</v>
      </c>
      <c r="EED53" s="775">
        <f t="shared" ref="EED53" si="2641">IF(OR(EEB26&lt;$C$18,EEB26&gt;($C$18+9)),0,IF($F$2=1,IF($F$53&lt;(INDEX($G$33:$AJ$33,MATCH($E$18,$G$31:$AJ$31))),EEB$28,EEB$38),EEB$28))</f>
        <v>0</v>
      </c>
      <c r="EEE53" s="775">
        <f t="shared" ref="EEE53:EEF53" si="2642">IF(OR(EEC26&lt;$C$18,EEC26&gt;($C$18+9)),0,IF($F$2=1,IF($F$53&lt;(INDEX($G$33:$AJ$33,MATCH($E$18,$G$31:$AJ$31))),EEC$28,EEC$38),EEC$28))</f>
        <v>0</v>
      </c>
      <c r="EEF53" s="775">
        <f t="shared" si="2642"/>
        <v>0</v>
      </c>
      <c r="EEG53" s="775">
        <f t="shared" ref="EEG53" si="2643">IF(OR(EEE26&lt;$C$18,EEE26&gt;($C$18+9)),0,IF($F$2=1,IF($F$53&lt;(INDEX($G$33:$AJ$33,MATCH($E$18,$G$31:$AJ$31))),EEE$28,EEE$38),EEE$28))</f>
        <v>0</v>
      </c>
      <c r="EEH53" s="775">
        <f t="shared" ref="EEH53:EEI53" si="2644">IF(OR(EEF26&lt;$C$18,EEF26&gt;($C$18+9)),0,IF($F$2=1,IF($F$53&lt;(INDEX($G$33:$AJ$33,MATCH($E$18,$G$31:$AJ$31))),EEF$28,EEF$38),EEF$28))</f>
        <v>0</v>
      </c>
      <c r="EEI53" s="775">
        <f t="shared" si="2644"/>
        <v>0</v>
      </c>
      <c r="EEJ53" s="775">
        <f t="shared" ref="EEJ53" si="2645">IF(OR(EEH26&lt;$C$18,EEH26&gt;($C$18+9)),0,IF($F$2=1,IF($F$53&lt;(INDEX($G$33:$AJ$33,MATCH($E$18,$G$31:$AJ$31))),EEH$28,EEH$38),EEH$28))</f>
        <v>0</v>
      </c>
      <c r="EEK53" s="775">
        <f t="shared" ref="EEK53:EEL53" si="2646">IF(OR(EEI26&lt;$C$18,EEI26&gt;($C$18+9)),0,IF($F$2=1,IF($F$53&lt;(INDEX($G$33:$AJ$33,MATCH($E$18,$G$31:$AJ$31))),EEI$28,EEI$38),EEI$28))</f>
        <v>0</v>
      </c>
      <c r="EEL53" s="775">
        <f t="shared" si="2646"/>
        <v>0</v>
      </c>
      <c r="EEM53" s="775">
        <f t="shared" ref="EEM53" si="2647">IF(OR(EEK26&lt;$C$18,EEK26&gt;($C$18+9)),0,IF($F$2=1,IF($F$53&lt;(INDEX($G$33:$AJ$33,MATCH($E$18,$G$31:$AJ$31))),EEK$28,EEK$38),EEK$28))</f>
        <v>0</v>
      </c>
      <c r="EEN53" s="775">
        <f t="shared" ref="EEN53:EEO53" si="2648">IF(OR(EEL26&lt;$C$18,EEL26&gt;($C$18+9)),0,IF($F$2=1,IF($F$53&lt;(INDEX($G$33:$AJ$33,MATCH($E$18,$G$31:$AJ$31))),EEL$28,EEL$38),EEL$28))</f>
        <v>0</v>
      </c>
      <c r="EEO53" s="775">
        <f t="shared" si="2648"/>
        <v>0</v>
      </c>
      <c r="EEP53" s="775">
        <f t="shared" ref="EEP53" si="2649">IF(OR(EEN26&lt;$C$18,EEN26&gt;($C$18+9)),0,IF($F$2=1,IF($F$53&lt;(INDEX($G$33:$AJ$33,MATCH($E$18,$G$31:$AJ$31))),EEN$28,EEN$38),EEN$28))</f>
        <v>0</v>
      </c>
      <c r="EEQ53" s="775">
        <f t="shared" ref="EEQ53:EER53" si="2650">IF(OR(EEO26&lt;$C$18,EEO26&gt;($C$18+9)),0,IF($F$2=1,IF($F$53&lt;(INDEX($G$33:$AJ$33,MATCH($E$18,$G$31:$AJ$31))),EEO$28,EEO$38),EEO$28))</f>
        <v>0</v>
      </c>
      <c r="EER53" s="775">
        <f t="shared" si="2650"/>
        <v>0</v>
      </c>
      <c r="EES53" s="775">
        <f t="shared" ref="EES53" si="2651">IF(OR(EEQ26&lt;$C$18,EEQ26&gt;($C$18+9)),0,IF($F$2=1,IF($F$53&lt;(INDEX($G$33:$AJ$33,MATCH($E$18,$G$31:$AJ$31))),EEQ$28,EEQ$38),EEQ$28))</f>
        <v>0</v>
      </c>
      <c r="EET53" s="775">
        <f t="shared" ref="EET53:EEU53" si="2652">IF(OR(EER26&lt;$C$18,EER26&gt;($C$18+9)),0,IF($F$2=1,IF($F$53&lt;(INDEX($G$33:$AJ$33,MATCH($E$18,$G$31:$AJ$31))),EER$28,EER$38),EER$28))</f>
        <v>0</v>
      </c>
      <c r="EEU53" s="775">
        <f t="shared" si="2652"/>
        <v>0</v>
      </c>
      <c r="EEV53" s="775">
        <f t="shared" ref="EEV53" si="2653">IF(OR(EET26&lt;$C$18,EET26&gt;($C$18+9)),0,IF($F$2=1,IF($F$53&lt;(INDEX($G$33:$AJ$33,MATCH($E$18,$G$31:$AJ$31))),EET$28,EET$38),EET$28))</f>
        <v>0</v>
      </c>
      <c r="EEW53" s="775">
        <f t="shared" ref="EEW53:EEX53" si="2654">IF(OR(EEU26&lt;$C$18,EEU26&gt;($C$18+9)),0,IF($F$2=1,IF($F$53&lt;(INDEX($G$33:$AJ$33,MATCH($E$18,$G$31:$AJ$31))),EEU$28,EEU$38),EEU$28))</f>
        <v>0</v>
      </c>
      <c r="EEX53" s="775">
        <f t="shared" si="2654"/>
        <v>0</v>
      </c>
      <c r="EEY53" s="775">
        <f t="shared" ref="EEY53" si="2655">IF(OR(EEW26&lt;$C$18,EEW26&gt;($C$18+9)),0,IF($F$2=1,IF($F$53&lt;(INDEX($G$33:$AJ$33,MATCH($E$18,$G$31:$AJ$31))),EEW$28,EEW$38),EEW$28))</f>
        <v>0</v>
      </c>
      <c r="EEZ53" s="775">
        <f t="shared" ref="EEZ53:EFA53" si="2656">IF(OR(EEX26&lt;$C$18,EEX26&gt;($C$18+9)),0,IF($F$2=1,IF($F$53&lt;(INDEX($G$33:$AJ$33,MATCH($E$18,$G$31:$AJ$31))),EEX$28,EEX$38),EEX$28))</f>
        <v>0</v>
      </c>
      <c r="EFA53" s="775">
        <f t="shared" si="2656"/>
        <v>0</v>
      </c>
      <c r="EFB53" s="775">
        <f t="shared" ref="EFB53" si="2657">IF(OR(EEZ26&lt;$C$18,EEZ26&gt;($C$18+9)),0,IF($F$2=1,IF($F$53&lt;(INDEX($G$33:$AJ$33,MATCH($E$18,$G$31:$AJ$31))),EEZ$28,EEZ$38),EEZ$28))</f>
        <v>0</v>
      </c>
      <c r="EFC53" s="775">
        <f t="shared" ref="EFC53:EFD53" si="2658">IF(OR(EFA26&lt;$C$18,EFA26&gt;($C$18+9)),0,IF($F$2=1,IF($F$53&lt;(INDEX($G$33:$AJ$33,MATCH($E$18,$G$31:$AJ$31))),EFA$28,EFA$38),EFA$28))</f>
        <v>0</v>
      </c>
      <c r="EFD53" s="775">
        <f t="shared" si="2658"/>
        <v>0</v>
      </c>
      <c r="EFE53" s="775">
        <f t="shared" ref="EFE53" si="2659">IF(OR(EFC26&lt;$C$18,EFC26&gt;($C$18+9)),0,IF($F$2=1,IF($F$53&lt;(INDEX($G$33:$AJ$33,MATCH($E$18,$G$31:$AJ$31))),EFC$28,EFC$38),EFC$28))</f>
        <v>0</v>
      </c>
      <c r="EFF53" s="775">
        <f t="shared" ref="EFF53:EFG53" si="2660">IF(OR(EFD26&lt;$C$18,EFD26&gt;($C$18+9)),0,IF($F$2=1,IF($F$53&lt;(INDEX($G$33:$AJ$33,MATCH($E$18,$G$31:$AJ$31))),EFD$28,EFD$38),EFD$28))</f>
        <v>0</v>
      </c>
      <c r="EFG53" s="775">
        <f t="shared" si="2660"/>
        <v>0</v>
      </c>
      <c r="EFH53" s="775">
        <f t="shared" ref="EFH53" si="2661">IF(OR(EFF26&lt;$C$18,EFF26&gt;($C$18+9)),0,IF($F$2=1,IF($F$53&lt;(INDEX($G$33:$AJ$33,MATCH($E$18,$G$31:$AJ$31))),EFF$28,EFF$38),EFF$28))</f>
        <v>0</v>
      </c>
      <c r="EFI53" s="775">
        <f t="shared" ref="EFI53:EFJ53" si="2662">IF(OR(EFG26&lt;$C$18,EFG26&gt;($C$18+9)),0,IF($F$2=1,IF($F$53&lt;(INDEX($G$33:$AJ$33,MATCH($E$18,$G$31:$AJ$31))),EFG$28,EFG$38),EFG$28))</f>
        <v>0</v>
      </c>
      <c r="EFJ53" s="775">
        <f t="shared" si="2662"/>
        <v>0</v>
      </c>
      <c r="EFK53" s="775">
        <f t="shared" ref="EFK53" si="2663">IF(OR(EFI26&lt;$C$18,EFI26&gt;($C$18+9)),0,IF($F$2=1,IF($F$53&lt;(INDEX($G$33:$AJ$33,MATCH($E$18,$G$31:$AJ$31))),EFI$28,EFI$38),EFI$28))</f>
        <v>0</v>
      </c>
      <c r="EFL53" s="775">
        <f t="shared" ref="EFL53:EFM53" si="2664">IF(OR(EFJ26&lt;$C$18,EFJ26&gt;($C$18+9)),0,IF($F$2=1,IF($F$53&lt;(INDEX($G$33:$AJ$33,MATCH($E$18,$G$31:$AJ$31))),EFJ$28,EFJ$38),EFJ$28))</f>
        <v>0</v>
      </c>
      <c r="EFM53" s="775">
        <f t="shared" si="2664"/>
        <v>0</v>
      </c>
      <c r="EFN53" s="775">
        <f t="shared" ref="EFN53" si="2665">IF(OR(EFL26&lt;$C$18,EFL26&gt;($C$18+9)),0,IF($F$2=1,IF($F$53&lt;(INDEX($G$33:$AJ$33,MATCH($E$18,$G$31:$AJ$31))),EFL$28,EFL$38),EFL$28))</f>
        <v>0</v>
      </c>
      <c r="EFO53" s="775">
        <f t="shared" ref="EFO53:EFP53" si="2666">IF(OR(EFM26&lt;$C$18,EFM26&gt;($C$18+9)),0,IF($F$2=1,IF($F$53&lt;(INDEX($G$33:$AJ$33,MATCH($E$18,$G$31:$AJ$31))),EFM$28,EFM$38),EFM$28))</f>
        <v>0</v>
      </c>
      <c r="EFP53" s="775">
        <f t="shared" si="2666"/>
        <v>0</v>
      </c>
      <c r="EFQ53" s="775">
        <f t="shared" ref="EFQ53" si="2667">IF(OR(EFO26&lt;$C$18,EFO26&gt;($C$18+9)),0,IF($F$2=1,IF($F$53&lt;(INDEX($G$33:$AJ$33,MATCH($E$18,$G$31:$AJ$31))),EFO$28,EFO$38),EFO$28))</f>
        <v>0</v>
      </c>
      <c r="EFR53" s="775">
        <f t="shared" ref="EFR53:EFS53" si="2668">IF(OR(EFP26&lt;$C$18,EFP26&gt;($C$18+9)),0,IF($F$2=1,IF($F$53&lt;(INDEX($G$33:$AJ$33,MATCH($E$18,$G$31:$AJ$31))),EFP$28,EFP$38),EFP$28))</f>
        <v>0</v>
      </c>
      <c r="EFS53" s="775">
        <f t="shared" si="2668"/>
        <v>0</v>
      </c>
      <c r="EFT53" s="775">
        <f t="shared" ref="EFT53" si="2669">IF(OR(EFR26&lt;$C$18,EFR26&gt;($C$18+9)),0,IF($F$2=1,IF($F$53&lt;(INDEX($G$33:$AJ$33,MATCH($E$18,$G$31:$AJ$31))),EFR$28,EFR$38),EFR$28))</f>
        <v>0</v>
      </c>
      <c r="EFU53" s="775">
        <f t="shared" ref="EFU53:EFV53" si="2670">IF(OR(EFS26&lt;$C$18,EFS26&gt;($C$18+9)),0,IF($F$2=1,IF($F$53&lt;(INDEX($G$33:$AJ$33,MATCH($E$18,$G$31:$AJ$31))),EFS$28,EFS$38),EFS$28))</f>
        <v>0</v>
      </c>
      <c r="EFV53" s="775">
        <f t="shared" si="2670"/>
        <v>0</v>
      </c>
      <c r="EFW53" s="775">
        <f t="shared" ref="EFW53" si="2671">IF(OR(EFU26&lt;$C$18,EFU26&gt;($C$18+9)),0,IF($F$2=1,IF($F$53&lt;(INDEX($G$33:$AJ$33,MATCH($E$18,$G$31:$AJ$31))),EFU$28,EFU$38),EFU$28))</f>
        <v>0</v>
      </c>
      <c r="EFX53" s="775">
        <f t="shared" ref="EFX53:EFY53" si="2672">IF(OR(EFV26&lt;$C$18,EFV26&gt;($C$18+9)),0,IF($F$2=1,IF($F$53&lt;(INDEX($G$33:$AJ$33,MATCH($E$18,$G$31:$AJ$31))),EFV$28,EFV$38),EFV$28))</f>
        <v>0</v>
      </c>
      <c r="EFY53" s="775">
        <f t="shared" si="2672"/>
        <v>0</v>
      </c>
      <c r="EFZ53" s="775">
        <f t="shared" ref="EFZ53" si="2673">IF(OR(EFX26&lt;$C$18,EFX26&gt;($C$18+9)),0,IF($F$2=1,IF($F$53&lt;(INDEX($G$33:$AJ$33,MATCH($E$18,$G$31:$AJ$31))),EFX$28,EFX$38),EFX$28))</f>
        <v>0</v>
      </c>
      <c r="EGA53" s="775">
        <f t="shared" ref="EGA53:EGB53" si="2674">IF(OR(EFY26&lt;$C$18,EFY26&gt;($C$18+9)),0,IF($F$2=1,IF($F$53&lt;(INDEX($G$33:$AJ$33,MATCH($E$18,$G$31:$AJ$31))),EFY$28,EFY$38),EFY$28))</f>
        <v>0</v>
      </c>
      <c r="EGB53" s="775">
        <f t="shared" si="2674"/>
        <v>0</v>
      </c>
      <c r="EGC53" s="775">
        <f t="shared" ref="EGC53" si="2675">IF(OR(EGA26&lt;$C$18,EGA26&gt;($C$18+9)),0,IF($F$2=1,IF($F$53&lt;(INDEX($G$33:$AJ$33,MATCH($E$18,$G$31:$AJ$31))),EGA$28,EGA$38),EGA$28))</f>
        <v>0</v>
      </c>
      <c r="EGD53" s="775">
        <f t="shared" ref="EGD53:EGE53" si="2676">IF(OR(EGB26&lt;$C$18,EGB26&gt;($C$18+9)),0,IF($F$2=1,IF($F$53&lt;(INDEX($G$33:$AJ$33,MATCH($E$18,$G$31:$AJ$31))),EGB$28,EGB$38),EGB$28))</f>
        <v>0</v>
      </c>
      <c r="EGE53" s="775">
        <f t="shared" si="2676"/>
        <v>0</v>
      </c>
      <c r="EGF53" s="775">
        <f t="shared" ref="EGF53" si="2677">IF(OR(EGD26&lt;$C$18,EGD26&gt;($C$18+9)),0,IF($F$2=1,IF($F$53&lt;(INDEX($G$33:$AJ$33,MATCH($E$18,$G$31:$AJ$31))),EGD$28,EGD$38),EGD$28))</f>
        <v>0</v>
      </c>
      <c r="EGG53" s="775">
        <f t="shared" ref="EGG53:EGH53" si="2678">IF(OR(EGE26&lt;$C$18,EGE26&gt;($C$18+9)),0,IF($F$2=1,IF($F$53&lt;(INDEX($G$33:$AJ$33,MATCH($E$18,$G$31:$AJ$31))),EGE$28,EGE$38),EGE$28))</f>
        <v>0</v>
      </c>
      <c r="EGH53" s="775">
        <f t="shared" si="2678"/>
        <v>0</v>
      </c>
      <c r="EGI53" s="775">
        <f t="shared" ref="EGI53" si="2679">IF(OR(EGG26&lt;$C$18,EGG26&gt;($C$18+9)),0,IF($F$2=1,IF($F$53&lt;(INDEX($G$33:$AJ$33,MATCH($E$18,$G$31:$AJ$31))),EGG$28,EGG$38),EGG$28))</f>
        <v>0</v>
      </c>
      <c r="EGJ53" s="775">
        <f t="shared" ref="EGJ53:EGK53" si="2680">IF(OR(EGH26&lt;$C$18,EGH26&gt;($C$18+9)),0,IF($F$2=1,IF($F$53&lt;(INDEX($G$33:$AJ$33,MATCH($E$18,$G$31:$AJ$31))),EGH$28,EGH$38),EGH$28))</f>
        <v>0</v>
      </c>
      <c r="EGK53" s="775">
        <f t="shared" si="2680"/>
        <v>0</v>
      </c>
      <c r="EGL53" s="775">
        <f t="shared" ref="EGL53" si="2681">IF(OR(EGJ26&lt;$C$18,EGJ26&gt;($C$18+9)),0,IF($F$2=1,IF($F$53&lt;(INDEX($G$33:$AJ$33,MATCH($E$18,$G$31:$AJ$31))),EGJ$28,EGJ$38),EGJ$28))</f>
        <v>0</v>
      </c>
      <c r="EGM53" s="775">
        <f t="shared" ref="EGM53:EGN53" si="2682">IF(OR(EGK26&lt;$C$18,EGK26&gt;($C$18+9)),0,IF($F$2=1,IF($F$53&lt;(INDEX($G$33:$AJ$33,MATCH($E$18,$G$31:$AJ$31))),EGK$28,EGK$38),EGK$28))</f>
        <v>0</v>
      </c>
      <c r="EGN53" s="775">
        <f t="shared" si="2682"/>
        <v>0</v>
      </c>
      <c r="EGO53" s="775">
        <f t="shared" ref="EGO53" si="2683">IF(OR(EGM26&lt;$C$18,EGM26&gt;($C$18+9)),0,IF($F$2=1,IF($F$53&lt;(INDEX($G$33:$AJ$33,MATCH($E$18,$G$31:$AJ$31))),EGM$28,EGM$38),EGM$28))</f>
        <v>0</v>
      </c>
      <c r="EGP53" s="775">
        <f t="shared" ref="EGP53:EGQ53" si="2684">IF(OR(EGN26&lt;$C$18,EGN26&gt;($C$18+9)),0,IF($F$2=1,IF($F$53&lt;(INDEX($G$33:$AJ$33,MATCH($E$18,$G$31:$AJ$31))),EGN$28,EGN$38),EGN$28))</f>
        <v>0</v>
      </c>
      <c r="EGQ53" s="775">
        <f t="shared" si="2684"/>
        <v>0</v>
      </c>
      <c r="EGR53" s="775">
        <f t="shared" ref="EGR53" si="2685">IF(OR(EGP26&lt;$C$18,EGP26&gt;($C$18+9)),0,IF($F$2=1,IF($F$53&lt;(INDEX($G$33:$AJ$33,MATCH($E$18,$G$31:$AJ$31))),EGP$28,EGP$38),EGP$28))</f>
        <v>0</v>
      </c>
      <c r="EGS53" s="775">
        <f t="shared" ref="EGS53:EGT53" si="2686">IF(OR(EGQ26&lt;$C$18,EGQ26&gt;($C$18+9)),0,IF($F$2=1,IF($F$53&lt;(INDEX($G$33:$AJ$33,MATCH($E$18,$G$31:$AJ$31))),EGQ$28,EGQ$38),EGQ$28))</f>
        <v>0</v>
      </c>
      <c r="EGT53" s="775">
        <f t="shared" si="2686"/>
        <v>0</v>
      </c>
      <c r="EGU53" s="775">
        <f t="shared" ref="EGU53" si="2687">IF(OR(EGS26&lt;$C$18,EGS26&gt;($C$18+9)),0,IF($F$2=1,IF($F$53&lt;(INDEX($G$33:$AJ$33,MATCH($E$18,$G$31:$AJ$31))),EGS$28,EGS$38),EGS$28))</f>
        <v>0</v>
      </c>
      <c r="EGV53" s="775">
        <f t="shared" ref="EGV53:EGW53" si="2688">IF(OR(EGT26&lt;$C$18,EGT26&gt;($C$18+9)),0,IF($F$2=1,IF($F$53&lt;(INDEX($G$33:$AJ$33,MATCH($E$18,$G$31:$AJ$31))),EGT$28,EGT$38),EGT$28))</f>
        <v>0</v>
      </c>
      <c r="EGW53" s="775">
        <f t="shared" si="2688"/>
        <v>0</v>
      </c>
      <c r="EGX53" s="775">
        <f t="shared" ref="EGX53" si="2689">IF(OR(EGV26&lt;$C$18,EGV26&gt;($C$18+9)),0,IF($F$2=1,IF($F$53&lt;(INDEX($G$33:$AJ$33,MATCH($E$18,$G$31:$AJ$31))),EGV$28,EGV$38),EGV$28))</f>
        <v>0</v>
      </c>
      <c r="EGY53" s="775">
        <f t="shared" ref="EGY53:EGZ53" si="2690">IF(OR(EGW26&lt;$C$18,EGW26&gt;($C$18+9)),0,IF($F$2=1,IF($F$53&lt;(INDEX($G$33:$AJ$33,MATCH($E$18,$G$31:$AJ$31))),EGW$28,EGW$38),EGW$28))</f>
        <v>0</v>
      </c>
      <c r="EGZ53" s="775">
        <f t="shared" si="2690"/>
        <v>0</v>
      </c>
      <c r="EHA53" s="775">
        <f t="shared" ref="EHA53" si="2691">IF(OR(EGY26&lt;$C$18,EGY26&gt;($C$18+9)),0,IF($F$2=1,IF($F$53&lt;(INDEX($G$33:$AJ$33,MATCH($E$18,$G$31:$AJ$31))),EGY$28,EGY$38),EGY$28))</f>
        <v>0</v>
      </c>
      <c r="EHB53" s="775">
        <f t="shared" ref="EHB53:EHC53" si="2692">IF(OR(EGZ26&lt;$C$18,EGZ26&gt;($C$18+9)),0,IF($F$2=1,IF($F$53&lt;(INDEX($G$33:$AJ$33,MATCH($E$18,$G$31:$AJ$31))),EGZ$28,EGZ$38),EGZ$28))</f>
        <v>0</v>
      </c>
      <c r="EHC53" s="775">
        <f t="shared" si="2692"/>
        <v>0</v>
      </c>
      <c r="EHD53" s="775">
        <f t="shared" ref="EHD53" si="2693">IF(OR(EHB26&lt;$C$18,EHB26&gt;($C$18+9)),0,IF($F$2=1,IF($F$53&lt;(INDEX($G$33:$AJ$33,MATCH($E$18,$G$31:$AJ$31))),EHB$28,EHB$38),EHB$28))</f>
        <v>0</v>
      </c>
      <c r="EHE53" s="775">
        <f t="shared" ref="EHE53:EHF53" si="2694">IF(OR(EHC26&lt;$C$18,EHC26&gt;($C$18+9)),0,IF($F$2=1,IF($F$53&lt;(INDEX($G$33:$AJ$33,MATCH($E$18,$G$31:$AJ$31))),EHC$28,EHC$38),EHC$28))</f>
        <v>0</v>
      </c>
      <c r="EHF53" s="775">
        <f t="shared" si="2694"/>
        <v>0</v>
      </c>
      <c r="EHG53" s="775">
        <f t="shared" ref="EHG53" si="2695">IF(OR(EHE26&lt;$C$18,EHE26&gt;($C$18+9)),0,IF($F$2=1,IF($F$53&lt;(INDEX($G$33:$AJ$33,MATCH($E$18,$G$31:$AJ$31))),EHE$28,EHE$38),EHE$28))</f>
        <v>0</v>
      </c>
      <c r="EHH53" s="775">
        <f t="shared" ref="EHH53:EHI53" si="2696">IF(OR(EHF26&lt;$C$18,EHF26&gt;($C$18+9)),0,IF($F$2=1,IF($F$53&lt;(INDEX($G$33:$AJ$33,MATCH($E$18,$G$31:$AJ$31))),EHF$28,EHF$38),EHF$28))</f>
        <v>0</v>
      </c>
      <c r="EHI53" s="775">
        <f t="shared" si="2696"/>
        <v>0</v>
      </c>
      <c r="EHJ53" s="775">
        <f t="shared" ref="EHJ53" si="2697">IF(OR(EHH26&lt;$C$18,EHH26&gt;($C$18+9)),0,IF($F$2=1,IF($F$53&lt;(INDEX($G$33:$AJ$33,MATCH($E$18,$G$31:$AJ$31))),EHH$28,EHH$38),EHH$28))</f>
        <v>0</v>
      </c>
      <c r="EHK53" s="775">
        <f t="shared" ref="EHK53:EHL53" si="2698">IF(OR(EHI26&lt;$C$18,EHI26&gt;($C$18+9)),0,IF($F$2=1,IF($F$53&lt;(INDEX($G$33:$AJ$33,MATCH($E$18,$G$31:$AJ$31))),EHI$28,EHI$38),EHI$28))</f>
        <v>0</v>
      </c>
      <c r="EHL53" s="775">
        <f t="shared" si="2698"/>
        <v>0</v>
      </c>
      <c r="EHM53" s="775">
        <f t="shared" ref="EHM53" si="2699">IF(OR(EHK26&lt;$C$18,EHK26&gt;($C$18+9)),0,IF($F$2=1,IF($F$53&lt;(INDEX($G$33:$AJ$33,MATCH($E$18,$G$31:$AJ$31))),EHK$28,EHK$38),EHK$28))</f>
        <v>0</v>
      </c>
      <c r="EHN53" s="775">
        <f t="shared" ref="EHN53:EHO53" si="2700">IF(OR(EHL26&lt;$C$18,EHL26&gt;($C$18+9)),0,IF($F$2=1,IF($F$53&lt;(INDEX($G$33:$AJ$33,MATCH($E$18,$G$31:$AJ$31))),EHL$28,EHL$38),EHL$28))</f>
        <v>0</v>
      </c>
      <c r="EHO53" s="775">
        <f t="shared" si="2700"/>
        <v>0</v>
      </c>
      <c r="EHP53" s="775">
        <f t="shared" ref="EHP53" si="2701">IF(OR(EHN26&lt;$C$18,EHN26&gt;($C$18+9)),0,IF($F$2=1,IF($F$53&lt;(INDEX($G$33:$AJ$33,MATCH($E$18,$G$31:$AJ$31))),EHN$28,EHN$38),EHN$28))</f>
        <v>0</v>
      </c>
      <c r="EHQ53" s="775">
        <f t="shared" ref="EHQ53:EHR53" si="2702">IF(OR(EHO26&lt;$C$18,EHO26&gt;($C$18+9)),0,IF($F$2=1,IF($F$53&lt;(INDEX($G$33:$AJ$33,MATCH($E$18,$G$31:$AJ$31))),EHO$28,EHO$38),EHO$28))</f>
        <v>0</v>
      </c>
      <c r="EHR53" s="775">
        <f t="shared" si="2702"/>
        <v>0</v>
      </c>
      <c r="EHS53" s="775">
        <f t="shared" ref="EHS53" si="2703">IF(OR(EHQ26&lt;$C$18,EHQ26&gt;($C$18+9)),0,IF($F$2=1,IF($F$53&lt;(INDEX($G$33:$AJ$33,MATCH($E$18,$G$31:$AJ$31))),EHQ$28,EHQ$38),EHQ$28))</f>
        <v>0</v>
      </c>
      <c r="EHT53" s="775">
        <f t="shared" ref="EHT53:EHU53" si="2704">IF(OR(EHR26&lt;$C$18,EHR26&gt;($C$18+9)),0,IF($F$2=1,IF($F$53&lt;(INDEX($G$33:$AJ$33,MATCH($E$18,$G$31:$AJ$31))),EHR$28,EHR$38),EHR$28))</f>
        <v>0</v>
      </c>
      <c r="EHU53" s="775">
        <f t="shared" si="2704"/>
        <v>0</v>
      </c>
      <c r="EHV53" s="775">
        <f t="shared" ref="EHV53" si="2705">IF(OR(EHT26&lt;$C$18,EHT26&gt;($C$18+9)),0,IF($F$2=1,IF($F$53&lt;(INDEX($G$33:$AJ$33,MATCH($E$18,$G$31:$AJ$31))),EHT$28,EHT$38),EHT$28))</f>
        <v>0</v>
      </c>
      <c r="EHW53" s="775">
        <f t="shared" ref="EHW53:EHX53" si="2706">IF(OR(EHU26&lt;$C$18,EHU26&gt;($C$18+9)),0,IF($F$2=1,IF($F$53&lt;(INDEX($G$33:$AJ$33,MATCH($E$18,$G$31:$AJ$31))),EHU$28,EHU$38),EHU$28))</f>
        <v>0</v>
      </c>
      <c r="EHX53" s="775">
        <f t="shared" si="2706"/>
        <v>0</v>
      </c>
      <c r="EHY53" s="775">
        <f t="shared" ref="EHY53" si="2707">IF(OR(EHW26&lt;$C$18,EHW26&gt;($C$18+9)),0,IF($F$2=1,IF($F$53&lt;(INDEX($G$33:$AJ$33,MATCH($E$18,$G$31:$AJ$31))),EHW$28,EHW$38),EHW$28))</f>
        <v>0</v>
      </c>
      <c r="EHZ53" s="775">
        <f t="shared" ref="EHZ53:EIA53" si="2708">IF(OR(EHX26&lt;$C$18,EHX26&gt;($C$18+9)),0,IF($F$2=1,IF($F$53&lt;(INDEX($G$33:$AJ$33,MATCH($E$18,$G$31:$AJ$31))),EHX$28,EHX$38),EHX$28))</f>
        <v>0</v>
      </c>
      <c r="EIA53" s="775">
        <f t="shared" si="2708"/>
        <v>0</v>
      </c>
      <c r="EIB53" s="775">
        <f t="shared" ref="EIB53" si="2709">IF(OR(EHZ26&lt;$C$18,EHZ26&gt;($C$18+9)),0,IF($F$2=1,IF($F$53&lt;(INDEX($G$33:$AJ$33,MATCH($E$18,$G$31:$AJ$31))),EHZ$28,EHZ$38),EHZ$28))</f>
        <v>0</v>
      </c>
      <c r="EIC53" s="775">
        <f t="shared" ref="EIC53:EID53" si="2710">IF(OR(EIA26&lt;$C$18,EIA26&gt;($C$18+9)),0,IF($F$2=1,IF($F$53&lt;(INDEX($G$33:$AJ$33,MATCH($E$18,$G$31:$AJ$31))),EIA$28,EIA$38),EIA$28))</f>
        <v>0</v>
      </c>
      <c r="EID53" s="775">
        <f t="shared" si="2710"/>
        <v>0</v>
      </c>
      <c r="EIE53" s="775">
        <f t="shared" ref="EIE53" si="2711">IF(OR(EIC26&lt;$C$18,EIC26&gt;($C$18+9)),0,IF($F$2=1,IF($F$53&lt;(INDEX($G$33:$AJ$33,MATCH($E$18,$G$31:$AJ$31))),EIC$28,EIC$38),EIC$28))</f>
        <v>0</v>
      </c>
      <c r="EIF53" s="775">
        <f t="shared" ref="EIF53:EIG53" si="2712">IF(OR(EID26&lt;$C$18,EID26&gt;($C$18+9)),0,IF($F$2=1,IF($F$53&lt;(INDEX($G$33:$AJ$33,MATCH($E$18,$G$31:$AJ$31))),EID$28,EID$38),EID$28))</f>
        <v>0</v>
      </c>
      <c r="EIG53" s="775">
        <f t="shared" si="2712"/>
        <v>0</v>
      </c>
      <c r="EIH53" s="775">
        <f t="shared" ref="EIH53" si="2713">IF(OR(EIF26&lt;$C$18,EIF26&gt;($C$18+9)),0,IF($F$2=1,IF($F$53&lt;(INDEX($G$33:$AJ$33,MATCH($E$18,$G$31:$AJ$31))),EIF$28,EIF$38),EIF$28))</f>
        <v>0</v>
      </c>
      <c r="EII53" s="775">
        <f t="shared" ref="EII53:EIJ53" si="2714">IF(OR(EIG26&lt;$C$18,EIG26&gt;($C$18+9)),0,IF($F$2=1,IF($F$53&lt;(INDEX($G$33:$AJ$33,MATCH($E$18,$G$31:$AJ$31))),EIG$28,EIG$38),EIG$28))</f>
        <v>0</v>
      </c>
      <c r="EIJ53" s="775">
        <f t="shared" si="2714"/>
        <v>0</v>
      </c>
      <c r="EIK53" s="775">
        <f t="shared" ref="EIK53" si="2715">IF(OR(EII26&lt;$C$18,EII26&gt;($C$18+9)),0,IF($F$2=1,IF($F$53&lt;(INDEX($G$33:$AJ$33,MATCH($E$18,$G$31:$AJ$31))),EII$28,EII$38),EII$28))</f>
        <v>0</v>
      </c>
      <c r="EIL53" s="775">
        <f t="shared" ref="EIL53:EIM53" si="2716">IF(OR(EIJ26&lt;$C$18,EIJ26&gt;($C$18+9)),0,IF($F$2=1,IF($F$53&lt;(INDEX($G$33:$AJ$33,MATCH($E$18,$G$31:$AJ$31))),EIJ$28,EIJ$38),EIJ$28))</f>
        <v>0</v>
      </c>
      <c r="EIM53" s="775">
        <f t="shared" si="2716"/>
        <v>0</v>
      </c>
      <c r="EIN53" s="775">
        <f t="shared" ref="EIN53" si="2717">IF(OR(EIL26&lt;$C$18,EIL26&gt;($C$18+9)),0,IF($F$2=1,IF($F$53&lt;(INDEX($G$33:$AJ$33,MATCH($E$18,$G$31:$AJ$31))),EIL$28,EIL$38),EIL$28))</f>
        <v>0</v>
      </c>
      <c r="EIO53" s="775">
        <f t="shared" ref="EIO53:EIP53" si="2718">IF(OR(EIM26&lt;$C$18,EIM26&gt;($C$18+9)),0,IF($F$2=1,IF($F$53&lt;(INDEX($G$33:$AJ$33,MATCH($E$18,$G$31:$AJ$31))),EIM$28,EIM$38),EIM$28))</f>
        <v>0</v>
      </c>
      <c r="EIP53" s="775">
        <f t="shared" si="2718"/>
        <v>0</v>
      </c>
      <c r="EIQ53" s="775">
        <f t="shared" ref="EIQ53" si="2719">IF(OR(EIO26&lt;$C$18,EIO26&gt;($C$18+9)),0,IF($F$2=1,IF($F$53&lt;(INDEX($G$33:$AJ$33,MATCH($E$18,$G$31:$AJ$31))),EIO$28,EIO$38),EIO$28))</f>
        <v>0</v>
      </c>
      <c r="EIR53" s="775">
        <f t="shared" ref="EIR53:EIS53" si="2720">IF(OR(EIP26&lt;$C$18,EIP26&gt;($C$18+9)),0,IF($F$2=1,IF($F$53&lt;(INDEX($G$33:$AJ$33,MATCH($E$18,$G$31:$AJ$31))),EIP$28,EIP$38),EIP$28))</f>
        <v>0</v>
      </c>
      <c r="EIS53" s="775">
        <f t="shared" si="2720"/>
        <v>0</v>
      </c>
      <c r="EIT53" s="775">
        <f t="shared" ref="EIT53" si="2721">IF(OR(EIR26&lt;$C$18,EIR26&gt;($C$18+9)),0,IF($F$2=1,IF($F$53&lt;(INDEX($G$33:$AJ$33,MATCH($E$18,$G$31:$AJ$31))),EIR$28,EIR$38),EIR$28))</f>
        <v>0</v>
      </c>
      <c r="EIU53" s="775">
        <f t="shared" ref="EIU53:EIV53" si="2722">IF(OR(EIS26&lt;$C$18,EIS26&gt;($C$18+9)),0,IF($F$2=1,IF($F$53&lt;(INDEX($G$33:$AJ$33,MATCH($E$18,$G$31:$AJ$31))),EIS$28,EIS$38),EIS$28))</f>
        <v>0</v>
      </c>
      <c r="EIV53" s="775">
        <f t="shared" si="2722"/>
        <v>0</v>
      </c>
      <c r="EIW53" s="775">
        <f t="shared" ref="EIW53" si="2723">IF(OR(EIU26&lt;$C$18,EIU26&gt;($C$18+9)),0,IF($F$2=1,IF($F$53&lt;(INDEX($G$33:$AJ$33,MATCH($E$18,$G$31:$AJ$31))),EIU$28,EIU$38),EIU$28))</f>
        <v>0</v>
      </c>
      <c r="EIX53" s="775">
        <f t="shared" ref="EIX53:EIY53" si="2724">IF(OR(EIV26&lt;$C$18,EIV26&gt;($C$18+9)),0,IF($F$2=1,IF($F$53&lt;(INDEX($G$33:$AJ$33,MATCH($E$18,$G$31:$AJ$31))),EIV$28,EIV$38),EIV$28))</f>
        <v>0</v>
      </c>
      <c r="EIY53" s="775">
        <f t="shared" si="2724"/>
        <v>0</v>
      </c>
      <c r="EIZ53" s="775">
        <f t="shared" ref="EIZ53" si="2725">IF(OR(EIX26&lt;$C$18,EIX26&gt;($C$18+9)),0,IF($F$2=1,IF($F$53&lt;(INDEX($G$33:$AJ$33,MATCH($E$18,$G$31:$AJ$31))),EIX$28,EIX$38),EIX$28))</f>
        <v>0</v>
      </c>
      <c r="EJA53" s="775">
        <f t="shared" ref="EJA53:EJB53" si="2726">IF(OR(EIY26&lt;$C$18,EIY26&gt;($C$18+9)),0,IF($F$2=1,IF($F$53&lt;(INDEX($G$33:$AJ$33,MATCH($E$18,$G$31:$AJ$31))),EIY$28,EIY$38),EIY$28))</f>
        <v>0</v>
      </c>
      <c r="EJB53" s="775">
        <f t="shared" si="2726"/>
        <v>0</v>
      </c>
      <c r="EJC53" s="775">
        <f t="shared" ref="EJC53" si="2727">IF(OR(EJA26&lt;$C$18,EJA26&gt;($C$18+9)),0,IF($F$2=1,IF($F$53&lt;(INDEX($G$33:$AJ$33,MATCH($E$18,$G$31:$AJ$31))),EJA$28,EJA$38),EJA$28))</f>
        <v>0</v>
      </c>
      <c r="EJD53" s="775">
        <f t="shared" ref="EJD53:EJE53" si="2728">IF(OR(EJB26&lt;$C$18,EJB26&gt;($C$18+9)),0,IF($F$2=1,IF($F$53&lt;(INDEX($G$33:$AJ$33,MATCH($E$18,$G$31:$AJ$31))),EJB$28,EJB$38),EJB$28))</f>
        <v>0</v>
      </c>
      <c r="EJE53" s="775">
        <f t="shared" si="2728"/>
        <v>0</v>
      </c>
      <c r="EJF53" s="775">
        <f t="shared" ref="EJF53" si="2729">IF(OR(EJD26&lt;$C$18,EJD26&gt;($C$18+9)),0,IF($F$2=1,IF($F$53&lt;(INDEX($G$33:$AJ$33,MATCH($E$18,$G$31:$AJ$31))),EJD$28,EJD$38),EJD$28))</f>
        <v>0</v>
      </c>
      <c r="EJG53" s="775">
        <f t="shared" ref="EJG53:EJH53" si="2730">IF(OR(EJE26&lt;$C$18,EJE26&gt;($C$18+9)),0,IF($F$2=1,IF($F$53&lt;(INDEX($G$33:$AJ$33,MATCH($E$18,$G$31:$AJ$31))),EJE$28,EJE$38),EJE$28))</f>
        <v>0</v>
      </c>
      <c r="EJH53" s="775">
        <f t="shared" si="2730"/>
        <v>0</v>
      </c>
      <c r="EJI53" s="775">
        <f t="shared" ref="EJI53" si="2731">IF(OR(EJG26&lt;$C$18,EJG26&gt;($C$18+9)),0,IF($F$2=1,IF($F$53&lt;(INDEX($G$33:$AJ$33,MATCH($E$18,$G$31:$AJ$31))),EJG$28,EJG$38),EJG$28))</f>
        <v>0</v>
      </c>
      <c r="EJJ53" s="775">
        <f t="shared" ref="EJJ53:EJK53" si="2732">IF(OR(EJH26&lt;$C$18,EJH26&gt;($C$18+9)),0,IF($F$2=1,IF($F$53&lt;(INDEX($G$33:$AJ$33,MATCH($E$18,$G$31:$AJ$31))),EJH$28,EJH$38),EJH$28))</f>
        <v>0</v>
      </c>
      <c r="EJK53" s="775">
        <f t="shared" si="2732"/>
        <v>0</v>
      </c>
      <c r="EJL53" s="775">
        <f t="shared" ref="EJL53" si="2733">IF(OR(EJJ26&lt;$C$18,EJJ26&gt;($C$18+9)),0,IF($F$2=1,IF($F$53&lt;(INDEX($G$33:$AJ$33,MATCH($E$18,$G$31:$AJ$31))),EJJ$28,EJJ$38),EJJ$28))</f>
        <v>0</v>
      </c>
      <c r="EJM53" s="775">
        <f t="shared" ref="EJM53:EJN53" si="2734">IF(OR(EJK26&lt;$C$18,EJK26&gt;($C$18+9)),0,IF($F$2=1,IF($F$53&lt;(INDEX($G$33:$AJ$33,MATCH($E$18,$G$31:$AJ$31))),EJK$28,EJK$38),EJK$28))</f>
        <v>0</v>
      </c>
      <c r="EJN53" s="775">
        <f t="shared" si="2734"/>
        <v>0</v>
      </c>
      <c r="EJO53" s="775">
        <f t="shared" ref="EJO53" si="2735">IF(OR(EJM26&lt;$C$18,EJM26&gt;($C$18+9)),0,IF($F$2=1,IF($F$53&lt;(INDEX($G$33:$AJ$33,MATCH($E$18,$G$31:$AJ$31))),EJM$28,EJM$38),EJM$28))</f>
        <v>0</v>
      </c>
      <c r="EJP53" s="775">
        <f t="shared" ref="EJP53:EJQ53" si="2736">IF(OR(EJN26&lt;$C$18,EJN26&gt;($C$18+9)),0,IF($F$2=1,IF($F$53&lt;(INDEX($G$33:$AJ$33,MATCH($E$18,$G$31:$AJ$31))),EJN$28,EJN$38),EJN$28))</f>
        <v>0</v>
      </c>
      <c r="EJQ53" s="775">
        <f t="shared" si="2736"/>
        <v>0</v>
      </c>
      <c r="EJR53" s="775">
        <f t="shared" ref="EJR53" si="2737">IF(OR(EJP26&lt;$C$18,EJP26&gt;($C$18+9)),0,IF($F$2=1,IF($F$53&lt;(INDEX($G$33:$AJ$33,MATCH($E$18,$G$31:$AJ$31))),EJP$28,EJP$38),EJP$28))</f>
        <v>0</v>
      </c>
      <c r="EJS53" s="775">
        <f t="shared" ref="EJS53:EJT53" si="2738">IF(OR(EJQ26&lt;$C$18,EJQ26&gt;($C$18+9)),0,IF($F$2=1,IF($F$53&lt;(INDEX($G$33:$AJ$33,MATCH($E$18,$G$31:$AJ$31))),EJQ$28,EJQ$38),EJQ$28))</f>
        <v>0</v>
      </c>
      <c r="EJT53" s="775">
        <f t="shared" si="2738"/>
        <v>0</v>
      </c>
      <c r="EJU53" s="775">
        <f t="shared" ref="EJU53" si="2739">IF(OR(EJS26&lt;$C$18,EJS26&gt;($C$18+9)),0,IF($F$2=1,IF($F$53&lt;(INDEX($G$33:$AJ$33,MATCH($E$18,$G$31:$AJ$31))),EJS$28,EJS$38),EJS$28))</f>
        <v>0</v>
      </c>
      <c r="EJV53" s="775">
        <f t="shared" ref="EJV53:EJW53" si="2740">IF(OR(EJT26&lt;$C$18,EJT26&gt;($C$18+9)),0,IF($F$2=1,IF($F$53&lt;(INDEX($G$33:$AJ$33,MATCH($E$18,$G$31:$AJ$31))),EJT$28,EJT$38),EJT$28))</f>
        <v>0</v>
      </c>
      <c r="EJW53" s="775">
        <f t="shared" si="2740"/>
        <v>0</v>
      </c>
      <c r="EJX53" s="775">
        <f t="shared" ref="EJX53" si="2741">IF(OR(EJV26&lt;$C$18,EJV26&gt;($C$18+9)),0,IF($F$2=1,IF($F$53&lt;(INDEX($G$33:$AJ$33,MATCH($E$18,$G$31:$AJ$31))),EJV$28,EJV$38),EJV$28))</f>
        <v>0</v>
      </c>
      <c r="EJY53" s="775">
        <f t="shared" ref="EJY53:EJZ53" si="2742">IF(OR(EJW26&lt;$C$18,EJW26&gt;($C$18+9)),0,IF($F$2=1,IF($F$53&lt;(INDEX($G$33:$AJ$33,MATCH($E$18,$G$31:$AJ$31))),EJW$28,EJW$38),EJW$28))</f>
        <v>0</v>
      </c>
      <c r="EJZ53" s="775">
        <f t="shared" si="2742"/>
        <v>0</v>
      </c>
      <c r="EKA53" s="775">
        <f t="shared" ref="EKA53" si="2743">IF(OR(EJY26&lt;$C$18,EJY26&gt;($C$18+9)),0,IF($F$2=1,IF($F$53&lt;(INDEX($G$33:$AJ$33,MATCH($E$18,$G$31:$AJ$31))),EJY$28,EJY$38),EJY$28))</f>
        <v>0</v>
      </c>
      <c r="EKB53" s="775">
        <f t="shared" ref="EKB53:EKC53" si="2744">IF(OR(EJZ26&lt;$C$18,EJZ26&gt;($C$18+9)),0,IF($F$2=1,IF($F$53&lt;(INDEX($G$33:$AJ$33,MATCH($E$18,$G$31:$AJ$31))),EJZ$28,EJZ$38),EJZ$28))</f>
        <v>0</v>
      </c>
      <c r="EKC53" s="775">
        <f t="shared" si="2744"/>
        <v>0</v>
      </c>
      <c r="EKD53" s="775">
        <f t="shared" ref="EKD53" si="2745">IF(OR(EKB26&lt;$C$18,EKB26&gt;($C$18+9)),0,IF($F$2=1,IF($F$53&lt;(INDEX($G$33:$AJ$33,MATCH($E$18,$G$31:$AJ$31))),EKB$28,EKB$38),EKB$28))</f>
        <v>0</v>
      </c>
      <c r="EKE53" s="775">
        <f t="shared" ref="EKE53:EKF53" si="2746">IF(OR(EKC26&lt;$C$18,EKC26&gt;($C$18+9)),0,IF($F$2=1,IF($F$53&lt;(INDEX($G$33:$AJ$33,MATCH($E$18,$G$31:$AJ$31))),EKC$28,EKC$38),EKC$28))</f>
        <v>0</v>
      </c>
      <c r="EKF53" s="775">
        <f t="shared" si="2746"/>
        <v>0</v>
      </c>
      <c r="EKG53" s="775">
        <f t="shared" ref="EKG53" si="2747">IF(OR(EKE26&lt;$C$18,EKE26&gt;($C$18+9)),0,IF($F$2=1,IF($F$53&lt;(INDEX($G$33:$AJ$33,MATCH($E$18,$G$31:$AJ$31))),EKE$28,EKE$38),EKE$28))</f>
        <v>0</v>
      </c>
      <c r="EKH53" s="775">
        <f t="shared" ref="EKH53:EKI53" si="2748">IF(OR(EKF26&lt;$C$18,EKF26&gt;($C$18+9)),0,IF($F$2=1,IF($F$53&lt;(INDEX($G$33:$AJ$33,MATCH($E$18,$G$31:$AJ$31))),EKF$28,EKF$38),EKF$28))</f>
        <v>0</v>
      </c>
      <c r="EKI53" s="775">
        <f t="shared" si="2748"/>
        <v>0</v>
      </c>
      <c r="EKJ53" s="775">
        <f t="shared" ref="EKJ53" si="2749">IF(OR(EKH26&lt;$C$18,EKH26&gt;($C$18+9)),0,IF($F$2=1,IF($F$53&lt;(INDEX($G$33:$AJ$33,MATCH($E$18,$G$31:$AJ$31))),EKH$28,EKH$38),EKH$28))</f>
        <v>0</v>
      </c>
      <c r="EKK53" s="775">
        <f t="shared" ref="EKK53:EKL53" si="2750">IF(OR(EKI26&lt;$C$18,EKI26&gt;($C$18+9)),0,IF($F$2=1,IF($F$53&lt;(INDEX($G$33:$AJ$33,MATCH($E$18,$G$31:$AJ$31))),EKI$28,EKI$38),EKI$28))</f>
        <v>0</v>
      </c>
      <c r="EKL53" s="775">
        <f t="shared" si="2750"/>
        <v>0</v>
      </c>
      <c r="EKM53" s="775">
        <f t="shared" ref="EKM53" si="2751">IF(OR(EKK26&lt;$C$18,EKK26&gt;($C$18+9)),0,IF($F$2=1,IF($F$53&lt;(INDEX($G$33:$AJ$33,MATCH($E$18,$G$31:$AJ$31))),EKK$28,EKK$38),EKK$28))</f>
        <v>0</v>
      </c>
      <c r="EKN53" s="775">
        <f t="shared" ref="EKN53:EKO53" si="2752">IF(OR(EKL26&lt;$C$18,EKL26&gt;($C$18+9)),0,IF($F$2=1,IF($F$53&lt;(INDEX($G$33:$AJ$33,MATCH($E$18,$G$31:$AJ$31))),EKL$28,EKL$38),EKL$28))</f>
        <v>0</v>
      </c>
      <c r="EKO53" s="775">
        <f t="shared" si="2752"/>
        <v>0</v>
      </c>
      <c r="EKP53" s="775">
        <f t="shared" ref="EKP53" si="2753">IF(OR(EKN26&lt;$C$18,EKN26&gt;($C$18+9)),0,IF($F$2=1,IF($F$53&lt;(INDEX($G$33:$AJ$33,MATCH($E$18,$G$31:$AJ$31))),EKN$28,EKN$38),EKN$28))</f>
        <v>0</v>
      </c>
      <c r="EKQ53" s="775">
        <f t="shared" ref="EKQ53:EKR53" si="2754">IF(OR(EKO26&lt;$C$18,EKO26&gt;($C$18+9)),0,IF($F$2=1,IF($F$53&lt;(INDEX($G$33:$AJ$33,MATCH($E$18,$G$31:$AJ$31))),EKO$28,EKO$38),EKO$28))</f>
        <v>0</v>
      </c>
      <c r="EKR53" s="775">
        <f t="shared" si="2754"/>
        <v>0</v>
      </c>
      <c r="EKS53" s="775">
        <f t="shared" ref="EKS53" si="2755">IF(OR(EKQ26&lt;$C$18,EKQ26&gt;($C$18+9)),0,IF($F$2=1,IF($F$53&lt;(INDEX($G$33:$AJ$33,MATCH($E$18,$G$31:$AJ$31))),EKQ$28,EKQ$38),EKQ$28))</f>
        <v>0</v>
      </c>
      <c r="EKT53" s="775">
        <f t="shared" ref="EKT53:EKU53" si="2756">IF(OR(EKR26&lt;$C$18,EKR26&gt;($C$18+9)),0,IF($F$2=1,IF($F$53&lt;(INDEX($G$33:$AJ$33,MATCH($E$18,$G$31:$AJ$31))),EKR$28,EKR$38),EKR$28))</f>
        <v>0</v>
      </c>
      <c r="EKU53" s="775">
        <f t="shared" si="2756"/>
        <v>0</v>
      </c>
      <c r="EKV53" s="775">
        <f t="shared" ref="EKV53" si="2757">IF(OR(EKT26&lt;$C$18,EKT26&gt;($C$18+9)),0,IF($F$2=1,IF($F$53&lt;(INDEX($G$33:$AJ$33,MATCH($E$18,$G$31:$AJ$31))),EKT$28,EKT$38),EKT$28))</f>
        <v>0</v>
      </c>
      <c r="EKW53" s="775">
        <f t="shared" ref="EKW53:EKX53" si="2758">IF(OR(EKU26&lt;$C$18,EKU26&gt;($C$18+9)),0,IF($F$2=1,IF($F$53&lt;(INDEX($G$33:$AJ$33,MATCH($E$18,$G$31:$AJ$31))),EKU$28,EKU$38),EKU$28))</f>
        <v>0</v>
      </c>
      <c r="EKX53" s="775">
        <f t="shared" si="2758"/>
        <v>0</v>
      </c>
      <c r="EKY53" s="775">
        <f t="shared" ref="EKY53" si="2759">IF(OR(EKW26&lt;$C$18,EKW26&gt;($C$18+9)),0,IF($F$2=1,IF($F$53&lt;(INDEX($G$33:$AJ$33,MATCH($E$18,$G$31:$AJ$31))),EKW$28,EKW$38),EKW$28))</f>
        <v>0</v>
      </c>
      <c r="EKZ53" s="775">
        <f t="shared" ref="EKZ53:ELA53" si="2760">IF(OR(EKX26&lt;$C$18,EKX26&gt;($C$18+9)),0,IF($F$2=1,IF($F$53&lt;(INDEX($G$33:$AJ$33,MATCH($E$18,$G$31:$AJ$31))),EKX$28,EKX$38),EKX$28))</f>
        <v>0</v>
      </c>
      <c r="ELA53" s="775">
        <f t="shared" si="2760"/>
        <v>0</v>
      </c>
      <c r="ELB53" s="775">
        <f t="shared" ref="ELB53" si="2761">IF(OR(EKZ26&lt;$C$18,EKZ26&gt;($C$18+9)),0,IF($F$2=1,IF($F$53&lt;(INDEX($G$33:$AJ$33,MATCH($E$18,$G$31:$AJ$31))),EKZ$28,EKZ$38),EKZ$28))</f>
        <v>0</v>
      </c>
      <c r="ELC53" s="775">
        <f t="shared" ref="ELC53:ELD53" si="2762">IF(OR(ELA26&lt;$C$18,ELA26&gt;($C$18+9)),0,IF($F$2=1,IF($F$53&lt;(INDEX($G$33:$AJ$33,MATCH($E$18,$G$31:$AJ$31))),ELA$28,ELA$38),ELA$28))</f>
        <v>0</v>
      </c>
      <c r="ELD53" s="775">
        <f t="shared" si="2762"/>
        <v>0</v>
      </c>
      <c r="ELE53" s="775">
        <f t="shared" ref="ELE53" si="2763">IF(OR(ELC26&lt;$C$18,ELC26&gt;($C$18+9)),0,IF($F$2=1,IF($F$53&lt;(INDEX($G$33:$AJ$33,MATCH($E$18,$G$31:$AJ$31))),ELC$28,ELC$38),ELC$28))</f>
        <v>0</v>
      </c>
      <c r="ELF53" s="775">
        <f t="shared" ref="ELF53:ELG53" si="2764">IF(OR(ELD26&lt;$C$18,ELD26&gt;($C$18+9)),0,IF($F$2=1,IF($F$53&lt;(INDEX($G$33:$AJ$33,MATCH($E$18,$G$31:$AJ$31))),ELD$28,ELD$38),ELD$28))</f>
        <v>0</v>
      </c>
      <c r="ELG53" s="775">
        <f t="shared" si="2764"/>
        <v>0</v>
      </c>
      <c r="ELH53" s="775">
        <f t="shared" ref="ELH53" si="2765">IF(OR(ELF26&lt;$C$18,ELF26&gt;($C$18+9)),0,IF($F$2=1,IF($F$53&lt;(INDEX($G$33:$AJ$33,MATCH($E$18,$G$31:$AJ$31))),ELF$28,ELF$38),ELF$28))</f>
        <v>0</v>
      </c>
      <c r="ELI53" s="775">
        <f t="shared" ref="ELI53:ELJ53" si="2766">IF(OR(ELG26&lt;$C$18,ELG26&gt;($C$18+9)),0,IF($F$2=1,IF($F$53&lt;(INDEX($G$33:$AJ$33,MATCH($E$18,$G$31:$AJ$31))),ELG$28,ELG$38),ELG$28))</f>
        <v>0</v>
      </c>
      <c r="ELJ53" s="775">
        <f t="shared" si="2766"/>
        <v>0</v>
      </c>
      <c r="ELK53" s="775">
        <f t="shared" ref="ELK53" si="2767">IF(OR(ELI26&lt;$C$18,ELI26&gt;($C$18+9)),0,IF($F$2=1,IF($F$53&lt;(INDEX($G$33:$AJ$33,MATCH($E$18,$G$31:$AJ$31))),ELI$28,ELI$38),ELI$28))</f>
        <v>0</v>
      </c>
      <c r="ELL53" s="775">
        <f t="shared" ref="ELL53:ELM53" si="2768">IF(OR(ELJ26&lt;$C$18,ELJ26&gt;($C$18+9)),0,IF($F$2=1,IF($F$53&lt;(INDEX($G$33:$AJ$33,MATCH($E$18,$G$31:$AJ$31))),ELJ$28,ELJ$38),ELJ$28))</f>
        <v>0</v>
      </c>
      <c r="ELM53" s="775">
        <f t="shared" si="2768"/>
        <v>0</v>
      </c>
      <c r="ELN53" s="775">
        <f t="shared" ref="ELN53" si="2769">IF(OR(ELL26&lt;$C$18,ELL26&gt;($C$18+9)),0,IF($F$2=1,IF($F$53&lt;(INDEX($G$33:$AJ$33,MATCH($E$18,$G$31:$AJ$31))),ELL$28,ELL$38),ELL$28))</f>
        <v>0</v>
      </c>
      <c r="ELO53" s="775">
        <f t="shared" ref="ELO53:ELP53" si="2770">IF(OR(ELM26&lt;$C$18,ELM26&gt;($C$18+9)),0,IF($F$2=1,IF($F$53&lt;(INDEX($G$33:$AJ$33,MATCH($E$18,$G$31:$AJ$31))),ELM$28,ELM$38),ELM$28))</f>
        <v>0</v>
      </c>
      <c r="ELP53" s="775">
        <f t="shared" si="2770"/>
        <v>0</v>
      </c>
      <c r="ELQ53" s="775">
        <f t="shared" ref="ELQ53" si="2771">IF(OR(ELO26&lt;$C$18,ELO26&gt;($C$18+9)),0,IF($F$2=1,IF($F$53&lt;(INDEX($G$33:$AJ$33,MATCH($E$18,$G$31:$AJ$31))),ELO$28,ELO$38),ELO$28))</f>
        <v>0</v>
      </c>
      <c r="ELR53" s="775">
        <f t="shared" ref="ELR53:ELS53" si="2772">IF(OR(ELP26&lt;$C$18,ELP26&gt;($C$18+9)),0,IF($F$2=1,IF($F$53&lt;(INDEX($G$33:$AJ$33,MATCH($E$18,$G$31:$AJ$31))),ELP$28,ELP$38),ELP$28))</f>
        <v>0</v>
      </c>
      <c r="ELS53" s="775">
        <f t="shared" si="2772"/>
        <v>0</v>
      </c>
      <c r="ELT53" s="775">
        <f t="shared" ref="ELT53" si="2773">IF(OR(ELR26&lt;$C$18,ELR26&gt;($C$18+9)),0,IF($F$2=1,IF($F$53&lt;(INDEX($G$33:$AJ$33,MATCH($E$18,$G$31:$AJ$31))),ELR$28,ELR$38),ELR$28))</f>
        <v>0</v>
      </c>
      <c r="ELU53" s="775">
        <f t="shared" ref="ELU53:ELV53" si="2774">IF(OR(ELS26&lt;$C$18,ELS26&gt;($C$18+9)),0,IF($F$2=1,IF($F$53&lt;(INDEX($G$33:$AJ$33,MATCH($E$18,$G$31:$AJ$31))),ELS$28,ELS$38),ELS$28))</f>
        <v>0</v>
      </c>
      <c r="ELV53" s="775">
        <f t="shared" si="2774"/>
        <v>0</v>
      </c>
      <c r="ELW53" s="775">
        <f t="shared" ref="ELW53" si="2775">IF(OR(ELU26&lt;$C$18,ELU26&gt;($C$18+9)),0,IF($F$2=1,IF($F$53&lt;(INDEX($G$33:$AJ$33,MATCH($E$18,$G$31:$AJ$31))),ELU$28,ELU$38),ELU$28))</f>
        <v>0</v>
      </c>
      <c r="ELX53" s="775">
        <f t="shared" ref="ELX53:ELY53" si="2776">IF(OR(ELV26&lt;$C$18,ELV26&gt;($C$18+9)),0,IF($F$2=1,IF($F$53&lt;(INDEX($G$33:$AJ$33,MATCH($E$18,$G$31:$AJ$31))),ELV$28,ELV$38),ELV$28))</f>
        <v>0</v>
      </c>
      <c r="ELY53" s="775">
        <f t="shared" si="2776"/>
        <v>0</v>
      </c>
      <c r="ELZ53" s="775">
        <f t="shared" ref="ELZ53" si="2777">IF(OR(ELX26&lt;$C$18,ELX26&gt;($C$18+9)),0,IF($F$2=1,IF($F$53&lt;(INDEX($G$33:$AJ$33,MATCH($E$18,$G$31:$AJ$31))),ELX$28,ELX$38),ELX$28))</f>
        <v>0</v>
      </c>
      <c r="EMA53" s="775">
        <f t="shared" ref="EMA53:EMB53" si="2778">IF(OR(ELY26&lt;$C$18,ELY26&gt;($C$18+9)),0,IF($F$2=1,IF($F$53&lt;(INDEX($G$33:$AJ$33,MATCH($E$18,$G$31:$AJ$31))),ELY$28,ELY$38),ELY$28))</f>
        <v>0</v>
      </c>
      <c r="EMB53" s="775">
        <f t="shared" si="2778"/>
        <v>0</v>
      </c>
      <c r="EMC53" s="775">
        <f t="shared" ref="EMC53" si="2779">IF(OR(EMA26&lt;$C$18,EMA26&gt;($C$18+9)),0,IF($F$2=1,IF($F$53&lt;(INDEX($G$33:$AJ$33,MATCH($E$18,$G$31:$AJ$31))),EMA$28,EMA$38),EMA$28))</f>
        <v>0</v>
      </c>
      <c r="EMD53" s="775">
        <f t="shared" ref="EMD53:EME53" si="2780">IF(OR(EMB26&lt;$C$18,EMB26&gt;($C$18+9)),0,IF($F$2=1,IF($F$53&lt;(INDEX($G$33:$AJ$33,MATCH($E$18,$G$31:$AJ$31))),EMB$28,EMB$38),EMB$28))</f>
        <v>0</v>
      </c>
      <c r="EME53" s="775">
        <f t="shared" si="2780"/>
        <v>0</v>
      </c>
      <c r="EMF53" s="775">
        <f t="shared" ref="EMF53" si="2781">IF(OR(EMD26&lt;$C$18,EMD26&gt;($C$18+9)),0,IF($F$2=1,IF($F$53&lt;(INDEX($G$33:$AJ$33,MATCH($E$18,$G$31:$AJ$31))),EMD$28,EMD$38),EMD$28))</f>
        <v>0</v>
      </c>
      <c r="EMG53" s="775">
        <f t="shared" ref="EMG53:EMH53" si="2782">IF(OR(EME26&lt;$C$18,EME26&gt;($C$18+9)),0,IF($F$2=1,IF($F$53&lt;(INDEX($G$33:$AJ$33,MATCH($E$18,$G$31:$AJ$31))),EME$28,EME$38),EME$28))</f>
        <v>0</v>
      </c>
      <c r="EMH53" s="775">
        <f t="shared" si="2782"/>
        <v>0</v>
      </c>
      <c r="EMI53" s="775">
        <f t="shared" ref="EMI53" si="2783">IF(OR(EMG26&lt;$C$18,EMG26&gt;($C$18+9)),0,IF($F$2=1,IF($F$53&lt;(INDEX($G$33:$AJ$33,MATCH($E$18,$G$31:$AJ$31))),EMG$28,EMG$38),EMG$28))</f>
        <v>0</v>
      </c>
      <c r="EMJ53" s="775">
        <f t="shared" ref="EMJ53:EMK53" si="2784">IF(OR(EMH26&lt;$C$18,EMH26&gt;($C$18+9)),0,IF($F$2=1,IF($F$53&lt;(INDEX($G$33:$AJ$33,MATCH($E$18,$G$31:$AJ$31))),EMH$28,EMH$38),EMH$28))</f>
        <v>0</v>
      </c>
      <c r="EMK53" s="775">
        <f t="shared" si="2784"/>
        <v>0</v>
      </c>
      <c r="EML53" s="775">
        <f t="shared" ref="EML53" si="2785">IF(OR(EMJ26&lt;$C$18,EMJ26&gt;($C$18+9)),0,IF($F$2=1,IF($F$53&lt;(INDEX($G$33:$AJ$33,MATCH($E$18,$G$31:$AJ$31))),EMJ$28,EMJ$38),EMJ$28))</f>
        <v>0</v>
      </c>
      <c r="EMM53" s="775">
        <f t="shared" ref="EMM53:EMN53" si="2786">IF(OR(EMK26&lt;$C$18,EMK26&gt;($C$18+9)),0,IF($F$2=1,IF($F$53&lt;(INDEX($G$33:$AJ$33,MATCH($E$18,$G$31:$AJ$31))),EMK$28,EMK$38),EMK$28))</f>
        <v>0</v>
      </c>
      <c r="EMN53" s="775">
        <f t="shared" si="2786"/>
        <v>0</v>
      </c>
      <c r="EMO53" s="775">
        <f t="shared" ref="EMO53" si="2787">IF(OR(EMM26&lt;$C$18,EMM26&gt;($C$18+9)),0,IF($F$2=1,IF($F$53&lt;(INDEX($G$33:$AJ$33,MATCH($E$18,$G$31:$AJ$31))),EMM$28,EMM$38),EMM$28))</f>
        <v>0</v>
      </c>
      <c r="EMP53" s="775">
        <f t="shared" ref="EMP53:EMQ53" si="2788">IF(OR(EMN26&lt;$C$18,EMN26&gt;($C$18+9)),0,IF($F$2=1,IF($F$53&lt;(INDEX($G$33:$AJ$33,MATCH($E$18,$G$31:$AJ$31))),EMN$28,EMN$38),EMN$28))</f>
        <v>0</v>
      </c>
      <c r="EMQ53" s="775">
        <f t="shared" si="2788"/>
        <v>0</v>
      </c>
      <c r="EMR53" s="775">
        <f t="shared" ref="EMR53" si="2789">IF(OR(EMP26&lt;$C$18,EMP26&gt;($C$18+9)),0,IF($F$2=1,IF($F$53&lt;(INDEX($G$33:$AJ$33,MATCH($E$18,$G$31:$AJ$31))),EMP$28,EMP$38),EMP$28))</f>
        <v>0</v>
      </c>
      <c r="EMS53" s="775">
        <f t="shared" ref="EMS53:EMT53" si="2790">IF(OR(EMQ26&lt;$C$18,EMQ26&gt;($C$18+9)),0,IF($F$2=1,IF($F$53&lt;(INDEX($G$33:$AJ$33,MATCH($E$18,$G$31:$AJ$31))),EMQ$28,EMQ$38),EMQ$28))</f>
        <v>0</v>
      </c>
      <c r="EMT53" s="775">
        <f t="shared" si="2790"/>
        <v>0</v>
      </c>
      <c r="EMU53" s="775">
        <f t="shared" ref="EMU53" si="2791">IF(OR(EMS26&lt;$C$18,EMS26&gt;($C$18+9)),0,IF($F$2=1,IF($F$53&lt;(INDEX($G$33:$AJ$33,MATCH($E$18,$G$31:$AJ$31))),EMS$28,EMS$38),EMS$28))</f>
        <v>0</v>
      </c>
      <c r="EMV53" s="775">
        <f t="shared" ref="EMV53:EMW53" si="2792">IF(OR(EMT26&lt;$C$18,EMT26&gt;($C$18+9)),0,IF($F$2=1,IF($F$53&lt;(INDEX($G$33:$AJ$33,MATCH($E$18,$G$31:$AJ$31))),EMT$28,EMT$38),EMT$28))</f>
        <v>0</v>
      </c>
      <c r="EMW53" s="775">
        <f t="shared" si="2792"/>
        <v>0</v>
      </c>
      <c r="EMX53" s="775">
        <f t="shared" ref="EMX53" si="2793">IF(OR(EMV26&lt;$C$18,EMV26&gt;($C$18+9)),0,IF($F$2=1,IF($F$53&lt;(INDEX($G$33:$AJ$33,MATCH($E$18,$G$31:$AJ$31))),EMV$28,EMV$38),EMV$28))</f>
        <v>0</v>
      </c>
      <c r="EMY53" s="775">
        <f t="shared" ref="EMY53:EMZ53" si="2794">IF(OR(EMW26&lt;$C$18,EMW26&gt;($C$18+9)),0,IF($F$2=1,IF($F$53&lt;(INDEX($G$33:$AJ$33,MATCH($E$18,$G$31:$AJ$31))),EMW$28,EMW$38),EMW$28))</f>
        <v>0</v>
      </c>
      <c r="EMZ53" s="775">
        <f t="shared" si="2794"/>
        <v>0</v>
      </c>
      <c r="ENA53" s="775">
        <f t="shared" ref="ENA53" si="2795">IF(OR(EMY26&lt;$C$18,EMY26&gt;($C$18+9)),0,IF($F$2=1,IF($F$53&lt;(INDEX($G$33:$AJ$33,MATCH($E$18,$G$31:$AJ$31))),EMY$28,EMY$38),EMY$28))</f>
        <v>0</v>
      </c>
      <c r="ENB53" s="775">
        <f t="shared" ref="ENB53:ENC53" si="2796">IF(OR(EMZ26&lt;$C$18,EMZ26&gt;($C$18+9)),0,IF($F$2=1,IF($F$53&lt;(INDEX($G$33:$AJ$33,MATCH($E$18,$G$31:$AJ$31))),EMZ$28,EMZ$38),EMZ$28))</f>
        <v>0</v>
      </c>
      <c r="ENC53" s="775">
        <f t="shared" si="2796"/>
        <v>0</v>
      </c>
      <c r="END53" s="775">
        <f t="shared" ref="END53" si="2797">IF(OR(ENB26&lt;$C$18,ENB26&gt;($C$18+9)),0,IF($F$2=1,IF($F$53&lt;(INDEX($G$33:$AJ$33,MATCH($E$18,$G$31:$AJ$31))),ENB$28,ENB$38),ENB$28))</f>
        <v>0</v>
      </c>
      <c r="ENE53" s="775">
        <f t="shared" ref="ENE53:ENF53" si="2798">IF(OR(ENC26&lt;$C$18,ENC26&gt;($C$18+9)),0,IF($F$2=1,IF($F$53&lt;(INDEX($G$33:$AJ$33,MATCH($E$18,$G$31:$AJ$31))),ENC$28,ENC$38),ENC$28))</f>
        <v>0</v>
      </c>
      <c r="ENF53" s="775">
        <f t="shared" si="2798"/>
        <v>0</v>
      </c>
      <c r="ENG53" s="775">
        <f t="shared" ref="ENG53" si="2799">IF(OR(ENE26&lt;$C$18,ENE26&gt;($C$18+9)),0,IF($F$2=1,IF($F$53&lt;(INDEX($G$33:$AJ$33,MATCH($E$18,$G$31:$AJ$31))),ENE$28,ENE$38),ENE$28))</f>
        <v>0</v>
      </c>
      <c r="ENH53" s="775">
        <f t="shared" ref="ENH53:ENI53" si="2800">IF(OR(ENF26&lt;$C$18,ENF26&gt;($C$18+9)),0,IF($F$2=1,IF($F$53&lt;(INDEX($G$33:$AJ$33,MATCH($E$18,$G$31:$AJ$31))),ENF$28,ENF$38),ENF$28))</f>
        <v>0</v>
      </c>
      <c r="ENI53" s="775">
        <f t="shared" si="2800"/>
        <v>0</v>
      </c>
      <c r="ENJ53" s="775">
        <f t="shared" ref="ENJ53" si="2801">IF(OR(ENH26&lt;$C$18,ENH26&gt;($C$18+9)),0,IF($F$2=1,IF($F$53&lt;(INDEX($G$33:$AJ$33,MATCH($E$18,$G$31:$AJ$31))),ENH$28,ENH$38),ENH$28))</f>
        <v>0</v>
      </c>
      <c r="ENK53" s="775">
        <f t="shared" ref="ENK53:ENL53" si="2802">IF(OR(ENI26&lt;$C$18,ENI26&gt;($C$18+9)),0,IF($F$2=1,IF($F$53&lt;(INDEX($G$33:$AJ$33,MATCH($E$18,$G$31:$AJ$31))),ENI$28,ENI$38),ENI$28))</f>
        <v>0</v>
      </c>
      <c r="ENL53" s="775">
        <f t="shared" si="2802"/>
        <v>0</v>
      </c>
      <c r="ENM53" s="775">
        <f t="shared" ref="ENM53" si="2803">IF(OR(ENK26&lt;$C$18,ENK26&gt;($C$18+9)),0,IF($F$2=1,IF($F$53&lt;(INDEX($G$33:$AJ$33,MATCH($E$18,$G$31:$AJ$31))),ENK$28,ENK$38),ENK$28))</f>
        <v>0</v>
      </c>
      <c r="ENN53" s="775">
        <f t="shared" ref="ENN53:ENO53" si="2804">IF(OR(ENL26&lt;$C$18,ENL26&gt;($C$18+9)),0,IF($F$2=1,IF($F$53&lt;(INDEX($G$33:$AJ$33,MATCH($E$18,$G$31:$AJ$31))),ENL$28,ENL$38),ENL$28))</f>
        <v>0</v>
      </c>
      <c r="ENO53" s="775">
        <f t="shared" si="2804"/>
        <v>0</v>
      </c>
      <c r="ENP53" s="775">
        <f t="shared" ref="ENP53" si="2805">IF(OR(ENN26&lt;$C$18,ENN26&gt;($C$18+9)),0,IF($F$2=1,IF($F$53&lt;(INDEX($G$33:$AJ$33,MATCH($E$18,$G$31:$AJ$31))),ENN$28,ENN$38),ENN$28))</f>
        <v>0</v>
      </c>
      <c r="ENQ53" s="775">
        <f t="shared" ref="ENQ53:ENR53" si="2806">IF(OR(ENO26&lt;$C$18,ENO26&gt;($C$18+9)),0,IF($F$2=1,IF($F$53&lt;(INDEX($G$33:$AJ$33,MATCH($E$18,$G$31:$AJ$31))),ENO$28,ENO$38),ENO$28))</f>
        <v>0</v>
      </c>
      <c r="ENR53" s="775">
        <f t="shared" si="2806"/>
        <v>0</v>
      </c>
      <c r="ENS53" s="775">
        <f t="shared" ref="ENS53" si="2807">IF(OR(ENQ26&lt;$C$18,ENQ26&gt;($C$18+9)),0,IF($F$2=1,IF($F$53&lt;(INDEX($G$33:$AJ$33,MATCH($E$18,$G$31:$AJ$31))),ENQ$28,ENQ$38),ENQ$28))</f>
        <v>0</v>
      </c>
      <c r="ENT53" s="775">
        <f t="shared" ref="ENT53:ENU53" si="2808">IF(OR(ENR26&lt;$C$18,ENR26&gt;($C$18+9)),0,IF($F$2=1,IF($F$53&lt;(INDEX($G$33:$AJ$33,MATCH($E$18,$G$31:$AJ$31))),ENR$28,ENR$38),ENR$28))</f>
        <v>0</v>
      </c>
      <c r="ENU53" s="775">
        <f t="shared" si="2808"/>
        <v>0</v>
      </c>
      <c r="ENV53" s="775">
        <f t="shared" ref="ENV53" si="2809">IF(OR(ENT26&lt;$C$18,ENT26&gt;($C$18+9)),0,IF($F$2=1,IF($F$53&lt;(INDEX($G$33:$AJ$33,MATCH($E$18,$G$31:$AJ$31))),ENT$28,ENT$38),ENT$28))</f>
        <v>0</v>
      </c>
      <c r="ENW53" s="775">
        <f t="shared" ref="ENW53:ENX53" si="2810">IF(OR(ENU26&lt;$C$18,ENU26&gt;($C$18+9)),0,IF($F$2=1,IF($F$53&lt;(INDEX($G$33:$AJ$33,MATCH($E$18,$G$31:$AJ$31))),ENU$28,ENU$38),ENU$28))</f>
        <v>0</v>
      </c>
      <c r="ENX53" s="775">
        <f t="shared" si="2810"/>
        <v>0</v>
      </c>
      <c r="ENY53" s="775">
        <f t="shared" ref="ENY53" si="2811">IF(OR(ENW26&lt;$C$18,ENW26&gt;($C$18+9)),0,IF($F$2=1,IF($F$53&lt;(INDEX($G$33:$AJ$33,MATCH($E$18,$G$31:$AJ$31))),ENW$28,ENW$38),ENW$28))</f>
        <v>0</v>
      </c>
      <c r="ENZ53" s="775">
        <f t="shared" ref="ENZ53:EOA53" si="2812">IF(OR(ENX26&lt;$C$18,ENX26&gt;($C$18+9)),0,IF($F$2=1,IF($F$53&lt;(INDEX($G$33:$AJ$33,MATCH($E$18,$G$31:$AJ$31))),ENX$28,ENX$38),ENX$28))</f>
        <v>0</v>
      </c>
      <c r="EOA53" s="775">
        <f t="shared" si="2812"/>
        <v>0</v>
      </c>
      <c r="EOB53" s="775">
        <f t="shared" ref="EOB53" si="2813">IF(OR(ENZ26&lt;$C$18,ENZ26&gt;($C$18+9)),0,IF($F$2=1,IF($F$53&lt;(INDEX($G$33:$AJ$33,MATCH($E$18,$G$31:$AJ$31))),ENZ$28,ENZ$38),ENZ$28))</f>
        <v>0</v>
      </c>
      <c r="EOC53" s="775">
        <f t="shared" ref="EOC53:EOD53" si="2814">IF(OR(EOA26&lt;$C$18,EOA26&gt;($C$18+9)),0,IF($F$2=1,IF($F$53&lt;(INDEX($G$33:$AJ$33,MATCH($E$18,$G$31:$AJ$31))),EOA$28,EOA$38),EOA$28))</f>
        <v>0</v>
      </c>
      <c r="EOD53" s="775">
        <f t="shared" si="2814"/>
        <v>0</v>
      </c>
      <c r="EOE53" s="775">
        <f t="shared" ref="EOE53" si="2815">IF(OR(EOC26&lt;$C$18,EOC26&gt;($C$18+9)),0,IF($F$2=1,IF($F$53&lt;(INDEX($G$33:$AJ$33,MATCH($E$18,$G$31:$AJ$31))),EOC$28,EOC$38),EOC$28))</f>
        <v>0</v>
      </c>
      <c r="EOF53" s="775">
        <f t="shared" ref="EOF53:EOG53" si="2816">IF(OR(EOD26&lt;$C$18,EOD26&gt;($C$18+9)),0,IF($F$2=1,IF($F$53&lt;(INDEX($G$33:$AJ$33,MATCH($E$18,$G$31:$AJ$31))),EOD$28,EOD$38),EOD$28))</f>
        <v>0</v>
      </c>
      <c r="EOG53" s="775">
        <f t="shared" si="2816"/>
        <v>0</v>
      </c>
      <c r="EOH53" s="775">
        <f t="shared" ref="EOH53" si="2817">IF(OR(EOF26&lt;$C$18,EOF26&gt;($C$18+9)),0,IF($F$2=1,IF($F$53&lt;(INDEX($G$33:$AJ$33,MATCH($E$18,$G$31:$AJ$31))),EOF$28,EOF$38),EOF$28))</f>
        <v>0</v>
      </c>
      <c r="EOI53" s="775">
        <f t="shared" ref="EOI53:EOJ53" si="2818">IF(OR(EOG26&lt;$C$18,EOG26&gt;($C$18+9)),0,IF($F$2=1,IF($F$53&lt;(INDEX($G$33:$AJ$33,MATCH($E$18,$G$31:$AJ$31))),EOG$28,EOG$38),EOG$28))</f>
        <v>0</v>
      </c>
      <c r="EOJ53" s="775">
        <f t="shared" si="2818"/>
        <v>0</v>
      </c>
      <c r="EOK53" s="775">
        <f t="shared" ref="EOK53" si="2819">IF(OR(EOI26&lt;$C$18,EOI26&gt;($C$18+9)),0,IF($F$2=1,IF($F$53&lt;(INDEX($G$33:$AJ$33,MATCH($E$18,$G$31:$AJ$31))),EOI$28,EOI$38),EOI$28))</f>
        <v>0</v>
      </c>
      <c r="EOL53" s="775">
        <f t="shared" ref="EOL53:EOM53" si="2820">IF(OR(EOJ26&lt;$C$18,EOJ26&gt;($C$18+9)),0,IF($F$2=1,IF($F$53&lt;(INDEX($G$33:$AJ$33,MATCH($E$18,$G$31:$AJ$31))),EOJ$28,EOJ$38),EOJ$28))</f>
        <v>0</v>
      </c>
      <c r="EOM53" s="775">
        <f t="shared" si="2820"/>
        <v>0</v>
      </c>
      <c r="EON53" s="775">
        <f t="shared" ref="EON53" si="2821">IF(OR(EOL26&lt;$C$18,EOL26&gt;($C$18+9)),0,IF($F$2=1,IF($F$53&lt;(INDEX($G$33:$AJ$33,MATCH($E$18,$G$31:$AJ$31))),EOL$28,EOL$38),EOL$28))</f>
        <v>0</v>
      </c>
      <c r="EOO53" s="775">
        <f t="shared" ref="EOO53:EOP53" si="2822">IF(OR(EOM26&lt;$C$18,EOM26&gt;($C$18+9)),0,IF($F$2=1,IF($F$53&lt;(INDEX($G$33:$AJ$33,MATCH($E$18,$G$31:$AJ$31))),EOM$28,EOM$38),EOM$28))</f>
        <v>0</v>
      </c>
      <c r="EOP53" s="775">
        <f t="shared" si="2822"/>
        <v>0</v>
      </c>
      <c r="EOQ53" s="775">
        <f t="shared" ref="EOQ53" si="2823">IF(OR(EOO26&lt;$C$18,EOO26&gt;($C$18+9)),0,IF($F$2=1,IF($F$53&lt;(INDEX($G$33:$AJ$33,MATCH($E$18,$G$31:$AJ$31))),EOO$28,EOO$38),EOO$28))</f>
        <v>0</v>
      </c>
      <c r="EOR53" s="775">
        <f t="shared" ref="EOR53:EOS53" si="2824">IF(OR(EOP26&lt;$C$18,EOP26&gt;($C$18+9)),0,IF($F$2=1,IF($F$53&lt;(INDEX($G$33:$AJ$33,MATCH($E$18,$G$31:$AJ$31))),EOP$28,EOP$38),EOP$28))</f>
        <v>0</v>
      </c>
      <c r="EOS53" s="775">
        <f t="shared" si="2824"/>
        <v>0</v>
      </c>
      <c r="EOT53" s="775">
        <f t="shared" ref="EOT53" si="2825">IF(OR(EOR26&lt;$C$18,EOR26&gt;($C$18+9)),0,IF($F$2=1,IF($F$53&lt;(INDEX($G$33:$AJ$33,MATCH($E$18,$G$31:$AJ$31))),EOR$28,EOR$38),EOR$28))</f>
        <v>0</v>
      </c>
      <c r="EOU53" s="775">
        <f t="shared" ref="EOU53:EOV53" si="2826">IF(OR(EOS26&lt;$C$18,EOS26&gt;($C$18+9)),0,IF($F$2=1,IF($F$53&lt;(INDEX($G$33:$AJ$33,MATCH($E$18,$G$31:$AJ$31))),EOS$28,EOS$38),EOS$28))</f>
        <v>0</v>
      </c>
      <c r="EOV53" s="775">
        <f t="shared" si="2826"/>
        <v>0</v>
      </c>
      <c r="EOW53" s="775">
        <f t="shared" ref="EOW53" si="2827">IF(OR(EOU26&lt;$C$18,EOU26&gt;($C$18+9)),0,IF($F$2=1,IF($F$53&lt;(INDEX($G$33:$AJ$33,MATCH($E$18,$G$31:$AJ$31))),EOU$28,EOU$38),EOU$28))</f>
        <v>0</v>
      </c>
      <c r="EOX53" s="775">
        <f t="shared" ref="EOX53:EOY53" si="2828">IF(OR(EOV26&lt;$C$18,EOV26&gt;($C$18+9)),0,IF($F$2=1,IF($F$53&lt;(INDEX($G$33:$AJ$33,MATCH($E$18,$G$31:$AJ$31))),EOV$28,EOV$38),EOV$28))</f>
        <v>0</v>
      </c>
      <c r="EOY53" s="775">
        <f t="shared" si="2828"/>
        <v>0</v>
      </c>
      <c r="EOZ53" s="775">
        <f t="shared" ref="EOZ53" si="2829">IF(OR(EOX26&lt;$C$18,EOX26&gt;($C$18+9)),0,IF($F$2=1,IF($F$53&lt;(INDEX($G$33:$AJ$33,MATCH($E$18,$G$31:$AJ$31))),EOX$28,EOX$38),EOX$28))</f>
        <v>0</v>
      </c>
      <c r="EPA53" s="775">
        <f t="shared" ref="EPA53:EPB53" si="2830">IF(OR(EOY26&lt;$C$18,EOY26&gt;($C$18+9)),0,IF($F$2=1,IF($F$53&lt;(INDEX($G$33:$AJ$33,MATCH($E$18,$G$31:$AJ$31))),EOY$28,EOY$38),EOY$28))</f>
        <v>0</v>
      </c>
      <c r="EPB53" s="775">
        <f t="shared" si="2830"/>
        <v>0</v>
      </c>
      <c r="EPC53" s="775">
        <f t="shared" ref="EPC53" si="2831">IF(OR(EPA26&lt;$C$18,EPA26&gt;($C$18+9)),0,IF($F$2=1,IF($F$53&lt;(INDEX($G$33:$AJ$33,MATCH($E$18,$G$31:$AJ$31))),EPA$28,EPA$38),EPA$28))</f>
        <v>0</v>
      </c>
      <c r="EPD53" s="775">
        <f t="shared" ref="EPD53:EPE53" si="2832">IF(OR(EPB26&lt;$C$18,EPB26&gt;($C$18+9)),0,IF($F$2=1,IF($F$53&lt;(INDEX($G$33:$AJ$33,MATCH($E$18,$G$31:$AJ$31))),EPB$28,EPB$38),EPB$28))</f>
        <v>0</v>
      </c>
      <c r="EPE53" s="775">
        <f t="shared" si="2832"/>
        <v>0</v>
      </c>
      <c r="EPF53" s="775">
        <f t="shared" ref="EPF53" si="2833">IF(OR(EPD26&lt;$C$18,EPD26&gt;($C$18+9)),0,IF($F$2=1,IF($F$53&lt;(INDEX($G$33:$AJ$33,MATCH($E$18,$G$31:$AJ$31))),EPD$28,EPD$38),EPD$28))</f>
        <v>0</v>
      </c>
      <c r="EPG53" s="775">
        <f t="shared" ref="EPG53:EPH53" si="2834">IF(OR(EPE26&lt;$C$18,EPE26&gt;($C$18+9)),0,IF($F$2=1,IF($F$53&lt;(INDEX($G$33:$AJ$33,MATCH($E$18,$G$31:$AJ$31))),EPE$28,EPE$38),EPE$28))</f>
        <v>0</v>
      </c>
      <c r="EPH53" s="775">
        <f t="shared" si="2834"/>
        <v>0</v>
      </c>
      <c r="EPI53" s="775">
        <f t="shared" ref="EPI53" si="2835">IF(OR(EPG26&lt;$C$18,EPG26&gt;($C$18+9)),0,IF($F$2=1,IF($F$53&lt;(INDEX($G$33:$AJ$33,MATCH($E$18,$G$31:$AJ$31))),EPG$28,EPG$38),EPG$28))</f>
        <v>0</v>
      </c>
      <c r="EPJ53" s="775">
        <f t="shared" ref="EPJ53:EPK53" si="2836">IF(OR(EPH26&lt;$C$18,EPH26&gt;($C$18+9)),0,IF($F$2=1,IF($F$53&lt;(INDEX($G$33:$AJ$33,MATCH($E$18,$G$31:$AJ$31))),EPH$28,EPH$38),EPH$28))</f>
        <v>0</v>
      </c>
      <c r="EPK53" s="775">
        <f t="shared" si="2836"/>
        <v>0</v>
      </c>
      <c r="EPL53" s="775">
        <f t="shared" ref="EPL53" si="2837">IF(OR(EPJ26&lt;$C$18,EPJ26&gt;($C$18+9)),0,IF($F$2=1,IF($F$53&lt;(INDEX($G$33:$AJ$33,MATCH($E$18,$G$31:$AJ$31))),EPJ$28,EPJ$38),EPJ$28))</f>
        <v>0</v>
      </c>
      <c r="EPM53" s="775">
        <f t="shared" ref="EPM53:EPN53" si="2838">IF(OR(EPK26&lt;$C$18,EPK26&gt;($C$18+9)),0,IF($F$2=1,IF($F$53&lt;(INDEX($G$33:$AJ$33,MATCH($E$18,$G$31:$AJ$31))),EPK$28,EPK$38),EPK$28))</f>
        <v>0</v>
      </c>
      <c r="EPN53" s="775">
        <f t="shared" si="2838"/>
        <v>0</v>
      </c>
      <c r="EPO53" s="775">
        <f t="shared" ref="EPO53" si="2839">IF(OR(EPM26&lt;$C$18,EPM26&gt;($C$18+9)),0,IF($F$2=1,IF($F$53&lt;(INDEX($G$33:$AJ$33,MATCH($E$18,$G$31:$AJ$31))),EPM$28,EPM$38),EPM$28))</f>
        <v>0</v>
      </c>
      <c r="EPP53" s="775">
        <f t="shared" ref="EPP53:EPQ53" si="2840">IF(OR(EPN26&lt;$C$18,EPN26&gt;($C$18+9)),0,IF($F$2=1,IF($F$53&lt;(INDEX($G$33:$AJ$33,MATCH($E$18,$G$31:$AJ$31))),EPN$28,EPN$38),EPN$28))</f>
        <v>0</v>
      </c>
      <c r="EPQ53" s="775">
        <f t="shared" si="2840"/>
        <v>0</v>
      </c>
      <c r="EPR53" s="775">
        <f t="shared" ref="EPR53" si="2841">IF(OR(EPP26&lt;$C$18,EPP26&gt;($C$18+9)),0,IF($F$2=1,IF($F$53&lt;(INDEX($G$33:$AJ$33,MATCH($E$18,$G$31:$AJ$31))),EPP$28,EPP$38),EPP$28))</f>
        <v>0</v>
      </c>
      <c r="EPS53" s="775">
        <f t="shared" ref="EPS53:EPT53" si="2842">IF(OR(EPQ26&lt;$C$18,EPQ26&gt;($C$18+9)),0,IF($F$2=1,IF($F$53&lt;(INDEX($G$33:$AJ$33,MATCH($E$18,$G$31:$AJ$31))),EPQ$28,EPQ$38),EPQ$28))</f>
        <v>0</v>
      </c>
      <c r="EPT53" s="775">
        <f t="shared" si="2842"/>
        <v>0</v>
      </c>
      <c r="EPU53" s="775">
        <f t="shared" ref="EPU53" si="2843">IF(OR(EPS26&lt;$C$18,EPS26&gt;($C$18+9)),0,IF($F$2=1,IF($F$53&lt;(INDEX($G$33:$AJ$33,MATCH($E$18,$G$31:$AJ$31))),EPS$28,EPS$38),EPS$28))</f>
        <v>0</v>
      </c>
      <c r="EPV53" s="775">
        <f t="shared" ref="EPV53:EPW53" si="2844">IF(OR(EPT26&lt;$C$18,EPT26&gt;($C$18+9)),0,IF($F$2=1,IF($F$53&lt;(INDEX($G$33:$AJ$33,MATCH($E$18,$G$31:$AJ$31))),EPT$28,EPT$38),EPT$28))</f>
        <v>0</v>
      </c>
      <c r="EPW53" s="775">
        <f t="shared" si="2844"/>
        <v>0</v>
      </c>
      <c r="EPX53" s="775">
        <f t="shared" ref="EPX53" si="2845">IF(OR(EPV26&lt;$C$18,EPV26&gt;($C$18+9)),0,IF($F$2=1,IF($F$53&lt;(INDEX($G$33:$AJ$33,MATCH($E$18,$G$31:$AJ$31))),EPV$28,EPV$38),EPV$28))</f>
        <v>0</v>
      </c>
      <c r="EPY53" s="775">
        <f t="shared" ref="EPY53:EPZ53" si="2846">IF(OR(EPW26&lt;$C$18,EPW26&gt;($C$18+9)),0,IF($F$2=1,IF($F$53&lt;(INDEX($G$33:$AJ$33,MATCH($E$18,$G$31:$AJ$31))),EPW$28,EPW$38),EPW$28))</f>
        <v>0</v>
      </c>
      <c r="EPZ53" s="775">
        <f t="shared" si="2846"/>
        <v>0</v>
      </c>
      <c r="EQA53" s="775">
        <f t="shared" ref="EQA53" si="2847">IF(OR(EPY26&lt;$C$18,EPY26&gt;($C$18+9)),0,IF($F$2=1,IF($F$53&lt;(INDEX($G$33:$AJ$33,MATCH($E$18,$G$31:$AJ$31))),EPY$28,EPY$38),EPY$28))</f>
        <v>0</v>
      </c>
      <c r="EQB53" s="775">
        <f t="shared" ref="EQB53:EQC53" si="2848">IF(OR(EPZ26&lt;$C$18,EPZ26&gt;($C$18+9)),0,IF($F$2=1,IF($F$53&lt;(INDEX($G$33:$AJ$33,MATCH($E$18,$G$31:$AJ$31))),EPZ$28,EPZ$38),EPZ$28))</f>
        <v>0</v>
      </c>
      <c r="EQC53" s="775">
        <f t="shared" si="2848"/>
        <v>0</v>
      </c>
      <c r="EQD53" s="775">
        <f t="shared" ref="EQD53" si="2849">IF(OR(EQB26&lt;$C$18,EQB26&gt;($C$18+9)),0,IF($F$2=1,IF($F$53&lt;(INDEX($G$33:$AJ$33,MATCH($E$18,$G$31:$AJ$31))),EQB$28,EQB$38),EQB$28))</f>
        <v>0</v>
      </c>
      <c r="EQE53" s="775">
        <f t="shared" ref="EQE53:EQF53" si="2850">IF(OR(EQC26&lt;$C$18,EQC26&gt;($C$18+9)),0,IF($F$2=1,IF($F$53&lt;(INDEX($G$33:$AJ$33,MATCH($E$18,$G$31:$AJ$31))),EQC$28,EQC$38),EQC$28))</f>
        <v>0</v>
      </c>
      <c r="EQF53" s="775">
        <f t="shared" si="2850"/>
        <v>0</v>
      </c>
      <c r="EQG53" s="775">
        <f t="shared" ref="EQG53" si="2851">IF(OR(EQE26&lt;$C$18,EQE26&gt;($C$18+9)),0,IF($F$2=1,IF($F$53&lt;(INDEX($G$33:$AJ$33,MATCH($E$18,$G$31:$AJ$31))),EQE$28,EQE$38),EQE$28))</f>
        <v>0</v>
      </c>
      <c r="EQH53" s="775">
        <f t="shared" ref="EQH53:EQI53" si="2852">IF(OR(EQF26&lt;$C$18,EQF26&gt;($C$18+9)),0,IF($F$2=1,IF($F$53&lt;(INDEX($G$33:$AJ$33,MATCH($E$18,$G$31:$AJ$31))),EQF$28,EQF$38),EQF$28))</f>
        <v>0</v>
      </c>
      <c r="EQI53" s="775">
        <f t="shared" si="2852"/>
        <v>0</v>
      </c>
      <c r="EQJ53" s="775">
        <f t="shared" ref="EQJ53" si="2853">IF(OR(EQH26&lt;$C$18,EQH26&gt;($C$18+9)),0,IF($F$2=1,IF($F$53&lt;(INDEX($G$33:$AJ$33,MATCH($E$18,$G$31:$AJ$31))),EQH$28,EQH$38),EQH$28))</f>
        <v>0</v>
      </c>
      <c r="EQK53" s="775">
        <f t="shared" ref="EQK53:EQL53" si="2854">IF(OR(EQI26&lt;$C$18,EQI26&gt;($C$18+9)),0,IF($F$2=1,IF($F$53&lt;(INDEX($G$33:$AJ$33,MATCH($E$18,$G$31:$AJ$31))),EQI$28,EQI$38),EQI$28))</f>
        <v>0</v>
      </c>
      <c r="EQL53" s="775">
        <f t="shared" si="2854"/>
        <v>0</v>
      </c>
      <c r="EQM53" s="775">
        <f t="shared" ref="EQM53" si="2855">IF(OR(EQK26&lt;$C$18,EQK26&gt;($C$18+9)),0,IF($F$2=1,IF($F$53&lt;(INDEX($G$33:$AJ$33,MATCH($E$18,$G$31:$AJ$31))),EQK$28,EQK$38),EQK$28))</f>
        <v>0</v>
      </c>
      <c r="EQN53" s="775">
        <f t="shared" ref="EQN53:EQO53" si="2856">IF(OR(EQL26&lt;$C$18,EQL26&gt;($C$18+9)),0,IF($F$2=1,IF($F$53&lt;(INDEX($G$33:$AJ$33,MATCH($E$18,$G$31:$AJ$31))),EQL$28,EQL$38),EQL$28))</f>
        <v>0</v>
      </c>
      <c r="EQO53" s="775">
        <f t="shared" si="2856"/>
        <v>0</v>
      </c>
      <c r="EQP53" s="775">
        <f t="shared" ref="EQP53" si="2857">IF(OR(EQN26&lt;$C$18,EQN26&gt;($C$18+9)),0,IF($F$2=1,IF($F$53&lt;(INDEX($G$33:$AJ$33,MATCH($E$18,$G$31:$AJ$31))),EQN$28,EQN$38),EQN$28))</f>
        <v>0</v>
      </c>
      <c r="EQQ53" s="775">
        <f t="shared" ref="EQQ53:EQR53" si="2858">IF(OR(EQO26&lt;$C$18,EQO26&gt;($C$18+9)),0,IF($F$2=1,IF($F$53&lt;(INDEX($G$33:$AJ$33,MATCH($E$18,$G$31:$AJ$31))),EQO$28,EQO$38),EQO$28))</f>
        <v>0</v>
      </c>
      <c r="EQR53" s="775">
        <f t="shared" si="2858"/>
        <v>0</v>
      </c>
      <c r="EQS53" s="775">
        <f t="shared" ref="EQS53" si="2859">IF(OR(EQQ26&lt;$C$18,EQQ26&gt;($C$18+9)),0,IF($F$2=1,IF($F$53&lt;(INDEX($G$33:$AJ$33,MATCH($E$18,$G$31:$AJ$31))),EQQ$28,EQQ$38),EQQ$28))</f>
        <v>0</v>
      </c>
      <c r="EQT53" s="775">
        <f t="shared" ref="EQT53:EQU53" si="2860">IF(OR(EQR26&lt;$C$18,EQR26&gt;($C$18+9)),0,IF($F$2=1,IF($F$53&lt;(INDEX($G$33:$AJ$33,MATCH($E$18,$G$31:$AJ$31))),EQR$28,EQR$38),EQR$28))</f>
        <v>0</v>
      </c>
      <c r="EQU53" s="775">
        <f t="shared" si="2860"/>
        <v>0</v>
      </c>
      <c r="EQV53" s="775">
        <f t="shared" ref="EQV53" si="2861">IF(OR(EQT26&lt;$C$18,EQT26&gt;($C$18+9)),0,IF($F$2=1,IF($F$53&lt;(INDEX($G$33:$AJ$33,MATCH($E$18,$G$31:$AJ$31))),EQT$28,EQT$38),EQT$28))</f>
        <v>0</v>
      </c>
      <c r="EQW53" s="775">
        <f t="shared" ref="EQW53:EQX53" si="2862">IF(OR(EQU26&lt;$C$18,EQU26&gt;($C$18+9)),0,IF($F$2=1,IF($F$53&lt;(INDEX($G$33:$AJ$33,MATCH($E$18,$G$31:$AJ$31))),EQU$28,EQU$38),EQU$28))</f>
        <v>0</v>
      </c>
      <c r="EQX53" s="775">
        <f t="shared" si="2862"/>
        <v>0</v>
      </c>
      <c r="EQY53" s="775">
        <f t="shared" ref="EQY53" si="2863">IF(OR(EQW26&lt;$C$18,EQW26&gt;($C$18+9)),0,IF($F$2=1,IF($F$53&lt;(INDEX($G$33:$AJ$33,MATCH($E$18,$G$31:$AJ$31))),EQW$28,EQW$38),EQW$28))</f>
        <v>0</v>
      </c>
      <c r="EQZ53" s="775">
        <f t="shared" ref="EQZ53:ERA53" si="2864">IF(OR(EQX26&lt;$C$18,EQX26&gt;($C$18+9)),0,IF($F$2=1,IF($F$53&lt;(INDEX($G$33:$AJ$33,MATCH($E$18,$G$31:$AJ$31))),EQX$28,EQX$38),EQX$28))</f>
        <v>0</v>
      </c>
      <c r="ERA53" s="775">
        <f t="shared" si="2864"/>
        <v>0</v>
      </c>
      <c r="ERB53" s="775">
        <f t="shared" ref="ERB53" si="2865">IF(OR(EQZ26&lt;$C$18,EQZ26&gt;($C$18+9)),0,IF($F$2=1,IF($F$53&lt;(INDEX($G$33:$AJ$33,MATCH($E$18,$G$31:$AJ$31))),EQZ$28,EQZ$38),EQZ$28))</f>
        <v>0</v>
      </c>
      <c r="ERC53" s="775">
        <f t="shared" ref="ERC53:ERD53" si="2866">IF(OR(ERA26&lt;$C$18,ERA26&gt;($C$18+9)),0,IF($F$2=1,IF($F$53&lt;(INDEX($G$33:$AJ$33,MATCH($E$18,$G$31:$AJ$31))),ERA$28,ERA$38),ERA$28))</f>
        <v>0</v>
      </c>
      <c r="ERD53" s="775">
        <f t="shared" si="2866"/>
        <v>0</v>
      </c>
      <c r="ERE53" s="775">
        <f t="shared" ref="ERE53" si="2867">IF(OR(ERC26&lt;$C$18,ERC26&gt;($C$18+9)),0,IF($F$2=1,IF($F$53&lt;(INDEX($G$33:$AJ$33,MATCH($E$18,$G$31:$AJ$31))),ERC$28,ERC$38),ERC$28))</f>
        <v>0</v>
      </c>
      <c r="ERF53" s="775">
        <f t="shared" ref="ERF53:ERG53" si="2868">IF(OR(ERD26&lt;$C$18,ERD26&gt;($C$18+9)),0,IF($F$2=1,IF($F$53&lt;(INDEX($G$33:$AJ$33,MATCH($E$18,$G$31:$AJ$31))),ERD$28,ERD$38),ERD$28))</f>
        <v>0</v>
      </c>
      <c r="ERG53" s="775">
        <f t="shared" si="2868"/>
        <v>0</v>
      </c>
      <c r="ERH53" s="775">
        <f t="shared" ref="ERH53" si="2869">IF(OR(ERF26&lt;$C$18,ERF26&gt;($C$18+9)),0,IF($F$2=1,IF($F$53&lt;(INDEX($G$33:$AJ$33,MATCH($E$18,$G$31:$AJ$31))),ERF$28,ERF$38),ERF$28))</f>
        <v>0</v>
      </c>
      <c r="ERI53" s="775">
        <f t="shared" ref="ERI53:ERJ53" si="2870">IF(OR(ERG26&lt;$C$18,ERG26&gt;($C$18+9)),0,IF($F$2=1,IF($F$53&lt;(INDEX($G$33:$AJ$33,MATCH($E$18,$G$31:$AJ$31))),ERG$28,ERG$38),ERG$28))</f>
        <v>0</v>
      </c>
      <c r="ERJ53" s="775">
        <f t="shared" si="2870"/>
        <v>0</v>
      </c>
      <c r="ERK53" s="775">
        <f t="shared" ref="ERK53" si="2871">IF(OR(ERI26&lt;$C$18,ERI26&gt;($C$18+9)),0,IF($F$2=1,IF($F$53&lt;(INDEX($G$33:$AJ$33,MATCH($E$18,$G$31:$AJ$31))),ERI$28,ERI$38),ERI$28))</f>
        <v>0</v>
      </c>
      <c r="ERL53" s="775">
        <f t="shared" ref="ERL53:ERM53" si="2872">IF(OR(ERJ26&lt;$C$18,ERJ26&gt;($C$18+9)),0,IF($F$2=1,IF($F$53&lt;(INDEX($G$33:$AJ$33,MATCH($E$18,$G$31:$AJ$31))),ERJ$28,ERJ$38),ERJ$28))</f>
        <v>0</v>
      </c>
      <c r="ERM53" s="775">
        <f t="shared" si="2872"/>
        <v>0</v>
      </c>
      <c r="ERN53" s="775">
        <f t="shared" ref="ERN53" si="2873">IF(OR(ERL26&lt;$C$18,ERL26&gt;($C$18+9)),0,IF($F$2=1,IF($F$53&lt;(INDEX($G$33:$AJ$33,MATCH($E$18,$G$31:$AJ$31))),ERL$28,ERL$38),ERL$28))</f>
        <v>0</v>
      </c>
      <c r="ERO53" s="775">
        <f t="shared" ref="ERO53:ERP53" si="2874">IF(OR(ERM26&lt;$C$18,ERM26&gt;($C$18+9)),0,IF($F$2=1,IF($F$53&lt;(INDEX($G$33:$AJ$33,MATCH($E$18,$G$31:$AJ$31))),ERM$28,ERM$38),ERM$28))</f>
        <v>0</v>
      </c>
      <c r="ERP53" s="775">
        <f t="shared" si="2874"/>
        <v>0</v>
      </c>
      <c r="ERQ53" s="775">
        <f t="shared" ref="ERQ53" si="2875">IF(OR(ERO26&lt;$C$18,ERO26&gt;($C$18+9)),0,IF($F$2=1,IF($F$53&lt;(INDEX($G$33:$AJ$33,MATCH($E$18,$G$31:$AJ$31))),ERO$28,ERO$38),ERO$28))</f>
        <v>0</v>
      </c>
      <c r="ERR53" s="775">
        <f t="shared" ref="ERR53:ERS53" si="2876">IF(OR(ERP26&lt;$C$18,ERP26&gt;($C$18+9)),0,IF($F$2=1,IF($F$53&lt;(INDEX($G$33:$AJ$33,MATCH($E$18,$G$31:$AJ$31))),ERP$28,ERP$38),ERP$28))</f>
        <v>0</v>
      </c>
      <c r="ERS53" s="775">
        <f t="shared" si="2876"/>
        <v>0</v>
      </c>
      <c r="ERT53" s="775">
        <f t="shared" ref="ERT53" si="2877">IF(OR(ERR26&lt;$C$18,ERR26&gt;($C$18+9)),0,IF($F$2=1,IF($F$53&lt;(INDEX($G$33:$AJ$33,MATCH($E$18,$G$31:$AJ$31))),ERR$28,ERR$38),ERR$28))</f>
        <v>0</v>
      </c>
      <c r="ERU53" s="775">
        <f t="shared" ref="ERU53:ERV53" si="2878">IF(OR(ERS26&lt;$C$18,ERS26&gt;($C$18+9)),0,IF($F$2=1,IF($F$53&lt;(INDEX($G$33:$AJ$33,MATCH($E$18,$G$31:$AJ$31))),ERS$28,ERS$38),ERS$28))</f>
        <v>0</v>
      </c>
      <c r="ERV53" s="775">
        <f t="shared" si="2878"/>
        <v>0</v>
      </c>
      <c r="ERW53" s="775">
        <f t="shared" ref="ERW53" si="2879">IF(OR(ERU26&lt;$C$18,ERU26&gt;($C$18+9)),0,IF($F$2=1,IF($F$53&lt;(INDEX($G$33:$AJ$33,MATCH($E$18,$G$31:$AJ$31))),ERU$28,ERU$38),ERU$28))</f>
        <v>0</v>
      </c>
      <c r="ERX53" s="775">
        <f t="shared" ref="ERX53:ERY53" si="2880">IF(OR(ERV26&lt;$C$18,ERV26&gt;($C$18+9)),0,IF($F$2=1,IF($F$53&lt;(INDEX($G$33:$AJ$33,MATCH($E$18,$G$31:$AJ$31))),ERV$28,ERV$38),ERV$28))</f>
        <v>0</v>
      </c>
      <c r="ERY53" s="775">
        <f t="shared" si="2880"/>
        <v>0</v>
      </c>
      <c r="ERZ53" s="775">
        <f t="shared" ref="ERZ53" si="2881">IF(OR(ERX26&lt;$C$18,ERX26&gt;($C$18+9)),0,IF($F$2=1,IF($F$53&lt;(INDEX($G$33:$AJ$33,MATCH($E$18,$G$31:$AJ$31))),ERX$28,ERX$38),ERX$28))</f>
        <v>0</v>
      </c>
      <c r="ESA53" s="775">
        <f t="shared" ref="ESA53:ESB53" si="2882">IF(OR(ERY26&lt;$C$18,ERY26&gt;($C$18+9)),0,IF($F$2=1,IF($F$53&lt;(INDEX($G$33:$AJ$33,MATCH($E$18,$G$31:$AJ$31))),ERY$28,ERY$38),ERY$28))</f>
        <v>0</v>
      </c>
      <c r="ESB53" s="775">
        <f t="shared" si="2882"/>
        <v>0</v>
      </c>
      <c r="ESC53" s="775">
        <f t="shared" ref="ESC53" si="2883">IF(OR(ESA26&lt;$C$18,ESA26&gt;($C$18+9)),0,IF($F$2=1,IF($F$53&lt;(INDEX($G$33:$AJ$33,MATCH($E$18,$G$31:$AJ$31))),ESA$28,ESA$38),ESA$28))</f>
        <v>0</v>
      </c>
      <c r="ESD53" s="775">
        <f t="shared" ref="ESD53:ESE53" si="2884">IF(OR(ESB26&lt;$C$18,ESB26&gt;($C$18+9)),0,IF($F$2=1,IF($F$53&lt;(INDEX($G$33:$AJ$33,MATCH($E$18,$G$31:$AJ$31))),ESB$28,ESB$38),ESB$28))</f>
        <v>0</v>
      </c>
      <c r="ESE53" s="775">
        <f t="shared" si="2884"/>
        <v>0</v>
      </c>
      <c r="ESF53" s="775">
        <f t="shared" ref="ESF53" si="2885">IF(OR(ESD26&lt;$C$18,ESD26&gt;($C$18+9)),0,IF($F$2=1,IF($F$53&lt;(INDEX($G$33:$AJ$33,MATCH($E$18,$G$31:$AJ$31))),ESD$28,ESD$38),ESD$28))</f>
        <v>0</v>
      </c>
      <c r="ESG53" s="775">
        <f t="shared" ref="ESG53:ESH53" si="2886">IF(OR(ESE26&lt;$C$18,ESE26&gt;($C$18+9)),0,IF($F$2=1,IF($F$53&lt;(INDEX($G$33:$AJ$33,MATCH($E$18,$G$31:$AJ$31))),ESE$28,ESE$38),ESE$28))</f>
        <v>0</v>
      </c>
      <c r="ESH53" s="775">
        <f t="shared" si="2886"/>
        <v>0</v>
      </c>
      <c r="ESI53" s="775">
        <f t="shared" ref="ESI53" si="2887">IF(OR(ESG26&lt;$C$18,ESG26&gt;($C$18+9)),0,IF($F$2=1,IF($F$53&lt;(INDEX($G$33:$AJ$33,MATCH($E$18,$G$31:$AJ$31))),ESG$28,ESG$38),ESG$28))</f>
        <v>0</v>
      </c>
      <c r="ESJ53" s="775">
        <f t="shared" ref="ESJ53:ESK53" si="2888">IF(OR(ESH26&lt;$C$18,ESH26&gt;($C$18+9)),0,IF($F$2=1,IF($F$53&lt;(INDEX($G$33:$AJ$33,MATCH($E$18,$G$31:$AJ$31))),ESH$28,ESH$38),ESH$28))</f>
        <v>0</v>
      </c>
      <c r="ESK53" s="775">
        <f t="shared" si="2888"/>
        <v>0</v>
      </c>
      <c r="ESL53" s="775">
        <f t="shared" ref="ESL53" si="2889">IF(OR(ESJ26&lt;$C$18,ESJ26&gt;($C$18+9)),0,IF($F$2=1,IF($F$53&lt;(INDEX($G$33:$AJ$33,MATCH($E$18,$G$31:$AJ$31))),ESJ$28,ESJ$38),ESJ$28))</f>
        <v>0</v>
      </c>
      <c r="ESM53" s="775">
        <f t="shared" ref="ESM53:ESN53" si="2890">IF(OR(ESK26&lt;$C$18,ESK26&gt;($C$18+9)),0,IF($F$2=1,IF($F$53&lt;(INDEX($G$33:$AJ$33,MATCH($E$18,$G$31:$AJ$31))),ESK$28,ESK$38),ESK$28))</f>
        <v>0</v>
      </c>
      <c r="ESN53" s="775">
        <f t="shared" si="2890"/>
        <v>0</v>
      </c>
      <c r="ESO53" s="775">
        <f t="shared" ref="ESO53" si="2891">IF(OR(ESM26&lt;$C$18,ESM26&gt;($C$18+9)),0,IF($F$2=1,IF($F$53&lt;(INDEX($G$33:$AJ$33,MATCH($E$18,$G$31:$AJ$31))),ESM$28,ESM$38),ESM$28))</f>
        <v>0</v>
      </c>
      <c r="ESP53" s="775">
        <f t="shared" ref="ESP53:ESQ53" si="2892">IF(OR(ESN26&lt;$C$18,ESN26&gt;($C$18+9)),0,IF($F$2=1,IF($F$53&lt;(INDEX($G$33:$AJ$33,MATCH($E$18,$G$31:$AJ$31))),ESN$28,ESN$38),ESN$28))</f>
        <v>0</v>
      </c>
      <c r="ESQ53" s="775">
        <f t="shared" si="2892"/>
        <v>0</v>
      </c>
      <c r="ESR53" s="775">
        <f t="shared" ref="ESR53" si="2893">IF(OR(ESP26&lt;$C$18,ESP26&gt;($C$18+9)),0,IF($F$2=1,IF($F$53&lt;(INDEX($G$33:$AJ$33,MATCH($E$18,$G$31:$AJ$31))),ESP$28,ESP$38),ESP$28))</f>
        <v>0</v>
      </c>
      <c r="ESS53" s="775">
        <f t="shared" ref="ESS53:EST53" si="2894">IF(OR(ESQ26&lt;$C$18,ESQ26&gt;($C$18+9)),0,IF($F$2=1,IF($F$53&lt;(INDEX($G$33:$AJ$33,MATCH($E$18,$G$31:$AJ$31))),ESQ$28,ESQ$38),ESQ$28))</f>
        <v>0</v>
      </c>
      <c r="EST53" s="775">
        <f t="shared" si="2894"/>
        <v>0</v>
      </c>
      <c r="ESU53" s="775">
        <f t="shared" ref="ESU53" si="2895">IF(OR(ESS26&lt;$C$18,ESS26&gt;($C$18+9)),0,IF($F$2=1,IF($F$53&lt;(INDEX($G$33:$AJ$33,MATCH($E$18,$G$31:$AJ$31))),ESS$28,ESS$38),ESS$28))</f>
        <v>0</v>
      </c>
      <c r="ESV53" s="775">
        <f t="shared" ref="ESV53:ESW53" si="2896">IF(OR(EST26&lt;$C$18,EST26&gt;($C$18+9)),0,IF($F$2=1,IF($F$53&lt;(INDEX($G$33:$AJ$33,MATCH($E$18,$G$31:$AJ$31))),EST$28,EST$38),EST$28))</f>
        <v>0</v>
      </c>
      <c r="ESW53" s="775">
        <f t="shared" si="2896"/>
        <v>0</v>
      </c>
      <c r="ESX53" s="775">
        <f t="shared" ref="ESX53" si="2897">IF(OR(ESV26&lt;$C$18,ESV26&gt;($C$18+9)),0,IF($F$2=1,IF($F$53&lt;(INDEX($G$33:$AJ$33,MATCH($E$18,$G$31:$AJ$31))),ESV$28,ESV$38),ESV$28))</f>
        <v>0</v>
      </c>
      <c r="ESY53" s="775">
        <f t="shared" ref="ESY53:ESZ53" si="2898">IF(OR(ESW26&lt;$C$18,ESW26&gt;($C$18+9)),0,IF($F$2=1,IF($F$53&lt;(INDEX($G$33:$AJ$33,MATCH($E$18,$G$31:$AJ$31))),ESW$28,ESW$38),ESW$28))</f>
        <v>0</v>
      </c>
      <c r="ESZ53" s="775">
        <f t="shared" si="2898"/>
        <v>0</v>
      </c>
      <c r="ETA53" s="775">
        <f t="shared" ref="ETA53" si="2899">IF(OR(ESY26&lt;$C$18,ESY26&gt;($C$18+9)),0,IF($F$2=1,IF($F$53&lt;(INDEX($G$33:$AJ$33,MATCH($E$18,$G$31:$AJ$31))),ESY$28,ESY$38),ESY$28))</f>
        <v>0</v>
      </c>
      <c r="ETB53" s="775">
        <f t="shared" ref="ETB53:ETC53" si="2900">IF(OR(ESZ26&lt;$C$18,ESZ26&gt;($C$18+9)),0,IF($F$2=1,IF($F$53&lt;(INDEX($G$33:$AJ$33,MATCH($E$18,$G$31:$AJ$31))),ESZ$28,ESZ$38),ESZ$28))</f>
        <v>0</v>
      </c>
      <c r="ETC53" s="775">
        <f t="shared" si="2900"/>
        <v>0</v>
      </c>
      <c r="ETD53" s="775">
        <f t="shared" ref="ETD53" si="2901">IF(OR(ETB26&lt;$C$18,ETB26&gt;($C$18+9)),0,IF($F$2=1,IF($F$53&lt;(INDEX($G$33:$AJ$33,MATCH($E$18,$G$31:$AJ$31))),ETB$28,ETB$38),ETB$28))</f>
        <v>0</v>
      </c>
      <c r="ETE53" s="775">
        <f t="shared" ref="ETE53:ETF53" si="2902">IF(OR(ETC26&lt;$C$18,ETC26&gt;($C$18+9)),0,IF($F$2=1,IF($F$53&lt;(INDEX($G$33:$AJ$33,MATCH($E$18,$G$31:$AJ$31))),ETC$28,ETC$38),ETC$28))</f>
        <v>0</v>
      </c>
      <c r="ETF53" s="775">
        <f t="shared" si="2902"/>
        <v>0</v>
      </c>
      <c r="ETG53" s="775">
        <f t="shared" ref="ETG53" si="2903">IF(OR(ETE26&lt;$C$18,ETE26&gt;($C$18+9)),0,IF($F$2=1,IF($F$53&lt;(INDEX($G$33:$AJ$33,MATCH($E$18,$G$31:$AJ$31))),ETE$28,ETE$38),ETE$28))</f>
        <v>0</v>
      </c>
      <c r="ETH53" s="775">
        <f t="shared" ref="ETH53:ETI53" si="2904">IF(OR(ETF26&lt;$C$18,ETF26&gt;($C$18+9)),0,IF($F$2=1,IF($F$53&lt;(INDEX($G$33:$AJ$33,MATCH($E$18,$G$31:$AJ$31))),ETF$28,ETF$38),ETF$28))</f>
        <v>0</v>
      </c>
      <c r="ETI53" s="775">
        <f t="shared" si="2904"/>
        <v>0</v>
      </c>
      <c r="ETJ53" s="775">
        <f t="shared" ref="ETJ53" si="2905">IF(OR(ETH26&lt;$C$18,ETH26&gt;($C$18+9)),0,IF($F$2=1,IF($F$53&lt;(INDEX($G$33:$AJ$33,MATCH($E$18,$G$31:$AJ$31))),ETH$28,ETH$38),ETH$28))</f>
        <v>0</v>
      </c>
      <c r="ETK53" s="775">
        <f t="shared" ref="ETK53:ETL53" si="2906">IF(OR(ETI26&lt;$C$18,ETI26&gt;($C$18+9)),0,IF($F$2=1,IF($F$53&lt;(INDEX($G$33:$AJ$33,MATCH($E$18,$G$31:$AJ$31))),ETI$28,ETI$38),ETI$28))</f>
        <v>0</v>
      </c>
      <c r="ETL53" s="775">
        <f t="shared" si="2906"/>
        <v>0</v>
      </c>
      <c r="ETM53" s="775">
        <f t="shared" ref="ETM53" si="2907">IF(OR(ETK26&lt;$C$18,ETK26&gt;($C$18+9)),0,IF($F$2=1,IF($F$53&lt;(INDEX($G$33:$AJ$33,MATCH($E$18,$G$31:$AJ$31))),ETK$28,ETK$38),ETK$28))</f>
        <v>0</v>
      </c>
      <c r="ETN53" s="775">
        <f t="shared" ref="ETN53:ETO53" si="2908">IF(OR(ETL26&lt;$C$18,ETL26&gt;($C$18+9)),0,IF($F$2=1,IF($F$53&lt;(INDEX($G$33:$AJ$33,MATCH($E$18,$G$31:$AJ$31))),ETL$28,ETL$38),ETL$28))</f>
        <v>0</v>
      </c>
      <c r="ETO53" s="775">
        <f t="shared" si="2908"/>
        <v>0</v>
      </c>
      <c r="ETP53" s="775">
        <f t="shared" ref="ETP53" si="2909">IF(OR(ETN26&lt;$C$18,ETN26&gt;($C$18+9)),0,IF($F$2=1,IF($F$53&lt;(INDEX($G$33:$AJ$33,MATCH($E$18,$G$31:$AJ$31))),ETN$28,ETN$38),ETN$28))</f>
        <v>0</v>
      </c>
      <c r="ETQ53" s="775">
        <f t="shared" ref="ETQ53:ETR53" si="2910">IF(OR(ETO26&lt;$C$18,ETO26&gt;($C$18+9)),0,IF($F$2=1,IF($F$53&lt;(INDEX($G$33:$AJ$33,MATCH($E$18,$G$31:$AJ$31))),ETO$28,ETO$38),ETO$28))</f>
        <v>0</v>
      </c>
      <c r="ETR53" s="775">
        <f t="shared" si="2910"/>
        <v>0</v>
      </c>
      <c r="ETS53" s="775">
        <f t="shared" ref="ETS53" si="2911">IF(OR(ETQ26&lt;$C$18,ETQ26&gt;($C$18+9)),0,IF($F$2=1,IF($F$53&lt;(INDEX($G$33:$AJ$33,MATCH($E$18,$G$31:$AJ$31))),ETQ$28,ETQ$38),ETQ$28))</f>
        <v>0</v>
      </c>
      <c r="ETT53" s="775">
        <f t="shared" ref="ETT53:ETU53" si="2912">IF(OR(ETR26&lt;$C$18,ETR26&gt;($C$18+9)),0,IF($F$2=1,IF($F$53&lt;(INDEX($G$33:$AJ$33,MATCH($E$18,$G$31:$AJ$31))),ETR$28,ETR$38),ETR$28))</f>
        <v>0</v>
      </c>
      <c r="ETU53" s="775">
        <f t="shared" si="2912"/>
        <v>0</v>
      </c>
      <c r="ETV53" s="775">
        <f t="shared" ref="ETV53" si="2913">IF(OR(ETT26&lt;$C$18,ETT26&gt;($C$18+9)),0,IF($F$2=1,IF($F$53&lt;(INDEX($G$33:$AJ$33,MATCH($E$18,$G$31:$AJ$31))),ETT$28,ETT$38),ETT$28))</f>
        <v>0</v>
      </c>
      <c r="ETW53" s="775">
        <f t="shared" ref="ETW53:ETX53" si="2914">IF(OR(ETU26&lt;$C$18,ETU26&gt;($C$18+9)),0,IF($F$2=1,IF($F$53&lt;(INDEX($G$33:$AJ$33,MATCH($E$18,$G$31:$AJ$31))),ETU$28,ETU$38),ETU$28))</f>
        <v>0</v>
      </c>
      <c r="ETX53" s="775">
        <f t="shared" si="2914"/>
        <v>0</v>
      </c>
      <c r="ETY53" s="775">
        <f t="shared" ref="ETY53" si="2915">IF(OR(ETW26&lt;$C$18,ETW26&gt;($C$18+9)),0,IF($F$2=1,IF($F$53&lt;(INDEX($G$33:$AJ$33,MATCH($E$18,$G$31:$AJ$31))),ETW$28,ETW$38),ETW$28))</f>
        <v>0</v>
      </c>
      <c r="ETZ53" s="775">
        <f t="shared" ref="ETZ53:EUA53" si="2916">IF(OR(ETX26&lt;$C$18,ETX26&gt;($C$18+9)),0,IF($F$2=1,IF($F$53&lt;(INDEX($G$33:$AJ$33,MATCH($E$18,$G$31:$AJ$31))),ETX$28,ETX$38),ETX$28))</f>
        <v>0</v>
      </c>
      <c r="EUA53" s="775">
        <f t="shared" si="2916"/>
        <v>0</v>
      </c>
      <c r="EUB53" s="775">
        <f t="shared" ref="EUB53" si="2917">IF(OR(ETZ26&lt;$C$18,ETZ26&gt;($C$18+9)),0,IF($F$2=1,IF($F$53&lt;(INDEX($G$33:$AJ$33,MATCH($E$18,$G$31:$AJ$31))),ETZ$28,ETZ$38),ETZ$28))</f>
        <v>0</v>
      </c>
      <c r="EUC53" s="775">
        <f t="shared" ref="EUC53:EUD53" si="2918">IF(OR(EUA26&lt;$C$18,EUA26&gt;($C$18+9)),0,IF($F$2=1,IF($F$53&lt;(INDEX($G$33:$AJ$33,MATCH($E$18,$G$31:$AJ$31))),EUA$28,EUA$38),EUA$28))</f>
        <v>0</v>
      </c>
      <c r="EUD53" s="775">
        <f t="shared" si="2918"/>
        <v>0</v>
      </c>
      <c r="EUE53" s="775">
        <f t="shared" ref="EUE53" si="2919">IF(OR(EUC26&lt;$C$18,EUC26&gt;($C$18+9)),0,IF($F$2=1,IF($F$53&lt;(INDEX($G$33:$AJ$33,MATCH($E$18,$G$31:$AJ$31))),EUC$28,EUC$38),EUC$28))</f>
        <v>0</v>
      </c>
      <c r="EUF53" s="775">
        <f t="shared" ref="EUF53:EUG53" si="2920">IF(OR(EUD26&lt;$C$18,EUD26&gt;($C$18+9)),0,IF($F$2=1,IF($F$53&lt;(INDEX($G$33:$AJ$33,MATCH($E$18,$G$31:$AJ$31))),EUD$28,EUD$38),EUD$28))</f>
        <v>0</v>
      </c>
      <c r="EUG53" s="775">
        <f t="shared" si="2920"/>
        <v>0</v>
      </c>
      <c r="EUH53" s="775">
        <f t="shared" ref="EUH53" si="2921">IF(OR(EUF26&lt;$C$18,EUF26&gt;($C$18+9)),0,IF($F$2=1,IF($F$53&lt;(INDEX($G$33:$AJ$33,MATCH($E$18,$G$31:$AJ$31))),EUF$28,EUF$38),EUF$28))</f>
        <v>0</v>
      </c>
      <c r="EUI53" s="775">
        <f t="shared" ref="EUI53:EUJ53" si="2922">IF(OR(EUG26&lt;$C$18,EUG26&gt;($C$18+9)),0,IF($F$2=1,IF($F$53&lt;(INDEX($G$33:$AJ$33,MATCH($E$18,$G$31:$AJ$31))),EUG$28,EUG$38),EUG$28))</f>
        <v>0</v>
      </c>
      <c r="EUJ53" s="775">
        <f t="shared" si="2922"/>
        <v>0</v>
      </c>
      <c r="EUK53" s="775">
        <f t="shared" ref="EUK53" si="2923">IF(OR(EUI26&lt;$C$18,EUI26&gt;($C$18+9)),0,IF($F$2=1,IF($F$53&lt;(INDEX($G$33:$AJ$33,MATCH($E$18,$G$31:$AJ$31))),EUI$28,EUI$38),EUI$28))</f>
        <v>0</v>
      </c>
      <c r="EUL53" s="775">
        <f t="shared" ref="EUL53:EUM53" si="2924">IF(OR(EUJ26&lt;$C$18,EUJ26&gt;($C$18+9)),0,IF($F$2=1,IF($F$53&lt;(INDEX($G$33:$AJ$33,MATCH($E$18,$G$31:$AJ$31))),EUJ$28,EUJ$38),EUJ$28))</f>
        <v>0</v>
      </c>
      <c r="EUM53" s="775">
        <f t="shared" si="2924"/>
        <v>0</v>
      </c>
      <c r="EUN53" s="775">
        <f t="shared" ref="EUN53" si="2925">IF(OR(EUL26&lt;$C$18,EUL26&gt;($C$18+9)),0,IF($F$2=1,IF($F$53&lt;(INDEX($G$33:$AJ$33,MATCH($E$18,$G$31:$AJ$31))),EUL$28,EUL$38),EUL$28))</f>
        <v>0</v>
      </c>
      <c r="EUO53" s="775">
        <f t="shared" ref="EUO53:EUP53" si="2926">IF(OR(EUM26&lt;$C$18,EUM26&gt;($C$18+9)),0,IF($F$2=1,IF($F$53&lt;(INDEX($G$33:$AJ$33,MATCH($E$18,$G$31:$AJ$31))),EUM$28,EUM$38),EUM$28))</f>
        <v>0</v>
      </c>
      <c r="EUP53" s="775">
        <f t="shared" si="2926"/>
        <v>0</v>
      </c>
      <c r="EUQ53" s="775">
        <f t="shared" ref="EUQ53" si="2927">IF(OR(EUO26&lt;$C$18,EUO26&gt;($C$18+9)),0,IF($F$2=1,IF($F$53&lt;(INDEX($G$33:$AJ$33,MATCH($E$18,$G$31:$AJ$31))),EUO$28,EUO$38),EUO$28))</f>
        <v>0</v>
      </c>
      <c r="EUR53" s="775">
        <f t="shared" ref="EUR53:EUS53" si="2928">IF(OR(EUP26&lt;$C$18,EUP26&gt;($C$18+9)),0,IF($F$2=1,IF($F$53&lt;(INDEX($G$33:$AJ$33,MATCH($E$18,$G$31:$AJ$31))),EUP$28,EUP$38),EUP$28))</f>
        <v>0</v>
      </c>
      <c r="EUS53" s="775">
        <f t="shared" si="2928"/>
        <v>0</v>
      </c>
      <c r="EUT53" s="775">
        <f t="shared" ref="EUT53" si="2929">IF(OR(EUR26&lt;$C$18,EUR26&gt;($C$18+9)),0,IF($F$2=1,IF($F$53&lt;(INDEX($G$33:$AJ$33,MATCH($E$18,$G$31:$AJ$31))),EUR$28,EUR$38),EUR$28))</f>
        <v>0</v>
      </c>
      <c r="EUU53" s="775">
        <f t="shared" ref="EUU53:EUV53" si="2930">IF(OR(EUS26&lt;$C$18,EUS26&gt;($C$18+9)),0,IF($F$2=1,IF($F$53&lt;(INDEX($G$33:$AJ$33,MATCH($E$18,$G$31:$AJ$31))),EUS$28,EUS$38),EUS$28))</f>
        <v>0</v>
      </c>
      <c r="EUV53" s="775">
        <f t="shared" si="2930"/>
        <v>0</v>
      </c>
      <c r="EUW53" s="775">
        <f t="shared" ref="EUW53" si="2931">IF(OR(EUU26&lt;$C$18,EUU26&gt;($C$18+9)),0,IF($F$2=1,IF($F$53&lt;(INDEX($G$33:$AJ$33,MATCH($E$18,$G$31:$AJ$31))),EUU$28,EUU$38),EUU$28))</f>
        <v>0</v>
      </c>
      <c r="EUX53" s="775">
        <f t="shared" ref="EUX53:EUY53" si="2932">IF(OR(EUV26&lt;$C$18,EUV26&gt;($C$18+9)),0,IF($F$2=1,IF($F$53&lt;(INDEX($G$33:$AJ$33,MATCH($E$18,$G$31:$AJ$31))),EUV$28,EUV$38),EUV$28))</f>
        <v>0</v>
      </c>
      <c r="EUY53" s="775">
        <f t="shared" si="2932"/>
        <v>0</v>
      </c>
      <c r="EUZ53" s="775">
        <f t="shared" ref="EUZ53" si="2933">IF(OR(EUX26&lt;$C$18,EUX26&gt;($C$18+9)),0,IF($F$2=1,IF($F$53&lt;(INDEX($G$33:$AJ$33,MATCH($E$18,$G$31:$AJ$31))),EUX$28,EUX$38),EUX$28))</f>
        <v>0</v>
      </c>
      <c r="EVA53" s="775">
        <f t="shared" ref="EVA53:EVB53" si="2934">IF(OR(EUY26&lt;$C$18,EUY26&gt;($C$18+9)),0,IF($F$2=1,IF($F$53&lt;(INDEX($G$33:$AJ$33,MATCH($E$18,$G$31:$AJ$31))),EUY$28,EUY$38),EUY$28))</f>
        <v>0</v>
      </c>
      <c r="EVB53" s="775">
        <f t="shared" si="2934"/>
        <v>0</v>
      </c>
      <c r="EVC53" s="775">
        <f t="shared" ref="EVC53" si="2935">IF(OR(EVA26&lt;$C$18,EVA26&gt;($C$18+9)),0,IF($F$2=1,IF($F$53&lt;(INDEX($G$33:$AJ$33,MATCH($E$18,$G$31:$AJ$31))),EVA$28,EVA$38),EVA$28))</f>
        <v>0</v>
      </c>
      <c r="EVD53" s="775">
        <f t="shared" ref="EVD53:EVE53" si="2936">IF(OR(EVB26&lt;$C$18,EVB26&gt;($C$18+9)),0,IF($F$2=1,IF($F$53&lt;(INDEX($G$33:$AJ$33,MATCH($E$18,$G$31:$AJ$31))),EVB$28,EVB$38),EVB$28))</f>
        <v>0</v>
      </c>
      <c r="EVE53" s="775">
        <f t="shared" si="2936"/>
        <v>0</v>
      </c>
      <c r="EVF53" s="775">
        <f t="shared" ref="EVF53" si="2937">IF(OR(EVD26&lt;$C$18,EVD26&gt;($C$18+9)),0,IF($F$2=1,IF($F$53&lt;(INDEX($G$33:$AJ$33,MATCH($E$18,$G$31:$AJ$31))),EVD$28,EVD$38),EVD$28))</f>
        <v>0</v>
      </c>
      <c r="EVG53" s="775">
        <f t="shared" ref="EVG53:EVH53" si="2938">IF(OR(EVE26&lt;$C$18,EVE26&gt;($C$18+9)),0,IF($F$2=1,IF($F$53&lt;(INDEX($G$33:$AJ$33,MATCH($E$18,$G$31:$AJ$31))),EVE$28,EVE$38),EVE$28))</f>
        <v>0</v>
      </c>
      <c r="EVH53" s="775">
        <f t="shared" si="2938"/>
        <v>0</v>
      </c>
      <c r="EVI53" s="775">
        <f t="shared" ref="EVI53" si="2939">IF(OR(EVG26&lt;$C$18,EVG26&gt;($C$18+9)),0,IF($F$2=1,IF($F$53&lt;(INDEX($G$33:$AJ$33,MATCH($E$18,$G$31:$AJ$31))),EVG$28,EVG$38),EVG$28))</f>
        <v>0</v>
      </c>
      <c r="EVJ53" s="775">
        <f t="shared" ref="EVJ53:EVK53" si="2940">IF(OR(EVH26&lt;$C$18,EVH26&gt;($C$18+9)),0,IF($F$2=1,IF($F$53&lt;(INDEX($G$33:$AJ$33,MATCH($E$18,$G$31:$AJ$31))),EVH$28,EVH$38),EVH$28))</f>
        <v>0</v>
      </c>
      <c r="EVK53" s="775">
        <f t="shared" si="2940"/>
        <v>0</v>
      </c>
      <c r="EVL53" s="775">
        <f t="shared" ref="EVL53" si="2941">IF(OR(EVJ26&lt;$C$18,EVJ26&gt;($C$18+9)),0,IF($F$2=1,IF($F$53&lt;(INDEX($G$33:$AJ$33,MATCH($E$18,$G$31:$AJ$31))),EVJ$28,EVJ$38),EVJ$28))</f>
        <v>0</v>
      </c>
      <c r="EVM53" s="775">
        <f t="shared" ref="EVM53:EVN53" si="2942">IF(OR(EVK26&lt;$C$18,EVK26&gt;($C$18+9)),0,IF($F$2=1,IF($F$53&lt;(INDEX($G$33:$AJ$33,MATCH($E$18,$G$31:$AJ$31))),EVK$28,EVK$38),EVK$28))</f>
        <v>0</v>
      </c>
      <c r="EVN53" s="775">
        <f t="shared" si="2942"/>
        <v>0</v>
      </c>
      <c r="EVO53" s="775">
        <f t="shared" ref="EVO53" si="2943">IF(OR(EVM26&lt;$C$18,EVM26&gt;($C$18+9)),0,IF($F$2=1,IF($F$53&lt;(INDEX($G$33:$AJ$33,MATCH($E$18,$G$31:$AJ$31))),EVM$28,EVM$38),EVM$28))</f>
        <v>0</v>
      </c>
      <c r="EVP53" s="775">
        <f t="shared" ref="EVP53:EVQ53" si="2944">IF(OR(EVN26&lt;$C$18,EVN26&gt;($C$18+9)),0,IF($F$2=1,IF($F$53&lt;(INDEX($G$33:$AJ$33,MATCH($E$18,$G$31:$AJ$31))),EVN$28,EVN$38),EVN$28))</f>
        <v>0</v>
      </c>
      <c r="EVQ53" s="775">
        <f t="shared" si="2944"/>
        <v>0</v>
      </c>
      <c r="EVR53" s="775">
        <f t="shared" ref="EVR53" si="2945">IF(OR(EVP26&lt;$C$18,EVP26&gt;($C$18+9)),0,IF($F$2=1,IF($F$53&lt;(INDEX($G$33:$AJ$33,MATCH($E$18,$G$31:$AJ$31))),EVP$28,EVP$38),EVP$28))</f>
        <v>0</v>
      </c>
      <c r="EVS53" s="775">
        <f t="shared" ref="EVS53:EVT53" si="2946">IF(OR(EVQ26&lt;$C$18,EVQ26&gt;($C$18+9)),0,IF($F$2=1,IF($F$53&lt;(INDEX($G$33:$AJ$33,MATCH($E$18,$G$31:$AJ$31))),EVQ$28,EVQ$38),EVQ$28))</f>
        <v>0</v>
      </c>
      <c r="EVT53" s="775">
        <f t="shared" si="2946"/>
        <v>0</v>
      </c>
      <c r="EVU53" s="775">
        <f t="shared" ref="EVU53" si="2947">IF(OR(EVS26&lt;$C$18,EVS26&gt;($C$18+9)),0,IF($F$2=1,IF($F$53&lt;(INDEX($G$33:$AJ$33,MATCH($E$18,$G$31:$AJ$31))),EVS$28,EVS$38),EVS$28))</f>
        <v>0</v>
      </c>
      <c r="EVV53" s="775">
        <f t="shared" ref="EVV53:EVW53" si="2948">IF(OR(EVT26&lt;$C$18,EVT26&gt;($C$18+9)),0,IF($F$2=1,IF($F$53&lt;(INDEX($G$33:$AJ$33,MATCH($E$18,$G$31:$AJ$31))),EVT$28,EVT$38),EVT$28))</f>
        <v>0</v>
      </c>
      <c r="EVW53" s="775">
        <f t="shared" si="2948"/>
        <v>0</v>
      </c>
      <c r="EVX53" s="775">
        <f t="shared" ref="EVX53" si="2949">IF(OR(EVV26&lt;$C$18,EVV26&gt;($C$18+9)),0,IF($F$2=1,IF($F$53&lt;(INDEX($G$33:$AJ$33,MATCH($E$18,$G$31:$AJ$31))),EVV$28,EVV$38),EVV$28))</f>
        <v>0</v>
      </c>
      <c r="EVY53" s="775">
        <f t="shared" ref="EVY53:EVZ53" si="2950">IF(OR(EVW26&lt;$C$18,EVW26&gt;($C$18+9)),0,IF($F$2=1,IF($F$53&lt;(INDEX($G$33:$AJ$33,MATCH($E$18,$G$31:$AJ$31))),EVW$28,EVW$38),EVW$28))</f>
        <v>0</v>
      </c>
      <c r="EVZ53" s="775">
        <f t="shared" si="2950"/>
        <v>0</v>
      </c>
      <c r="EWA53" s="775">
        <f t="shared" ref="EWA53" si="2951">IF(OR(EVY26&lt;$C$18,EVY26&gt;($C$18+9)),0,IF($F$2=1,IF($F$53&lt;(INDEX($G$33:$AJ$33,MATCH($E$18,$G$31:$AJ$31))),EVY$28,EVY$38),EVY$28))</f>
        <v>0</v>
      </c>
      <c r="EWB53" s="775">
        <f t="shared" ref="EWB53:EWC53" si="2952">IF(OR(EVZ26&lt;$C$18,EVZ26&gt;($C$18+9)),0,IF($F$2=1,IF($F$53&lt;(INDEX($G$33:$AJ$33,MATCH($E$18,$G$31:$AJ$31))),EVZ$28,EVZ$38),EVZ$28))</f>
        <v>0</v>
      </c>
      <c r="EWC53" s="775">
        <f t="shared" si="2952"/>
        <v>0</v>
      </c>
      <c r="EWD53" s="775">
        <f t="shared" ref="EWD53" si="2953">IF(OR(EWB26&lt;$C$18,EWB26&gt;($C$18+9)),0,IF($F$2=1,IF($F$53&lt;(INDEX($G$33:$AJ$33,MATCH($E$18,$G$31:$AJ$31))),EWB$28,EWB$38),EWB$28))</f>
        <v>0</v>
      </c>
      <c r="EWE53" s="775">
        <f t="shared" ref="EWE53:EWF53" si="2954">IF(OR(EWC26&lt;$C$18,EWC26&gt;($C$18+9)),0,IF($F$2=1,IF($F$53&lt;(INDEX($G$33:$AJ$33,MATCH($E$18,$G$31:$AJ$31))),EWC$28,EWC$38),EWC$28))</f>
        <v>0</v>
      </c>
      <c r="EWF53" s="775">
        <f t="shared" si="2954"/>
        <v>0</v>
      </c>
      <c r="EWG53" s="775">
        <f t="shared" ref="EWG53" si="2955">IF(OR(EWE26&lt;$C$18,EWE26&gt;($C$18+9)),0,IF($F$2=1,IF($F$53&lt;(INDEX($G$33:$AJ$33,MATCH($E$18,$G$31:$AJ$31))),EWE$28,EWE$38),EWE$28))</f>
        <v>0</v>
      </c>
      <c r="EWH53" s="775">
        <f t="shared" ref="EWH53:EWI53" si="2956">IF(OR(EWF26&lt;$C$18,EWF26&gt;($C$18+9)),0,IF($F$2=1,IF($F$53&lt;(INDEX($G$33:$AJ$33,MATCH($E$18,$G$31:$AJ$31))),EWF$28,EWF$38),EWF$28))</f>
        <v>0</v>
      </c>
      <c r="EWI53" s="775">
        <f t="shared" si="2956"/>
        <v>0</v>
      </c>
      <c r="EWJ53" s="775">
        <f t="shared" ref="EWJ53" si="2957">IF(OR(EWH26&lt;$C$18,EWH26&gt;($C$18+9)),0,IF($F$2=1,IF($F$53&lt;(INDEX($G$33:$AJ$33,MATCH($E$18,$G$31:$AJ$31))),EWH$28,EWH$38),EWH$28))</f>
        <v>0</v>
      </c>
      <c r="EWK53" s="775">
        <f t="shared" ref="EWK53:EWL53" si="2958">IF(OR(EWI26&lt;$C$18,EWI26&gt;($C$18+9)),0,IF($F$2=1,IF($F$53&lt;(INDEX($G$33:$AJ$33,MATCH($E$18,$G$31:$AJ$31))),EWI$28,EWI$38),EWI$28))</f>
        <v>0</v>
      </c>
      <c r="EWL53" s="775">
        <f t="shared" si="2958"/>
        <v>0</v>
      </c>
      <c r="EWM53" s="775">
        <f t="shared" ref="EWM53" si="2959">IF(OR(EWK26&lt;$C$18,EWK26&gt;($C$18+9)),0,IF($F$2=1,IF($F$53&lt;(INDEX($G$33:$AJ$33,MATCH($E$18,$G$31:$AJ$31))),EWK$28,EWK$38),EWK$28))</f>
        <v>0</v>
      </c>
      <c r="EWN53" s="775">
        <f t="shared" ref="EWN53:EWO53" si="2960">IF(OR(EWL26&lt;$C$18,EWL26&gt;($C$18+9)),0,IF($F$2=1,IF($F$53&lt;(INDEX($G$33:$AJ$33,MATCH($E$18,$G$31:$AJ$31))),EWL$28,EWL$38),EWL$28))</f>
        <v>0</v>
      </c>
      <c r="EWO53" s="775">
        <f t="shared" si="2960"/>
        <v>0</v>
      </c>
      <c r="EWP53" s="775">
        <f t="shared" ref="EWP53" si="2961">IF(OR(EWN26&lt;$C$18,EWN26&gt;($C$18+9)),0,IF($F$2=1,IF($F$53&lt;(INDEX($G$33:$AJ$33,MATCH($E$18,$G$31:$AJ$31))),EWN$28,EWN$38),EWN$28))</f>
        <v>0</v>
      </c>
      <c r="EWQ53" s="775">
        <f t="shared" ref="EWQ53:EWR53" si="2962">IF(OR(EWO26&lt;$C$18,EWO26&gt;($C$18+9)),0,IF($F$2=1,IF($F$53&lt;(INDEX($G$33:$AJ$33,MATCH($E$18,$G$31:$AJ$31))),EWO$28,EWO$38),EWO$28))</f>
        <v>0</v>
      </c>
      <c r="EWR53" s="775">
        <f t="shared" si="2962"/>
        <v>0</v>
      </c>
      <c r="EWS53" s="775">
        <f t="shared" ref="EWS53" si="2963">IF(OR(EWQ26&lt;$C$18,EWQ26&gt;($C$18+9)),0,IF($F$2=1,IF($F$53&lt;(INDEX($G$33:$AJ$33,MATCH($E$18,$G$31:$AJ$31))),EWQ$28,EWQ$38),EWQ$28))</f>
        <v>0</v>
      </c>
      <c r="EWT53" s="775">
        <f t="shared" ref="EWT53:EWU53" si="2964">IF(OR(EWR26&lt;$C$18,EWR26&gt;($C$18+9)),0,IF($F$2=1,IF($F$53&lt;(INDEX($G$33:$AJ$33,MATCH($E$18,$G$31:$AJ$31))),EWR$28,EWR$38),EWR$28))</f>
        <v>0</v>
      </c>
      <c r="EWU53" s="775">
        <f t="shared" si="2964"/>
        <v>0</v>
      </c>
      <c r="EWV53" s="775">
        <f t="shared" ref="EWV53" si="2965">IF(OR(EWT26&lt;$C$18,EWT26&gt;($C$18+9)),0,IF($F$2=1,IF($F$53&lt;(INDEX($G$33:$AJ$33,MATCH($E$18,$G$31:$AJ$31))),EWT$28,EWT$38),EWT$28))</f>
        <v>0</v>
      </c>
      <c r="EWW53" s="775">
        <f t="shared" ref="EWW53:EWX53" si="2966">IF(OR(EWU26&lt;$C$18,EWU26&gt;($C$18+9)),0,IF($F$2=1,IF($F$53&lt;(INDEX($G$33:$AJ$33,MATCH($E$18,$G$31:$AJ$31))),EWU$28,EWU$38),EWU$28))</f>
        <v>0</v>
      </c>
      <c r="EWX53" s="775">
        <f t="shared" si="2966"/>
        <v>0</v>
      </c>
      <c r="EWY53" s="775">
        <f t="shared" ref="EWY53" si="2967">IF(OR(EWW26&lt;$C$18,EWW26&gt;($C$18+9)),0,IF($F$2=1,IF($F$53&lt;(INDEX($G$33:$AJ$33,MATCH($E$18,$G$31:$AJ$31))),EWW$28,EWW$38),EWW$28))</f>
        <v>0</v>
      </c>
      <c r="EWZ53" s="775">
        <f t="shared" ref="EWZ53:EXA53" si="2968">IF(OR(EWX26&lt;$C$18,EWX26&gt;($C$18+9)),0,IF($F$2=1,IF($F$53&lt;(INDEX($G$33:$AJ$33,MATCH($E$18,$G$31:$AJ$31))),EWX$28,EWX$38),EWX$28))</f>
        <v>0</v>
      </c>
      <c r="EXA53" s="775">
        <f t="shared" si="2968"/>
        <v>0</v>
      </c>
      <c r="EXB53" s="775">
        <f t="shared" ref="EXB53" si="2969">IF(OR(EWZ26&lt;$C$18,EWZ26&gt;($C$18+9)),0,IF($F$2=1,IF($F$53&lt;(INDEX($G$33:$AJ$33,MATCH($E$18,$G$31:$AJ$31))),EWZ$28,EWZ$38),EWZ$28))</f>
        <v>0</v>
      </c>
      <c r="EXC53" s="775">
        <f t="shared" ref="EXC53:EXD53" si="2970">IF(OR(EXA26&lt;$C$18,EXA26&gt;($C$18+9)),0,IF($F$2=1,IF($F$53&lt;(INDEX($G$33:$AJ$33,MATCH($E$18,$G$31:$AJ$31))),EXA$28,EXA$38),EXA$28))</f>
        <v>0</v>
      </c>
      <c r="EXD53" s="775">
        <f t="shared" si="2970"/>
        <v>0</v>
      </c>
      <c r="EXE53" s="775">
        <f t="shared" ref="EXE53" si="2971">IF(OR(EXC26&lt;$C$18,EXC26&gt;($C$18+9)),0,IF($F$2=1,IF($F$53&lt;(INDEX($G$33:$AJ$33,MATCH($E$18,$G$31:$AJ$31))),EXC$28,EXC$38),EXC$28))</f>
        <v>0</v>
      </c>
      <c r="EXF53" s="775">
        <f t="shared" ref="EXF53:EXG53" si="2972">IF(OR(EXD26&lt;$C$18,EXD26&gt;($C$18+9)),0,IF($F$2=1,IF($F$53&lt;(INDEX($G$33:$AJ$33,MATCH($E$18,$G$31:$AJ$31))),EXD$28,EXD$38),EXD$28))</f>
        <v>0</v>
      </c>
      <c r="EXG53" s="775">
        <f t="shared" si="2972"/>
        <v>0</v>
      </c>
      <c r="EXH53" s="775">
        <f t="shared" ref="EXH53" si="2973">IF(OR(EXF26&lt;$C$18,EXF26&gt;($C$18+9)),0,IF($F$2=1,IF($F$53&lt;(INDEX($G$33:$AJ$33,MATCH($E$18,$G$31:$AJ$31))),EXF$28,EXF$38),EXF$28))</f>
        <v>0</v>
      </c>
      <c r="EXI53" s="775">
        <f t="shared" ref="EXI53:EXJ53" si="2974">IF(OR(EXG26&lt;$C$18,EXG26&gt;($C$18+9)),0,IF($F$2=1,IF($F$53&lt;(INDEX($G$33:$AJ$33,MATCH($E$18,$G$31:$AJ$31))),EXG$28,EXG$38),EXG$28))</f>
        <v>0</v>
      </c>
      <c r="EXJ53" s="775">
        <f t="shared" si="2974"/>
        <v>0</v>
      </c>
      <c r="EXK53" s="775">
        <f t="shared" ref="EXK53" si="2975">IF(OR(EXI26&lt;$C$18,EXI26&gt;($C$18+9)),0,IF($F$2=1,IF($F$53&lt;(INDEX($G$33:$AJ$33,MATCH($E$18,$G$31:$AJ$31))),EXI$28,EXI$38),EXI$28))</f>
        <v>0</v>
      </c>
      <c r="EXL53" s="775">
        <f t="shared" ref="EXL53:EXM53" si="2976">IF(OR(EXJ26&lt;$C$18,EXJ26&gt;($C$18+9)),0,IF($F$2=1,IF($F$53&lt;(INDEX($G$33:$AJ$33,MATCH($E$18,$G$31:$AJ$31))),EXJ$28,EXJ$38),EXJ$28))</f>
        <v>0</v>
      </c>
      <c r="EXM53" s="775">
        <f t="shared" si="2976"/>
        <v>0</v>
      </c>
      <c r="EXN53" s="775">
        <f t="shared" ref="EXN53" si="2977">IF(OR(EXL26&lt;$C$18,EXL26&gt;($C$18+9)),0,IF($F$2=1,IF($F$53&lt;(INDEX($G$33:$AJ$33,MATCH($E$18,$G$31:$AJ$31))),EXL$28,EXL$38),EXL$28))</f>
        <v>0</v>
      </c>
      <c r="EXO53" s="775">
        <f t="shared" ref="EXO53:EXP53" si="2978">IF(OR(EXM26&lt;$C$18,EXM26&gt;($C$18+9)),0,IF($F$2=1,IF($F$53&lt;(INDEX($G$33:$AJ$33,MATCH($E$18,$G$31:$AJ$31))),EXM$28,EXM$38),EXM$28))</f>
        <v>0</v>
      </c>
      <c r="EXP53" s="775">
        <f t="shared" si="2978"/>
        <v>0</v>
      </c>
      <c r="EXQ53" s="775">
        <f t="shared" ref="EXQ53" si="2979">IF(OR(EXO26&lt;$C$18,EXO26&gt;($C$18+9)),0,IF($F$2=1,IF($F$53&lt;(INDEX($G$33:$AJ$33,MATCH($E$18,$G$31:$AJ$31))),EXO$28,EXO$38),EXO$28))</f>
        <v>0</v>
      </c>
      <c r="EXR53" s="775">
        <f t="shared" ref="EXR53:EXS53" si="2980">IF(OR(EXP26&lt;$C$18,EXP26&gt;($C$18+9)),0,IF($F$2=1,IF($F$53&lt;(INDEX($G$33:$AJ$33,MATCH($E$18,$G$31:$AJ$31))),EXP$28,EXP$38),EXP$28))</f>
        <v>0</v>
      </c>
      <c r="EXS53" s="775">
        <f t="shared" si="2980"/>
        <v>0</v>
      </c>
      <c r="EXT53" s="775">
        <f t="shared" ref="EXT53" si="2981">IF(OR(EXR26&lt;$C$18,EXR26&gt;($C$18+9)),0,IF($F$2=1,IF($F$53&lt;(INDEX($G$33:$AJ$33,MATCH($E$18,$G$31:$AJ$31))),EXR$28,EXR$38),EXR$28))</f>
        <v>0</v>
      </c>
      <c r="EXU53" s="775">
        <f t="shared" ref="EXU53:EXV53" si="2982">IF(OR(EXS26&lt;$C$18,EXS26&gt;($C$18+9)),0,IF($F$2=1,IF($F$53&lt;(INDEX($G$33:$AJ$33,MATCH($E$18,$G$31:$AJ$31))),EXS$28,EXS$38),EXS$28))</f>
        <v>0</v>
      </c>
      <c r="EXV53" s="775">
        <f t="shared" si="2982"/>
        <v>0</v>
      </c>
      <c r="EXW53" s="775">
        <f t="shared" ref="EXW53" si="2983">IF(OR(EXU26&lt;$C$18,EXU26&gt;($C$18+9)),0,IF($F$2=1,IF($F$53&lt;(INDEX($G$33:$AJ$33,MATCH($E$18,$G$31:$AJ$31))),EXU$28,EXU$38),EXU$28))</f>
        <v>0</v>
      </c>
      <c r="EXX53" s="775">
        <f t="shared" ref="EXX53:EXY53" si="2984">IF(OR(EXV26&lt;$C$18,EXV26&gt;($C$18+9)),0,IF($F$2=1,IF($F$53&lt;(INDEX($G$33:$AJ$33,MATCH($E$18,$G$31:$AJ$31))),EXV$28,EXV$38),EXV$28))</f>
        <v>0</v>
      </c>
      <c r="EXY53" s="775">
        <f t="shared" si="2984"/>
        <v>0</v>
      </c>
      <c r="EXZ53" s="775">
        <f t="shared" ref="EXZ53" si="2985">IF(OR(EXX26&lt;$C$18,EXX26&gt;($C$18+9)),0,IF($F$2=1,IF($F$53&lt;(INDEX($G$33:$AJ$33,MATCH($E$18,$G$31:$AJ$31))),EXX$28,EXX$38),EXX$28))</f>
        <v>0</v>
      </c>
      <c r="EYA53" s="775">
        <f t="shared" ref="EYA53:EYB53" si="2986">IF(OR(EXY26&lt;$C$18,EXY26&gt;($C$18+9)),0,IF($F$2=1,IF($F$53&lt;(INDEX($G$33:$AJ$33,MATCH($E$18,$G$31:$AJ$31))),EXY$28,EXY$38),EXY$28))</f>
        <v>0</v>
      </c>
      <c r="EYB53" s="775">
        <f t="shared" si="2986"/>
        <v>0</v>
      </c>
      <c r="EYC53" s="775">
        <f t="shared" ref="EYC53" si="2987">IF(OR(EYA26&lt;$C$18,EYA26&gt;($C$18+9)),0,IF($F$2=1,IF($F$53&lt;(INDEX($G$33:$AJ$33,MATCH($E$18,$G$31:$AJ$31))),EYA$28,EYA$38),EYA$28))</f>
        <v>0</v>
      </c>
      <c r="EYD53" s="775">
        <f t="shared" ref="EYD53:EYE53" si="2988">IF(OR(EYB26&lt;$C$18,EYB26&gt;($C$18+9)),0,IF($F$2=1,IF($F$53&lt;(INDEX($G$33:$AJ$33,MATCH($E$18,$G$31:$AJ$31))),EYB$28,EYB$38),EYB$28))</f>
        <v>0</v>
      </c>
      <c r="EYE53" s="775">
        <f t="shared" si="2988"/>
        <v>0</v>
      </c>
      <c r="EYF53" s="775">
        <f t="shared" ref="EYF53" si="2989">IF(OR(EYD26&lt;$C$18,EYD26&gt;($C$18+9)),0,IF($F$2=1,IF($F$53&lt;(INDEX($G$33:$AJ$33,MATCH($E$18,$G$31:$AJ$31))),EYD$28,EYD$38),EYD$28))</f>
        <v>0</v>
      </c>
      <c r="EYG53" s="775">
        <f t="shared" ref="EYG53:EYH53" si="2990">IF(OR(EYE26&lt;$C$18,EYE26&gt;($C$18+9)),0,IF($F$2=1,IF($F$53&lt;(INDEX($G$33:$AJ$33,MATCH($E$18,$G$31:$AJ$31))),EYE$28,EYE$38),EYE$28))</f>
        <v>0</v>
      </c>
      <c r="EYH53" s="775">
        <f t="shared" si="2990"/>
        <v>0</v>
      </c>
      <c r="EYI53" s="775">
        <f t="shared" ref="EYI53" si="2991">IF(OR(EYG26&lt;$C$18,EYG26&gt;($C$18+9)),0,IF($F$2=1,IF($F$53&lt;(INDEX($G$33:$AJ$33,MATCH($E$18,$G$31:$AJ$31))),EYG$28,EYG$38),EYG$28))</f>
        <v>0</v>
      </c>
      <c r="EYJ53" s="775">
        <f t="shared" ref="EYJ53:EYK53" si="2992">IF(OR(EYH26&lt;$C$18,EYH26&gt;($C$18+9)),0,IF($F$2=1,IF($F$53&lt;(INDEX($G$33:$AJ$33,MATCH($E$18,$G$31:$AJ$31))),EYH$28,EYH$38),EYH$28))</f>
        <v>0</v>
      </c>
      <c r="EYK53" s="775">
        <f t="shared" si="2992"/>
        <v>0</v>
      </c>
      <c r="EYL53" s="775">
        <f t="shared" ref="EYL53" si="2993">IF(OR(EYJ26&lt;$C$18,EYJ26&gt;($C$18+9)),0,IF($F$2=1,IF($F$53&lt;(INDEX($G$33:$AJ$33,MATCH($E$18,$G$31:$AJ$31))),EYJ$28,EYJ$38),EYJ$28))</f>
        <v>0</v>
      </c>
      <c r="EYM53" s="775">
        <f t="shared" ref="EYM53:EYN53" si="2994">IF(OR(EYK26&lt;$C$18,EYK26&gt;($C$18+9)),0,IF($F$2=1,IF($F$53&lt;(INDEX($G$33:$AJ$33,MATCH($E$18,$G$31:$AJ$31))),EYK$28,EYK$38),EYK$28))</f>
        <v>0</v>
      </c>
      <c r="EYN53" s="775">
        <f t="shared" si="2994"/>
        <v>0</v>
      </c>
      <c r="EYO53" s="775">
        <f t="shared" ref="EYO53" si="2995">IF(OR(EYM26&lt;$C$18,EYM26&gt;($C$18+9)),0,IF($F$2=1,IF($F$53&lt;(INDEX($G$33:$AJ$33,MATCH($E$18,$G$31:$AJ$31))),EYM$28,EYM$38),EYM$28))</f>
        <v>0</v>
      </c>
      <c r="EYP53" s="775">
        <f t="shared" ref="EYP53:EYQ53" si="2996">IF(OR(EYN26&lt;$C$18,EYN26&gt;($C$18+9)),0,IF($F$2=1,IF($F$53&lt;(INDEX($G$33:$AJ$33,MATCH($E$18,$G$31:$AJ$31))),EYN$28,EYN$38),EYN$28))</f>
        <v>0</v>
      </c>
      <c r="EYQ53" s="775">
        <f t="shared" si="2996"/>
        <v>0</v>
      </c>
      <c r="EYR53" s="775">
        <f t="shared" ref="EYR53" si="2997">IF(OR(EYP26&lt;$C$18,EYP26&gt;($C$18+9)),0,IF($F$2=1,IF($F$53&lt;(INDEX($G$33:$AJ$33,MATCH($E$18,$G$31:$AJ$31))),EYP$28,EYP$38),EYP$28))</f>
        <v>0</v>
      </c>
      <c r="EYS53" s="775">
        <f t="shared" ref="EYS53:EYT53" si="2998">IF(OR(EYQ26&lt;$C$18,EYQ26&gt;($C$18+9)),0,IF($F$2=1,IF($F$53&lt;(INDEX($G$33:$AJ$33,MATCH($E$18,$G$31:$AJ$31))),EYQ$28,EYQ$38),EYQ$28))</f>
        <v>0</v>
      </c>
      <c r="EYT53" s="775">
        <f t="shared" si="2998"/>
        <v>0</v>
      </c>
      <c r="EYU53" s="775">
        <f t="shared" ref="EYU53" si="2999">IF(OR(EYS26&lt;$C$18,EYS26&gt;($C$18+9)),0,IF($F$2=1,IF($F$53&lt;(INDEX($G$33:$AJ$33,MATCH($E$18,$G$31:$AJ$31))),EYS$28,EYS$38),EYS$28))</f>
        <v>0</v>
      </c>
      <c r="EYV53" s="775">
        <f t="shared" ref="EYV53:EYW53" si="3000">IF(OR(EYT26&lt;$C$18,EYT26&gt;($C$18+9)),0,IF($F$2=1,IF($F$53&lt;(INDEX($G$33:$AJ$33,MATCH($E$18,$G$31:$AJ$31))),EYT$28,EYT$38),EYT$28))</f>
        <v>0</v>
      </c>
      <c r="EYW53" s="775">
        <f t="shared" si="3000"/>
        <v>0</v>
      </c>
      <c r="EYX53" s="775">
        <f t="shared" ref="EYX53" si="3001">IF(OR(EYV26&lt;$C$18,EYV26&gt;($C$18+9)),0,IF($F$2=1,IF($F$53&lt;(INDEX($G$33:$AJ$33,MATCH($E$18,$G$31:$AJ$31))),EYV$28,EYV$38),EYV$28))</f>
        <v>0</v>
      </c>
      <c r="EYY53" s="775">
        <f t="shared" ref="EYY53:EYZ53" si="3002">IF(OR(EYW26&lt;$C$18,EYW26&gt;($C$18+9)),0,IF($F$2=1,IF($F$53&lt;(INDEX($G$33:$AJ$33,MATCH($E$18,$G$31:$AJ$31))),EYW$28,EYW$38),EYW$28))</f>
        <v>0</v>
      </c>
      <c r="EYZ53" s="775">
        <f t="shared" si="3002"/>
        <v>0</v>
      </c>
      <c r="EZA53" s="775">
        <f t="shared" ref="EZA53" si="3003">IF(OR(EYY26&lt;$C$18,EYY26&gt;($C$18+9)),0,IF($F$2=1,IF($F$53&lt;(INDEX($G$33:$AJ$33,MATCH($E$18,$G$31:$AJ$31))),EYY$28,EYY$38),EYY$28))</f>
        <v>0</v>
      </c>
      <c r="EZB53" s="775">
        <f t="shared" ref="EZB53:EZC53" si="3004">IF(OR(EYZ26&lt;$C$18,EYZ26&gt;($C$18+9)),0,IF($F$2=1,IF($F$53&lt;(INDEX($G$33:$AJ$33,MATCH($E$18,$G$31:$AJ$31))),EYZ$28,EYZ$38),EYZ$28))</f>
        <v>0</v>
      </c>
      <c r="EZC53" s="775">
        <f t="shared" si="3004"/>
        <v>0</v>
      </c>
      <c r="EZD53" s="775">
        <f t="shared" ref="EZD53" si="3005">IF(OR(EZB26&lt;$C$18,EZB26&gt;($C$18+9)),0,IF($F$2=1,IF($F$53&lt;(INDEX($G$33:$AJ$33,MATCH($E$18,$G$31:$AJ$31))),EZB$28,EZB$38),EZB$28))</f>
        <v>0</v>
      </c>
      <c r="EZE53" s="775">
        <f t="shared" ref="EZE53:EZF53" si="3006">IF(OR(EZC26&lt;$C$18,EZC26&gt;($C$18+9)),0,IF($F$2=1,IF($F$53&lt;(INDEX($G$33:$AJ$33,MATCH($E$18,$G$31:$AJ$31))),EZC$28,EZC$38),EZC$28))</f>
        <v>0</v>
      </c>
      <c r="EZF53" s="775">
        <f t="shared" si="3006"/>
        <v>0</v>
      </c>
      <c r="EZG53" s="775">
        <f t="shared" ref="EZG53" si="3007">IF(OR(EZE26&lt;$C$18,EZE26&gt;($C$18+9)),0,IF($F$2=1,IF($F$53&lt;(INDEX($G$33:$AJ$33,MATCH($E$18,$G$31:$AJ$31))),EZE$28,EZE$38),EZE$28))</f>
        <v>0</v>
      </c>
      <c r="EZH53" s="775">
        <f t="shared" ref="EZH53:EZI53" si="3008">IF(OR(EZF26&lt;$C$18,EZF26&gt;($C$18+9)),0,IF($F$2=1,IF($F$53&lt;(INDEX($G$33:$AJ$33,MATCH($E$18,$G$31:$AJ$31))),EZF$28,EZF$38),EZF$28))</f>
        <v>0</v>
      </c>
      <c r="EZI53" s="775">
        <f t="shared" si="3008"/>
        <v>0</v>
      </c>
      <c r="EZJ53" s="775">
        <f t="shared" ref="EZJ53" si="3009">IF(OR(EZH26&lt;$C$18,EZH26&gt;($C$18+9)),0,IF($F$2=1,IF($F$53&lt;(INDEX($G$33:$AJ$33,MATCH($E$18,$G$31:$AJ$31))),EZH$28,EZH$38),EZH$28))</f>
        <v>0</v>
      </c>
      <c r="EZK53" s="775">
        <f t="shared" ref="EZK53:EZL53" si="3010">IF(OR(EZI26&lt;$C$18,EZI26&gt;($C$18+9)),0,IF($F$2=1,IF($F$53&lt;(INDEX($G$33:$AJ$33,MATCH($E$18,$G$31:$AJ$31))),EZI$28,EZI$38),EZI$28))</f>
        <v>0</v>
      </c>
      <c r="EZL53" s="775">
        <f t="shared" si="3010"/>
        <v>0</v>
      </c>
      <c r="EZM53" s="775">
        <f t="shared" ref="EZM53" si="3011">IF(OR(EZK26&lt;$C$18,EZK26&gt;($C$18+9)),0,IF($F$2=1,IF($F$53&lt;(INDEX($G$33:$AJ$33,MATCH($E$18,$G$31:$AJ$31))),EZK$28,EZK$38),EZK$28))</f>
        <v>0</v>
      </c>
      <c r="EZN53" s="775">
        <f t="shared" ref="EZN53:EZO53" si="3012">IF(OR(EZL26&lt;$C$18,EZL26&gt;($C$18+9)),0,IF($F$2=1,IF($F$53&lt;(INDEX($G$33:$AJ$33,MATCH($E$18,$G$31:$AJ$31))),EZL$28,EZL$38),EZL$28))</f>
        <v>0</v>
      </c>
      <c r="EZO53" s="775">
        <f t="shared" si="3012"/>
        <v>0</v>
      </c>
      <c r="EZP53" s="775">
        <f t="shared" ref="EZP53" si="3013">IF(OR(EZN26&lt;$C$18,EZN26&gt;($C$18+9)),0,IF($F$2=1,IF($F$53&lt;(INDEX($G$33:$AJ$33,MATCH($E$18,$G$31:$AJ$31))),EZN$28,EZN$38),EZN$28))</f>
        <v>0</v>
      </c>
      <c r="EZQ53" s="775">
        <f t="shared" ref="EZQ53:EZR53" si="3014">IF(OR(EZO26&lt;$C$18,EZO26&gt;($C$18+9)),0,IF($F$2=1,IF($F$53&lt;(INDEX($G$33:$AJ$33,MATCH($E$18,$G$31:$AJ$31))),EZO$28,EZO$38),EZO$28))</f>
        <v>0</v>
      </c>
      <c r="EZR53" s="775">
        <f t="shared" si="3014"/>
        <v>0</v>
      </c>
      <c r="EZS53" s="775">
        <f t="shared" ref="EZS53" si="3015">IF(OR(EZQ26&lt;$C$18,EZQ26&gt;($C$18+9)),0,IF($F$2=1,IF($F$53&lt;(INDEX($G$33:$AJ$33,MATCH($E$18,$G$31:$AJ$31))),EZQ$28,EZQ$38),EZQ$28))</f>
        <v>0</v>
      </c>
      <c r="EZT53" s="775">
        <f t="shared" ref="EZT53:EZU53" si="3016">IF(OR(EZR26&lt;$C$18,EZR26&gt;($C$18+9)),0,IF($F$2=1,IF($F$53&lt;(INDEX($G$33:$AJ$33,MATCH($E$18,$G$31:$AJ$31))),EZR$28,EZR$38),EZR$28))</f>
        <v>0</v>
      </c>
      <c r="EZU53" s="775">
        <f t="shared" si="3016"/>
        <v>0</v>
      </c>
      <c r="EZV53" s="775">
        <f t="shared" ref="EZV53" si="3017">IF(OR(EZT26&lt;$C$18,EZT26&gt;($C$18+9)),0,IF($F$2=1,IF($F$53&lt;(INDEX($G$33:$AJ$33,MATCH($E$18,$G$31:$AJ$31))),EZT$28,EZT$38),EZT$28))</f>
        <v>0</v>
      </c>
      <c r="EZW53" s="775">
        <f t="shared" ref="EZW53:EZX53" si="3018">IF(OR(EZU26&lt;$C$18,EZU26&gt;($C$18+9)),0,IF($F$2=1,IF($F$53&lt;(INDEX($G$33:$AJ$33,MATCH($E$18,$G$31:$AJ$31))),EZU$28,EZU$38),EZU$28))</f>
        <v>0</v>
      </c>
      <c r="EZX53" s="775">
        <f t="shared" si="3018"/>
        <v>0</v>
      </c>
      <c r="EZY53" s="775">
        <f t="shared" ref="EZY53" si="3019">IF(OR(EZW26&lt;$C$18,EZW26&gt;($C$18+9)),0,IF($F$2=1,IF($F$53&lt;(INDEX($G$33:$AJ$33,MATCH($E$18,$G$31:$AJ$31))),EZW$28,EZW$38),EZW$28))</f>
        <v>0</v>
      </c>
      <c r="EZZ53" s="775">
        <f t="shared" ref="EZZ53:FAA53" si="3020">IF(OR(EZX26&lt;$C$18,EZX26&gt;($C$18+9)),0,IF($F$2=1,IF($F$53&lt;(INDEX($G$33:$AJ$33,MATCH($E$18,$G$31:$AJ$31))),EZX$28,EZX$38),EZX$28))</f>
        <v>0</v>
      </c>
      <c r="FAA53" s="775">
        <f t="shared" si="3020"/>
        <v>0</v>
      </c>
      <c r="FAB53" s="775">
        <f t="shared" ref="FAB53" si="3021">IF(OR(EZZ26&lt;$C$18,EZZ26&gt;($C$18+9)),0,IF($F$2=1,IF($F$53&lt;(INDEX($G$33:$AJ$33,MATCH($E$18,$G$31:$AJ$31))),EZZ$28,EZZ$38),EZZ$28))</f>
        <v>0</v>
      </c>
      <c r="FAC53" s="775">
        <f t="shared" ref="FAC53:FAD53" si="3022">IF(OR(FAA26&lt;$C$18,FAA26&gt;($C$18+9)),0,IF($F$2=1,IF($F$53&lt;(INDEX($G$33:$AJ$33,MATCH($E$18,$G$31:$AJ$31))),FAA$28,FAA$38),FAA$28))</f>
        <v>0</v>
      </c>
      <c r="FAD53" s="775">
        <f t="shared" si="3022"/>
        <v>0</v>
      </c>
      <c r="FAE53" s="775">
        <f t="shared" ref="FAE53" si="3023">IF(OR(FAC26&lt;$C$18,FAC26&gt;($C$18+9)),0,IF($F$2=1,IF($F$53&lt;(INDEX($G$33:$AJ$33,MATCH($E$18,$G$31:$AJ$31))),FAC$28,FAC$38),FAC$28))</f>
        <v>0</v>
      </c>
      <c r="FAF53" s="775">
        <f t="shared" ref="FAF53:FAG53" si="3024">IF(OR(FAD26&lt;$C$18,FAD26&gt;($C$18+9)),0,IF($F$2=1,IF($F$53&lt;(INDEX($G$33:$AJ$33,MATCH($E$18,$G$31:$AJ$31))),FAD$28,FAD$38),FAD$28))</f>
        <v>0</v>
      </c>
      <c r="FAG53" s="775">
        <f t="shared" si="3024"/>
        <v>0</v>
      </c>
      <c r="FAH53" s="775">
        <f t="shared" ref="FAH53" si="3025">IF(OR(FAF26&lt;$C$18,FAF26&gt;($C$18+9)),0,IF($F$2=1,IF($F$53&lt;(INDEX($G$33:$AJ$33,MATCH($E$18,$G$31:$AJ$31))),FAF$28,FAF$38),FAF$28))</f>
        <v>0</v>
      </c>
      <c r="FAI53" s="775">
        <f t="shared" ref="FAI53:FAJ53" si="3026">IF(OR(FAG26&lt;$C$18,FAG26&gt;($C$18+9)),0,IF($F$2=1,IF($F$53&lt;(INDEX($G$33:$AJ$33,MATCH($E$18,$G$31:$AJ$31))),FAG$28,FAG$38),FAG$28))</f>
        <v>0</v>
      </c>
      <c r="FAJ53" s="775">
        <f t="shared" si="3026"/>
        <v>0</v>
      </c>
      <c r="FAK53" s="775">
        <f t="shared" ref="FAK53" si="3027">IF(OR(FAI26&lt;$C$18,FAI26&gt;($C$18+9)),0,IF($F$2=1,IF($F$53&lt;(INDEX($G$33:$AJ$33,MATCH($E$18,$G$31:$AJ$31))),FAI$28,FAI$38),FAI$28))</f>
        <v>0</v>
      </c>
      <c r="FAL53" s="775">
        <f t="shared" ref="FAL53:FAM53" si="3028">IF(OR(FAJ26&lt;$C$18,FAJ26&gt;($C$18+9)),0,IF($F$2=1,IF($F$53&lt;(INDEX($G$33:$AJ$33,MATCH($E$18,$G$31:$AJ$31))),FAJ$28,FAJ$38),FAJ$28))</f>
        <v>0</v>
      </c>
      <c r="FAM53" s="775">
        <f t="shared" si="3028"/>
        <v>0</v>
      </c>
      <c r="FAN53" s="775">
        <f t="shared" ref="FAN53" si="3029">IF(OR(FAL26&lt;$C$18,FAL26&gt;($C$18+9)),0,IF($F$2=1,IF($F$53&lt;(INDEX($G$33:$AJ$33,MATCH($E$18,$G$31:$AJ$31))),FAL$28,FAL$38),FAL$28))</f>
        <v>0</v>
      </c>
      <c r="FAO53" s="775">
        <f t="shared" ref="FAO53:FAP53" si="3030">IF(OR(FAM26&lt;$C$18,FAM26&gt;($C$18+9)),0,IF($F$2=1,IF($F$53&lt;(INDEX($G$33:$AJ$33,MATCH($E$18,$G$31:$AJ$31))),FAM$28,FAM$38),FAM$28))</f>
        <v>0</v>
      </c>
      <c r="FAP53" s="775">
        <f t="shared" si="3030"/>
        <v>0</v>
      </c>
      <c r="FAQ53" s="775">
        <f t="shared" ref="FAQ53" si="3031">IF(OR(FAO26&lt;$C$18,FAO26&gt;($C$18+9)),0,IF($F$2=1,IF($F$53&lt;(INDEX($G$33:$AJ$33,MATCH($E$18,$G$31:$AJ$31))),FAO$28,FAO$38),FAO$28))</f>
        <v>0</v>
      </c>
      <c r="FAR53" s="775">
        <f t="shared" ref="FAR53:FAS53" si="3032">IF(OR(FAP26&lt;$C$18,FAP26&gt;($C$18+9)),0,IF($F$2=1,IF($F$53&lt;(INDEX($G$33:$AJ$33,MATCH($E$18,$G$31:$AJ$31))),FAP$28,FAP$38),FAP$28))</f>
        <v>0</v>
      </c>
      <c r="FAS53" s="775">
        <f t="shared" si="3032"/>
        <v>0</v>
      </c>
      <c r="FAT53" s="775">
        <f t="shared" ref="FAT53" si="3033">IF(OR(FAR26&lt;$C$18,FAR26&gt;($C$18+9)),0,IF($F$2=1,IF($F$53&lt;(INDEX($G$33:$AJ$33,MATCH($E$18,$G$31:$AJ$31))),FAR$28,FAR$38),FAR$28))</f>
        <v>0</v>
      </c>
      <c r="FAU53" s="775">
        <f t="shared" ref="FAU53:FAV53" si="3034">IF(OR(FAS26&lt;$C$18,FAS26&gt;($C$18+9)),0,IF($F$2=1,IF($F$53&lt;(INDEX($G$33:$AJ$33,MATCH($E$18,$G$31:$AJ$31))),FAS$28,FAS$38),FAS$28))</f>
        <v>0</v>
      </c>
      <c r="FAV53" s="775">
        <f t="shared" si="3034"/>
        <v>0</v>
      </c>
      <c r="FAW53" s="775">
        <f t="shared" ref="FAW53" si="3035">IF(OR(FAU26&lt;$C$18,FAU26&gt;($C$18+9)),0,IF($F$2=1,IF($F$53&lt;(INDEX($G$33:$AJ$33,MATCH($E$18,$G$31:$AJ$31))),FAU$28,FAU$38),FAU$28))</f>
        <v>0</v>
      </c>
      <c r="FAX53" s="775">
        <f t="shared" ref="FAX53:FAY53" si="3036">IF(OR(FAV26&lt;$C$18,FAV26&gt;($C$18+9)),0,IF($F$2=1,IF($F$53&lt;(INDEX($G$33:$AJ$33,MATCH($E$18,$G$31:$AJ$31))),FAV$28,FAV$38),FAV$28))</f>
        <v>0</v>
      </c>
      <c r="FAY53" s="775">
        <f t="shared" si="3036"/>
        <v>0</v>
      </c>
      <c r="FAZ53" s="775">
        <f t="shared" ref="FAZ53" si="3037">IF(OR(FAX26&lt;$C$18,FAX26&gt;($C$18+9)),0,IF($F$2=1,IF($F$53&lt;(INDEX($G$33:$AJ$33,MATCH($E$18,$G$31:$AJ$31))),FAX$28,FAX$38),FAX$28))</f>
        <v>0</v>
      </c>
      <c r="FBA53" s="775">
        <f t="shared" ref="FBA53:FBB53" si="3038">IF(OR(FAY26&lt;$C$18,FAY26&gt;($C$18+9)),0,IF($F$2=1,IF($F$53&lt;(INDEX($G$33:$AJ$33,MATCH($E$18,$G$31:$AJ$31))),FAY$28,FAY$38),FAY$28))</f>
        <v>0</v>
      </c>
      <c r="FBB53" s="775">
        <f t="shared" si="3038"/>
        <v>0</v>
      </c>
      <c r="FBC53" s="775">
        <f t="shared" ref="FBC53" si="3039">IF(OR(FBA26&lt;$C$18,FBA26&gt;($C$18+9)),0,IF($F$2=1,IF($F$53&lt;(INDEX($G$33:$AJ$33,MATCH($E$18,$G$31:$AJ$31))),FBA$28,FBA$38),FBA$28))</f>
        <v>0</v>
      </c>
      <c r="FBD53" s="775">
        <f t="shared" ref="FBD53:FBE53" si="3040">IF(OR(FBB26&lt;$C$18,FBB26&gt;($C$18+9)),0,IF($F$2=1,IF($F$53&lt;(INDEX($G$33:$AJ$33,MATCH($E$18,$G$31:$AJ$31))),FBB$28,FBB$38),FBB$28))</f>
        <v>0</v>
      </c>
      <c r="FBE53" s="775">
        <f t="shared" si="3040"/>
        <v>0</v>
      </c>
      <c r="FBF53" s="775">
        <f t="shared" ref="FBF53" si="3041">IF(OR(FBD26&lt;$C$18,FBD26&gt;($C$18+9)),0,IF($F$2=1,IF($F$53&lt;(INDEX($G$33:$AJ$33,MATCH($E$18,$G$31:$AJ$31))),FBD$28,FBD$38),FBD$28))</f>
        <v>0</v>
      </c>
      <c r="FBG53" s="775">
        <f t="shared" ref="FBG53:FBH53" si="3042">IF(OR(FBE26&lt;$C$18,FBE26&gt;($C$18+9)),0,IF($F$2=1,IF($F$53&lt;(INDEX($G$33:$AJ$33,MATCH($E$18,$G$31:$AJ$31))),FBE$28,FBE$38),FBE$28))</f>
        <v>0</v>
      </c>
      <c r="FBH53" s="775">
        <f t="shared" si="3042"/>
        <v>0</v>
      </c>
      <c r="FBI53" s="775">
        <f t="shared" ref="FBI53" si="3043">IF(OR(FBG26&lt;$C$18,FBG26&gt;($C$18+9)),0,IF($F$2=1,IF($F$53&lt;(INDEX($G$33:$AJ$33,MATCH($E$18,$G$31:$AJ$31))),FBG$28,FBG$38),FBG$28))</f>
        <v>0</v>
      </c>
      <c r="FBJ53" s="775">
        <f t="shared" ref="FBJ53:FBK53" si="3044">IF(OR(FBH26&lt;$C$18,FBH26&gt;($C$18+9)),0,IF($F$2=1,IF($F$53&lt;(INDEX($G$33:$AJ$33,MATCH($E$18,$G$31:$AJ$31))),FBH$28,FBH$38),FBH$28))</f>
        <v>0</v>
      </c>
      <c r="FBK53" s="775">
        <f t="shared" si="3044"/>
        <v>0</v>
      </c>
      <c r="FBL53" s="775">
        <f t="shared" ref="FBL53" si="3045">IF(OR(FBJ26&lt;$C$18,FBJ26&gt;($C$18+9)),0,IF($F$2=1,IF($F$53&lt;(INDEX($G$33:$AJ$33,MATCH($E$18,$G$31:$AJ$31))),FBJ$28,FBJ$38),FBJ$28))</f>
        <v>0</v>
      </c>
      <c r="FBM53" s="775">
        <f t="shared" ref="FBM53:FBN53" si="3046">IF(OR(FBK26&lt;$C$18,FBK26&gt;($C$18+9)),0,IF($F$2=1,IF($F$53&lt;(INDEX($G$33:$AJ$33,MATCH($E$18,$G$31:$AJ$31))),FBK$28,FBK$38),FBK$28))</f>
        <v>0</v>
      </c>
      <c r="FBN53" s="775">
        <f t="shared" si="3046"/>
        <v>0</v>
      </c>
      <c r="FBO53" s="775">
        <f t="shared" ref="FBO53" si="3047">IF(OR(FBM26&lt;$C$18,FBM26&gt;($C$18+9)),0,IF($F$2=1,IF($F$53&lt;(INDEX($G$33:$AJ$33,MATCH($E$18,$G$31:$AJ$31))),FBM$28,FBM$38),FBM$28))</f>
        <v>0</v>
      </c>
      <c r="FBP53" s="775">
        <f t="shared" ref="FBP53:FBQ53" si="3048">IF(OR(FBN26&lt;$C$18,FBN26&gt;($C$18+9)),0,IF($F$2=1,IF($F$53&lt;(INDEX($G$33:$AJ$33,MATCH($E$18,$G$31:$AJ$31))),FBN$28,FBN$38),FBN$28))</f>
        <v>0</v>
      </c>
      <c r="FBQ53" s="775">
        <f t="shared" si="3048"/>
        <v>0</v>
      </c>
      <c r="FBR53" s="775">
        <f t="shared" ref="FBR53" si="3049">IF(OR(FBP26&lt;$C$18,FBP26&gt;($C$18+9)),0,IF($F$2=1,IF($F$53&lt;(INDEX($G$33:$AJ$33,MATCH($E$18,$G$31:$AJ$31))),FBP$28,FBP$38),FBP$28))</f>
        <v>0</v>
      </c>
      <c r="FBS53" s="775">
        <f t="shared" ref="FBS53:FBT53" si="3050">IF(OR(FBQ26&lt;$C$18,FBQ26&gt;($C$18+9)),0,IF($F$2=1,IF($F$53&lt;(INDEX($G$33:$AJ$33,MATCH($E$18,$G$31:$AJ$31))),FBQ$28,FBQ$38),FBQ$28))</f>
        <v>0</v>
      </c>
      <c r="FBT53" s="775">
        <f t="shared" si="3050"/>
        <v>0</v>
      </c>
      <c r="FBU53" s="775">
        <f t="shared" ref="FBU53" si="3051">IF(OR(FBS26&lt;$C$18,FBS26&gt;($C$18+9)),0,IF($F$2=1,IF($F$53&lt;(INDEX($G$33:$AJ$33,MATCH($E$18,$G$31:$AJ$31))),FBS$28,FBS$38),FBS$28))</f>
        <v>0</v>
      </c>
      <c r="FBV53" s="775">
        <f t="shared" ref="FBV53:FBW53" si="3052">IF(OR(FBT26&lt;$C$18,FBT26&gt;($C$18+9)),0,IF($F$2=1,IF($F$53&lt;(INDEX($G$33:$AJ$33,MATCH($E$18,$G$31:$AJ$31))),FBT$28,FBT$38),FBT$28))</f>
        <v>0</v>
      </c>
      <c r="FBW53" s="775">
        <f t="shared" si="3052"/>
        <v>0</v>
      </c>
      <c r="FBX53" s="775">
        <f t="shared" ref="FBX53" si="3053">IF(OR(FBV26&lt;$C$18,FBV26&gt;($C$18+9)),0,IF($F$2=1,IF($F$53&lt;(INDEX($G$33:$AJ$33,MATCH($E$18,$G$31:$AJ$31))),FBV$28,FBV$38),FBV$28))</f>
        <v>0</v>
      </c>
      <c r="FBY53" s="775">
        <f t="shared" ref="FBY53:FBZ53" si="3054">IF(OR(FBW26&lt;$C$18,FBW26&gt;($C$18+9)),0,IF($F$2=1,IF($F$53&lt;(INDEX($G$33:$AJ$33,MATCH($E$18,$G$31:$AJ$31))),FBW$28,FBW$38),FBW$28))</f>
        <v>0</v>
      </c>
      <c r="FBZ53" s="775">
        <f t="shared" si="3054"/>
        <v>0</v>
      </c>
      <c r="FCA53" s="775">
        <f t="shared" ref="FCA53" si="3055">IF(OR(FBY26&lt;$C$18,FBY26&gt;($C$18+9)),0,IF($F$2=1,IF($F$53&lt;(INDEX($G$33:$AJ$33,MATCH($E$18,$G$31:$AJ$31))),FBY$28,FBY$38),FBY$28))</f>
        <v>0</v>
      </c>
      <c r="FCB53" s="775">
        <f t="shared" ref="FCB53:FCC53" si="3056">IF(OR(FBZ26&lt;$C$18,FBZ26&gt;($C$18+9)),0,IF($F$2=1,IF($F$53&lt;(INDEX($G$33:$AJ$33,MATCH($E$18,$G$31:$AJ$31))),FBZ$28,FBZ$38),FBZ$28))</f>
        <v>0</v>
      </c>
      <c r="FCC53" s="775">
        <f t="shared" si="3056"/>
        <v>0</v>
      </c>
      <c r="FCD53" s="775">
        <f t="shared" ref="FCD53" si="3057">IF(OR(FCB26&lt;$C$18,FCB26&gt;($C$18+9)),0,IF($F$2=1,IF($F$53&lt;(INDEX($G$33:$AJ$33,MATCH($E$18,$G$31:$AJ$31))),FCB$28,FCB$38),FCB$28))</f>
        <v>0</v>
      </c>
      <c r="FCE53" s="775">
        <f t="shared" ref="FCE53:FCF53" si="3058">IF(OR(FCC26&lt;$C$18,FCC26&gt;($C$18+9)),0,IF($F$2=1,IF($F$53&lt;(INDEX($G$33:$AJ$33,MATCH($E$18,$G$31:$AJ$31))),FCC$28,FCC$38),FCC$28))</f>
        <v>0</v>
      </c>
      <c r="FCF53" s="775">
        <f t="shared" si="3058"/>
        <v>0</v>
      </c>
      <c r="FCG53" s="775">
        <f t="shared" ref="FCG53" si="3059">IF(OR(FCE26&lt;$C$18,FCE26&gt;($C$18+9)),0,IF($F$2=1,IF($F$53&lt;(INDEX($G$33:$AJ$33,MATCH($E$18,$G$31:$AJ$31))),FCE$28,FCE$38),FCE$28))</f>
        <v>0</v>
      </c>
      <c r="FCH53" s="775">
        <f t="shared" ref="FCH53:FCI53" si="3060">IF(OR(FCF26&lt;$C$18,FCF26&gt;($C$18+9)),0,IF($F$2=1,IF($F$53&lt;(INDEX($G$33:$AJ$33,MATCH($E$18,$G$31:$AJ$31))),FCF$28,FCF$38),FCF$28))</f>
        <v>0</v>
      </c>
      <c r="FCI53" s="775">
        <f t="shared" si="3060"/>
        <v>0</v>
      </c>
      <c r="FCJ53" s="775">
        <f t="shared" ref="FCJ53" si="3061">IF(OR(FCH26&lt;$C$18,FCH26&gt;($C$18+9)),0,IF($F$2=1,IF($F$53&lt;(INDEX($G$33:$AJ$33,MATCH($E$18,$G$31:$AJ$31))),FCH$28,FCH$38),FCH$28))</f>
        <v>0</v>
      </c>
      <c r="FCK53" s="775">
        <f t="shared" ref="FCK53:FCL53" si="3062">IF(OR(FCI26&lt;$C$18,FCI26&gt;($C$18+9)),0,IF($F$2=1,IF($F$53&lt;(INDEX($G$33:$AJ$33,MATCH($E$18,$G$31:$AJ$31))),FCI$28,FCI$38),FCI$28))</f>
        <v>0</v>
      </c>
      <c r="FCL53" s="775">
        <f t="shared" si="3062"/>
        <v>0</v>
      </c>
      <c r="FCM53" s="775">
        <f t="shared" ref="FCM53" si="3063">IF(OR(FCK26&lt;$C$18,FCK26&gt;($C$18+9)),0,IF($F$2=1,IF($F$53&lt;(INDEX($G$33:$AJ$33,MATCH($E$18,$G$31:$AJ$31))),FCK$28,FCK$38),FCK$28))</f>
        <v>0</v>
      </c>
      <c r="FCN53" s="775">
        <f t="shared" ref="FCN53:FCO53" si="3064">IF(OR(FCL26&lt;$C$18,FCL26&gt;($C$18+9)),0,IF($F$2=1,IF($F$53&lt;(INDEX($G$33:$AJ$33,MATCH($E$18,$G$31:$AJ$31))),FCL$28,FCL$38),FCL$28))</f>
        <v>0</v>
      </c>
      <c r="FCO53" s="775">
        <f t="shared" si="3064"/>
        <v>0</v>
      </c>
      <c r="FCP53" s="775">
        <f t="shared" ref="FCP53" si="3065">IF(OR(FCN26&lt;$C$18,FCN26&gt;($C$18+9)),0,IF($F$2=1,IF($F$53&lt;(INDEX($G$33:$AJ$33,MATCH($E$18,$G$31:$AJ$31))),FCN$28,FCN$38),FCN$28))</f>
        <v>0</v>
      </c>
      <c r="FCQ53" s="775">
        <f t="shared" ref="FCQ53:FCR53" si="3066">IF(OR(FCO26&lt;$C$18,FCO26&gt;($C$18+9)),0,IF($F$2=1,IF($F$53&lt;(INDEX($G$33:$AJ$33,MATCH($E$18,$G$31:$AJ$31))),FCO$28,FCO$38),FCO$28))</f>
        <v>0</v>
      </c>
      <c r="FCR53" s="775">
        <f t="shared" si="3066"/>
        <v>0</v>
      </c>
      <c r="FCS53" s="775">
        <f t="shared" ref="FCS53" si="3067">IF(OR(FCQ26&lt;$C$18,FCQ26&gt;($C$18+9)),0,IF($F$2=1,IF($F$53&lt;(INDEX($G$33:$AJ$33,MATCH($E$18,$G$31:$AJ$31))),FCQ$28,FCQ$38),FCQ$28))</f>
        <v>0</v>
      </c>
      <c r="FCT53" s="775">
        <f t="shared" ref="FCT53:FCU53" si="3068">IF(OR(FCR26&lt;$C$18,FCR26&gt;($C$18+9)),0,IF($F$2=1,IF($F$53&lt;(INDEX($G$33:$AJ$33,MATCH($E$18,$G$31:$AJ$31))),FCR$28,FCR$38),FCR$28))</f>
        <v>0</v>
      </c>
      <c r="FCU53" s="775">
        <f t="shared" si="3068"/>
        <v>0</v>
      </c>
      <c r="FCV53" s="775">
        <f t="shared" ref="FCV53" si="3069">IF(OR(FCT26&lt;$C$18,FCT26&gt;($C$18+9)),0,IF($F$2=1,IF($F$53&lt;(INDEX($G$33:$AJ$33,MATCH($E$18,$G$31:$AJ$31))),FCT$28,FCT$38),FCT$28))</f>
        <v>0</v>
      </c>
      <c r="FCW53" s="775">
        <f t="shared" ref="FCW53:FCX53" si="3070">IF(OR(FCU26&lt;$C$18,FCU26&gt;($C$18+9)),0,IF($F$2=1,IF($F$53&lt;(INDEX($G$33:$AJ$33,MATCH($E$18,$G$31:$AJ$31))),FCU$28,FCU$38),FCU$28))</f>
        <v>0</v>
      </c>
      <c r="FCX53" s="775">
        <f t="shared" si="3070"/>
        <v>0</v>
      </c>
      <c r="FCY53" s="775">
        <f t="shared" ref="FCY53" si="3071">IF(OR(FCW26&lt;$C$18,FCW26&gt;($C$18+9)),0,IF($F$2=1,IF($F$53&lt;(INDEX($G$33:$AJ$33,MATCH($E$18,$G$31:$AJ$31))),FCW$28,FCW$38),FCW$28))</f>
        <v>0</v>
      </c>
      <c r="FCZ53" s="775">
        <f t="shared" ref="FCZ53:FDA53" si="3072">IF(OR(FCX26&lt;$C$18,FCX26&gt;($C$18+9)),0,IF($F$2=1,IF($F$53&lt;(INDEX($G$33:$AJ$33,MATCH($E$18,$G$31:$AJ$31))),FCX$28,FCX$38),FCX$28))</f>
        <v>0</v>
      </c>
      <c r="FDA53" s="775">
        <f t="shared" si="3072"/>
        <v>0</v>
      </c>
      <c r="FDB53" s="775">
        <f t="shared" ref="FDB53" si="3073">IF(OR(FCZ26&lt;$C$18,FCZ26&gt;($C$18+9)),0,IF($F$2=1,IF($F$53&lt;(INDEX($G$33:$AJ$33,MATCH($E$18,$G$31:$AJ$31))),FCZ$28,FCZ$38),FCZ$28))</f>
        <v>0</v>
      </c>
      <c r="FDC53" s="775">
        <f t="shared" ref="FDC53:FDD53" si="3074">IF(OR(FDA26&lt;$C$18,FDA26&gt;($C$18+9)),0,IF($F$2=1,IF($F$53&lt;(INDEX($G$33:$AJ$33,MATCH($E$18,$G$31:$AJ$31))),FDA$28,FDA$38),FDA$28))</f>
        <v>0</v>
      </c>
      <c r="FDD53" s="775">
        <f t="shared" si="3074"/>
        <v>0</v>
      </c>
      <c r="FDE53" s="775">
        <f t="shared" ref="FDE53" si="3075">IF(OR(FDC26&lt;$C$18,FDC26&gt;($C$18+9)),0,IF($F$2=1,IF($F$53&lt;(INDEX($G$33:$AJ$33,MATCH($E$18,$G$31:$AJ$31))),FDC$28,FDC$38),FDC$28))</f>
        <v>0</v>
      </c>
      <c r="FDF53" s="775">
        <f t="shared" ref="FDF53:FDG53" si="3076">IF(OR(FDD26&lt;$C$18,FDD26&gt;($C$18+9)),0,IF($F$2=1,IF($F$53&lt;(INDEX($G$33:$AJ$33,MATCH($E$18,$G$31:$AJ$31))),FDD$28,FDD$38),FDD$28))</f>
        <v>0</v>
      </c>
      <c r="FDG53" s="775">
        <f t="shared" si="3076"/>
        <v>0</v>
      </c>
      <c r="FDH53" s="775">
        <f t="shared" ref="FDH53" si="3077">IF(OR(FDF26&lt;$C$18,FDF26&gt;($C$18+9)),0,IF($F$2=1,IF($F$53&lt;(INDEX($G$33:$AJ$33,MATCH($E$18,$G$31:$AJ$31))),FDF$28,FDF$38),FDF$28))</f>
        <v>0</v>
      </c>
      <c r="FDI53" s="775">
        <f t="shared" ref="FDI53:FDJ53" si="3078">IF(OR(FDG26&lt;$C$18,FDG26&gt;($C$18+9)),0,IF($F$2=1,IF($F$53&lt;(INDEX($G$33:$AJ$33,MATCH($E$18,$G$31:$AJ$31))),FDG$28,FDG$38),FDG$28))</f>
        <v>0</v>
      </c>
      <c r="FDJ53" s="775">
        <f t="shared" si="3078"/>
        <v>0</v>
      </c>
      <c r="FDK53" s="775">
        <f t="shared" ref="FDK53" si="3079">IF(OR(FDI26&lt;$C$18,FDI26&gt;($C$18+9)),0,IF($F$2=1,IF($F$53&lt;(INDEX($G$33:$AJ$33,MATCH($E$18,$G$31:$AJ$31))),FDI$28,FDI$38),FDI$28))</f>
        <v>0</v>
      </c>
      <c r="FDL53" s="775">
        <f t="shared" ref="FDL53:FDM53" si="3080">IF(OR(FDJ26&lt;$C$18,FDJ26&gt;($C$18+9)),0,IF($F$2=1,IF($F$53&lt;(INDEX($G$33:$AJ$33,MATCH($E$18,$G$31:$AJ$31))),FDJ$28,FDJ$38),FDJ$28))</f>
        <v>0</v>
      </c>
      <c r="FDM53" s="775">
        <f t="shared" si="3080"/>
        <v>0</v>
      </c>
      <c r="FDN53" s="775">
        <f t="shared" ref="FDN53" si="3081">IF(OR(FDL26&lt;$C$18,FDL26&gt;($C$18+9)),0,IF($F$2=1,IF($F$53&lt;(INDEX($G$33:$AJ$33,MATCH($E$18,$G$31:$AJ$31))),FDL$28,FDL$38),FDL$28))</f>
        <v>0</v>
      </c>
      <c r="FDO53" s="775">
        <f t="shared" ref="FDO53:FDP53" si="3082">IF(OR(FDM26&lt;$C$18,FDM26&gt;($C$18+9)),0,IF($F$2=1,IF($F$53&lt;(INDEX($G$33:$AJ$33,MATCH($E$18,$G$31:$AJ$31))),FDM$28,FDM$38),FDM$28))</f>
        <v>0</v>
      </c>
      <c r="FDP53" s="775">
        <f t="shared" si="3082"/>
        <v>0</v>
      </c>
      <c r="FDQ53" s="775">
        <f t="shared" ref="FDQ53" si="3083">IF(OR(FDO26&lt;$C$18,FDO26&gt;($C$18+9)),0,IF($F$2=1,IF($F$53&lt;(INDEX($G$33:$AJ$33,MATCH($E$18,$G$31:$AJ$31))),FDO$28,FDO$38),FDO$28))</f>
        <v>0</v>
      </c>
      <c r="FDR53" s="775">
        <f t="shared" ref="FDR53:FDS53" si="3084">IF(OR(FDP26&lt;$C$18,FDP26&gt;($C$18+9)),0,IF($F$2=1,IF($F$53&lt;(INDEX($G$33:$AJ$33,MATCH($E$18,$G$31:$AJ$31))),FDP$28,FDP$38),FDP$28))</f>
        <v>0</v>
      </c>
      <c r="FDS53" s="775">
        <f t="shared" si="3084"/>
        <v>0</v>
      </c>
      <c r="FDT53" s="775">
        <f t="shared" ref="FDT53" si="3085">IF(OR(FDR26&lt;$C$18,FDR26&gt;($C$18+9)),0,IF($F$2=1,IF($F$53&lt;(INDEX($G$33:$AJ$33,MATCH($E$18,$G$31:$AJ$31))),FDR$28,FDR$38),FDR$28))</f>
        <v>0</v>
      </c>
      <c r="FDU53" s="775">
        <f t="shared" ref="FDU53:FDV53" si="3086">IF(OR(FDS26&lt;$C$18,FDS26&gt;($C$18+9)),0,IF($F$2=1,IF($F$53&lt;(INDEX($G$33:$AJ$33,MATCH($E$18,$G$31:$AJ$31))),FDS$28,FDS$38),FDS$28))</f>
        <v>0</v>
      </c>
      <c r="FDV53" s="775">
        <f t="shared" si="3086"/>
        <v>0</v>
      </c>
      <c r="FDW53" s="775">
        <f t="shared" ref="FDW53" si="3087">IF(OR(FDU26&lt;$C$18,FDU26&gt;($C$18+9)),0,IF($F$2=1,IF($F$53&lt;(INDEX($G$33:$AJ$33,MATCH($E$18,$G$31:$AJ$31))),FDU$28,FDU$38),FDU$28))</f>
        <v>0</v>
      </c>
      <c r="FDX53" s="775">
        <f t="shared" ref="FDX53:FDY53" si="3088">IF(OR(FDV26&lt;$C$18,FDV26&gt;($C$18+9)),0,IF($F$2=1,IF($F$53&lt;(INDEX($G$33:$AJ$33,MATCH($E$18,$G$31:$AJ$31))),FDV$28,FDV$38),FDV$28))</f>
        <v>0</v>
      </c>
      <c r="FDY53" s="775">
        <f t="shared" si="3088"/>
        <v>0</v>
      </c>
      <c r="FDZ53" s="775">
        <f t="shared" ref="FDZ53" si="3089">IF(OR(FDX26&lt;$C$18,FDX26&gt;($C$18+9)),0,IF($F$2=1,IF($F$53&lt;(INDEX($G$33:$AJ$33,MATCH($E$18,$G$31:$AJ$31))),FDX$28,FDX$38),FDX$28))</f>
        <v>0</v>
      </c>
      <c r="FEA53" s="775">
        <f t="shared" ref="FEA53:FEB53" si="3090">IF(OR(FDY26&lt;$C$18,FDY26&gt;($C$18+9)),0,IF($F$2=1,IF($F$53&lt;(INDEX($G$33:$AJ$33,MATCH($E$18,$G$31:$AJ$31))),FDY$28,FDY$38),FDY$28))</f>
        <v>0</v>
      </c>
      <c r="FEB53" s="775">
        <f t="shared" si="3090"/>
        <v>0</v>
      </c>
      <c r="FEC53" s="775">
        <f t="shared" ref="FEC53" si="3091">IF(OR(FEA26&lt;$C$18,FEA26&gt;($C$18+9)),0,IF($F$2=1,IF($F$53&lt;(INDEX($G$33:$AJ$33,MATCH($E$18,$G$31:$AJ$31))),FEA$28,FEA$38),FEA$28))</f>
        <v>0</v>
      </c>
      <c r="FED53" s="775">
        <f t="shared" ref="FED53:FEE53" si="3092">IF(OR(FEB26&lt;$C$18,FEB26&gt;($C$18+9)),0,IF($F$2=1,IF($F$53&lt;(INDEX($G$33:$AJ$33,MATCH($E$18,$G$31:$AJ$31))),FEB$28,FEB$38),FEB$28))</f>
        <v>0</v>
      </c>
      <c r="FEE53" s="775">
        <f t="shared" si="3092"/>
        <v>0</v>
      </c>
      <c r="FEF53" s="775">
        <f t="shared" ref="FEF53" si="3093">IF(OR(FED26&lt;$C$18,FED26&gt;($C$18+9)),0,IF($F$2=1,IF($F$53&lt;(INDEX($G$33:$AJ$33,MATCH($E$18,$G$31:$AJ$31))),FED$28,FED$38),FED$28))</f>
        <v>0</v>
      </c>
      <c r="FEG53" s="775">
        <f t="shared" ref="FEG53:FEH53" si="3094">IF(OR(FEE26&lt;$C$18,FEE26&gt;($C$18+9)),0,IF($F$2=1,IF($F$53&lt;(INDEX($G$33:$AJ$33,MATCH($E$18,$G$31:$AJ$31))),FEE$28,FEE$38),FEE$28))</f>
        <v>0</v>
      </c>
      <c r="FEH53" s="775">
        <f t="shared" si="3094"/>
        <v>0</v>
      </c>
      <c r="FEI53" s="775">
        <f t="shared" ref="FEI53" si="3095">IF(OR(FEG26&lt;$C$18,FEG26&gt;($C$18+9)),0,IF($F$2=1,IF($F$53&lt;(INDEX($G$33:$AJ$33,MATCH($E$18,$G$31:$AJ$31))),FEG$28,FEG$38),FEG$28))</f>
        <v>0</v>
      </c>
      <c r="FEJ53" s="775">
        <f t="shared" ref="FEJ53:FEK53" si="3096">IF(OR(FEH26&lt;$C$18,FEH26&gt;($C$18+9)),0,IF($F$2=1,IF($F$53&lt;(INDEX($G$33:$AJ$33,MATCH($E$18,$G$31:$AJ$31))),FEH$28,FEH$38),FEH$28))</f>
        <v>0</v>
      </c>
      <c r="FEK53" s="775">
        <f t="shared" si="3096"/>
        <v>0</v>
      </c>
      <c r="FEL53" s="775">
        <f t="shared" ref="FEL53" si="3097">IF(OR(FEJ26&lt;$C$18,FEJ26&gt;($C$18+9)),0,IF($F$2=1,IF($F$53&lt;(INDEX($G$33:$AJ$33,MATCH($E$18,$G$31:$AJ$31))),FEJ$28,FEJ$38),FEJ$28))</f>
        <v>0</v>
      </c>
      <c r="FEM53" s="775">
        <f t="shared" ref="FEM53:FEN53" si="3098">IF(OR(FEK26&lt;$C$18,FEK26&gt;($C$18+9)),0,IF($F$2=1,IF($F$53&lt;(INDEX($G$33:$AJ$33,MATCH($E$18,$G$31:$AJ$31))),FEK$28,FEK$38),FEK$28))</f>
        <v>0</v>
      </c>
      <c r="FEN53" s="775">
        <f t="shared" si="3098"/>
        <v>0</v>
      </c>
      <c r="FEO53" s="775">
        <f t="shared" ref="FEO53" si="3099">IF(OR(FEM26&lt;$C$18,FEM26&gt;($C$18+9)),0,IF($F$2=1,IF($F$53&lt;(INDEX($G$33:$AJ$33,MATCH($E$18,$G$31:$AJ$31))),FEM$28,FEM$38),FEM$28))</f>
        <v>0</v>
      </c>
      <c r="FEP53" s="775">
        <f t="shared" ref="FEP53:FEQ53" si="3100">IF(OR(FEN26&lt;$C$18,FEN26&gt;($C$18+9)),0,IF($F$2=1,IF($F$53&lt;(INDEX($G$33:$AJ$33,MATCH($E$18,$G$31:$AJ$31))),FEN$28,FEN$38),FEN$28))</f>
        <v>0</v>
      </c>
      <c r="FEQ53" s="775">
        <f t="shared" si="3100"/>
        <v>0</v>
      </c>
      <c r="FER53" s="775">
        <f t="shared" ref="FER53" si="3101">IF(OR(FEP26&lt;$C$18,FEP26&gt;($C$18+9)),0,IF($F$2=1,IF($F$53&lt;(INDEX($G$33:$AJ$33,MATCH($E$18,$G$31:$AJ$31))),FEP$28,FEP$38),FEP$28))</f>
        <v>0</v>
      </c>
      <c r="FES53" s="775">
        <f t="shared" ref="FES53:FET53" si="3102">IF(OR(FEQ26&lt;$C$18,FEQ26&gt;($C$18+9)),0,IF($F$2=1,IF($F$53&lt;(INDEX($G$33:$AJ$33,MATCH($E$18,$G$31:$AJ$31))),FEQ$28,FEQ$38),FEQ$28))</f>
        <v>0</v>
      </c>
      <c r="FET53" s="775">
        <f t="shared" si="3102"/>
        <v>0</v>
      </c>
      <c r="FEU53" s="775">
        <f t="shared" ref="FEU53" si="3103">IF(OR(FES26&lt;$C$18,FES26&gt;($C$18+9)),0,IF($F$2=1,IF($F$53&lt;(INDEX($G$33:$AJ$33,MATCH($E$18,$G$31:$AJ$31))),FES$28,FES$38),FES$28))</f>
        <v>0</v>
      </c>
      <c r="FEV53" s="775">
        <f t="shared" ref="FEV53:FEW53" si="3104">IF(OR(FET26&lt;$C$18,FET26&gt;($C$18+9)),0,IF($F$2=1,IF($F$53&lt;(INDEX($G$33:$AJ$33,MATCH($E$18,$G$31:$AJ$31))),FET$28,FET$38),FET$28))</f>
        <v>0</v>
      </c>
      <c r="FEW53" s="775">
        <f t="shared" si="3104"/>
        <v>0</v>
      </c>
      <c r="FEX53" s="775">
        <f t="shared" ref="FEX53" si="3105">IF(OR(FEV26&lt;$C$18,FEV26&gt;($C$18+9)),0,IF($F$2=1,IF($F$53&lt;(INDEX($G$33:$AJ$33,MATCH($E$18,$G$31:$AJ$31))),FEV$28,FEV$38),FEV$28))</f>
        <v>0</v>
      </c>
      <c r="FEY53" s="775">
        <f t="shared" ref="FEY53:FEZ53" si="3106">IF(OR(FEW26&lt;$C$18,FEW26&gt;($C$18+9)),0,IF($F$2=1,IF($F$53&lt;(INDEX($G$33:$AJ$33,MATCH($E$18,$G$31:$AJ$31))),FEW$28,FEW$38),FEW$28))</f>
        <v>0</v>
      </c>
      <c r="FEZ53" s="775">
        <f t="shared" si="3106"/>
        <v>0</v>
      </c>
      <c r="FFA53" s="775">
        <f t="shared" ref="FFA53" si="3107">IF(OR(FEY26&lt;$C$18,FEY26&gt;($C$18+9)),0,IF($F$2=1,IF($F$53&lt;(INDEX($G$33:$AJ$33,MATCH($E$18,$G$31:$AJ$31))),FEY$28,FEY$38),FEY$28))</f>
        <v>0</v>
      </c>
      <c r="FFB53" s="775">
        <f t="shared" ref="FFB53:FFC53" si="3108">IF(OR(FEZ26&lt;$C$18,FEZ26&gt;($C$18+9)),0,IF($F$2=1,IF($F$53&lt;(INDEX($G$33:$AJ$33,MATCH($E$18,$G$31:$AJ$31))),FEZ$28,FEZ$38),FEZ$28))</f>
        <v>0</v>
      </c>
      <c r="FFC53" s="775">
        <f t="shared" si="3108"/>
        <v>0</v>
      </c>
      <c r="FFD53" s="775">
        <f t="shared" ref="FFD53" si="3109">IF(OR(FFB26&lt;$C$18,FFB26&gt;($C$18+9)),0,IF($F$2=1,IF($F$53&lt;(INDEX($G$33:$AJ$33,MATCH($E$18,$G$31:$AJ$31))),FFB$28,FFB$38),FFB$28))</f>
        <v>0</v>
      </c>
      <c r="FFE53" s="775">
        <f t="shared" ref="FFE53:FFF53" si="3110">IF(OR(FFC26&lt;$C$18,FFC26&gt;($C$18+9)),0,IF($F$2=1,IF($F$53&lt;(INDEX($G$33:$AJ$33,MATCH($E$18,$G$31:$AJ$31))),FFC$28,FFC$38),FFC$28))</f>
        <v>0</v>
      </c>
      <c r="FFF53" s="775">
        <f t="shared" si="3110"/>
        <v>0</v>
      </c>
      <c r="FFG53" s="775">
        <f t="shared" ref="FFG53" si="3111">IF(OR(FFE26&lt;$C$18,FFE26&gt;($C$18+9)),0,IF($F$2=1,IF($F$53&lt;(INDEX($G$33:$AJ$33,MATCH($E$18,$G$31:$AJ$31))),FFE$28,FFE$38),FFE$28))</f>
        <v>0</v>
      </c>
      <c r="FFH53" s="775">
        <f t="shared" ref="FFH53:FFI53" si="3112">IF(OR(FFF26&lt;$C$18,FFF26&gt;($C$18+9)),0,IF($F$2=1,IF($F$53&lt;(INDEX($G$33:$AJ$33,MATCH($E$18,$G$31:$AJ$31))),FFF$28,FFF$38),FFF$28))</f>
        <v>0</v>
      </c>
      <c r="FFI53" s="775">
        <f t="shared" si="3112"/>
        <v>0</v>
      </c>
      <c r="FFJ53" s="775">
        <f t="shared" ref="FFJ53" si="3113">IF(OR(FFH26&lt;$C$18,FFH26&gt;($C$18+9)),0,IF($F$2=1,IF($F$53&lt;(INDEX($G$33:$AJ$33,MATCH($E$18,$G$31:$AJ$31))),FFH$28,FFH$38),FFH$28))</f>
        <v>0</v>
      </c>
      <c r="FFK53" s="775">
        <f t="shared" ref="FFK53:FFL53" si="3114">IF(OR(FFI26&lt;$C$18,FFI26&gt;($C$18+9)),0,IF($F$2=1,IF($F$53&lt;(INDEX($G$33:$AJ$33,MATCH($E$18,$G$31:$AJ$31))),FFI$28,FFI$38),FFI$28))</f>
        <v>0</v>
      </c>
      <c r="FFL53" s="775">
        <f t="shared" si="3114"/>
        <v>0</v>
      </c>
      <c r="FFM53" s="775">
        <f t="shared" ref="FFM53" si="3115">IF(OR(FFK26&lt;$C$18,FFK26&gt;($C$18+9)),0,IF($F$2=1,IF($F$53&lt;(INDEX($G$33:$AJ$33,MATCH($E$18,$G$31:$AJ$31))),FFK$28,FFK$38),FFK$28))</f>
        <v>0</v>
      </c>
      <c r="FFN53" s="775">
        <f t="shared" ref="FFN53:FFO53" si="3116">IF(OR(FFL26&lt;$C$18,FFL26&gt;($C$18+9)),0,IF($F$2=1,IF($F$53&lt;(INDEX($G$33:$AJ$33,MATCH($E$18,$G$31:$AJ$31))),FFL$28,FFL$38),FFL$28))</f>
        <v>0</v>
      </c>
      <c r="FFO53" s="775">
        <f t="shared" si="3116"/>
        <v>0</v>
      </c>
      <c r="FFP53" s="775">
        <f t="shared" ref="FFP53" si="3117">IF(OR(FFN26&lt;$C$18,FFN26&gt;($C$18+9)),0,IF($F$2=1,IF($F$53&lt;(INDEX($G$33:$AJ$33,MATCH($E$18,$G$31:$AJ$31))),FFN$28,FFN$38),FFN$28))</f>
        <v>0</v>
      </c>
      <c r="FFQ53" s="775">
        <f t="shared" ref="FFQ53:FFR53" si="3118">IF(OR(FFO26&lt;$C$18,FFO26&gt;($C$18+9)),0,IF($F$2=1,IF($F$53&lt;(INDEX($G$33:$AJ$33,MATCH($E$18,$G$31:$AJ$31))),FFO$28,FFO$38),FFO$28))</f>
        <v>0</v>
      </c>
      <c r="FFR53" s="775">
        <f t="shared" si="3118"/>
        <v>0</v>
      </c>
      <c r="FFS53" s="775">
        <f t="shared" ref="FFS53" si="3119">IF(OR(FFQ26&lt;$C$18,FFQ26&gt;($C$18+9)),0,IF($F$2=1,IF($F$53&lt;(INDEX($G$33:$AJ$33,MATCH($E$18,$G$31:$AJ$31))),FFQ$28,FFQ$38),FFQ$28))</f>
        <v>0</v>
      </c>
      <c r="FFT53" s="775">
        <f t="shared" ref="FFT53:FFU53" si="3120">IF(OR(FFR26&lt;$C$18,FFR26&gt;($C$18+9)),0,IF($F$2=1,IF($F$53&lt;(INDEX($G$33:$AJ$33,MATCH($E$18,$G$31:$AJ$31))),FFR$28,FFR$38),FFR$28))</f>
        <v>0</v>
      </c>
      <c r="FFU53" s="775">
        <f t="shared" si="3120"/>
        <v>0</v>
      </c>
      <c r="FFV53" s="775">
        <f t="shared" ref="FFV53" si="3121">IF(OR(FFT26&lt;$C$18,FFT26&gt;($C$18+9)),0,IF($F$2=1,IF($F$53&lt;(INDEX($G$33:$AJ$33,MATCH($E$18,$G$31:$AJ$31))),FFT$28,FFT$38),FFT$28))</f>
        <v>0</v>
      </c>
      <c r="FFW53" s="775">
        <f t="shared" ref="FFW53:FFX53" si="3122">IF(OR(FFU26&lt;$C$18,FFU26&gt;($C$18+9)),0,IF($F$2=1,IF($F$53&lt;(INDEX($G$33:$AJ$33,MATCH($E$18,$G$31:$AJ$31))),FFU$28,FFU$38),FFU$28))</f>
        <v>0</v>
      </c>
      <c r="FFX53" s="775">
        <f t="shared" si="3122"/>
        <v>0</v>
      </c>
      <c r="FFY53" s="775">
        <f t="shared" ref="FFY53" si="3123">IF(OR(FFW26&lt;$C$18,FFW26&gt;($C$18+9)),0,IF($F$2=1,IF($F$53&lt;(INDEX($G$33:$AJ$33,MATCH($E$18,$G$31:$AJ$31))),FFW$28,FFW$38),FFW$28))</f>
        <v>0</v>
      </c>
      <c r="FFZ53" s="775">
        <f t="shared" ref="FFZ53:FGA53" si="3124">IF(OR(FFX26&lt;$C$18,FFX26&gt;($C$18+9)),0,IF($F$2=1,IF($F$53&lt;(INDEX($G$33:$AJ$33,MATCH($E$18,$G$31:$AJ$31))),FFX$28,FFX$38),FFX$28))</f>
        <v>0</v>
      </c>
      <c r="FGA53" s="775">
        <f t="shared" si="3124"/>
        <v>0</v>
      </c>
      <c r="FGB53" s="775">
        <f t="shared" ref="FGB53" si="3125">IF(OR(FFZ26&lt;$C$18,FFZ26&gt;($C$18+9)),0,IF($F$2=1,IF($F$53&lt;(INDEX($G$33:$AJ$33,MATCH($E$18,$G$31:$AJ$31))),FFZ$28,FFZ$38),FFZ$28))</f>
        <v>0</v>
      </c>
      <c r="FGC53" s="775">
        <f t="shared" ref="FGC53:FGD53" si="3126">IF(OR(FGA26&lt;$C$18,FGA26&gt;($C$18+9)),0,IF($F$2=1,IF($F$53&lt;(INDEX($G$33:$AJ$33,MATCH($E$18,$G$31:$AJ$31))),FGA$28,FGA$38),FGA$28))</f>
        <v>0</v>
      </c>
      <c r="FGD53" s="775">
        <f t="shared" si="3126"/>
        <v>0</v>
      </c>
      <c r="FGE53" s="775">
        <f t="shared" ref="FGE53" si="3127">IF(OR(FGC26&lt;$C$18,FGC26&gt;($C$18+9)),0,IF($F$2=1,IF($F$53&lt;(INDEX($G$33:$AJ$33,MATCH($E$18,$G$31:$AJ$31))),FGC$28,FGC$38),FGC$28))</f>
        <v>0</v>
      </c>
      <c r="FGF53" s="775">
        <f t="shared" ref="FGF53:FGG53" si="3128">IF(OR(FGD26&lt;$C$18,FGD26&gt;($C$18+9)),0,IF($F$2=1,IF($F$53&lt;(INDEX($G$33:$AJ$33,MATCH($E$18,$G$31:$AJ$31))),FGD$28,FGD$38),FGD$28))</f>
        <v>0</v>
      </c>
      <c r="FGG53" s="775">
        <f t="shared" si="3128"/>
        <v>0</v>
      </c>
      <c r="FGH53" s="775">
        <f t="shared" ref="FGH53" si="3129">IF(OR(FGF26&lt;$C$18,FGF26&gt;($C$18+9)),0,IF($F$2=1,IF($F$53&lt;(INDEX($G$33:$AJ$33,MATCH($E$18,$G$31:$AJ$31))),FGF$28,FGF$38),FGF$28))</f>
        <v>0</v>
      </c>
      <c r="FGI53" s="775">
        <f t="shared" ref="FGI53:FGJ53" si="3130">IF(OR(FGG26&lt;$C$18,FGG26&gt;($C$18+9)),0,IF($F$2=1,IF($F$53&lt;(INDEX($G$33:$AJ$33,MATCH($E$18,$G$31:$AJ$31))),FGG$28,FGG$38),FGG$28))</f>
        <v>0</v>
      </c>
      <c r="FGJ53" s="775">
        <f t="shared" si="3130"/>
        <v>0</v>
      </c>
      <c r="FGK53" s="775">
        <f t="shared" ref="FGK53" si="3131">IF(OR(FGI26&lt;$C$18,FGI26&gt;($C$18+9)),0,IF($F$2=1,IF($F$53&lt;(INDEX($G$33:$AJ$33,MATCH($E$18,$G$31:$AJ$31))),FGI$28,FGI$38),FGI$28))</f>
        <v>0</v>
      </c>
      <c r="FGL53" s="775">
        <f t="shared" ref="FGL53:FGM53" si="3132">IF(OR(FGJ26&lt;$C$18,FGJ26&gt;($C$18+9)),0,IF($F$2=1,IF($F$53&lt;(INDEX($G$33:$AJ$33,MATCH($E$18,$G$31:$AJ$31))),FGJ$28,FGJ$38),FGJ$28))</f>
        <v>0</v>
      </c>
      <c r="FGM53" s="775">
        <f t="shared" si="3132"/>
        <v>0</v>
      </c>
      <c r="FGN53" s="775">
        <f t="shared" ref="FGN53" si="3133">IF(OR(FGL26&lt;$C$18,FGL26&gt;($C$18+9)),0,IF($F$2=1,IF($F$53&lt;(INDEX($G$33:$AJ$33,MATCH($E$18,$G$31:$AJ$31))),FGL$28,FGL$38),FGL$28))</f>
        <v>0</v>
      </c>
      <c r="FGO53" s="775">
        <f t="shared" ref="FGO53:FGP53" si="3134">IF(OR(FGM26&lt;$C$18,FGM26&gt;($C$18+9)),0,IF($F$2=1,IF($F$53&lt;(INDEX($G$33:$AJ$33,MATCH($E$18,$G$31:$AJ$31))),FGM$28,FGM$38),FGM$28))</f>
        <v>0</v>
      </c>
      <c r="FGP53" s="775">
        <f t="shared" si="3134"/>
        <v>0</v>
      </c>
      <c r="FGQ53" s="775">
        <f t="shared" ref="FGQ53" si="3135">IF(OR(FGO26&lt;$C$18,FGO26&gt;($C$18+9)),0,IF($F$2=1,IF($F$53&lt;(INDEX($G$33:$AJ$33,MATCH($E$18,$G$31:$AJ$31))),FGO$28,FGO$38),FGO$28))</f>
        <v>0</v>
      </c>
      <c r="FGR53" s="775">
        <f t="shared" ref="FGR53:FGS53" si="3136">IF(OR(FGP26&lt;$C$18,FGP26&gt;($C$18+9)),0,IF($F$2=1,IF($F$53&lt;(INDEX($G$33:$AJ$33,MATCH($E$18,$G$31:$AJ$31))),FGP$28,FGP$38),FGP$28))</f>
        <v>0</v>
      </c>
      <c r="FGS53" s="775">
        <f t="shared" si="3136"/>
        <v>0</v>
      </c>
      <c r="FGT53" s="775">
        <f t="shared" ref="FGT53" si="3137">IF(OR(FGR26&lt;$C$18,FGR26&gt;($C$18+9)),0,IF($F$2=1,IF($F$53&lt;(INDEX($G$33:$AJ$33,MATCH($E$18,$G$31:$AJ$31))),FGR$28,FGR$38),FGR$28))</f>
        <v>0</v>
      </c>
      <c r="FGU53" s="775">
        <f t="shared" ref="FGU53:FGV53" si="3138">IF(OR(FGS26&lt;$C$18,FGS26&gt;($C$18+9)),0,IF($F$2=1,IF($F$53&lt;(INDEX($G$33:$AJ$33,MATCH($E$18,$G$31:$AJ$31))),FGS$28,FGS$38),FGS$28))</f>
        <v>0</v>
      </c>
      <c r="FGV53" s="775">
        <f t="shared" si="3138"/>
        <v>0</v>
      </c>
      <c r="FGW53" s="775">
        <f t="shared" ref="FGW53" si="3139">IF(OR(FGU26&lt;$C$18,FGU26&gt;($C$18+9)),0,IF($F$2=1,IF($F$53&lt;(INDEX($G$33:$AJ$33,MATCH($E$18,$G$31:$AJ$31))),FGU$28,FGU$38),FGU$28))</f>
        <v>0</v>
      </c>
      <c r="FGX53" s="775">
        <f t="shared" ref="FGX53:FGY53" si="3140">IF(OR(FGV26&lt;$C$18,FGV26&gt;($C$18+9)),0,IF($F$2=1,IF($F$53&lt;(INDEX($G$33:$AJ$33,MATCH($E$18,$G$31:$AJ$31))),FGV$28,FGV$38),FGV$28))</f>
        <v>0</v>
      </c>
      <c r="FGY53" s="775">
        <f t="shared" si="3140"/>
        <v>0</v>
      </c>
      <c r="FGZ53" s="775">
        <f t="shared" ref="FGZ53" si="3141">IF(OR(FGX26&lt;$C$18,FGX26&gt;($C$18+9)),0,IF($F$2=1,IF($F$53&lt;(INDEX($G$33:$AJ$33,MATCH($E$18,$G$31:$AJ$31))),FGX$28,FGX$38),FGX$28))</f>
        <v>0</v>
      </c>
      <c r="FHA53" s="775">
        <f t="shared" ref="FHA53:FHB53" si="3142">IF(OR(FGY26&lt;$C$18,FGY26&gt;($C$18+9)),0,IF($F$2=1,IF($F$53&lt;(INDEX($G$33:$AJ$33,MATCH($E$18,$G$31:$AJ$31))),FGY$28,FGY$38),FGY$28))</f>
        <v>0</v>
      </c>
      <c r="FHB53" s="775">
        <f t="shared" si="3142"/>
        <v>0</v>
      </c>
      <c r="FHC53" s="775">
        <f t="shared" ref="FHC53" si="3143">IF(OR(FHA26&lt;$C$18,FHA26&gt;($C$18+9)),0,IF($F$2=1,IF($F$53&lt;(INDEX($G$33:$AJ$33,MATCH($E$18,$G$31:$AJ$31))),FHA$28,FHA$38),FHA$28))</f>
        <v>0</v>
      </c>
      <c r="FHD53" s="775">
        <f t="shared" ref="FHD53:FHE53" si="3144">IF(OR(FHB26&lt;$C$18,FHB26&gt;($C$18+9)),0,IF($F$2=1,IF($F$53&lt;(INDEX($G$33:$AJ$33,MATCH($E$18,$G$31:$AJ$31))),FHB$28,FHB$38),FHB$28))</f>
        <v>0</v>
      </c>
      <c r="FHE53" s="775">
        <f t="shared" si="3144"/>
        <v>0</v>
      </c>
      <c r="FHF53" s="775">
        <f t="shared" ref="FHF53" si="3145">IF(OR(FHD26&lt;$C$18,FHD26&gt;($C$18+9)),0,IF($F$2=1,IF($F$53&lt;(INDEX($G$33:$AJ$33,MATCH($E$18,$G$31:$AJ$31))),FHD$28,FHD$38),FHD$28))</f>
        <v>0</v>
      </c>
      <c r="FHG53" s="775">
        <f t="shared" ref="FHG53:FHH53" si="3146">IF(OR(FHE26&lt;$C$18,FHE26&gt;($C$18+9)),0,IF($F$2=1,IF($F$53&lt;(INDEX($G$33:$AJ$33,MATCH($E$18,$G$31:$AJ$31))),FHE$28,FHE$38),FHE$28))</f>
        <v>0</v>
      </c>
      <c r="FHH53" s="775">
        <f t="shared" si="3146"/>
        <v>0</v>
      </c>
      <c r="FHI53" s="775">
        <f t="shared" ref="FHI53" si="3147">IF(OR(FHG26&lt;$C$18,FHG26&gt;($C$18+9)),0,IF($F$2=1,IF($F$53&lt;(INDEX($G$33:$AJ$33,MATCH($E$18,$G$31:$AJ$31))),FHG$28,FHG$38),FHG$28))</f>
        <v>0</v>
      </c>
      <c r="FHJ53" s="775">
        <f t="shared" ref="FHJ53:FHK53" si="3148">IF(OR(FHH26&lt;$C$18,FHH26&gt;($C$18+9)),0,IF($F$2=1,IF($F$53&lt;(INDEX($G$33:$AJ$33,MATCH($E$18,$G$31:$AJ$31))),FHH$28,FHH$38),FHH$28))</f>
        <v>0</v>
      </c>
      <c r="FHK53" s="775">
        <f t="shared" si="3148"/>
        <v>0</v>
      </c>
      <c r="FHL53" s="775">
        <f t="shared" ref="FHL53" si="3149">IF(OR(FHJ26&lt;$C$18,FHJ26&gt;($C$18+9)),0,IF($F$2=1,IF($F$53&lt;(INDEX($G$33:$AJ$33,MATCH($E$18,$G$31:$AJ$31))),FHJ$28,FHJ$38),FHJ$28))</f>
        <v>0</v>
      </c>
      <c r="FHM53" s="775">
        <f t="shared" ref="FHM53:FHN53" si="3150">IF(OR(FHK26&lt;$C$18,FHK26&gt;($C$18+9)),0,IF($F$2=1,IF($F$53&lt;(INDEX($G$33:$AJ$33,MATCH($E$18,$G$31:$AJ$31))),FHK$28,FHK$38),FHK$28))</f>
        <v>0</v>
      </c>
      <c r="FHN53" s="775">
        <f t="shared" si="3150"/>
        <v>0</v>
      </c>
      <c r="FHO53" s="775">
        <f t="shared" ref="FHO53" si="3151">IF(OR(FHM26&lt;$C$18,FHM26&gt;($C$18+9)),0,IF($F$2=1,IF($F$53&lt;(INDEX($G$33:$AJ$33,MATCH($E$18,$G$31:$AJ$31))),FHM$28,FHM$38),FHM$28))</f>
        <v>0</v>
      </c>
      <c r="FHP53" s="775">
        <f t="shared" ref="FHP53:FHQ53" si="3152">IF(OR(FHN26&lt;$C$18,FHN26&gt;($C$18+9)),0,IF($F$2=1,IF($F$53&lt;(INDEX($G$33:$AJ$33,MATCH($E$18,$G$31:$AJ$31))),FHN$28,FHN$38),FHN$28))</f>
        <v>0</v>
      </c>
      <c r="FHQ53" s="775">
        <f t="shared" si="3152"/>
        <v>0</v>
      </c>
      <c r="FHR53" s="775">
        <f t="shared" ref="FHR53" si="3153">IF(OR(FHP26&lt;$C$18,FHP26&gt;($C$18+9)),0,IF($F$2=1,IF($F$53&lt;(INDEX($G$33:$AJ$33,MATCH($E$18,$G$31:$AJ$31))),FHP$28,FHP$38),FHP$28))</f>
        <v>0</v>
      </c>
      <c r="FHS53" s="775">
        <f t="shared" ref="FHS53:FHT53" si="3154">IF(OR(FHQ26&lt;$C$18,FHQ26&gt;($C$18+9)),0,IF($F$2=1,IF($F$53&lt;(INDEX($G$33:$AJ$33,MATCH($E$18,$G$31:$AJ$31))),FHQ$28,FHQ$38),FHQ$28))</f>
        <v>0</v>
      </c>
      <c r="FHT53" s="775">
        <f t="shared" si="3154"/>
        <v>0</v>
      </c>
      <c r="FHU53" s="775">
        <f t="shared" ref="FHU53" si="3155">IF(OR(FHS26&lt;$C$18,FHS26&gt;($C$18+9)),0,IF($F$2=1,IF($F$53&lt;(INDEX($G$33:$AJ$33,MATCH($E$18,$G$31:$AJ$31))),FHS$28,FHS$38),FHS$28))</f>
        <v>0</v>
      </c>
      <c r="FHV53" s="775">
        <f t="shared" ref="FHV53:FHW53" si="3156">IF(OR(FHT26&lt;$C$18,FHT26&gt;($C$18+9)),0,IF($F$2=1,IF($F$53&lt;(INDEX($G$33:$AJ$33,MATCH($E$18,$G$31:$AJ$31))),FHT$28,FHT$38),FHT$28))</f>
        <v>0</v>
      </c>
      <c r="FHW53" s="775">
        <f t="shared" si="3156"/>
        <v>0</v>
      </c>
      <c r="FHX53" s="775">
        <f t="shared" ref="FHX53" si="3157">IF(OR(FHV26&lt;$C$18,FHV26&gt;($C$18+9)),0,IF($F$2=1,IF($F$53&lt;(INDEX($G$33:$AJ$33,MATCH($E$18,$G$31:$AJ$31))),FHV$28,FHV$38),FHV$28))</f>
        <v>0</v>
      </c>
      <c r="FHY53" s="775">
        <f t="shared" ref="FHY53:FHZ53" si="3158">IF(OR(FHW26&lt;$C$18,FHW26&gt;($C$18+9)),0,IF($F$2=1,IF($F$53&lt;(INDEX($G$33:$AJ$33,MATCH($E$18,$G$31:$AJ$31))),FHW$28,FHW$38),FHW$28))</f>
        <v>0</v>
      </c>
      <c r="FHZ53" s="775">
        <f t="shared" si="3158"/>
        <v>0</v>
      </c>
      <c r="FIA53" s="775">
        <f t="shared" ref="FIA53" si="3159">IF(OR(FHY26&lt;$C$18,FHY26&gt;($C$18+9)),0,IF($F$2=1,IF($F$53&lt;(INDEX($G$33:$AJ$33,MATCH($E$18,$G$31:$AJ$31))),FHY$28,FHY$38),FHY$28))</f>
        <v>0</v>
      </c>
      <c r="FIB53" s="775">
        <f t="shared" ref="FIB53:FIC53" si="3160">IF(OR(FHZ26&lt;$C$18,FHZ26&gt;($C$18+9)),0,IF($F$2=1,IF($F$53&lt;(INDEX($G$33:$AJ$33,MATCH($E$18,$G$31:$AJ$31))),FHZ$28,FHZ$38),FHZ$28))</f>
        <v>0</v>
      </c>
      <c r="FIC53" s="775">
        <f t="shared" si="3160"/>
        <v>0</v>
      </c>
      <c r="FID53" s="775">
        <f t="shared" ref="FID53" si="3161">IF(OR(FIB26&lt;$C$18,FIB26&gt;($C$18+9)),0,IF($F$2=1,IF($F$53&lt;(INDEX($G$33:$AJ$33,MATCH($E$18,$G$31:$AJ$31))),FIB$28,FIB$38),FIB$28))</f>
        <v>0</v>
      </c>
      <c r="FIE53" s="775">
        <f t="shared" ref="FIE53:FIF53" si="3162">IF(OR(FIC26&lt;$C$18,FIC26&gt;($C$18+9)),0,IF($F$2=1,IF($F$53&lt;(INDEX($G$33:$AJ$33,MATCH($E$18,$G$31:$AJ$31))),FIC$28,FIC$38),FIC$28))</f>
        <v>0</v>
      </c>
      <c r="FIF53" s="775">
        <f t="shared" si="3162"/>
        <v>0</v>
      </c>
      <c r="FIG53" s="775">
        <f t="shared" ref="FIG53" si="3163">IF(OR(FIE26&lt;$C$18,FIE26&gt;($C$18+9)),0,IF($F$2=1,IF($F$53&lt;(INDEX($G$33:$AJ$33,MATCH($E$18,$G$31:$AJ$31))),FIE$28,FIE$38),FIE$28))</f>
        <v>0</v>
      </c>
      <c r="FIH53" s="775">
        <f t="shared" ref="FIH53:FII53" si="3164">IF(OR(FIF26&lt;$C$18,FIF26&gt;($C$18+9)),0,IF($F$2=1,IF($F$53&lt;(INDEX($G$33:$AJ$33,MATCH($E$18,$G$31:$AJ$31))),FIF$28,FIF$38),FIF$28))</f>
        <v>0</v>
      </c>
      <c r="FII53" s="775">
        <f t="shared" si="3164"/>
        <v>0</v>
      </c>
      <c r="FIJ53" s="775">
        <f t="shared" ref="FIJ53" si="3165">IF(OR(FIH26&lt;$C$18,FIH26&gt;($C$18+9)),0,IF($F$2=1,IF($F$53&lt;(INDEX($G$33:$AJ$33,MATCH($E$18,$G$31:$AJ$31))),FIH$28,FIH$38),FIH$28))</f>
        <v>0</v>
      </c>
      <c r="FIK53" s="775">
        <f t="shared" ref="FIK53:FIL53" si="3166">IF(OR(FII26&lt;$C$18,FII26&gt;($C$18+9)),0,IF($F$2=1,IF($F$53&lt;(INDEX($G$33:$AJ$33,MATCH($E$18,$G$31:$AJ$31))),FII$28,FII$38),FII$28))</f>
        <v>0</v>
      </c>
      <c r="FIL53" s="775">
        <f t="shared" si="3166"/>
        <v>0</v>
      </c>
      <c r="FIM53" s="775">
        <f t="shared" ref="FIM53" si="3167">IF(OR(FIK26&lt;$C$18,FIK26&gt;($C$18+9)),0,IF($F$2=1,IF($F$53&lt;(INDEX($G$33:$AJ$33,MATCH($E$18,$G$31:$AJ$31))),FIK$28,FIK$38),FIK$28))</f>
        <v>0</v>
      </c>
      <c r="FIN53" s="775">
        <f t="shared" ref="FIN53:FIO53" si="3168">IF(OR(FIL26&lt;$C$18,FIL26&gt;($C$18+9)),0,IF($F$2=1,IF($F$53&lt;(INDEX($G$33:$AJ$33,MATCH($E$18,$G$31:$AJ$31))),FIL$28,FIL$38),FIL$28))</f>
        <v>0</v>
      </c>
      <c r="FIO53" s="775">
        <f t="shared" si="3168"/>
        <v>0</v>
      </c>
      <c r="FIP53" s="775">
        <f t="shared" ref="FIP53" si="3169">IF(OR(FIN26&lt;$C$18,FIN26&gt;($C$18+9)),0,IF($F$2=1,IF($F$53&lt;(INDEX($G$33:$AJ$33,MATCH($E$18,$G$31:$AJ$31))),FIN$28,FIN$38),FIN$28))</f>
        <v>0</v>
      </c>
      <c r="FIQ53" s="775">
        <f t="shared" ref="FIQ53:FIR53" si="3170">IF(OR(FIO26&lt;$C$18,FIO26&gt;($C$18+9)),0,IF($F$2=1,IF($F$53&lt;(INDEX($G$33:$AJ$33,MATCH($E$18,$G$31:$AJ$31))),FIO$28,FIO$38),FIO$28))</f>
        <v>0</v>
      </c>
      <c r="FIR53" s="775">
        <f t="shared" si="3170"/>
        <v>0</v>
      </c>
      <c r="FIS53" s="775">
        <f t="shared" ref="FIS53" si="3171">IF(OR(FIQ26&lt;$C$18,FIQ26&gt;($C$18+9)),0,IF($F$2=1,IF($F$53&lt;(INDEX($G$33:$AJ$33,MATCH($E$18,$G$31:$AJ$31))),FIQ$28,FIQ$38),FIQ$28))</f>
        <v>0</v>
      </c>
      <c r="FIT53" s="775">
        <f t="shared" ref="FIT53:FIU53" si="3172">IF(OR(FIR26&lt;$C$18,FIR26&gt;($C$18+9)),0,IF($F$2=1,IF($F$53&lt;(INDEX($G$33:$AJ$33,MATCH($E$18,$G$31:$AJ$31))),FIR$28,FIR$38),FIR$28))</f>
        <v>0</v>
      </c>
      <c r="FIU53" s="775">
        <f t="shared" si="3172"/>
        <v>0</v>
      </c>
      <c r="FIV53" s="775">
        <f t="shared" ref="FIV53" si="3173">IF(OR(FIT26&lt;$C$18,FIT26&gt;($C$18+9)),0,IF($F$2=1,IF($F$53&lt;(INDEX($G$33:$AJ$33,MATCH($E$18,$G$31:$AJ$31))),FIT$28,FIT$38),FIT$28))</f>
        <v>0</v>
      </c>
      <c r="FIW53" s="775">
        <f t="shared" ref="FIW53:FIX53" si="3174">IF(OR(FIU26&lt;$C$18,FIU26&gt;($C$18+9)),0,IF($F$2=1,IF($F$53&lt;(INDEX($G$33:$AJ$33,MATCH($E$18,$G$31:$AJ$31))),FIU$28,FIU$38),FIU$28))</f>
        <v>0</v>
      </c>
      <c r="FIX53" s="775">
        <f t="shared" si="3174"/>
        <v>0</v>
      </c>
      <c r="FIY53" s="775">
        <f t="shared" ref="FIY53" si="3175">IF(OR(FIW26&lt;$C$18,FIW26&gt;($C$18+9)),0,IF($F$2=1,IF($F$53&lt;(INDEX($G$33:$AJ$33,MATCH($E$18,$G$31:$AJ$31))),FIW$28,FIW$38),FIW$28))</f>
        <v>0</v>
      </c>
      <c r="FIZ53" s="775">
        <f t="shared" ref="FIZ53:FJA53" si="3176">IF(OR(FIX26&lt;$C$18,FIX26&gt;($C$18+9)),0,IF($F$2=1,IF($F$53&lt;(INDEX($G$33:$AJ$33,MATCH($E$18,$G$31:$AJ$31))),FIX$28,FIX$38),FIX$28))</f>
        <v>0</v>
      </c>
      <c r="FJA53" s="775">
        <f t="shared" si="3176"/>
        <v>0</v>
      </c>
      <c r="FJB53" s="775">
        <f t="shared" ref="FJB53" si="3177">IF(OR(FIZ26&lt;$C$18,FIZ26&gt;($C$18+9)),0,IF($F$2=1,IF($F$53&lt;(INDEX($G$33:$AJ$33,MATCH($E$18,$G$31:$AJ$31))),FIZ$28,FIZ$38),FIZ$28))</f>
        <v>0</v>
      </c>
      <c r="FJC53" s="775">
        <f t="shared" ref="FJC53:FJD53" si="3178">IF(OR(FJA26&lt;$C$18,FJA26&gt;($C$18+9)),0,IF($F$2=1,IF($F$53&lt;(INDEX($G$33:$AJ$33,MATCH($E$18,$G$31:$AJ$31))),FJA$28,FJA$38),FJA$28))</f>
        <v>0</v>
      </c>
      <c r="FJD53" s="775">
        <f t="shared" si="3178"/>
        <v>0</v>
      </c>
      <c r="FJE53" s="775">
        <f t="shared" ref="FJE53" si="3179">IF(OR(FJC26&lt;$C$18,FJC26&gt;($C$18+9)),0,IF($F$2=1,IF($F$53&lt;(INDEX($G$33:$AJ$33,MATCH($E$18,$G$31:$AJ$31))),FJC$28,FJC$38),FJC$28))</f>
        <v>0</v>
      </c>
      <c r="FJF53" s="775">
        <f t="shared" ref="FJF53:FJG53" si="3180">IF(OR(FJD26&lt;$C$18,FJD26&gt;($C$18+9)),0,IF($F$2=1,IF($F$53&lt;(INDEX($G$33:$AJ$33,MATCH($E$18,$G$31:$AJ$31))),FJD$28,FJD$38),FJD$28))</f>
        <v>0</v>
      </c>
      <c r="FJG53" s="775">
        <f t="shared" si="3180"/>
        <v>0</v>
      </c>
      <c r="FJH53" s="775">
        <f t="shared" ref="FJH53" si="3181">IF(OR(FJF26&lt;$C$18,FJF26&gt;($C$18+9)),0,IF($F$2=1,IF($F$53&lt;(INDEX($G$33:$AJ$33,MATCH($E$18,$G$31:$AJ$31))),FJF$28,FJF$38),FJF$28))</f>
        <v>0</v>
      </c>
      <c r="FJI53" s="775">
        <f t="shared" ref="FJI53:FJJ53" si="3182">IF(OR(FJG26&lt;$C$18,FJG26&gt;($C$18+9)),0,IF($F$2=1,IF($F$53&lt;(INDEX($G$33:$AJ$33,MATCH($E$18,$G$31:$AJ$31))),FJG$28,FJG$38),FJG$28))</f>
        <v>0</v>
      </c>
      <c r="FJJ53" s="775">
        <f t="shared" si="3182"/>
        <v>0</v>
      </c>
      <c r="FJK53" s="775">
        <f t="shared" ref="FJK53" si="3183">IF(OR(FJI26&lt;$C$18,FJI26&gt;($C$18+9)),0,IF($F$2=1,IF($F$53&lt;(INDEX($G$33:$AJ$33,MATCH($E$18,$G$31:$AJ$31))),FJI$28,FJI$38),FJI$28))</f>
        <v>0</v>
      </c>
      <c r="FJL53" s="775">
        <f t="shared" ref="FJL53:FJM53" si="3184">IF(OR(FJJ26&lt;$C$18,FJJ26&gt;($C$18+9)),0,IF($F$2=1,IF($F$53&lt;(INDEX($G$33:$AJ$33,MATCH($E$18,$G$31:$AJ$31))),FJJ$28,FJJ$38),FJJ$28))</f>
        <v>0</v>
      </c>
      <c r="FJM53" s="775">
        <f t="shared" si="3184"/>
        <v>0</v>
      </c>
      <c r="FJN53" s="775">
        <f t="shared" ref="FJN53" si="3185">IF(OR(FJL26&lt;$C$18,FJL26&gt;($C$18+9)),0,IF($F$2=1,IF($F$53&lt;(INDEX($G$33:$AJ$33,MATCH($E$18,$G$31:$AJ$31))),FJL$28,FJL$38),FJL$28))</f>
        <v>0</v>
      </c>
      <c r="FJO53" s="775">
        <f t="shared" ref="FJO53:FJP53" si="3186">IF(OR(FJM26&lt;$C$18,FJM26&gt;($C$18+9)),0,IF($F$2=1,IF($F$53&lt;(INDEX($G$33:$AJ$33,MATCH($E$18,$G$31:$AJ$31))),FJM$28,FJM$38),FJM$28))</f>
        <v>0</v>
      </c>
      <c r="FJP53" s="775">
        <f t="shared" si="3186"/>
        <v>0</v>
      </c>
      <c r="FJQ53" s="775">
        <f t="shared" ref="FJQ53" si="3187">IF(OR(FJO26&lt;$C$18,FJO26&gt;($C$18+9)),0,IF($F$2=1,IF($F$53&lt;(INDEX($G$33:$AJ$33,MATCH($E$18,$G$31:$AJ$31))),FJO$28,FJO$38),FJO$28))</f>
        <v>0</v>
      </c>
      <c r="FJR53" s="775">
        <f t="shared" ref="FJR53:FJS53" si="3188">IF(OR(FJP26&lt;$C$18,FJP26&gt;($C$18+9)),0,IF($F$2=1,IF($F$53&lt;(INDEX($G$33:$AJ$33,MATCH($E$18,$G$31:$AJ$31))),FJP$28,FJP$38),FJP$28))</f>
        <v>0</v>
      </c>
      <c r="FJS53" s="775">
        <f t="shared" si="3188"/>
        <v>0</v>
      </c>
      <c r="FJT53" s="775">
        <f t="shared" ref="FJT53" si="3189">IF(OR(FJR26&lt;$C$18,FJR26&gt;($C$18+9)),0,IF($F$2=1,IF($F$53&lt;(INDEX($G$33:$AJ$33,MATCH($E$18,$G$31:$AJ$31))),FJR$28,FJR$38),FJR$28))</f>
        <v>0</v>
      </c>
      <c r="FJU53" s="775">
        <f t="shared" ref="FJU53:FJV53" si="3190">IF(OR(FJS26&lt;$C$18,FJS26&gt;($C$18+9)),0,IF($F$2=1,IF($F$53&lt;(INDEX($G$33:$AJ$33,MATCH($E$18,$G$31:$AJ$31))),FJS$28,FJS$38),FJS$28))</f>
        <v>0</v>
      </c>
      <c r="FJV53" s="775">
        <f t="shared" si="3190"/>
        <v>0</v>
      </c>
      <c r="FJW53" s="775">
        <f t="shared" ref="FJW53" si="3191">IF(OR(FJU26&lt;$C$18,FJU26&gt;($C$18+9)),0,IF($F$2=1,IF($F$53&lt;(INDEX($G$33:$AJ$33,MATCH($E$18,$G$31:$AJ$31))),FJU$28,FJU$38),FJU$28))</f>
        <v>0</v>
      </c>
      <c r="FJX53" s="775">
        <f t="shared" ref="FJX53:FJY53" si="3192">IF(OR(FJV26&lt;$C$18,FJV26&gt;($C$18+9)),0,IF($F$2=1,IF($F$53&lt;(INDEX($G$33:$AJ$33,MATCH($E$18,$G$31:$AJ$31))),FJV$28,FJV$38),FJV$28))</f>
        <v>0</v>
      </c>
      <c r="FJY53" s="775">
        <f t="shared" si="3192"/>
        <v>0</v>
      </c>
      <c r="FJZ53" s="775">
        <f t="shared" ref="FJZ53" si="3193">IF(OR(FJX26&lt;$C$18,FJX26&gt;($C$18+9)),0,IF($F$2=1,IF($F$53&lt;(INDEX($G$33:$AJ$33,MATCH($E$18,$G$31:$AJ$31))),FJX$28,FJX$38),FJX$28))</f>
        <v>0</v>
      </c>
      <c r="FKA53" s="775">
        <f t="shared" ref="FKA53:FKB53" si="3194">IF(OR(FJY26&lt;$C$18,FJY26&gt;($C$18+9)),0,IF($F$2=1,IF($F$53&lt;(INDEX($G$33:$AJ$33,MATCH($E$18,$G$31:$AJ$31))),FJY$28,FJY$38),FJY$28))</f>
        <v>0</v>
      </c>
      <c r="FKB53" s="775">
        <f t="shared" si="3194"/>
        <v>0</v>
      </c>
      <c r="FKC53" s="775">
        <f t="shared" ref="FKC53" si="3195">IF(OR(FKA26&lt;$C$18,FKA26&gt;($C$18+9)),0,IF($F$2=1,IF($F$53&lt;(INDEX($G$33:$AJ$33,MATCH($E$18,$G$31:$AJ$31))),FKA$28,FKA$38),FKA$28))</f>
        <v>0</v>
      </c>
      <c r="FKD53" s="775">
        <f t="shared" ref="FKD53:FKE53" si="3196">IF(OR(FKB26&lt;$C$18,FKB26&gt;($C$18+9)),0,IF($F$2=1,IF($F$53&lt;(INDEX($G$33:$AJ$33,MATCH($E$18,$G$31:$AJ$31))),FKB$28,FKB$38),FKB$28))</f>
        <v>0</v>
      </c>
      <c r="FKE53" s="775">
        <f t="shared" si="3196"/>
        <v>0</v>
      </c>
      <c r="FKF53" s="775">
        <f t="shared" ref="FKF53" si="3197">IF(OR(FKD26&lt;$C$18,FKD26&gt;($C$18+9)),0,IF($F$2=1,IF($F$53&lt;(INDEX($G$33:$AJ$33,MATCH($E$18,$G$31:$AJ$31))),FKD$28,FKD$38),FKD$28))</f>
        <v>0</v>
      </c>
      <c r="FKG53" s="775">
        <f t="shared" ref="FKG53:FKH53" si="3198">IF(OR(FKE26&lt;$C$18,FKE26&gt;($C$18+9)),0,IF($F$2=1,IF($F$53&lt;(INDEX($G$33:$AJ$33,MATCH($E$18,$G$31:$AJ$31))),FKE$28,FKE$38),FKE$28))</f>
        <v>0</v>
      </c>
      <c r="FKH53" s="775">
        <f t="shared" si="3198"/>
        <v>0</v>
      </c>
      <c r="FKI53" s="775">
        <f t="shared" ref="FKI53" si="3199">IF(OR(FKG26&lt;$C$18,FKG26&gt;($C$18+9)),0,IF($F$2=1,IF($F$53&lt;(INDEX($G$33:$AJ$33,MATCH($E$18,$G$31:$AJ$31))),FKG$28,FKG$38),FKG$28))</f>
        <v>0</v>
      </c>
      <c r="FKJ53" s="775">
        <f t="shared" ref="FKJ53:FKK53" si="3200">IF(OR(FKH26&lt;$C$18,FKH26&gt;($C$18+9)),0,IF($F$2=1,IF($F$53&lt;(INDEX($G$33:$AJ$33,MATCH($E$18,$G$31:$AJ$31))),FKH$28,FKH$38),FKH$28))</f>
        <v>0</v>
      </c>
      <c r="FKK53" s="775">
        <f t="shared" si="3200"/>
        <v>0</v>
      </c>
      <c r="FKL53" s="775">
        <f t="shared" ref="FKL53" si="3201">IF(OR(FKJ26&lt;$C$18,FKJ26&gt;($C$18+9)),0,IF($F$2=1,IF($F$53&lt;(INDEX($G$33:$AJ$33,MATCH($E$18,$G$31:$AJ$31))),FKJ$28,FKJ$38),FKJ$28))</f>
        <v>0</v>
      </c>
      <c r="FKM53" s="775">
        <f t="shared" ref="FKM53:FKN53" si="3202">IF(OR(FKK26&lt;$C$18,FKK26&gt;($C$18+9)),0,IF($F$2=1,IF($F$53&lt;(INDEX($G$33:$AJ$33,MATCH($E$18,$G$31:$AJ$31))),FKK$28,FKK$38),FKK$28))</f>
        <v>0</v>
      </c>
      <c r="FKN53" s="775">
        <f t="shared" si="3202"/>
        <v>0</v>
      </c>
      <c r="FKO53" s="775">
        <f t="shared" ref="FKO53" si="3203">IF(OR(FKM26&lt;$C$18,FKM26&gt;($C$18+9)),0,IF($F$2=1,IF($F$53&lt;(INDEX($G$33:$AJ$33,MATCH($E$18,$G$31:$AJ$31))),FKM$28,FKM$38),FKM$28))</f>
        <v>0</v>
      </c>
      <c r="FKP53" s="775">
        <f t="shared" ref="FKP53:FKQ53" si="3204">IF(OR(FKN26&lt;$C$18,FKN26&gt;($C$18+9)),0,IF($F$2=1,IF($F$53&lt;(INDEX($G$33:$AJ$33,MATCH($E$18,$G$31:$AJ$31))),FKN$28,FKN$38),FKN$28))</f>
        <v>0</v>
      </c>
      <c r="FKQ53" s="775">
        <f t="shared" si="3204"/>
        <v>0</v>
      </c>
      <c r="FKR53" s="775">
        <f t="shared" ref="FKR53" si="3205">IF(OR(FKP26&lt;$C$18,FKP26&gt;($C$18+9)),0,IF($F$2=1,IF($F$53&lt;(INDEX($G$33:$AJ$33,MATCH($E$18,$G$31:$AJ$31))),FKP$28,FKP$38),FKP$28))</f>
        <v>0</v>
      </c>
      <c r="FKS53" s="775">
        <f t="shared" ref="FKS53:FKT53" si="3206">IF(OR(FKQ26&lt;$C$18,FKQ26&gt;($C$18+9)),0,IF($F$2=1,IF($F$53&lt;(INDEX($G$33:$AJ$33,MATCH($E$18,$G$31:$AJ$31))),FKQ$28,FKQ$38),FKQ$28))</f>
        <v>0</v>
      </c>
      <c r="FKT53" s="775">
        <f t="shared" si="3206"/>
        <v>0</v>
      </c>
      <c r="FKU53" s="775">
        <f t="shared" ref="FKU53" si="3207">IF(OR(FKS26&lt;$C$18,FKS26&gt;($C$18+9)),0,IF($F$2=1,IF($F$53&lt;(INDEX($G$33:$AJ$33,MATCH($E$18,$G$31:$AJ$31))),FKS$28,FKS$38),FKS$28))</f>
        <v>0</v>
      </c>
      <c r="FKV53" s="775">
        <f t="shared" ref="FKV53:FKW53" si="3208">IF(OR(FKT26&lt;$C$18,FKT26&gt;($C$18+9)),0,IF($F$2=1,IF($F$53&lt;(INDEX($G$33:$AJ$33,MATCH($E$18,$G$31:$AJ$31))),FKT$28,FKT$38),FKT$28))</f>
        <v>0</v>
      </c>
      <c r="FKW53" s="775">
        <f t="shared" si="3208"/>
        <v>0</v>
      </c>
      <c r="FKX53" s="775">
        <f t="shared" ref="FKX53" si="3209">IF(OR(FKV26&lt;$C$18,FKV26&gt;($C$18+9)),0,IF($F$2=1,IF($F$53&lt;(INDEX($G$33:$AJ$33,MATCH($E$18,$G$31:$AJ$31))),FKV$28,FKV$38),FKV$28))</f>
        <v>0</v>
      </c>
      <c r="FKY53" s="775">
        <f t="shared" ref="FKY53:FKZ53" si="3210">IF(OR(FKW26&lt;$C$18,FKW26&gt;($C$18+9)),0,IF($F$2=1,IF($F$53&lt;(INDEX($G$33:$AJ$33,MATCH($E$18,$G$31:$AJ$31))),FKW$28,FKW$38),FKW$28))</f>
        <v>0</v>
      </c>
      <c r="FKZ53" s="775">
        <f t="shared" si="3210"/>
        <v>0</v>
      </c>
      <c r="FLA53" s="775">
        <f t="shared" ref="FLA53" si="3211">IF(OR(FKY26&lt;$C$18,FKY26&gt;($C$18+9)),0,IF($F$2=1,IF($F$53&lt;(INDEX($G$33:$AJ$33,MATCH($E$18,$G$31:$AJ$31))),FKY$28,FKY$38),FKY$28))</f>
        <v>0</v>
      </c>
      <c r="FLB53" s="775">
        <f t="shared" ref="FLB53:FLC53" si="3212">IF(OR(FKZ26&lt;$C$18,FKZ26&gt;($C$18+9)),0,IF($F$2=1,IF($F$53&lt;(INDEX($G$33:$AJ$33,MATCH($E$18,$G$31:$AJ$31))),FKZ$28,FKZ$38),FKZ$28))</f>
        <v>0</v>
      </c>
      <c r="FLC53" s="775">
        <f t="shared" si="3212"/>
        <v>0</v>
      </c>
      <c r="FLD53" s="775">
        <f t="shared" ref="FLD53" si="3213">IF(OR(FLB26&lt;$C$18,FLB26&gt;($C$18+9)),0,IF($F$2=1,IF($F$53&lt;(INDEX($G$33:$AJ$33,MATCH($E$18,$G$31:$AJ$31))),FLB$28,FLB$38),FLB$28))</f>
        <v>0</v>
      </c>
      <c r="FLE53" s="775">
        <f t="shared" ref="FLE53:FLF53" si="3214">IF(OR(FLC26&lt;$C$18,FLC26&gt;($C$18+9)),0,IF($F$2=1,IF($F$53&lt;(INDEX($G$33:$AJ$33,MATCH($E$18,$G$31:$AJ$31))),FLC$28,FLC$38),FLC$28))</f>
        <v>0</v>
      </c>
      <c r="FLF53" s="775">
        <f t="shared" si="3214"/>
        <v>0</v>
      </c>
      <c r="FLG53" s="775">
        <f t="shared" ref="FLG53" si="3215">IF(OR(FLE26&lt;$C$18,FLE26&gt;($C$18+9)),0,IF($F$2=1,IF($F$53&lt;(INDEX($G$33:$AJ$33,MATCH($E$18,$G$31:$AJ$31))),FLE$28,FLE$38),FLE$28))</f>
        <v>0</v>
      </c>
      <c r="FLH53" s="775">
        <f t="shared" ref="FLH53:FLI53" si="3216">IF(OR(FLF26&lt;$C$18,FLF26&gt;($C$18+9)),0,IF($F$2=1,IF($F$53&lt;(INDEX($G$33:$AJ$33,MATCH($E$18,$G$31:$AJ$31))),FLF$28,FLF$38),FLF$28))</f>
        <v>0</v>
      </c>
      <c r="FLI53" s="775">
        <f t="shared" si="3216"/>
        <v>0</v>
      </c>
      <c r="FLJ53" s="775">
        <f t="shared" ref="FLJ53" si="3217">IF(OR(FLH26&lt;$C$18,FLH26&gt;($C$18+9)),0,IF($F$2=1,IF($F$53&lt;(INDEX($G$33:$AJ$33,MATCH($E$18,$G$31:$AJ$31))),FLH$28,FLH$38),FLH$28))</f>
        <v>0</v>
      </c>
      <c r="FLK53" s="775">
        <f t="shared" ref="FLK53:FLL53" si="3218">IF(OR(FLI26&lt;$C$18,FLI26&gt;($C$18+9)),0,IF($F$2=1,IF($F$53&lt;(INDEX($G$33:$AJ$33,MATCH($E$18,$G$31:$AJ$31))),FLI$28,FLI$38),FLI$28))</f>
        <v>0</v>
      </c>
      <c r="FLL53" s="775">
        <f t="shared" si="3218"/>
        <v>0</v>
      </c>
      <c r="FLM53" s="775">
        <f t="shared" ref="FLM53" si="3219">IF(OR(FLK26&lt;$C$18,FLK26&gt;($C$18+9)),0,IF($F$2=1,IF($F$53&lt;(INDEX($G$33:$AJ$33,MATCH($E$18,$G$31:$AJ$31))),FLK$28,FLK$38),FLK$28))</f>
        <v>0</v>
      </c>
      <c r="FLN53" s="775">
        <f t="shared" ref="FLN53:FLO53" si="3220">IF(OR(FLL26&lt;$C$18,FLL26&gt;($C$18+9)),0,IF($F$2=1,IF($F$53&lt;(INDEX($G$33:$AJ$33,MATCH($E$18,$G$31:$AJ$31))),FLL$28,FLL$38),FLL$28))</f>
        <v>0</v>
      </c>
      <c r="FLO53" s="775">
        <f t="shared" si="3220"/>
        <v>0</v>
      </c>
      <c r="FLP53" s="775">
        <f t="shared" ref="FLP53" si="3221">IF(OR(FLN26&lt;$C$18,FLN26&gt;($C$18+9)),0,IF($F$2=1,IF($F$53&lt;(INDEX($G$33:$AJ$33,MATCH($E$18,$G$31:$AJ$31))),FLN$28,FLN$38),FLN$28))</f>
        <v>0</v>
      </c>
      <c r="FLQ53" s="775">
        <f t="shared" ref="FLQ53:FLR53" si="3222">IF(OR(FLO26&lt;$C$18,FLO26&gt;($C$18+9)),0,IF($F$2=1,IF($F$53&lt;(INDEX($G$33:$AJ$33,MATCH($E$18,$G$31:$AJ$31))),FLO$28,FLO$38),FLO$28))</f>
        <v>0</v>
      </c>
      <c r="FLR53" s="775">
        <f t="shared" si="3222"/>
        <v>0</v>
      </c>
      <c r="FLS53" s="775">
        <f t="shared" ref="FLS53" si="3223">IF(OR(FLQ26&lt;$C$18,FLQ26&gt;($C$18+9)),0,IF($F$2=1,IF($F$53&lt;(INDEX($G$33:$AJ$33,MATCH($E$18,$G$31:$AJ$31))),FLQ$28,FLQ$38),FLQ$28))</f>
        <v>0</v>
      </c>
      <c r="FLT53" s="775">
        <f t="shared" ref="FLT53:FLU53" si="3224">IF(OR(FLR26&lt;$C$18,FLR26&gt;($C$18+9)),0,IF($F$2=1,IF($F$53&lt;(INDEX($G$33:$AJ$33,MATCH($E$18,$G$31:$AJ$31))),FLR$28,FLR$38),FLR$28))</f>
        <v>0</v>
      </c>
      <c r="FLU53" s="775">
        <f t="shared" si="3224"/>
        <v>0</v>
      </c>
      <c r="FLV53" s="775">
        <f t="shared" ref="FLV53" si="3225">IF(OR(FLT26&lt;$C$18,FLT26&gt;($C$18+9)),0,IF($F$2=1,IF($F$53&lt;(INDEX($G$33:$AJ$33,MATCH($E$18,$G$31:$AJ$31))),FLT$28,FLT$38),FLT$28))</f>
        <v>0</v>
      </c>
      <c r="FLW53" s="775">
        <f t="shared" ref="FLW53:FLX53" si="3226">IF(OR(FLU26&lt;$C$18,FLU26&gt;($C$18+9)),0,IF($F$2=1,IF($F$53&lt;(INDEX($G$33:$AJ$33,MATCH($E$18,$G$31:$AJ$31))),FLU$28,FLU$38),FLU$28))</f>
        <v>0</v>
      </c>
      <c r="FLX53" s="775">
        <f t="shared" si="3226"/>
        <v>0</v>
      </c>
      <c r="FLY53" s="775">
        <f t="shared" ref="FLY53" si="3227">IF(OR(FLW26&lt;$C$18,FLW26&gt;($C$18+9)),0,IF($F$2=1,IF($F$53&lt;(INDEX($G$33:$AJ$33,MATCH($E$18,$G$31:$AJ$31))),FLW$28,FLW$38),FLW$28))</f>
        <v>0</v>
      </c>
      <c r="FLZ53" s="775">
        <f t="shared" ref="FLZ53:FMA53" si="3228">IF(OR(FLX26&lt;$C$18,FLX26&gt;($C$18+9)),0,IF($F$2=1,IF($F$53&lt;(INDEX($G$33:$AJ$33,MATCH($E$18,$G$31:$AJ$31))),FLX$28,FLX$38),FLX$28))</f>
        <v>0</v>
      </c>
      <c r="FMA53" s="775">
        <f t="shared" si="3228"/>
        <v>0</v>
      </c>
      <c r="FMB53" s="775">
        <f t="shared" ref="FMB53" si="3229">IF(OR(FLZ26&lt;$C$18,FLZ26&gt;($C$18+9)),0,IF($F$2=1,IF($F$53&lt;(INDEX($G$33:$AJ$33,MATCH($E$18,$G$31:$AJ$31))),FLZ$28,FLZ$38),FLZ$28))</f>
        <v>0</v>
      </c>
      <c r="FMC53" s="775">
        <f t="shared" ref="FMC53:FMD53" si="3230">IF(OR(FMA26&lt;$C$18,FMA26&gt;($C$18+9)),0,IF($F$2=1,IF($F$53&lt;(INDEX($G$33:$AJ$33,MATCH($E$18,$G$31:$AJ$31))),FMA$28,FMA$38),FMA$28))</f>
        <v>0</v>
      </c>
      <c r="FMD53" s="775">
        <f t="shared" si="3230"/>
        <v>0</v>
      </c>
      <c r="FME53" s="775">
        <f t="shared" ref="FME53" si="3231">IF(OR(FMC26&lt;$C$18,FMC26&gt;($C$18+9)),0,IF($F$2=1,IF($F$53&lt;(INDEX($G$33:$AJ$33,MATCH($E$18,$G$31:$AJ$31))),FMC$28,FMC$38),FMC$28))</f>
        <v>0</v>
      </c>
      <c r="FMF53" s="775">
        <f t="shared" ref="FMF53:FMG53" si="3232">IF(OR(FMD26&lt;$C$18,FMD26&gt;($C$18+9)),0,IF($F$2=1,IF($F$53&lt;(INDEX($G$33:$AJ$33,MATCH($E$18,$G$31:$AJ$31))),FMD$28,FMD$38),FMD$28))</f>
        <v>0</v>
      </c>
      <c r="FMG53" s="775">
        <f t="shared" si="3232"/>
        <v>0</v>
      </c>
      <c r="FMH53" s="775">
        <f t="shared" ref="FMH53" si="3233">IF(OR(FMF26&lt;$C$18,FMF26&gt;($C$18+9)),0,IF($F$2=1,IF($F$53&lt;(INDEX($G$33:$AJ$33,MATCH($E$18,$G$31:$AJ$31))),FMF$28,FMF$38),FMF$28))</f>
        <v>0</v>
      </c>
      <c r="FMI53" s="775">
        <f t="shared" ref="FMI53:FMJ53" si="3234">IF(OR(FMG26&lt;$C$18,FMG26&gt;($C$18+9)),0,IF($F$2=1,IF($F$53&lt;(INDEX($G$33:$AJ$33,MATCH($E$18,$G$31:$AJ$31))),FMG$28,FMG$38),FMG$28))</f>
        <v>0</v>
      </c>
      <c r="FMJ53" s="775">
        <f t="shared" si="3234"/>
        <v>0</v>
      </c>
      <c r="FMK53" s="775">
        <f t="shared" ref="FMK53" si="3235">IF(OR(FMI26&lt;$C$18,FMI26&gt;($C$18+9)),0,IF($F$2=1,IF($F$53&lt;(INDEX($G$33:$AJ$33,MATCH($E$18,$G$31:$AJ$31))),FMI$28,FMI$38),FMI$28))</f>
        <v>0</v>
      </c>
      <c r="FML53" s="775">
        <f t="shared" ref="FML53:FMM53" si="3236">IF(OR(FMJ26&lt;$C$18,FMJ26&gt;($C$18+9)),0,IF($F$2=1,IF($F$53&lt;(INDEX($G$33:$AJ$33,MATCH($E$18,$G$31:$AJ$31))),FMJ$28,FMJ$38),FMJ$28))</f>
        <v>0</v>
      </c>
      <c r="FMM53" s="775">
        <f t="shared" si="3236"/>
        <v>0</v>
      </c>
      <c r="FMN53" s="775">
        <f t="shared" ref="FMN53" si="3237">IF(OR(FML26&lt;$C$18,FML26&gt;($C$18+9)),0,IF($F$2=1,IF($F$53&lt;(INDEX($G$33:$AJ$33,MATCH($E$18,$G$31:$AJ$31))),FML$28,FML$38),FML$28))</f>
        <v>0</v>
      </c>
      <c r="FMO53" s="775">
        <f t="shared" ref="FMO53:FMP53" si="3238">IF(OR(FMM26&lt;$C$18,FMM26&gt;($C$18+9)),0,IF($F$2=1,IF($F$53&lt;(INDEX($G$33:$AJ$33,MATCH($E$18,$G$31:$AJ$31))),FMM$28,FMM$38),FMM$28))</f>
        <v>0</v>
      </c>
      <c r="FMP53" s="775">
        <f t="shared" si="3238"/>
        <v>0</v>
      </c>
      <c r="FMQ53" s="775">
        <f t="shared" ref="FMQ53" si="3239">IF(OR(FMO26&lt;$C$18,FMO26&gt;($C$18+9)),0,IF($F$2=1,IF($F$53&lt;(INDEX($G$33:$AJ$33,MATCH($E$18,$G$31:$AJ$31))),FMO$28,FMO$38),FMO$28))</f>
        <v>0</v>
      </c>
      <c r="FMR53" s="775">
        <f t="shared" ref="FMR53:FMS53" si="3240">IF(OR(FMP26&lt;$C$18,FMP26&gt;($C$18+9)),0,IF($F$2=1,IF($F$53&lt;(INDEX($G$33:$AJ$33,MATCH($E$18,$G$31:$AJ$31))),FMP$28,FMP$38),FMP$28))</f>
        <v>0</v>
      </c>
      <c r="FMS53" s="775">
        <f t="shared" si="3240"/>
        <v>0</v>
      </c>
      <c r="FMT53" s="775">
        <f t="shared" ref="FMT53" si="3241">IF(OR(FMR26&lt;$C$18,FMR26&gt;($C$18+9)),0,IF($F$2=1,IF($F$53&lt;(INDEX($G$33:$AJ$33,MATCH($E$18,$G$31:$AJ$31))),FMR$28,FMR$38),FMR$28))</f>
        <v>0</v>
      </c>
      <c r="FMU53" s="775">
        <f t="shared" ref="FMU53:FMV53" si="3242">IF(OR(FMS26&lt;$C$18,FMS26&gt;($C$18+9)),0,IF($F$2=1,IF($F$53&lt;(INDEX($G$33:$AJ$33,MATCH($E$18,$G$31:$AJ$31))),FMS$28,FMS$38),FMS$28))</f>
        <v>0</v>
      </c>
      <c r="FMV53" s="775">
        <f t="shared" si="3242"/>
        <v>0</v>
      </c>
      <c r="FMW53" s="775">
        <f t="shared" ref="FMW53" si="3243">IF(OR(FMU26&lt;$C$18,FMU26&gt;($C$18+9)),0,IF($F$2=1,IF($F$53&lt;(INDEX($G$33:$AJ$33,MATCH($E$18,$G$31:$AJ$31))),FMU$28,FMU$38),FMU$28))</f>
        <v>0</v>
      </c>
      <c r="FMX53" s="775">
        <f t="shared" ref="FMX53:FMY53" si="3244">IF(OR(FMV26&lt;$C$18,FMV26&gt;($C$18+9)),0,IF($F$2=1,IF($F$53&lt;(INDEX($G$33:$AJ$33,MATCH($E$18,$G$31:$AJ$31))),FMV$28,FMV$38),FMV$28))</f>
        <v>0</v>
      </c>
      <c r="FMY53" s="775">
        <f t="shared" si="3244"/>
        <v>0</v>
      </c>
      <c r="FMZ53" s="775">
        <f t="shared" ref="FMZ53" si="3245">IF(OR(FMX26&lt;$C$18,FMX26&gt;($C$18+9)),0,IF($F$2=1,IF($F$53&lt;(INDEX($G$33:$AJ$33,MATCH($E$18,$G$31:$AJ$31))),FMX$28,FMX$38),FMX$28))</f>
        <v>0</v>
      </c>
      <c r="FNA53" s="775">
        <f t="shared" ref="FNA53:FNB53" si="3246">IF(OR(FMY26&lt;$C$18,FMY26&gt;($C$18+9)),0,IF($F$2=1,IF($F$53&lt;(INDEX($G$33:$AJ$33,MATCH($E$18,$G$31:$AJ$31))),FMY$28,FMY$38),FMY$28))</f>
        <v>0</v>
      </c>
      <c r="FNB53" s="775">
        <f t="shared" si="3246"/>
        <v>0</v>
      </c>
      <c r="FNC53" s="775">
        <f t="shared" ref="FNC53" si="3247">IF(OR(FNA26&lt;$C$18,FNA26&gt;($C$18+9)),0,IF($F$2=1,IF($F$53&lt;(INDEX($G$33:$AJ$33,MATCH($E$18,$G$31:$AJ$31))),FNA$28,FNA$38),FNA$28))</f>
        <v>0</v>
      </c>
      <c r="FND53" s="775">
        <f t="shared" ref="FND53:FNE53" si="3248">IF(OR(FNB26&lt;$C$18,FNB26&gt;($C$18+9)),0,IF($F$2=1,IF($F$53&lt;(INDEX($G$33:$AJ$33,MATCH($E$18,$G$31:$AJ$31))),FNB$28,FNB$38),FNB$28))</f>
        <v>0</v>
      </c>
      <c r="FNE53" s="775">
        <f t="shared" si="3248"/>
        <v>0</v>
      </c>
      <c r="FNF53" s="775">
        <f t="shared" ref="FNF53" si="3249">IF(OR(FND26&lt;$C$18,FND26&gt;($C$18+9)),0,IF($F$2=1,IF($F$53&lt;(INDEX($G$33:$AJ$33,MATCH($E$18,$G$31:$AJ$31))),FND$28,FND$38),FND$28))</f>
        <v>0</v>
      </c>
      <c r="FNG53" s="775">
        <f t="shared" ref="FNG53:FNH53" si="3250">IF(OR(FNE26&lt;$C$18,FNE26&gt;($C$18+9)),0,IF($F$2=1,IF($F$53&lt;(INDEX($G$33:$AJ$33,MATCH($E$18,$G$31:$AJ$31))),FNE$28,FNE$38),FNE$28))</f>
        <v>0</v>
      </c>
      <c r="FNH53" s="775">
        <f t="shared" si="3250"/>
        <v>0</v>
      </c>
      <c r="FNI53" s="775">
        <f t="shared" ref="FNI53" si="3251">IF(OR(FNG26&lt;$C$18,FNG26&gt;($C$18+9)),0,IF($F$2=1,IF($F$53&lt;(INDEX($G$33:$AJ$33,MATCH($E$18,$G$31:$AJ$31))),FNG$28,FNG$38),FNG$28))</f>
        <v>0</v>
      </c>
      <c r="FNJ53" s="775">
        <f t="shared" ref="FNJ53:FNK53" si="3252">IF(OR(FNH26&lt;$C$18,FNH26&gt;($C$18+9)),0,IF($F$2=1,IF($F$53&lt;(INDEX($G$33:$AJ$33,MATCH($E$18,$G$31:$AJ$31))),FNH$28,FNH$38),FNH$28))</f>
        <v>0</v>
      </c>
      <c r="FNK53" s="775">
        <f t="shared" si="3252"/>
        <v>0</v>
      </c>
      <c r="FNL53" s="775">
        <f t="shared" ref="FNL53" si="3253">IF(OR(FNJ26&lt;$C$18,FNJ26&gt;($C$18+9)),0,IF($F$2=1,IF($F$53&lt;(INDEX($G$33:$AJ$33,MATCH($E$18,$G$31:$AJ$31))),FNJ$28,FNJ$38),FNJ$28))</f>
        <v>0</v>
      </c>
      <c r="FNM53" s="775">
        <f t="shared" ref="FNM53:FNN53" si="3254">IF(OR(FNK26&lt;$C$18,FNK26&gt;($C$18+9)),0,IF($F$2=1,IF($F$53&lt;(INDEX($G$33:$AJ$33,MATCH($E$18,$G$31:$AJ$31))),FNK$28,FNK$38),FNK$28))</f>
        <v>0</v>
      </c>
      <c r="FNN53" s="775">
        <f t="shared" si="3254"/>
        <v>0</v>
      </c>
      <c r="FNO53" s="775">
        <f t="shared" ref="FNO53" si="3255">IF(OR(FNM26&lt;$C$18,FNM26&gt;($C$18+9)),0,IF($F$2=1,IF($F$53&lt;(INDEX($G$33:$AJ$33,MATCH($E$18,$G$31:$AJ$31))),FNM$28,FNM$38),FNM$28))</f>
        <v>0</v>
      </c>
      <c r="FNP53" s="775">
        <f t="shared" ref="FNP53:FNQ53" si="3256">IF(OR(FNN26&lt;$C$18,FNN26&gt;($C$18+9)),0,IF($F$2=1,IF($F$53&lt;(INDEX($G$33:$AJ$33,MATCH($E$18,$G$31:$AJ$31))),FNN$28,FNN$38),FNN$28))</f>
        <v>0</v>
      </c>
      <c r="FNQ53" s="775">
        <f t="shared" si="3256"/>
        <v>0</v>
      </c>
      <c r="FNR53" s="775">
        <f t="shared" ref="FNR53" si="3257">IF(OR(FNP26&lt;$C$18,FNP26&gt;($C$18+9)),0,IF($F$2=1,IF($F$53&lt;(INDEX($G$33:$AJ$33,MATCH($E$18,$G$31:$AJ$31))),FNP$28,FNP$38),FNP$28))</f>
        <v>0</v>
      </c>
      <c r="FNS53" s="775">
        <f t="shared" ref="FNS53:FNT53" si="3258">IF(OR(FNQ26&lt;$C$18,FNQ26&gt;($C$18+9)),0,IF($F$2=1,IF($F$53&lt;(INDEX($G$33:$AJ$33,MATCH($E$18,$G$31:$AJ$31))),FNQ$28,FNQ$38),FNQ$28))</f>
        <v>0</v>
      </c>
      <c r="FNT53" s="775">
        <f t="shared" si="3258"/>
        <v>0</v>
      </c>
      <c r="FNU53" s="775">
        <f t="shared" ref="FNU53" si="3259">IF(OR(FNS26&lt;$C$18,FNS26&gt;($C$18+9)),0,IF($F$2=1,IF($F$53&lt;(INDEX($G$33:$AJ$33,MATCH($E$18,$G$31:$AJ$31))),FNS$28,FNS$38),FNS$28))</f>
        <v>0</v>
      </c>
      <c r="FNV53" s="775">
        <f t="shared" ref="FNV53:FNW53" si="3260">IF(OR(FNT26&lt;$C$18,FNT26&gt;($C$18+9)),0,IF($F$2=1,IF($F$53&lt;(INDEX($G$33:$AJ$33,MATCH($E$18,$G$31:$AJ$31))),FNT$28,FNT$38),FNT$28))</f>
        <v>0</v>
      </c>
      <c r="FNW53" s="775">
        <f t="shared" si="3260"/>
        <v>0</v>
      </c>
      <c r="FNX53" s="775">
        <f t="shared" ref="FNX53" si="3261">IF(OR(FNV26&lt;$C$18,FNV26&gt;($C$18+9)),0,IF($F$2=1,IF($F$53&lt;(INDEX($G$33:$AJ$33,MATCH($E$18,$G$31:$AJ$31))),FNV$28,FNV$38),FNV$28))</f>
        <v>0</v>
      </c>
      <c r="FNY53" s="775">
        <f t="shared" ref="FNY53:FNZ53" si="3262">IF(OR(FNW26&lt;$C$18,FNW26&gt;($C$18+9)),0,IF($F$2=1,IF($F$53&lt;(INDEX($G$33:$AJ$33,MATCH($E$18,$G$31:$AJ$31))),FNW$28,FNW$38),FNW$28))</f>
        <v>0</v>
      </c>
      <c r="FNZ53" s="775">
        <f t="shared" si="3262"/>
        <v>0</v>
      </c>
      <c r="FOA53" s="775">
        <f t="shared" ref="FOA53" si="3263">IF(OR(FNY26&lt;$C$18,FNY26&gt;($C$18+9)),0,IF($F$2=1,IF($F$53&lt;(INDEX($G$33:$AJ$33,MATCH($E$18,$G$31:$AJ$31))),FNY$28,FNY$38),FNY$28))</f>
        <v>0</v>
      </c>
      <c r="FOB53" s="775">
        <f t="shared" ref="FOB53:FOC53" si="3264">IF(OR(FNZ26&lt;$C$18,FNZ26&gt;($C$18+9)),0,IF($F$2=1,IF($F$53&lt;(INDEX($G$33:$AJ$33,MATCH($E$18,$G$31:$AJ$31))),FNZ$28,FNZ$38),FNZ$28))</f>
        <v>0</v>
      </c>
      <c r="FOC53" s="775">
        <f t="shared" si="3264"/>
        <v>0</v>
      </c>
      <c r="FOD53" s="775">
        <f t="shared" ref="FOD53" si="3265">IF(OR(FOB26&lt;$C$18,FOB26&gt;($C$18+9)),0,IF($F$2=1,IF($F$53&lt;(INDEX($G$33:$AJ$33,MATCH($E$18,$G$31:$AJ$31))),FOB$28,FOB$38),FOB$28))</f>
        <v>0</v>
      </c>
      <c r="FOE53" s="775">
        <f t="shared" ref="FOE53:FOF53" si="3266">IF(OR(FOC26&lt;$C$18,FOC26&gt;($C$18+9)),0,IF($F$2=1,IF($F$53&lt;(INDEX($G$33:$AJ$33,MATCH($E$18,$G$31:$AJ$31))),FOC$28,FOC$38),FOC$28))</f>
        <v>0</v>
      </c>
      <c r="FOF53" s="775">
        <f t="shared" si="3266"/>
        <v>0</v>
      </c>
      <c r="FOG53" s="775">
        <f t="shared" ref="FOG53" si="3267">IF(OR(FOE26&lt;$C$18,FOE26&gt;($C$18+9)),0,IF($F$2=1,IF($F$53&lt;(INDEX($G$33:$AJ$33,MATCH($E$18,$G$31:$AJ$31))),FOE$28,FOE$38),FOE$28))</f>
        <v>0</v>
      </c>
      <c r="FOH53" s="775">
        <f t="shared" ref="FOH53:FOI53" si="3268">IF(OR(FOF26&lt;$C$18,FOF26&gt;($C$18+9)),0,IF($F$2=1,IF($F$53&lt;(INDEX($G$33:$AJ$33,MATCH($E$18,$G$31:$AJ$31))),FOF$28,FOF$38),FOF$28))</f>
        <v>0</v>
      </c>
      <c r="FOI53" s="775">
        <f t="shared" si="3268"/>
        <v>0</v>
      </c>
      <c r="FOJ53" s="775">
        <f t="shared" ref="FOJ53" si="3269">IF(OR(FOH26&lt;$C$18,FOH26&gt;($C$18+9)),0,IF($F$2=1,IF($F$53&lt;(INDEX($G$33:$AJ$33,MATCH($E$18,$G$31:$AJ$31))),FOH$28,FOH$38),FOH$28))</f>
        <v>0</v>
      </c>
      <c r="FOK53" s="775">
        <f t="shared" ref="FOK53:FOL53" si="3270">IF(OR(FOI26&lt;$C$18,FOI26&gt;($C$18+9)),0,IF($F$2=1,IF($F$53&lt;(INDEX($G$33:$AJ$33,MATCH($E$18,$G$31:$AJ$31))),FOI$28,FOI$38),FOI$28))</f>
        <v>0</v>
      </c>
      <c r="FOL53" s="775">
        <f t="shared" si="3270"/>
        <v>0</v>
      </c>
      <c r="FOM53" s="775">
        <f t="shared" ref="FOM53" si="3271">IF(OR(FOK26&lt;$C$18,FOK26&gt;($C$18+9)),0,IF($F$2=1,IF($F$53&lt;(INDEX($G$33:$AJ$33,MATCH($E$18,$G$31:$AJ$31))),FOK$28,FOK$38),FOK$28))</f>
        <v>0</v>
      </c>
      <c r="FON53" s="775">
        <f t="shared" ref="FON53:FOO53" si="3272">IF(OR(FOL26&lt;$C$18,FOL26&gt;($C$18+9)),0,IF($F$2=1,IF($F$53&lt;(INDEX($G$33:$AJ$33,MATCH($E$18,$G$31:$AJ$31))),FOL$28,FOL$38),FOL$28))</f>
        <v>0</v>
      </c>
      <c r="FOO53" s="775">
        <f t="shared" si="3272"/>
        <v>0</v>
      </c>
      <c r="FOP53" s="775">
        <f t="shared" ref="FOP53" si="3273">IF(OR(FON26&lt;$C$18,FON26&gt;($C$18+9)),0,IF($F$2=1,IF($F$53&lt;(INDEX($G$33:$AJ$33,MATCH($E$18,$G$31:$AJ$31))),FON$28,FON$38),FON$28))</f>
        <v>0</v>
      </c>
      <c r="FOQ53" s="775">
        <f t="shared" ref="FOQ53:FOR53" si="3274">IF(OR(FOO26&lt;$C$18,FOO26&gt;($C$18+9)),0,IF($F$2=1,IF($F$53&lt;(INDEX($G$33:$AJ$33,MATCH($E$18,$G$31:$AJ$31))),FOO$28,FOO$38),FOO$28))</f>
        <v>0</v>
      </c>
      <c r="FOR53" s="775">
        <f t="shared" si="3274"/>
        <v>0</v>
      </c>
      <c r="FOS53" s="775">
        <f t="shared" ref="FOS53" si="3275">IF(OR(FOQ26&lt;$C$18,FOQ26&gt;($C$18+9)),0,IF($F$2=1,IF($F$53&lt;(INDEX($G$33:$AJ$33,MATCH($E$18,$G$31:$AJ$31))),FOQ$28,FOQ$38),FOQ$28))</f>
        <v>0</v>
      </c>
      <c r="FOT53" s="775">
        <f t="shared" ref="FOT53:FOU53" si="3276">IF(OR(FOR26&lt;$C$18,FOR26&gt;($C$18+9)),0,IF($F$2=1,IF($F$53&lt;(INDEX($G$33:$AJ$33,MATCH($E$18,$G$31:$AJ$31))),FOR$28,FOR$38),FOR$28))</f>
        <v>0</v>
      </c>
      <c r="FOU53" s="775">
        <f t="shared" si="3276"/>
        <v>0</v>
      </c>
      <c r="FOV53" s="775">
        <f t="shared" ref="FOV53" si="3277">IF(OR(FOT26&lt;$C$18,FOT26&gt;($C$18+9)),0,IF($F$2=1,IF($F$53&lt;(INDEX($G$33:$AJ$33,MATCH($E$18,$G$31:$AJ$31))),FOT$28,FOT$38),FOT$28))</f>
        <v>0</v>
      </c>
      <c r="FOW53" s="775">
        <f t="shared" ref="FOW53:FOX53" si="3278">IF(OR(FOU26&lt;$C$18,FOU26&gt;($C$18+9)),0,IF($F$2=1,IF($F$53&lt;(INDEX($G$33:$AJ$33,MATCH($E$18,$G$31:$AJ$31))),FOU$28,FOU$38),FOU$28))</f>
        <v>0</v>
      </c>
      <c r="FOX53" s="775">
        <f t="shared" si="3278"/>
        <v>0</v>
      </c>
      <c r="FOY53" s="775">
        <f t="shared" ref="FOY53" si="3279">IF(OR(FOW26&lt;$C$18,FOW26&gt;($C$18+9)),0,IF($F$2=1,IF($F$53&lt;(INDEX($G$33:$AJ$33,MATCH($E$18,$G$31:$AJ$31))),FOW$28,FOW$38),FOW$28))</f>
        <v>0</v>
      </c>
      <c r="FOZ53" s="775">
        <f t="shared" ref="FOZ53:FPA53" si="3280">IF(OR(FOX26&lt;$C$18,FOX26&gt;($C$18+9)),0,IF($F$2=1,IF($F$53&lt;(INDEX($G$33:$AJ$33,MATCH($E$18,$G$31:$AJ$31))),FOX$28,FOX$38),FOX$28))</f>
        <v>0</v>
      </c>
      <c r="FPA53" s="775">
        <f t="shared" si="3280"/>
        <v>0</v>
      </c>
      <c r="FPB53" s="775">
        <f t="shared" ref="FPB53" si="3281">IF(OR(FOZ26&lt;$C$18,FOZ26&gt;($C$18+9)),0,IF($F$2=1,IF($F$53&lt;(INDEX($G$33:$AJ$33,MATCH($E$18,$G$31:$AJ$31))),FOZ$28,FOZ$38),FOZ$28))</f>
        <v>0</v>
      </c>
      <c r="FPC53" s="775">
        <f t="shared" ref="FPC53:FPD53" si="3282">IF(OR(FPA26&lt;$C$18,FPA26&gt;($C$18+9)),0,IF($F$2=1,IF($F$53&lt;(INDEX($G$33:$AJ$33,MATCH($E$18,$G$31:$AJ$31))),FPA$28,FPA$38),FPA$28))</f>
        <v>0</v>
      </c>
      <c r="FPD53" s="775">
        <f t="shared" si="3282"/>
        <v>0</v>
      </c>
      <c r="FPE53" s="775">
        <f t="shared" ref="FPE53" si="3283">IF(OR(FPC26&lt;$C$18,FPC26&gt;($C$18+9)),0,IF($F$2=1,IF($F$53&lt;(INDEX($G$33:$AJ$33,MATCH($E$18,$G$31:$AJ$31))),FPC$28,FPC$38),FPC$28))</f>
        <v>0</v>
      </c>
      <c r="FPF53" s="775">
        <f t="shared" ref="FPF53:FPG53" si="3284">IF(OR(FPD26&lt;$C$18,FPD26&gt;($C$18+9)),0,IF($F$2=1,IF($F$53&lt;(INDEX($G$33:$AJ$33,MATCH($E$18,$G$31:$AJ$31))),FPD$28,FPD$38),FPD$28))</f>
        <v>0</v>
      </c>
      <c r="FPG53" s="775">
        <f t="shared" si="3284"/>
        <v>0</v>
      </c>
      <c r="FPH53" s="775">
        <f t="shared" ref="FPH53" si="3285">IF(OR(FPF26&lt;$C$18,FPF26&gt;($C$18+9)),0,IF($F$2=1,IF($F$53&lt;(INDEX($G$33:$AJ$33,MATCH($E$18,$G$31:$AJ$31))),FPF$28,FPF$38),FPF$28))</f>
        <v>0</v>
      </c>
      <c r="FPI53" s="775">
        <f t="shared" ref="FPI53:FPJ53" si="3286">IF(OR(FPG26&lt;$C$18,FPG26&gt;($C$18+9)),0,IF($F$2=1,IF($F$53&lt;(INDEX($G$33:$AJ$33,MATCH($E$18,$G$31:$AJ$31))),FPG$28,FPG$38),FPG$28))</f>
        <v>0</v>
      </c>
      <c r="FPJ53" s="775">
        <f t="shared" si="3286"/>
        <v>0</v>
      </c>
      <c r="FPK53" s="775">
        <f t="shared" ref="FPK53" si="3287">IF(OR(FPI26&lt;$C$18,FPI26&gt;($C$18+9)),0,IF($F$2=1,IF($F$53&lt;(INDEX($G$33:$AJ$33,MATCH($E$18,$G$31:$AJ$31))),FPI$28,FPI$38),FPI$28))</f>
        <v>0</v>
      </c>
      <c r="FPL53" s="775">
        <f t="shared" ref="FPL53:FPM53" si="3288">IF(OR(FPJ26&lt;$C$18,FPJ26&gt;($C$18+9)),0,IF($F$2=1,IF($F$53&lt;(INDEX($G$33:$AJ$33,MATCH($E$18,$G$31:$AJ$31))),FPJ$28,FPJ$38),FPJ$28))</f>
        <v>0</v>
      </c>
      <c r="FPM53" s="775">
        <f t="shared" si="3288"/>
        <v>0</v>
      </c>
      <c r="FPN53" s="775">
        <f t="shared" ref="FPN53" si="3289">IF(OR(FPL26&lt;$C$18,FPL26&gt;($C$18+9)),0,IF($F$2=1,IF($F$53&lt;(INDEX($G$33:$AJ$33,MATCH($E$18,$G$31:$AJ$31))),FPL$28,FPL$38),FPL$28))</f>
        <v>0</v>
      </c>
      <c r="FPO53" s="775">
        <f t="shared" ref="FPO53:FPP53" si="3290">IF(OR(FPM26&lt;$C$18,FPM26&gt;($C$18+9)),0,IF($F$2=1,IF($F$53&lt;(INDEX($G$33:$AJ$33,MATCH($E$18,$G$31:$AJ$31))),FPM$28,FPM$38),FPM$28))</f>
        <v>0</v>
      </c>
      <c r="FPP53" s="775">
        <f t="shared" si="3290"/>
        <v>0</v>
      </c>
      <c r="FPQ53" s="775">
        <f t="shared" ref="FPQ53" si="3291">IF(OR(FPO26&lt;$C$18,FPO26&gt;($C$18+9)),0,IF($F$2=1,IF($F$53&lt;(INDEX($G$33:$AJ$33,MATCH($E$18,$G$31:$AJ$31))),FPO$28,FPO$38),FPO$28))</f>
        <v>0</v>
      </c>
      <c r="FPR53" s="775">
        <f t="shared" ref="FPR53:FPS53" si="3292">IF(OR(FPP26&lt;$C$18,FPP26&gt;($C$18+9)),0,IF($F$2=1,IF($F$53&lt;(INDEX($G$33:$AJ$33,MATCH($E$18,$G$31:$AJ$31))),FPP$28,FPP$38),FPP$28))</f>
        <v>0</v>
      </c>
      <c r="FPS53" s="775">
        <f t="shared" si="3292"/>
        <v>0</v>
      </c>
      <c r="FPT53" s="775">
        <f t="shared" ref="FPT53" si="3293">IF(OR(FPR26&lt;$C$18,FPR26&gt;($C$18+9)),0,IF($F$2=1,IF($F$53&lt;(INDEX($G$33:$AJ$33,MATCH($E$18,$G$31:$AJ$31))),FPR$28,FPR$38),FPR$28))</f>
        <v>0</v>
      </c>
      <c r="FPU53" s="775">
        <f t="shared" ref="FPU53:FPV53" si="3294">IF(OR(FPS26&lt;$C$18,FPS26&gt;($C$18+9)),0,IF($F$2=1,IF($F$53&lt;(INDEX($G$33:$AJ$33,MATCH($E$18,$G$31:$AJ$31))),FPS$28,FPS$38),FPS$28))</f>
        <v>0</v>
      </c>
      <c r="FPV53" s="775">
        <f t="shared" si="3294"/>
        <v>0</v>
      </c>
      <c r="FPW53" s="775">
        <f t="shared" ref="FPW53" si="3295">IF(OR(FPU26&lt;$C$18,FPU26&gt;($C$18+9)),0,IF($F$2=1,IF($F$53&lt;(INDEX($G$33:$AJ$33,MATCH($E$18,$G$31:$AJ$31))),FPU$28,FPU$38),FPU$28))</f>
        <v>0</v>
      </c>
      <c r="FPX53" s="775">
        <f t="shared" ref="FPX53:FPY53" si="3296">IF(OR(FPV26&lt;$C$18,FPV26&gt;($C$18+9)),0,IF($F$2=1,IF($F$53&lt;(INDEX($G$33:$AJ$33,MATCH($E$18,$G$31:$AJ$31))),FPV$28,FPV$38),FPV$28))</f>
        <v>0</v>
      </c>
      <c r="FPY53" s="775">
        <f t="shared" si="3296"/>
        <v>0</v>
      </c>
      <c r="FPZ53" s="775">
        <f t="shared" ref="FPZ53" si="3297">IF(OR(FPX26&lt;$C$18,FPX26&gt;($C$18+9)),0,IF($F$2=1,IF($F$53&lt;(INDEX($G$33:$AJ$33,MATCH($E$18,$G$31:$AJ$31))),FPX$28,FPX$38),FPX$28))</f>
        <v>0</v>
      </c>
      <c r="FQA53" s="775">
        <f t="shared" ref="FQA53:FQB53" si="3298">IF(OR(FPY26&lt;$C$18,FPY26&gt;($C$18+9)),0,IF($F$2=1,IF($F$53&lt;(INDEX($G$33:$AJ$33,MATCH($E$18,$G$31:$AJ$31))),FPY$28,FPY$38),FPY$28))</f>
        <v>0</v>
      </c>
      <c r="FQB53" s="775">
        <f t="shared" si="3298"/>
        <v>0</v>
      </c>
      <c r="FQC53" s="775">
        <f t="shared" ref="FQC53" si="3299">IF(OR(FQA26&lt;$C$18,FQA26&gt;($C$18+9)),0,IF($F$2=1,IF($F$53&lt;(INDEX($G$33:$AJ$33,MATCH($E$18,$G$31:$AJ$31))),FQA$28,FQA$38),FQA$28))</f>
        <v>0</v>
      </c>
      <c r="FQD53" s="775">
        <f t="shared" ref="FQD53:FQE53" si="3300">IF(OR(FQB26&lt;$C$18,FQB26&gt;($C$18+9)),0,IF($F$2=1,IF($F$53&lt;(INDEX($G$33:$AJ$33,MATCH($E$18,$G$31:$AJ$31))),FQB$28,FQB$38),FQB$28))</f>
        <v>0</v>
      </c>
      <c r="FQE53" s="775">
        <f t="shared" si="3300"/>
        <v>0</v>
      </c>
      <c r="FQF53" s="775">
        <f t="shared" ref="FQF53" si="3301">IF(OR(FQD26&lt;$C$18,FQD26&gt;($C$18+9)),0,IF($F$2=1,IF($F$53&lt;(INDEX($G$33:$AJ$33,MATCH($E$18,$G$31:$AJ$31))),FQD$28,FQD$38),FQD$28))</f>
        <v>0</v>
      </c>
      <c r="FQG53" s="775">
        <f t="shared" ref="FQG53:FQH53" si="3302">IF(OR(FQE26&lt;$C$18,FQE26&gt;($C$18+9)),0,IF($F$2=1,IF($F$53&lt;(INDEX($G$33:$AJ$33,MATCH($E$18,$G$31:$AJ$31))),FQE$28,FQE$38),FQE$28))</f>
        <v>0</v>
      </c>
      <c r="FQH53" s="775">
        <f t="shared" si="3302"/>
        <v>0</v>
      </c>
      <c r="FQI53" s="775">
        <f t="shared" ref="FQI53" si="3303">IF(OR(FQG26&lt;$C$18,FQG26&gt;($C$18+9)),0,IF($F$2=1,IF($F$53&lt;(INDEX($G$33:$AJ$33,MATCH($E$18,$G$31:$AJ$31))),FQG$28,FQG$38),FQG$28))</f>
        <v>0</v>
      </c>
      <c r="FQJ53" s="775">
        <f t="shared" ref="FQJ53:FQK53" si="3304">IF(OR(FQH26&lt;$C$18,FQH26&gt;($C$18+9)),0,IF($F$2=1,IF($F$53&lt;(INDEX($G$33:$AJ$33,MATCH($E$18,$G$31:$AJ$31))),FQH$28,FQH$38),FQH$28))</f>
        <v>0</v>
      </c>
      <c r="FQK53" s="775">
        <f t="shared" si="3304"/>
        <v>0</v>
      </c>
      <c r="FQL53" s="775">
        <f t="shared" ref="FQL53" si="3305">IF(OR(FQJ26&lt;$C$18,FQJ26&gt;($C$18+9)),0,IF($F$2=1,IF($F$53&lt;(INDEX($G$33:$AJ$33,MATCH($E$18,$G$31:$AJ$31))),FQJ$28,FQJ$38),FQJ$28))</f>
        <v>0</v>
      </c>
      <c r="FQM53" s="775">
        <f t="shared" ref="FQM53:FQN53" si="3306">IF(OR(FQK26&lt;$C$18,FQK26&gt;($C$18+9)),0,IF($F$2=1,IF($F$53&lt;(INDEX($G$33:$AJ$33,MATCH($E$18,$G$31:$AJ$31))),FQK$28,FQK$38),FQK$28))</f>
        <v>0</v>
      </c>
      <c r="FQN53" s="775">
        <f t="shared" si="3306"/>
        <v>0</v>
      </c>
      <c r="FQO53" s="775">
        <f t="shared" ref="FQO53" si="3307">IF(OR(FQM26&lt;$C$18,FQM26&gt;($C$18+9)),0,IF($F$2=1,IF($F$53&lt;(INDEX($G$33:$AJ$33,MATCH($E$18,$G$31:$AJ$31))),FQM$28,FQM$38),FQM$28))</f>
        <v>0</v>
      </c>
      <c r="FQP53" s="775">
        <f t="shared" ref="FQP53:FQQ53" si="3308">IF(OR(FQN26&lt;$C$18,FQN26&gt;($C$18+9)),0,IF($F$2=1,IF($F$53&lt;(INDEX($G$33:$AJ$33,MATCH($E$18,$G$31:$AJ$31))),FQN$28,FQN$38),FQN$28))</f>
        <v>0</v>
      </c>
      <c r="FQQ53" s="775">
        <f t="shared" si="3308"/>
        <v>0</v>
      </c>
      <c r="FQR53" s="775">
        <f t="shared" ref="FQR53" si="3309">IF(OR(FQP26&lt;$C$18,FQP26&gt;($C$18+9)),0,IF($F$2=1,IF($F$53&lt;(INDEX($G$33:$AJ$33,MATCH($E$18,$G$31:$AJ$31))),FQP$28,FQP$38),FQP$28))</f>
        <v>0</v>
      </c>
      <c r="FQS53" s="775">
        <f t="shared" ref="FQS53:FQT53" si="3310">IF(OR(FQQ26&lt;$C$18,FQQ26&gt;($C$18+9)),0,IF($F$2=1,IF($F$53&lt;(INDEX($G$33:$AJ$33,MATCH($E$18,$G$31:$AJ$31))),FQQ$28,FQQ$38),FQQ$28))</f>
        <v>0</v>
      </c>
      <c r="FQT53" s="775">
        <f t="shared" si="3310"/>
        <v>0</v>
      </c>
      <c r="FQU53" s="775">
        <f t="shared" ref="FQU53" si="3311">IF(OR(FQS26&lt;$C$18,FQS26&gt;($C$18+9)),0,IF($F$2=1,IF($F$53&lt;(INDEX($G$33:$AJ$33,MATCH($E$18,$G$31:$AJ$31))),FQS$28,FQS$38),FQS$28))</f>
        <v>0</v>
      </c>
      <c r="FQV53" s="775">
        <f t="shared" ref="FQV53:FQW53" si="3312">IF(OR(FQT26&lt;$C$18,FQT26&gt;($C$18+9)),0,IF($F$2=1,IF($F$53&lt;(INDEX($G$33:$AJ$33,MATCH($E$18,$G$31:$AJ$31))),FQT$28,FQT$38),FQT$28))</f>
        <v>0</v>
      </c>
      <c r="FQW53" s="775">
        <f t="shared" si="3312"/>
        <v>0</v>
      </c>
      <c r="FQX53" s="775">
        <f t="shared" ref="FQX53" si="3313">IF(OR(FQV26&lt;$C$18,FQV26&gt;($C$18+9)),0,IF($F$2=1,IF($F$53&lt;(INDEX($G$33:$AJ$33,MATCH($E$18,$G$31:$AJ$31))),FQV$28,FQV$38),FQV$28))</f>
        <v>0</v>
      </c>
      <c r="FQY53" s="775">
        <f t="shared" ref="FQY53:FQZ53" si="3314">IF(OR(FQW26&lt;$C$18,FQW26&gt;($C$18+9)),0,IF($F$2=1,IF($F$53&lt;(INDEX($G$33:$AJ$33,MATCH($E$18,$G$31:$AJ$31))),FQW$28,FQW$38),FQW$28))</f>
        <v>0</v>
      </c>
      <c r="FQZ53" s="775">
        <f t="shared" si="3314"/>
        <v>0</v>
      </c>
      <c r="FRA53" s="775">
        <f t="shared" ref="FRA53" si="3315">IF(OR(FQY26&lt;$C$18,FQY26&gt;($C$18+9)),0,IF($F$2=1,IF($F$53&lt;(INDEX($G$33:$AJ$33,MATCH($E$18,$G$31:$AJ$31))),FQY$28,FQY$38),FQY$28))</f>
        <v>0</v>
      </c>
      <c r="FRB53" s="775">
        <f t="shared" ref="FRB53:FRC53" si="3316">IF(OR(FQZ26&lt;$C$18,FQZ26&gt;($C$18+9)),0,IF($F$2=1,IF($F$53&lt;(INDEX($G$33:$AJ$33,MATCH($E$18,$G$31:$AJ$31))),FQZ$28,FQZ$38),FQZ$28))</f>
        <v>0</v>
      </c>
      <c r="FRC53" s="775">
        <f t="shared" si="3316"/>
        <v>0</v>
      </c>
      <c r="FRD53" s="775">
        <f t="shared" ref="FRD53" si="3317">IF(OR(FRB26&lt;$C$18,FRB26&gt;($C$18+9)),0,IF($F$2=1,IF($F$53&lt;(INDEX($G$33:$AJ$33,MATCH($E$18,$G$31:$AJ$31))),FRB$28,FRB$38),FRB$28))</f>
        <v>0</v>
      </c>
      <c r="FRE53" s="775">
        <f t="shared" ref="FRE53:FRF53" si="3318">IF(OR(FRC26&lt;$C$18,FRC26&gt;($C$18+9)),0,IF($F$2=1,IF($F$53&lt;(INDEX($G$33:$AJ$33,MATCH($E$18,$G$31:$AJ$31))),FRC$28,FRC$38),FRC$28))</f>
        <v>0</v>
      </c>
      <c r="FRF53" s="775">
        <f t="shared" si="3318"/>
        <v>0</v>
      </c>
      <c r="FRG53" s="775">
        <f t="shared" ref="FRG53" si="3319">IF(OR(FRE26&lt;$C$18,FRE26&gt;($C$18+9)),0,IF($F$2=1,IF($F$53&lt;(INDEX($G$33:$AJ$33,MATCH($E$18,$G$31:$AJ$31))),FRE$28,FRE$38),FRE$28))</f>
        <v>0</v>
      </c>
      <c r="FRH53" s="775">
        <f t="shared" ref="FRH53:FRI53" si="3320">IF(OR(FRF26&lt;$C$18,FRF26&gt;($C$18+9)),0,IF($F$2=1,IF($F$53&lt;(INDEX($G$33:$AJ$33,MATCH($E$18,$G$31:$AJ$31))),FRF$28,FRF$38),FRF$28))</f>
        <v>0</v>
      </c>
      <c r="FRI53" s="775">
        <f t="shared" si="3320"/>
        <v>0</v>
      </c>
      <c r="FRJ53" s="775">
        <f t="shared" ref="FRJ53" si="3321">IF(OR(FRH26&lt;$C$18,FRH26&gt;($C$18+9)),0,IF($F$2=1,IF($F$53&lt;(INDEX($G$33:$AJ$33,MATCH($E$18,$G$31:$AJ$31))),FRH$28,FRH$38),FRH$28))</f>
        <v>0</v>
      </c>
      <c r="FRK53" s="775">
        <f t="shared" ref="FRK53:FRL53" si="3322">IF(OR(FRI26&lt;$C$18,FRI26&gt;($C$18+9)),0,IF($F$2=1,IF($F$53&lt;(INDEX($G$33:$AJ$33,MATCH($E$18,$G$31:$AJ$31))),FRI$28,FRI$38),FRI$28))</f>
        <v>0</v>
      </c>
      <c r="FRL53" s="775">
        <f t="shared" si="3322"/>
        <v>0</v>
      </c>
      <c r="FRM53" s="775">
        <f t="shared" ref="FRM53" si="3323">IF(OR(FRK26&lt;$C$18,FRK26&gt;($C$18+9)),0,IF($F$2=1,IF($F$53&lt;(INDEX($G$33:$AJ$33,MATCH($E$18,$G$31:$AJ$31))),FRK$28,FRK$38),FRK$28))</f>
        <v>0</v>
      </c>
      <c r="FRN53" s="775">
        <f t="shared" ref="FRN53:FRO53" si="3324">IF(OR(FRL26&lt;$C$18,FRL26&gt;($C$18+9)),0,IF($F$2=1,IF($F$53&lt;(INDEX($G$33:$AJ$33,MATCH($E$18,$G$31:$AJ$31))),FRL$28,FRL$38),FRL$28))</f>
        <v>0</v>
      </c>
      <c r="FRO53" s="775">
        <f t="shared" si="3324"/>
        <v>0</v>
      </c>
      <c r="FRP53" s="775">
        <f t="shared" ref="FRP53" si="3325">IF(OR(FRN26&lt;$C$18,FRN26&gt;($C$18+9)),0,IF($F$2=1,IF($F$53&lt;(INDEX($G$33:$AJ$33,MATCH($E$18,$G$31:$AJ$31))),FRN$28,FRN$38),FRN$28))</f>
        <v>0</v>
      </c>
      <c r="FRQ53" s="775">
        <f t="shared" ref="FRQ53:FRR53" si="3326">IF(OR(FRO26&lt;$C$18,FRO26&gt;($C$18+9)),0,IF($F$2=1,IF($F$53&lt;(INDEX($G$33:$AJ$33,MATCH($E$18,$G$31:$AJ$31))),FRO$28,FRO$38),FRO$28))</f>
        <v>0</v>
      </c>
      <c r="FRR53" s="775">
        <f t="shared" si="3326"/>
        <v>0</v>
      </c>
      <c r="FRS53" s="775">
        <f t="shared" ref="FRS53" si="3327">IF(OR(FRQ26&lt;$C$18,FRQ26&gt;($C$18+9)),0,IF($F$2=1,IF($F$53&lt;(INDEX($G$33:$AJ$33,MATCH($E$18,$G$31:$AJ$31))),FRQ$28,FRQ$38),FRQ$28))</f>
        <v>0</v>
      </c>
      <c r="FRT53" s="775">
        <f t="shared" ref="FRT53:FRU53" si="3328">IF(OR(FRR26&lt;$C$18,FRR26&gt;($C$18+9)),0,IF($F$2=1,IF($F$53&lt;(INDEX($G$33:$AJ$33,MATCH($E$18,$G$31:$AJ$31))),FRR$28,FRR$38),FRR$28))</f>
        <v>0</v>
      </c>
      <c r="FRU53" s="775">
        <f t="shared" si="3328"/>
        <v>0</v>
      </c>
      <c r="FRV53" s="775">
        <f t="shared" ref="FRV53" si="3329">IF(OR(FRT26&lt;$C$18,FRT26&gt;($C$18+9)),0,IF($F$2=1,IF($F$53&lt;(INDEX($G$33:$AJ$33,MATCH($E$18,$G$31:$AJ$31))),FRT$28,FRT$38),FRT$28))</f>
        <v>0</v>
      </c>
      <c r="FRW53" s="775">
        <f t="shared" ref="FRW53:FRX53" si="3330">IF(OR(FRU26&lt;$C$18,FRU26&gt;($C$18+9)),0,IF($F$2=1,IF($F$53&lt;(INDEX($G$33:$AJ$33,MATCH($E$18,$G$31:$AJ$31))),FRU$28,FRU$38),FRU$28))</f>
        <v>0</v>
      </c>
      <c r="FRX53" s="775">
        <f t="shared" si="3330"/>
        <v>0</v>
      </c>
      <c r="FRY53" s="775">
        <f t="shared" ref="FRY53" si="3331">IF(OR(FRW26&lt;$C$18,FRW26&gt;($C$18+9)),0,IF($F$2=1,IF($F$53&lt;(INDEX($G$33:$AJ$33,MATCH($E$18,$G$31:$AJ$31))),FRW$28,FRW$38),FRW$28))</f>
        <v>0</v>
      </c>
      <c r="FRZ53" s="775">
        <f t="shared" ref="FRZ53:FSA53" si="3332">IF(OR(FRX26&lt;$C$18,FRX26&gt;($C$18+9)),0,IF($F$2=1,IF($F$53&lt;(INDEX($G$33:$AJ$33,MATCH($E$18,$G$31:$AJ$31))),FRX$28,FRX$38),FRX$28))</f>
        <v>0</v>
      </c>
      <c r="FSA53" s="775">
        <f t="shared" si="3332"/>
        <v>0</v>
      </c>
      <c r="FSB53" s="775">
        <f t="shared" ref="FSB53" si="3333">IF(OR(FRZ26&lt;$C$18,FRZ26&gt;($C$18+9)),0,IF($F$2=1,IF($F$53&lt;(INDEX($G$33:$AJ$33,MATCH($E$18,$G$31:$AJ$31))),FRZ$28,FRZ$38),FRZ$28))</f>
        <v>0</v>
      </c>
      <c r="FSC53" s="775">
        <f t="shared" ref="FSC53:FSD53" si="3334">IF(OR(FSA26&lt;$C$18,FSA26&gt;($C$18+9)),0,IF($F$2=1,IF($F$53&lt;(INDEX($G$33:$AJ$33,MATCH($E$18,$G$31:$AJ$31))),FSA$28,FSA$38),FSA$28))</f>
        <v>0</v>
      </c>
      <c r="FSD53" s="775">
        <f t="shared" si="3334"/>
        <v>0</v>
      </c>
      <c r="FSE53" s="775">
        <f t="shared" ref="FSE53" si="3335">IF(OR(FSC26&lt;$C$18,FSC26&gt;($C$18+9)),0,IF($F$2=1,IF($F$53&lt;(INDEX($G$33:$AJ$33,MATCH($E$18,$G$31:$AJ$31))),FSC$28,FSC$38),FSC$28))</f>
        <v>0</v>
      </c>
      <c r="FSF53" s="775">
        <f t="shared" ref="FSF53:FSG53" si="3336">IF(OR(FSD26&lt;$C$18,FSD26&gt;($C$18+9)),0,IF($F$2=1,IF($F$53&lt;(INDEX($G$33:$AJ$33,MATCH($E$18,$G$31:$AJ$31))),FSD$28,FSD$38),FSD$28))</f>
        <v>0</v>
      </c>
      <c r="FSG53" s="775">
        <f t="shared" si="3336"/>
        <v>0</v>
      </c>
      <c r="FSH53" s="775">
        <f t="shared" ref="FSH53" si="3337">IF(OR(FSF26&lt;$C$18,FSF26&gt;($C$18+9)),0,IF($F$2=1,IF($F$53&lt;(INDEX($G$33:$AJ$33,MATCH($E$18,$G$31:$AJ$31))),FSF$28,FSF$38),FSF$28))</f>
        <v>0</v>
      </c>
      <c r="FSI53" s="775">
        <f t="shared" ref="FSI53:FSJ53" si="3338">IF(OR(FSG26&lt;$C$18,FSG26&gt;($C$18+9)),0,IF($F$2=1,IF($F$53&lt;(INDEX($G$33:$AJ$33,MATCH($E$18,$G$31:$AJ$31))),FSG$28,FSG$38),FSG$28))</f>
        <v>0</v>
      </c>
      <c r="FSJ53" s="775">
        <f t="shared" si="3338"/>
        <v>0</v>
      </c>
      <c r="FSK53" s="775">
        <f t="shared" ref="FSK53" si="3339">IF(OR(FSI26&lt;$C$18,FSI26&gt;($C$18+9)),0,IF($F$2=1,IF($F$53&lt;(INDEX($G$33:$AJ$33,MATCH($E$18,$G$31:$AJ$31))),FSI$28,FSI$38),FSI$28))</f>
        <v>0</v>
      </c>
      <c r="FSL53" s="775">
        <f t="shared" ref="FSL53:FSM53" si="3340">IF(OR(FSJ26&lt;$C$18,FSJ26&gt;($C$18+9)),0,IF($F$2=1,IF($F$53&lt;(INDEX($G$33:$AJ$33,MATCH($E$18,$G$31:$AJ$31))),FSJ$28,FSJ$38),FSJ$28))</f>
        <v>0</v>
      </c>
      <c r="FSM53" s="775">
        <f t="shared" si="3340"/>
        <v>0</v>
      </c>
      <c r="FSN53" s="775">
        <f t="shared" ref="FSN53" si="3341">IF(OR(FSL26&lt;$C$18,FSL26&gt;($C$18+9)),0,IF($F$2=1,IF($F$53&lt;(INDEX($G$33:$AJ$33,MATCH($E$18,$G$31:$AJ$31))),FSL$28,FSL$38),FSL$28))</f>
        <v>0</v>
      </c>
      <c r="FSO53" s="775">
        <f t="shared" ref="FSO53:FSP53" si="3342">IF(OR(FSM26&lt;$C$18,FSM26&gt;($C$18+9)),0,IF($F$2=1,IF($F$53&lt;(INDEX($G$33:$AJ$33,MATCH($E$18,$G$31:$AJ$31))),FSM$28,FSM$38),FSM$28))</f>
        <v>0</v>
      </c>
      <c r="FSP53" s="775">
        <f t="shared" si="3342"/>
        <v>0</v>
      </c>
      <c r="FSQ53" s="775">
        <f t="shared" ref="FSQ53" si="3343">IF(OR(FSO26&lt;$C$18,FSO26&gt;($C$18+9)),0,IF($F$2=1,IF($F$53&lt;(INDEX($G$33:$AJ$33,MATCH($E$18,$G$31:$AJ$31))),FSO$28,FSO$38),FSO$28))</f>
        <v>0</v>
      </c>
      <c r="FSR53" s="775">
        <f t="shared" ref="FSR53:FSS53" si="3344">IF(OR(FSP26&lt;$C$18,FSP26&gt;($C$18+9)),0,IF($F$2=1,IF($F$53&lt;(INDEX($G$33:$AJ$33,MATCH($E$18,$G$31:$AJ$31))),FSP$28,FSP$38),FSP$28))</f>
        <v>0</v>
      </c>
      <c r="FSS53" s="775">
        <f t="shared" si="3344"/>
        <v>0</v>
      </c>
      <c r="FST53" s="775">
        <f t="shared" ref="FST53" si="3345">IF(OR(FSR26&lt;$C$18,FSR26&gt;($C$18+9)),0,IF($F$2=1,IF($F$53&lt;(INDEX($G$33:$AJ$33,MATCH($E$18,$G$31:$AJ$31))),FSR$28,FSR$38),FSR$28))</f>
        <v>0</v>
      </c>
      <c r="FSU53" s="775">
        <f t="shared" ref="FSU53:FSV53" si="3346">IF(OR(FSS26&lt;$C$18,FSS26&gt;($C$18+9)),0,IF($F$2=1,IF($F$53&lt;(INDEX($G$33:$AJ$33,MATCH($E$18,$G$31:$AJ$31))),FSS$28,FSS$38),FSS$28))</f>
        <v>0</v>
      </c>
      <c r="FSV53" s="775">
        <f t="shared" si="3346"/>
        <v>0</v>
      </c>
      <c r="FSW53" s="775">
        <f t="shared" ref="FSW53" si="3347">IF(OR(FSU26&lt;$C$18,FSU26&gt;($C$18+9)),0,IF($F$2=1,IF($F$53&lt;(INDEX($G$33:$AJ$33,MATCH($E$18,$G$31:$AJ$31))),FSU$28,FSU$38),FSU$28))</f>
        <v>0</v>
      </c>
      <c r="FSX53" s="775">
        <f t="shared" ref="FSX53:FSY53" si="3348">IF(OR(FSV26&lt;$C$18,FSV26&gt;($C$18+9)),0,IF($F$2=1,IF($F$53&lt;(INDEX($G$33:$AJ$33,MATCH($E$18,$G$31:$AJ$31))),FSV$28,FSV$38),FSV$28))</f>
        <v>0</v>
      </c>
      <c r="FSY53" s="775">
        <f t="shared" si="3348"/>
        <v>0</v>
      </c>
      <c r="FSZ53" s="775">
        <f t="shared" ref="FSZ53" si="3349">IF(OR(FSX26&lt;$C$18,FSX26&gt;($C$18+9)),0,IF($F$2=1,IF($F$53&lt;(INDEX($G$33:$AJ$33,MATCH($E$18,$G$31:$AJ$31))),FSX$28,FSX$38),FSX$28))</f>
        <v>0</v>
      </c>
      <c r="FTA53" s="775">
        <f t="shared" ref="FTA53:FTB53" si="3350">IF(OR(FSY26&lt;$C$18,FSY26&gt;($C$18+9)),0,IF($F$2=1,IF($F$53&lt;(INDEX($G$33:$AJ$33,MATCH($E$18,$G$31:$AJ$31))),FSY$28,FSY$38),FSY$28))</f>
        <v>0</v>
      </c>
      <c r="FTB53" s="775">
        <f t="shared" si="3350"/>
        <v>0</v>
      </c>
      <c r="FTC53" s="775">
        <f t="shared" ref="FTC53" si="3351">IF(OR(FTA26&lt;$C$18,FTA26&gt;($C$18+9)),0,IF($F$2=1,IF($F$53&lt;(INDEX($G$33:$AJ$33,MATCH($E$18,$G$31:$AJ$31))),FTA$28,FTA$38),FTA$28))</f>
        <v>0</v>
      </c>
      <c r="FTD53" s="775">
        <f t="shared" ref="FTD53:FTE53" si="3352">IF(OR(FTB26&lt;$C$18,FTB26&gt;($C$18+9)),0,IF($F$2=1,IF($F$53&lt;(INDEX($G$33:$AJ$33,MATCH($E$18,$G$31:$AJ$31))),FTB$28,FTB$38),FTB$28))</f>
        <v>0</v>
      </c>
      <c r="FTE53" s="775">
        <f t="shared" si="3352"/>
        <v>0</v>
      </c>
      <c r="FTF53" s="775">
        <f t="shared" ref="FTF53" si="3353">IF(OR(FTD26&lt;$C$18,FTD26&gt;($C$18+9)),0,IF($F$2=1,IF($F$53&lt;(INDEX($G$33:$AJ$33,MATCH($E$18,$G$31:$AJ$31))),FTD$28,FTD$38),FTD$28))</f>
        <v>0</v>
      </c>
      <c r="FTG53" s="775">
        <f t="shared" ref="FTG53:FTH53" si="3354">IF(OR(FTE26&lt;$C$18,FTE26&gt;($C$18+9)),0,IF($F$2=1,IF($F$53&lt;(INDEX($G$33:$AJ$33,MATCH($E$18,$G$31:$AJ$31))),FTE$28,FTE$38),FTE$28))</f>
        <v>0</v>
      </c>
      <c r="FTH53" s="775">
        <f t="shared" si="3354"/>
        <v>0</v>
      </c>
      <c r="FTI53" s="775">
        <f t="shared" ref="FTI53" si="3355">IF(OR(FTG26&lt;$C$18,FTG26&gt;($C$18+9)),0,IF($F$2=1,IF($F$53&lt;(INDEX($G$33:$AJ$33,MATCH($E$18,$G$31:$AJ$31))),FTG$28,FTG$38),FTG$28))</f>
        <v>0</v>
      </c>
      <c r="FTJ53" s="775">
        <f t="shared" ref="FTJ53:FTK53" si="3356">IF(OR(FTH26&lt;$C$18,FTH26&gt;($C$18+9)),0,IF($F$2=1,IF($F$53&lt;(INDEX($G$33:$AJ$33,MATCH($E$18,$G$31:$AJ$31))),FTH$28,FTH$38),FTH$28))</f>
        <v>0</v>
      </c>
      <c r="FTK53" s="775">
        <f t="shared" si="3356"/>
        <v>0</v>
      </c>
      <c r="FTL53" s="775">
        <f t="shared" ref="FTL53" si="3357">IF(OR(FTJ26&lt;$C$18,FTJ26&gt;($C$18+9)),0,IF($F$2=1,IF($F$53&lt;(INDEX($G$33:$AJ$33,MATCH($E$18,$G$31:$AJ$31))),FTJ$28,FTJ$38),FTJ$28))</f>
        <v>0</v>
      </c>
      <c r="FTM53" s="775">
        <f t="shared" ref="FTM53:FTN53" si="3358">IF(OR(FTK26&lt;$C$18,FTK26&gt;($C$18+9)),0,IF($F$2=1,IF($F$53&lt;(INDEX($G$33:$AJ$33,MATCH($E$18,$G$31:$AJ$31))),FTK$28,FTK$38),FTK$28))</f>
        <v>0</v>
      </c>
      <c r="FTN53" s="775">
        <f t="shared" si="3358"/>
        <v>0</v>
      </c>
      <c r="FTO53" s="775">
        <f t="shared" ref="FTO53" si="3359">IF(OR(FTM26&lt;$C$18,FTM26&gt;($C$18+9)),0,IF($F$2=1,IF($F$53&lt;(INDEX($G$33:$AJ$33,MATCH($E$18,$G$31:$AJ$31))),FTM$28,FTM$38),FTM$28))</f>
        <v>0</v>
      </c>
      <c r="FTP53" s="775">
        <f t="shared" ref="FTP53:FTQ53" si="3360">IF(OR(FTN26&lt;$C$18,FTN26&gt;($C$18+9)),0,IF($F$2=1,IF($F$53&lt;(INDEX($G$33:$AJ$33,MATCH($E$18,$G$31:$AJ$31))),FTN$28,FTN$38),FTN$28))</f>
        <v>0</v>
      </c>
      <c r="FTQ53" s="775">
        <f t="shared" si="3360"/>
        <v>0</v>
      </c>
      <c r="FTR53" s="775">
        <f t="shared" ref="FTR53" si="3361">IF(OR(FTP26&lt;$C$18,FTP26&gt;($C$18+9)),0,IF($F$2=1,IF($F$53&lt;(INDEX($G$33:$AJ$33,MATCH($E$18,$G$31:$AJ$31))),FTP$28,FTP$38),FTP$28))</f>
        <v>0</v>
      </c>
      <c r="FTS53" s="775">
        <f t="shared" ref="FTS53:FTT53" si="3362">IF(OR(FTQ26&lt;$C$18,FTQ26&gt;($C$18+9)),0,IF($F$2=1,IF($F$53&lt;(INDEX($G$33:$AJ$33,MATCH($E$18,$G$31:$AJ$31))),FTQ$28,FTQ$38),FTQ$28))</f>
        <v>0</v>
      </c>
      <c r="FTT53" s="775">
        <f t="shared" si="3362"/>
        <v>0</v>
      </c>
      <c r="FTU53" s="775">
        <f t="shared" ref="FTU53" si="3363">IF(OR(FTS26&lt;$C$18,FTS26&gt;($C$18+9)),0,IF($F$2=1,IF($F$53&lt;(INDEX($G$33:$AJ$33,MATCH($E$18,$G$31:$AJ$31))),FTS$28,FTS$38),FTS$28))</f>
        <v>0</v>
      </c>
      <c r="FTV53" s="775">
        <f t="shared" ref="FTV53:FTW53" si="3364">IF(OR(FTT26&lt;$C$18,FTT26&gt;($C$18+9)),0,IF($F$2=1,IF($F$53&lt;(INDEX($G$33:$AJ$33,MATCH($E$18,$G$31:$AJ$31))),FTT$28,FTT$38),FTT$28))</f>
        <v>0</v>
      </c>
      <c r="FTW53" s="775">
        <f t="shared" si="3364"/>
        <v>0</v>
      </c>
      <c r="FTX53" s="775">
        <f t="shared" ref="FTX53" si="3365">IF(OR(FTV26&lt;$C$18,FTV26&gt;($C$18+9)),0,IF($F$2=1,IF($F$53&lt;(INDEX($G$33:$AJ$33,MATCH($E$18,$G$31:$AJ$31))),FTV$28,FTV$38),FTV$28))</f>
        <v>0</v>
      </c>
      <c r="FTY53" s="775">
        <f t="shared" ref="FTY53:FTZ53" si="3366">IF(OR(FTW26&lt;$C$18,FTW26&gt;($C$18+9)),0,IF($F$2=1,IF($F$53&lt;(INDEX($G$33:$AJ$33,MATCH($E$18,$G$31:$AJ$31))),FTW$28,FTW$38),FTW$28))</f>
        <v>0</v>
      </c>
      <c r="FTZ53" s="775">
        <f t="shared" si="3366"/>
        <v>0</v>
      </c>
      <c r="FUA53" s="775">
        <f t="shared" ref="FUA53" si="3367">IF(OR(FTY26&lt;$C$18,FTY26&gt;($C$18+9)),0,IF($F$2=1,IF($F$53&lt;(INDEX($G$33:$AJ$33,MATCH($E$18,$G$31:$AJ$31))),FTY$28,FTY$38),FTY$28))</f>
        <v>0</v>
      </c>
      <c r="FUB53" s="775">
        <f t="shared" ref="FUB53:FUC53" si="3368">IF(OR(FTZ26&lt;$C$18,FTZ26&gt;($C$18+9)),0,IF($F$2=1,IF($F$53&lt;(INDEX($G$33:$AJ$33,MATCH($E$18,$G$31:$AJ$31))),FTZ$28,FTZ$38),FTZ$28))</f>
        <v>0</v>
      </c>
      <c r="FUC53" s="775">
        <f t="shared" si="3368"/>
        <v>0</v>
      </c>
      <c r="FUD53" s="775">
        <f t="shared" ref="FUD53" si="3369">IF(OR(FUB26&lt;$C$18,FUB26&gt;($C$18+9)),0,IF($F$2=1,IF($F$53&lt;(INDEX($G$33:$AJ$33,MATCH($E$18,$G$31:$AJ$31))),FUB$28,FUB$38),FUB$28))</f>
        <v>0</v>
      </c>
      <c r="FUE53" s="775">
        <f t="shared" ref="FUE53:FUF53" si="3370">IF(OR(FUC26&lt;$C$18,FUC26&gt;($C$18+9)),0,IF($F$2=1,IF($F$53&lt;(INDEX($G$33:$AJ$33,MATCH($E$18,$G$31:$AJ$31))),FUC$28,FUC$38),FUC$28))</f>
        <v>0</v>
      </c>
      <c r="FUF53" s="775">
        <f t="shared" si="3370"/>
        <v>0</v>
      </c>
      <c r="FUG53" s="775">
        <f t="shared" ref="FUG53" si="3371">IF(OR(FUE26&lt;$C$18,FUE26&gt;($C$18+9)),0,IF($F$2=1,IF($F$53&lt;(INDEX($G$33:$AJ$33,MATCH($E$18,$G$31:$AJ$31))),FUE$28,FUE$38),FUE$28))</f>
        <v>0</v>
      </c>
      <c r="FUH53" s="775">
        <f t="shared" ref="FUH53:FUI53" si="3372">IF(OR(FUF26&lt;$C$18,FUF26&gt;($C$18+9)),0,IF($F$2=1,IF($F$53&lt;(INDEX($G$33:$AJ$33,MATCH($E$18,$G$31:$AJ$31))),FUF$28,FUF$38),FUF$28))</f>
        <v>0</v>
      </c>
      <c r="FUI53" s="775">
        <f t="shared" si="3372"/>
        <v>0</v>
      </c>
      <c r="FUJ53" s="775">
        <f t="shared" ref="FUJ53" si="3373">IF(OR(FUH26&lt;$C$18,FUH26&gt;($C$18+9)),0,IF($F$2=1,IF($F$53&lt;(INDEX($G$33:$AJ$33,MATCH($E$18,$G$31:$AJ$31))),FUH$28,FUH$38),FUH$28))</f>
        <v>0</v>
      </c>
      <c r="FUK53" s="775">
        <f t="shared" ref="FUK53:FUL53" si="3374">IF(OR(FUI26&lt;$C$18,FUI26&gt;($C$18+9)),0,IF($F$2=1,IF($F$53&lt;(INDEX($G$33:$AJ$33,MATCH($E$18,$G$31:$AJ$31))),FUI$28,FUI$38),FUI$28))</f>
        <v>0</v>
      </c>
      <c r="FUL53" s="775">
        <f t="shared" si="3374"/>
        <v>0</v>
      </c>
      <c r="FUM53" s="775">
        <f t="shared" ref="FUM53" si="3375">IF(OR(FUK26&lt;$C$18,FUK26&gt;($C$18+9)),0,IF($F$2=1,IF($F$53&lt;(INDEX($G$33:$AJ$33,MATCH($E$18,$G$31:$AJ$31))),FUK$28,FUK$38),FUK$28))</f>
        <v>0</v>
      </c>
      <c r="FUN53" s="775">
        <f t="shared" ref="FUN53:FUO53" si="3376">IF(OR(FUL26&lt;$C$18,FUL26&gt;($C$18+9)),0,IF($F$2=1,IF($F$53&lt;(INDEX($G$33:$AJ$33,MATCH($E$18,$G$31:$AJ$31))),FUL$28,FUL$38),FUL$28))</f>
        <v>0</v>
      </c>
      <c r="FUO53" s="775">
        <f t="shared" si="3376"/>
        <v>0</v>
      </c>
      <c r="FUP53" s="775">
        <f t="shared" ref="FUP53" si="3377">IF(OR(FUN26&lt;$C$18,FUN26&gt;($C$18+9)),0,IF($F$2=1,IF($F$53&lt;(INDEX($G$33:$AJ$33,MATCH($E$18,$G$31:$AJ$31))),FUN$28,FUN$38),FUN$28))</f>
        <v>0</v>
      </c>
      <c r="FUQ53" s="775">
        <f t="shared" ref="FUQ53:FUR53" si="3378">IF(OR(FUO26&lt;$C$18,FUO26&gt;($C$18+9)),0,IF($F$2=1,IF($F$53&lt;(INDEX($G$33:$AJ$33,MATCH($E$18,$G$31:$AJ$31))),FUO$28,FUO$38),FUO$28))</f>
        <v>0</v>
      </c>
      <c r="FUR53" s="775">
        <f t="shared" si="3378"/>
        <v>0</v>
      </c>
      <c r="FUS53" s="775">
        <f t="shared" ref="FUS53" si="3379">IF(OR(FUQ26&lt;$C$18,FUQ26&gt;($C$18+9)),0,IF($F$2=1,IF($F$53&lt;(INDEX($G$33:$AJ$33,MATCH($E$18,$G$31:$AJ$31))),FUQ$28,FUQ$38),FUQ$28))</f>
        <v>0</v>
      </c>
      <c r="FUT53" s="775">
        <f t="shared" ref="FUT53:FUU53" si="3380">IF(OR(FUR26&lt;$C$18,FUR26&gt;($C$18+9)),0,IF($F$2=1,IF($F$53&lt;(INDEX($G$33:$AJ$33,MATCH($E$18,$G$31:$AJ$31))),FUR$28,FUR$38),FUR$28))</f>
        <v>0</v>
      </c>
      <c r="FUU53" s="775">
        <f t="shared" si="3380"/>
        <v>0</v>
      </c>
      <c r="FUV53" s="775">
        <f t="shared" ref="FUV53" si="3381">IF(OR(FUT26&lt;$C$18,FUT26&gt;($C$18+9)),0,IF($F$2=1,IF($F$53&lt;(INDEX($G$33:$AJ$33,MATCH($E$18,$G$31:$AJ$31))),FUT$28,FUT$38),FUT$28))</f>
        <v>0</v>
      </c>
      <c r="FUW53" s="775">
        <f t="shared" ref="FUW53:FUX53" si="3382">IF(OR(FUU26&lt;$C$18,FUU26&gt;($C$18+9)),0,IF($F$2=1,IF($F$53&lt;(INDEX($G$33:$AJ$33,MATCH($E$18,$G$31:$AJ$31))),FUU$28,FUU$38),FUU$28))</f>
        <v>0</v>
      </c>
      <c r="FUX53" s="775">
        <f t="shared" si="3382"/>
        <v>0</v>
      </c>
      <c r="FUY53" s="775">
        <f t="shared" ref="FUY53" si="3383">IF(OR(FUW26&lt;$C$18,FUW26&gt;($C$18+9)),0,IF($F$2=1,IF($F$53&lt;(INDEX($G$33:$AJ$33,MATCH($E$18,$G$31:$AJ$31))),FUW$28,FUW$38),FUW$28))</f>
        <v>0</v>
      </c>
      <c r="FUZ53" s="775">
        <f t="shared" ref="FUZ53:FVA53" si="3384">IF(OR(FUX26&lt;$C$18,FUX26&gt;($C$18+9)),0,IF($F$2=1,IF($F$53&lt;(INDEX($G$33:$AJ$33,MATCH($E$18,$G$31:$AJ$31))),FUX$28,FUX$38),FUX$28))</f>
        <v>0</v>
      </c>
      <c r="FVA53" s="775">
        <f t="shared" si="3384"/>
        <v>0</v>
      </c>
      <c r="FVB53" s="775">
        <f t="shared" ref="FVB53" si="3385">IF(OR(FUZ26&lt;$C$18,FUZ26&gt;($C$18+9)),0,IF($F$2=1,IF($F$53&lt;(INDEX($G$33:$AJ$33,MATCH($E$18,$G$31:$AJ$31))),FUZ$28,FUZ$38),FUZ$28))</f>
        <v>0</v>
      </c>
      <c r="FVC53" s="775">
        <f t="shared" ref="FVC53:FVD53" si="3386">IF(OR(FVA26&lt;$C$18,FVA26&gt;($C$18+9)),0,IF($F$2=1,IF($F$53&lt;(INDEX($G$33:$AJ$33,MATCH($E$18,$G$31:$AJ$31))),FVA$28,FVA$38),FVA$28))</f>
        <v>0</v>
      </c>
      <c r="FVD53" s="775">
        <f t="shared" si="3386"/>
        <v>0</v>
      </c>
      <c r="FVE53" s="775">
        <f t="shared" ref="FVE53" si="3387">IF(OR(FVC26&lt;$C$18,FVC26&gt;($C$18+9)),0,IF($F$2=1,IF($F$53&lt;(INDEX($G$33:$AJ$33,MATCH($E$18,$G$31:$AJ$31))),FVC$28,FVC$38),FVC$28))</f>
        <v>0</v>
      </c>
      <c r="FVF53" s="775">
        <f t="shared" ref="FVF53:FVG53" si="3388">IF(OR(FVD26&lt;$C$18,FVD26&gt;($C$18+9)),0,IF($F$2=1,IF($F$53&lt;(INDEX($G$33:$AJ$33,MATCH($E$18,$G$31:$AJ$31))),FVD$28,FVD$38),FVD$28))</f>
        <v>0</v>
      </c>
      <c r="FVG53" s="775">
        <f t="shared" si="3388"/>
        <v>0</v>
      </c>
      <c r="FVH53" s="775">
        <f t="shared" ref="FVH53" si="3389">IF(OR(FVF26&lt;$C$18,FVF26&gt;($C$18+9)),0,IF($F$2=1,IF($F$53&lt;(INDEX($G$33:$AJ$33,MATCH($E$18,$G$31:$AJ$31))),FVF$28,FVF$38),FVF$28))</f>
        <v>0</v>
      </c>
      <c r="FVI53" s="775">
        <f t="shared" ref="FVI53:FVJ53" si="3390">IF(OR(FVG26&lt;$C$18,FVG26&gt;($C$18+9)),0,IF($F$2=1,IF($F$53&lt;(INDEX($G$33:$AJ$33,MATCH($E$18,$G$31:$AJ$31))),FVG$28,FVG$38),FVG$28))</f>
        <v>0</v>
      </c>
      <c r="FVJ53" s="775">
        <f t="shared" si="3390"/>
        <v>0</v>
      </c>
      <c r="FVK53" s="775">
        <f t="shared" ref="FVK53" si="3391">IF(OR(FVI26&lt;$C$18,FVI26&gt;($C$18+9)),0,IF($F$2=1,IF($F$53&lt;(INDEX($G$33:$AJ$33,MATCH($E$18,$G$31:$AJ$31))),FVI$28,FVI$38),FVI$28))</f>
        <v>0</v>
      </c>
      <c r="FVL53" s="775">
        <f t="shared" ref="FVL53:FVM53" si="3392">IF(OR(FVJ26&lt;$C$18,FVJ26&gt;($C$18+9)),0,IF($F$2=1,IF($F$53&lt;(INDEX($G$33:$AJ$33,MATCH($E$18,$G$31:$AJ$31))),FVJ$28,FVJ$38),FVJ$28))</f>
        <v>0</v>
      </c>
      <c r="FVM53" s="775">
        <f t="shared" si="3392"/>
        <v>0</v>
      </c>
      <c r="FVN53" s="775">
        <f t="shared" ref="FVN53" si="3393">IF(OR(FVL26&lt;$C$18,FVL26&gt;($C$18+9)),0,IF($F$2=1,IF($F$53&lt;(INDEX($G$33:$AJ$33,MATCH($E$18,$G$31:$AJ$31))),FVL$28,FVL$38),FVL$28))</f>
        <v>0</v>
      </c>
      <c r="FVO53" s="775">
        <f t="shared" ref="FVO53:FVP53" si="3394">IF(OR(FVM26&lt;$C$18,FVM26&gt;($C$18+9)),0,IF($F$2=1,IF($F$53&lt;(INDEX($G$33:$AJ$33,MATCH($E$18,$G$31:$AJ$31))),FVM$28,FVM$38),FVM$28))</f>
        <v>0</v>
      </c>
      <c r="FVP53" s="775">
        <f t="shared" si="3394"/>
        <v>0</v>
      </c>
      <c r="FVQ53" s="775">
        <f t="shared" ref="FVQ53" si="3395">IF(OR(FVO26&lt;$C$18,FVO26&gt;($C$18+9)),0,IF($F$2=1,IF($F$53&lt;(INDEX($G$33:$AJ$33,MATCH($E$18,$G$31:$AJ$31))),FVO$28,FVO$38),FVO$28))</f>
        <v>0</v>
      </c>
      <c r="FVR53" s="775">
        <f t="shared" ref="FVR53:FVS53" si="3396">IF(OR(FVP26&lt;$C$18,FVP26&gt;($C$18+9)),0,IF($F$2=1,IF($F$53&lt;(INDEX($G$33:$AJ$33,MATCH($E$18,$G$31:$AJ$31))),FVP$28,FVP$38),FVP$28))</f>
        <v>0</v>
      </c>
      <c r="FVS53" s="775">
        <f t="shared" si="3396"/>
        <v>0</v>
      </c>
      <c r="FVT53" s="775">
        <f t="shared" ref="FVT53" si="3397">IF(OR(FVR26&lt;$C$18,FVR26&gt;($C$18+9)),0,IF($F$2=1,IF($F$53&lt;(INDEX($G$33:$AJ$33,MATCH($E$18,$G$31:$AJ$31))),FVR$28,FVR$38),FVR$28))</f>
        <v>0</v>
      </c>
      <c r="FVU53" s="775">
        <f t="shared" ref="FVU53:FVV53" si="3398">IF(OR(FVS26&lt;$C$18,FVS26&gt;($C$18+9)),0,IF($F$2=1,IF($F$53&lt;(INDEX($G$33:$AJ$33,MATCH($E$18,$G$31:$AJ$31))),FVS$28,FVS$38),FVS$28))</f>
        <v>0</v>
      </c>
      <c r="FVV53" s="775">
        <f t="shared" si="3398"/>
        <v>0</v>
      </c>
      <c r="FVW53" s="775">
        <f t="shared" ref="FVW53" si="3399">IF(OR(FVU26&lt;$C$18,FVU26&gt;($C$18+9)),0,IF($F$2=1,IF($F$53&lt;(INDEX($G$33:$AJ$33,MATCH($E$18,$G$31:$AJ$31))),FVU$28,FVU$38),FVU$28))</f>
        <v>0</v>
      </c>
      <c r="FVX53" s="775">
        <f t="shared" ref="FVX53:FVY53" si="3400">IF(OR(FVV26&lt;$C$18,FVV26&gt;($C$18+9)),0,IF($F$2=1,IF($F$53&lt;(INDEX($G$33:$AJ$33,MATCH($E$18,$G$31:$AJ$31))),FVV$28,FVV$38),FVV$28))</f>
        <v>0</v>
      </c>
      <c r="FVY53" s="775">
        <f t="shared" si="3400"/>
        <v>0</v>
      </c>
      <c r="FVZ53" s="775">
        <f t="shared" ref="FVZ53" si="3401">IF(OR(FVX26&lt;$C$18,FVX26&gt;($C$18+9)),0,IF($F$2=1,IF($F$53&lt;(INDEX($G$33:$AJ$33,MATCH($E$18,$G$31:$AJ$31))),FVX$28,FVX$38),FVX$28))</f>
        <v>0</v>
      </c>
      <c r="FWA53" s="775">
        <f t="shared" ref="FWA53:FWB53" si="3402">IF(OR(FVY26&lt;$C$18,FVY26&gt;($C$18+9)),0,IF($F$2=1,IF($F$53&lt;(INDEX($G$33:$AJ$33,MATCH($E$18,$G$31:$AJ$31))),FVY$28,FVY$38),FVY$28))</f>
        <v>0</v>
      </c>
      <c r="FWB53" s="775">
        <f t="shared" si="3402"/>
        <v>0</v>
      </c>
      <c r="FWC53" s="775">
        <f t="shared" ref="FWC53" si="3403">IF(OR(FWA26&lt;$C$18,FWA26&gt;($C$18+9)),0,IF($F$2=1,IF($F$53&lt;(INDEX($G$33:$AJ$33,MATCH($E$18,$G$31:$AJ$31))),FWA$28,FWA$38),FWA$28))</f>
        <v>0</v>
      </c>
      <c r="FWD53" s="775">
        <f t="shared" ref="FWD53:FWE53" si="3404">IF(OR(FWB26&lt;$C$18,FWB26&gt;($C$18+9)),0,IF($F$2=1,IF($F$53&lt;(INDEX($G$33:$AJ$33,MATCH($E$18,$G$31:$AJ$31))),FWB$28,FWB$38),FWB$28))</f>
        <v>0</v>
      </c>
      <c r="FWE53" s="775">
        <f t="shared" si="3404"/>
        <v>0</v>
      </c>
      <c r="FWF53" s="775">
        <f t="shared" ref="FWF53" si="3405">IF(OR(FWD26&lt;$C$18,FWD26&gt;($C$18+9)),0,IF($F$2=1,IF($F$53&lt;(INDEX($G$33:$AJ$33,MATCH($E$18,$G$31:$AJ$31))),FWD$28,FWD$38),FWD$28))</f>
        <v>0</v>
      </c>
      <c r="FWG53" s="775">
        <f t="shared" ref="FWG53:FWH53" si="3406">IF(OR(FWE26&lt;$C$18,FWE26&gt;($C$18+9)),0,IF($F$2=1,IF($F$53&lt;(INDEX($G$33:$AJ$33,MATCH($E$18,$G$31:$AJ$31))),FWE$28,FWE$38),FWE$28))</f>
        <v>0</v>
      </c>
      <c r="FWH53" s="775">
        <f t="shared" si="3406"/>
        <v>0</v>
      </c>
      <c r="FWI53" s="775">
        <f t="shared" ref="FWI53" si="3407">IF(OR(FWG26&lt;$C$18,FWG26&gt;($C$18+9)),0,IF($F$2=1,IF($F$53&lt;(INDEX($G$33:$AJ$33,MATCH($E$18,$G$31:$AJ$31))),FWG$28,FWG$38),FWG$28))</f>
        <v>0</v>
      </c>
      <c r="FWJ53" s="775">
        <f t="shared" ref="FWJ53:FWK53" si="3408">IF(OR(FWH26&lt;$C$18,FWH26&gt;($C$18+9)),0,IF($F$2=1,IF($F$53&lt;(INDEX($G$33:$AJ$33,MATCH($E$18,$G$31:$AJ$31))),FWH$28,FWH$38),FWH$28))</f>
        <v>0</v>
      </c>
      <c r="FWK53" s="775">
        <f t="shared" si="3408"/>
        <v>0</v>
      </c>
      <c r="FWL53" s="775">
        <f t="shared" ref="FWL53" si="3409">IF(OR(FWJ26&lt;$C$18,FWJ26&gt;($C$18+9)),0,IF($F$2=1,IF($F$53&lt;(INDEX($G$33:$AJ$33,MATCH($E$18,$G$31:$AJ$31))),FWJ$28,FWJ$38),FWJ$28))</f>
        <v>0</v>
      </c>
      <c r="FWM53" s="775">
        <f t="shared" ref="FWM53:FWN53" si="3410">IF(OR(FWK26&lt;$C$18,FWK26&gt;($C$18+9)),0,IF($F$2=1,IF($F$53&lt;(INDEX($G$33:$AJ$33,MATCH($E$18,$G$31:$AJ$31))),FWK$28,FWK$38),FWK$28))</f>
        <v>0</v>
      </c>
      <c r="FWN53" s="775">
        <f t="shared" si="3410"/>
        <v>0</v>
      </c>
      <c r="FWO53" s="775">
        <f t="shared" ref="FWO53" si="3411">IF(OR(FWM26&lt;$C$18,FWM26&gt;($C$18+9)),0,IF($F$2=1,IF($F$53&lt;(INDEX($G$33:$AJ$33,MATCH($E$18,$G$31:$AJ$31))),FWM$28,FWM$38),FWM$28))</f>
        <v>0</v>
      </c>
      <c r="FWP53" s="775">
        <f t="shared" ref="FWP53:FWQ53" si="3412">IF(OR(FWN26&lt;$C$18,FWN26&gt;($C$18+9)),0,IF($F$2=1,IF($F$53&lt;(INDEX($G$33:$AJ$33,MATCH($E$18,$G$31:$AJ$31))),FWN$28,FWN$38),FWN$28))</f>
        <v>0</v>
      </c>
      <c r="FWQ53" s="775">
        <f t="shared" si="3412"/>
        <v>0</v>
      </c>
      <c r="FWR53" s="775">
        <f t="shared" ref="FWR53" si="3413">IF(OR(FWP26&lt;$C$18,FWP26&gt;($C$18+9)),0,IF($F$2=1,IF($F$53&lt;(INDEX($G$33:$AJ$33,MATCH($E$18,$G$31:$AJ$31))),FWP$28,FWP$38),FWP$28))</f>
        <v>0</v>
      </c>
      <c r="FWS53" s="775">
        <f t="shared" ref="FWS53:FWT53" si="3414">IF(OR(FWQ26&lt;$C$18,FWQ26&gt;($C$18+9)),0,IF($F$2=1,IF($F$53&lt;(INDEX($G$33:$AJ$33,MATCH($E$18,$G$31:$AJ$31))),FWQ$28,FWQ$38),FWQ$28))</f>
        <v>0</v>
      </c>
      <c r="FWT53" s="775">
        <f t="shared" si="3414"/>
        <v>0</v>
      </c>
      <c r="FWU53" s="775">
        <f t="shared" ref="FWU53" si="3415">IF(OR(FWS26&lt;$C$18,FWS26&gt;($C$18+9)),0,IF($F$2=1,IF($F$53&lt;(INDEX($G$33:$AJ$33,MATCH($E$18,$G$31:$AJ$31))),FWS$28,FWS$38),FWS$28))</f>
        <v>0</v>
      </c>
      <c r="FWV53" s="775">
        <f t="shared" ref="FWV53:FWW53" si="3416">IF(OR(FWT26&lt;$C$18,FWT26&gt;($C$18+9)),0,IF($F$2=1,IF($F$53&lt;(INDEX($G$33:$AJ$33,MATCH($E$18,$G$31:$AJ$31))),FWT$28,FWT$38),FWT$28))</f>
        <v>0</v>
      </c>
      <c r="FWW53" s="775">
        <f t="shared" si="3416"/>
        <v>0</v>
      </c>
      <c r="FWX53" s="775">
        <f t="shared" ref="FWX53" si="3417">IF(OR(FWV26&lt;$C$18,FWV26&gt;($C$18+9)),0,IF($F$2=1,IF($F$53&lt;(INDEX($G$33:$AJ$33,MATCH($E$18,$G$31:$AJ$31))),FWV$28,FWV$38),FWV$28))</f>
        <v>0</v>
      </c>
      <c r="FWY53" s="775">
        <f t="shared" ref="FWY53:FWZ53" si="3418">IF(OR(FWW26&lt;$C$18,FWW26&gt;($C$18+9)),0,IF($F$2=1,IF($F$53&lt;(INDEX($G$33:$AJ$33,MATCH($E$18,$G$31:$AJ$31))),FWW$28,FWW$38),FWW$28))</f>
        <v>0</v>
      </c>
      <c r="FWZ53" s="775">
        <f t="shared" si="3418"/>
        <v>0</v>
      </c>
      <c r="FXA53" s="775">
        <f t="shared" ref="FXA53" si="3419">IF(OR(FWY26&lt;$C$18,FWY26&gt;($C$18+9)),0,IF($F$2=1,IF($F$53&lt;(INDEX($G$33:$AJ$33,MATCH($E$18,$G$31:$AJ$31))),FWY$28,FWY$38),FWY$28))</f>
        <v>0</v>
      </c>
      <c r="FXB53" s="775">
        <f t="shared" ref="FXB53:FXC53" si="3420">IF(OR(FWZ26&lt;$C$18,FWZ26&gt;($C$18+9)),0,IF($F$2=1,IF($F$53&lt;(INDEX($G$33:$AJ$33,MATCH($E$18,$G$31:$AJ$31))),FWZ$28,FWZ$38),FWZ$28))</f>
        <v>0</v>
      </c>
      <c r="FXC53" s="775">
        <f t="shared" si="3420"/>
        <v>0</v>
      </c>
      <c r="FXD53" s="775">
        <f t="shared" ref="FXD53" si="3421">IF(OR(FXB26&lt;$C$18,FXB26&gt;($C$18+9)),0,IF($F$2=1,IF($F$53&lt;(INDEX($G$33:$AJ$33,MATCH($E$18,$G$31:$AJ$31))),FXB$28,FXB$38),FXB$28))</f>
        <v>0</v>
      </c>
      <c r="FXE53" s="775">
        <f t="shared" ref="FXE53:FXF53" si="3422">IF(OR(FXC26&lt;$C$18,FXC26&gt;($C$18+9)),0,IF($F$2=1,IF($F$53&lt;(INDEX($G$33:$AJ$33,MATCH($E$18,$G$31:$AJ$31))),FXC$28,FXC$38),FXC$28))</f>
        <v>0</v>
      </c>
      <c r="FXF53" s="775">
        <f t="shared" si="3422"/>
        <v>0</v>
      </c>
      <c r="FXG53" s="775">
        <f t="shared" ref="FXG53" si="3423">IF(OR(FXE26&lt;$C$18,FXE26&gt;($C$18+9)),0,IF($F$2=1,IF($F$53&lt;(INDEX($G$33:$AJ$33,MATCH($E$18,$G$31:$AJ$31))),FXE$28,FXE$38),FXE$28))</f>
        <v>0</v>
      </c>
      <c r="FXH53" s="775">
        <f t="shared" ref="FXH53:FXI53" si="3424">IF(OR(FXF26&lt;$C$18,FXF26&gt;($C$18+9)),0,IF($F$2=1,IF($F$53&lt;(INDEX($G$33:$AJ$33,MATCH($E$18,$G$31:$AJ$31))),FXF$28,FXF$38),FXF$28))</f>
        <v>0</v>
      </c>
      <c r="FXI53" s="775">
        <f t="shared" si="3424"/>
        <v>0</v>
      </c>
      <c r="FXJ53" s="775">
        <f t="shared" ref="FXJ53" si="3425">IF(OR(FXH26&lt;$C$18,FXH26&gt;($C$18+9)),0,IF($F$2=1,IF($F$53&lt;(INDEX($G$33:$AJ$33,MATCH($E$18,$G$31:$AJ$31))),FXH$28,FXH$38),FXH$28))</f>
        <v>0</v>
      </c>
      <c r="FXK53" s="775">
        <f t="shared" ref="FXK53:FXL53" si="3426">IF(OR(FXI26&lt;$C$18,FXI26&gt;($C$18+9)),0,IF($F$2=1,IF($F$53&lt;(INDEX($G$33:$AJ$33,MATCH($E$18,$G$31:$AJ$31))),FXI$28,FXI$38),FXI$28))</f>
        <v>0</v>
      </c>
      <c r="FXL53" s="775">
        <f t="shared" si="3426"/>
        <v>0</v>
      </c>
      <c r="FXM53" s="775">
        <f t="shared" ref="FXM53" si="3427">IF(OR(FXK26&lt;$C$18,FXK26&gt;($C$18+9)),0,IF($F$2=1,IF($F$53&lt;(INDEX($G$33:$AJ$33,MATCH($E$18,$G$31:$AJ$31))),FXK$28,FXK$38),FXK$28))</f>
        <v>0</v>
      </c>
      <c r="FXN53" s="775">
        <f t="shared" ref="FXN53:FXO53" si="3428">IF(OR(FXL26&lt;$C$18,FXL26&gt;($C$18+9)),0,IF($F$2=1,IF($F$53&lt;(INDEX($G$33:$AJ$33,MATCH($E$18,$G$31:$AJ$31))),FXL$28,FXL$38),FXL$28))</f>
        <v>0</v>
      </c>
      <c r="FXO53" s="775">
        <f t="shared" si="3428"/>
        <v>0</v>
      </c>
      <c r="FXP53" s="775">
        <f t="shared" ref="FXP53" si="3429">IF(OR(FXN26&lt;$C$18,FXN26&gt;($C$18+9)),0,IF($F$2=1,IF($F$53&lt;(INDEX($G$33:$AJ$33,MATCH($E$18,$G$31:$AJ$31))),FXN$28,FXN$38),FXN$28))</f>
        <v>0</v>
      </c>
      <c r="FXQ53" s="775">
        <f t="shared" ref="FXQ53:FXR53" si="3430">IF(OR(FXO26&lt;$C$18,FXO26&gt;($C$18+9)),0,IF($F$2=1,IF($F$53&lt;(INDEX($G$33:$AJ$33,MATCH($E$18,$G$31:$AJ$31))),FXO$28,FXO$38),FXO$28))</f>
        <v>0</v>
      </c>
      <c r="FXR53" s="775">
        <f t="shared" si="3430"/>
        <v>0</v>
      </c>
      <c r="FXS53" s="775">
        <f t="shared" ref="FXS53" si="3431">IF(OR(FXQ26&lt;$C$18,FXQ26&gt;($C$18+9)),0,IF($F$2=1,IF($F$53&lt;(INDEX($G$33:$AJ$33,MATCH($E$18,$G$31:$AJ$31))),FXQ$28,FXQ$38),FXQ$28))</f>
        <v>0</v>
      </c>
      <c r="FXT53" s="775">
        <f t="shared" ref="FXT53:FXU53" si="3432">IF(OR(FXR26&lt;$C$18,FXR26&gt;($C$18+9)),0,IF($F$2=1,IF($F$53&lt;(INDEX($G$33:$AJ$33,MATCH($E$18,$G$31:$AJ$31))),FXR$28,FXR$38),FXR$28))</f>
        <v>0</v>
      </c>
      <c r="FXU53" s="775">
        <f t="shared" si="3432"/>
        <v>0</v>
      </c>
      <c r="FXV53" s="775">
        <f t="shared" ref="FXV53" si="3433">IF(OR(FXT26&lt;$C$18,FXT26&gt;($C$18+9)),0,IF($F$2=1,IF($F$53&lt;(INDEX($G$33:$AJ$33,MATCH($E$18,$G$31:$AJ$31))),FXT$28,FXT$38),FXT$28))</f>
        <v>0</v>
      </c>
      <c r="FXW53" s="775">
        <f t="shared" ref="FXW53:FXX53" si="3434">IF(OR(FXU26&lt;$C$18,FXU26&gt;($C$18+9)),0,IF($F$2=1,IF($F$53&lt;(INDEX($G$33:$AJ$33,MATCH($E$18,$G$31:$AJ$31))),FXU$28,FXU$38),FXU$28))</f>
        <v>0</v>
      </c>
      <c r="FXX53" s="775">
        <f t="shared" si="3434"/>
        <v>0</v>
      </c>
      <c r="FXY53" s="775">
        <f t="shared" ref="FXY53" si="3435">IF(OR(FXW26&lt;$C$18,FXW26&gt;($C$18+9)),0,IF($F$2=1,IF($F$53&lt;(INDEX($G$33:$AJ$33,MATCH($E$18,$G$31:$AJ$31))),FXW$28,FXW$38),FXW$28))</f>
        <v>0</v>
      </c>
      <c r="FXZ53" s="775">
        <f t="shared" ref="FXZ53:FYA53" si="3436">IF(OR(FXX26&lt;$C$18,FXX26&gt;($C$18+9)),0,IF($F$2=1,IF($F$53&lt;(INDEX($G$33:$AJ$33,MATCH($E$18,$G$31:$AJ$31))),FXX$28,FXX$38),FXX$28))</f>
        <v>0</v>
      </c>
      <c r="FYA53" s="775">
        <f t="shared" si="3436"/>
        <v>0</v>
      </c>
      <c r="FYB53" s="775">
        <f t="shared" ref="FYB53" si="3437">IF(OR(FXZ26&lt;$C$18,FXZ26&gt;($C$18+9)),0,IF($F$2=1,IF($F$53&lt;(INDEX($G$33:$AJ$33,MATCH($E$18,$G$31:$AJ$31))),FXZ$28,FXZ$38),FXZ$28))</f>
        <v>0</v>
      </c>
      <c r="FYC53" s="775">
        <f t="shared" ref="FYC53:FYD53" si="3438">IF(OR(FYA26&lt;$C$18,FYA26&gt;($C$18+9)),0,IF($F$2=1,IF($F$53&lt;(INDEX($G$33:$AJ$33,MATCH($E$18,$G$31:$AJ$31))),FYA$28,FYA$38),FYA$28))</f>
        <v>0</v>
      </c>
      <c r="FYD53" s="775">
        <f t="shared" si="3438"/>
        <v>0</v>
      </c>
      <c r="FYE53" s="775">
        <f t="shared" ref="FYE53" si="3439">IF(OR(FYC26&lt;$C$18,FYC26&gt;($C$18+9)),0,IF($F$2=1,IF($F$53&lt;(INDEX($G$33:$AJ$33,MATCH($E$18,$G$31:$AJ$31))),FYC$28,FYC$38),FYC$28))</f>
        <v>0</v>
      </c>
      <c r="FYF53" s="775">
        <f t="shared" ref="FYF53:FYG53" si="3440">IF(OR(FYD26&lt;$C$18,FYD26&gt;($C$18+9)),0,IF($F$2=1,IF($F$53&lt;(INDEX($G$33:$AJ$33,MATCH($E$18,$G$31:$AJ$31))),FYD$28,FYD$38),FYD$28))</f>
        <v>0</v>
      </c>
      <c r="FYG53" s="775">
        <f t="shared" si="3440"/>
        <v>0</v>
      </c>
      <c r="FYH53" s="775">
        <f t="shared" ref="FYH53" si="3441">IF(OR(FYF26&lt;$C$18,FYF26&gt;($C$18+9)),0,IF($F$2=1,IF($F$53&lt;(INDEX($G$33:$AJ$33,MATCH($E$18,$G$31:$AJ$31))),FYF$28,FYF$38),FYF$28))</f>
        <v>0</v>
      </c>
      <c r="FYI53" s="775">
        <f t="shared" ref="FYI53:FYJ53" si="3442">IF(OR(FYG26&lt;$C$18,FYG26&gt;($C$18+9)),0,IF($F$2=1,IF($F$53&lt;(INDEX($G$33:$AJ$33,MATCH($E$18,$G$31:$AJ$31))),FYG$28,FYG$38),FYG$28))</f>
        <v>0</v>
      </c>
      <c r="FYJ53" s="775">
        <f t="shared" si="3442"/>
        <v>0</v>
      </c>
      <c r="FYK53" s="775">
        <f t="shared" ref="FYK53" si="3443">IF(OR(FYI26&lt;$C$18,FYI26&gt;($C$18+9)),0,IF($F$2=1,IF($F$53&lt;(INDEX($G$33:$AJ$33,MATCH($E$18,$G$31:$AJ$31))),FYI$28,FYI$38),FYI$28))</f>
        <v>0</v>
      </c>
      <c r="FYL53" s="775">
        <f t="shared" ref="FYL53:FYM53" si="3444">IF(OR(FYJ26&lt;$C$18,FYJ26&gt;($C$18+9)),0,IF($F$2=1,IF($F$53&lt;(INDEX($G$33:$AJ$33,MATCH($E$18,$G$31:$AJ$31))),FYJ$28,FYJ$38),FYJ$28))</f>
        <v>0</v>
      </c>
      <c r="FYM53" s="775">
        <f t="shared" si="3444"/>
        <v>0</v>
      </c>
      <c r="FYN53" s="775">
        <f t="shared" ref="FYN53" si="3445">IF(OR(FYL26&lt;$C$18,FYL26&gt;($C$18+9)),0,IF($F$2=1,IF($F$53&lt;(INDEX($G$33:$AJ$33,MATCH($E$18,$G$31:$AJ$31))),FYL$28,FYL$38),FYL$28))</f>
        <v>0</v>
      </c>
      <c r="FYO53" s="775">
        <f t="shared" ref="FYO53:FYP53" si="3446">IF(OR(FYM26&lt;$C$18,FYM26&gt;($C$18+9)),0,IF($F$2=1,IF($F$53&lt;(INDEX($G$33:$AJ$33,MATCH($E$18,$G$31:$AJ$31))),FYM$28,FYM$38),FYM$28))</f>
        <v>0</v>
      </c>
      <c r="FYP53" s="775">
        <f t="shared" si="3446"/>
        <v>0</v>
      </c>
      <c r="FYQ53" s="775">
        <f t="shared" ref="FYQ53" si="3447">IF(OR(FYO26&lt;$C$18,FYO26&gt;($C$18+9)),0,IF($F$2=1,IF($F$53&lt;(INDEX($G$33:$AJ$33,MATCH($E$18,$G$31:$AJ$31))),FYO$28,FYO$38),FYO$28))</f>
        <v>0</v>
      </c>
      <c r="FYR53" s="775">
        <f t="shared" ref="FYR53:FYS53" si="3448">IF(OR(FYP26&lt;$C$18,FYP26&gt;($C$18+9)),0,IF($F$2=1,IF($F$53&lt;(INDEX($G$33:$AJ$33,MATCH($E$18,$G$31:$AJ$31))),FYP$28,FYP$38),FYP$28))</f>
        <v>0</v>
      </c>
      <c r="FYS53" s="775">
        <f t="shared" si="3448"/>
        <v>0</v>
      </c>
      <c r="FYT53" s="775">
        <f t="shared" ref="FYT53" si="3449">IF(OR(FYR26&lt;$C$18,FYR26&gt;($C$18+9)),0,IF($F$2=1,IF($F$53&lt;(INDEX($G$33:$AJ$33,MATCH($E$18,$G$31:$AJ$31))),FYR$28,FYR$38),FYR$28))</f>
        <v>0</v>
      </c>
      <c r="FYU53" s="775">
        <f t="shared" ref="FYU53:FYV53" si="3450">IF(OR(FYS26&lt;$C$18,FYS26&gt;($C$18+9)),0,IF($F$2=1,IF($F$53&lt;(INDEX($G$33:$AJ$33,MATCH($E$18,$G$31:$AJ$31))),FYS$28,FYS$38),FYS$28))</f>
        <v>0</v>
      </c>
      <c r="FYV53" s="775">
        <f t="shared" si="3450"/>
        <v>0</v>
      </c>
      <c r="FYW53" s="775">
        <f t="shared" ref="FYW53" si="3451">IF(OR(FYU26&lt;$C$18,FYU26&gt;($C$18+9)),0,IF($F$2=1,IF($F$53&lt;(INDEX($G$33:$AJ$33,MATCH($E$18,$G$31:$AJ$31))),FYU$28,FYU$38),FYU$28))</f>
        <v>0</v>
      </c>
      <c r="FYX53" s="775">
        <f t="shared" ref="FYX53:FYY53" si="3452">IF(OR(FYV26&lt;$C$18,FYV26&gt;($C$18+9)),0,IF($F$2=1,IF($F$53&lt;(INDEX($G$33:$AJ$33,MATCH($E$18,$G$31:$AJ$31))),FYV$28,FYV$38),FYV$28))</f>
        <v>0</v>
      </c>
      <c r="FYY53" s="775">
        <f t="shared" si="3452"/>
        <v>0</v>
      </c>
      <c r="FYZ53" s="775">
        <f t="shared" ref="FYZ53" si="3453">IF(OR(FYX26&lt;$C$18,FYX26&gt;($C$18+9)),0,IF($F$2=1,IF($F$53&lt;(INDEX($G$33:$AJ$33,MATCH($E$18,$G$31:$AJ$31))),FYX$28,FYX$38),FYX$28))</f>
        <v>0</v>
      </c>
      <c r="FZA53" s="775">
        <f t="shared" ref="FZA53:FZB53" si="3454">IF(OR(FYY26&lt;$C$18,FYY26&gt;($C$18+9)),0,IF($F$2=1,IF($F$53&lt;(INDEX($G$33:$AJ$33,MATCH($E$18,$G$31:$AJ$31))),FYY$28,FYY$38),FYY$28))</f>
        <v>0</v>
      </c>
      <c r="FZB53" s="775">
        <f t="shared" si="3454"/>
        <v>0</v>
      </c>
      <c r="FZC53" s="775">
        <f t="shared" ref="FZC53" si="3455">IF(OR(FZA26&lt;$C$18,FZA26&gt;($C$18+9)),0,IF($F$2=1,IF($F$53&lt;(INDEX($G$33:$AJ$33,MATCH($E$18,$G$31:$AJ$31))),FZA$28,FZA$38),FZA$28))</f>
        <v>0</v>
      </c>
      <c r="FZD53" s="775">
        <f t="shared" ref="FZD53:FZE53" si="3456">IF(OR(FZB26&lt;$C$18,FZB26&gt;($C$18+9)),0,IF($F$2=1,IF($F$53&lt;(INDEX($G$33:$AJ$33,MATCH($E$18,$G$31:$AJ$31))),FZB$28,FZB$38),FZB$28))</f>
        <v>0</v>
      </c>
      <c r="FZE53" s="775">
        <f t="shared" si="3456"/>
        <v>0</v>
      </c>
      <c r="FZF53" s="775">
        <f t="shared" ref="FZF53" si="3457">IF(OR(FZD26&lt;$C$18,FZD26&gt;($C$18+9)),0,IF($F$2=1,IF($F$53&lt;(INDEX($G$33:$AJ$33,MATCH($E$18,$G$31:$AJ$31))),FZD$28,FZD$38),FZD$28))</f>
        <v>0</v>
      </c>
      <c r="FZG53" s="775">
        <f t="shared" ref="FZG53:FZH53" si="3458">IF(OR(FZE26&lt;$C$18,FZE26&gt;($C$18+9)),0,IF($F$2=1,IF($F$53&lt;(INDEX($G$33:$AJ$33,MATCH($E$18,$G$31:$AJ$31))),FZE$28,FZE$38),FZE$28))</f>
        <v>0</v>
      </c>
      <c r="FZH53" s="775">
        <f t="shared" si="3458"/>
        <v>0</v>
      </c>
      <c r="FZI53" s="775">
        <f t="shared" ref="FZI53" si="3459">IF(OR(FZG26&lt;$C$18,FZG26&gt;($C$18+9)),0,IF($F$2=1,IF($F$53&lt;(INDEX($G$33:$AJ$33,MATCH($E$18,$G$31:$AJ$31))),FZG$28,FZG$38),FZG$28))</f>
        <v>0</v>
      </c>
      <c r="FZJ53" s="775">
        <f t="shared" ref="FZJ53:FZK53" si="3460">IF(OR(FZH26&lt;$C$18,FZH26&gt;($C$18+9)),0,IF($F$2=1,IF($F$53&lt;(INDEX($G$33:$AJ$33,MATCH($E$18,$G$31:$AJ$31))),FZH$28,FZH$38),FZH$28))</f>
        <v>0</v>
      </c>
      <c r="FZK53" s="775">
        <f t="shared" si="3460"/>
        <v>0</v>
      </c>
      <c r="FZL53" s="775">
        <f t="shared" ref="FZL53" si="3461">IF(OR(FZJ26&lt;$C$18,FZJ26&gt;($C$18+9)),0,IF($F$2=1,IF($F$53&lt;(INDEX($G$33:$AJ$33,MATCH($E$18,$G$31:$AJ$31))),FZJ$28,FZJ$38),FZJ$28))</f>
        <v>0</v>
      </c>
      <c r="FZM53" s="775">
        <f t="shared" ref="FZM53:FZN53" si="3462">IF(OR(FZK26&lt;$C$18,FZK26&gt;($C$18+9)),0,IF($F$2=1,IF($F$53&lt;(INDEX($G$33:$AJ$33,MATCH($E$18,$G$31:$AJ$31))),FZK$28,FZK$38),FZK$28))</f>
        <v>0</v>
      </c>
      <c r="FZN53" s="775">
        <f t="shared" si="3462"/>
        <v>0</v>
      </c>
      <c r="FZO53" s="775">
        <f t="shared" ref="FZO53" si="3463">IF(OR(FZM26&lt;$C$18,FZM26&gt;($C$18+9)),0,IF($F$2=1,IF($F$53&lt;(INDEX($G$33:$AJ$33,MATCH($E$18,$G$31:$AJ$31))),FZM$28,FZM$38),FZM$28))</f>
        <v>0</v>
      </c>
      <c r="FZP53" s="775">
        <f t="shared" ref="FZP53:FZQ53" si="3464">IF(OR(FZN26&lt;$C$18,FZN26&gt;($C$18+9)),0,IF($F$2=1,IF($F$53&lt;(INDEX($G$33:$AJ$33,MATCH($E$18,$G$31:$AJ$31))),FZN$28,FZN$38),FZN$28))</f>
        <v>0</v>
      </c>
      <c r="FZQ53" s="775">
        <f t="shared" si="3464"/>
        <v>0</v>
      </c>
      <c r="FZR53" s="775">
        <f t="shared" ref="FZR53" si="3465">IF(OR(FZP26&lt;$C$18,FZP26&gt;($C$18+9)),0,IF($F$2=1,IF($F$53&lt;(INDEX($G$33:$AJ$33,MATCH($E$18,$G$31:$AJ$31))),FZP$28,FZP$38),FZP$28))</f>
        <v>0</v>
      </c>
      <c r="FZS53" s="775">
        <f t="shared" ref="FZS53:FZT53" si="3466">IF(OR(FZQ26&lt;$C$18,FZQ26&gt;($C$18+9)),0,IF($F$2=1,IF($F$53&lt;(INDEX($G$33:$AJ$33,MATCH($E$18,$G$31:$AJ$31))),FZQ$28,FZQ$38),FZQ$28))</f>
        <v>0</v>
      </c>
      <c r="FZT53" s="775">
        <f t="shared" si="3466"/>
        <v>0</v>
      </c>
      <c r="FZU53" s="775">
        <f t="shared" ref="FZU53" si="3467">IF(OR(FZS26&lt;$C$18,FZS26&gt;($C$18+9)),0,IF($F$2=1,IF($F$53&lt;(INDEX($G$33:$AJ$33,MATCH($E$18,$G$31:$AJ$31))),FZS$28,FZS$38),FZS$28))</f>
        <v>0</v>
      </c>
      <c r="FZV53" s="775">
        <f t="shared" ref="FZV53:FZW53" si="3468">IF(OR(FZT26&lt;$C$18,FZT26&gt;($C$18+9)),0,IF($F$2=1,IF($F$53&lt;(INDEX($G$33:$AJ$33,MATCH($E$18,$G$31:$AJ$31))),FZT$28,FZT$38),FZT$28))</f>
        <v>0</v>
      </c>
      <c r="FZW53" s="775">
        <f t="shared" si="3468"/>
        <v>0</v>
      </c>
      <c r="FZX53" s="775">
        <f t="shared" ref="FZX53" si="3469">IF(OR(FZV26&lt;$C$18,FZV26&gt;($C$18+9)),0,IF($F$2=1,IF($F$53&lt;(INDEX($G$33:$AJ$33,MATCH($E$18,$G$31:$AJ$31))),FZV$28,FZV$38),FZV$28))</f>
        <v>0</v>
      </c>
      <c r="FZY53" s="775">
        <f t="shared" ref="FZY53:FZZ53" si="3470">IF(OR(FZW26&lt;$C$18,FZW26&gt;($C$18+9)),0,IF($F$2=1,IF($F$53&lt;(INDEX($G$33:$AJ$33,MATCH($E$18,$G$31:$AJ$31))),FZW$28,FZW$38),FZW$28))</f>
        <v>0</v>
      </c>
      <c r="FZZ53" s="775">
        <f t="shared" si="3470"/>
        <v>0</v>
      </c>
      <c r="GAA53" s="775">
        <f t="shared" ref="GAA53" si="3471">IF(OR(FZY26&lt;$C$18,FZY26&gt;($C$18+9)),0,IF($F$2=1,IF($F$53&lt;(INDEX($G$33:$AJ$33,MATCH($E$18,$G$31:$AJ$31))),FZY$28,FZY$38),FZY$28))</f>
        <v>0</v>
      </c>
      <c r="GAB53" s="775">
        <f t="shared" ref="GAB53:GAC53" si="3472">IF(OR(FZZ26&lt;$C$18,FZZ26&gt;($C$18+9)),0,IF($F$2=1,IF($F$53&lt;(INDEX($G$33:$AJ$33,MATCH($E$18,$G$31:$AJ$31))),FZZ$28,FZZ$38),FZZ$28))</f>
        <v>0</v>
      </c>
      <c r="GAC53" s="775">
        <f t="shared" si="3472"/>
        <v>0</v>
      </c>
      <c r="GAD53" s="775">
        <f t="shared" ref="GAD53" si="3473">IF(OR(GAB26&lt;$C$18,GAB26&gt;($C$18+9)),0,IF($F$2=1,IF($F$53&lt;(INDEX($G$33:$AJ$33,MATCH($E$18,$G$31:$AJ$31))),GAB$28,GAB$38),GAB$28))</f>
        <v>0</v>
      </c>
      <c r="GAE53" s="775">
        <f t="shared" ref="GAE53:GAF53" si="3474">IF(OR(GAC26&lt;$C$18,GAC26&gt;($C$18+9)),0,IF($F$2=1,IF($F$53&lt;(INDEX($G$33:$AJ$33,MATCH($E$18,$G$31:$AJ$31))),GAC$28,GAC$38),GAC$28))</f>
        <v>0</v>
      </c>
      <c r="GAF53" s="775">
        <f t="shared" si="3474"/>
        <v>0</v>
      </c>
      <c r="GAG53" s="775">
        <f t="shared" ref="GAG53" si="3475">IF(OR(GAE26&lt;$C$18,GAE26&gt;($C$18+9)),0,IF($F$2=1,IF($F$53&lt;(INDEX($G$33:$AJ$33,MATCH($E$18,$G$31:$AJ$31))),GAE$28,GAE$38),GAE$28))</f>
        <v>0</v>
      </c>
      <c r="GAH53" s="775">
        <f t="shared" ref="GAH53:GAI53" si="3476">IF(OR(GAF26&lt;$C$18,GAF26&gt;($C$18+9)),0,IF($F$2=1,IF($F$53&lt;(INDEX($G$33:$AJ$33,MATCH($E$18,$G$31:$AJ$31))),GAF$28,GAF$38),GAF$28))</f>
        <v>0</v>
      </c>
      <c r="GAI53" s="775">
        <f t="shared" si="3476"/>
        <v>0</v>
      </c>
      <c r="GAJ53" s="775">
        <f t="shared" ref="GAJ53" si="3477">IF(OR(GAH26&lt;$C$18,GAH26&gt;($C$18+9)),0,IF($F$2=1,IF($F$53&lt;(INDEX($G$33:$AJ$33,MATCH($E$18,$G$31:$AJ$31))),GAH$28,GAH$38),GAH$28))</f>
        <v>0</v>
      </c>
      <c r="GAK53" s="775">
        <f t="shared" ref="GAK53:GAL53" si="3478">IF(OR(GAI26&lt;$C$18,GAI26&gt;($C$18+9)),0,IF($F$2=1,IF($F$53&lt;(INDEX($G$33:$AJ$33,MATCH($E$18,$G$31:$AJ$31))),GAI$28,GAI$38),GAI$28))</f>
        <v>0</v>
      </c>
      <c r="GAL53" s="775">
        <f t="shared" si="3478"/>
        <v>0</v>
      </c>
      <c r="GAM53" s="775">
        <f t="shared" ref="GAM53" si="3479">IF(OR(GAK26&lt;$C$18,GAK26&gt;($C$18+9)),0,IF($F$2=1,IF($F$53&lt;(INDEX($G$33:$AJ$33,MATCH($E$18,$G$31:$AJ$31))),GAK$28,GAK$38),GAK$28))</f>
        <v>0</v>
      </c>
      <c r="GAN53" s="775">
        <f t="shared" ref="GAN53:GAO53" si="3480">IF(OR(GAL26&lt;$C$18,GAL26&gt;($C$18+9)),0,IF($F$2=1,IF($F$53&lt;(INDEX($G$33:$AJ$33,MATCH($E$18,$G$31:$AJ$31))),GAL$28,GAL$38),GAL$28))</f>
        <v>0</v>
      </c>
      <c r="GAO53" s="775">
        <f t="shared" si="3480"/>
        <v>0</v>
      </c>
      <c r="GAP53" s="775">
        <f t="shared" ref="GAP53" si="3481">IF(OR(GAN26&lt;$C$18,GAN26&gt;($C$18+9)),0,IF($F$2=1,IF($F$53&lt;(INDEX($G$33:$AJ$33,MATCH($E$18,$G$31:$AJ$31))),GAN$28,GAN$38),GAN$28))</f>
        <v>0</v>
      </c>
      <c r="GAQ53" s="775">
        <f t="shared" ref="GAQ53:GAR53" si="3482">IF(OR(GAO26&lt;$C$18,GAO26&gt;($C$18+9)),0,IF($F$2=1,IF($F$53&lt;(INDEX($G$33:$AJ$33,MATCH($E$18,$G$31:$AJ$31))),GAO$28,GAO$38),GAO$28))</f>
        <v>0</v>
      </c>
      <c r="GAR53" s="775">
        <f t="shared" si="3482"/>
        <v>0</v>
      </c>
      <c r="GAS53" s="775">
        <f t="shared" ref="GAS53" si="3483">IF(OR(GAQ26&lt;$C$18,GAQ26&gt;($C$18+9)),0,IF($F$2=1,IF($F$53&lt;(INDEX($G$33:$AJ$33,MATCH($E$18,$G$31:$AJ$31))),GAQ$28,GAQ$38),GAQ$28))</f>
        <v>0</v>
      </c>
      <c r="GAT53" s="775">
        <f t="shared" ref="GAT53:GAU53" si="3484">IF(OR(GAR26&lt;$C$18,GAR26&gt;($C$18+9)),0,IF($F$2=1,IF($F$53&lt;(INDEX($G$33:$AJ$33,MATCH($E$18,$G$31:$AJ$31))),GAR$28,GAR$38),GAR$28))</f>
        <v>0</v>
      </c>
      <c r="GAU53" s="775">
        <f t="shared" si="3484"/>
        <v>0</v>
      </c>
      <c r="GAV53" s="775">
        <f t="shared" ref="GAV53" si="3485">IF(OR(GAT26&lt;$C$18,GAT26&gt;($C$18+9)),0,IF($F$2=1,IF($F$53&lt;(INDEX($G$33:$AJ$33,MATCH($E$18,$G$31:$AJ$31))),GAT$28,GAT$38),GAT$28))</f>
        <v>0</v>
      </c>
      <c r="GAW53" s="775">
        <f t="shared" ref="GAW53:GAX53" si="3486">IF(OR(GAU26&lt;$C$18,GAU26&gt;($C$18+9)),0,IF($F$2=1,IF($F$53&lt;(INDEX($G$33:$AJ$33,MATCH($E$18,$G$31:$AJ$31))),GAU$28,GAU$38),GAU$28))</f>
        <v>0</v>
      </c>
      <c r="GAX53" s="775">
        <f t="shared" si="3486"/>
        <v>0</v>
      </c>
      <c r="GAY53" s="775">
        <f t="shared" ref="GAY53" si="3487">IF(OR(GAW26&lt;$C$18,GAW26&gt;($C$18+9)),0,IF($F$2=1,IF($F$53&lt;(INDEX($G$33:$AJ$33,MATCH($E$18,$G$31:$AJ$31))),GAW$28,GAW$38),GAW$28))</f>
        <v>0</v>
      </c>
      <c r="GAZ53" s="775">
        <f t="shared" ref="GAZ53:GBA53" si="3488">IF(OR(GAX26&lt;$C$18,GAX26&gt;($C$18+9)),0,IF($F$2=1,IF($F$53&lt;(INDEX($G$33:$AJ$33,MATCH($E$18,$G$31:$AJ$31))),GAX$28,GAX$38),GAX$28))</f>
        <v>0</v>
      </c>
      <c r="GBA53" s="775">
        <f t="shared" si="3488"/>
        <v>0</v>
      </c>
      <c r="GBB53" s="775">
        <f t="shared" ref="GBB53" si="3489">IF(OR(GAZ26&lt;$C$18,GAZ26&gt;($C$18+9)),0,IF($F$2=1,IF($F$53&lt;(INDEX($G$33:$AJ$33,MATCH($E$18,$G$31:$AJ$31))),GAZ$28,GAZ$38),GAZ$28))</f>
        <v>0</v>
      </c>
      <c r="GBC53" s="775">
        <f t="shared" ref="GBC53:GBD53" si="3490">IF(OR(GBA26&lt;$C$18,GBA26&gt;($C$18+9)),0,IF($F$2=1,IF($F$53&lt;(INDEX($G$33:$AJ$33,MATCH($E$18,$G$31:$AJ$31))),GBA$28,GBA$38),GBA$28))</f>
        <v>0</v>
      </c>
      <c r="GBD53" s="775">
        <f t="shared" si="3490"/>
        <v>0</v>
      </c>
      <c r="GBE53" s="775">
        <f t="shared" ref="GBE53" si="3491">IF(OR(GBC26&lt;$C$18,GBC26&gt;($C$18+9)),0,IF($F$2=1,IF($F$53&lt;(INDEX($G$33:$AJ$33,MATCH($E$18,$G$31:$AJ$31))),GBC$28,GBC$38),GBC$28))</f>
        <v>0</v>
      </c>
      <c r="GBF53" s="775">
        <f t="shared" ref="GBF53:GBG53" si="3492">IF(OR(GBD26&lt;$C$18,GBD26&gt;($C$18+9)),0,IF($F$2=1,IF($F$53&lt;(INDEX($G$33:$AJ$33,MATCH($E$18,$G$31:$AJ$31))),GBD$28,GBD$38),GBD$28))</f>
        <v>0</v>
      </c>
      <c r="GBG53" s="775">
        <f t="shared" si="3492"/>
        <v>0</v>
      </c>
      <c r="GBH53" s="775">
        <f t="shared" ref="GBH53" si="3493">IF(OR(GBF26&lt;$C$18,GBF26&gt;($C$18+9)),0,IF($F$2=1,IF($F$53&lt;(INDEX($G$33:$AJ$33,MATCH($E$18,$G$31:$AJ$31))),GBF$28,GBF$38),GBF$28))</f>
        <v>0</v>
      </c>
      <c r="GBI53" s="775">
        <f t="shared" ref="GBI53:GBJ53" si="3494">IF(OR(GBG26&lt;$C$18,GBG26&gt;($C$18+9)),0,IF($F$2=1,IF($F$53&lt;(INDEX($G$33:$AJ$33,MATCH($E$18,$G$31:$AJ$31))),GBG$28,GBG$38),GBG$28))</f>
        <v>0</v>
      </c>
      <c r="GBJ53" s="775">
        <f t="shared" si="3494"/>
        <v>0</v>
      </c>
      <c r="GBK53" s="775">
        <f t="shared" ref="GBK53" si="3495">IF(OR(GBI26&lt;$C$18,GBI26&gt;($C$18+9)),0,IF($F$2=1,IF($F$53&lt;(INDEX($G$33:$AJ$33,MATCH($E$18,$G$31:$AJ$31))),GBI$28,GBI$38),GBI$28))</f>
        <v>0</v>
      </c>
      <c r="GBL53" s="775">
        <f t="shared" ref="GBL53:GBM53" si="3496">IF(OR(GBJ26&lt;$C$18,GBJ26&gt;($C$18+9)),0,IF($F$2=1,IF($F$53&lt;(INDEX($G$33:$AJ$33,MATCH($E$18,$G$31:$AJ$31))),GBJ$28,GBJ$38),GBJ$28))</f>
        <v>0</v>
      </c>
      <c r="GBM53" s="775">
        <f t="shared" si="3496"/>
        <v>0</v>
      </c>
      <c r="GBN53" s="775">
        <f t="shared" ref="GBN53" si="3497">IF(OR(GBL26&lt;$C$18,GBL26&gt;($C$18+9)),0,IF($F$2=1,IF($F$53&lt;(INDEX($G$33:$AJ$33,MATCH($E$18,$G$31:$AJ$31))),GBL$28,GBL$38),GBL$28))</f>
        <v>0</v>
      </c>
      <c r="GBO53" s="775">
        <f t="shared" ref="GBO53:GBP53" si="3498">IF(OR(GBM26&lt;$C$18,GBM26&gt;($C$18+9)),0,IF($F$2=1,IF($F$53&lt;(INDEX($G$33:$AJ$33,MATCH($E$18,$G$31:$AJ$31))),GBM$28,GBM$38),GBM$28))</f>
        <v>0</v>
      </c>
      <c r="GBP53" s="775">
        <f t="shared" si="3498"/>
        <v>0</v>
      </c>
      <c r="GBQ53" s="775">
        <f t="shared" ref="GBQ53" si="3499">IF(OR(GBO26&lt;$C$18,GBO26&gt;($C$18+9)),0,IF($F$2=1,IF($F$53&lt;(INDEX($G$33:$AJ$33,MATCH($E$18,$G$31:$AJ$31))),GBO$28,GBO$38),GBO$28))</f>
        <v>0</v>
      </c>
      <c r="GBR53" s="775">
        <f t="shared" ref="GBR53:GBS53" si="3500">IF(OR(GBP26&lt;$C$18,GBP26&gt;($C$18+9)),0,IF($F$2=1,IF($F$53&lt;(INDEX($G$33:$AJ$33,MATCH($E$18,$G$31:$AJ$31))),GBP$28,GBP$38),GBP$28))</f>
        <v>0</v>
      </c>
      <c r="GBS53" s="775">
        <f t="shared" si="3500"/>
        <v>0</v>
      </c>
      <c r="GBT53" s="775">
        <f t="shared" ref="GBT53" si="3501">IF(OR(GBR26&lt;$C$18,GBR26&gt;($C$18+9)),0,IF($F$2=1,IF($F$53&lt;(INDEX($G$33:$AJ$33,MATCH($E$18,$G$31:$AJ$31))),GBR$28,GBR$38),GBR$28))</f>
        <v>0</v>
      </c>
      <c r="GBU53" s="775">
        <f t="shared" ref="GBU53:GBV53" si="3502">IF(OR(GBS26&lt;$C$18,GBS26&gt;($C$18+9)),0,IF($F$2=1,IF($F$53&lt;(INDEX($G$33:$AJ$33,MATCH($E$18,$G$31:$AJ$31))),GBS$28,GBS$38),GBS$28))</f>
        <v>0</v>
      </c>
      <c r="GBV53" s="775">
        <f t="shared" si="3502"/>
        <v>0</v>
      </c>
      <c r="GBW53" s="775">
        <f t="shared" ref="GBW53" si="3503">IF(OR(GBU26&lt;$C$18,GBU26&gt;($C$18+9)),0,IF($F$2=1,IF($F$53&lt;(INDEX($G$33:$AJ$33,MATCH($E$18,$G$31:$AJ$31))),GBU$28,GBU$38),GBU$28))</f>
        <v>0</v>
      </c>
      <c r="GBX53" s="775">
        <f t="shared" ref="GBX53:GBY53" si="3504">IF(OR(GBV26&lt;$C$18,GBV26&gt;($C$18+9)),0,IF($F$2=1,IF($F$53&lt;(INDEX($G$33:$AJ$33,MATCH($E$18,$G$31:$AJ$31))),GBV$28,GBV$38),GBV$28))</f>
        <v>0</v>
      </c>
      <c r="GBY53" s="775">
        <f t="shared" si="3504"/>
        <v>0</v>
      </c>
      <c r="GBZ53" s="775">
        <f t="shared" ref="GBZ53" si="3505">IF(OR(GBX26&lt;$C$18,GBX26&gt;($C$18+9)),0,IF($F$2=1,IF($F$53&lt;(INDEX($G$33:$AJ$33,MATCH($E$18,$G$31:$AJ$31))),GBX$28,GBX$38),GBX$28))</f>
        <v>0</v>
      </c>
      <c r="GCA53" s="775">
        <f t="shared" ref="GCA53:GCB53" si="3506">IF(OR(GBY26&lt;$C$18,GBY26&gt;($C$18+9)),0,IF($F$2=1,IF($F$53&lt;(INDEX($G$33:$AJ$33,MATCH($E$18,$G$31:$AJ$31))),GBY$28,GBY$38),GBY$28))</f>
        <v>0</v>
      </c>
      <c r="GCB53" s="775">
        <f t="shared" si="3506"/>
        <v>0</v>
      </c>
      <c r="GCC53" s="775">
        <f t="shared" ref="GCC53" si="3507">IF(OR(GCA26&lt;$C$18,GCA26&gt;($C$18+9)),0,IF($F$2=1,IF($F$53&lt;(INDEX($G$33:$AJ$33,MATCH($E$18,$G$31:$AJ$31))),GCA$28,GCA$38),GCA$28))</f>
        <v>0</v>
      </c>
      <c r="GCD53" s="775">
        <f t="shared" ref="GCD53:GCE53" si="3508">IF(OR(GCB26&lt;$C$18,GCB26&gt;($C$18+9)),0,IF($F$2=1,IF($F$53&lt;(INDEX($G$33:$AJ$33,MATCH($E$18,$G$31:$AJ$31))),GCB$28,GCB$38),GCB$28))</f>
        <v>0</v>
      </c>
      <c r="GCE53" s="775">
        <f t="shared" si="3508"/>
        <v>0</v>
      </c>
      <c r="GCF53" s="775">
        <f t="shared" ref="GCF53" si="3509">IF(OR(GCD26&lt;$C$18,GCD26&gt;($C$18+9)),0,IF($F$2=1,IF($F$53&lt;(INDEX($G$33:$AJ$33,MATCH($E$18,$G$31:$AJ$31))),GCD$28,GCD$38),GCD$28))</f>
        <v>0</v>
      </c>
      <c r="GCG53" s="775">
        <f t="shared" ref="GCG53:GCH53" si="3510">IF(OR(GCE26&lt;$C$18,GCE26&gt;($C$18+9)),0,IF($F$2=1,IF($F$53&lt;(INDEX($G$33:$AJ$33,MATCH($E$18,$G$31:$AJ$31))),GCE$28,GCE$38),GCE$28))</f>
        <v>0</v>
      </c>
      <c r="GCH53" s="775">
        <f t="shared" si="3510"/>
        <v>0</v>
      </c>
      <c r="GCI53" s="775">
        <f t="shared" ref="GCI53" si="3511">IF(OR(GCG26&lt;$C$18,GCG26&gt;($C$18+9)),0,IF($F$2=1,IF($F$53&lt;(INDEX($G$33:$AJ$33,MATCH($E$18,$G$31:$AJ$31))),GCG$28,GCG$38),GCG$28))</f>
        <v>0</v>
      </c>
      <c r="GCJ53" s="775">
        <f t="shared" ref="GCJ53:GCK53" si="3512">IF(OR(GCH26&lt;$C$18,GCH26&gt;($C$18+9)),0,IF($F$2=1,IF($F$53&lt;(INDEX($G$33:$AJ$33,MATCH($E$18,$G$31:$AJ$31))),GCH$28,GCH$38),GCH$28))</f>
        <v>0</v>
      </c>
      <c r="GCK53" s="775">
        <f t="shared" si="3512"/>
        <v>0</v>
      </c>
      <c r="GCL53" s="775">
        <f t="shared" ref="GCL53" si="3513">IF(OR(GCJ26&lt;$C$18,GCJ26&gt;($C$18+9)),0,IF($F$2=1,IF($F$53&lt;(INDEX($G$33:$AJ$33,MATCH($E$18,$G$31:$AJ$31))),GCJ$28,GCJ$38),GCJ$28))</f>
        <v>0</v>
      </c>
      <c r="GCM53" s="775">
        <f t="shared" ref="GCM53:GCN53" si="3514">IF(OR(GCK26&lt;$C$18,GCK26&gt;($C$18+9)),0,IF($F$2=1,IF($F$53&lt;(INDEX($G$33:$AJ$33,MATCH($E$18,$G$31:$AJ$31))),GCK$28,GCK$38),GCK$28))</f>
        <v>0</v>
      </c>
      <c r="GCN53" s="775">
        <f t="shared" si="3514"/>
        <v>0</v>
      </c>
      <c r="GCO53" s="775">
        <f t="shared" ref="GCO53" si="3515">IF(OR(GCM26&lt;$C$18,GCM26&gt;($C$18+9)),0,IF($F$2=1,IF($F$53&lt;(INDEX($G$33:$AJ$33,MATCH($E$18,$G$31:$AJ$31))),GCM$28,GCM$38),GCM$28))</f>
        <v>0</v>
      </c>
      <c r="GCP53" s="775">
        <f t="shared" ref="GCP53:GCQ53" si="3516">IF(OR(GCN26&lt;$C$18,GCN26&gt;($C$18+9)),0,IF($F$2=1,IF($F$53&lt;(INDEX($G$33:$AJ$33,MATCH($E$18,$G$31:$AJ$31))),GCN$28,GCN$38),GCN$28))</f>
        <v>0</v>
      </c>
      <c r="GCQ53" s="775">
        <f t="shared" si="3516"/>
        <v>0</v>
      </c>
      <c r="GCR53" s="775">
        <f t="shared" ref="GCR53" si="3517">IF(OR(GCP26&lt;$C$18,GCP26&gt;($C$18+9)),0,IF($F$2=1,IF($F$53&lt;(INDEX($G$33:$AJ$33,MATCH($E$18,$G$31:$AJ$31))),GCP$28,GCP$38),GCP$28))</f>
        <v>0</v>
      </c>
      <c r="GCS53" s="775">
        <f t="shared" ref="GCS53:GCT53" si="3518">IF(OR(GCQ26&lt;$C$18,GCQ26&gt;($C$18+9)),0,IF($F$2=1,IF($F$53&lt;(INDEX($G$33:$AJ$33,MATCH($E$18,$G$31:$AJ$31))),GCQ$28,GCQ$38),GCQ$28))</f>
        <v>0</v>
      </c>
      <c r="GCT53" s="775">
        <f t="shared" si="3518"/>
        <v>0</v>
      </c>
      <c r="GCU53" s="775">
        <f t="shared" ref="GCU53" si="3519">IF(OR(GCS26&lt;$C$18,GCS26&gt;($C$18+9)),0,IF($F$2=1,IF($F$53&lt;(INDEX($G$33:$AJ$33,MATCH($E$18,$G$31:$AJ$31))),GCS$28,GCS$38),GCS$28))</f>
        <v>0</v>
      </c>
      <c r="GCV53" s="775">
        <f t="shared" ref="GCV53:GCW53" si="3520">IF(OR(GCT26&lt;$C$18,GCT26&gt;($C$18+9)),0,IF($F$2=1,IF($F$53&lt;(INDEX($G$33:$AJ$33,MATCH($E$18,$G$31:$AJ$31))),GCT$28,GCT$38),GCT$28))</f>
        <v>0</v>
      </c>
      <c r="GCW53" s="775">
        <f t="shared" si="3520"/>
        <v>0</v>
      </c>
      <c r="GCX53" s="775">
        <f t="shared" ref="GCX53" si="3521">IF(OR(GCV26&lt;$C$18,GCV26&gt;($C$18+9)),0,IF($F$2=1,IF($F$53&lt;(INDEX($G$33:$AJ$33,MATCH($E$18,$G$31:$AJ$31))),GCV$28,GCV$38),GCV$28))</f>
        <v>0</v>
      </c>
      <c r="GCY53" s="775">
        <f t="shared" ref="GCY53:GCZ53" si="3522">IF(OR(GCW26&lt;$C$18,GCW26&gt;($C$18+9)),0,IF($F$2=1,IF($F$53&lt;(INDEX($G$33:$AJ$33,MATCH($E$18,$G$31:$AJ$31))),GCW$28,GCW$38),GCW$28))</f>
        <v>0</v>
      </c>
      <c r="GCZ53" s="775">
        <f t="shared" si="3522"/>
        <v>0</v>
      </c>
      <c r="GDA53" s="775">
        <f t="shared" ref="GDA53" si="3523">IF(OR(GCY26&lt;$C$18,GCY26&gt;($C$18+9)),0,IF($F$2=1,IF($F$53&lt;(INDEX($G$33:$AJ$33,MATCH($E$18,$G$31:$AJ$31))),GCY$28,GCY$38),GCY$28))</f>
        <v>0</v>
      </c>
      <c r="GDB53" s="775">
        <f t="shared" ref="GDB53:GDC53" si="3524">IF(OR(GCZ26&lt;$C$18,GCZ26&gt;($C$18+9)),0,IF($F$2=1,IF($F$53&lt;(INDEX($G$33:$AJ$33,MATCH($E$18,$G$31:$AJ$31))),GCZ$28,GCZ$38),GCZ$28))</f>
        <v>0</v>
      </c>
      <c r="GDC53" s="775">
        <f t="shared" si="3524"/>
        <v>0</v>
      </c>
      <c r="GDD53" s="775">
        <f t="shared" ref="GDD53" si="3525">IF(OR(GDB26&lt;$C$18,GDB26&gt;($C$18+9)),0,IF($F$2=1,IF($F$53&lt;(INDEX($G$33:$AJ$33,MATCH($E$18,$G$31:$AJ$31))),GDB$28,GDB$38),GDB$28))</f>
        <v>0</v>
      </c>
      <c r="GDE53" s="775">
        <f t="shared" ref="GDE53:GDF53" si="3526">IF(OR(GDC26&lt;$C$18,GDC26&gt;($C$18+9)),0,IF($F$2=1,IF($F$53&lt;(INDEX($G$33:$AJ$33,MATCH($E$18,$G$31:$AJ$31))),GDC$28,GDC$38),GDC$28))</f>
        <v>0</v>
      </c>
      <c r="GDF53" s="775">
        <f t="shared" si="3526"/>
        <v>0</v>
      </c>
      <c r="GDG53" s="775">
        <f t="shared" ref="GDG53" si="3527">IF(OR(GDE26&lt;$C$18,GDE26&gt;($C$18+9)),0,IF($F$2=1,IF($F$53&lt;(INDEX($G$33:$AJ$33,MATCH($E$18,$G$31:$AJ$31))),GDE$28,GDE$38),GDE$28))</f>
        <v>0</v>
      </c>
      <c r="GDH53" s="775">
        <f t="shared" ref="GDH53:GDI53" si="3528">IF(OR(GDF26&lt;$C$18,GDF26&gt;($C$18+9)),0,IF($F$2=1,IF($F$53&lt;(INDEX($G$33:$AJ$33,MATCH($E$18,$G$31:$AJ$31))),GDF$28,GDF$38),GDF$28))</f>
        <v>0</v>
      </c>
      <c r="GDI53" s="775">
        <f t="shared" si="3528"/>
        <v>0</v>
      </c>
      <c r="GDJ53" s="775">
        <f t="shared" ref="GDJ53" si="3529">IF(OR(GDH26&lt;$C$18,GDH26&gt;($C$18+9)),0,IF($F$2=1,IF($F$53&lt;(INDEX($G$33:$AJ$33,MATCH($E$18,$G$31:$AJ$31))),GDH$28,GDH$38),GDH$28))</f>
        <v>0</v>
      </c>
      <c r="GDK53" s="775">
        <f t="shared" ref="GDK53:GDL53" si="3530">IF(OR(GDI26&lt;$C$18,GDI26&gt;($C$18+9)),0,IF($F$2=1,IF($F$53&lt;(INDEX($G$33:$AJ$33,MATCH($E$18,$G$31:$AJ$31))),GDI$28,GDI$38),GDI$28))</f>
        <v>0</v>
      </c>
      <c r="GDL53" s="775">
        <f t="shared" si="3530"/>
        <v>0</v>
      </c>
      <c r="GDM53" s="775">
        <f t="shared" ref="GDM53" si="3531">IF(OR(GDK26&lt;$C$18,GDK26&gt;($C$18+9)),0,IF($F$2=1,IF($F$53&lt;(INDEX($G$33:$AJ$33,MATCH($E$18,$G$31:$AJ$31))),GDK$28,GDK$38),GDK$28))</f>
        <v>0</v>
      </c>
      <c r="GDN53" s="775">
        <f t="shared" ref="GDN53:GDO53" si="3532">IF(OR(GDL26&lt;$C$18,GDL26&gt;($C$18+9)),0,IF($F$2=1,IF($F$53&lt;(INDEX($G$33:$AJ$33,MATCH($E$18,$G$31:$AJ$31))),GDL$28,GDL$38),GDL$28))</f>
        <v>0</v>
      </c>
      <c r="GDO53" s="775">
        <f t="shared" si="3532"/>
        <v>0</v>
      </c>
      <c r="GDP53" s="775">
        <f t="shared" ref="GDP53" si="3533">IF(OR(GDN26&lt;$C$18,GDN26&gt;($C$18+9)),0,IF($F$2=1,IF($F$53&lt;(INDEX($G$33:$AJ$33,MATCH($E$18,$G$31:$AJ$31))),GDN$28,GDN$38),GDN$28))</f>
        <v>0</v>
      </c>
      <c r="GDQ53" s="775">
        <f t="shared" ref="GDQ53:GDR53" si="3534">IF(OR(GDO26&lt;$C$18,GDO26&gt;($C$18+9)),0,IF($F$2=1,IF($F$53&lt;(INDEX($G$33:$AJ$33,MATCH($E$18,$G$31:$AJ$31))),GDO$28,GDO$38),GDO$28))</f>
        <v>0</v>
      </c>
      <c r="GDR53" s="775">
        <f t="shared" si="3534"/>
        <v>0</v>
      </c>
      <c r="GDS53" s="775">
        <f t="shared" ref="GDS53" si="3535">IF(OR(GDQ26&lt;$C$18,GDQ26&gt;($C$18+9)),0,IF($F$2=1,IF($F$53&lt;(INDEX($G$33:$AJ$33,MATCH($E$18,$G$31:$AJ$31))),GDQ$28,GDQ$38),GDQ$28))</f>
        <v>0</v>
      </c>
      <c r="GDT53" s="775">
        <f t="shared" ref="GDT53:GDU53" si="3536">IF(OR(GDR26&lt;$C$18,GDR26&gt;($C$18+9)),0,IF($F$2=1,IF($F$53&lt;(INDEX($G$33:$AJ$33,MATCH($E$18,$G$31:$AJ$31))),GDR$28,GDR$38),GDR$28))</f>
        <v>0</v>
      </c>
      <c r="GDU53" s="775">
        <f t="shared" si="3536"/>
        <v>0</v>
      </c>
      <c r="GDV53" s="775">
        <f t="shared" ref="GDV53" si="3537">IF(OR(GDT26&lt;$C$18,GDT26&gt;($C$18+9)),0,IF($F$2=1,IF($F$53&lt;(INDEX($G$33:$AJ$33,MATCH($E$18,$G$31:$AJ$31))),GDT$28,GDT$38),GDT$28))</f>
        <v>0</v>
      </c>
      <c r="GDW53" s="775">
        <f t="shared" ref="GDW53:GDX53" si="3538">IF(OR(GDU26&lt;$C$18,GDU26&gt;($C$18+9)),0,IF($F$2=1,IF($F$53&lt;(INDEX($G$33:$AJ$33,MATCH($E$18,$G$31:$AJ$31))),GDU$28,GDU$38),GDU$28))</f>
        <v>0</v>
      </c>
      <c r="GDX53" s="775">
        <f t="shared" si="3538"/>
        <v>0</v>
      </c>
      <c r="GDY53" s="775">
        <f t="shared" ref="GDY53" si="3539">IF(OR(GDW26&lt;$C$18,GDW26&gt;($C$18+9)),0,IF($F$2=1,IF($F$53&lt;(INDEX($G$33:$AJ$33,MATCH($E$18,$G$31:$AJ$31))),GDW$28,GDW$38),GDW$28))</f>
        <v>0</v>
      </c>
      <c r="GDZ53" s="775">
        <f t="shared" ref="GDZ53:GEA53" si="3540">IF(OR(GDX26&lt;$C$18,GDX26&gt;($C$18+9)),0,IF($F$2=1,IF($F$53&lt;(INDEX($G$33:$AJ$33,MATCH($E$18,$G$31:$AJ$31))),GDX$28,GDX$38),GDX$28))</f>
        <v>0</v>
      </c>
      <c r="GEA53" s="775">
        <f t="shared" si="3540"/>
        <v>0</v>
      </c>
      <c r="GEB53" s="775">
        <f t="shared" ref="GEB53" si="3541">IF(OR(GDZ26&lt;$C$18,GDZ26&gt;($C$18+9)),0,IF($F$2=1,IF($F$53&lt;(INDEX($G$33:$AJ$33,MATCH($E$18,$G$31:$AJ$31))),GDZ$28,GDZ$38),GDZ$28))</f>
        <v>0</v>
      </c>
      <c r="GEC53" s="775">
        <f t="shared" ref="GEC53:GED53" si="3542">IF(OR(GEA26&lt;$C$18,GEA26&gt;($C$18+9)),0,IF($F$2=1,IF($F$53&lt;(INDEX($G$33:$AJ$33,MATCH($E$18,$G$31:$AJ$31))),GEA$28,GEA$38),GEA$28))</f>
        <v>0</v>
      </c>
      <c r="GED53" s="775">
        <f t="shared" si="3542"/>
        <v>0</v>
      </c>
      <c r="GEE53" s="775">
        <f t="shared" ref="GEE53" si="3543">IF(OR(GEC26&lt;$C$18,GEC26&gt;($C$18+9)),0,IF($F$2=1,IF($F$53&lt;(INDEX($G$33:$AJ$33,MATCH($E$18,$G$31:$AJ$31))),GEC$28,GEC$38),GEC$28))</f>
        <v>0</v>
      </c>
      <c r="GEF53" s="775">
        <f t="shared" ref="GEF53:GEG53" si="3544">IF(OR(GED26&lt;$C$18,GED26&gt;($C$18+9)),0,IF($F$2=1,IF($F$53&lt;(INDEX($G$33:$AJ$33,MATCH($E$18,$G$31:$AJ$31))),GED$28,GED$38),GED$28))</f>
        <v>0</v>
      </c>
      <c r="GEG53" s="775">
        <f t="shared" si="3544"/>
        <v>0</v>
      </c>
      <c r="GEH53" s="775">
        <f t="shared" ref="GEH53" si="3545">IF(OR(GEF26&lt;$C$18,GEF26&gt;($C$18+9)),0,IF($F$2=1,IF($F$53&lt;(INDEX($G$33:$AJ$33,MATCH($E$18,$G$31:$AJ$31))),GEF$28,GEF$38),GEF$28))</f>
        <v>0</v>
      </c>
      <c r="GEI53" s="775">
        <f t="shared" ref="GEI53:GEJ53" si="3546">IF(OR(GEG26&lt;$C$18,GEG26&gt;($C$18+9)),0,IF($F$2=1,IF($F$53&lt;(INDEX($G$33:$AJ$33,MATCH($E$18,$G$31:$AJ$31))),GEG$28,GEG$38),GEG$28))</f>
        <v>0</v>
      </c>
      <c r="GEJ53" s="775">
        <f t="shared" si="3546"/>
        <v>0</v>
      </c>
      <c r="GEK53" s="775">
        <f t="shared" ref="GEK53" si="3547">IF(OR(GEI26&lt;$C$18,GEI26&gt;($C$18+9)),0,IF($F$2=1,IF($F$53&lt;(INDEX($G$33:$AJ$33,MATCH($E$18,$G$31:$AJ$31))),GEI$28,GEI$38),GEI$28))</f>
        <v>0</v>
      </c>
      <c r="GEL53" s="775">
        <f t="shared" ref="GEL53:GEM53" si="3548">IF(OR(GEJ26&lt;$C$18,GEJ26&gt;($C$18+9)),0,IF($F$2=1,IF($F$53&lt;(INDEX($G$33:$AJ$33,MATCH($E$18,$G$31:$AJ$31))),GEJ$28,GEJ$38),GEJ$28))</f>
        <v>0</v>
      </c>
      <c r="GEM53" s="775">
        <f t="shared" si="3548"/>
        <v>0</v>
      </c>
      <c r="GEN53" s="775">
        <f t="shared" ref="GEN53" si="3549">IF(OR(GEL26&lt;$C$18,GEL26&gt;($C$18+9)),0,IF($F$2=1,IF($F$53&lt;(INDEX($G$33:$AJ$33,MATCH($E$18,$G$31:$AJ$31))),GEL$28,GEL$38),GEL$28))</f>
        <v>0</v>
      </c>
      <c r="GEO53" s="775">
        <f t="shared" ref="GEO53:GEP53" si="3550">IF(OR(GEM26&lt;$C$18,GEM26&gt;($C$18+9)),0,IF($F$2=1,IF($F$53&lt;(INDEX($G$33:$AJ$33,MATCH($E$18,$G$31:$AJ$31))),GEM$28,GEM$38),GEM$28))</f>
        <v>0</v>
      </c>
      <c r="GEP53" s="775">
        <f t="shared" si="3550"/>
        <v>0</v>
      </c>
      <c r="GEQ53" s="775">
        <f t="shared" ref="GEQ53" si="3551">IF(OR(GEO26&lt;$C$18,GEO26&gt;($C$18+9)),0,IF($F$2=1,IF($F$53&lt;(INDEX($G$33:$AJ$33,MATCH($E$18,$G$31:$AJ$31))),GEO$28,GEO$38),GEO$28))</f>
        <v>0</v>
      </c>
      <c r="GER53" s="775">
        <f t="shared" ref="GER53:GES53" si="3552">IF(OR(GEP26&lt;$C$18,GEP26&gt;($C$18+9)),0,IF($F$2=1,IF($F$53&lt;(INDEX($G$33:$AJ$33,MATCH($E$18,$G$31:$AJ$31))),GEP$28,GEP$38),GEP$28))</f>
        <v>0</v>
      </c>
      <c r="GES53" s="775">
        <f t="shared" si="3552"/>
        <v>0</v>
      </c>
      <c r="GET53" s="775">
        <f t="shared" ref="GET53" si="3553">IF(OR(GER26&lt;$C$18,GER26&gt;($C$18+9)),0,IF($F$2=1,IF($F$53&lt;(INDEX($G$33:$AJ$33,MATCH($E$18,$G$31:$AJ$31))),GER$28,GER$38),GER$28))</f>
        <v>0</v>
      </c>
      <c r="GEU53" s="775">
        <f t="shared" ref="GEU53:GEV53" si="3554">IF(OR(GES26&lt;$C$18,GES26&gt;($C$18+9)),0,IF($F$2=1,IF($F$53&lt;(INDEX($G$33:$AJ$33,MATCH($E$18,$G$31:$AJ$31))),GES$28,GES$38),GES$28))</f>
        <v>0</v>
      </c>
      <c r="GEV53" s="775">
        <f t="shared" si="3554"/>
        <v>0</v>
      </c>
      <c r="GEW53" s="775">
        <f t="shared" ref="GEW53" si="3555">IF(OR(GEU26&lt;$C$18,GEU26&gt;($C$18+9)),0,IF($F$2=1,IF($F$53&lt;(INDEX($G$33:$AJ$33,MATCH($E$18,$G$31:$AJ$31))),GEU$28,GEU$38),GEU$28))</f>
        <v>0</v>
      </c>
      <c r="GEX53" s="775">
        <f t="shared" ref="GEX53:GEY53" si="3556">IF(OR(GEV26&lt;$C$18,GEV26&gt;($C$18+9)),0,IF($F$2=1,IF($F$53&lt;(INDEX($G$33:$AJ$33,MATCH($E$18,$G$31:$AJ$31))),GEV$28,GEV$38),GEV$28))</f>
        <v>0</v>
      </c>
      <c r="GEY53" s="775">
        <f t="shared" si="3556"/>
        <v>0</v>
      </c>
      <c r="GEZ53" s="775">
        <f t="shared" ref="GEZ53" si="3557">IF(OR(GEX26&lt;$C$18,GEX26&gt;($C$18+9)),0,IF($F$2=1,IF($F$53&lt;(INDEX($G$33:$AJ$33,MATCH($E$18,$G$31:$AJ$31))),GEX$28,GEX$38),GEX$28))</f>
        <v>0</v>
      </c>
      <c r="GFA53" s="775">
        <f t="shared" ref="GFA53:GFB53" si="3558">IF(OR(GEY26&lt;$C$18,GEY26&gt;($C$18+9)),0,IF($F$2=1,IF($F$53&lt;(INDEX($G$33:$AJ$33,MATCH($E$18,$G$31:$AJ$31))),GEY$28,GEY$38),GEY$28))</f>
        <v>0</v>
      </c>
      <c r="GFB53" s="775">
        <f t="shared" si="3558"/>
        <v>0</v>
      </c>
      <c r="GFC53" s="775">
        <f t="shared" ref="GFC53" si="3559">IF(OR(GFA26&lt;$C$18,GFA26&gt;($C$18+9)),0,IF($F$2=1,IF($F$53&lt;(INDEX($G$33:$AJ$33,MATCH($E$18,$G$31:$AJ$31))),GFA$28,GFA$38),GFA$28))</f>
        <v>0</v>
      </c>
      <c r="GFD53" s="775">
        <f t="shared" ref="GFD53:GFE53" si="3560">IF(OR(GFB26&lt;$C$18,GFB26&gt;($C$18+9)),0,IF($F$2=1,IF($F$53&lt;(INDEX($G$33:$AJ$33,MATCH($E$18,$G$31:$AJ$31))),GFB$28,GFB$38),GFB$28))</f>
        <v>0</v>
      </c>
      <c r="GFE53" s="775">
        <f t="shared" si="3560"/>
        <v>0</v>
      </c>
      <c r="GFF53" s="775">
        <f t="shared" ref="GFF53" si="3561">IF(OR(GFD26&lt;$C$18,GFD26&gt;($C$18+9)),0,IF($F$2=1,IF($F$53&lt;(INDEX($G$33:$AJ$33,MATCH($E$18,$G$31:$AJ$31))),GFD$28,GFD$38),GFD$28))</f>
        <v>0</v>
      </c>
      <c r="GFG53" s="775">
        <f t="shared" ref="GFG53:GFH53" si="3562">IF(OR(GFE26&lt;$C$18,GFE26&gt;($C$18+9)),0,IF($F$2=1,IF($F$53&lt;(INDEX($G$33:$AJ$33,MATCH($E$18,$G$31:$AJ$31))),GFE$28,GFE$38),GFE$28))</f>
        <v>0</v>
      </c>
      <c r="GFH53" s="775">
        <f t="shared" si="3562"/>
        <v>0</v>
      </c>
      <c r="GFI53" s="775">
        <f t="shared" ref="GFI53" si="3563">IF(OR(GFG26&lt;$C$18,GFG26&gt;($C$18+9)),0,IF($F$2=1,IF($F$53&lt;(INDEX($G$33:$AJ$33,MATCH($E$18,$G$31:$AJ$31))),GFG$28,GFG$38),GFG$28))</f>
        <v>0</v>
      </c>
      <c r="GFJ53" s="775">
        <f t="shared" ref="GFJ53:GFK53" si="3564">IF(OR(GFH26&lt;$C$18,GFH26&gt;($C$18+9)),0,IF($F$2=1,IF($F$53&lt;(INDEX($G$33:$AJ$33,MATCH($E$18,$G$31:$AJ$31))),GFH$28,GFH$38),GFH$28))</f>
        <v>0</v>
      </c>
      <c r="GFK53" s="775">
        <f t="shared" si="3564"/>
        <v>0</v>
      </c>
      <c r="GFL53" s="775">
        <f t="shared" ref="GFL53" si="3565">IF(OR(GFJ26&lt;$C$18,GFJ26&gt;($C$18+9)),0,IF($F$2=1,IF($F$53&lt;(INDEX($G$33:$AJ$33,MATCH($E$18,$G$31:$AJ$31))),GFJ$28,GFJ$38),GFJ$28))</f>
        <v>0</v>
      </c>
      <c r="GFM53" s="775">
        <f t="shared" ref="GFM53:GFN53" si="3566">IF(OR(GFK26&lt;$C$18,GFK26&gt;($C$18+9)),0,IF($F$2=1,IF($F$53&lt;(INDEX($G$33:$AJ$33,MATCH($E$18,$G$31:$AJ$31))),GFK$28,GFK$38),GFK$28))</f>
        <v>0</v>
      </c>
      <c r="GFN53" s="775">
        <f t="shared" si="3566"/>
        <v>0</v>
      </c>
      <c r="GFO53" s="775">
        <f t="shared" ref="GFO53" si="3567">IF(OR(GFM26&lt;$C$18,GFM26&gt;($C$18+9)),0,IF($F$2=1,IF($F$53&lt;(INDEX($G$33:$AJ$33,MATCH($E$18,$G$31:$AJ$31))),GFM$28,GFM$38),GFM$28))</f>
        <v>0</v>
      </c>
      <c r="GFP53" s="775">
        <f t="shared" ref="GFP53:GFQ53" si="3568">IF(OR(GFN26&lt;$C$18,GFN26&gt;($C$18+9)),0,IF($F$2=1,IF($F$53&lt;(INDEX($G$33:$AJ$33,MATCH($E$18,$G$31:$AJ$31))),GFN$28,GFN$38),GFN$28))</f>
        <v>0</v>
      </c>
      <c r="GFQ53" s="775">
        <f t="shared" si="3568"/>
        <v>0</v>
      </c>
      <c r="GFR53" s="775">
        <f t="shared" ref="GFR53" si="3569">IF(OR(GFP26&lt;$C$18,GFP26&gt;($C$18+9)),0,IF($F$2=1,IF($F$53&lt;(INDEX($G$33:$AJ$33,MATCH($E$18,$G$31:$AJ$31))),GFP$28,GFP$38),GFP$28))</f>
        <v>0</v>
      </c>
      <c r="GFS53" s="775">
        <f t="shared" ref="GFS53:GFT53" si="3570">IF(OR(GFQ26&lt;$C$18,GFQ26&gt;($C$18+9)),0,IF($F$2=1,IF($F$53&lt;(INDEX($G$33:$AJ$33,MATCH($E$18,$G$31:$AJ$31))),GFQ$28,GFQ$38),GFQ$28))</f>
        <v>0</v>
      </c>
      <c r="GFT53" s="775">
        <f t="shared" si="3570"/>
        <v>0</v>
      </c>
      <c r="GFU53" s="775">
        <f t="shared" ref="GFU53" si="3571">IF(OR(GFS26&lt;$C$18,GFS26&gt;($C$18+9)),0,IF($F$2=1,IF($F$53&lt;(INDEX($G$33:$AJ$33,MATCH($E$18,$G$31:$AJ$31))),GFS$28,GFS$38),GFS$28))</f>
        <v>0</v>
      </c>
      <c r="GFV53" s="775">
        <f t="shared" ref="GFV53:GFW53" si="3572">IF(OR(GFT26&lt;$C$18,GFT26&gt;($C$18+9)),0,IF($F$2=1,IF($F$53&lt;(INDEX($G$33:$AJ$33,MATCH($E$18,$G$31:$AJ$31))),GFT$28,GFT$38),GFT$28))</f>
        <v>0</v>
      </c>
      <c r="GFW53" s="775">
        <f t="shared" si="3572"/>
        <v>0</v>
      </c>
      <c r="GFX53" s="775">
        <f t="shared" ref="GFX53" si="3573">IF(OR(GFV26&lt;$C$18,GFV26&gt;($C$18+9)),0,IF($F$2=1,IF($F$53&lt;(INDEX($G$33:$AJ$33,MATCH($E$18,$G$31:$AJ$31))),GFV$28,GFV$38),GFV$28))</f>
        <v>0</v>
      </c>
      <c r="GFY53" s="775">
        <f t="shared" ref="GFY53:GFZ53" si="3574">IF(OR(GFW26&lt;$C$18,GFW26&gt;($C$18+9)),0,IF($F$2=1,IF($F$53&lt;(INDEX($G$33:$AJ$33,MATCH($E$18,$G$31:$AJ$31))),GFW$28,GFW$38),GFW$28))</f>
        <v>0</v>
      </c>
      <c r="GFZ53" s="775">
        <f t="shared" si="3574"/>
        <v>0</v>
      </c>
      <c r="GGA53" s="775">
        <f t="shared" ref="GGA53" si="3575">IF(OR(GFY26&lt;$C$18,GFY26&gt;($C$18+9)),0,IF($F$2=1,IF($F$53&lt;(INDEX($G$33:$AJ$33,MATCH($E$18,$G$31:$AJ$31))),GFY$28,GFY$38),GFY$28))</f>
        <v>0</v>
      </c>
      <c r="GGB53" s="775">
        <f t="shared" ref="GGB53:GGC53" si="3576">IF(OR(GFZ26&lt;$C$18,GFZ26&gt;($C$18+9)),0,IF($F$2=1,IF($F$53&lt;(INDEX($G$33:$AJ$33,MATCH($E$18,$G$31:$AJ$31))),GFZ$28,GFZ$38),GFZ$28))</f>
        <v>0</v>
      </c>
      <c r="GGC53" s="775">
        <f t="shared" si="3576"/>
        <v>0</v>
      </c>
      <c r="GGD53" s="775">
        <f t="shared" ref="GGD53" si="3577">IF(OR(GGB26&lt;$C$18,GGB26&gt;($C$18+9)),0,IF($F$2=1,IF($F$53&lt;(INDEX($G$33:$AJ$33,MATCH($E$18,$G$31:$AJ$31))),GGB$28,GGB$38),GGB$28))</f>
        <v>0</v>
      </c>
      <c r="GGE53" s="775">
        <f t="shared" ref="GGE53:GGF53" si="3578">IF(OR(GGC26&lt;$C$18,GGC26&gt;($C$18+9)),0,IF($F$2=1,IF($F$53&lt;(INDEX($G$33:$AJ$33,MATCH($E$18,$G$31:$AJ$31))),GGC$28,GGC$38),GGC$28))</f>
        <v>0</v>
      </c>
      <c r="GGF53" s="775">
        <f t="shared" si="3578"/>
        <v>0</v>
      </c>
      <c r="GGG53" s="775">
        <f t="shared" ref="GGG53" si="3579">IF(OR(GGE26&lt;$C$18,GGE26&gt;($C$18+9)),0,IF($F$2=1,IF($F$53&lt;(INDEX($G$33:$AJ$33,MATCH($E$18,$G$31:$AJ$31))),GGE$28,GGE$38),GGE$28))</f>
        <v>0</v>
      </c>
      <c r="GGH53" s="775">
        <f t="shared" ref="GGH53:GGI53" si="3580">IF(OR(GGF26&lt;$C$18,GGF26&gt;($C$18+9)),0,IF($F$2=1,IF($F$53&lt;(INDEX($G$33:$AJ$33,MATCH($E$18,$G$31:$AJ$31))),GGF$28,GGF$38),GGF$28))</f>
        <v>0</v>
      </c>
      <c r="GGI53" s="775">
        <f t="shared" si="3580"/>
        <v>0</v>
      </c>
      <c r="GGJ53" s="775">
        <f t="shared" ref="GGJ53" si="3581">IF(OR(GGH26&lt;$C$18,GGH26&gt;($C$18+9)),0,IF($F$2=1,IF($F$53&lt;(INDEX($G$33:$AJ$33,MATCH($E$18,$G$31:$AJ$31))),GGH$28,GGH$38),GGH$28))</f>
        <v>0</v>
      </c>
      <c r="GGK53" s="775">
        <f t="shared" ref="GGK53:GGL53" si="3582">IF(OR(GGI26&lt;$C$18,GGI26&gt;($C$18+9)),0,IF($F$2=1,IF($F$53&lt;(INDEX($G$33:$AJ$33,MATCH($E$18,$G$31:$AJ$31))),GGI$28,GGI$38),GGI$28))</f>
        <v>0</v>
      </c>
      <c r="GGL53" s="775">
        <f t="shared" si="3582"/>
        <v>0</v>
      </c>
      <c r="GGM53" s="775">
        <f t="shared" ref="GGM53" si="3583">IF(OR(GGK26&lt;$C$18,GGK26&gt;($C$18+9)),0,IF($F$2=1,IF($F$53&lt;(INDEX($G$33:$AJ$33,MATCH($E$18,$G$31:$AJ$31))),GGK$28,GGK$38),GGK$28))</f>
        <v>0</v>
      </c>
      <c r="GGN53" s="775">
        <f t="shared" ref="GGN53:GGO53" si="3584">IF(OR(GGL26&lt;$C$18,GGL26&gt;($C$18+9)),0,IF($F$2=1,IF($F$53&lt;(INDEX($G$33:$AJ$33,MATCH($E$18,$G$31:$AJ$31))),GGL$28,GGL$38),GGL$28))</f>
        <v>0</v>
      </c>
      <c r="GGO53" s="775">
        <f t="shared" si="3584"/>
        <v>0</v>
      </c>
      <c r="GGP53" s="775">
        <f t="shared" ref="GGP53" si="3585">IF(OR(GGN26&lt;$C$18,GGN26&gt;($C$18+9)),0,IF($F$2=1,IF($F$53&lt;(INDEX($G$33:$AJ$33,MATCH($E$18,$G$31:$AJ$31))),GGN$28,GGN$38),GGN$28))</f>
        <v>0</v>
      </c>
      <c r="GGQ53" s="775">
        <f t="shared" ref="GGQ53:GGR53" si="3586">IF(OR(GGO26&lt;$C$18,GGO26&gt;($C$18+9)),0,IF($F$2=1,IF($F$53&lt;(INDEX($G$33:$AJ$33,MATCH($E$18,$G$31:$AJ$31))),GGO$28,GGO$38),GGO$28))</f>
        <v>0</v>
      </c>
      <c r="GGR53" s="775">
        <f t="shared" si="3586"/>
        <v>0</v>
      </c>
      <c r="GGS53" s="775">
        <f t="shared" ref="GGS53" si="3587">IF(OR(GGQ26&lt;$C$18,GGQ26&gt;($C$18+9)),0,IF($F$2=1,IF($F$53&lt;(INDEX($G$33:$AJ$33,MATCH($E$18,$G$31:$AJ$31))),GGQ$28,GGQ$38),GGQ$28))</f>
        <v>0</v>
      </c>
      <c r="GGT53" s="775">
        <f t="shared" ref="GGT53:GGU53" si="3588">IF(OR(GGR26&lt;$C$18,GGR26&gt;($C$18+9)),0,IF($F$2=1,IF($F$53&lt;(INDEX($G$33:$AJ$33,MATCH($E$18,$G$31:$AJ$31))),GGR$28,GGR$38),GGR$28))</f>
        <v>0</v>
      </c>
      <c r="GGU53" s="775">
        <f t="shared" si="3588"/>
        <v>0</v>
      </c>
      <c r="GGV53" s="775">
        <f t="shared" ref="GGV53" si="3589">IF(OR(GGT26&lt;$C$18,GGT26&gt;($C$18+9)),0,IF($F$2=1,IF($F$53&lt;(INDEX($G$33:$AJ$33,MATCH($E$18,$G$31:$AJ$31))),GGT$28,GGT$38),GGT$28))</f>
        <v>0</v>
      </c>
      <c r="GGW53" s="775">
        <f t="shared" ref="GGW53:GGX53" si="3590">IF(OR(GGU26&lt;$C$18,GGU26&gt;($C$18+9)),0,IF($F$2=1,IF($F$53&lt;(INDEX($G$33:$AJ$33,MATCH($E$18,$G$31:$AJ$31))),GGU$28,GGU$38),GGU$28))</f>
        <v>0</v>
      </c>
      <c r="GGX53" s="775">
        <f t="shared" si="3590"/>
        <v>0</v>
      </c>
      <c r="GGY53" s="775">
        <f t="shared" ref="GGY53" si="3591">IF(OR(GGW26&lt;$C$18,GGW26&gt;($C$18+9)),0,IF($F$2=1,IF($F$53&lt;(INDEX($G$33:$AJ$33,MATCH($E$18,$G$31:$AJ$31))),GGW$28,GGW$38),GGW$28))</f>
        <v>0</v>
      </c>
      <c r="GGZ53" s="775">
        <f t="shared" ref="GGZ53:GHA53" si="3592">IF(OR(GGX26&lt;$C$18,GGX26&gt;($C$18+9)),0,IF($F$2=1,IF($F$53&lt;(INDEX($G$33:$AJ$33,MATCH($E$18,$G$31:$AJ$31))),GGX$28,GGX$38),GGX$28))</f>
        <v>0</v>
      </c>
      <c r="GHA53" s="775">
        <f t="shared" si="3592"/>
        <v>0</v>
      </c>
      <c r="GHB53" s="775">
        <f t="shared" ref="GHB53" si="3593">IF(OR(GGZ26&lt;$C$18,GGZ26&gt;($C$18+9)),0,IF($F$2=1,IF($F$53&lt;(INDEX($G$33:$AJ$33,MATCH($E$18,$G$31:$AJ$31))),GGZ$28,GGZ$38),GGZ$28))</f>
        <v>0</v>
      </c>
      <c r="GHC53" s="775">
        <f t="shared" ref="GHC53:GHD53" si="3594">IF(OR(GHA26&lt;$C$18,GHA26&gt;($C$18+9)),0,IF($F$2=1,IF($F$53&lt;(INDEX($G$33:$AJ$33,MATCH($E$18,$G$31:$AJ$31))),GHA$28,GHA$38),GHA$28))</f>
        <v>0</v>
      </c>
      <c r="GHD53" s="775">
        <f t="shared" si="3594"/>
        <v>0</v>
      </c>
      <c r="GHE53" s="775">
        <f t="shared" ref="GHE53" si="3595">IF(OR(GHC26&lt;$C$18,GHC26&gt;($C$18+9)),0,IF($F$2=1,IF($F$53&lt;(INDEX($G$33:$AJ$33,MATCH($E$18,$G$31:$AJ$31))),GHC$28,GHC$38),GHC$28))</f>
        <v>0</v>
      </c>
      <c r="GHF53" s="775">
        <f t="shared" ref="GHF53:GHG53" si="3596">IF(OR(GHD26&lt;$C$18,GHD26&gt;($C$18+9)),0,IF($F$2=1,IF($F$53&lt;(INDEX($G$33:$AJ$33,MATCH($E$18,$G$31:$AJ$31))),GHD$28,GHD$38),GHD$28))</f>
        <v>0</v>
      </c>
      <c r="GHG53" s="775">
        <f t="shared" si="3596"/>
        <v>0</v>
      </c>
      <c r="GHH53" s="775">
        <f t="shared" ref="GHH53" si="3597">IF(OR(GHF26&lt;$C$18,GHF26&gt;($C$18+9)),0,IF($F$2=1,IF($F$53&lt;(INDEX($G$33:$AJ$33,MATCH($E$18,$G$31:$AJ$31))),GHF$28,GHF$38),GHF$28))</f>
        <v>0</v>
      </c>
      <c r="GHI53" s="775">
        <f t="shared" ref="GHI53:GHJ53" si="3598">IF(OR(GHG26&lt;$C$18,GHG26&gt;($C$18+9)),0,IF($F$2=1,IF($F$53&lt;(INDEX($G$33:$AJ$33,MATCH($E$18,$G$31:$AJ$31))),GHG$28,GHG$38),GHG$28))</f>
        <v>0</v>
      </c>
      <c r="GHJ53" s="775">
        <f t="shared" si="3598"/>
        <v>0</v>
      </c>
      <c r="GHK53" s="775">
        <f t="shared" ref="GHK53" si="3599">IF(OR(GHI26&lt;$C$18,GHI26&gt;($C$18+9)),0,IF($F$2=1,IF($F$53&lt;(INDEX($G$33:$AJ$33,MATCH($E$18,$G$31:$AJ$31))),GHI$28,GHI$38),GHI$28))</f>
        <v>0</v>
      </c>
      <c r="GHL53" s="775">
        <f t="shared" ref="GHL53:GHM53" si="3600">IF(OR(GHJ26&lt;$C$18,GHJ26&gt;($C$18+9)),0,IF($F$2=1,IF($F$53&lt;(INDEX($G$33:$AJ$33,MATCH($E$18,$G$31:$AJ$31))),GHJ$28,GHJ$38),GHJ$28))</f>
        <v>0</v>
      </c>
      <c r="GHM53" s="775">
        <f t="shared" si="3600"/>
        <v>0</v>
      </c>
      <c r="GHN53" s="775">
        <f t="shared" ref="GHN53" si="3601">IF(OR(GHL26&lt;$C$18,GHL26&gt;($C$18+9)),0,IF($F$2=1,IF($F$53&lt;(INDEX($G$33:$AJ$33,MATCH($E$18,$G$31:$AJ$31))),GHL$28,GHL$38),GHL$28))</f>
        <v>0</v>
      </c>
      <c r="GHO53" s="775">
        <f t="shared" ref="GHO53:GHP53" si="3602">IF(OR(GHM26&lt;$C$18,GHM26&gt;($C$18+9)),0,IF($F$2=1,IF($F$53&lt;(INDEX($G$33:$AJ$33,MATCH($E$18,$G$31:$AJ$31))),GHM$28,GHM$38),GHM$28))</f>
        <v>0</v>
      </c>
      <c r="GHP53" s="775">
        <f t="shared" si="3602"/>
        <v>0</v>
      </c>
      <c r="GHQ53" s="775">
        <f t="shared" ref="GHQ53" si="3603">IF(OR(GHO26&lt;$C$18,GHO26&gt;($C$18+9)),0,IF($F$2=1,IF($F$53&lt;(INDEX($G$33:$AJ$33,MATCH($E$18,$G$31:$AJ$31))),GHO$28,GHO$38),GHO$28))</f>
        <v>0</v>
      </c>
      <c r="GHR53" s="775">
        <f t="shared" ref="GHR53:GHS53" si="3604">IF(OR(GHP26&lt;$C$18,GHP26&gt;($C$18+9)),0,IF($F$2=1,IF($F$53&lt;(INDEX($G$33:$AJ$33,MATCH($E$18,$G$31:$AJ$31))),GHP$28,GHP$38),GHP$28))</f>
        <v>0</v>
      </c>
      <c r="GHS53" s="775">
        <f t="shared" si="3604"/>
        <v>0</v>
      </c>
      <c r="GHT53" s="775">
        <f t="shared" ref="GHT53" si="3605">IF(OR(GHR26&lt;$C$18,GHR26&gt;($C$18+9)),0,IF($F$2=1,IF($F$53&lt;(INDEX($G$33:$AJ$33,MATCH($E$18,$G$31:$AJ$31))),GHR$28,GHR$38),GHR$28))</f>
        <v>0</v>
      </c>
      <c r="GHU53" s="775">
        <f t="shared" ref="GHU53:GHV53" si="3606">IF(OR(GHS26&lt;$C$18,GHS26&gt;($C$18+9)),0,IF($F$2=1,IF($F$53&lt;(INDEX($G$33:$AJ$33,MATCH($E$18,$G$31:$AJ$31))),GHS$28,GHS$38),GHS$28))</f>
        <v>0</v>
      </c>
      <c r="GHV53" s="775">
        <f t="shared" si="3606"/>
        <v>0</v>
      </c>
      <c r="GHW53" s="775">
        <f t="shared" ref="GHW53" si="3607">IF(OR(GHU26&lt;$C$18,GHU26&gt;($C$18+9)),0,IF($F$2=1,IF($F$53&lt;(INDEX($G$33:$AJ$33,MATCH($E$18,$G$31:$AJ$31))),GHU$28,GHU$38),GHU$28))</f>
        <v>0</v>
      </c>
      <c r="GHX53" s="775">
        <f t="shared" ref="GHX53:GHY53" si="3608">IF(OR(GHV26&lt;$C$18,GHV26&gt;($C$18+9)),0,IF($F$2=1,IF($F$53&lt;(INDEX($G$33:$AJ$33,MATCH($E$18,$G$31:$AJ$31))),GHV$28,GHV$38),GHV$28))</f>
        <v>0</v>
      </c>
      <c r="GHY53" s="775">
        <f t="shared" si="3608"/>
        <v>0</v>
      </c>
      <c r="GHZ53" s="775">
        <f t="shared" ref="GHZ53" si="3609">IF(OR(GHX26&lt;$C$18,GHX26&gt;($C$18+9)),0,IF($F$2=1,IF($F$53&lt;(INDEX($G$33:$AJ$33,MATCH($E$18,$G$31:$AJ$31))),GHX$28,GHX$38),GHX$28))</f>
        <v>0</v>
      </c>
      <c r="GIA53" s="775">
        <f t="shared" ref="GIA53:GIB53" si="3610">IF(OR(GHY26&lt;$C$18,GHY26&gt;($C$18+9)),0,IF($F$2=1,IF($F$53&lt;(INDEX($G$33:$AJ$33,MATCH($E$18,$G$31:$AJ$31))),GHY$28,GHY$38),GHY$28))</f>
        <v>0</v>
      </c>
      <c r="GIB53" s="775">
        <f t="shared" si="3610"/>
        <v>0</v>
      </c>
      <c r="GIC53" s="775">
        <f t="shared" ref="GIC53" si="3611">IF(OR(GIA26&lt;$C$18,GIA26&gt;($C$18+9)),0,IF($F$2=1,IF($F$53&lt;(INDEX($G$33:$AJ$33,MATCH($E$18,$G$31:$AJ$31))),GIA$28,GIA$38),GIA$28))</f>
        <v>0</v>
      </c>
      <c r="GID53" s="775">
        <f t="shared" ref="GID53:GIE53" si="3612">IF(OR(GIB26&lt;$C$18,GIB26&gt;($C$18+9)),0,IF($F$2=1,IF($F$53&lt;(INDEX($G$33:$AJ$33,MATCH($E$18,$G$31:$AJ$31))),GIB$28,GIB$38),GIB$28))</f>
        <v>0</v>
      </c>
      <c r="GIE53" s="775">
        <f t="shared" si="3612"/>
        <v>0</v>
      </c>
      <c r="GIF53" s="775">
        <f t="shared" ref="GIF53" si="3613">IF(OR(GID26&lt;$C$18,GID26&gt;($C$18+9)),0,IF($F$2=1,IF($F$53&lt;(INDEX($G$33:$AJ$33,MATCH($E$18,$G$31:$AJ$31))),GID$28,GID$38),GID$28))</f>
        <v>0</v>
      </c>
      <c r="GIG53" s="775">
        <f t="shared" ref="GIG53:GIH53" si="3614">IF(OR(GIE26&lt;$C$18,GIE26&gt;($C$18+9)),0,IF($F$2=1,IF($F$53&lt;(INDEX($G$33:$AJ$33,MATCH($E$18,$G$31:$AJ$31))),GIE$28,GIE$38),GIE$28))</f>
        <v>0</v>
      </c>
      <c r="GIH53" s="775">
        <f t="shared" si="3614"/>
        <v>0</v>
      </c>
      <c r="GII53" s="775">
        <f t="shared" ref="GII53" si="3615">IF(OR(GIG26&lt;$C$18,GIG26&gt;($C$18+9)),0,IF($F$2=1,IF($F$53&lt;(INDEX($G$33:$AJ$33,MATCH($E$18,$G$31:$AJ$31))),GIG$28,GIG$38),GIG$28))</f>
        <v>0</v>
      </c>
      <c r="GIJ53" s="775">
        <f t="shared" ref="GIJ53:GIK53" si="3616">IF(OR(GIH26&lt;$C$18,GIH26&gt;($C$18+9)),0,IF($F$2=1,IF($F$53&lt;(INDEX($G$33:$AJ$33,MATCH($E$18,$G$31:$AJ$31))),GIH$28,GIH$38),GIH$28))</f>
        <v>0</v>
      </c>
      <c r="GIK53" s="775">
        <f t="shared" si="3616"/>
        <v>0</v>
      </c>
      <c r="GIL53" s="775">
        <f t="shared" ref="GIL53" si="3617">IF(OR(GIJ26&lt;$C$18,GIJ26&gt;($C$18+9)),0,IF($F$2=1,IF($F$53&lt;(INDEX($G$33:$AJ$33,MATCH($E$18,$G$31:$AJ$31))),GIJ$28,GIJ$38),GIJ$28))</f>
        <v>0</v>
      </c>
      <c r="GIM53" s="775">
        <f t="shared" ref="GIM53:GIN53" si="3618">IF(OR(GIK26&lt;$C$18,GIK26&gt;($C$18+9)),0,IF($F$2=1,IF($F$53&lt;(INDEX($G$33:$AJ$33,MATCH($E$18,$G$31:$AJ$31))),GIK$28,GIK$38),GIK$28))</f>
        <v>0</v>
      </c>
      <c r="GIN53" s="775">
        <f t="shared" si="3618"/>
        <v>0</v>
      </c>
      <c r="GIO53" s="775">
        <f t="shared" ref="GIO53" si="3619">IF(OR(GIM26&lt;$C$18,GIM26&gt;($C$18+9)),0,IF($F$2=1,IF($F$53&lt;(INDEX($G$33:$AJ$33,MATCH($E$18,$G$31:$AJ$31))),GIM$28,GIM$38),GIM$28))</f>
        <v>0</v>
      </c>
      <c r="GIP53" s="775">
        <f t="shared" ref="GIP53:GIQ53" si="3620">IF(OR(GIN26&lt;$C$18,GIN26&gt;($C$18+9)),0,IF($F$2=1,IF($F$53&lt;(INDEX($G$33:$AJ$33,MATCH($E$18,$G$31:$AJ$31))),GIN$28,GIN$38),GIN$28))</f>
        <v>0</v>
      </c>
      <c r="GIQ53" s="775">
        <f t="shared" si="3620"/>
        <v>0</v>
      </c>
      <c r="GIR53" s="775">
        <f t="shared" ref="GIR53" si="3621">IF(OR(GIP26&lt;$C$18,GIP26&gt;($C$18+9)),0,IF($F$2=1,IF($F$53&lt;(INDEX($G$33:$AJ$33,MATCH($E$18,$G$31:$AJ$31))),GIP$28,GIP$38),GIP$28))</f>
        <v>0</v>
      </c>
      <c r="GIS53" s="775">
        <f t="shared" ref="GIS53:GIT53" si="3622">IF(OR(GIQ26&lt;$C$18,GIQ26&gt;($C$18+9)),0,IF($F$2=1,IF($F$53&lt;(INDEX($G$33:$AJ$33,MATCH($E$18,$G$31:$AJ$31))),GIQ$28,GIQ$38),GIQ$28))</f>
        <v>0</v>
      </c>
      <c r="GIT53" s="775">
        <f t="shared" si="3622"/>
        <v>0</v>
      </c>
      <c r="GIU53" s="775">
        <f t="shared" ref="GIU53" si="3623">IF(OR(GIS26&lt;$C$18,GIS26&gt;($C$18+9)),0,IF($F$2=1,IF($F$53&lt;(INDEX($G$33:$AJ$33,MATCH($E$18,$G$31:$AJ$31))),GIS$28,GIS$38),GIS$28))</f>
        <v>0</v>
      </c>
      <c r="GIV53" s="775">
        <f t="shared" ref="GIV53:GIW53" si="3624">IF(OR(GIT26&lt;$C$18,GIT26&gt;($C$18+9)),0,IF($F$2=1,IF($F$53&lt;(INDEX($G$33:$AJ$33,MATCH($E$18,$G$31:$AJ$31))),GIT$28,GIT$38),GIT$28))</f>
        <v>0</v>
      </c>
      <c r="GIW53" s="775">
        <f t="shared" si="3624"/>
        <v>0</v>
      </c>
      <c r="GIX53" s="775">
        <f t="shared" ref="GIX53" si="3625">IF(OR(GIV26&lt;$C$18,GIV26&gt;($C$18+9)),0,IF($F$2=1,IF($F$53&lt;(INDEX($G$33:$AJ$33,MATCH($E$18,$G$31:$AJ$31))),GIV$28,GIV$38),GIV$28))</f>
        <v>0</v>
      </c>
      <c r="GIY53" s="775">
        <f t="shared" ref="GIY53:GIZ53" si="3626">IF(OR(GIW26&lt;$C$18,GIW26&gt;($C$18+9)),0,IF($F$2=1,IF($F$53&lt;(INDEX($G$33:$AJ$33,MATCH($E$18,$G$31:$AJ$31))),GIW$28,GIW$38),GIW$28))</f>
        <v>0</v>
      </c>
      <c r="GIZ53" s="775">
        <f t="shared" si="3626"/>
        <v>0</v>
      </c>
      <c r="GJA53" s="775">
        <f t="shared" ref="GJA53" si="3627">IF(OR(GIY26&lt;$C$18,GIY26&gt;($C$18+9)),0,IF($F$2=1,IF($F$53&lt;(INDEX($G$33:$AJ$33,MATCH($E$18,$G$31:$AJ$31))),GIY$28,GIY$38),GIY$28))</f>
        <v>0</v>
      </c>
      <c r="GJB53" s="775">
        <f t="shared" ref="GJB53:GJC53" si="3628">IF(OR(GIZ26&lt;$C$18,GIZ26&gt;($C$18+9)),0,IF($F$2=1,IF($F$53&lt;(INDEX($G$33:$AJ$33,MATCH($E$18,$G$31:$AJ$31))),GIZ$28,GIZ$38),GIZ$28))</f>
        <v>0</v>
      </c>
      <c r="GJC53" s="775">
        <f t="shared" si="3628"/>
        <v>0</v>
      </c>
      <c r="GJD53" s="775">
        <f t="shared" ref="GJD53" si="3629">IF(OR(GJB26&lt;$C$18,GJB26&gt;($C$18+9)),0,IF($F$2=1,IF($F$53&lt;(INDEX($G$33:$AJ$33,MATCH($E$18,$G$31:$AJ$31))),GJB$28,GJB$38),GJB$28))</f>
        <v>0</v>
      </c>
      <c r="GJE53" s="775">
        <f t="shared" ref="GJE53:GJF53" si="3630">IF(OR(GJC26&lt;$C$18,GJC26&gt;($C$18+9)),0,IF($F$2=1,IF($F$53&lt;(INDEX($G$33:$AJ$33,MATCH($E$18,$G$31:$AJ$31))),GJC$28,GJC$38),GJC$28))</f>
        <v>0</v>
      </c>
      <c r="GJF53" s="775">
        <f t="shared" si="3630"/>
        <v>0</v>
      </c>
      <c r="GJG53" s="775">
        <f t="shared" ref="GJG53" si="3631">IF(OR(GJE26&lt;$C$18,GJE26&gt;($C$18+9)),0,IF($F$2=1,IF($F$53&lt;(INDEX($G$33:$AJ$33,MATCH($E$18,$G$31:$AJ$31))),GJE$28,GJE$38),GJE$28))</f>
        <v>0</v>
      </c>
      <c r="GJH53" s="775">
        <f t="shared" ref="GJH53:GJI53" si="3632">IF(OR(GJF26&lt;$C$18,GJF26&gt;($C$18+9)),0,IF($F$2=1,IF($F$53&lt;(INDEX($G$33:$AJ$33,MATCH($E$18,$G$31:$AJ$31))),GJF$28,GJF$38),GJF$28))</f>
        <v>0</v>
      </c>
      <c r="GJI53" s="775">
        <f t="shared" si="3632"/>
        <v>0</v>
      </c>
      <c r="GJJ53" s="775">
        <f t="shared" ref="GJJ53" si="3633">IF(OR(GJH26&lt;$C$18,GJH26&gt;($C$18+9)),0,IF($F$2=1,IF($F$53&lt;(INDEX($G$33:$AJ$33,MATCH($E$18,$G$31:$AJ$31))),GJH$28,GJH$38),GJH$28))</f>
        <v>0</v>
      </c>
      <c r="GJK53" s="775">
        <f t="shared" ref="GJK53:GJL53" si="3634">IF(OR(GJI26&lt;$C$18,GJI26&gt;($C$18+9)),0,IF($F$2=1,IF($F$53&lt;(INDEX($G$33:$AJ$33,MATCH($E$18,$G$31:$AJ$31))),GJI$28,GJI$38),GJI$28))</f>
        <v>0</v>
      </c>
      <c r="GJL53" s="775">
        <f t="shared" si="3634"/>
        <v>0</v>
      </c>
      <c r="GJM53" s="775">
        <f t="shared" ref="GJM53" si="3635">IF(OR(GJK26&lt;$C$18,GJK26&gt;($C$18+9)),0,IF($F$2=1,IF($F$53&lt;(INDEX($G$33:$AJ$33,MATCH($E$18,$G$31:$AJ$31))),GJK$28,GJK$38),GJK$28))</f>
        <v>0</v>
      </c>
      <c r="GJN53" s="775">
        <f t="shared" ref="GJN53:GJO53" si="3636">IF(OR(GJL26&lt;$C$18,GJL26&gt;($C$18+9)),0,IF($F$2=1,IF($F$53&lt;(INDEX($G$33:$AJ$33,MATCH($E$18,$G$31:$AJ$31))),GJL$28,GJL$38),GJL$28))</f>
        <v>0</v>
      </c>
      <c r="GJO53" s="775">
        <f t="shared" si="3636"/>
        <v>0</v>
      </c>
      <c r="GJP53" s="775">
        <f t="shared" ref="GJP53" si="3637">IF(OR(GJN26&lt;$C$18,GJN26&gt;($C$18+9)),0,IF($F$2=1,IF($F$53&lt;(INDEX($G$33:$AJ$33,MATCH($E$18,$G$31:$AJ$31))),GJN$28,GJN$38),GJN$28))</f>
        <v>0</v>
      </c>
      <c r="GJQ53" s="775">
        <f t="shared" ref="GJQ53:GJR53" si="3638">IF(OR(GJO26&lt;$C$18,GJO26&gt;($C$18+9)),0,IF($F$2=1,IF($F$53&lt;(INDEX($G$33:$AJ$33,MATCH($E$18,$G$31:$AJ$31))),GJO$28,GJO$38),GJO$28))</f>
        <v>0</v>
      </c>
      <c r="GJR53" s="775">
        <f t="shared" si="3638"/>
        <v>0</v>
      </c>
      <c r="GJS53" s="775">
        <f t="shared" ref="GJS53" si="3639">IF(OR(GJQ26&lt;$C$18,GJQ26&gt;($C$18+9)),0,IF($F$2=1,IF($F$53&lt;(INDEX($G$33:$AJ$33,MATCH($E$18,$G$31:$AJ$31))),GJQ$28,GJQ$38),GJQ$28))</f>
        <v>0</v>
      </c>
      <c r="GJT53" s="775">
        <f t="shared" ref="GJT53:GJU53" si="3640">IF(OR(GJR26&lt;$C$18,GJR26&gt;($C$18+9)),0,IF($F$2=1,IF($F$53&lt;(INDEX($G$33:$AJ$33,MATCH($E$18,$G$31:$AJ$31))),GJR$28,GJR$38),GJR$28))</f>
        <v>0</v>
      </c>
      <c r="GJU53" s="775">
        <f t="shared" si="3640"/>
        <v>0</v>
      </c>
      <c r="GJV53" s="775">
        <f t="shared" ref="GJV53" si="3641">IF(OR(GJT26&lt;$C$18,GJT26&gt;($C$18+9)),0,IF($F$2=1,IF($F$53&lt;(INDEX($G$33:$AJ$33,MATCH($E$18,$G$31:$AJ$31))),GJT$28,GJT$38),GJT$28))</f>
        <v>0</v>
      </c>
      <c r="GJW53" s="775">
        <f t="shared" ref="GJW53:GJX53" si="3642">IF(OR(GJU26&lt;$C$18,GJU26&gt;($C$18+9)),0,IF($F$2=1,IF($F$53&lt;(INDEX($G$33:$AJ$33,MATCH($E$18,$G$31:$AJ$31))),GJU$28,GJU$38),GJU$28))</f>
        <v>0</v>
      </c>
      <c r="GJX53" s="775">
        <f t="shared" si="3642"/>
        <v>0</v>
      </c>
      <c r="GJY53" s="775">
        <f t="shared" ref="GJY53" si="3643">IF(OR(GJW26&lt;$C$18,GJW26&gt;($C$18+9)),0,IF($F$2=1,IF($F$53&lt;(INDEX($G$33:$AJ$33,MATCH($E$18,$G$31:$AJ$31))),GJW$28,GJW$38),GJW$28))</f>
        <v>0</v>
      </c>
      <c r="GJZ53" s="775">
        <f t="shared" ref="GJZ53:GKA53" si="3644">IF(OR(GJX26&lt;$C$18,GJX26&gt;($C$18+9)),0,IF($F$2=1,IF($F$53&lt;(INDEX($G$33:$AJ$33,MATCH($E$18,$G$31:$AJ$31))),GJX$28,GJX$38),GJX$28))</f>
        <v>0</v>
      </c>
      <c r="GKA53" s="775">
        <f t="shared" si="3644"/>
        <v>0</v>
      </c>
      <c r="GKB53" s="775">
        <f t="shared" ref="GKB53" si="3645">IF(OR(GJZ26&lt;$C$18,GJZ26&gt;($C$18+9)),0,IF($F$2=1,IF($F$53&lt;(INDEX($G$33:$AJ$33,MATCH($E$18,$G$31:$AJ$31))),GJZ$28,GJZ$38),GJZ$28))</f>
        <v>0</v>
      </c>
      <c r="GKC53" s="775">
        <f t="shared" ref="GKC53:GKD53" si="3646">IF(OR(GKA26&lt;$C$18,GKA26&gt;($C$18+9)),0,IF($F$2=1,IF($F$53&lt;(INDEX($G$33:$AJ$33,MATCH($E$18,$G$31:$AJ$31))),GKA$28,GKA$38),GKA$28))</f>
        <v>0</v>
      </c>
      <c r="GKD53" s="775">
        <f t="shared" si="3646"/>
        <v>0</v>
      </c>
      <c r="GKE53" s="775">
        <f t="shared" ref="GKE53" si="3647">IF(OR(GKC26&lt;$C$18,GKC26&gt;($C$18+9)),0,IF($F$2=1,IF($F$53&lt;(INDEX($G$33:$AJ$33,MATCH($E$18,$G$31:$AJ$31))),GKC$28,GKC$38),GKC$28))</f>
        <v>0</v>
      </c>
      <c r="GKF53" s="775">
        <f t="shared" ref="GKF53:GKG53" si="3648">IF(OR(GKD26&lt;$C$18,GKD26&gt;($C$18+9)),0,IF($F$2=1,IF($F$53&lt;(INDEX($G$33:$AJ$33,MATCH($E$18,$G$31:$AJ$31))),GKD$28,GKD$38),GKD$28))</f>
        <v>0</v>
      </c>
      <c r="GKG53" s="775">
        <f t="shared" si="3648"/>
        <v>0</v>
      </c>
      <c r="GKH53" s="775">
        <f t="shared" ref="GKH53" si="3649">IF(OR(GKF26&lt;$C$18,GKF26&gt;($C$18+9)),0,IF($F$2=1,IF($F$53&lt;(INDEX($G$33:$AJ$33,MATCH($E$18,$G$31:$AJ$31))),GKF$28,GKF$38),GKF$28))</f>
        <v>0</v>
      </c>
      <c r="GKI53" s="775">
        <f t="shared" ref="GKI53:GKJ53" si="3650">IF(OR(GKG26&lt;$C$18,GKG26&gt;($C$18+9)),0,IF($F$2=1,IF($F$53&lt;(INDEX($G$33:$AJ$33,MATCH($E$18,$G$31:$AJ$31))),GKG$28,GKG$38),GKG$28))</f>
        <v>0</v>
      </c>
      <c r="GKJ53" s="775">
        <f t="shared" si="3650"/>
        <v>0</v>
      </c>
      <c r="GKK53" s="775">
        <f t="shared" ref="GKK53" si="3651">IF(OR(GKI26&lt;$C$18,GKI26&gt;($C$18+9)),0,IF($F$2=1,IF($F$53&lt;(INDEX($G$33:$AJ$33,MATCH($E$18,$G$31:$AJ$31))),GKI$28,GKI$38),GKI$28))</f>
        <v>0</v>
      </c>
      <c r="GKL53" s="775">
        <f t="shared" ref="GKL53:GKM53" si="3652">IF(OR(GKJ26&lt;$C$18,GKJ26&gt;($C$18+9)),0,IF($F$2=1,IF($F$53&lt;(INDEX($G$33:$AJ$33,MATCH($E$18,$G$31:$AJ$31))),GKJ$28,GKJ$38),GKJ$28))</f>
        <v>0</v>
      </c>
      <c r="GKM53" s="775">
        <f t="shared" si="3652"/>
        <v>0</v>
      </c>
      <c r="GKN53" s="775">
        <f t="shared" ref="GKN53" si="3653">IF(OR(GKL26&lt;$C$18,GKL26&gt;($C$18+9)),0,IF($F$2=1,IF($F$53&lt;(INDEX($G$33:$AJ$33,MATCH($E$18,$G$31:$AJ$31))),GKL$28,GKL$38),GKL$28))</f>
        <v>0</v>
      </c>
      <c r="GKO53" s="775">
        <f t="shared" ref="GKO53:GKP53" si="3654">IF(OR(GKM26&lt;$C$18,GKM26&gt;($C$18+9)),0,IF($F$2=1,IF($F$53&lt;(INDEX($G$33:$AJ$33,MATCH($E$18,$G$31:$AJ$31))),GKM$28,GKM$38),GKM$28))</f>
        <v>0</v>
      </c>
      <c r="GKP53" s="775">
        <f t="shared" si="3654"/>
        <v>0</v>
      </c>
      <c r="GKQ53" s="775">
        <f t="shared" ref="GKQ53" si="3655">IF(OR(GKO26&lt;$C$18,GKO26&gt;($C$18+9)),0,IF($F$2=1,IF($F$53&lt;(INDEX($G$33:$AJ$33,MATCH($E$18,$G$31:$AJ$31))),GKO$28,GKO$38),GKO$28))</f>
        <v>0</v>
      </c>
      <c r="GKR53" s="775">
        <f t="shared" ref="GKR53:GKS53" si="3656">IF(OR(GKP26&lt;$C$18,GKP26&gt;($C$18+9)),0,IF($F$2=1,IF($F$53&lt;(INDEX($G$33:$AJ$33,MATCH($E$18,$G$31:$AJ$31))),GKP$28,GKP$38),GKP$28))</f>
        <v>0</v>
      </c>
      <c r="GKS53" s="775">
        <f t="shared" si="3656"/>
        <v>0</v>
      </c>
      <c r="GKT53" s="775">
        <f t="shared" ref="GKT53" si="3657">IF(OR(GKR26&lt;$C$18,GKR26&gt;($C$18+9)),0,IF($F$2=1,IF($F$53&lt;(INDEX($G$33:$AJ$33,MATCH($E$18,$G$31:$AJ$31))),GKR$28,GKR$38),GKR$28))</f>
        <v>0</v>
      </c>
      <c r="GKU53" s="775">
        <f t="shared" ref="GKU53:GKV53" si="3658">IF(OR(GKS26&lt;$C$18,GKS26&gt;($C$18+9)),0,IF($F$2=1,IF($F$53&lt;(INDEX($G$33:$AJ$33,MATCH($E$18,$G$31:$AJ$31))),GKS$28,GKS$38),GKS$28))</f>
        <v>0</v>
      </c>
      <c r="GKV53" s="775">
        <f t="shared" si="3658"/>
        <v>0</v>
      </c>
      <c r="GKW53" s="775">
        <f t="shared" ref="GKW53" si="3659">IF(OR(GKU26&lt;$C$18,GKU26&gt;($C$18+9)),0,IF($F$2=1,IF($F$53&lt;(INDEX($G$33:$AJ$33,MATCH($E$18,$G$31:$AJ$31))),GKU$28,GKU$38),GKU$28))</f>
        <v>0</v>
      </c>
      <c r="GKX53" s="775">
        <f t="shared" ref="GKX53:GKY53" si="3660">IF(OR(GKV26&lt;$C$18,GKV26&gt;($C$18+9)),0,IF($F$2=1,IF($F$53&lt;(INDEX($G$33:$AJ$33,MATCH($E$18,$G$31:$AJ$31))),GKV$28,GKV$38),GKV$28))</f>
        <v>0</v>
      </c>
      <c r="GKY53" s="775">
        <f t="shared" si="3660"/>
        <v>0</v>
      </c>
      <c r="GKZ53" s="775">
        <f t="shared" ref="GKZ53" si="3661">IF(OR(GKX26&lt;$C$18,GKX26&gt;($C$18+9)),0,IF($F$2=1,IF($F$53&lt;(INDEX($G$33:$AJ$33,MATCH($E$18,$G$31:$AJ$31))),GKX$28,GKX$38),GKX$28))</f>
        <v>0</v>
      </c>
      <c r="GLA53" s="775">
        <f t="shared" ref="GLA53:GLB53" si="3662">IF(OR(GKY26&lt;$C$18,GKY26&gt;($C$18+9)),0,IF($F$2=1,IF($F$53&lt;(INDEX($G$33:$AJ$33,MATCH($E$18,$G$31:$AJ$31))),GKY$28,GKY$38),GKY$28))</f>
        <v>0</v>
      </c>
      <c r="GLB53" s="775">
        <f t="shared" si="3662"/>
        <v>0</v>
      </c>
      <c r="GLC53" s="775">
        <f t="shared" ref="GLC53" si="3663">IF(OR(GLA26&lt;$C$18,GLA26&gt;($C$18+9)),0,IF($F$2=1,IF($F$53&lt;(INDEX($G$33:$AJ$33,MATCH($E$18,$G$31:$AJ$31))),GLA$28,GLA$38),GLA$28))</f>
        <v>0</v>
      </c>
      <c r="GLD53" s="775">
        <f t="shared" ref="GLD53:GLE53" si="3664">IF(OR(GLB26&lt;$C$18,GLB26&gt;($C$18+9)),0,IF($F$2=1,IF($F$53&lt;(INDEX($G$33:$AJ$33,MATCH($E$18,$G$31:$AJ$31))),GLB$28,GLB$38),GLB$28))</f>
        <v>0</v>
      </c>
      <c r="GLE53" s="775">
        <f t="shared" si="3664"/>
        <v>0</v>
      </c>
      <c r="GLF53" s="775">
        <f t="shared" ref="GLF53" si="3665">IF(OR(GLD26&lt;$C$18,GLD26&gt;($C$18+9)),0,IF($F$2=1,IF($F$53&lt;(INDEX($G$33:$AJ$33,MATCH($E$18,$G$31:$AJ$31))),GLD$28,GLD$38),GLD$28))</f>
        <v>0</v>
      </c>
      <c r="GLG53" s="775">
        <f t="shared" ref="GLG53:GLH53" si="3666">IF(OR(GLE26&lt;$C$18,GLE26&gt;($C$18+9)),0,IF($F$2=1,IF($F$53&lt;(INDEX($G$33:$AJ$33,MATCH($E$18,$G$31:$AJ$31))),GLE$28,GLE$38),GLE$28))</f>
        <v>0</v>
      </c>
      <c r="GLH53" s="775">
        <f t="shared" si="3666"/>
        <v>0</v>
      </c>
      <c r="GLI53" s="775">
        <f t="shared" ref="GLI53" si="3667">IF(OR(GLG26&lt;$C$18,GLG26&gt;($C$18+9)),0,IF($F$2=1,IF($F$53&lt;(INDEX($G$33:$AJ$33,MATCH($E$18,$G$31:$AJ$31))),GLG$28,GLG$38),GLG$28))</f>
        <v>0</v>
      </c>
      <c r="GLJ53" s="775">
        <f t="shared" ref="GLJ53:GLK53" si="3668">IF(OR(GLH26&lt;$C$18,GLH26&gt;($C$18+9)),0,IF($F$2=1,IF($F$53&lt;(INDEX($G$33:$AJ$33,MATCH($E$18,$G$31:$AJ$31))),GLH$28,GLH$38),GLH$28))</f>
        <v>0</v>
      </c>
      <c r="GLK53" s="775">
        <f t="shared" si="3668"/>
        <v>0</v>
      </c>
      <c r="GLL53" s="775">
        <f t="shared" ref="GLL53" si="3669">IF(OR(GLJ26&lt;$C$18,GLJ26&gt;($C$18+9)),0,IF($F$2=1,IF($F$53&lt;(INDEX($G$33:$AJ$33,MATCH($E$18,$G$31:$AJ$31))),GLJ$28,GLJ$38),GLJ$28))</f>
        <v>0</v>
      </c>
      <c r="GLM53" s="775">
        <f t="shared" ref="GLM53:GLN53" si="3670">IF(OR(GLK26&lt;$C$18,GLK26&gt;($C$18+9)),0,IF($F$2=1,IF($F$53&lt;(INDEX($G$33:$AJ$33,MATCH($E$18,$G$31:$AJ$31))),GLK$28,GLK$38),GLK$28))</f>
        <v>0</v>
      </c>
      <c r="GLN53" s="775">
        <f t="shared" si="3670"/>
        <v>0</v>
      </c>
      <c r="GLO53" s="775">
        <f t="shared" ref="GLO53" si="3671">IF(OR(GLM26&lt;$C$18,GLM26&gt;($C$18+9)),0,IF($F$2=1,IF($F$53&lt;(INDEX($G$33:$AJ$33,MATCH($E$18,$G$31:$AJ$31))),GLM$28,GLM$38),GLM$28))</f>
        <v>0</v>
      </c>
      <c r="GLP53" s="775">
        <f t="shared" ref="GLP53:GLQ53" si="3672">IF(OR(GLN26&lt;$C$18,GLN26&gt;($C$18+9)),0,IF($F$2=1,IF($F$53&lt;(INDEX($G$33:$AJ$33,MATCH($E$18,$G$31:$AJ$31))),GLN$28,GLN$38),GLN$28))</f>
        <v>0</v>
      </c>
      <c r="GLQ53" s="775">
        <f t="shared" si="3672"/>
        <v>0</v>
      </c>
      <c r="GLR53" s="775">
        <f t="shared" ref="GLR53" si="3673">IF(OR(GLP26&lt;$C$18,GLP26&gt;($C$18+9)),0,IF($F$2=1,IF($F$53&lt;(INDEX($G$33:$AJ$33,MATCH($E$18,$G$31:$AJ$31))),GLP$28,GLP$38),GLP$28))</f>
        <v>0</v>
      </c>
      <c r="GLS53" s="775">
        <f t="shared" ref="GLS53:GLT53" si="3674">IF(OR(GLQ26&lt;$C$18,GLQ26&gt;($C$18+9)),0,IF($F$2=1,IF($F$53&lt;(INDEX($G$33:$AJ$33,MATCH($E$18,$G$31:$AJ$31))),GLQ$28,GLQ$38),GLQ$28))</f>
        <v>0</v>
      </c>
      <c r="GLT53" s="775">
        <f t="shared" si="3674"/>
        <v>0</v>
      </c>
      <c r="GLU53" s="775">
        <f t="shared" ref="GLU53" si="3675">IF(OR(GLS26&lt;$C$18,GLS26&gt;($C$18+9)),0,IF($F$2=1,IF($F$53&lt;(INDEX($G$33:$AJ$33,MATCH($E$18,$G$31:$AJ$31))),GLS$28,GLS$38),GLS$28))</f>
        <v>0</v>
      </c>
      <c r="GLV53" s="775">
        <f t="shared" ref="GLV53:GLW53" si="3676">IF(OR(GLT26&lt;$C$18,GLT26&gt;($C$18+9)),0,IF($F$2=1,IF($F$53&lt;(INDEX($G$33:$AJ$33,MATCH($E$18,$G$31:$AJ$31))),GLT$28,GLT$38),GLT$28))</f>
        <v>0</v>
      </c>
      <c r="GLW53" s="775">
        <f t="shared" si="3676"/>
        <v>0</v>
      </c>
      <c r="GLX53" s="775">
        <f t="shared" ref="GLX53" si="3677">IF(OR(GLV26&lt;$C$18,GLV26&gt;($C$18+9)),0,IF($F$2=1,IF($F$53&lt;(INDEX($G$33:$AJ$33,MATCH($E$18,$G$31:$AJ$31))),GLV$28,GLV$38),GLV$28))</f>
        <v>0</v>
      </c>
      <c r="GLY53" s="775">
        <f t="shared" ref="GLY53:GLZ53" si="3678">IF(OR(GLW26&lt;$C$18,GLW26&gt;($C$18+9)),0,IF($F$2=1,IF($F$53&lt;(INDEX($G$33:$AJ$33,MATCH($E$18,$G$31:$AJ$31))),GLW$28,GLW$38),GLW$28))</f>
        <v>0</v>
      </c>
      <c r="GLZ53" s="775">
        <f t="shared" si="3678"/>
        <v>0</v>
      </c>
      <c r="GMA53" s="775">
        <f t="shared" ref="GMA53" si="3679">IF(OR(GLY26&lt;$C$18,GLY26&gt;($C$18+9)),0,IF($F$2=1,IF($F$53&lt;(INDEX($G$33:$AJ$33,MATCH($E$18,$G$31:$AJ$31))),GLY$28,GLY$38),GLY$28))</f>
        <v>0</v>
      </c>
      <c r="GMB53" s="775">
        <f t="shared" ref="GMB53:GMC53" si="3680">IF(OR(GLZ26&lt;$C$18,GLZ26&gt;($C$18+9)),0,IF($F$2=1,IF($F$53&lt;(INDEX($G$33:$AJ$33,MATCH($E$18,$G$31:$AJ$31))),GLZ$28,GLZ$38),GLZ$28))</f>
        <v>0</v>
      </c>
      <c r="GMC53" s="775">
        <f t="shared" si="3680"/>
        <v>0</v>
      </c>
      <c r="GMD53" s="775">
        <f t="shared" ref="GMD53" si="3681">IF(OR(GMB26&lt;$C$18,GMB26&gt;($C$18+9)),0,IF($F$2=1,IF($F$53&lt;(INDEX($G$33:$AJ$33,MATCH($E$18,$G$31:$AJ$31))),GMB$28,GMB$38),GMB$28))</f>
        <v>0</v>
      </c>
      <c r="GME53" s="775">
        <f t="shared" ref="GME53:GMF53" si="3682">IF(OR(GMC26&lt;$C$18,GMC26&gt;($C$18+9)),0,IF($F$2=1,IF($F$53&lt;(INDEX($G$33:$AJ$33,MATCH($E$18,$G$31:$AJ$31))),GMC$28,GMC$38),GMC$28))</f>
        <v>0</v>
      </c>
      <c r="GMF53" s="775">
        <f t="shared" si="3682"/>
        <v>0</v>
      </c>
      <c r="GMG53" s="775">
        <f t="shared" ref="GMG53" si="3683">IF(OR(GME26&lt;$C$18,GME26&gt;($C$18+9)),0,IF($F$2=1,IF($F$53&lt;(INDEX($G$33:$AJ$33,MATCH($E$18,$G$31:$AJ$31))),GME$28,GME$38),GME$28))</f>
        <v>0</v>
      </c>
      <c r="GMH53" s="775">
        <f t="shared" ref="GMH53:GMI53" si="3684">IF(OR(GMF26&lt;$C$18,GMF26&gt;($C$18+9)),0,IF($F$2=1,IF($F$53&lt;(INDEX($G$33:$AJ$33,MATCH($E$18,$G$31:$AJ$31))),GMF$28,GMF$38),GMF$28))</f>
        <v>0</v>
      </c>
      <c r="GMI53" s="775">
        <f t="shared" si="3684"/>
        <v>0</v>
      </c>
      <c r="GMJ53" s="775">
        <f t="shared" ref="GMJ53" si="3685">IF(OR(GMH26&lt;$C$18,GMH26&gt;($C$18+9)),0,IF($F$2=1,IF($F$53&lt;(INDEX($G$33:$AJ$33,MATCH($E$18,$G$31:$AJ$31))),GMH$28,GMH$38),GMH$28))</f>
        <v>0</v>
      </c>
      <c r="GMK53" s="775">
        <f t="shared" ref="GMK53:GML53" si="3686">IF(OR(GMI26&lt;$C$18,GMI26&gt;($C$18+9)),0,IF($F$2=1,IF($F$53&lt;(INDEX($G$33:$AJ$33,MATCH($E$18,$G$31:$AJ$31))),GMI$28,GMI$38),GMI$28))</f>
        <v>0</v>
      </c>
      <c r="GML53" s="775">
        <f t="shared" si="3686"/>
        <v>0</v>
      </c>
      <c r="GMM53" s="775">
        <f t="shared" ref="GMM53" si="3687">IF(OR(GMK26&lt;$C$18,GMK26&gt;($C$18+9)),0,IF($F$2=1,IF($F$53&lt;(INDEX($G$33:$AJ$33,MATCH($E$18,$G$31:$AJ$31))),GMK$28,GMK$38),GMK$28))</f>
        <v>0</v>
      </c>
      <c r="GMN53" s="775">
        <f t="shared" ref="GMN53:GMO53" si="3688">IF(OR(GML26&lt;$C$18,GML26&gt;($C$18+9)),0,IF($F$2=1,IF($F$53&lt;(INDEX($G$33:$AJ$33,MATCH($E$18,$G$31:$AJ$31))),GML$28,GML$38),GML$28))</f>
        <v>0</v>
      </c>
      <c r="GMO53" s="775">
        <f t="shared" si="3688"/>
        <v>0</v>
      </c>
      <c r="GMP53" s="775">
        <f t="shared" ref="GMP53" si="3689">IF(OR(GMN26&lt;$C$18,GMN26&gt;($C$18+9)),0,IF($F$2=1,IF($F$53&lt;(INDEX($G$33:$AJ$33,MATCH($E$18,$G$31:$AJ$31))),GMN$28,GMN$38),GMN$28))</f>
        <v>0</v>
      </c>
      <c r="GMQ53" s="775">
        <f t="shared" ref="GMQ53:GMR53" si="3690">IF(OR(GMO26&lt;$C$18,GMO26&gt;($C$18+9)),0,IF($F$2=1,IF($F$53&lt;(INDEX($G$33:$AJ$33,MATCH($E$18,$G$31:$AJ$31))),GMO$28,GMO$38),GMO$28))</f>
        <v>0</v>
      </c>
      <c r="GMR53" s="775">
        <f t="shared" si="3690"/>
        <v>0</v>
      </c>
      <c r="GMS53" s="775">
        <f t="shared" ref="GMS53" si="3691">IF(OR(GMQ26&lt;$C$18,GMQ26&gt;($C$18+9)),0,IF($F$2=1,IF($F$53&lt;(INDEX($G$33:$AJ$33,MATCH($E$18,$G$31:$AJ$31))),GMQ$28,GMQ$38),GMQ$28))</f>
        <v>0</v>
      </c>
      <c r="GMT53" s="775">
        <f t="shared" ref="GMT53:GMU53" si="3692">IF(OR(GMR26&lt;$C$18,GMR26&gt;($C$18+9)),0,IF($F$2=1,IF($F$53&lt;(INDEX($G$33:$AJ$33,MATCH($E$18,$G$31:$AJ$31))),GMR$28,GMR$38),GMR$28))</f>
        <v>0</v>
      </c>
      <c r="GMU53" s="775">
        <f t="shared" si="3692"/>
        <v>0</v>
      </c>
      <c r="GMV53" s="775">
        <f t="shared" ref="GMV53" si="3693">IF(OR(GMT26&lt;$C$18,GMT26&gt;($C$18+9)),0,IF($F$2=1,IF($F$53&lt;(INDEX($G$33:$AJ$33,MATCH($E$18,$G$31:$AJ$31))),GMT$28,GMT$38),GMT$28))</f>
        <v>0</v>
      </c>
      <c r="GMW53" s="775">
        <f t="shared" ref="GMW53:GMX53" si="3694">IF(OR(GMU26&lt;$C$18,GMU26&gt;($C$18+9)),0,IF($F$2=1,IF($F$53&lt;(INDEX($G$33:$AJ$33,MATCH($E$18,$G$31:$AJ$31))),GMU$28,GMU$38),GMU$28))</f>
        <v>0</v>
      </c>
      <c r="GMX53" s="775">
        <f t="shared" si="3694"/>
        <v>0</v>
      </c>
      <c r="GMY53" s="775">
        <f t="shared" ref="GMY53" si="3695">IF(OR(GMW26&lt;$C$18,GMW26&gt;($C$18+9)),0,IF($F$2=1,IF($F$53&lt;(INDEX($G$33:$AJ$33,MATCH($E$18,$G$31:$AJ$31))),GMW$28,GMW$38),GMW$28))</f>
        <v>0</v>
      </c>
      <c r="GMZ53" s="775">
        <f t="shared" ref="GMZ53:GNA53" si="3696">IF(OR(GMX26&lt;$C$18,GMX26&gt;($C$18+9)),0,IF($F$2=1,IF($F$53&lt;(INDEX($G$33:$AJ$33,MATCH($E$18,$G$31:$AJ$31))),GMX$28,GMX$38),GMX$28))</f>
        <v>0</v>
      </c>
      <c r="GNA53" s="775">
        <f t="shared" si="3696"/>
        <v>0</v>
      </c>
      <c r="GNB53" s="775">
        <f t="shared" ref="GNB53" si="3697">IF(OR(GMZ26&lt;$C$18,GMZ26&gt;($C$18+9)),0,IF($F$2=1,IF($F$53&lt;(INDEX($G$33:$AJ$33,MATCH($E$18,$G$31:$AJ$31))),GMZ$28,GMZ$38),GMZ$28))</f>
        <v>0</v>
      </c>
      <c r="GNC53" s="775">
        <f t="shared" ref="GNC53:GND53" si="3698">IF(OR(GNA26&lt;$C$18,GNA26&gt;($C$18+9)),0,IF($F$2=1,IF($F$53&lt;(INDEX($G$33:$AJ$33,MATCH($E$18,$G$31:$AJ$31))),GNA$28,GNA$38),GNA$28))</f>
        <v>0</v>
      </c>
      <c r="GND53" s="775">
        <f t="shared" si="3698"/>
        <v>0</v>
      </c>
      <c r="GNE53" s="775">
        <f t="shared" ref="GNE53" si="3699">IF(OR(GNC26&lt;$C$18,GNC26&gt;($C$18+9)),0,IF($F$2=1,IF($F$53&lt;(INDEX($G$33:$AJ$33,MATCH($E$18,$G$31:$AJ$31))),GNC$28,GNC$38),GNC$28))</f>
        <v>0</v>
      </c>
      <c r="GNF53" s="775">
        <f t="shared" ref="GNF53:GNG53" si="3700">IF(OR(GND26&lt;$C$18,GND26&gt;($C$18+9)),0,IF($F$2=1,IF($F$53&lt;(INDEX($G$33:$AJ$33,MATCH($E$18,$G$31:$AJ$31))),GND$28,GND$38),GND$28))</f>
        <v>0</v>
      </c>
      <c r="GNG53" s="775">
        <f t="shared" si="3700"/>
        <v>0</v>
      </c>
      <c r="GNH53" s="775">
        <f t="shared" ref="GNH53" si="3701">IF(OR(GNF26&lt;$C$18,GNF26&gt;($C$18+9)),0,IF($F$2=1,IF($F$53&lt;(INDEX($G$33:$AJ$33,MATCH($E$18,$G$31:$AJ$31))),GNF$28,GNF$38),GNF$28))</f>
        <v>0</v>
      </c>
      <c r="GNI53" s="775">
        <f t="shared" ref="GNI53:GNJ53" si="3702">IF(OR(GNG26&lt;$C$18,GNG26&gt;($C$18+9)),0,IF($F$2=1,IF($F$53&lt;(INDEX($G$33:$AJ$33,MATCH($E$18,$G$31:$AJ$31))),GNG$28,GNG$38),GNG$28))</f>
        <v>0</v>
      </c>
      <c r="GNJ53" s="775">
        <f t="shared" si="3702"/>
        <v>0</v>
      </c>
      <c r="GNK53" s="775">
        <f t="shared" ref="GNK53" si="3703">IF(OR(GNI26&lt;$C$18,GNI26&gt;($C$18+9)),0,IF($F$2=1,IF($F$53&lt;(INDEX($G$33:$AJ$33,MATCH($E$18,$G$31:$AJ$31))),GNI$28,GNI$38),GNI$28))</f>
        <v>0</v>
      </c>
      <c r="GNL53" s="775">
        <f t="shared" ref="GNL53:GNM53" si="3704">IF(OR(GNJ26&lt;$C$18,GNJ26&gt;($C$18+9)),0,IF($F$2=1,IF($F$53&lt;(INDEX($G$33:$AJ$33,MATCH($E$18,$G$31:$AJ$31))),GNJ$28,GNJ$38),GNJ$28))</f>
        <v>0</v>
      </c>
      <c r="GNM53" s="775">
        <f t="shared" si="3704"/>
        <v>0</v>
      </c>
      <c r="GNN53" s="775">
        <f t="shared" ref="GNN53" si="3705">IF(OR(GNL26&lt;$C$18,GNL26&gt;($C$18+9)),0,IF($F$2=1,IF($F$53&lt;(INDEX($G$33:$AJ$33,MATCH($E$18,$G$31:$AJ$31))),GNL$28,GNL$38),GNL$28))</f>
        <v>0</v>
      </c>
      <c r="GNO53" s="775">
        <f t="shared" ref="GNO53:GNP53" si="3706">IF(OR(GNM26&lt;$C$18,GNM26&gt;($C$18+9)),0,IF($F$2=1,IF($F$53&lt;(INDEX($G$33:$AJ$33,MATCH($E$18,$G$31:$AJ$31))),GNM$28,GNM$38),GNM$28))</f>
        <v>0</v>
      </c>
      <c r="GNP53" s="775">
        <f t="shared" si="3706"/>
        <v>0</v>
      </c>
      <c r="GNQ53" s="775">
        <f t="shared" ref="GNQ53" si="3707">IF(OR(GNO26&lt;$C$18,GNO26&gt;($C$18+9)),0,IF($F$2=1,IF($F$53&lt;(INDEX($G$33:$AJ$33,MATCH($E$18,$G$31:$AJ$31))),GNO$28,GNO$38),GNO$28))</f>
        <v>0</v>
      </c>
      <c r="GNR53" s="775">
        <f t="shared" ref="GNR53:GNS53" si="3708">IF(OR(GNP26&lt;$C$18,GNP26&gt;($C$18+9)),0,IF($F$2=1,IF($F$53&lt;(INDEX($G$33:$AJ$33,MATCH($E$18,$G$31:$AJ$31))),GNP$28,GNP$38),GNP$28))</f>
        <v>0</v>
      </c>
      <c r="GNS53" s="775">
        <f t="shared" si="3708"/>
        <v>0</v>
      </c>
      <c r="GNT53" s="775">
        <f t="shared" ref="GNT53" si="3709">IF(OR(GNR26&lt;$C$18,GNR26&gt;($C$18+9)),0,IF($F$2=1,IF($F$53&lt;(INDEX($G$33:$AJ$33,MATCH($E$18,$G$31:$AJ$31))),GNR$28,GNR$38),GNR$28))</f>
        <v>0</v>
      </c>
      <c r="GNU53" s="775">
        <f t="shared" ref="GNU53:GNV53" si="3710">IF(OR(GNS26&lt;$C$18,GNS26&gt;($C$18+9)),0,IF($F$2=1,IF($F$53&lt;(INDEX($G$33:$AJ$33,MATCH($E$18,$G$31:$AJ$31))),GNS$28,GNS$38),GNS$28))</f>
        <v>0</v>
      </c>
      <c r="GNV53" s="775">
        <f t="shared" si="3710"/>
        <v>0</v>
      </c>
      <c r="GNW53" s="775">
        <f t="shared" ref="GNW53" si="3711">IF(OR(GNU26&lt;$C$18,GNU26&gt;($C$18+9)),0,IF($F$2=1,IF($F$53&lt;(INDEX($G$33:$AJ$33,MATCH($E$18,$G$31:$AJ$31))),GNU$28,GNU$38),GNU$28))</f>
        <v>0</v>
      </c>
      <c r="GNX53" s="775">
        <f t="shared" ref="GNX53:GNY53" si="3712">IF(OR(GNV26&lt;$C$18,GNV26&gt;($C$18+9)),0,IF($F$2=1,IF($F$53&lt;(INDEX($G$33:$AJ$33,MATCH($E$18,$G$31:$AJ$31))),GNV$28,GNV$38),GNV$28))</f>
        <v>0</v>
      </c>
      <c r="GNY53" s="775">
        <f t="shared" si="3712"/>
        <v>0</v>
      </c>
      <c r="GNZ53" s="775">
        <f t="shared" ref="GNZ53" si="3713">IF(OR(GNX26&lt;$C$18,GNX26&gt;($C$18+9)),0,IF($F$2=1,IF($F$53&lt;(INDEX($G$33:$AJ$33,MATCH($E$18,$G$31:$AJ$31))),GNX$28,GNX$38),GNX$28))</f>
        <v>0</v>
      </c>
      <c r="GOA53" s="775">
        <f t="shared" ref="GOA53:GOB53" si="3714">IF(OR(GNY26&lt;$C$18,GNY26&gt;($C$18+9)),0,IF($F$2=1,IF($F$53&lt;(INDEX($G$33:$AJ$33,MATCH($E$18,$G$31:$AJ$31))),GNY$28,GNY$38),GNY$28))</f>
        <v>0</v>
      </c>
      <c r="GOB53" s="775">
        <f t="shared" si="3714"/>
        <v>0</v>
      </c>
      <c r="GOC53" s="775">
        <f t="shared" ref="GOC53" si="3715">IF(OR(GOA26&lt;$C$18,GOA26&gt;($C$18+9)),0,IF($F$2=1,IF($F$53&lt;(INDEX($G$33:$AJ$33,MATCH($E$18,$G$31:$AJ$31))),GOA$28,GOA$38),GOA$28))</f>
        <v>0</v>
      </c>
      <c r="GOD53" s="775">
        <f t="shared" ref="GOD53:GOE53" si="3716">IF(OR(GOB26&lt;$C$18,GOB26&gt;($C$18+9)),0,IF($F$2=1,IF($F$53&lt;(INDEX($G$33:$AJ$33,MATCH($E$18,$G$31:$AJ$31))),GOB$28,GOB$38),GOB$28))</f>
        <v>0</v>
      </c>
      <c r="GOE53" s="775">
        <f t="shared" si="3716"/>
        <v>0</v>
      </c>
      <c r="GOF53" s="775">
        <f t="shared" ref="GOF53" si="3717">IF(OR(GOD26&lt;$C$18,GOD26&gt;($C$18+9)),0,IF($F$2=1,IF($F$53&lt;(INDEX($G$33:$AJ$33,MATCH($E$18,$G$31:$AJ$31))),GOD$28,GOD$38),GOD$28))</f>
        <v>0</v>
      </c>
      <c r="GOG53" s="775">
        <f t="shared" ref="GOG53:GOH53" si="3718">IF(OR(GOE26&lt;$C$18,GOE26&gt;($C$18+9)),0,IF($F$2=1,IF($F$53&lt;(INDEX($G$33:$AJ$33,MATCH($E$18,$G$31:$AJ$31))),GOE$28,GOE$38),GOE$28))</f>
        <v>0</v>
      </c>
      <c r="GOH53" s="775">
        <f t="shared" si="3718"/>
        <v>0</v>
      </c>
      <c r="GOI53" s="775">
        <f t="shared" ref="GOI53" si="3719">IF(OR(GOG26&lt;$C$18,GOG26&gt;($C$18+9)),0,IF($F$2=1,IF($F$53&lt;(INDEX($G$33:$AJ$33,MATCH($E$18,$G$31:$AJ$31))),GOG$28,GOG$38),GOG$28))</f>
        <v>0</v>
      </c>
      <c r="GOJ53" s="775">
        <f t="shared" ref="GOJ53:GOK53" si="3720">IF(OR(GOH26&lt;$C$18,GOH26&gt;($C$18+9)),0,IF($F$2=1,IF($F$53&lt;(INDEX($G$33:$AJ$33,MATCH($E$18,$G$31:$AJ$31))),GOH$28,GOH$38),GOH$28))</f>
        <v>0</v>
      </c>
      <c r="GOK53" s="775">
        <f t="shared" si="3720"/>
        <v>0</v>
      </c>
      <c r="GOL53" s="775">
        <f t="shared" ref="GOL53" si="3721">IF(OR(GOJ26&lt;$C$18,GOJ26&gt;($C$18+9)),0,IF($F$2=1,IF($F$53&lt;(INDEX($G$33:$AJ$33,MATCH($E$18,$G$31:$AJ$31))),GOJ$28,GOJ$38),GOJ$28))</f>
        <v>0</v>
      </c>
      <c r="GOM53" s="775">
        <f t="shared" ref="GOM53:GON53" si="3722">IF(OR(GOK26&lt;$C$18,GOK26&gt;($C$18+9)),0,IF($F$2=1,IF($F$53&lt;(INDEX($G$33:$AJ$33,MATCH($E$18,$G$31:$AJ$31))),GOK$28,GOK$38),GOK$28))</f>
        <v>0</v>
      </c>
      <c r="GON53" s="775">
        <f t="shared" si="3722"/>
        <v>0</v>
      </c>
      <c r="GOO53" s="775">
        <f t="shared" ref="GOO53" si="3723">IF(OR(GOM26&lt;$C$18,GOM26&gt;($C$18+9)),0,IF($F$2=1,IF($F$53&lt;(INDEX($G$33:$AJ$33,MATCH($E$18,$G$31:$AJ$31))),GOM$28,GOM$38),GOM$28))</f>
        <v>0</v>
      </c>
      <c r="GOP53" s="775">
        <f t="shared" ref="GOP53:GOQ53" si="3724">IF(OR(GON26&lt;$C$18,GON26&gt;($C$18+9)),0,IF($F$2=1,IF($F$53&lt;(INDEX($G$33:$AJ$33,MATCH($E$18,$G$31:$AJ$31))),GON$28,GON$38),GON$28))</f>
        <v>0</v>
      </c>
      <c r="GOQ53" s="775">
        <f t="shared" si="3724"/>
        <v>0</v>
      </c>
      <c r="GOR53" s="775">
        <f t="shared" ref="GOR53" si="3725">IF(OR(GOP26&lt;$C$18,GOP26&gt;($C$18+9)),0,IF($F$2=1,IF($F$53&lt;(INDEX($G$33:$AJ$33,MATCH($E$18,$G$31:$AJ$31))),GOP$28,GOP$38),GOP$28))</f>
        <v>0</v>
      </c>
      <c r="GOS53" s="775">
        <f t="shared" ref="GOS53:GOT53" si="3726">IF(OR(GOQ26&lt;$C$18,GOQ26&gt;($C$18+9)),0,IF($F$2=1,IF($F$53&lt;(INDEX($G$33:$AJ$33,MATCH($E$18,$G$31:$AJ$31))),GOQ$28,GOQ$38),GOQ$28))</f>
        <v>0</v>
      </c>
      <c r="GOT53" s="775">
        <f t="shared" si="3726"/>
        <v>0</v>
      </c>
      <c r="GOU53" s="775">
        <f t="shared" ref="GOU53" si="3727">IF(OR(GOS26&lt;$C$18,GOS26&gt;($C$18+9)),0,IF($F$2=1,IF($F$53&lt;(INDEX($G$33:$AJ$33,MATCH($E$18,$G$31:$AJ$31))),GOS$28,GOS$38),GOS$28))</f>
        <v>0</v>
      </c>
      <c r="GOV53" s="775">
        <f t="shared" ref="GOV53:GOW53" si="3728">IF(OR(GOT26&lt;$C$18,GOT26&gt;($C$18+9)),0,IF($F$2=1,IF($F$53&lt;(INDEX($G$33:$AJ$33,MATCH($E$18,$G$31:$AJ$31))),GOT$28,GOT$38),GOT$28))</f>
        <v>0</v>
      </c>
      <c r="GOW53" s="775">
        <f t="shared" si="3728"/>
        <v>0</v>
      </c>
      <c r="GOX53" s="775">
        <f t="shared" ref="GOX53" si="3729">IF(OR(GOV26&lt;$C$18,GOV26&gt;($C$18+9)),0,IF($F$2=1,IF($F$53&lt;(INDEX($G$33:$AJ$33,MATCH($E$18,$G$31:$AJ$31))),GOV$28,GOV$38),GOV$28))</f>
        <v>0</v>
      </c>
      <c r="GOY53" s="775">
        <f t="shared" ref="GOY53:GOZ53" si="3730">IF(OR(GOW26&lt;$C$18,GOW26&gt;($C$18+9)),0,IF($F$2=1,IF($F$53&lt;(INDEX($G$33:$AJ$33,MATCH($E$18,$G$31:$AJ$31))),GOW$28,GOW$38),GOW$28))</f>
        <v>0</v>
      </c>
      <c r="GOZ53" s="775">
        <f t="shared" si="3730"/>
        <v>0</v>
      </c>
      <c r="GPA53" s="775">
        <f t="shared" ref="GPA53" si="3731">IF(OR(GOY26&lt;$C$18,GOY26&gt;($C$18+9)),0,IF($F$2=1,IF($F$53&lt;(INDEX($G$33:$AJ$33,MATCH($E$18,$G$31:$AJ$31))),GOY$28,GOY$38),GOY$28))</f>
        <v>0</v>
      </c>
      <c r="GPB53" s="775">
        <f t="shared" ref="GPB53:GPC53" si="3732">IF(OR(GOZ26&lt;$C$18,GOZ26&gt;($C$18+9)),0,IF($F$2=1,IF($F$53&lt;(INDEX($G$33:$AJ$33,MATCH($E$18,$G$31:$AJ$31))),GOZ$28,GOZ$38),GOZ$28))</f>
        <v>0</v>
      </c>
      <c r="GPC53" s="775">
        <f t="shared" si="3732"/>
        <v>0</v>
      </c>
      <c r="GPD53" s="775">
        <f t="shared" ref="GPD53" si="3733">IF(OR(GPB26&lt;$C$18,GPB26&gt;($C$18+9)),0,IF($F$2=1,IF($F$53&lt;(INDEX($G$33:$AJ$33,MATCH($E$18,$G$31:$AJ$31))),GPB$28,GPB$38),GPB$28))</f>
        <v>0</v>
      </c>
      <c r="GPE53" s="775">
        <f t="shared" ref="GPE53:GPF53" si="3734">IF(OR(GPC26&lt;$C$18,GPC26&gt;($C$18+9)),0,IF($F$2=1,IF($F$53&lt;(INDEX($G$33:$AJ$33,MATCH($E$18,$G$31:$AJ$31))),GPC$28,GPC$38),GPC$28))</f>
        <v>0</v>
      </c>
      <c r="GPF53" s="775">
        <f t="shared" si="3734"/>
        <v>0</v>
      </c>
      <c r="GPG53" s="775">
        <f t="shared" ref="GPG53" si="3735">IF(OR(GPE26&lt;$C$18,GPE26&gt;($C$18+9)),0,IF($F$2=1,IF($F$53&lt;(INDEX($G$33:$AJ$33,MATCH($E$18,$G$31:$AJ$31))),GPE$28,GPE$38),GPE$28))</f>
        <v>0</v>
      </c>
      <c r="GPH53" s="775">
        <f t="shared" ref="GPH53:GPI53" si="3736">IF(OR(GPF26&lt;$C$18,GPF26&gt;($C$18+9)),0,IF($F$2=1,IF($F$53&lt;(INDEX($G$33:$AJ$33,MATCH($E$18,$G$31:$AJ$31))),GPF$28,GPF$38),GPF$28))</f>
        <v>0</v>
      </c>
      <c r="GPI53" s="775">
        <f t="shared" si="3736"/>
        <v>0</v>
      </c>
      <c r="GPJ53" s="775">
        <f t="shared" ref="GPJ53" si="3737">IF(OR(GPH26&lt;$C$18,GPH26&gt;($C$18+9)),0,IF($F$2=1,IF($F$53&lt;(INDEX($G$33:$AJ$33,MATCH($E$18,$G$31:$AJ$31))),GPH$28,GPH$38),GPH$28))</f>
        <v>0</v>
      </c>
      <c r="GPK53" s="775">
        <f t="shared" ref="GPK53:GPL53" si="3738">IF(OR(GPI26&lt;$C$18,GPI26&gt;($C$18+9)),0,IF($F$2=1,IF($F$53&lt;(INDEX($G$33:$AJ$33,MATCH($E$18,$G$31:$AJ$31))),GPI$28,GPI$38),GPI$28))</f>
        <v>0</v>
      </c>
      <c r="GPL53" s="775">
        <f t="shared" si="3738"/>
        <v>0</v>
      </c>
      <c r="GPM53" s="775">
        <f t="shared" ref="GPM53" si="3739">IF(OR(GPK26&lt;$C$18,GPK26&gt;($C$18+9)),0,IF($F$2=1,IF($F$53&lt;(INDEX($G$33:$AJ$33,MATCH($E$18,$G$31:$AJ$31))),GPK$28,GPK$38),GPK$28))</f>
        <v>0</v>
      </c>
      <c r="GPN53" s="775">
        <f t="shared" ref="GPN53:GPO53" si="3740">IF(OR(GPL26&lt;$C$18,GPL26&gt;($C$18+9)),0,IF($F$2=1,IF($F$53&lt;(INDEX($G$33:$AJ$33,MATCH($E$18,$G$31:$AJ$31))),GPL$28,GPL$38),GPL$28))</f>
        <v>0</v>
      </c>
      <c r="GPO53" s="775">
        <f t="shared" si="3740"/>
        <v>0</v>
      </c>
      <c r="GPP53" s="775">
        <f t="shared" ref="GPP53" si="3741">IF(OR(GPN26&lt;$C$18,GPN26&gt;($C$18+9)),0,IF($F$2=1,IF($F$53&lt;(INDEX($G$33:$AJ$33,MATCH($E$18,$G$31:$AJ$31))),GPN$28,GPN$38),GPN$28))</f>
        <v>0</v>
      </c>
      <c r="GPQ53" s="775">
        <f t="shared" ref="GPQ53:GPR53" si="3742">IF(OR(GPO26&lt;$C$18,GPO26&gt;($C$18+9)),0,IF($F$2=1,IF($F$53&lt;(INDEX($G$33:$AJ$33,MATCH($E$18,$G$31:$AJ$31))),GPO$28,GPO$38),GPO$28))</f>
        <v>0</v>
      </c>
      <c r="GPR53" s="775">
        <f t="shared" si="3742"/>
        <v>0</v>
      </c>
      <c r="GPS53" s="775">
        <f t="shared" ref="GPS53" si="3743">IF(OR(GPQ26&lt;$C$18,GPQ26&gt;($C$18+9)),0,IF($F$2=1,IF($F$53&lt;(INDEX($G$33:$AJ$33,MATCH($E$18,$G$31:$AJ$31))),GPQ$28,GPQ$38),GPQ$28))</f>
        <v>0</v>
      </c>
      <c r="GPT53" s="775">
        <f t="shared" ref="GPT53:GPU53" si="3744">IF(OR(GPR26&lt;$C$18,GPR26&gt;($C$18+9)),0,IF($F$2=1,IF($F$53&lt;(INDEX($G$33:$AJ$33,MATCH($E$18,$G$31:$AJ$31))),GPR$28,GPR$38),GPR$28))</f>
        <v>0</v>
      </c>
      <c r="GPU53" s="775">
        <f t="shared" si="3744"/>
        <v>0</v>
      </c>
      <c r="GPV53" s="775">
        <f t="shared" ref="GPV53" si="3745">IF(OR(GPT26&lt;$C$18,GPT26&gt;($C$18+9)),0,IF($F$2=1,IF($F$53&lt;(INDEX($G$33:$AJ$33,MATCH($E$18,$G$31:$AJ$31))),GPT$28,GPT$38),GPT$28))</f>
        <v>0</v>
      </c>
      <c r="GPW53" s="775">
        <f t="shared" ref="GPW53:GPX53" si="3746">IF(OR(GPU26&lt;$C$18,GPU26&gt;($C$18+9)),0,IF($F$2=1,IF($F$53&lt;(INDEX($G$33:$AJ$33,MATCH($E$18,$G$31:$AJ$31))),GPU$28,GPU$38),GPU$28))</f>
        <v>0</v>
      </c>
      <c r="GPX53" s="775">
        <f t="shared" si="3746"/>
        <v>0</v>
      </c>
      <c r="GPY53" s="775">
        <f t="shared" ref="GPY53" si="3747">IF(OR(GPW26&lt;$C$18,GPW26&gt;($C$18+9)),0,IF($F$2=1,IF($F$53&lt;(INDEX($G$33:$AJ$33,MATCH($E$18,$G$31:$AJ$31))),GPW$28,GPW$38),GPW$28))</f>
        <v>0</v>
      </c>
      <c r="GPZ53" s="775">
        <f t="shared" ref="GPZ53:GQA53" si="3748">IF(OR(GPX26&lt;$C$18,GPX26&gt;($C$18+9)),0,IF($F$2=1,IF($F$53&lt;(INDEX($G$33:$AJ$33,MATCH($E$18,$G$31:$AJ$31))),GPX$28,GPX$38),GPX$28))</f>
        <v>0</v>
      </c>
      <c r="GQA53" s="775">
        <f t="shared" si="3748"/>
        <v>0</v>
      </c>
      <c r="GQB53" s="775">
        <f t="shared" ref="GQB53" si="3749">IF(OR(GPZ26&lt;$C$18,GPZ26&gt;($C$18+9)),0,IF($F$2=1,IF($F$53&lt;(INDEX($G$33:$AJ$33,MATCH($E$18,$G$31:$AJ$31))),GPZ$28,GPZ$38),GPZ$28))</f>
        <v>0</v>
      </c>
      <c r="GQC53" s="775">
        <f t="shared" ref="GQC53:GQD53" si="3750">IF(OR(GQA26&lt;$C$18,GQA26&gt;($C$18+9)),0,IF($F$2=1,IF($F$53&lt;(INDEX($G$33:$AJ$33,MATCH($E$18,$G$31:$AJ$31))),GQA$28,GQA$38),GQA$28))</f>
        <v>0</v>
      </c>
      <c r="GQD53" s="775">
        <f t="shared" si="3750"/>
        <v>0</v>
      </c>
      <c r="GQE53" s="775">
        <f t="shared" ref="GQE53" si="3751">IF(OR(GQC26&lt;$C$18,GQC26&gt;($C$18+9)),0,IF($F$2=1,IF($F$53&lt;(INDEX($G$33:$AJ$33,MATCH($E$18,$G$31:$AJ$31))),GQC$28,GQC$38),GQC$28))</f>
        <v>0</v>
      </c>
      <c r="GQF53" s="775">
        <f t="shared" ref="GQF53:GQG53" si="3752">IF(OR(GQD26&lt;$C$18,GQD26&gt;($C$18+9)),0,IF($F$2=1,IF($F$53&lt;(INDEX($G$33:$AJ$33,MATCH($E$18,$G$31:$AJ$31))),GQD$28,GQD$38),GQD$28))</f>
        <v>0</v>
      </c>
      <c r="GQG53" s="775">
        <f t="shared" si="3752"/>
        <v>0</v>
      </c>
      <c r="GQH53" s="775">
        <f t="shared" ref="GQH53" si="3753">IF(OR(GQF26&lt;$C$18,GQF26&gt;($C$18+9)),0,IF($F$2=1,IF($F$53&lt;(INDEX($G$33:$AJ$33,MATCH($E$18,$G$31:$AJ$31))),GQF$28,GQF$38),GQF$28))</f>
        <v>0</v>
      </c>
      <c r="GQI53" s="775">
        <f t="shared" ref="GQI53:GQJ53" si="3754">IF(OR(GQG26&lt;$C$18,GQG26&gt;($C$18+9)),0,IF($F$2=1,IF($F$53&lt;(INDEX($G$33:$AJ$33,MATCH($E$18,$G$31:$AJ$31))),GQG$28,GQG$38),GQG$28))</f>
        <v>0</v>
      </c>
      <c r="GQJ53" s="775">
        <f t="shared" si="3754"/>
        <v>0</v>
      </c>
      <c r="GQK53" s="775">
        <f t="shared" ref="GQK53" si="3755">IF(OR(GQI26&lt;$C$18,GQI26&gt;($C$18+9)),0,IF($F$2=1,IF($F$53&lt;(INDEX($G$33:$AJ$33,MATCH($E$18,$G$31:$AJ$31))),GQI$28,GQI$38),GQI$28))</f>
        <v>0</v>
      </c>
      <c r="GQL53" s="775">
        <f t="shared" ref="GQL53:GQM53" si="3756">IF(OR(GQJ26&lt;$C$18,GQJ26&gt;($C$18+9)),0,IF($F$2=1,IF($F$53&lt;(INDEX($G$33:$AJ$33,MATCH($E$18,$G$31:$AJ$31))),GQJ$28,GQJ$38),GQJ$28))</f>
        <v>0</v>
      </c>
      <c r="GQM53" s="775">
        <f t="shared" si="3756"/>
        <v>0</v>
      </c>
      <c r="GQN53" s="775">
        <f t="shared" ref="GQN53" si="3757">IF(OR(GQL26&lt;$C$18,GQL26&gt;($C$18+9)),0,IF($F$2=1,IF($F$53&lt;(INDEX($G$33:$AJ$33,MATCH($E$18,$G$31:$AJ$31))),GQL$28,GQL$38),GQL$28))</f>
        <v>0</v>
      </c>
      <c r="GQO53" s="775">
        <f t="shared" ref="GQO53:GQP53" si="3758">IF(OR(GQM26&lt;$C$18,GQM26&gt;($C$18+9)),0,IF($F$2=1,IF($F$53&lt;(INDEX($G$33:$AJ$33,MATCH($E$18,$G$31:$AJ$31))),GQM$28,GQM$38),GQM$28))</f>
        <v>0</v>
      </c>
      <c r="GQP53" s="775">
        <f t="shared" si="3758"/>
        <v>0</v>
      </c>
      <c r="GQQ53" s="775">
        <f t="shared" ref="GQQ53" si="3759">IF(OR(GQO26&lt;$C$18,GQO26&gt;($C$18+9)),0,IF($F$2=1,IF($F$53&lt;(INDEX($G$33:$AJ$33,MATCH($E$18,$G$31:$AJ$31))),GQO$28,GQO$38),GQO$28))</f>
        <v>0</v>
      </c>
      <c r="GQR53" s="775">
        <f t="shared" ref="GQR53:GQS53" si="3760">IF(OR(GQP26&lt;$C$18,GQP26&gt;($C$18+9)),0,IF($F$2=1,IF($F$53&lt;(INDEX($G$33:$AJ$33,MATCH($E$18,$G$31:$AJ$31))),GQP$28,GQP$38),GQP$28))</f>
        <v>0</v>
      </c>
      <c r="GQS53" s="775">
        <f t="shared" si="3760"/>
        <v>0</v>
      </c>
      <c r="GQT53" s="775">
        <f t="shared" ref="GQT53" si="3761">IF(OR(GQR26&lt;$C$18,GQR26&gt;($C$18+9)),0,IF($F$2=1,IF($F$53&lt;(INDEX($G$33:$AJ$33,MATCH($E$18,$G$31:$AJ$31))),GQR$28,GQR$38),GQR$28))</f>
        <v>0</v>
      </c>
      <c r="GQU53" s="775">
        <f t="shared" ref="GQU53:GQV53" si="3762">IF(OR(GQS26&lt;$C$18,GQS26&gt;($C$18+9)),0,IF($F$2=1,IF($F$53&lt;(INDEX($G$33:$AJ$33,MATCH($E$18,$G$31:$AJ$31))),GQS$28,GQS$38),GQS$28))</f>
        <v>0</v>
      </c>
      <c r="GQV53" s="775">
        <f t="shared" si="3762"/>
        <v>0</v>
      </c>
      <c r="GQW53" s="775">
        <f t="shared" ref="GQW53" si="3763">IF(OR(GQU26&lt;$C$18,GQU26&gt;($C$18+9)),0,IF($F$2=1,IF($F$53&lt;(INDEX($G$33:$AJ$33,MATCH($E$18,$G$31:$AJ$31))),GQU$28,GQU$38),GQU$28))</f>
        <v>0</v>
      </c>
      <c r="GQX53" s="775">
        <f t="shared" ref="GQX53:GQY53" si="3764">IF(OR(GQV26&lt;$C$18,GQV26&gt;($C$18+9)),0,IF($F$2=1,IF($F$53&lt;(INDEX($G$33:$AJ$33,MATCH($E$18,$G$31:$AJ$31))),GQV$28,GQV$38),GQV$28))</f>
        <v>0</v>
      </c>
      <c r="GQY53" s="775">
        <f t="shared" si="3764"/>
        <v>0</v>
      </c>
      <c r="GQZ53" s="775">
        <f t="shared" ref="GQZ53" si="3765">IF(OR(GQX26&lt;$C$18,GQX26&gt;($C$18+9)),0,IF($F$2=1,IF($F$53&lt;(INDEX($G$33:$AJ$33,MATCH($E$18,$G$31:$AJ$31))),GQX$28,GQX$38),GQX$28))</f>
        <v>0</v>
      </c>
      <c r="GRA53" s="775">
        <f t="shared" ref="GRA53:GRB53" si="3766">IF(OR(GQY26&lt;$C$18,GQY26&gt;($C$18+9)),0,IF($F$2=1,IF($F$53&lt;(INDEX($G$33:$AJ$33,MATCH($E$18,$G$31:$AJ$31))),GQY$28,GQY$38),GQY$28))</f>
        <v>0</v>
      </c>
      <c r="GRB53" s="775">
        <f t="shared" si="3766"/>
        <v>0</v>
      </c>
      <c r="GRC53" s="775">
        <f t="shared" ref="GRC53" si="3767">IF(OR(GRA26&lt;$C$18,GRA26&gt;($C$18+9)),0,IF($F$2=1,IF($F$53&lt;(INDEX($G$33:$AJ$33,MATCH($E$18,$G$31:$AJ$31))),GRA$28,GRA$38),GRA$28))</f>
        <v>0</v>
      </c>
      <c r="GRD53" s="775">
        <f t="shared" ref="GRD53:GRE53" si="3768">IF(OR(GRB26&lt;$C$18,GRB26&gt;($C$18+9)),0,IF($F$2=1,IF($F$53&lt;(INDEX($G$33:$AJ$33,MATCH($E$18,$G$31:$AJ$31))),GRB$28,GRB$38),GRB$28))</f>
        <v>0</v>
      </c>
      <c r="GRE53" s="775">
        <f t="shared" si="3768"/>
        <v>0</v>
      </c>
      <c r="GRF53" s="775">
        <f t="shared" ref="GRF53" si="3769">IF(OR(GRD26&lt;$C$18,GRD26&gt;($C$18+9)),0,IF($F$2=1,IF($F$53&lt;(INDEX($G$33:$AJ$33,MATCH($E$18,$G$31:$AJ$31))),GRD$28,GRD$38),GRD$28))</f>
        <v>0</v>
      </c>
      <c r="GRG53" s="775">
        <f t="shared" ref="GRG53:GRH53" si="3770">IF(OR(GRE26&lt;$C$18,GRE26&gt;($C$18+9)),0,IF($F$2=1,IF($F$53&lt;(INDEX($G$33:$AJ$33,MATCH($E$18,$G$31:$AJ$31))),GRE$28,GRE$38),GRE$28))</f>
        <v>0</v>
      </c>
      <c r="GRH53" s="775">
        <f t="shared" si="3770"/>
        <v>0</v>
      </c>
      <c r="GRI53" s="775">
        <f t="shared" ref="GRI53" si="3771">IF(OR(GRG26&lt;$C$18,GRG26&gt;($C$18+9)),0,IF($F$2=1,IF($F$53&lt;(INDEX($G$33:$AJ$33,MATCH($E$18,$G$31:$AJ$31))),GRG$28,GRG$38),GRG$28))</f>
        <v>0</v>
      </c>
      <c r="GRJ53" s="775">
        <f t="shared" ref="GRJ53:GRK53" si="3772">IF(OR(GRH26&lt;$C$18,GRH26&gt;($C$18+9)),0,IF($F$2=1,IF($F$53&lt;(INDEX($G$33:$AJ$33,MATCH($E$18,$G$31:$AJ$31))),GRH$28,GRH$38),GRH$28))</f>
        <v>0</v>
      </c>
      <c r="GRK53" s="775">
        <f t="shared" si="3772"/>
        <v>0</v>
      </c>
      <c r="GRL53" s="775">
        <f t="shared" ref="GRL53" si="3773">IF(OR(GRJ26&lt;$C$18,GRJ26&gt;($C$18+9)),0,IF($F$2=1,IF($F$53&lt;(INDEX($G$33:$AJ$33,MATCH($E$18,$G$31:$AJ$31))),GRJ$28,GRJ$38),GRJ$28))</f>
        <v>0</v>
      </c>
      <c r="GRM53" s="775">
        <f t="shared" ref="GRM53:GRN53" si="3774">IF(OR(GRK26&lt;$C$18,GRK26&gt;($C$18+9)),0,IF($F$2=1,IF($F$53&lt;(INDEX($G$33:$AJ$33,MATCH($E$18,$G$31:$AJ$31))),GRK$28,GRK$38),GRK$28))</f>
        <v>0</v>
      </c>
      <c r="GRN53" s="775">
        <f t="shared" si="3774"/>
        <v>0</v>
      </c>
      <c r="GRO53" s="775">
        <f t="shared" ref="GRO53" si="3775">IF(OR(GRM26&lt;$C$18,GRM26&gt;($C$18+9)),0,IF($F$2=1,IF($F$53&lt;(INDEX($G$33:$AJ$33,MATCH($E$18,$G$31:$AJ$31))),GRM$28,GRM$38),GRM$28))</f>
        <v>0</v>
      </c>
      <c r="GRP53" s="775">
        <f t="shared" ref="GRP53:GRQ53" si="3776">IF(OR(GRN26&lt;$C$18,GRN26&gt;($C$18+9)),0,IF($F$2=1,IF($F$53&lt;(INDEX($G$33:$AJ$33,MATCH($E$18,$G$31:$AJ$31))),GRN$28,GRN$38),GRN$28))</f>
        <v>0</v>
      </c>
      <c r="GRQ53" s="775">
        <f t="shared" si="3776"/>
        <v>0</v>
      </c>
      <c r="GRR53" s="775">
        <f t="shared" ref="GRR53" si="3777">IF(OR(GRP26&lt;$C$18,GRP26&gt;($C$18+9)),0,IF($F$2=1,IF($F$53&lt;(INDEX($G$33:$AJ$33,MATCH($E$18,$G$31:$AJ$31))),GRP$28,GRP$38),GRP$28))</f>
        <v>0</v>
      </c>
      <c r="GRS53" s="775">
        <f t="shared" ref="GRS53:GRT53" si="3778">IF(OR(GRQ26&lt;$C$18,GRQ26&gt;($C$18+9)),0,IF($F$2=1,IF($F$53&lt;(INDEX($G$33:$AJ$33,MATCH($E$18,$G$31:$AJ$31))),GRQ$28,GRQ$38),GRQ$28))</f>
        <v>0</v>
      </c>
      <c r="GRT53" s="775">
        <f t="shared" si="3778"/>
        <v>0</v>
      </c>
      <c r="GRU53" s="775">
        <f t="shared" ref="GRU53" si="3779">IF(OR(GRS26&lt;$C$18,GRS26&gt;($C$18+9)),0,IF($F$2=1,IF($F$53&lt;(INDEX($G$33:$AJ$33,MATCH($E$18,$G$31:$AJ$31))),GRS$28,GRS$38),GRS$28))</f>
        <v>0</v>
      </c>
      <c r="GRV53" s="775">
        <f t="shared" ref="GRV53:GRW53" si="3780">IF(OR(GRT26&lt;$C$18,GRT26&gt;($C$18+9)),0,IF($F$2=1,IF($F$53&lt;(INDEX($G$33:$AJ$33,MATCH($E$18,$G$31:$AJ$31))),GRT$28,GRT$38),GRT$28))</f>
        <v>0</v>
      </c>
      <c r="GRW53" s="775">
        <f t="shared" si="3780"/>
        <v>0</v>
      </c>
      <c r="GRX53" s="775">
        <f t="shared" ref="GRX53" si="3781">IF(OR(GRV26&lt;$C$18,GRV26&gt;($C$18+9)),0,IF($F$2=1,IF($F$53&lt;(INDEX($G$33:$AJ$33,MATCH($E$18,$G$31:$AJ$31))),GRV$28,GRV$38),GRV$28))</f>
        <v>0</v>
      </c>
      <c r="GRY53" s="775">
        <f t="shared" ref="GRY53:GRZ53" si="3782">IF(OR(GRW26&lt;$C$18,GRW26&gt;($C$18+9)),0,IF($F$2=1,IF($F$53&lt;(INDEX($G$33:$AJ$33,MATCH($E$18,$G$31:$AJ$31))),GRW$28,GRW$38),GRW$28))</f>
        <v>0</v>
      </c>
      <c r="GRZ53" s="775">
        <f t="shared" si="3782"/>
        <v>0</v>
      </c>
      <c r="GSA53" s="775">
        <f t="shared" ref="GSA53" si="3783">IF(OR(GRY26&lt;$C$18,GRY26&gt;($C$18+9)),0,IF($F$2=1,IF($F$53&lt;(INDEX($G$33:$AJ$33,MATCH($E$18,$G$31:$AJ$31))),GRY$28,GRY$38),GRY$28))</f>
        <v>0</v>
      </c>
      <c r="GSB53" s="775">
        <f t="shared" ref="GSB53:GSC53" si="3784">IF(OR(GRZ26&lt;$C$18,GRZ26&gt;($C$18+9)),0,IF($F$2=1,IF($F$53&lt;(INDEX($G$33:$AJ$33,MATCH($E$18,$G$31:$AJ$31))),GRZ$28,GRZ$38),GRZ$28))</f>
        <v>0</v>
      </c>
      <c r="GSC53" s="775">
        <f t="shared" si="3784"/>
        <v>0</v>
      </c>
      <c r="GSD53" s="775">
        <f t="shared" ref="GSD53" si="3785">IF(OR(GSB26&lt;$C$18,GSB26&gt;($C$18+9)),0,IF($F$2=1,IF($F$53&lt;(INDEX($G$33:$AJ$33,MATCH($E$18,$G$31:$AJ$31))),GSB$28,GSB$38),GSB$28))</f>
        <v>0</v>
      </c>
      <c r="GSE53" s="775">
        <f t="shared" ref="GSE53:GSF53" si="3786">IF(OR(GSC26&lt;$C$18,GSC26&gt;($C$18+9)),0,IF($F$2=1,IF($F$53&lt;(INDEX($G$33:$AJ$33,MATCH($E$18,$G$31:$AJ$31))),GSC$28,GSC$38),GSC$28))</f>
        <v>0</v>
      </c>
      <c r="GSF53" s="775">
        <f t="shared" si="3786"/>
        <v>0</v>
      </c>
      <c r="GSG53" s="775">
        <f t="shared" ref="GSG53" si="3787">IF(OR(GSE26&lt;$C$18,GSE26&gt;($C$18+9)),0,IF($F$2=1,IF($F$53&lt;(INDEX($G$33:$AJ$33,MATCH($E$18,$G$31:$AJ$31))),GSE$28,GSE$38),GSE$28))</f>
        <v>0</v>
      </c>
      <c r="GSH53" s="775">
        <f t="shared" ref="GSH53:GSI53" si="3788">IF(OR(GSF26&lt;$C$18,GSF26&gt;($C$18+9)),0,IF($F$2=1,IF($F$53&lt;(INDEX($G$33:$AJ$33,MATCH($E$18,$G$31:$AJ$31))),GSF$28,GSF$38),GSF$28))</f>
        <v>0</v>
      </c>
      <c r="GSI53" s="775">
        <f t="shared" si="3788"/>
        <v>0</v>
      </c>
      <c r="GSJ53" s="775">
        <f t="shared" ref="GSJ53" si="3789">IF(OR(GSH26&lt;$C$18,GSH26&gt;($C$18+9)),0,IF($F$2=1,IF($F$53&lt;(INDEX($G$33:$AJ$33,MATCH($E$18,$G$31:$AJ$31))),GSH$28,GSH$38),GSH$28))</f>
        <v>0</v>
      </c>
      <c r="GSK53" s="775">
        <f t="shared" ref="GSK53:GSL53" si="3790">IF(OR(GSI26&lt;$C$18,GSI26&gt;($C$18+9)),0,IF($F$2=1,IF($F$53&lt;(INDEX($G$33:$AJ$33,MATCH($E$18,$G$31:$AJ$31))),GSI$28,GSI$38),GSI$28))</f>
        <v>0</v>
      </c>
      <c r="GSL53" s="775">
        <f t="shared" si="3790"/>
        <v>0</v>
      </c>
      <c r="GSM53" s="775">
        <f t="shared" ref="GSM53" si="3791">IF(OR(GSK26&lt;$C$18,GSK26&gt;($C$18+9)),0,IF($F$2=1,IF($F$53&lt;(INDEX($G$33:$AJ$33,MATCH($E$18,$G$31:$AJ$31))),GSK$28,GSK$38),GSK$28))</f>
        <v>0</v>
      </c>
      <c r="GSN53" s="775">
        <f t="shared" ref="GSN53:GSO53" si="3792">IF(OR(GSL26&lt;$C$18,GSL26&gt;($C$18+9)),0,IF($F$2=1,IF($F$53&lt;(INDEX($G$33:$AJ$33,MATCH($E$18,$G$31:$AJ$31))),GSL$28,GSL$38),GSL$28))</f>
        <v>0</v>
      </c>
      <c r="GSO53" s="775">
        <f t="shared" si="3792"/>
        <v>0</v>
      </c>
      <c r="GSP53" s="775">
        <f t="shared" ref="GSP53" si="3793">IF(OR(GSN26&lt;$C$18,GSN26&gt;($C$18+9)),0,IF($F$2=1,IF($F$53&lt;(INDEX($G$33:$AJ$33,MATCH($E$18,$G$31:$AJ$31))),GSN$28,GSN$38),GSN$28))</f>
        <v>0</v>
      </c>
      <c r="GSQ53" s="775">
        <f t="shared" ref="GSQ53:GSR53" si="3794">IF(OR(GSO26&lt;$C$18,GSO26&gt;($C$18+9)),0,IF($F$2=1,IF($F$53&lt;(INDEX($G$33:$AJ$33,MATCH($E$18,$G$31:$AJ$31))),GSO$28,GSO$38),GSO$28))</f>
        <v>0</v>
      </c>
      <c r="GSR53" s="775">
        <f t="shared" si="3794"/>
        <v>0</v>
      </c>
      <c r="GSS53" s="775">
        <f t="shared" ref="GSS53" si="3795">IF(OR(GSQ26&lt;$C$18,GSQ26&gt;($C$18+9)),0,IF($F$2=1,IF($F$53&lt;(INDEX($G$33:$AJ$33,MATCH($E$18,$G$31:$AJ$31))),GSQ$28,GSQ$38),GSQ$28))</f>
        <v>0</v>
      </c>
      <c r="GST53" s="775">
        <f t="shared" ref="GST53:GSU53" si="3796">IF(OR(GSR26&lt;$C$18,GSR26&gt;($C$18+9)),0,IF($F$2=1,IF($F$53&lt;(INDEX($G$33:$AJ$33,MATCH($E$18,$G$31:$AJ$31))),GSR$28,GSR$38),GSR$28))</f>
        <v>0</v>
      </c>
      <c r="GSU53" s="775">
        <f t="shared" si="3796"/>
        <v>0</v>
      </c>
      <c r="GSV53" s="775">
        <f t="shared" ref="GSV53" si="3797">IF(OR(GST26&lt;$C$18,GST26&gt;($C$18+9)),0,IF($F$2=1,IF($F$53&lt;(INDEX($G$33:$AJ$33,MATCH($E$18,$G$31:$AJ$31))),GST$28,GST$38),GST$28))</f>
        <v>0</v>
      </c>
      <c r="GSW53" s="775">
        <f t="shared" ref="GSW53:GSX53" si="3798">IF(OR(GSU26&lt;$C$18,GSU26&gt;($C$18+9)),0,IF($F$2=1,IF($F$53&lt;(INDEX($G$33:$AJ$33,MATCH($E$18,$G$31:$AJ$31))),GSU$28,GSU$38),GSU$28))</f>
        <v>0</v>
      </c>
      <c r="GSX53" s="775">
        <f t="shared" si="3798"/>
        <v>0</v>
      </c>
      <c r="GSY53" s="775">
        <f t="shared" ref="GSY53" si="3799">IF(OR(GSW26&lt;$C$18,GSW26&gt;($C$18+9)),0,IF($F$2=1,IF($F$53&lt;(INDEX($G$33:$AJ$33,MATCH($E$18,$G$31:$AJ$31))),GSW$28,GSW$38),GSW$28))</f>
        <v>0</v>
      </c>
      <c r="GSZ53" s="775">
        <f t="shared" ref="GSZ53:GTA53" si="3800">IF(OR(GSX26&lt;$C$18,GSX26&gt;($C$18+9)),0,IF($F$2=1,IF($F$53&lt;(INDEX($G$33:$AJ$33,MATCH($E$18,$G$31:$AJ$31))),GSX$28,GSX$38),GSX$28))</f>
        <v>0</v>
      </c>
      <c r="GTA53" s="775">
        <f t="shared" si="3800"/>
        <v>0</v>
      </c>
      <c r="GTB53" s="775">
        <f t="shared" ref="GTB53" si="3801">IF(OR(GSZ26&lt;$C$18,GSZ26&gt;($C$18+9)),0,IF($F$2=1,IF($F$53&lt;(INDEX($G$33:$AJ$33,MATCH($E$18,$G$31:$AJ$31))),GSZ$28,GSZ$38),GSZ$28))</f>
        <v>0</v>
      </c>
      <c r="GTC53" s="775">
        <f t="shared" ref="GTC53:GTD53" si="3802">IF(OR(GTA26&lt;$C$18,GTA26&gt;($C$18+9)),0,IF($F$2=1,IF($F$53&lt;(INDEX($G$33:$AJ$33,MATCH($E$18,$G$31:$AJ$31))),GTA$28,GTA$38),GTA$28))</f>
        <v>0</v>
      </c>
      <c r="GTD53" s="775">
        <f t="shared" si="3802"/>
        <v>0</v>
      </c>
      <c r="GTE53" s="775">
        <f t="shared" ref="GTE53" si="3803">IF(OR(GTC26&lt;$C$18,GTC26&gt;($C$18+9)),0,IF($F$2=1,IF($F$53&lt;(INDEX($G$33:$AJ$33,MATCH($E$18,$G$31:$AJ$31))),GTC$28,GTC$38),GTC$28))</f>
        <v>0</v>
      </c>
      <c r="GTF53" s="775">
        <f t="shared" ref="GTF53:GTG53" si="3804">IF(OR(GTD26&lt;$C$18,GTD26&gt;($C$18+9)),0,IF($F$2=1,IF($F$53&lt;(INDEX($G$33:$AJ$33,MATCH($E$18,$G$31:$AJ$31))),GTD$28,GTD$38),GTD$28))</f>
        <v>0</v>
      </c>
      <c r="GTG53" s="775">
        <f t="shared" si="3804"/>
        <v>0</v>
      </c>
      <c r="GTH53" s="775">
        <f t="shared" ref="GTH53" si="3805">IF(OR(GTF26&lt;$C$18,GTF26&gt;($C$18+9)),0,IF($F$2=1,IF($F$53&lt;(INDEX($G$33:$AJ$33,MATCH($E$18,$G$31:$AJ$31))),GTF$28,GTF$38),GTF$28))</f>
        <v>0</v>
      </c>
      <c r="GTI53" s="775">
        <f t="shared" ref="GTI53:GTJ53" si="3806">IF(OR(GTG26&lt;$C$18,GTG26&gt;($C$18+9)),0,IF($F$2=1,IF($F$53&lt;(INDEX($G$33:$AJ$33,MATCH($E$18,$G$31:$AJ$31))),GTG$28,GTG$38),GTG$28))</f>
        <v>0</v>
      </c>
      <c r="GTJ53" s="775">
        <f t="shared" si="3806"/>
        <v>0</v>
      </c>
      <c r="GTK53" s="775">
        <f t="shared" ref="GTK53" si="3807">IF(OR(GTI26&lt;$C$18,GTI26&gt;($C$18+9)),0,IF($F$2=1,IF($F$53&lt;(INDEX($G$33:$AJ$33,MATCH($E$18,$G$31:$AJ$31))),GTI$28,GTI$38),GTI$28))</f>
        <v>0</v>
      </c>
      <c r="GTL53" s="775">
        <f t="shared" ref="GTL53:GTM53" si="3808">IF(OR(GTJ26&lt;$C$18,GTJ26&gt;($C$18+9)),0,IF($F$2=1,IF($F$53&lt;(INDEX($G$33:$AJ$33,MATCH($E$18,$G$31:$AJ$31))),GTJ$28,GTJ$38),GTJ$28))</f>
        <v>0</v>
      </c>
      <c r="GTM53" s="775">
        <f t="shared" si="3808"/>
        <v>0</v>
      </c>
      <c r="GTN53" s="775">
        <f t="shared" ref="GTN53" si="3809">IF(OR(GTL26&lt;$C$18,GTL26&gt;($C$18+9)),0,IF($F$2=1,IF($F$53&lt;(INDEX($G$33:$AJ$33,MATCH($E$18,$G$31:$AJ$31))),GTL$28,GTL$38),GTL$28))</f>
        <v>0</v>
      </c>
      <c r="GTO53" s="775">
        <f t="shared" ref="GTO53:GTP53" si="3810">IF(OR(GTM26&lt;$C$18,GTM26&gt;($C$18+9)),0,IF($F$2=1,IF($F$53&lt;(INDEX($G$33:$AJ$33,MATCH($E$18,$G$31:$AJ$31))),GTM$28,GTM$38),GTM$28))</f>
        <v>0</v>
      </c>
      <c r="GTP53" s="775">
        <f t="shared" si="3810"/>
        <v>0</v>
      </c>
      <c r="GTQ53" s="775">
        <f t="shared" ref="GTQ53" si="3811">IF(OR(GTO26&lt;$C$18,GTO26&gt;($C$18+9)),0,IF($F$2=1,IF($F$53&lt;(INDEX($G$33:$AJ$33,MATCH($E$18,$G$31:$AJ$31))),GTO$28,GTO$38),GTO$28))</f>
        <v>0</v>
      </c>
      <c r="GTR53" s="775">
        <f t="shared" ref="GTR53:GTS53" si="3812">IF(OR(GTP26&lt;$C$18,GTP26&gt;($C$18+9)),0,IF($F$2=1,IF($F$53&lt;(INDEX($G$33:$AJ$33,MATCH($E$18,$G$31:$AJ$31))),GTP$28,GTP$38),GTP$28))</f>
        <v>0</v>
      </c>
      <c r="GTS53" s="775">
        <f t="shared" si="3812"/>
        <v>0</v>
      </c>
      <c r="GTT53" s="775">
        <f t="shared" ref="GTT53" si="3813">IF(OR(GTR26&lt;$C$18,GTR26&gt;($C$18+9)),0,IF($F$2=1,IF($F$53&lt;(INDEX($G$33:$AJ$33,MATCH($E$18,$G$31:$AJ$31))),GTR$28,GTR$38),GTR$28))</f>
        <v>0</v>
      </c>
      <c r="GTU53" s="775">
        <f t="shared" ref="GTU53:GTV53" si="3814">IF(OR(GTS26&lt;$C$18,GTS26&gt;($C$18+9)),0,IF($F$2=1,IF($F$53&lt;(INDEX($G$33:$AJ$33,MATCH($E$18,$G$31:$AJ$31))),GTS$28,GTS$38),GTS$28))</f>
        <v>0</v>
      </c>
      <c r="GTV53" s="775">
        <f t="shared" si="3814"/>
        <v>0</v>
      </c>
      <c r="GTW53" s="775">
        <f t="shared" ref="GTW53" si="3815">IF(OR(GTU26&lt;$C$18,GTU26&gt;($C$18+9)),0,IF($F$2=1,IF($F$53&lt;(INDEX($G$33:$AJ$33,MATCH($E$18,$G$31:$AJ$31))),GTU$28,GTU$38),GTU$28))</f>
        <v>0</v>
      </c>
      <c r="GTX53" s="775">
        <f t="shared" ref="GTX53:GTY53" si="3816">IF(OR(GTV26&lt;$C$18,GTV26&gt;($C$18+9)),0,IF($F$2=1,IF($F$53&lt;(INDEX($G$33:$AJ$33,MATCH($E$18,$G$31:$AJ$31))),GTV$28,GTV$38),GTV$28))</f>
        <v>0</v>
      </c>
      <c r="GTY53" s="775">
        <f t="shared" si="3816"/>
        <v>0</v>
      </c>
      <c r="GTZ53" s="775">
        <f t="shared" ref="GTZ53" si="3817">IF(OR(GTX26&lt;$C$18,GTX26&gt;($C$18+9)),0,IF($F$2=1,IF($F$53&lt;(INDEX($G$33:$AJ$33,MATCH($E$18,$G$31:$AJ$31))),GTX$28,GTX$38),GTX$28))</f>
        <v>0</v>
      </c>
      <c r="GUA53" s="775">
        <f t="shared" ref="GUA53:GUB53" si="3818">IF(OR(GTY26&lt;$C$18,GTY26&gt;($C$18+9)),0,IF($F$2=1,IF($F$53&lt;(INDEX($G$33:$AJ$33,MATCH($E$18,$G$31:$AJ$31))),GTY$28,GTY$38),GTY$28))</f>
        <v>0</v>
      </c>
      <c r="GUB53" s="775">
        <f t="shared" si="3818"/>
        <v>0</v>
      </c>
      <c r="GUC53" s="775">
        <f t="shared" ref="GUC53" si="3819">IF(OR(GUA26&lt;$C$18,GUA26&gt;($C$18+9)),0,IF($F$2=1,IF($F$53&lt;(INDEX($G$33:$AJ$33,MATCH($E$18,$G$31:$AJ$31))),GUA$28,GUA$38),GUA$28))</f>
        <v>0</v>
      </c>
      <c r="GUD53" s="775">
        <f t="shared" ref="GUD53:GUE53" si="3820">IF(OR(GUB26&lt;$C$18,GUB26&gt;($C$18+9)),0,IF($F$2=1,IF($F$53&lt;(INDEX($G$33:$AJ$33,MATCH($E$18,$G$31:$AJ$31))),GUB$28,GUB$38),GUB$28))</f>
        <v>0</v>
      </c>
      <c r="GUE53" s="775">
        <f t="shared" si="3820"/>
        <v>0</v>
      </c>
      <c r="GUF53" s="775">
        <f t="shared" ref="GUF53" si="3821">IF(OR(GUD26&lt;$C$18,GUD26&gt;($C$18+9)),0,IF($F$2=1,IF($F$53&lt;(INDEX($G$33:$AJ$33,MATCH($E$18,$G$31:$AJ$31))),GUD$28,GUD$38),GUD$28))</f>
        <v>0</v>
      </c>
      <c r="GUG53" s="775">
        <f t="shared" ref="GUG53:GUH53" si="3822">IF(OR(GUE26&lt;$C$18,GUE26&gt;($C$18+9)),0,IF($F$2=1,IF($F$53&lt;(INDEX($G$33:$AJ$33,MATCH($E$18,$G$31:$AJ$31))),GUE$28,GUE$38),GUE$28))</f>
        <v>0</v>
      </c>
      <c r="GUH53" s="775">
        <f t="shared" si="3822"/>
        <v>0</v>
      </c>
      <c r="GUI53" s="775">
        <f t="shared" ref="GUI53" si="3823">IF(OR(GUG26&lt;$C$18,GUG26&gt;($C$18+9)),0,IF($F$2=1,IF($F$53&lt;(INDEX($G$33:$AJ$33,MATCH($E$18,$G$31:$AJ$31))),GUG$28,GUG$38),GUG$28))</f>
        <v>0</v>
      </c>
      <c r="GUJ53" s="775">
        <f t="shared" ref="GUJ53:GUK53" si="3824">IF(OR(GUH26&lt;$C$18,GUH26&gt;($C$18+9)),0,IF($F$2=1,IF($F$53&lt;(INDEX($G$33:$AJ$33,MATCH($E$18,$G$31:$AJ$31))),GUH$28,GUH$38),GUH$28))</f>
        <v>0</v>
      </c>
      <c r="GUK53" s="775">
        <f t="shared" si="3824"/>
        <v>0</v>
      </c>
      <c r="GUL53" s="775">
        <f t="shared" ref="GUL53" si="3825">IF(OR(GUJ26&lt;$C$18,GUJ26&gt;($C$18+9)),0,IF($F$2=1,IF($F$53&lt;(INDEX($G$33:$AJ$33,MATCH($E$18,$G$31:$AJ$31))),GUJ$28,GUJ$38),GUJ$28))</f>
        <v>0</v>
      </c>
      <c r="GUM53" s="775">
        <f t="shared" ref="GUM53:GUN53" si="3826">IF(OR(GUK26&lt;$C$18,GUK26&gt;($C$18+9)),0,IF($F$2=1,IF($F$53&lt;(INDEX($G$33:$AJ$33,MATCH($E$18,$G$31:$AJ$31))),GUK$28,GUK$38),GUK$28))</f>
        <v>0</v>
      </c>
      <c r="GUN53" s="775">
        <f t="shared" si="3826"/>
        <v>0</v>
      </c>
      <c r="GUO53" s="775">
        <f t="shared" ref="GUO53" si="3827">IF(OR(GUM26&lt;$C$18,GUM26&gt;($C$18+9)),0,IF($F$2=1,IF($F$53&lt;(INDEX($G$33:$AJ$33,MATCH($E$18,$G$31:$AJ$31))),GUM$28,GUM$38),GUM$28))</f>
        <v>0</v>
      </c>
      <c r="GUP53" s="775">
        <f t="shared" ref="GUP53:GUQ53" si="3828">IF(OR(GUN26&lt;$C$18,GUN26&gt;($C$18+9)),0,IF($F$2=1,IF($F$53&lt;(INDEX($G$33:$AJ$33,MATCH($E$18,$G$31:$AJ$31))),GUN$28,GUN$38),GUN$28))</f>
        <v>0</v>
      </c>
      <c r="GUQ53" s="775">
        <f t="shared" si="3828"/>
        <v>0</v>
      </c>
      <c r="GUR53" s="775">
        <f t="shared" ref="GUR53" si="3829">IF(OR(GUP26&lt;$C$18,GUP26&gt;($C$18+9)),0,IF($F$2=1,IF($F$53&lt;(INDEX($G$33:$AJ$33,MATCH($E$18,$G$31:$AJ$31))),GUP$28,GUP$38),GUP$28))</f>
        <v>0</v>
      </c>
      <c r="GUS53" s="775">
        <f t="shared" ref="GUS53:GUT53" si="3830">IF(OR(GUQ26&lt;$C$18,GUQ26&gt;($C$18+9)),0,IF($F$2=1,IF($F$53&lt;(INDEX($G$33:$AJ$33,MATCH($E$18,$G$31:$AJ$31))),GUQ$28,GUQ$38),GUQ$28))</f>
        <v>0</v>
      </c>
      <c r="GUT53" s="775">
        <f t="shared" si="3830"/>
        <v>0</v>
      </c>
      <c r="GUU53" s="775">
        <f t="shared" ref="GUU53" si="3831">IF(OR(GUS26&lt;$C$18,GUS26&gt;($C$18+9)),0,IF($F$2=1,IF($F$53&lt;(INDEX($G$33:$AJ$33,MATCH($E$18,$G$31:$AJ$31))),GUS$28,GUS$38),GUS$28))</f>
        <v>0</v>
      </c>
      <c r="GUV53" s="775">
        <f t="shared" ref="GUV53:GUW53" si="3832">IF(OR(GUT26&lt;$C$18,GUT26&gt;($C$18+9)),0,IF($F$2=1,IF($F$53&lt;(INDEX($G$33:$AJ$33,MATCH($E$18,$G$31:$AJ$31))),GUT$28,GUT$38),GUT$28))</f>
        <v>0</v>
      </c>
      <c r="GUW53" s="775">
        <f t="shared" si="3832"/>
        <v>0</v>
      </c>
      <c r="GUX53" s="775">
        <f t="shared" ref="GUX53" si="3833">IF(OR(GUV26&lt;$C$18,GUV26&gt;($C$18+9)),0,IF($F$2=1,IF($F$53&lt;(INDEX($G$33:$AJ$33,MATCH($E$18,$G$31:$AJ$31))),GUV$28,GUV$38),GUV$28))</f>
        <v>0</v>
      </c>
      <c r="GUY53" s="775">
        <f t="shared" ref="GUY53:GUZ53" si="3834">IF(OR(GUW26&lt;$C$18,GUW26&gt;($C$18+9)),0,IF($F$2=1,IF($F$53&lt;(INDEX($G$33:$AJ$33,MATCH($E$18,$G$31:$AJ$31))),GUW$28,GUW$38),GUW$28))</f>
        <v>0</v>
      </c>
      <c r="GUZ53" s="775">
        <f t="shared" si="3834"/>
        <v>0</v>
      </c>
      <c r="GVA53" s="775">
        <f t="shared" ref="GVA53" si="3835">IF(OR(GUY26&lt;$C$18,GUY26&gt;($C$18+9)),0,IF($F$2=1,IF($F$53&lt;(INDEX($G$33:$AJ$33,MATCH($E$18,$G$31:$AJ$31))),GUY$28,GUY$38),GUY$28))</f>
        <v>0</v>
      </c>
      <c r="GVB53" s="775">
        <f t="shared" ref="GVB53:GVC53" si="3836">IF(OR(GUZ26&lt;$C$18,GUZ26&gt;($C$18+9)),0,IF($F$2=1,IF($F$53&lt;(INDEX($G$33:$AJ$33,MATCH($E$18,$G$31:$AJ$31))),GUZ$28,GUZ$38),GUZ$28))</f>
        <v>0</v>
      </c>
      <c r="GVC53" s="775">
        <f t="shared" si="3836"/>
        <v>0</v>
      </c>
      <c r="GVD53" s="775">
        <f t="shared" ref="GVD53" si="3837">IF(OR(GVB26&lt;$C$18,GVB26&gt;($C$18+9)),0,IF($F$2=1,IF($F$53&lt;(INDEX($G$33:$AJ$33,MATCH($E$18,$G$31:$AJ$31))),GVB$28,GVB$38),GVB$28))</f>
        <v>0</v>
      </c>
      <c r="GVE53" s="775">
        <f t="shared" ref="GVE53:GVF53" si="3838">IF(OR(GVC26&lt;$C$18,GVC26&gt;($C$18+9)),0,IF($F$2=1,IF($F$53&lt;(INDEX($G$33:$AJ$33,MATCH($E$18,$G$31:$AJ$31))),GVC$28,GVC$38),GVC$28))</f>
        <v>0</v>
      </c>
      <c r="GVF53" s="775">
        <f t="shared" si="3838"/>
        <v>0</v>
      </c>
      <c r="GVG53" s="775">
        <f t="shared" ref="GVG53" si="3839">IF(OR(GVE26&lt;$C$18,GVE26&gt;($C$18+9)),0,IF($F$2=1,IF($F$53&lt;(INDEX($G$33:$AJ$33,MATCH($E$18,$G$31:$AJ$31))),GVE$28,GVE$38),GVE$28))</f>
        <v>0</v>
      </c>
      <c r="GVH53" s="775">
        <f t="shared" ref="GVH53:GVI53" si="3840">IF(OR(GVF26&lt;$C$18,GVF26&gt;($C$18+9)),0,IF($F$2=1,IF($F$53&lt;(INDEX($G$33:$AJ$33,MATCH($E$18,$G$31:$AJ$31))),GVF$28,GVF$38),GVF$28))</f>
        <v>0</v>
      </c>
      <c r="GVI53" s="775">
        <f t="shared" si="3840"/>
        <v>0</v>
      </c>
      <c r="GVJ53" s="775">
        <f t="shared" ref="GVJ53" si="3841">IF(OR(GVH26&lt;$C$18,GVH26&gt;($C$18+9)),0,IF($F$2=1,IF($F$53&lt;(INDEX($G$33:$AJ$33,MATCH($E$18,$G$31:$AJ$31))),GVH$28,GVH$38),GVH$28))</f>
        <v>0</v>
      </c>
      <c r="GVK53" s="775">
        <f t="shared" ref="GVK53:GVL53" si="3842">IF(OR(GVI26&lt;$C$18,GVI26&gt;($C$18+9)),0,IF($F$2=1,IF($F$53&lt;(INDEX($G$33:$AJ$33,MATCH($E$18,$G$31:$AJ$31))),GVI$28,GVI$38),GVI$28))</f>
        <v>0</v>
      </c>
      <c r="GVL53" s="775">
        <f t="shared" si="3842"/>
        <v>0</v>
      </c>
      <c r="GVM53" s="775">
        <f t="shared" ref="GVM53" si="3843">IF(OR(GVK26&lt;$C$18,GVK26&gt;($C$18+9)),0,IF($F$2=1,IF($F$53&lt;(INDEX($G$33:$AJ$33,MATCH($E$18,$G$31:$AJ$31))),GVK$28,GVK$38),GVK$28))</f>
        <v>0</v>
      </c>
      <c r="GVN53" s="775">
        <f t="shared" ref="GVN53:GVO53" si="3844">IF(OR(GVL26&lt;$C$18,GVL26&gt;($C$18+9)),0,IF($F$2=1,IF($F$53&lt;(INDEX($G$33:$AJ$33,MATCH($E$18,$G$31:$AJ$31))),GVL$28,GVL$38),GVL$28))</f>
        <v>0</v>
      </c>
      <c r="GVO53" s="775">
        <f t="shared" si="3844"/>
        <v>0</v>
      </c>
      <c r="GVP53" s="775">
        <f t="shared" ref="GVP53" si="3845">IF(OR(GVN26&lt;$C$18,GVN26&gt;($C$18+9)),0,IF($F$2=1,IF($F$53&lt;(INDEX($G$33:$AJ$33,MATCH($E$18,$G$31:$AJ$31))),GVN$28,GVN$38),GVN$28))</f>
        <v>0</v>
      </c>
      <c r="GVQ53" s="775">
        <f t="shared" ref="GVQ53:GVR53" si="3846">IF(OR(GVO26&lt;$C$18,GVO26&gt;($C$18+9)),0,IF($F$2=1,IF($F$53&lt;(INDEX($G$33:$AJ$33,MATCH($E$18,$G$31:$AJ$31))),GVO$28,GVO$38),GVO$28))</f>
        <v>0</v>
      </c>
      <c r="GVR53" s="775">
        <f t="shared" si="3846"/>
        <v>0</v>
      </c>
      <c r="GVS53" s="775">
        <f t="shared" ref="GVS53" si="3847">IF(OR(GVQ26&lt;$C$18,GVQ26&gt;($C$18+9)),0,IF($F$2=1,IF($F$53&lt;(INDEX($G$33:$AJ$33,MATCH($E$18,$G$31:$AJ$31))),GVQ$28,GVQ$38),GVQ$28))</f>
        <v>0</v>
      </c>
      <c r="GVT53" s="775">
        <f t="shared" ref="GVT53:GVU53" si="3848">IF(OR(GVR26&lt;$C$18,GVR26&gt;($C$18+9)),0,IF($F$2=1,IF($F$53&lt;(INDEX($G$33:$AJ$33,MATCH($E$18,$G$31:$AJ$31))),GVR$28,GVR$38),GVR$28))</f>
        <v>0</v>
      </c>
      <c r="GVU53" s="775">
        <f t="shared" si="3848"/>
        <v>0</v>
      </c>
      <c r="GVV53" s="775">
        <f t="shared" ref="GVV53" si="3849">IF(OR(GVT26&lt;$C$18,GVT26&gt;($C$18+9)),0,IF($F$2=1,IF($F$53&lt;(INDEX($G$33:$AJ$33,MATCH($E$18,$G$31:$AJ$31))),GVT$28,GVT$38),GVT$28))</f>
        <v>0</v>
      </c>
      <c r="GVW53" s="775">
        <f t="shared" ref="GVW53:GVX53" si="3850">IF(OR(GVU26&lt;$C$18,GVU26&gt;($C$18+9)),0,IF($F$2=1,IF($F$53&lt;(INDEX($G$33:$AJ$33,MATCH($E$18,$G$31:$AJ$31))),GVU$28,GVU$38),GVU$28))</f>
        <v>0</v>
      </c>
      <c r="GVX53" s="775">
        <f t="shared" si="3850"/>
        <v>0</v>
      </c>
      <c r="GVY53" s="775">
        <f t="shared" ref="GVY53" si="3851">IF(OR(GVW26&lt;$C$18,GVW26&gt;($C$18+9)),0,IF($F$2=1,IF($F$53&lt;(INDEX($G$33:$AJ$33,MATCH($E$18,$G$31:$AJ$31))),GVW$28,GVW$38),GVW$28))</f>
        <v>0</v>
      </c>
      <c r="GVZ53" s="775">
        <f t="shared" ref="GVZ53:GWA53" si="3852">IF(OR(GVX26&lt;$C$18,GVX26&gt;($C$18+9)),0,IF($F$2=1,IF($F$53&lt;(INDEX($G$33:$AJ$33,MATCH($E$18,$G$31:$AJ$31))),GVX$28,GVX$38),GVX$28))</f>
        <v>0</v>
      </c>
      <c r="GWA53" s="775">
        <f t="shared" si="3852"/>
        <v>0</v>
      </c>
      <c r="GWB53" s="775">
        <f t="shared" ref="GWB53" si="3853">IF(OR(GVZ26&lt;$C$18,GVZ26&gt;($C$18+9)),0,IF($F$2=1,IF($F$53&lt;(INDEX($G$33:$AJ$33,MATCH($E$18,$G$31:$AJ$31))),GVZ$28,GVZ$38),GVZ$28))</f>
        <v>0</v>
      </c>
      <c r="GWC53" s="775">
        <f t="shared" ref="GWC53:GWD53" si="3854">IF(OR(GWA26&lt;$C$18,GWA26&gt;($C$18+9)),0,IF($F$2=1,IF($F$53&lt;(INDEX($G$33:$AJ$33,MATCH($E$18,$G$31:$AJ$31))),GWA$28,GWA$38),GWA$28))</f>
        <v>0</v>
      </c>
      <c r="GWD53" s="775">
        <f t="shared" si="3854"/>
        <v>0</v>
      </c>
      <c r="GWE53" s="775">
        <f t="shared" ref="GWE53" si="3855">IF(OR(GWC26&lt;$C$18,GWC26&gt;($C$18+9)),0,IF($F$2=1,IF($F$53&lt;(INDEX($G$33:$AJ$33,MATCH($E$18,$G$31:$AJ$31))),GWC$28,GWC$38),GWC$28))</f>
        <v>0</v>
      </c>
      <c r="GWF53" s="775">
        <f t="shared" ref="GWF53:GWG53" si="3856">IF(OR(GWD26&lt;$C$18,GWD26&gt;($C$18+9)),0,IF($F$2=1,IF($F$53&lt;(INDEX($G$33:$AJ$33,MATCH($E$18,$G$31:$AJ$31))),GWD$28,GWD$38),GWD$28))</f>
        <v>0</v>
      </c>
      <c r="GWG53" s="775">
        <f t="shared" si="3856"/>
        <v>0</v>
      </c>
      <c r="GWH53" s="775">
        <f t="shared" ref="GWH53" si="3857">IF(OR(GWF26&lt;$C$18,GWF26&gt;($C$18+9)),0,IF($F$2=1,IF($F$53&lt;(INDEX($G$33:$AJ$33,MATCH($E$18,$G$31:$AJ$31))),GWF$28,GWF$38),GWF$28))</f>
        <v>0</v>
      </c>
      <c r="GWI53" s="775">
        <f t="shared" ref="GWI53:GWJ53" si="3858">IF(OR(GWG26&lt;$C$18,GWG26&gt;($C$18+9)),0,IF($F$2=1,IF($F$53&lt;(INDEX($G$33:$AJ$33,MATCH($E$18,$G$31:$AJ$31))),GWG$28,GWG$38),GWG$28))</f>
        <v>0</v>
      </c>
      <c r="GWJ53" s="775">
        <f t="shared" si="3858"/>
        <v>0</v>
      </c>
      <c r="GWK53" s="775">
        <f t="shared" ref="GWK53" si="3859">IF(OR(GWI26&lt;$C$18,GWI26&gt;($C$18+9)),0,IF($F$2=1,IF($F$53&lt;(INDEX($G$33:$AJ$33,MATCH($E$18,$G$31:$AJ$31))),GWI$28,GWI$38),GWI$28))</f>
        <v>0</v>
      </c>
      <c r="GWL53" s="775">
        <f t="shared" ref="GWL53:GWM53" si="3860">IF(OR(GWJ26&lt;$C$18,GWJ26&gt;($C$18+9)),0,IF($F$2=1,IF($F$53&lt;(INDEX($G$33:$AJ$33,MATCH($E$18,$G$31:$AJ$31))),GWJ$28,GWJ$38),GWJ$28))</f>
        <v>0</v>
      </c>
      <c r="GWM53" s="775">
        <f t="shared" si="3860"/>
        <v>0</v>
      </c>
      <c r="GWN53" s="775">
        <f t="shared" ref="GWN53" si="3861">IF(OR(GWL26&lt;$C$18,GWL26&gt;($C$18+9)),0,IF($F$2=1,IF($F$53&lt;(INDEX($G$33:$AJ$33,MATCH($E$18,$G$31:$AJ$31))),GWL$28,GWL$38),GWL$28))</f>
        <v>0</v>
      </c>
      <c r="GWO53" s="775">
        <f t="shared" ref="GWO53:GWP53" si="3862">IF(OR(GWM26&lt;$C$18,GWM26&gt;($C$18+9)),0,IF($F$2=1,IF($F$53&lt;(INDEX($G$33:$AJ$33,MATCH($E$18,$G$31:$AJ$31))),GWM$28,GWM$38),GWM$28))</f>
        <v>0</v>
      </c>
      <c r="GWP53" s="775">
        <f t="shared" si="3862"/>
        <v>0</v>
      </c>
      <c r="GWQ53" s="775">
        <f t="shared" ref="GWQ53" si="3863">IF(OR(GWO26&lt;$C$18,GWO26&gt;($C$18+9)),0,IF($F$2=1,IF($F$53&lt;(INDEX($G$33:$AJ$33,MATCH($E$18,$G$31:$AJ$31))),GWO$28,GWO$38),GWO$28))</f>
        <v>0</v>
      </c>
      <c r="GWR53" s="775">
        <f t="shared" ref="GWR53:GWS53" si="3864">IF(OR(GWP26&lt;$C$18,GWP26&gt;($C$18+9)),0,IF($F$2=1,IF($F$53&lt;(INDEX($G$33:$AJ$33,MATCH($E$18,$G$31:$AJ$31))),GWP$28,GWP$38),GWP$28))</f>
        <v>0</v>
      </c>
      <c r="GWS53" s="775">
        <f t="shared" si="3864"/>
        <v>0</v>
      </c>
      <c r="GWT53" s="775">
        <f t="shared" ref="GWT53" si="3865">IF(OR(GWR26&lt;$C$18,GWR26&gt;($C$18+9)),0,IF($F$2=1,IF($F$53&lt;(INDEX($G$33:$AJ$33,MATCH($E$18,$G$31:$AJ$31))),GWR$28,GWR$38),GWR$28))</f>
        <v>0</v>
      </c>
      <c r="GWU53" s="775">
        <f t="shared" ref="GWU53:GWV53" si="3866">IF(OR(GWS26&lt;$C$18,GWS26&gt;($C$18+9)),0,IF($F$2=1,IF($F$53&lt;(INDEX($G$33:$AJ$33,MATCH($E$18,$G$31:$AJ$31))),GWS$28,GWS$38),GWS$28))</f>
        <v>0</v>
      </c>
      <c r="GWV53" s="775">
        <f t="shared" si="3866"/>
        <v>0</v>
      </c>
      <c r="GWW53" s="775">
        <f t="shared" ref="GWW53" si="3867">IF(OR(GWU26&lt;$C$18,GWU26&gt;($C$18+9)),0,IF($F$2=1,IF($F$53&lt;(INDEX($G$33:$AJ$33,MATCH($E$18,$G$31:$AJ$31))),GWU$28,GWU$38),GWU$28))</f>
        <v>0</v>
      </c>
      <c r="GWX53" s="775">
        <f t="shared" ref="GWX53:GWY53" si="3868">IF(OR(GWV26&lt;$C$18,GWV26&gt;($C$18+9)),0,IF($F$2=1,IF($F$53&lt;(INDEX($G$33:$AJ$33,MATCH($E$18,$G$31:$AJ$31))),GWV$28,GWV$38),GWV$28))</f>
        <v>0</v>
      </c>
      <c r="GWY53" s="775">
        <f t="shared" si="3868"/>
        <v>0</v>
      </c>
      <c r="GWZ53" s="775">
        <f t="shared" ref="GWZ53" si="3869">IF(OR(GWX26&lt;$C$18,GWX26&gt;($C$18+9)),0,IF($F$2=1,IF($F$53&lt;(INDEX($G$33:$AJ$33,MATCH($E$18,$G$31:$AJ$31))),GWX$28,GWX$38),GWX$28))</f>
        <v>0</v>
      </c>
      <c r="GXA53" s="775">
        <f t="shared" ref="GXA53:GXB53" si="3870">IF(OR(GWY26&lt;$C$18,GWY26&gt;($C$18+9)),0,IF($F$2=1,IF($F$53&lt;(INDEX($G$33:$AJ$33,MATCH($E$18,$G$31:$AJ$31))),GWY$28,GWY$38),GWY$28))</f>
        <v>0</v>
      </c>
      <c r="GXB53" s="775">
        <f t="shared" si="3870"/>
        <v>0</v>
      </c>
      <c r="GXC53" s="775">
        <f t="shared" ref="GXC53" si="3871">IF(OR(GXA26&lt;$C$18,GXA26&gt;($C$18+9)),0,IF($F$2=1,IF($F$53&lt;(INDEX($G$33:$AJ$33,MATCH($E$18,$G$31:$AJ$31))),GXA$28,GXA$38),GXA$28))</f>
        <v>0</v>
      </c>
      <c r="GXD53" s="775">
        <f t="shared" ref="GXD53:GXE53" si="3872">IF(OR(GXB26&lt;$C$18,GXB26&gt;($C$18+9)),0,IF($F$2=1,IF($F$53&lt;(INDEX($G$33:$AJ$33,MATCH($E$18,$G$31:$AJ$31))),GXB$28,GXB$38),GXB$28))</f>
        <v>0</v>
      </c>
      <c r="GXE53" s="775">
        <f t="shared" si="3872"/>
        <v>0</v>
      </c>
      <c r="GXF53" s="775">
        <f t="shared" ref="GXF53" si="3873">IF(OR(GXD26&lt;$C$18,GXD26&gt;($C$18+9)),0,IF($F$2=1,IF($F$53&lt;(INDEX($G$33:$AJ$33,MATCH($E$18,$G$31:$AJ$31))),GXD$28,GXD$38),GXD$28))</f>
        <v>0</v>
      </c>
      <c r="GXG53" s="775">
        <f t="shared" ref="GXG53:GXH53" si="3874">IF(OR(GXE26&lt;$C$18,GXE26&gt;($C$18+9)),0,IF($F$2=1,IF($F$53&lt;(INDEX($G$33:$AJ$33,MATCH($E$18,$G$31:$AJ$31))),GXE$28,GXE$38),GXE$28))</f>
        <v>0</v>
      </c>
      <c r="GXH53" s="775">
        <f t="shared" si="3874"/>
        <v>0</v>
      </c>
      <c r="GXI53" s="775">
        <f t="shared" ref="GXI53" si="3875">IF(OR(GXG26&lt;$C$18,GXG26&gt;($C$18+9)),0,IF($F$2=1,IF($F$53&lt;(INDEX($G$33:$AJ$33,MATCH($E$18,$G$31:$AJ$31))),GXG$28,GXG$38),GXG$28))</f>
        <v>0</v>
      </c>
      <c r="GXJ53" s="775">
        <f t="shared" ref="GXJ53:GXK53" si="3876">IF(OR(GXH26&lt;$C$18,GXH26&gt;($C$18+9)),0,IF($F$2=1,IF($F$53&lt;(INDEX($G$33:$AJ$33,MATCH($E$18,$G$31:$AJ$31))),GXH$28,GXH$38),GXH$28))</f>
        <v>0</v>
      </c>
      <c r="GXK53" s="775">
        <f t="shared" si="3876"/>
        <v>0</v>
      </c>
      <c r="GXL53" s="775">
        <f t="shared" ref="GXL53" si="3877">IF(OR(GXJ26&lt;$C$18,GXJ26&gt;($C$18+9)),0,IF($F$2=1,IF($F$53&lt;(INDEX($G$33:$AJ$33,MATCH($E$18,$G$31:$AJ$31))),GXJ$28,GXJ$38),GXJ$28))</f>
        <v>0</v>
      </c>
      <c r="GXM53" s="775">
        <f t="shared" ref="GXM53:GXN53" si="3878">IF(OR(GXK26&lt;$C$18,GXK26&gt;($C$18+9)),0,IF($F$2=1,IF($F$53&lt;(INDEX($G$33:$AJ$33,MATCH($E$18,$G$31:$AJ$31))),GXK$28,GXK$38),GXK$28))</f>
        <v>0</v>
      </c>
      <c r="GXN53" s="775">
        <f t="shared" si="3878"/>
        <v>0</v>
      </c>
      <c r="GXO53" s="775">
        <f t="shared" ref="GXO53" si="3879">IF(OR(GXM26&lt;$C$18,GXM26&gt;($C$18+9)),0,IF($F$2=1,IF($F$53&lt;(INDEX($G$33:$AJ$33,MATCH($E$18,$G$31:$AJ$31))),GXM$28,GXM$38),GXM$28))</f>
        <v>0</v>
      </c>
      <c r="GXP53" s="775">
        <f t="shared" ref="GXP53:GXQ53" si="3880">IF(OR(GXN26&lt;$C$18,GXN26&gt;($C$18+9)),0,IF($F$2=1,IF($F$53&lt;(INDEX($G$33:$AJ$33,MATCH($E$18,$G$31:$AJ$31))),GXN$28,GXN$38),GXN$28))</f>
        <v>0</v>
      </c>
      <c r="GXQ53" s="775">
        <f t="shared" si="3880"/>
        <v>0</v>
      </c>
      <c r="GXR53" s="775">
        <f t="shared" ref="GXR53" si="3881">IF(OR(GXP26&lt;$C$18,GXP26&gt;($C$18+9)),0,IF($F$2=1,IF($F$53&lt;(INDEX($G$33:$AJ$33,MATCH($E$18,$G$31:$AJ$31))),GXP$28,GXP$38),GXP$28))</f>
        <v>0</v>
      </c>
      <c r="GXS53" s="775">
        <f t="shared" ref="GXS53:GXT53" si="3882">IF(OR(GXQ26&lt;$C$18,GXQ26&gt;($C$18+9)),0,IF($F$2=1,IF($F$53&lt;(INDEX($G$33:$AJ$33,MATCH($E$18,$G$31:$AJ$31))),GXQ$28,GXQ$38),GXQ$28))</f>
        <v>0</v>
      </c>
      <c r="GXT53" s="775">
        <f t="shared" si="3882"/>
        <v>0</v>
      </c>
      <c r="GXU53" s="775">
        <f t="shared" ref="GXU53" si="3883">IF(OR(GXS26&lt;$C$18,GXS26&gt;($C$18+9)),0,IF($F$2=1,IF($F$53&lt;(INDEX($G$33:$AJ$33,MATCH($E$18,$G$31:$AJ$31))),GXS$28,GXS$38),GXS$28))</f>
        <v>0</v>
      </c>
      <c r="GXV53" s="775">
        <f t="shared" ref="GXV53:GXW53" si="3884">IF(OR(GXT26&lt;$C$18,GXT26&gt;($C$18+9)),0,IF($F$2=1,IF($F$53&lt;(INDEX($G$33:$AJ$33,MATCH($E$18,$G$31:$AJ$31))),GXT$28,GXT$38),GXT$28))</f>
        <v>0</v>
      </c>
      <c r="GXW53" s="775">
        <f t="shared" si="3884"/>
        <v>0</v>
      </c>
      <c r="GXX53" s="775">
        <f t="shared" ref="GXX53" si="3885">IF(OR(GXV26&lt;$C$18,GXV26&gt;($C$18+9)),0,IF($F$2=1,IF($F$53&lt;(INDEX($G$33:$AJ$33,MATCH($E$18,$G$31:$AJ$31))),GXV$28,GXV$38),GXV$28))</f>
        <v>0</v>
      </c>
      <c r="GXY53" s="775">
        <f t="shared" ref="GXY53:GXZ53" si="3886">IF(OR(GXW26&lt;$C$18,GXW26&gt;($C$18+9)),0,IF($F$2=1,IF($F$53&lt;(INDEX($G$33:$AJ$33,MATCH($E$18,$G$31:$AJ$31))),GXW$28,GXW$38),GXW$28))</f>
        <v>0</v>
      </c>
      <c r="GXZ53" s="775">
        <f t="shared" si="3886"/>
        <v>0</v>
      </c>
      <c r="GYA53" s="775">
        <f t="shared" ref="GYA53" si="3887">IF(OR(GXY26&lt;$C$18,GXY26&gt;($C$18+9)),0,IF($F$2=1,IF($F$53&lt;(INDEX($G$33:$AJ$33,MATCH($E$18,$G$31:$AJ$31))),GXY$28,GXY$38),GXY$28))</f>
        <v>0</v>
      </c>
      <c r="GYB53" s="775">
        <f t="shared" ref="GYB53:GYC53" si="3888">IF(OR(GXZ26&lt;$C$18,GXZ26&gt;($C$18+9)),0,IF($F$2=1,IF($F$53&lt;(INDEX($G$33:$AJ$33,MATCH($E$18,$G$31:$AJ$31))),GXZ$28,GXZ$38),GXZ$28))</f>
        <v>0</v>
      </c>
      <c r="GYC53" s="775">
        <f t="shared" si="3888"/>
        <v>0</v>
      </c>
      <c r="GYD53" s="775">
        <f t="shared" ref="GYD53" si="3889">IF(OR(GYB26&lt;$C$18,GYB26&gt;($C$18+9)),0,IF($F$2=1,IF($F$53&lt;(INDEX($G$33:$AJ$33,MATCH($E$18,$G$31:$AJ$31))),GYB$28,GYB$38),GYB$28))</f>
        <v>0</v>
      </c>
      <c r="GYE53" s="775">
        <f t="shared" ref="GYE53:GYF53" si="3890">IF(OR(GYC26&lt;$C$18,GYC26&gt;($C$18+9)),0,IF($F$2=1,IF($F$53&lt;(INDEX($G$33:$AJ$33,MATCH($E$18,$G$31:$AJ$31))),GYC$28,GYC$38),GYC$28))</f>
        <v>0</v>
      </c>
      <c r="GYF53" s="775">
        <f t="shared" si="3890"/>
        <v>0</v>
      </c>
      <c r="GYG53" s="775">
        <f t="shared" ref="GYG53" si="3891">IF(OR(GYE26&lt;$C$18,GYE26&gt;($C$18+9)),0,IF($F$2=1,IF($F$53&lt;(INDEX($G$33:$AJ$33,MATCH($E$18,$G$31:$AJ$31))),GYE$28,GYE$38),GYE$28))</f>
        <v>0</v>
      </c>
      <c r="GYH53" s="775">
        <f t="shared" ref="GYH53:GYI53" si="3892">IF(OR(GYF26&lt;$C$18,GYF26&gt;($C$18+9)),0,IF($F$2=1,IF($F$53&lt;(INDEX($G$33:$AJ$33,MATCH($E$18,$G$31:$AJ$31))),GYF$28,GYF$38),GYF$28))</f>
        <v>0</v>
      </c>
      <c r="GYI53" s="775">
        <f t="shared" si="3892"/>
        <v>0</v>
      </c>
      <c r="GYJ53" s="775">
        <f t="shared" ref="GYJ53" si="3893">IF(OR(GYH26&lt;$C$18,GYH26&gt;($C$18+9)),0,IF($F$2=1,IF($F$53&lt;(INDEX($G$33:$AJ$33,MATCH($E$18,$G$31:$AJ$31))),GYH$28,GYH$38),GYH$28))</f>
        <v>0</v>
      </c>
      <c r="GYK53" s="775">
        <f t="shared" ref="GYK53:GYL53" si="3894">IF(OR(GYI26&lt;$C$18,GYI26&gt;($C$18+9)),0,IF($F$2=1,IF($F$53&lt;(INDEX($G$33:$AJ$33,MATCH($E$18,$G$31:$AJ$31))),GYI$28,GYI$38),GYI$28))</f>
        <v>0</v>
      </c>
      <c r="GYL53" s="775">
        <f t="shared" si="3894"/>
        <v>0</v>
      </c>
      <c r="GYM53" s="775">
        <f t="shared" ref="GYM53" si="3895">IF(OR(GYK26&lt;$C$18,GYK26&gt;($C$18+9)),0,IF($F$2=1,IF($F$53&lt;(INDEX($G$33:$AJ$33,MATCH($E$18,$G$31:$AJ$31))),GYK$28,GYK$38),GYK$28))</f>
        <v>0</v>
      </c>
      <c r="GYN53" s="775">
        <f t="shared" ref="GYN53:GYO53" si="3896">IF(OR(GYL26&lt;$C$18,GYL26&gt;($C$18+9)),0,IF($F$2=1,IF($F$53&lt;(INDEX($G$33:$AJ$33,MATCH($E$18,$G$31:$AJ$31))),GYL$28,GYL$38),GYL$28))</f>
        <v>0</v>
      </c>
      <c r="GYO53" s="775">
        <f t="shared" si="3896"/>
        <v>0</v>
      </c>
      <c r="GYP53" s="775">
        <f t="shared" ref="GYP53" si="3897">IF(OR(GYN26&lt;$C$18,GYN26&gt;($C$18+9)),0,IF($F$2=1,IF($F$53&lt;(INDEX($G$33:$AJ$33,MATCH($E$18,$G$31:$AJ$31))),GYN$28,GYN$38),GYN$28))</f>
        <v>0</v>
      </c>
      <c r="GYQ53" s="775">
        <f t="shared" ref="GYQ53:GYR53" si="3898">IF(OR(GYO26&lt;$C$18,GYO26&gt;($C$18+9)),0,IF($F$2=1,IF($F$53&lt;(INDEX($G$33:$AJ$33,MATCH($E$18,$G$31:$AJ$31))),GYO$28,GYO$38),GYO$28))</f>
        <v>0</v>
      </c>
      <c r="GYR53" s="775">
        <f t="shared" si="3898"/>
        <v>0</v>
      </c>
      <c r="GYS53" s="775">
        <f t="shared" ref="GYS53" si="3899">IF(OR(GYQ26&lt;$C$18,GYQ26&gt;($C$18+9)),0,IF($F$2=1,IF($F$53&lt;(INDEX($G$33:$AJ$33,MATCH($E$18,$G$31:$AJ$31))),GYQ$28,GYQ$38),GYQ$28))</f>
        <v>0</v>
      </c>
      <c r="GYT53" s="775">
        <f t="shared" ref="GYT53:GYU53" si="3900">IF(OR(GYR26&lt;$C$18,GYR26&gt;($C$18+9)),0,IF($F$2=1,IF($F$53&lt;(INDEX($G$33:$AJ$33,MATCH($E$18,$G$31:$AJ$31))),GYR$28,GYR$38),GYR$28))</f>
        <v>0</v>
      </c>
      <c r="GYU53" s="775">
        <f t="shared" si="3900"/>
        <v>0</v>
      </c>
      <c r="GYV53" s="775">
        <f t="shared" ref="GYV53" si="3901">IF(OR(GYT26&lt;$C$18,GYT26&gt;($C$18+9)),0,IF($F$2=1,IF($F$53&lt;(INDEX($G$33:$AJ$33,MATCH($E$18,$G$31:$AJ$31))),GYT$28,GYT$38),GYT$28))</f>
        <v>0</v>
      </c>
      <c r="GYW53" s="775">
        <f t="shared" ref="GYW53:GYX53" si="3902">IF(OR(GYU26&lt;$C$18,GYU26&gt;($C$18+9)),0,IF($F$2=1,IF($F$53&lt;(INDEX($G$33:$AJ$33,MATCH($E$18,$G$31:$AJ$31))),GYU$28,GYU$38),GYU$28))</f>
        <v>0</v>
      </c>
      <c r="GYX53" s="775">
        <f t="shared" si="3902"/>
        <v>0</v>
      </c>
      <c r="GYY53" s="775">
        <f t="shared" ref="GYY53" si="3903">IF(OR(GYW26&lt;$C$18,GYW26&gt;($C$18+9)),0,IF($F$2=1,IF($F$53&lt;(INDEX($G$33:$AJ$33,MATCH($E$18,$G$31:$AJ$31))),GYW$28,GYW$38),GYW$28))</f>
        <v>0</v>
      </c>
      <c r="GYZ53" s="775">
        <f t="shared" ref="GYZ53:GZA53" si="3904">IF(OR(GYX26&lt;$C$18,GYX26&gt;($C$18+9)),0,IF($F$2=1,IF($F$53&lt;(INDEX($G$33:$AJ$33,MATCH($E$18,$G$31:$AJ$31))),GYX$28,GYX$38),GYX$28))</f>
        <v>0</v>
      </c>
      <c r="GZA53" s="775">
        <f t="shared" si="3904"/>
        <v>0</v>
      </c>
      <c r="GZB53" s="775">
        <f t="shared" ref="GZB53" si="3905">IF(OR(GYZ26&lt;$C$18,GYZ26&gt;($C$18+9)),0,IF($F$2=1,IF($F$53&lt;(INDEX($G$33:$AJ$33,MATCH($E$18,$G$31:$AJ$31))),GYZ$28,GYZ$38),GYZ$28))</f>
        <v>0</v>
      </c>
      <c r="GZC53" s="775">
        <f t="shared" ref="GZC53:GZD53" si="3906">IF(OR(GZA26&lt;$C$18,GZA26&gt;($C$18+9)),0,IF($F$2=1,IF($F$53&lt;(INDEX($G$33:$AJ$33,MATCH($E$18,$G$31:$AJ$31))),GZA$28,GZA$38),GZA$28))</f>
        <v>0</v>
      </c>
      <c r="GZD53" s="775">
        <f t="shared" si="3906"/>
        <v>0</v>
      </c>
      <c r="GZE53" s="775">
        <f t="shared" ref="GZE53" si="3907">IF(OR(GZC26&lt;$C$18,GZC26&gt;($C$18+9)),0,IF($F$2=1,IF($F$53&lt;(INDEX($G$33:$AJ$33,MATCH($E$18,$G$31:$AJ$31))),GZC$28,GZC$38),GZC$28))</f>
        <v>0</v>
      </c>
      <c r="GZF53" s="775">
        <f t="shared" ref="GZF53:GZG53" si="3908">IF(OR(GZD26&lt;$C$18,GZD26&gt;($C$18+9)),0,IF($F$2=1,IF($F$53&lt;(INDEX($G$33:$AJ$33,MATCH($E$18,$G$31:$AJ$31))),GZD$28,GZD$38),GZD$28))</f>
        <v>0</v>
      </c>
      <c r="GZG53" s="775">
        <f t="shared" si="3908"/>
        <v>0</v>
      </c>
      <c r="GZH53" s="775">
        <f t="shared" ref="GZH53" si="3909">IF(OR(GZF26&lt;$C$18,GZF26&gt;($C$18+9)),0,IF($F$2=1,IF($F$53&lt;(INDEX($G$33:$AJ$33,MATCH($E$18,$G$31:$AJ$31))),GZF$28,GZF$38),GZF$28))</f>
        <v>0</v>
      </c>
      <c r="GZI53" s="775">
        <f t="shared" ref="GZI53:GZJ53" si="3910">IF(OR(GZG26&lt;$C$18,GZG26&gt;($C$18+9)),0,IF($F$2=1,IF($F$53&lt;(INDEX($G$33:$AJ$33,MATCH($E$18,$G$31:$AJ$31))),GZG$28,GZG$38),GZG$28))</f>
        <v>0</v>
      </c>
      <c r="GZJ53" s="775">
        <f t="shared" si="3910"/>
        <v>0</v>
      </c>
      <c r="GZK53" s="775">
        <f t="shared" ref="GZK53" si="3911">IF(OR(GZI26&lt;$C$18,GZI26&gt;($C$18+9)),0,IF($F$2=1,IF($F$53&lt;(INDEX($G$33:$AJ$33,MATCH($E$18,$G$31:$AJ$31))),GZI$28,GZI$38),GZI$28))</f>
        <v>0</v>
      </c>
      <c r="GZL53" s="775">
        <f t="shared" ref="GZL53:GZM53" si="3912">IF(OR(GZJ26&lt;$C$18,GZJ26&gt;($C$18+9)),0,IF($F$2=1,IF($F$53&lt;(INDEX($G$33:$AJ$33,MATCH($E$18,$G$31:$AJ$31))),GZJ$28,GZJ$38),GZJ$28))</f>
        <v>0</v>
      </c>
      <c r="GZM53" s="775">
        <f t="shared" si="3912"/>
        <v>0</v>
      </c>
      <c r="GZN53" s="775">
        <f t="shared" ref="GZN53" si="3913">IF(OR(GZL26&lt;$C$18,GZL26&gt;($C$18+9)),0,IF($F$2=1,IF($F$53&lt;(INDEX($G$33:$AJ$33,MATCH($E$18,$G$31:$AJ$31))),GZL$28,GZL$38),GZL$28))</f>
        <v>0</v>
      </c>
      <c r="GZO53" s="775">
        <f t="shared" ref="GZO53:GZP53" si="3914">IF(OR(GZM26&lt;$C$18,GZM26&gt;($C$18+9)),0,IF($F$2=1,IF($F$53&lt;(INDEX($G$33:$AJ$33,MATCH($E$18,$G$31:$AJ$31))),GZM$28,GZM$38),GZM$28))</f>
        <v>0</v>
      </c>
      <c r="GZP53" s="775">
        <f t="shared" si="3914"/>
        <v>0</v>
      </c>
      <c r="GZQ53" s="775">
        <f t="shared" ref="GZQ53" si="3915">IF(OR(GZO26&lt;$C$18,GZO26&gt;($C$18+9)),0,IF($F$2=1,IF($F$53&lt;(INDEX($G$33:$AJ$33,MATCH($E$18,$G$31:$AJ$31))),GZO$28,GZO$38),GZO$28))</f>
        <v>0</v>
      </c>
      <c r="GZR53" s="775">
        <f t="shared" ref="GZR53:GZS53" si="3916">IF(OR(GZP26&lt;$C$18,GZP26&gt;($C$18+9)),0,IF($F$2=1,IF($F$53&lt;(INDEX($G$33:$AJ$33,MATCH($E$18,$G$31:$AJ$31))),GZP$28,GZP$38),GZP$28))</f>
        <v>0</v>
      </c>
      <c r="GZS53" s="775">
        <f t="shared" si="3916"/>
        <v>0</v>
      </c>
      <c r="GZT53" s="775">
        <f t="shared" ref="GZT53" si="3917">IF(OR(GZR26&lt;$C$18,GZR26&gt;($C$18+9)),0,IF($F$2=1,IF($F$53&lt;(INDEX($G$33:$AJ$33,MATCH($E$18,$G$31:$AJ$31))),GZR$28,GZR$38),GZR$28))</f>
        <v>0</v>
      </c>
      <c r="GZU53" s="775">
        <f t="shared" ref="GZU53:GZV53" si="3918">IF(OR(GZS26&lt;$C$18,GZS26&gt;($C$18+9)),0,IF($F$2=1,IF($F$53&lt;(INDEX($G$33:$AJ$33,MATCH($E$18,$G$31:$AJ$31))),GZS$28,GZS$38),GZS$28))</f>
        <v>0</v>
      </c>
      <c r="GZV53" s="775">
        <f t="shared" si="3918"/>
        <v>0</v>
      </c>
      <c r="GZW53" s="775">
        <f t="shared" ref="GZW53" si="3919">IF(OR(GZU26&lt;$C$18,GZU26&gt;($C$18+9)),0,IF($F$2=1,IF($F$53&lt;(INDEX($G$33:$AJ$33,MATCH($E$18,$G$31:$AJ$31))),GZU$28,GZU$38),GZU$28))</f>
        <v>0</v>
      </c>
      <c r="GZX53" s="775">
        <f t="shared" ref="GZX53:GZY53" si="3920">IF(OR(GZV26&lt;$C$18,GZV26&gt;($C$18+9)),0,IF($F$2=1,IF($F$53&lt;(INDEX($G$33:$AJ$33,MATCH($E$18,$G$31:$AJ$31))),GZV$28,GZV$38),GZV$28))</f>
        <v>0</v>
      </c>
      <c r="GZY53" s="775">
        <f t="shared" si="3920"/>
        <v>0</v>
      </c>
      <c r="GZZ53" s="775">
        <f t="shared" ref="GZZ53" si="3921">IF(OR(GZX26&lt;$C$18,GZX26&gt;($C$18+9)),0,IF($F$2=1,IF($F$53&lt;(INDEX($G$33:$AJ$33,MATCH($E$18,$G$31:$AJ$31))),GZX$28,GZX$38),GZX$28))</f>
        <v>0</v>
      </c>
      <c r="HAA53" s="775">
        <f t="shared" ref="HAA53:HAB53" si="3922">IF(OR(GZY26&lt;$C$18,GZY26&gt;($C$18+9)),0,IF($F$2=1,IF($F$53&lt;(INDEX($G$33:$AJ$33,MATCH($E$18,$G$31:$AJ$31))),GZY$28,GZY$38),GZY$28))</f>
        <v>0</v>
      </c>
      <c r="HAB53" s="775">
        <f t="shared" si="3922"/>
        <v>0</v>
      </c>
      <c r="HAC53" s="775">
        <f t="shared" ref="HAC53" si="3923">IF(OR(HAA26&lt;$C$18,HAA26&gt;($C$18+9)),0,IF($F$2=1,IF($F$53&lt;(INDEX($G$33:$AJ$33,MATCH($E$18,$G$31:$AJ$31))),HAA$28,HAA$38),HAA$28))</f>
        <v>0</v>
      </c>
      <c r="HAD53" s="775">
        <f t="shared" ref="HAD53:HAE53" si="3924">IF(OR(HAB26&lt;$C$18,HAB26&gt;($C$18+9)),0,IF($F$2=1,IF($F$53&lt;(INDEX($G$33:$AJ$33,MATCH($E$18,$G$31:$AJ$31))),HAB$28,HAB$38),HAB$28))</f>
        <v>0</v>
      </c>
      <c r="HAE53" s="775">
        <f t="shared" si="3924"/>
        <v>0</v>
      </c>
      <c r="HAF53" s="775">
        <f t="shared" ref="HAF53" si="3925">IF(OR(HAD26&lt;$C$18,HAD26&gt;($C$18+9)),0,IF($F$2=1,IF($F$53&lt;(INDEX($G$33:$AJ$33,MATCH($E$18,$G$31:$AJ$31))),HAD$28,HAD$38),HAD$28))</f>
        <v>0</v>
      </c>
      <c r="HAG53" s="775">
        <f t="shared" ref="HAG53:HAH53" si="3926">IF(OR(HAE26&lt;$C$18,HAE26&gt;($C$18+9)),0,IF($F$2=1,IF($F$53&lt;(INDEX($G$33:$AJ$33,MATCH($E$18,$G$31:$AJ$31))),HAE$28,HAE$38),HAE$28))</f>
        <v>0</v>
      </c>
      <c r="HAH53" s="775">
        <f t="shared" si="3926"/>
        <v>0</v>
      </c>
      <c r="HAI53" s="775">
        <f t="shared" ref="HAI53" si="3927">IF(OR(HAG26&lt;$C$18,HAG26&gt;($C$18+9)),0,IF($F$2=1,IF($F$53&lt;(INDEX($G$33:$AJ$33,MATCH($E$18,$G$31:$AJ$31))),HAG$28,HAG$38),HAG$28))</f>
        <v>0</v>
      </c>
      <c r="HAJ53" s="775">
        <f t="shared" ref="HAJ53:HAK53" si="3928">IF(OR(HAH26&lt;$C$18,HAH26&gt;($C$18+9)),0,IF($F$2=1,IF($F$53&lt;(INDEX($G$33:$AJ$33,MATCH($E$18,$G$31:$AJ$31))),HAH$28,HAH$38),HAH$28))</f>
        <v>0</v>
      </c>
      <c r="HAK53" s="775">
        <f t="shared" si="3928"/>
        <v>0</v>
      </c>
      <c r="HAL53" s="775">
        <f t="shared" ref="HAL53" si="3929">IF(OR(HAJ26&lt;$C$18,HAJ26&gt;($C$18+9)),0,IF($F$2=1,IF($F$53&lt;(INDEX($G$33:$AJ$33,MATCH($E$18,$G$31:$AJ$31))),HAJ$28,HAJ$38),HAJ$28))</f>
        <v>0</v>
      </c>
      <c r="HAM53" s="775">
        <f t="shared" ref="HAM53:HAN53" si="3930">IF(OR(HAK26&lt;$C$18,HAK26&gt;($C$18+9)),0,IF($F$2=1,IF($F$53&lt;(INDEX($G$33:$AJ$33,MATCH($E$18,$G$31:$AJ$31))),HAK$28,HAK$38),HAK$28))</f>
        <v>0</v>
      </c>
      <c r="HAN53" s="775">
        <f t="shared" si="3930"/>
        <v>0</v>
      </c>
      <c r="HAO53" s="775">
        <f t="shared" ref="HAO53" si="3931">IF(OR(HAM26&lt;$C$18,HAM26&gt;($C$18+9)),0,IF($F$2=1,IF($F$53&lt;(INDEX($G$33:$AJ$33,MATCH($E$18,$G$31:$AJ$31))),HAM$28,HAM$38),HAM$28))</f>
        <v>0</v>
      </c>
      <c r="HAP53" s="775">
        <f t="shared" ref="HAP53:HAQ53" si="3932">IF(OR(HAN26&lt;$C$18,HAN26&gt;($C$18+9)),0,IF($F$2=1,IF($F$53&lt;(INDEX($G$33:$AJ$33,MATCH($E$18,$G$31:$AJ$31))),HAN$28,HAN$38),HAN$28))</f>
        <v>0</v>
      </c>
      <c r="HAQ53" s="775">
        <f t="shared" si="3932"/>
        <v>0</v>
      </c>
      <c r="HAR53" s="775">
        <f t="shared" ref="HAR53" si="3933">IF(OR(HAP26&lt;$C$18,HAP26&gt;($C$18+9)),0,IF($F$2=1,IF($F$53&lt;(INDEX($G$33:$AJ$33,MATCH($E$18,$G$31:$AJ$31))),HAP$28,HAP$38),HAP$28))</f>
        <v>0</v>
      </c>
      <c r="HAS53" s="775">
        <f t="shared" ref="HAS53:HAT53" si="3934">IF(OR(HAQ26&lt;$C$18,HAQ26&gt;($C$18+9)),0,IF($F$2=1,IF($F$53&lt;(INDEX($G$33:$AJ$33,MATCH($E$18,$G$31:$AJ$31))),HAQ$28,HAQ$38),HAQ$28))</f>
        <v>0</v>
      </c>
      <c r="HAT53" s="775">
        <f t="shared" si="3934"/>
        <v>0</v>
      </c>
      <c r="HAU53" s="775">
        <f t="shared" ref="HAU53" si="3935">IF(OR(HAS26&lt;$C$18,HAS26&gt;($C$18+9)),0,IF($F$2=1,IF($F$53&lt;(INDEX($G$33:$AJ$33,MATCH($E$18,$G$31:$AJ$31))),HAS$28,HAS$38),HAS$28))</f>
        <v>0</v>
      </c>
      <c r="HAV53" s="775">
        <f t="shared" ref="HAV53:HAW53" si="3936">IF(OR(HAT26&lt;$C$18,HAT26&gt;($C$18+9)),0,IF($F$2=1,IF($F$53&lt;(INDEX($G$33:$AJ$33,MATCH($E$18,$G$31:$AJ$31))),HAT$28,HAT$38),HAT$28))</f>
        <v>0</v>
      </c>
      <c r="HAW53" s="775">
        <f t="shared" si="3936"/>
        <v>0</v>
      </c>
      <c r="HAX53" s="775">
        <f t="shared" ref="HAX53" si="3937">IF(OR(HAV26&lt;$C$18,HAV26&gt;($C$18+9)),0,IF($F$2=1,IF($F$53&lt;(INDEX($G$33:$AJ$33,MATCH($E$18,$G$31:$AJ$31))),HAV$28,HAV$38),HAV$28))</f>
        <v>0</v>
      </c>
      <c r="HAY53" s="775">
        <f t="shared" ref="HAY53:HAZ53" si="3938">IF(OR(HAW26&lt;$C$18,HAW26&gt;($C$18+9)),0,IF($F$2=1,IF($F$53&lt;(INDEX($G$33:$AJ$33,MATCH($E$18,$G$31:$AJ$31))),HAW$28,HAW$38),HAW$28))</f>
        <v>0</v>
      </c>
      <c r="HAZ53" s="775">
        <f t="shared" si="3938"/>
        <v>0</v>
      </c>
      <c r="HBA53" s="775">
        <f t="shared" ref="HBA53" si="3939">IF(OR(HAY26&lt;$C$18,HAY26&gt;($C$18+9)),0,IF($F$2=1,IF($F$53&lt;(INDEX($G$33:$AJ$33,MATCH($E$18,$G$31:$AJ$31))),HAY$28,HAY$38),HAY$28))</f>
        <v>0</v>
      </c>
      <c r="HBB53" s="775">
        <f t="shared" ref="HBB53:HBC53" si="3940">IF(OR(HAZ26&lt;$C$18,HAZ26&gt;($C$18+9)),0,IF($F$2=1,IF($F$53&lt;(INDEX($G$33:$AJ$33,MATCH($E$18,$G$31:$AJ$31))),HAZ$28,HAZ$38),HAZ$28))</f>
        <v>0</v>
      </c>
      <c r="HBC53" s="775">
        <f t="shared" si="3940"/>
        <v>0</v>
      </c>
      <c r="HBD53" s="775">
        <f t="shared" ref="HBD53" si="3941">IF(OR(HBB26&lt;$C$18,HBB26&gt;($C$18+9)),0,IF($F$2=1,IF($F$53&lt;(INDEX($G$33:$AJ$33,MATCH($E$18,$G$31:$AJ$31))),HBB$28,HBB$38),HBB$28))</f>
        <v>0</v>
      </c>
      <c r="HBE53" s="775">
        <f t="shared" ref="HBE53:HBF53" si="3942">IF(OR(HBC26&lt;$C$18,HBC26&gt;($C$18+9)),0,IF($F$2=1,IF($F$53&lt;(INDEX($G$33:$AJ$33,MATCH($E$18,$G$31:$AJ$31))),HBC$28,HBC$38),HBC$28))</f>
        <v>0</v>
      </c>
      <c r="HBF53" s="775">
        <f t="shared" si="3942"/>
        <v>0</v>
      </c>
      <c r="HBG53" s="775">
        <f t="shared" ref="HBG53" si="3943">IF(OR(HBE26&lt;$C$18,HBE26&gt;($C$18+9)),0,IF($F$2=1,IF($F$53&lt;(INDEX($G$33:$AJ$33,MATCH($E$18,$G$31:$AJ$31))),HBE$28,HBE$38),HBE$28))</f>
        <v>0</v>
      </c>
      <c r="HBH53" s="775">
        <f t="shared" ref="HBH53:HBI53" si="3944">IF(OR(HBF26&lt;$C$18,HBF26&gt;($C$18+9)),0,IF($F$2=1,IF($F$53&lt;(INDEX($G$33:$AJ$33,MATCH($E$18,$G$31:$AJ$31))),HBF$28,HBF$38),HBF$28))</f>
        <v>0</v>
      </c>
      <c r="HBI53" s="775">
        <f t="shared" si="3944"/>
        <v>0</v>
      </c>
      <c r="HBJ53" s="775">
        <f t="shared" ref="HBJ53" si="3945">IF(OR(HBH26&lt;$C$18,HBH26&gt;($C$18+9)),0,IF($F$2=1,IF($F$53&lt;(INDEX($G$33:$AJ$33,MATCH($E$18,$G$31:$AJ$31))),HBH$28,HBH$38),HBH$28))</f>
        <v>0</v>
      </c>
      <c r="HBK53" s="775">
        <f t="shared" ref="HBK53:HBL53" si="3946">IF(OR(HBI26&lt;$C$18,HBI26&gt;($C$18+9)),0,IF($F$2=1,IF($F$53&lt;(INDEX($G$33:$AJ$33,MATCH($E$18,$G$31:$AJ$31))),HBI$28,HBI$38),HBI$28))</f>
        <v>0</v>
      </c>
      <c r="HBL53" s="775">
        <f t="shared" si="3946"/>
        <v>0</v>
      </c>
      <c r="HBM53" s="775">
        <f t="shared" ref="HBM53" si="3947">IF(OR(HBK26&lt;$C$18,HBK26&gt;($C$18+9)),0,IF($F$2=1,IF($F$53&lt;(INDEX($G$33:$AJ$33,MATCH($E$18,$G$31:$AJ$31))),HBK$28,HBK$38),HBK$28))</f>
        <v>0</v>
      </c>
      <c r="HBN53" s="775">
        <f t="shared" ref="HBN53:HBO53" si="3948">IF(OR(HBL26&lt;$C$18,HBL26&gt;($C$18+9)),0,IF($F$2=1,IF($F$53&lt;(INDEX($G$33:$AJ$33,MATCH($E$18,$G$31:$AJ$31))),HBL$28,HBL$38),HBL$28))</f>
        <v>0</v>
      </c>
      <c r="HBO53" s="775">
        <f t="shared" si="3948"/>
        <v>0</v>
      </c>
      <c r="HBP53" s="775">
        <f t="shared" ref="HBP53" si="3949">IF(OR(HBN26&lt;$C$18,HBN26&gt;($C$18+9)),0,IF($F$2=1,IF($F$53&lt;(INDEX($G$33:$AJ$33,MATCH($E$18,$G$31:$AJ$31))),HBN$28,HBN$38),HBN$28))</f>
        <v>0</v>
      </c>
      <c r="HBQ53" s="775">
        <f t="shared" ref="HBQ53:HBR53" si="3950">IF(OR(HBO26&lt;$C$18,HBO26&gt;($C$18+9)),0,IF($F$2=1,IF($F$53&lt;(INDEX($G$33:$AJ$33,MATCH($E$18,$G$31:$AJ$31))),HBO$28,HBO$38),HBO$28))</f>
        <v>0</v>
      </c>
      <c r="HBR53" s="775">
        <f t="shared" si="3950"/>
        <v>0</v>
      </c>
      <c r="HBS53" s="775">
        <f t="shared" ref="HBS53" si="3951">IF(OR(HBQ26&lt;$C$18,HBQ26&gt;($C$18+9)),0,IF($F$2=1,IF($F$53&lt;(INDEX($G$33:$AJ$33,MATCH($E$18,$G$31:$AJ$31))),HBQ$28,HBQ$38),HBQ$28))</f>
        <v>0</v>
      </c>
      <c r="HBT53" s="775">
        <f t="shared" ref="HBT53:HBU53" si="3952">IF(OR(HBR26&lt;$C$18,HBR26&gt;($C$18+9)),0,IF($F$2=1,IF($F$53&lt;(INDEX($G$33:$AJ$33,MATCH($E$18,$G$31:$AJ$31))),HBR$28,HBR$38),HBR$28))</f>
        <v>0</v>
      </c>
      <c r="HBU53" s="775">
        <f t="shared" si="3952"/>
        <v>0</v>
      </c>
      <c r="HBV53" s="775">
        <f t="shared" ref="HBV53" si="3953">IF(OR(HBT26&lt;$C$18,HBT26&gt;($C$18+9)),0,IF($F$2=1,IF($F$53&lt;(INDEX($G$33:$AJ$33,MATCH($E$18,$G$31:$AJ$31))),HBT$28,HBT$38),HBT$28))</f>
        <v>0</v>
      </c>
      <c r="HBW53" s="775">
        <f t="shared" ref="HBW53:HBX53" si="3954">IF(OR(HBU26&lt;$C$18,HBU26&gt;($C$18+9)),0,IF($F$2=1,IF($F$53&lt;(INDEX($G$33:$AJ$33,MATCH($E$18,$G$31:$AJ$31))),HBU$28,HBU$38),HBU$28))</f>
        <v>0</v>
      </c>
      <c r="HBX53" s="775">
        <f t="shared" si="3954"/>
        <v>0</v>
      </c>
      <c r="HBY53" s="775">
        <f t="shared" ref="HBY53" si="3955">IF(OR(HBW26&lt;$C$18,HBW26&gt;($C$18+9)),0,IF($F$2=1,IF($F$53&lt;(INDEX($G$33:$AJ$33,MATCH($E$18,$G$31:$AJ$31))),HBW$28,HBW$38),HBW$28))</f>
        <v>0</v>
      </c>
      <c r="HBZ53" s="775">
        <f t="shared" ref="HBZ53:HCA53" si="3956">IF(OR(HBX26&lt;$C$18,HBX26&gt;($C$18+9)),0,IF($F$2=1,IF($F$53&lt;(INDEX($G$33:$AJ$33,MATCH($E$18,$G$31:$AJ$31))),HBX$28,HBX$38),HBX$28))</f>
        <v>0</v>
      </c>
      <c r="HCA53" s="775">
        <f t="shared" si="3956"/>
        <v>0</v>
      </c>
      <c r="HCB53" s="775">
        <f t="shared" ref="HCB53" si="3957">IF(OR(HBZ26&lt;$C$18,HBZ26&gt;($C$18+9)),0,IF($F$2=1,IF($F$53&lt;(INDEX($G$33:$AJ$33,MATCH($E$18,$G$31:$AJ$31))),HBZ$28,HBZ$38),HBZ$28))</f>
        <v>0</v>
      </c>
      <c r="HCC53" s="775">
        <f t="shared" ref="HCC53:HCD53" si="3958">IF(OR(HCA26&lt;$C$18,HCA26&gt;($C$18+9)),0,IF($F$2=1,IF($F$53&lt;(INDEX($G$33:$AJ$33,MATCH($E$18,$G$31:$AJ$31))),HCA$28,HCA$38),HCA$28))</f>
        <v>0</v>
      </c>
      <c r="HCD53" s="775">
        <f t="shared" si="3958"/>
        <v>0</v>
      </c>
      <c r="HCE53" s="775">
        <f t="shared" ref="HCE53" si="3959">IF(OR(HCC26&lt;$C$18,HCC26&gt;($C$18+9)),0,IF($F$2=1,IF($F$53&lt;(INDEX($G$33:$AJ$33,MATCH($E$18,$G$31:$AJ$31))),HCC$28,HCC$38),HCC$28))</f>
        <v>0</v>
      </c>
      <c r="HCF53" s="775">
        <f t="shared" ref="HCF53:HCG53" si="3960">IF(OR(HCD26&lt;$C$18,HCD26&gt;($C$18+9)),0,IF($F$2=1,IF($F$53&lt;(INDEX($G$33:$AJ$33,MATCH($E$18,$G$31:$AJ$31))),HCD$28,HCD$38),HCD$28))</f>
        <v>0</v>
      </c>
      <c r="HCG53" s="775">
        <f t="shared" si="3960"/>
        <v>0</v>
      </c>
      <c r="HCH53" s="775">
        <f t="shared" ref="HCH53" si="3961">IF(OR(HCF26&lt;$C$18,HCF26&gt;($C$18+9)),0,IF($F$2=1,IF($F$53&lt;(INDEX($G$33:$AJ$33,MATCH($E$18,$G$31:$AJ$31))),HCF$28,HCF$38),HCF$28))</f>
        <v>0</v>
      </c>
      <c r="HCI53" s="775">
        <f t="shared" ref="HCI53:HCJ53" si="3962">IF(OR(HCG26&lt;$C$18,HCG26&gt;($C$18+9)),0,IF($F$2=1,IF($F$53&lt;(INDEX($G$33:$AJ$33,MATCH($E$18,$G$31:$AJ$31))),HCG$28,HCG$38),HCG$28))</f>
        <v>0</v>
      </c>
      <c r="HCJ53" s="775">
        <f t="shared" si="3962"/>
        <v>0</v>
      </c>
      <c r="HCK53" s="775">
        <f t="shared" ref="HCK53" si="3963">IF(OR(HCI26&lt;$C$18,HCI26&gt;($C$18+9)),0,IF($F$2=1,IF($F$53&lt;(INDEX($G$33:$AJ$33,MATCH($E$18,$G$31:$AJ$31))),HCI$28,HCI$38),HCI$28))</f>
        <v>0</v>
      </c>
      <c r="HCL53" s="775">
        <f t="shared" ref="HCL53:HCM53" si="3964">IF(OR(HCJ26&lt;$C$18,HCJ26&gt;($C$18+9)),0,IF($F$2=1,IF($F$53&lt;(INDEX($G$33:$AJ$33,MATCH($E$18,$G$31:$AJ$31))),HCJ$28,HCJ$38),HCJ$28))</f>
        <v>0</v>
      </c>
      <c r="HCM53" s="775">
        <f t="shared" si="3964"/>
        <v>0</v>
      </c>
      <c r="HCN53" s="775">
        <f t="shared" ref="HCN53" si="3965">IF(OR(HCL26&lt;$C$18,HCL26&gt;($C$18+9)),0,IF($F$2=1,IF($F$53&lt;(INDEX($G$33:$AJ$33,MATCH($E$18,$G$31:$AJ$31))),HCL$28,HCL$38),HCL$28))</f>
        <v>0</v>
      </c>
      <c r="HCO53" s="775">
        <f t="shared" ref="HCO53:HCP53" si="3966">IF(OR(HCM26&lt;$C$18,HCM26&gt;($C$18+9)),0,IF($F$2=1,IF($F$53&lt;(INDEX($G$33:$AJ$33,MATCH($E$18,$G$31:$AJ$31))),HCM$28,HCM$38),HCM$28))</f>
        <v>0</v>
      </c>
      <c r="HCP53" s="775">
        <f t="shared" si="3966"/>
        <v>0</v>
      </c>
      <c r="HCQ53" s="775">
        <f t="shared" ref="HCQ53" si="3967">IF(OR(HCO26&lt;$C$18,HCO26&gt;($C$18+9)),0,IF($F$2=1,IF($F$53&lt;(INDEX($G$33:$AJ$33,MATCH($E$18,$G$31:$AJ$31))),HCO$28,HCO$38),HCO$28))</f>
        <v>0</v>
      </c>
      <c r="HCR53" s="775">
        <f t="shared" ref="HCR53:HCS53" si="3968">IF(OR(HCP26&lt;$C$18,HCP26&gt;($C$18+9)),0,IF($F$2=1,IF($F$53&lt;(INDEX($G$33:$AJ$33,MATCH($E$18,$G$31:$AJ$31))),HCP$28,HCP$38),HCP$28))</f>
        <v>0</v>
      </c>
      <c r="HCS53" s="775">
        <f t="shared" si="3968"/>
        <v>0</v>
      </c>
      <c r="HCT53" s="775">
        <f t="shared" ref="HCT53" si="3969">IF(OR(HCR26&lt;$C$18,HCR26&gt;($C$18+9)),0,IF($F$2=1,IF($F$53&lt;(INDEX($G$33:$AJ$33,MATCH($E$18,$G$31:$AJ$31))),HCR$28,HCR$38),HCR$28))</f>
        <v>0</v>
      </c>
      <c r="HCU53" s="775">
        <f t="shared" ref="HCU53:HCV53" si="3970">IF(OR(HCS26&lt;$C$18,HCS26&gt;($C$18+9)),0,IF($F$2=1,IF($F$53&lt;(INDEX($G$33:$AJ$33,MATCH($E$18,$G$31:$AJ$31))),HCS$28,HCS$38),HCS$28))</f>
        <v>0</v>
      </c>
      <c r="HCV53" s="775">
        <f t="shared" si="3970"/>
        <v>0</v>
      </c>
      <c r="HCW53" s="775">
        <f t="shared" ref="HCW53" si="3971">IF(OR(HCU26&lt;$C$18,HCU26&gt;($C$18+9)),0,IF($F$2=1,IF($F$53&lt;(INDEX($G$33:$AJ$33,MATCH($E$18,$G$31:$AJ$31))),HCU$28,HCU$38),HCU$28))</f>
        <v>0</v>
      </c>
      <c r="HCX53" s="775">
        <f t="shared" ref="HCX53:HCY53" si="3972">IF(OR(HCV26&lt;$C$18,HCV26&gt;($C$18+9)),0,IF($F$2=1,IF($F$53&lt;(INDEX($G$33:$AJ$33,MATCH($E$18,$G$31:$AJ$31))),HCV$28,HCV$38),HCV$28))</f>
        <v>0</v>
      </c>
      <c r="HCY53" s="775">
        <f t="shared" si="3972"/>
        <v>0</v>
      </c>
      <c r="HCZ53" s="775">
        <f t="shared" ref="HCZ53" si="3973">IF(OR(HCX26&lt;$C$18,HCX26&gt;($C$18+9)),0,IF($F$2=1,IF($F$53&lt;(INDEX($G$33:$AJ$33,MATCH($E$18,$G$31:$AJ$31))),HCX$28,HCX$38),HCX$28))</f>
        <v>0</v>
      </c>
      <c r="HDA53" s="775">
        <f t="shared" ref="HDA53:HDB53" si="3974">IF(OR(HCY26&lt;$C$18,HCY26&gt;($C$18+9)),0,IF($F$2=1,IF($F$53&lt;(INDEX($G$33:$AJ$33,MATCH($E$18,$G$31:$AJ$31))),HCY$28,HCY$38),HCY$28))</f>
        <v>0</v>
      </c>
      <c r="HDB53" s="775">
        <f t="shared" si="3974"/>
        <v>0</v>
      </c>
      <c r="HDC53" s="775">
        <f t="shared" ref="HDC53" si="3975">IF(OR(HDA26&lt;$C$18,HDA26&gt;($C$18+9)),0,IF($F$2=1,IF($F$53&lt;(INDEX($G$33:$AJ$33,MATCH($E$18,$G$31:$AJ$31))),HDA$28,HDA$38),HDA$28))</f>
        <v>0</v>
      </c>
      <c r="HDD53" s="775">
        <f t="shared" ref="HDD53:HDE53" si="3976">IF(OR(HDB26&lt;$C$18,HDB26&gt;($C$18+9)),0,IF($F$2=1,IF($F$53&lt;(INDEX($G$33:$AJ$33,MATCH($E$18,$G$31:$AJ$31))),HDB$28,HDB$38),HDB$28))</f>
        <v>0</v>
      </c>
      <c r="HDE53" s="775">
        <f t="shared" si="3976"/>
        <v>0</v>
      </c>
      <c r="HDF53" s="775">
        <f t="shared" ref="HDF53" si="3977">IF(OR(HDD26&lt;$C$18,HDD26&gt;($C$18+9)),0,IF($F$2=1,IF($F$53&lt;(INDEX($G$33:$AJ$33,MATCH($E$18,$G$31:$AJ$31))),HDD$28,HDD$38),HDD$28))</f>
        <v>0</v>
      </c>
      <c r="HDG53" s="775">
        <f t="shared" ref="HDG53:HDH53" si="3978">IF(OR(HDE26&lt;$C$18,HDE26&gt;($C$18+9)),0,IF($F$2=1,IF($F$53&lt;(INDEX($G$33:$AJ$33,MATCH($E$18,$G$31:$AJ$31))),HDE$28,HDE$38),HDE$28))</f>
        <v>0</v>
      </c>
      <c r="HDH53" s="775">
        <f t="shared" si="3978"/>
        <v>0</v>
      </c>
      <c r="HDI53" s="775">
        <f t="shared" ref="HDI53" si="3979">IF(OR(HDG26&lt;$C$18,HDG26&gt;($C$18+9)),0,IF($F$2=1,IF($F$53&lt;(INDEX($G$33:$AJ$33,MATCH($E$18,$G$31:$AJ$31))),HDG$28,HDG$38),HDG$28))</f>
        <v>0</v>
      </c>
      <c r="HDJ53" s="775">
        <f t="shared" ref="HDJ53:HDK53" si="3980">IF(OR(HDH26&lt;$C$18,HDH26&gt;($C$18+9)),0,IF($F$2=1,IF($F$53&lt;(INDEX($G$33:$AJ$33,MATCH($E$18,$G$31:$AJ$31))),HDH$28,HDH$38),HDH$28))</f>
        <v>0</v>
      </c>
      <c r="HDK53" s="775">
        <f t="shared" si="3980"/>
        <v>0</v>
      </c>
      <c r="HDL53" s="775">
        <f t="shared" ref="HDL53" si="3981">IF(OR(HDJ26&lt;$C$18,HDJ26&gt;($C$18+9)),0,IF($F$2=1,IF($F$53&lt;(INDEX($G$33:$AJ$33,MATCH($E$18,$G$31:$AJ$31))),HDJ$28,HDJ$38),HDJ$28))</f>
        <v>0</v>
      </c>
      <c r="HDM53" s="775">
        <f t="shared" ref="HDM53:HDN53" si="3982">IF(OR(HDK26&lt;$C$18,HDK26&gt;($C$18+9)),0,IF($F$2=1,IF($F$53&lt;(INDEX($G$33:$AJ$33,MATCH($E$18,$G$31:$AJ$31))),HDK$28,HDK$38),HDK$28))</f>
        <v>0</v>
      </c>
      <c r="HDN53" s="775">
        <f t="shared" si="3982"/>
        <v>0</v>
      </c>
      <c r="HDO53" s="775">
        <f t="shared" ref="HDO53" si="3983">IF(OR(HDM26&lt;$C$18,HDM26&gt;($C$18+9)),0,IF($F$2=1,IF($F$53&lt;(INDEX($G$33:$AJ$33,MATCH($E$18,$G$31:$AJ$31))),HDM$28,HDM$38),HDM$28))</f>
        <v>0</v>
      </c>
      <c r="HDP53" s="775">
        <f t="shared" ref="HDP53:HDQ53" si="3984">IF(OR(HDN26&lt;$C$18,HDN26&gt;($C$18+9)),0,IF($F$2=1,IF($F$53&lt;(INDEX($G$33:$AJ$33,MATCH($E$18,$G$31:$AJ$31))),HDN$28,HDN$38),HDN$28))</f>
        <v>0</v>
      </c>
      <c r="HDQ53" s="775">
        <f t="shared" si="3984"/>
        <v>0</v>
      </c>
      <c r="HDR53" s="775">
        <f t="shared" ref="HDR53" si="3985">IF(OR(HDP26&lt;$C$18,HDP26&gt;($C$18+9)),0,IF($F$2=1,IF($F$53&lt;(INDEX($G$33:$AJ$33,MATCH($E$18,$G$31:$AJ$31))),HDP$28,HDP$38),HDP$28))</f>
        <v>0</v>
      </c>
      <c r="HDS53" s="775">
        <f t="shared" ref="HDS53:HDT53" si="3986">IF(OR(HDQ26&lt;$C$18,HDQ26&gt;($C$18+9)),0,IF($F$2=1,IF($F$53&lt;(INDEX($G$33:$AJ$33,MATCH($E$18,$G$31:$AJ$31))),HDQ$28,HDQ$38),HDQ$28))</f>
        <v>0</v>
      </c>
      <c r="HDT53" s="775">
        <f t="shared" si="3986"/>
        <v>0</v>
      </c>
      <c r="HDU53" s="775">
        <f t="shared" ref="HDU53" si="3987">IF(OR(HDS26&lt;$C$18,HDS26&gt;($C$18+9)),0,IF($F$2=1,IF($F$53&lt;(INDEX($G$33:$AJ$33,MATCH($E$18,$G$31:$AJ$31))),HDS$28,HDS$38),HDS$28))</f>
        <v>0</v>
      </c>
      <c r="HDV53" s="775">
        <f t="shared" ref="HDV53:HDW53" si="3988">IF(OR(HDT26&lt;$C$18,HDT26&gt;($C$18+9)),0,IF($F$2=1,IF($F$53&lt;(INDEX($G$33:$AJ$33,MATCH($E$18,$G$31:$AJ$31))),HDT$28,HDT$38),HDT$28))</f>
        <v>0</v>
      </c>
      <c r="HDW53" s="775">
        <f t="shared" si="3988"/>
        <v>0</v>
      </c>
      <c r="HDX53" s="775">
        <f t="shared" ref="HDX53" si="3989">IF(OR(HDV26&lt;$C$18,HDV26&gt;($C$18+9)),0,IF($F$2=1,IF($F$53&lt;(INDEX($G$33:$AJ$33,MATCH($E$18,$G$31:$AJ$31))),HDV$28,HDV$38),HDV$28))</f>
        <v>0</v>
      </c>
      <c r="HDY53" s="775">
        <f t="shared" ref="HDY53:HDZ53" si="3990">IF(OR(HDW26&lt;$C$18,HDW26&gt;($C$18+9)),0,IF($F$2=1,IF($F$53&lt;(INDEX($G$33:$AJ$33,MATCH($E$18,$G$31:$AJ$31))),HDW$28,HDW$38),HDW$28))</f>
        <v>0</v>
      </c>
      <c r="HDZ53" s="775">
        <f t="shared" si="3990"/>
        <v>0</v>
      </c>
      <c r="HEA53" s="775">
        <f t="shared" ref="HEA53" si="3991">IF(OR(HDY26&lt;$C$18,HDY26&gt;($C$18+9)),0,IF($F$2=1,IF($F$53&lt;(INDEX($G$33:$AJ$33,MATCH($E$18,$G$31:$AJ$31))),HDY$28,HDY$38),HDY$28))</f>
        <v>0</v>
      </c>
      <c r="HEB53" s="775">
        <f t="shared" ref="HEB53:HEC53" si="3992">IF(OR(HDZ26&lt;$C$18,HDZ26&gt;($C$18+9)),0,IF($F$2=1,IF($F$53&lt;(INDEX($G$33:$AJ$33,MATCH($E$18,$G$31:$AJ$31))),HDZ$28,HDZ$38),HDZ$28))</f>
        <v>0</v>
      </c>
      <c r="HEC53" s="775">
        <f t="shared" si="3992"/>
        <v>0</v>
      </c>
      <c r="HED53" s="775">
        <f t="shared" ref="HED53" si="3993">IF(OR(HEB26&lt;$C$18,HEB26&gt;($C$18+9)),0,IF($F$2=1,IF($F$53&lt;(INDEX($G$33:$AJ$33,MATCH($E$18,$G$31:$AJ$31))),HEB$28,HEB$38),HEB$28))</f>
        <v>0</v>
      </c>
      <c r="HEE53" s="775">
        <f t="shared" ref="HEE53:HEF53" si="3994">IF(OR(HEC26&lt;$C$18,HEC26&gt;($C$18+9)),0,IF($F$2=1,IF($F$53&lt;(INDEX($G$33:$AJ$33,MATCH($E$18,$G$31:$AJ$31))),HEC$28,HEC$38),HEC$28))</f>
        <v>0</v>
      </c>
      <c r="HEF53" s="775">
        <f t="shared" si="3994"/>
        <v>0</v>
      </c>
      <c r="HEG53" s="775">
        <f t="shared" ref="HEG53" si="3995">IF(OR(HEE26&lt;$C$18,HEE26&gt;($C$18+9)),0,IF($F$2=1,IF($F$53&lt;(INDEX($G$33:$AJ$33,MATCH($E$18,$G$31:$AJ$31))),HEE$28,HEE$38),HEE$28))</f>
        <v>0</v>
      </c>
      <c r="HEH53" s="775">
        <f t="shared" ref="HEH53:HEI53" si="3996">IF(OR(HEF26&lt;$C$18,HEF26&gt;($C$18+9)),0,IF($F$2=1,IF($F$53&lt;(INDEX($G$33:$AJ$33,MATCH($E$18,$G$31:$AJ$31))),HEF$28,HEF$38),HEF$28))</f>
        <v>0</v>
      </c>
      <c r="HEI53" s="775">
        <f t="shared" si="3996"/>
        <v>0</v>
      </c>
      <c r="HEJ53" s="775">
        <f t="shared" ref="HEJ53" si="3997">IF(OR(HEH26&lt;$C$18,HEH26&gt;($C$18+9)),0,IF($F$2=1,IF($F$53&lt;(INDEX($G$33:$AJ$33,MATCH($E$18,$G$31:$AJ$31))),HEH$28,HEH$38),HEH$28))</f>
        <v>0</v>
      </c>
      <c r="HEK53" s="775">
        <f t="shared" ref="HEK53:HEL53" si="3998">IF(OR(HEI26&lt;$C$18,HEI26&gt;($C$18+9)),0,IF($F$2=1,IF($F$53&lt;(INDEX($G$33:$AJ$33,MATCH($E$18,$G$31:$AJ$31))),HEI$28,HEI$38),HEI$28))</f>
        <v>0</v>
      </c>
      <c r="HEL53" s="775">
        <f t="shared" si="3998"/>
        <v>0</v>
      </c>
      <c r="HEM53" s="775">
        <f t="shared" ref="HEM53" si="3999">IF(OR(HEK26&lt;$C$18,HEK26&gt;($C$18+9)),0,IF($F$2=1,IF($F$53&lt;(INDEX($G$33:$AJ$33,MATCH($E$18,$G$31:$AJ$31))),HEK$28,HEK$38),HEK$28))</f>
        <v>0</v>
      </c>
      <c r="HEN53" s="775">
        <f t="shared" ref="HEN53:HEO53" si="4000">IF(OR(HEL26&lt;$C$18,HEL26&gt;($C$18+9)),0,IF($F$2=1,IF($F$53&lt;(INDEX($G$33:$AJ$33,MATCH($E$18,$G$31:$AJ$31))),HEL$28,HEL$38),HEL$28))</f>
        <v>0</v>
      </c>
      <c r="HEO53" s="775">
        <f t="shared" si="4000"/>
        <v>0</v>
      </c>
      <c r="HEP53" s="775">
        <f t="shared" ref="HEP53" si="4001">IF(OR(HEN26&lt;$C$18,HEN26&gt;($C$18+9)),0,IF($F$2=1,IF($F$53&lt;(INDEX($G$33:$AJ$33,MATCH($E$18,$G$31:$AJ$31))),HEN$28,HEN$38),HEN$28))</f>
        <v>0</v>
      </c>
      <c r="HEQ53" s="775">
        <f t="shared" ref="HEQ53:HER53" si="4002">IF(OR(HEO26&lt;$C$18,HEO26&gt;($C$18+9)),0,IF($F$2=1,IF($F$53&lt;(INDEX($G$33:$AJ$33,MATCH($E$18,$G$31:$AJ$31))),HEO$28,HEO$38),HEO$28))</f>
        <v>0</v>
      </c>
      <c r="HER53" s="775">
        <f t="shared" si="4002"/>
        <v>0</v>
      </c>
      <c r="HES53" s="775">
        <f t="shared" ref="HES53" si="4003">IF(OR(HEQ26&lt;$C$18,HEQ26&gt;($C$18+9)),0,IF($F$2=1,IF($F$53&lt;(INDEX($G$33:$AJ$33,MATCH($E$18,$G$31:$AJ$31))),HEQ$28,HEQ$38),HEQ$28))</f>
        <v>0</v>
      </c>
      <c r="HET53" s="775">
        <f t="shared" ref="HET53:HEU53" si="4004">IF(OR(HER26&lt;$C$18,HER26&gt;($C$18+9)),0,IF($F$2=1,IF($F$53&lt;(INDEX($G$33:$AJ$33,MATCH($E$18,$G$31:$AJ$31))),HER$28,HER$38),HER$28))</f>
        <v>0</v>
      </c>
      <c r="HEU53" s="775">
        <f t="shared" si="4004"/>
        <v>0</v>
      </c>
      <c r="HEV53" s="775">
        <f t="shared" ref="HEV53" si="4005">IF(OR(HET26&lt;$C$18,HET26&gt;($C$18+9)),0,IF($F$2=1,IF($F$53&lt;(INDEX($G$33:$AJ$33,MATCH($E$18,$G$31:$AJ$31))),HET$28,HET$38),HET$28))</f>
        <v>0</v>
      </c>
      <c r="HEW53" s="775">
        <f t="shared" ref="HEW53:HEX53" si="4006">IF(OR(HEU26&lt;$C$18,HEU26&gt;($C$18+9)),0,IF($F$2=1,IF($F$53&lt;(INDEX($G$33:$AJ$33,MATCH($E$18,$G$31:$AJ$31))),HEU$28,HEU$38),HEU$28))</f>
        <v>0</v>
      </c>
      <c r="HEX53" s="775">
        <f t="shared" si="4006"/>
        <v>0</v>
      </c>
      <c r="HEY53" s="775">
        <f t="shared" ref="HEY53" si="4007">IF(OR(HEW26&lt;$C$18,HEW26&gt;($C$18+9)),0,IF($F$2=1,IF($F$53&lt;(INDEX($G$33:$AJ$33,MATCH($E$18,$G$31:$AJ$31))),HEW$28,HEW$38),HEW$28))</f>
        <v>0</v>
      </c>
      <c r="HEZ53" s="775">
        <f t="shared" ref="HEZ53:HFA53" si="4008">IF(OR(HEX26&lt;$C$18,HEX26&gt;($C$18+9)),0,IF($F$2=1,IF($F$53&lt;(INDEX($G$33:$AJ$33,MATCH($E$18,$G$31:$AJ$31))),HEX$28,HEX$38),HEX$28))</f>
        <v>0</v>
      </c>
      <c r="HFA53" s="775">
        <f t="shared" si="4008"/>
        <v>0</v>
      </c>
      <c r="HFB53" s="775">
        <f t="shared" ref="HFB53" si="4009">IF(OR(HEZ26&lt;$C$18,HEZ26&gt;($C$18+9)),0,IF($F$2=1,IF($F$53&lt;(INDEX($G$33:$AJ$33,MATCH($E$18,$G$31:$AJ$31))),HEZ$28,HEZ$38),HEZ$28))</f>
        <v>0</v>
      </c>
      <c r="HFC53" s="775">
        <f t="shared" ref="HFC53:HFD53" si="4010">IF(OR(HFA26&lt;$C$18,HFA26&gt;($C$18+9)),0,IF($F$2=1,IF($F$53&lt;(INDEX($G$33:$AJ$33,MATCH($E$18,$G$31:$AJ$31))),HFA$28,HFA$38),HFA$28))</f>
        <v>0</v>
      </c>
      <c r="HFD53" s="775">
        <f t="shared" si="4010"/>
        <v>0</v>
      </c>
      <c r="HFE53" s="775">
        <f t="shared" ref="HFE53" si="4011">IF(OR(HFC26&lt;$C$18,HFC26&gt;($C$18+9)),0,IF($F$2=1,IF($F$53&lt;(INDEX($G$33:$AJ$33,MATCH($E$18,$G$31:$AJ$31))),HFC$28,HFC$38),HFC$28))</f>
        <v>0</v>
      </c>
      <c r="HFF53" s="775">
        <f t="shared" ref="HFF53:HFG53" si="4012">IF(OR(HFD26&lt;$C$18,HFD26&gt;($C$18+9)),0,IF($F$2=1,IF($F$53&lt;(INDEX($G$33:$AJ$33,MATCH($E$18,$G$31:$AJ$31))),HFD$28,HFD$38),HFD$28))</f>
        <v>0</v>
      </c>
      <c r="HFG53" s="775">
        <f t="shared" si="4012"/>
        <v>0</v>
      </c>
      <c r="HFH53" s="775">
        <f t="shared" ref="HFH53" si="4013">IF(OR(HFF26&lt;$C$18,HFF26&gt;($C$18+9)),0,IF($F$2=1,IF($F$53&lt;(INDEX($G$33:$AJ$33,MATCH($E$18,$G$31:$AJ$31))),HFF$28,HFF$38),HFF$28))</f>
        <v>0</v>
      </c>
      <c r="HFI53" s="775">
        <f t="shared" ref="HFI53:HFJ53" si="4014">IF(OR(HFG26&lt;$C$18,HFG26&gt;($C$18+9)),0,IF($F$2=1,IF($F$53&lt;(INDEX($G$33:$AJ$33,MATCH($E$18,$G$31:$AJ$31))),HFG$28,HFG$38),HFG$28))</f>
        <v>0</v>
      </c>
      <c r="HFJ53" s="775">
        <f t="shared" si="4014"/>
        <v>0</v>
      </c>
      <c r="HFK53" s="775">
        <f t="shared" ref="HFK53" si="4015">IF(OR(HFI26&lt;$C$18,HFI26&gt;($C$18+9)),0,IF($F$2=1,IF($F$53&lt;(INDEX($G$33:$AJ$33,MATCH($E$18,$G$31:$AJ$31))),HFI$28,HFI$38),HFI$28))</f>
        <v>0</v>
      </c>
      <c r="HFL53" s="775">
        <f t="shared" ref="HFL53:HFM53" si="4016">IF(OR(HFJ26&lt;$C$18,HFJ26&gt;($C$18+9)),0,IF($F$2=1,IF($F$53&lt;(INDEX($G$33:$AJ$33,MATCH($E$18,$G$31:$AJ$31))),HFJ$28,HFJ$38),HFJ$28))</f>
        <v>0</v>
      </c>
      <c r="HFM53" s="775">
        <f t="shared" si="4016"/>
        <v>0</v>
      </c>
      <c r="HFN53" s="775">
        <f t="shared" ref="HFN53" si="4017">IF(OR(HFL26&lt;$C$18,HFL26&gt;($C$18+9)),0,IF($F$2=1,IF($F$53&lt;(INDEX($G$33:$AJ$33,MATCH($E$18,$G$31:$AJ$31))),HFL$28,HFL$38),HFL$28))</f>
        <v>0</v>
      </c>
      <c r="HFO53" s="775">
        <f t="shared" ref="HFO53:HFP53" si="4018">IF(OR(HFM26&lt;$C$18,HFM26&gt;($C$18+9)),0,IF($F$2=1,IF($F$53&lt;(INDEX($G$33:$AJ$33,MATCH($E$18,$G$31:$AJ$31))),HFM$28,HFM$38),HFM$28))</f>
        <v>0</v>
      </c>
      <c r="HFP53" s="775">
        <f t="shared" si="4018"/>
        <v>0</v>
      </c>
      <c r="HFQ53" s="775">
        <f t="shared" ref="HFQ53" si="4019">IF(OR(HFO26&lt;$C$18,HFO26&gt;($C$18+9)),0,IF($F$2=1,IF($F$53&lt;(INDEX($G$33:$AJ$33,MATCH($E$18,$G$31:$AJ$31))),HFO$28,HFO$38),HFO$28))</f>
        <v>0</v>
      </c>
      <c r="HFR53" s="775">
        <f t="shared" ref="HFR53:HFS53" si="4020">IF(OR(HFP26&lt;$C$18,HFP26&gt;($C$18+9)),0,IF($F$2=1,IF($F$53&lt;(INDEX($G$33:$AJ$33,MATCH($E$18,$G$31:$AJ$31))),HFP$28,HFP$38),HFP$28))</f>
        <v>0</v>
      </c>
      <c r="HFS53" s="775">
        <f t="shared" si="4020"/>
        <v>0</v>
      </c>
      <c r="HFT53" s="775">
        <f t="shared" ref="HFT53" si="4021">IF(OR(HFR26&lt;$C$18,HFR26&gt;($C$18+9)),0,IF($F$2=1,IF($F$53&lt;(INDEX($G$33:$AJ$33,MATCH($E$18,$G$31:$AJ$31))),HFR$28,HFR$38),HFR$28))</f>
        <v>0</v>
      </c>
      <c r="HFU53" s="775">
        <f t="shared" ref="HFU53:HFV53" si="4022">IF(OR(HFS26&lt;$C$18,HFS26&gt;($C$18+9)),0,IF($F$2=1,IF($F$53&lt;(INDEX($G$33:$AJ$33,MATCH($E$18,$G$31:$AJ$31))),HFS$28,HFS$38),HFS$28))</f>
        <v>0</v>
      </c>
      <c r="HFV53" s="775">
        <f t="shared" si="4022"/>
        <v>0</v>
      </c>
      <c r="HFW53" s="775">
        <f t="shared" ref="HFW53" si="4023">IF(OR(HFU26&lt;$C$18,HFU26&gt;($C$18+9)),0,IF($F$2=1,IF($F$53&lt;(INDEX($G$33:$AJ$33,MATCH($E$18,$G$31:$AJ$31))),HFU$28,HFU$38),HFU$28))</f>
        <v>0</v>
      </c>
      <c r="HFX53" s="775">
        <f t="shared" ref="HFX53:HFY53" si="4024">IF(OR(HFV26&lt;$C$18,HFV26&gt;($C$18+9)),0,IF($F$2=1,IF($F$53&lt;(INDEX($G$33:$AJ$33,MATCH($E$18,$G$31:$AJ$31))),HFV$28,HFV$38),HFV$28))</f>
        <v>0</v>
      </c>
      <c r="HFY53" s="775">
        <f t="shared" si="4024"/>
        <v>0</v>
      </c>
      <c r="HFZ53" s="775">
        <f t="shared" ref="HFZ53" si="4025">IF(OR(HFX26&lt;$C$18,HFX26&gt;($C$18+9)),0,IF($F$2=1,IF($F$53&lt;(INDEX($G$33:$AJ$33,MATCH($E$18,$G$31:$AJ$31))),HFX$28,HFX$38),HFX$28))</f>
        <v>0</v>
      </c>
      <c r="HGA53" s="775">
        <f t="shared" ref="HGA53:HGB53" si="4026">IF(OR(HFY26&lt;$C$18,HFY26&gt;($C$18+9)),0,IF($F$2=1,IF($F$53&lt;(INDEX($G$33:$AJ$33,MATCH($E$18,$G$31:$AJ$31))),HFY$28,HFY$38),HFY$28))</f>
        <v>0</v>
      </c>
      <c r="HGB53" s="775">
        <f t="shared" si="4026"/>
        <v>0</v>
      </c>
      <c r="HGC53" s="775">
        <f t="shared" ref="HGC53" si="4027">IF(OR(HGA26&lt;$C$18,HGA26&gt;($C$18+9)),0,IF($F$2=1,IF($F$53&lt;(INDEX($G$33:$AJ$33,MATCH($E$18,$G$31:$AJ$31))),HGA$28,HGA$38),HGA$28))</f>
        <v>0</v>
      </c>
      <c r="HGD53" s="775">
        <f t="shared" ref="HGD53:HGE53" si="4028">IF(OR(HGB26&lt;$C$18,HGB26&gt;($C$18+9)),0,IF($F$2=1,IF($F$53&lt;(INDEX($G$33:$AJ$33,MATCH($E$18,$G$31:$AJ$31))),HGB$28,HGB$38),HGB$28))</f>
        <v>0</v>
      </c>
      <c r="HGE53" s="775">
        <f t="shared" si="4028"/>
        <v>0</v>
      </c>
      <c r="HGF53" s="775">
        <f t="shared" ref="HGF53" si="4029">IF(OR(HGD26&lt;$C$18,HGD26&gt;($C$18+9)),0,IF($F$2=1,IF($F$53&lt;(INDEX($G$33:$AJ$33,MATCH($E$18,$G$31:$AJ$31))),HGD$28,HGD$38),HGD$28))</f>
        <v>0</v>
      </c>
      <c r="HGG53" s="775">
        <f t="shared" ref="HGG53:HGH53" si="4030">IF(OR(HGE26&lt;$C$18,HGE26&gt;($C$18+9)),0,IF($F$2=1,IF($F$53&lt;(INDEX($G$33:$AJ$33,MATCH($E$18,$G$31:$AJ$31))),HGE$28,HGE$38),HGE$28))</f>
        <v>0</v>
      </c>
      <c r="HGH53" s="775">
        <f t="shared" si="4030"/>
        <v>0</v>
      </c>
      <c r="HGI53" s="775">
        <f t="shared" ref="HGI53" si="4031">IF(OR(HGG26&lt;$C$18,HGG26&gt;($C$18+9)),0,IF($F$2=1,IF($F$53&lt;(INDEX($G$33:$AJ$33,MATCH($E$18,$G$31:$AJ$31))),HGG$28,HGG$38),HGG$28))</f>
        <v>0</v>
      </c>
      <c r="HGJ53" s="775">
        <f t="shared" ref="HGJ53:HGK53" si="4032">IF(OR(HGH26&lt;$C$18,HGH26&gt;($C$18+9)),0,IF($F$2=1,IF($F$53&lt;(INDEX($G$33:$AJ$33,MATCH($E$18,$G$31:$AJ$31))),HGH$28,HGH$38),HGH$28))</f>
        <v>0</v>
      </c>
      <c r="HGK53" s="775">
        <f t="shared" si="4032"/>
        <v>0</v>
      </c>
      <c r="HGL53" s="775">
        <f t="shared" ref="HGL53" si="4033">IF(OR(HGJ26&lt;$C$18,HGJ26&gt;($C$18+9)),0,IF($F$2=1,IF($F$53&lt;(INDEX($G$33:$AJ$33,MATCH($E$18,$G$31:$AJ$31))),HGJ$28,HGJ$38),HGJ$28))</f>
        <v>0</v>
      </c>
      <c r="HGM53" s="775">
        <f t="shared" ref="HGM53:HGN53" si="4034">IF(OR(HGK26&lt;$C$18,HGK26&gt;($C$18+9)),0,IF($F$2=1,IF($F$53&lt;(INDEX($G$33:$AJ$33,MATCH($E$18,$G$31:$AJ$31))),HGK$28,HGK$38),HGK$28))</f>
        <v>0</v>
      </c>
      <c r="HGN53" s="775">
        <f t="shared" si="4034"/>
        <v>0</v>
      </c>
      <c r="HGO53" s="775">
        <f t="shared" ref="HGO53" si="4035">IF(OR(HGM26&lt;$C$18,HGM26&gt;($C$18+9)),0,IF($F$2=1,IF($F$53&lt;(INDEX($G$33:$AJ$33,MATCH($E$18,$G$31:$AJ$31))),HGM$28,HGM$38),HGM$28))</f>
        <v>0</v>
      </c>
      <c r="HGP53" s="775">
        <f t="shared" ref="HGP53:HGQ53" si="4036">IF(OR(HGN26&lt;$C$18,HGN26&gt;($C$18+9)),0,IF($F$2=1,IF($F$53&lt;(INDEX($G$33:$AJ$33,MATCH($E$18,$G$31:$AJ$31))),HGN$28,HGN$38),HGN$28))</f>
        <v>0</v>
      </c>
      <c r="HGQ53" s="775">
        <f t="shared" si="4036"/>
        <v>0</v>
      </c>
      <c r="HGR53" s="775">
        <f t="shared" ref="HGR53" si="4037">IF(OR(HGP26&lt;$C$18,HGP26&gt;($C$18+9)),0,IF($F$2=1,IF($F$53&lt;(INDEX($G$33:$AJ$33,MATCH($E$18,$G$31:$AJ$31))),HGP$28,HGP$38),HGP$28))</f>
        <v>0</v>
      </c>
      <c r="HGS53" s="775">
        <f t="shared" ref="HGS53:HGT53" si="4038">IF(OR(HGQ26&lt;$C$18,HGQ26&gt;($C$18+9)),0,IF($F$2=1,IF($F$53&lt;(INDEX($G$33:$AJ$33,MATCH($E$18,$G$31:$AJ$31))),HGQ$28,HGQ$38),HGQ$28))</f>
        <v>0</v>
      </c>
      <c r="HGT53" s="775">
        <f t="shared" si="4038"/>
        <v>0</v>
      </c>
      <c r="HGU53" s="775">
        <f t="shared" ref="HGU53" si="4039">IF(OR(HGS26&lt;$C$18,HGS26&gt;($C$18+9)),0,IF($F$2=1,IF($F$53&lt;(INDEX($G$33:$AJ$33,MATCH($E$18,$G$31:$AJ$31))),HGS$28,HGS$38),HGS$28))</f>
        <v>0</v>
      </c>
      <c r="HGV53" s="775">
        <f t="shared" ref="HGV53:HGW53" si="4040">IF(OR(HGT26&lt;$C$18,HGT26&gt;($C$18+9)),0,IF($F$2=1,IF($F$53&lt;(INDEX($G$33:$AJ$33,MATCH($E$18,$G$31:$AJ$31))),HGT$28,HGT$38),HGT$28))</f>
        <v>0</v>
      </c>
      <c r="HGW53" s="775">
        <f t="shared" si="4040"/>
        <v>0</v>
      </c>
      <c r="HGX53" s="775">
        <f t="shared" ref="HGX53" si="4041">IF(OR(HGV26&lt;$C$18,HGV26&gt;($C$18+9)),0,IF($F$2=1,IF($F$53&lt;(INDEX($G$33:$AJ$33,MATCH($E$18,$G$31:$AJ$31))),HGV$28,HGV$38),HGV$28))</f>
        <v>0</v>
      </c>
      <c r="HGY53" s="775">
        <f t="shared" ref="HGY53:HGZ53" si="4042">IF(OR(HGW26&lt;$C$18,HGW26&gt;($C$18+9)),0,IF($F$2=1,IF($F$53&lt;(INDEX($G$33:$AJ$33,MATCH($E$18,$G$31:$AJ$31))),HGW$28,HGW$38),HGW$28))</f>
        <v>0</v>
      </c>
      <c r="HGZ53" s="775">
        <f t="shared" si="4042"/>
        <v>0</v>
      </c>
      <c r="HHA53" s="775">
        <f t="shared" ref="HHA53" si="4043">IF(OR(HGY26&lt;$C$18,HGY26&gt;($C$18+9)),0,IF($F$2=1,IF($F$53&lt;(INDEX($G$33:$AJ$33,MATCH($E$18,$G$31:$AJ$31))),HGY$28,HGY$38),HGY$28))</f>
        <v>0</v>
      </c>
      <c r="HHB53" s="775">
        <f t="shared" ref="HHB53:HHC53" si="4044">IF(OR(HGZ26&lt;$C$18,HGZ26&gt;($C$18+9)),0,IF($F$2=1,IF($F$53&lt;(INDEX($G$33:$AJ$33,MATCH($E$18,$G$31:$AJ$31))),HGZ$28,HGZ$38),HGZ$28))</f>
        <v>0</v>
      </c>
      <c r="HHC53" s="775">
        <f t="shared" si="4044"/>
        <v>0</v>
      </c>
      <c r="HHD53" s="775">
        <f t="shared" ref="HHD53" si="4045">IF(OR(HHB26&lt;$C$18,HHB26&gt;($C$18+9)),0,IF($F$2=1,IF($F$53&lt;(INDEX($G$33:$AJ$33,MATCH($E$18,$G$31:$AJ$31))),HHB$28,HHB$38),HHB$28))</f>
        <v>0</v>
      </c>
      <c r="HHE53" s="775">
        <f t="shared" ref="HHE53:HHF53" si="4046">IF(OR(HHC26&lt;$C$18,HHC26&gt;($C$18+9)),0,IF($F$2=1,IF($F$53&lt;(INDEX($G$33:$AJ$33,MATCH($E$18,$G$31:$AJ$31))),HHC$28,HHC$38),HHC$28))</f>
        <v>0</v>
      </c>
      <c r="HHF53" s="775">
        <f t="shared" si="4046"/>
        <v>0</v>
      </c>
      <c r="HHG53" s="775">
        <f t="shared" ref="HHG53" si="4047">IF(OR(HHE26&lt;$C$18,HHE26&gt;($C$18+9)),0,IF($F$2=1,IF($F$53&lt;(INDEX($G$33:$AJ$33,MATCH($E$18,$G$31:$AJ$31))),HHE$28,HHE$38),HHE$28))</f>
        <v>0</v>
      </c>
      <c r="HHH53" s="775">
        <f t="shared" ref="HHH53:HHI53" si="4048">IF(OR(HHF26&lt;$C$18,HHF26&gt;($C$18+9)),0,IF($F$2=1,IF($F$53&lt;(INDEX($G$33:$AJ$33,MATCH($E$18,$G$31:$AJ$31))),HHF$28,HHF$38),HHF$28))</f>
        <v>0</v>
      </c>
      <c r="HHI53" s="775">
        <f t="shared" si="4048"/>
        <v>0</v>
      </c>
      <c r="HHJ53" s="775">
        <f t="shared" ref="HHJ53" si="4049">IF(OR(HHH26&lt;$C$18,HHH26&gt;($C$18+9)),0,IF($F$2=1,IF($F$53&lt;(INDEX($G$33:$AJ$33,MATCH($E$18,$G$31:$AJ$31))),HHH$28,HHH$38),HHH$28))</f>
        <v>0</v>
      </c>
      <c r="HHK53" s="775">
        <f t="shared" ref="HHK53:HHL53" si="4050">IF(OR(HHI26&lt;$C$18,HHI26&gt;($C$18+9)),0,IF($F$2=1,IF($F$53&lt;(INDEX($G$33:$AJ$33,MATCH($E$18,$G$31:$AJ$31))),HHI$28,HHI$38),HHI$28))</f>
        <v>0</v>
      </c>
      <c r="HHL53" s="775">
        <f t="shared" si="4050"/>
        <v>0</v>
      </c>
      <c r="HHM53" s="775">
        <f t="shared" ref="HHM53" si="4051">IF(OR(HHK26&lt;$C$18,HHK26&gt;($C$18+9)),0,IF($F$2=1,IF($F$53&lt;(INDEX($G$33:$AJ$33,MATCH($E$18,$G$31:$AJ$31))),HHK$28,HHK$38),HHK$28))</f>
        <v>0</v>
      </c>
      <c r="HHN53" s="775">
        <f t="shared" ref="HHN53:HHO53" si="4052">IF(OR(HHL26&lt;$C$18,HHL26&gt;($C$18+9)),0,IF($F$2=1,IF($F$53&lt;(INDEX($G$33:$AJ$33,MATCH($E$18,$G$31:$AJ$31))),HHL$28,HHL$38),HHL$28))</f>
        <v>0</v>
      </c>
      <c r="HHO53" s="775">
        <f t="shared" si="4052"/>
        <v>0</v>
      </c>
      <c r="HHP53" s="775">
        <f t="shared" ref="HHP53" si="4053">IF(OR(HHN26&lt;$C$18,HHN26&gt;($C$18+9)),0,IF($F$2=1,IF($F$53&lt;(INDEX($G$33:$AJ$33,MATCH($E$18,$G$31:$AJ$31))),HHN$28,HHN$38),HHN$28))</f>
        <v>0</v>
      </c>
      <c r="HHQ53" s="775">
        <f t="shared" ref="HHQ53:HHR53" si="4054">IF(OR(HHO26&lt;$C$18,HHO26&gt;($C$18+9)),0,IF($F$2=1,IF($F$53&lt;(INDEX($G$33:$AJ$33,MATCH($E$18,$G$31:$AJ$31))),HHO$28,HHO$38),HHO$28))</f>
        <v>0</v>
      </c>
      <c r="HHR53" s="775">
        <f t="shared" si="4054"/>
        <v>0</v>
      </c>
      <c r="HHS53" s="775">
        <f t="shared" ref="HHS53" si="4055">IF(OR(HHQ26&lt;$C$18,HHQ26&gt;($C$18+9)),0,IF($F$2=1,IF($F$53&lt;(INDEX($G$33:$AJ$33,MATCH($E$18,$G$31:$AJ$31))),HHQ$28,HHQ$38),HHQ$28))</f>
        <v>0</v>
      </c>
      <c r="HHT53" s="775">
        <f t="shared" ref="HHT53:HHU53" si="4056">IF(OR(HHR26&lt;$C$18,HHR26&gt;($C$18+9)),0,IF($F$2=1,IF($F$53&lt;(INDEX($G$33:$AJ$33,MATCH($E$18,$G$31:$AJ$31))),HHR$28,HHR$38),HHR$28))</f>
        <v>0</v>
      </c>
      <c r="HHU53" s="775">
        <f t="shared" si="4056"/>
        <v>0</v>
      </c>
      <c r="HHV53" s="775">
        <f t="shared" ref="HHV53" si="4057">IF(OR(HHT26&lt;$C$18,HHT26&gt;($C$18+9)),0,IF($F$2=1,IF($F$53&lt;(INDEX($G$33:$AJ$33,MATCH($E$18,$G$31:$AJ$31))),HHT$28,HHT$38),HHT$28))</f>
        <v>0</v>
      </c>
      <c r="HHW53" s="775">
        <f t="shared" ref="HHW53:HHX53" si="4058">IF(OR(HHU26&lt;$C$18,HHU26&gt;($C$18+9)),0,IF($F$2=1,IF($F$53&lt;(INDEX($G$33:$AJ$33,MATCH($E$18,$G$31:$AJ$31))),HHU$28,HHU$38),HHU$28))</f>
        <v>0</v>
      </c>
      <c r="HHX53" s="775">
        <f t="shared" si="4058"/>
        <v>0</v>
      </c>
      <c r="HHY53" s="775">
        <f t="shared" ref="HHY53" si="4059">IF(OR(HHW26&lt;$C$18,HHW26&gt;($C$18+9)),0,IF($F$2=1,IF($F$53&lt;(INDEX($G$33:$AJ$33,MATCH($E$18,$G$31:$AJ$31))),HHW$28,HHW$38),HHW$28))</f>
        <v>0</v>
      </c>
      <c r="HHZ53" s="775">
        <f t="shared" ref="HHZ53:HIA53" si="4060">IF(OR(HHX26&lt;$C$18,HHX26&gt;($C$18+9)),0,IF($F$2=1,IF($F$53&lt;(INDEX($G$33:$AJ$33,MATCH($E$18,$G$31:$AJ$31))),HHX$28,HHX$38),HHX$28))</f>
        <v>0</v>
      </c>
      <c r="HIA53" s="775">
        <f t="shared" si="4060"/>
        <v>0</v>
      </c>
      <c r="HIB53" s="775">
        <f t="shared" ref="HIB53" si="4061">IF(OR(HHZ26&lt;$C$18,HHZ26&gt;($C$18+9)),0,IF($F$2=1,IF($F$53&lt;(INDEX($G$33:$AJ$33,MATCH($E$18,$G$31:$AJ$31))),HHZ$28,HHZ$38),HHZ$28))</f>
        <v>0</v>
      </c>
      <c r="HIC53" s="775">
        <f t="shared" ref="HIC53:HID53" si="4062">IF(OR(HIA26&lt;$C$18,HIA26&gt;($C$18+9)),0,IF($F$2=1,IF($F$53&lt;(INDEX($G$33:$AJ$33,MATCH($E$18,$G$31:$AJ$31))),HIA$28,HIA$38),HIA$28))</f>
        <v>0</v>
      </c>
      <c r="HID53" s="775">
        <f t="shared" si="4062"/>
        <v>0</v>
      </c>
      <c r="HIE53" s="775">
        <f t="shared" ref="HIE53" si="4063">IF(OR(HIC26&lt;$C$18,HIC26&gt;($C$18+9)),0,IF($F$2=1,IF($F$53&lt;(INDEX($G$33:$AJ$33,MATCH($E$18,$G$31:$AJ$31))),HIC$28,HIC$38),HIC$28))</f>
        <v>0</v>
      </c>
      <c r="HIF53" s="775">
        <f t="shared" ref="HIF53:HIG53" si="4064">IF(OR(HID26&lt;$C$18,HID26&gt;($C$18+9)),0,IF($F$2=1,IF($F$53&lt;(INDEX($G$33:$AJ$33,MATCH($E$18,$G$31:$AJ$31))),HID$28,HID$38),HID$28))</f>
        <v>0</v>
      </c>
      <c r="HIG53" s="775">
        <f t="shared" si="4064"/>
        <v>0</v>
      </c>
      <c r="HIH53" s="775">
        <f t="shared" ref="HIH53" si="4065">IF(OR(HIF26&lt;$C$18,HIF26&gt;($C$18+9)),0,IF($F$2=1,IF($F$53&lt;(INDEX($G$33:$AJ$33,MATCH($E$18,$G$31:$AJ$31))),HIF$28,HIF$38),HIF$28))</f>
        <v>0</v>
      </c>
      <c r="HII53" s="775">
        <f t="shared" ref="HII53:HIJ53" si="4066">IF(OR(HIG26&lt;$C$18,HIG26&gt;($C$18+9)),0,IF($F$2=1,IF($F$53&lt;(INDEX($G$33:$AJ$33,MATCH($E$18,$G$31:$AJ$31))),HIG$28,HIG$38),HIG$28))</f>
        <v>0</v>
      </c>
      <c r="HIJ53" s="775">
        <f t="shared" si="4066"/>
        <v>0</v>
      </c>
      <c r="HIK53" s="775">
        <f t="shared" ref="HIK53" si="4067">IF(OR(HII26&lt;$C$18,HII26&gt;($C$18+9)),0,IF($F$2=1,IF($F$53&lt;(INDEX($G$33:$AJ$33,MATCH($E$18,$G$31:$AJ$31))),HII$28,HII$38),HII$28))</f>
        <v>0</v>
      </c>
      <c r="HIL53" s="775">
        <f t="shared" ref="HIL53:HIM53" si="4068">IF(OR(HIJ26&lt;$C$18,HIJ26&gt;($C$18+9)),0,IF($F$2=1,IF($F$53&lt;(INDEX($G$33:$AJ$33,MATCH($E$18,$G$31:$AJ$31))),HIJ$28,HIJ$38),HIJ$28))</f>
        <v>0</v>
      </c>
      <c r="HIM53" s="775">
        <f t="shared" si="4068"/>
        <v>0</v>
      </c>
      <c r="HIN53" s="775">
        <f t="shared" ref="HIN53" si="4069">IF(OR(HIL26&lt;$C$18,HIL26&gt;($C$18+9)),0,IF($F$2=1,IF($F$53&lt;(INDEX($G$33:$AJ$33,MATCH($E$18,$G$31:$AJ$31))),HIL$28,HIL$38),HIL$28))</f>
        <v>0</v>
      </c>
      <c r="HIO53" s="775">
        <f t="shared" ref="HIO53:HIP53" si="4070">IF(OR(HIM26&lt;$C$18,HIM26&gt;($C$18+9)),0,IF($F$2=1,IF($F$53&lt;(INDEX($G$33:$AJ$33,MATCH($E$18,$G$31:$AJ$31))),HIM$28,HIM$38),HIM$28))</f>
        <v>0</v>
      </c>
      <c r="HIP53" s="775">
        <f t="shared" si="4070"/>
        <v>0</v>
      </c>
      <c r="HIQ53" s="775">
        <f t="shared" ref="HIQ53" si="4071">IF(OR(HIO26&lt;$C$18,HIO26&gt;($C$18+9)),0,IF($F$2=1,IF($F$53&lt;(INDEX($G$33:$AJ$33,MATCH($E$18,$G$31:$AJ$31))),HIO$28,HIO$38),HIO$28))</f>
        <v>0</v>
      </c>
      <c r="HIR53" s="775">
        <f t="shared" ref="HIR53:HIS53" si="4072">IF(OR(HIP26&lt;$C$18,HIP26&gt;($C$18+9)),0,IF($F$2=1,IF($F$53&lt;(INDEX($G$33:$AJ$33,MATCH($E$18,$G$31:$AJ$31))),HIP$28,HIP$38),HIP$28))</f>
        <v>0</v>
      </c>
      <c r="HIS53" s="775">
        <f t="shared" si="4072"/>
        <v>0</v>
      </c>
      <c r="HIT53" s="775">
        <f t="shared" ref="HIT53" si="4073">IF(OR(HIR26&lt;$C$18,HIR26&gt;($C$18+9)),0,IF($F$2=1,IF($F$53&lt;(INDEX($G$33:$AJ$33,MATCH($E$18,$G$31:$AJ$31))),HIR$28,HIR$38),HIR$28))</f>
        <v>0</v>
      </c>
      <c r="HIU53" s="775">
        <f t="shared" ref="HIU53:HIV53" si="4074">IF(OR(HIS26&lt;$C$18,HIS26&gt;($C$18+9)),0,IF($F$2=1,IF($F$53&lt;(INDEX($G$33:$AJ$33,MATCH($E$18,$G$31:$AJ$31))),HIS$28,HIS$38),HIS$28))</f>
        <v>0</v>
      </c>
      <c r="HIV53" s="775">
        <f t="shared" si="4074"/>
        <v>0</v>
      </c>
      <c r="HIW53" s="775">
        <f t="shared" ref="HIW53" si="4075">IF(OR(HIU26&lt;$C$18,HIU26&gt;($C$18+9)),0,IF($F$2=1,IF($F$53&lt;(INDEX($G$33:$AJ$33,MATCH($E$18,$G$31:$AJ$31))),HIU$28,HIU$38),HIU$28))</f>
        <v>0</v>
      </c>
      <c r="HIX53" s="775">
        <f t="shared" ref="HIX53:HIY53" si="4076">IF(OR(HIV26&lt;$C$18,HIV26&gt;($C$18+9)),0,IF($F$2=1,IF($F$53&lt;(INDEX($G$33:$AJ$33,MATCH($E$18,$G$31:$AJ$31))),HIV$28,HIV$38),HIV$28))</f>
        <v>0</v>
      </c>
      <c r="HIY53" s="775">
        <f t="shared" si="4076"/>
        <v>0</v>
      </c>
      <c r="HIZ53" s="775">
        <f t="shared" ref="HIZ53" si="4077">IF(OR(HIX26&lt;$C$18,HIX26&gt;($C$18+9)),0,IF($F$2=1,IF($F$53&lt;(INDEX($G$33:$AJ$33,MATCH($E$18,$G$31:$AJ$31))),HIX$28,HIX$38),HIX$28))</f>
        <v>0</v>
      </c>
      <c r="HJA53" s="775">
        <f t="shared" ref="HJA53:HJB53" si="4078">IF(OR(HIY26&lt;$C$18,HIY26&gt;($C$18+9)),0,IF($F$2=1,IF($F$53&lt;(INDEX($G$33:$AJ$33,MATCH($E$18,$G$31:$AJ$31))),HIY$28,HIY$38),HIY$28))</f>
        <v>0</v>
      </c>
      <c r="HJB53" s="775">
        <f t="shared" si="4078"/>
        <v>0</v>
      </c>
      <c r="HJC53" s="775">
        <f t="shared" ref="HJC53" si="4079">IF(OR(HJA26&lt;$C$18,HJA26&gt;($C$18+9)),0,IF($F$2=1,IF($F$53&lt;(INDEX($G$33:$AJ$33,MATCH($E$18,$G$31:$AJ$31))),HJA$28,HJA$38),HJA$28))</f>
        <v>0</v>
      </c>
      <c r="HJD53" s="775">
        <f t="shared" ref="HJD53:HJE53" si="4080">IF(OR(HJB26&lt;$C$18,HJB26&gt;($C$18+9)),0,IF($F$2=1,IF($F$53&lt;(INDEX($G$33:$AJ$33,MATCH($E$18,$G$31:$AJ$31))),HJB$28,HJB$38),HJB$28))</f>
        <v>0</v>
      </c>
      <c r="HJE53" s="775">
        <f t="shared" si="4080"/>
        <v>0</v>
      </c>
      <c r="HJF53" s="775">
        <f t="shared" ref="HJF53" si="4081">IF(OR(HJD26&lt;$C$18,HJD26&gt;($C$18+9)),0,IF($F$2=1,IF($F$53&lt;(INDEX($G$33:$AJ$33,MATCH($E$18,$G$31:$AJ$31))),HJD$28,HJD$38),HJD$28))</f>
        <v>0</v>
      </c>
      <c r="HJG53" s="775">
        <f t="shared" ref="HJG53:HJH53" si="4082">IF(OR(HJE26&lt;$C$18,HJE26&gt;($C$18+9)),0,IF($F$2=1,IF($F$53&lt;(INDEX($G$33:$AJ$33,MATCH($E$18,$G$31:$AJ$31))),HJE$28,HJE$38),HJE$28))</f>
        <v>0</v>
      </c>
      <c r="HJH53" s="775">
        <f t="shared" si="4082"/>
        <v>0</v>
      </c>
      <c r="HJI53" s="775">
        <f t="shared" ref="HJI53" si="4083">IF(OR(HJG26&lt;$C$18,HJG26&gt;($C$18+9)),0,IF($F$2=1,IF($F$53&lt;(INDEX($G$33:$AJ$33,MATCH($E$18,$G$31:$AJ$31))),HJG$28,HJG$38),HJG$28))</f>
        <v>0</v>
      </c>
      <c r="HJJ53" s="775">
        <f t="shared" ref="HJJ53:HJK53" si="4084">IF(OR(HJH26&lt;$C$18,HJH26&gt;($C$18+9)),0,IF($F$2=1,IF($F$53&lt;(INDEX($G$33:$AJ$33,MATCH($E$18,$G$31:$AJ$31))),HJH$28,HJH$38),HJH$28))</f>
        <v>0</v>
      </c>
      <c r="HJK53" s="775">
        <f t="shared" si="4084"/>
        <v>0</v>
      </c>
      <c r="HJL53" s="775">
        <f t="shared" ref="HJL53" si="4085">IF(OR(HJJ26&lt;$C$18,HJJ26&gt;($C$18+9)),0,IF($F$2=1,IF($F$53&lt;(INDEX($G$33:$AJ$33,MATCH($E$18,$G$31:$AJ$31))),HJJ$28,HJJ$38),HJJ$28))</f>
        <v>0</v>
      </c>
      <c r="HJM53" s="775">
        <f t="shared" ref="HJM53:HJN53" si="4086">IF(OR(HJK26&lt;$C$18,HJK26&gt;($C$18+9)),0,IF($F$2=1,IF($F$53&lt;(INDEX($G$33:$AJ$33,MATCH($E$18,$G$31:$AJ$31))),HJK$28,HJK$38),HJK$28))</f>
        <v>0</v>
      </c>
      <c r="HJN53" s="775">
        <f t="shared" si="4086"/>
        <v>0</v>
      </c>
      <c r="HJO53" s="775">
        <f t="shared" ref="HJO53" si="4087">IF(OR(HJM26&lt;$C$18,HJM26&gt;($C$18+9)),0,IF($F$2=1,IF($F$53&lt;(INDEX($G$33:$AJ$33,MATCH($E$18,$G$31:$AJ$31))),HJM$28,HJM$38),HJM$28))</f>
        <v>0</v>
      </c>
      <c r="HJP53" s="775">
        <f t="shared" ref="HJP53:HJQ53" si="4088">IF(OR(HJN26&lt;$C$18,HJN26&gt;($C$18+9)),0,IF($F$2=1,IF($F$53&lt;(INDEX($G$33:$AJ$33,MATCH($E$18,$G$31:$AJ$31))),HJN$28,HJN$38),HJN$28))</f>
        <v>0</v>
      </c>
      <c r="HJQ53" s="775">
        <f t="shared" si="4088"/>
        <v>0</v>
      </c>
      <c r="HJR53" s="775">
        <f t="shared" ref="HJR53" si="4089">IF(OR(HJP26&lt;$C$18,HJP26&gt;($C$18+9)),0,IF($F$2=1,IF($F$53&lt;(INDEX($G$33:$AJ$33,MATCH($E$18,$G$31:$AJ$31))),HJP$28,HJP$38),HJP$28))</f>
        <v>0</v>
      </c>
      <c r="HJS53" s="775">
        <f t="shared" ref="HJS53:HJT53" si="4090">IF(OR(HJQ26&lt;$C$18,HJQ26&gt;($C$18+9)),0,IF($F$2=1,IF($F$53&lt;(INDEX($G$33:$AJ$33,MATCH($E$18,$G$31:$AJ$31))),HJQ$28,HJQ$38),HJQ$28))</f>
        <v>0</v>
      </c>
      <c r="HJT53" s="775">
        <f t="shared" si="4090"/>
        <v>0</v>
      </c>
      <c r="HJU53" s="775">
        <f t="shared" ref="HJU53" si="4091">IF(OR(HJS26&lt;$C$18,HJS26&gt;($C$18+9)),0,IF($F$2=1,IF($F$53&lt;(INDEX($G$33:$AJ$33,MATCH($E$18,$G$31:$AJ$31))),HJS$28,HJS$38),HJS$28))</f>
        <v>0</v>
      </c>
      <c r="HJV53" s="775">
        <f t="shared" ref="HJV53:HJW53" si="4092">IF(OR(HJT26&lt;$C$18,HJT26&gt;($C$18+9)),0,IF($F$2=1,IF($F$53&lt;(INDEX($G$33:$AJ$33,MATCH($E$18,$G$31:$AJ$31))),HJT$28,HJT$38),HJT$28))</f>
        <v>0</v>
      </c>
      <c r="HJW53" s="775">
        <f t="shared" si="4092"/>
        <v>0</v>
      </c>
      <c r="HJX53" s="775">
        <f t="shared" ref="HJX53" si="4093">IF(OR(HJV26&lt;$C$18,HJV26&gt;($C$18+9)),0,IF($F$2=1,IF($F$53&lt;(INDEX($G$33:$AJ$33,MATCH($E$18,$G$31:$AJ$31))),HJV$28,HJV$38),HJV$28))</f>
        <v>0</v>
      </c>
      <c r="HJY53" s="775">
        <f t="shared" ref="HJY53:HJZ53" si="4094">IF(OR(HJW26&lt;$C$18,HJW26&gt;($C$18+9)),0,IF($F$2=1,IF($F$53&lt;(INDEX($G$33:$AJ$33,MATCH($E$18,$G$31:$AJ$31))),HJW$28,HJW$38),HJW$28))</f>
        <v>0</v>
      </c>
      <c r="HJZ53" s="775">
        <f t="shared" si="4094"/>
        <v>0</v>
      </c>
      <c r="HKA53" s="775">
        <f t="shared" ref="HKA53" si="4095">IF(OR(HJY26&lt;$C$18,HJY26&gt;($C$18+9)),0,IF($F$2=1,IF($F$53&lt;(INDEX($G$33:$AJ$33,MATCH($E$18,$G$31:$AJ$31))),HJY$28,HJY$38),HJY$28))</f>
        <v>0</v>
      </c>
      <c r="HKB53" s="775">
        <f t="shared" ref="HKB53:HKC53" si="4096">IF(OR(HJZ26&lt;$C$18,HJZ26&gt;($C$18+9)),0,IF($F$2=1,IF($F$53&lt;(INDEX($G$33:$AJ$33,MATCH($E$18,$G$31:$AJ$31))),HJZ$28,HJZ$38),HJZ$28))</f>
        <v>0</v>
      </c>
      <c r="HKC53" s="775">
        <f t="shared" si="4096"/>
        <v>0</v>
      </c>
      <c r="HKD53" s="775">
        <f t="shared" ref="HKD53" si="4097">IF(OR(HKB26&lt;$C$18,HKB26&gt;($C$18+9)),0,IF($F$2=1,IF($F$53&lt;(INDEX($G$33:$AJ$33,MATCH($E$18,$G$31:$AJ$31))),HKB$28,HKB$38),HKB$28))</f>
        <v>0</v>
      </c>
      <c r="HKE53" s="775">
        <f t="shared" ref="HKE53:HKF53" si="4098">IF(OR(HKC26&lt;$C$18,HKC26&gt;($C$18+9)),0,IF($F$2=1,IF($F$53&lt;(INDEX($G$33:$AJ$33,MATCH($E$18,$G$31:$AJ$31))),HKC$28,HKC$38),HKC$28))</f>
        <v>0</v>
      </c>
      <c r="HKF53" s="775">
        <f t="shared" si="4098"/>
        <v>0</v>
      </c>
      <c r="HKG53" s="775">
        <f t="shared" ref="HKG53" si="4099">IF(OR(HKE26&lt;$C$18,HKE26&gt;($C$18+9)),0,IF($F$2=1,IF($F$53&lt;(INDEX($G$33:$AJ$33,MATCH($E$18,$G$31:$AJ$31))),HKE$28,HKE$38),HKE$28))</f>
        <v>0</v>
      </c>
      <c r="HKH53" s="775">
        <f t="shared" ref="HKH53:HKI53" si="4100">IF(OR(HKF26&lt;$C$18,HKF26&gt;($C$18+9)),0,IF($F$2=1,IF($F$53&lt;(INDEX($G$33:$AJ$33,MATCH($E$18,$G$31:$AJ$31))),HKF$28,HKF$38),HKF$28))</f>
        <v>0</v>
      </c>
      <c r="HKI53" s="775">
        <f t="shared" si="4100"/>
        <v>0</v>
      </c>
      <c r="HKJ53" s="775">
        <f t="shared" ref="HKJ53" si="4101">IF(OR(HKH26&lt;$C$18,HKH26&gt;($C$18+9)),0,IF($F$2=1,IF($F$53&lt;(INDEX($G$33:$AJ$33,MATCH($E$18,$G$31:$AJ$31))),HKH$28,HKH$38),HKH$28))</f>
        <v>0</v>
      </c>
      <c r="HKK53" s="775">
        <f t="shared" ref="HKK53:HKL53" si="4102">IF(OR(HKI26&lt;$C$18,HKI26&gt;($C$18+9)),0,IF($F$2=1,IF($F$53&lt;(INDEX($G$33:$AJ$33,MATCH($E$18,$G$31:$AJ$31))),HKI$28,HKI$38),HKI$28))</f>
        <v>0</v>
      </c>
      <c r="HKL53" s="775">
        <f t="shared" si="4102"/>
        <v>0</v>
      </c>
      <c r="HKM53" s="775">
        <f t="shared" ref="HKM53" si="4103">IF(OR(HKK26&lt;$C$18,HKK26&gt;($C$18+9)),0,IF($F$2=1,IF($F$53&lt;(INDEX($G$33:$AJ$33,MATCH($E$18,$G$31:$AJ$31))),HKK$28,HKK$38),HKK$28))</f>
        <v>0</v>
      </c>
      <c r="HKN53" s="775">
        <f t="shared" ref="HKN53:HKO53" si="4104">IF(OR(HKL26&lt;$C$18,HKL26&gt;($C$18+9)),0,IF($F$2=1,IF($F$53&lt;(INDEX($G$33:$AJ$33,MATCH($E$18,$G$31:$AJ$31))),HKL$28,HKL$38),HKL$28))</f>
        <v>0</v>
      </c>
      <c r="HKO53" s="775">
        <f t="shared" si="4104"/>
        <v>0</v>
      </c>
      <c r="HKP53" s="775">
        <f t="shared" ref="HKP53" si="4105">IF(OR(HKN26&lt;$C$18,HKN26&gt;($C$18+9)),0,IF($F$2=1,IF($F$53&lt;(INDEX($G$33:$AJ$33,MATCH($E$18,$G$31:$AJ$31))),HKN$28,HKN$38),HKN$28))</f>
        <v>0</v>
      </c>
      <c r="HKQ53" s="775">
        <f t="shared" ref="HKQ53:HKR53" si="4106">IF(OR(HKO26&lt;$C$18,HKO26&gt;($C$18+9)),0,IF($F$2=1,IF($F$53&lt;(INDEX($G$33:$AJ$33,MATCH($E$18,$G$31:$AJ$31))),HKO$28,HKO$38),HKO$28))</f>
        <v>0</v>
      </c>
      <c r="HKR53" s="775">
        <f t="shared" si="4106"/>
        <v>0</v>
      </c>
      <c r="HKS53" s="775">
        <f t="shared" ref="HKS53" si="4107">IF(OR(HKQ26&lt;$C$18,HKQ26&gt;($C$18+9)),0,IF($F$2=1,IF($F$53&lt;(INDEX($G$33:$AJ$33,MATCH($E$18,$G$31:$AJ$31))),HKQ$28,HKQ$38),HKQ$28))</f>
        <v>0</v>
      </c>
      <c r="HKT53" s="775">
        <f t="shared" ref="HKT53:HKU53" si="4108">IF(OR(HKR26&lt;$C$18,HKR26&gt;($C$18+9)),0,IF($F$2=1,IF($F$53&lt;(INDEX($G$33:$AJ$33,MATCH($E$18,$G$31:$AJ$31))),HKR$28,HKR$38),HKR$28))</f>
        <v>0</v>
      </c>
      <c r="HKU53" s="775">
        <f t="shared" si="4108"/>
        <v>0</v>
      </c>
      <c r="HKV53" s="775">
        <f t="shared" ref="HKV53" si="4109">IF(OR(HKT26&lt;$C$18,HKT26&gt;($C$18+9)),0,IF($F$2=1,IF($F$53&lt;(INDEX($G$33:$AJ$33,MATCH($E$18,$G$31:$AJ$31))),HKT$28,HKT$38),HKT$28))</f>
        <v>0</v>
      </c>
      <c r="HKW53" s="775">
        <f t="shared" ref="HKW53:HKX53" si="4110">IF(OR(HKU26&lt;$C$18,HKU26&gt;($C$18+9)),0,IF($F$2=1,IF($F$53&lt;(INDEX($G$33:$AJ$33,MATCH($E$18,$G$31:$AJ$31))),HKU$28,HKU$38),HKU$28))</f>
        <v>0</v>
      </c>
      <c r="HKX53" s="775">
        <f t="shared" si="4110"/>
        <v>0</v>
      </c>
      <c r="HKY53" s="775">
        <f t="shared" ref="HKY53" si="4111">IF(OR(HKW26&lt;$C$18,HKW26&gt;($C$18+9)),0,IF($F$2=1,IF($F$53&lt;(INDEX($G$33:$AJ$33,MATCH($E$18,$G$31:$AJ$31))),HKW$28,HKW$38),HKW$28))</f>
        <v>0</v>
      </c>
      <c r="HKZ53" s="775">
        <f t="shared" ref="HKZ53:HLA53" si="4112">IF(OR(HKX26&lt;$C$18,HKX26&gt;($C$18+9)),0,IF($F$2=1,IF($F$53&lt;(INDEX($G$33:$AJ$33,MATCH($E$18,$G$31:$AJ$31))),HKX$28,HKX$38),HKX$28))</f>
        <v>0</v>
      </c>
      <c r="HLA53" s="775">
        <f t="shared" si="4112"/>
        <v>0</v>
      </c>
      <c r="HLB53" s="775">
        <f t="shared" ref="HLB53" si="4113">IF(OR(HKZ26&lt;$C$18,HKZ26&gt;($C$18+9)),0,IF($F$2=1,IF($F$53&lt;(INDEX($G$33:$AJ$33,MATCH($E$18,$G$31:$AJ$31))),HKZ$28,HKZ$38),HKZ$28))</f>
        <v>0</v>
      </c>
      <c r="HLC53" s="775">
        <f t="shared" ref="HLC53:HLD53" si="4114">IF(OR(HLA26&lt;$C$18,HLA26&gt;($C$18+9)),0,IF($F$2=1,IF($F$53&lt;(INDEX($G$33:$AJ$33,MATCH($E$18,$G$31:$AJ$31))),HLA$28,HLA$38),HLA$28))</f>
        <v>0</v>
      </c>
      <c r="HLD53" s="775">
        <f t="shared" si="4114"/>
        <v>0</v>
      </c>
      <c r="HLE53" s="775">
        <f t="shared" ref="HLE53" si="4115">IF(OR(HLC26&lt;$C$18,HLC26&gt;($C$18+9)),0,IF($F$2=1,IF($F$53&lt;(INDEX($G$33:$AJ$33,MATCH($E$18,$G$31:$AJ$31))),HLC$28,HLC$38),HLC$28))</f>
        <v>0</v>
      </c>
      <c r="HLF53" s="775">
        <f t="shared" ref="HLF53:HLG53" si="4116">IF(OR(HLD26&lt;$C$18,HLD26&gt;($C$18+9)),0,IF($F$2=1,IF($F$53&lt;(INDEX($G$33:$AJ$33,MATCH($E$18,$G$31:$AJ$31))),HLD$28,HLD$38),HLD$28))</f>
        <v>0</v>
      </c>
      <c r="HLG53" s="775">
        <f t="shared" si="4116"/>
        <v>0</v>
      </c>
      <c r="HLH53" s="775">
        <f t="shared" ref="HLH53" si="4117">IF(OR(HLF26&lt;$C$18,HLF26&gt;($C$18+9)),0,IF($F$2=1,IF($F$53&lt;(INDEX($G$33:$AJ$33,MATCH($E$18,$G$31:$AJ$31))),HLF$28,HLF$38),HLF$28))</f>
        <v>0</v>
      </c>
      <c r="HLI53" s="775">
        <f t="shared" ref="HLI53:HLJ53" si="4118">IF(OR(HLG26&lt;$C$18,HLG26&gt;($C$18+9)),0,IF($F$2=1,IF($F$53&lt;(INDEX($G$33:$AJ$33,MATCH($E$18,$G$31:$AJ$31))),HLG$28,HLG$38),HLG$28))</f>
        <v>0</v>
      </c>
      <c r="HLJ53" s="775">
        <f t="shared" si="4118"/>
        <v>0</v>
      </c>
      <c r="HLK53" s="775">
        <f t="shared" ref="HLK53" si="4119">IF(OR(HLI26&lt;$C$18,HLI26&gt;($C$18+9)),0,IF($F$2=1,IF($F$53&lt;(INDEX($G$33:$AJ$33,MATCH($E$18,$G$31:$AJ$31))),HLI$28,HLI$38),HLI$28))</f>
        <v>0</v>
      </c>
      <c r="HLL53" s="775">
        <f t="shared" ref="HLL53:HLM53" si="4120">IF(OR(HLJ26&lt;$C$18,HLJ26&gt;($C$18+9)),0,IF($F$2=1,IF($F$53&lt;(INDEX($G$33:$AJ$33,MATCH($E$18,$G$31:$AJ$31))),HLJ$28,HLJ$38),HLJ$28))</f>
        <v>0</v>
      </c>
      <c r="HLM53" s="775">
        <f t="shared" si="4120"/>
        <v>0</v>
      </c>
      <c r="HLN53" s="775">
        <f t="shared" ref="HLN53" si="4121">IF(OR(HLL26&lt;$C$18,HLL26&gt;($C$18+9)),0,IF($F$2=1,IF($F$53&lt;(INDEX($G$33:$AJ$33,MATCH($E$18,$G$31:$AJ$31))),HLL$28,HLL$38),HLL$28))</f>
        <v>0</v>
      </c>
      <c r="HLO53" s="775">
        <f t="shared" ref="HLO53:HLP53" si="4122">IF(OR(HLM26&lt;$C$18,HLM26&gt;($C$18+9)),0,IF($F$2=1,IF($F$53&lt;(INDEX($G$33:$AJ$33,MATCH($E$18,$G$31:$AJ$31))),HLM$28,HLM$38),HLM$28))</f>
        <v>0</v>
      </c>
      <c r="HLP53" s="775">
        <f t="shared" si="4122"/>
        <v>0</v>
      </c>
      <c r="HLQ53" s="775">
        <f t="shared" ref="HLQ53" si="4123">IF(OR(HLO26&lt;$C$18,HLO26&gt;($C$18+9)),0,IF($F$2=1,IF($F$53&lt;(INDEX($G$33:$AJ$33,MATCH($E$18,$G$31:$AJ$31))),HLO$28,HLO$38),HLO$28))</f>
        <v>0</v>
      </c>
      <c r="HLR53" s="775">
        <f t="shared" ref="HLR53:HLS53" si="4124">IF(OR(HLP26&lt;$C$18,HLP26&gt;($C$18+9)),0,IF($F$2=1,IF($F$53&lt;(INDEX($G$33:$AJ$33,MATCH($E$18,$G$31:$AJ$31))),HLP$28,HLP$38),HLP$28))</f>
        <v>0</v>
      </c>
      <c r="HLS53" s="775">
        <f t="shared" si="4124"/>
        <v>0</v>
      </c>
      <c r="HLT53" s="775">
        <f t="shared" ref="HLT53" si="4125">IF(OR(HLR26&lt;$C$18,HLR26&gt;($C$18+9)),0,IF($F$2=1,IF($F$53&lt;(INDEX($G$33:$AJ$33,MATCH($E$18,$G$31:$AJ$31))),HLR$28,HLR$38),HLR$28))</f>
        <v>0</v>
      </c>
      <c r="HLU53" s="775">
        <f t="shared" ref="HLU53:HLV53" si="4126">IF(OR(HLS26&lt;$C$18,HLS26&gt;($C$18+9)),0,IF($F$2=1,IF($F$53&lt;(INDEX($G$33:$AJ$33,MATCH($E$18,$G$31:$AJ$31))),HLS$28,HLS$38),HLS$28))</f>
        <v>0</v>
      </c>
      <c r="HLV53" s="775">
        <f t="shared" si="4126"/>
        <v>0</v>
      </c>
      <c r="HLW53" s="775">
        <f t="shared" ref="HLW53" si="4127">IF(OR(HLU26&lt;$C$18,HLU26&gt;($C$18+9)),0,IF($F$2=1,IF($F$53&lt;(INDEX($G$33:$AJ$33,MATCH($E$18,$G$31:$AJ$31))),HLU$28,HLU$38),HLU$28))</f>
        <v>0</v>
      </c>
      <c r="HLX53" s="775">
        <f t="shared" ref="HLX53:HLY53" si="4128">IF(OR(HLV26&lt;$C$18,HLV26&gt;($C$18+9)),0,IF($F$2=1,IF($F$53&lt;(INDEX($G$33:$AJ$33,MATCH($E$18,$G$31:$AJ$31))),HLV$28,HLV$38),HLV$28))</f>
        <v>0</v>
      </c>
      <c r="HLY53" s="775">
        <f t="shared" si="4128"/>
        <v>0</v>
      </c>
      <c r="HLZ53" s="775">
        <f t="shared" ref="HLZ53" si="4129">IF(OR(HLX26&lt;$C$18,HLX26&gt;($C$18+9)),0,IF($F$2=1,IF($F$53&lt;(INDEX($G$33:$AJ$33,MATCH($E$18,$G$31:$AJ$31))),HLX$28,HLX$38),HLX$28))</f>
        <v>0</v>
      </c>
      <c r="HMA53" s="775">
        <f t="shared" ref="HMA53:HMB53" si="4130">IF(OR(HLY26&lt;$C$18,HLY26&gt;($C$18+9)),0,IF($F$2=1,IF($F$53&lt;(INDEX($G$33:$AJ$33,MATCH($E$18,$G$31:$AJ$31))),HLY$28,HLY$38),HLY$28))</f>
        <v>0</v>
      </c>
      <c r="HMB53" s="775">
        <f t="shared" si="4130"/>
        <v>0</v>
      </c>
      <c r="HMC53" s="775">
        <f t="shared" ref="HMC53" si="4131">IF(OR(HMA26&lt;$C$18,HMA26&gt;($C$18+9)),0,IF($F$2=1,IF($F$53&lt;(INDEX($G$33:$AJ$33,MATCH($E$18,$G$31:$AJ$31))),HMA$28,HMA$38),HMA$28))</f>
        <v>0</v>
      </c>
      <c r="HMD53" s="775">
        <f t="shared" ref="HMD53:HME53" si="4132">IF(OR(HMB26&lt;$C$18,HMB26&gt;($C$18+9)),0,IF($F$2=1,IF($F$53&lt;(INDEX($G$33:$AJ$33,MATCH($E$18,$G$31:$AJ$31))),HMB$28,HMB$38),HMB$28))</f>
        <v>0</v>
      </c>
      <c r="HME53" s="775">
        <f t="shared" si="4132"/>
        <v>0</v>
      </c>
      <c r="HMF53" s="775">
        <f t="shared" ref="HMF53" si="4133">IF(OR(HMD26&lt;$C$18,HMD26&gt;($C$18+9)),0,IF($F$2=1,IF($F$53&lt;(INDEX($G$33:$AJ$33,MATCH($E$18,$G$31:$AJ$31))),HMD$28,HMD$38),HMD$28))</f>
        <v>0</v>
      </c>
      <c r="HMG53" s="775">
        <f t="shared" ref="HMG53:HMH53" si="4134">IF(OR(HME26&lt;$C$18,HME26&gt;($C$18+9)),0,IF($F$2=1,IF($F$53&lt;(INDEX($G$33:$AJ$33,MATCH($E$18,$G$31:$AJ$31))),HME$28,HME$38),HME$28))</f>
        <v>0</v>
      </c>
      <c r="HMH53" s="775">
        <f t="shared" si="4134"/>
        <v>0</v>
      </c>
      <c r="HMI53" s="775">
        <f t="shared" ref="HMI53" si="4135">IF(OR(HMG26&lt;$C$18,HMG26&gt;($C$18+9)),0,IF($F$2=1,IF($F$53&lt;(INDEX($G$33:$AJ$33,MATCH($E$18,$G$31:$AJ$31))),HMG$28,HMG$38),HMG$28))</f>
        <v>0</v>
      </c>
      <c r="HMJ53" s="775">
        <f t="shared" ref="HMJ53:HMK53" si="4136">IF(OR(HMH26&lt;$C$18,HMH26&gt;($C$18+9)),0,IF($F$2=1,IF($F$53&lt;(INDEX($G$33:$AJ$33,MATCH($E$18,$G$31:$AJ$31))),HMH$28,HMH$38),HMH$28))</f>
        <v>0</v>
      </c>
      <c r="HMK53" s="775">
        <f t="shared" si="4136"/>
        <v>0</v>
      </c>
      <c r="HML53" s="775">
        <f t="shared" ref="HML53" si="4137">IF(OR(HMJ26&lt;$C$18,HMJ26&gt;($C$18+9)),0,IF($F$2=1,IF($F$53&lt;(INDEX($G$33:$AJ$33,MATCH($E$18,$G$31:$AJ$31))),HMJ$28,HMJ$38),HMJ$28))</f>
        <v>0</v>
      </c>
      <c r="HMM53" s="775">
        <f t="shared" ref="HMM53:HMN53" si="4138">IF(OR(HMK26&lt;$C$18,HMK26&gt;($C$18+9)),0,IF($F$2=1,IF($F$53&lt;(INDEX($G$33:$AJ$33,MATCH($E$18,$G$31:$AJ$31))),HMK$28,HMK$38),HMK$28))</f>
        <v>0</v>
      </c>
      <c r="HMN53" s="775">
        <f t="shared" si="4138"/>
        <v>0</v>
      </c>
      <c r="HMO53" s="775">
        <f t="shared" ref="HMO53" si="4139">IF(OR(HMM26&lt;$C$18,HMM26&gt;($C$18+9)),0,IF($F$2=1,IF($F$53&lt;(INDEX($G$33:$AJ$33,MATCH($E$18,$G$31:$AJ$31))),HMM$28,HMM$38),HMM$28))</f>
        <v>0</v>
      </c>
      <c r="HMP53" s="775">
        <f t="shared" ref="HMP53:HMQ53" si="4140">IF(OR(HMN26&lt;$C$18,HMN26&gt;($C$18+9)),0,IF($F$2=1,IF($F$53&lt;(INDEX($G$33:$AJ$33,MATCH($E$18,$G$31:$AJ$31))),HMN$28,HMN$38),HMN$28))</f>
        <v>0</v>
      </c>
      <c r="HMQ53" s="775">
        <f t="shared" si="4140"/>
        <v>0</v>
      </c>
      <c r="HMR53" s="775">
        <f t="shared" ref="HMR53" si="4141">IF(OR(HMP26&lt;$C$18,HMP26&gt;($C$18+9)),0,IF($F$2=1,IF($F$53&lt;(INDEX($G$33:$AJ$33,MATCH($E$18,$G$31:$AJ$31))),HMP$28,HMP$38),HMP$28))</f>
        <v>0</v>
      </c>
      <c r="HMS53" s="775">
        <f t="shared" ref="HMS53:HMT53" si="4142">IF(OR(HMQ26&lt;$C$18,HMQ26&gt;($C$18+9)),0,IF($F$2=1,IF($F$53&lt;(INDEX($G$33:$AJ$33,MATCH($E$18,$G$31:$AJ$31))),HMQ$28,HMQ$38),HMQ$28))</f>
        <v>0</v>
      </c>
      <c r="HMT53" s="775">
        <f t="shared" si="4142"/>
        <v>0</v>
      </c>
      <c r="HMU53" s="775">
        <f t="shared" ref="HMU53" si="4143">IF(OR(HMS26&lt;$C$18,HMS26&gt;($C$18+9)),0,IF($F$2=1,IF($F$53&lt;(INDEX($G$33:$AJ$33,MATCH($E$18,$G$31:$AJ$31))),HMS$28,HMS$38),HMS$28))</f>
        <v>0</v>
      </c>
      <c r="HMV53" s="775">
        <f t="shared" ref="HMV53:HMW53" si="4144">IF(OR(HMT26&lt;$C$18,HMT26&gt;($C$18+9)),0,IF($F$2=1,IF($F$53&lt;(INDEX($G$33:$AJ$33,MATCH($E$18,$G$31:$AJ$31))),HMT$28,HMT$38),HMT$28))</f>
        <v>0</v>
      </c>
      <c r="HMW53" s="775">
        <f t="shared" si="4144"/>
        <v>0</v>
      </c>
      <c r="HMX53" s="775">
        <f t="shared" ref="HMX53" si="4145">IF(OR(HMV26&lt;$C$18,HMV26&gt;($C$18+9)),0,IF($F$2=1,IF($F$53&lt;(INDEX($G$33:$AJ$33,MATCH($E$18,$G$31:$AJ$31))),HMV$28,HMV$38),HMV$28))</f>
        <v>0</v>
      </c>
      <c r="HMY53" s="775">
        <f t="shared" ref="HMY53:HMZ53" si="4146">IF(OR(HMW26&lt;$C$18,HMW26&gt;($C$18+9)),0,IF($F$2=1,IF($F$53&lt;(INDEX($G$33:$AJ$33,MATCH($E$18,$G$31:$AJ$31))),HMW$28,HMW$38),HMW$28))</f>
        <v>0</v>
      </c>
      <c r="HMZ53" s="775">
        <f t="shared" si="4146"/>
        <v>0</v>
      </c>
      <c r="HNA53" s="775">
        <f t="shared" ref="HNA53" si="4147">IF(OR(HMY26&lt;$C$18,HMY26&gt;($C$18+9)),0,IF($F$2=1,IF($F$53&lt;(INDEX($G$33:$AJ$33,MATCH($E$18,$G$31:$AJ$31))),HMY$28,HMY$38),HMY$28))</f>
        <v>0</v>
      </c>
      <c r="HNB53" s="775">
        <f t="shared" ref="HNB53:HNC53" si="4148">IF(OR(HMZ26&lt;$C$18,HMZ26&gt;($C$18+9)),0,IF($F$2=1,IF($F$53&lt;(INDEX($G$33:$AJ$33,MATCH($E$18,$G$31:$AJ$31))),HMZ$28,HMZ$38),HMZ$28))</f>
        <v>0</v>
      </c>
      <c r="HNC53" s="775">
        <f t="shared" si="4148"/>
        <v>0</v>
      </c>
      <c r="HND53" s="775">
        <f t="shared" ref="HND53" si="4149">IF(OR(HNB26&lt;$C$18,HNB26&gt;($C$18+9)),0,IF($F$2=1,IF($F$53&lt;(INDEX($G$33:$AJ$33,MATCH($E$18,$G$31:$AJ$31))),HNB$28,HNB$38),HNB$28))</f>
        <v>0</v>
      </c>
      <c r="HNE53" s="775">
        <f t="shared" ref="HNE53:HNF53" si="4150">IF(OR(HNC26&lt;$C$18,HNC26&gt;($C$18+9)),0,IF($F$2=1,IF($F$53&lt;(INDEX($G$33:$AJ$33,MATCH($E$18,$G$31:$AJ$31))),HNC$28,HNC$38),HNC$28))</f>
        <v>0</v>
      </c>
      <c r="HNF53" s="775">
        <f t="shared" si="4150"/>
        <v>0</v>
      </c>
      <c r="HNG53" s="775">
        <f t="shared" ref="HNG53" si="4151">IF(OR(HNE26&lt;$C$18,HNE26&gt;($C$18+9)),0,IF($F$2=1,IF($F$53&lt;(INDEX($G$33:$AJ$33,MATCH($E$18,$G$31:$AJ$31))),HNE$28,HNE$38),HNE$28))</f>
        <v>0</v>
      </c>
      <c r="HNH53" s="775">
        <f t="shared" ref="HNH53:HNI53" si="4152">IF(OR(HNF26&lt;$C$18,HNF26&gt;($C$18+9)),0,IF($F$2=1,IF($F$53&lt;(INDEX($G$33:$AJ$33,MATCH($E$18,$G$31:$AJ$31))),HNF$28,HNF$38),HNF$28))</f>
        <v>0</v>
      </c>
      <c r="HNI53" s="775">
        <f t="shared" si="4152"/>
        <v>0</v>
      </c>
      <c r="HNJ53" s="775">
        <f t="shared" ref="HNJ53" si="4153">IF(OR(HNH26&lt;$C$18,HNH26&gt;($C$18+9)),0,IF($F$2=1,IF($F$53&lt;(INDEX($G$33:$AJ$33,MATCH($E$18,$G$31:$AJ$31))),HNH$28,HNH$38),HNH$28))</f>
        <v>0</v>
      </c>
      <c r="HNK53" s="775">
        <f t="shared" ref="HNK53:HNL53" si="4154">IF(OR(HNI26&lt;$C$18,HNI26&gt;($C$18+9)),0,IF($F$2=1,IF($F$53&lt;(INDEX($G$33:$AJ$33,MATCH($E$18,$G$31:$AJ$31))),HNI$28,HNI$38),HNI$28))</f>
        <v>0</v>
      </c>
      <c r="HNL53" s="775">
        <f t="shared" si="4154"/>
        <v>0</v>
      </c>
      <c r="HNM53" s="775">
        <f t="shared" ref="HNM53" si="4155">IF(OR(HNK26&lt;$C$18,HNK26&gt;($C$18+9)),0,IF($F$2=1,IF($F$53&lt;(INDEX($G$33:$AJ$33,MATCH($E$18,$G$31:$AJ$31))),HNK$28,HNK$38),HNK$28))</f>
        <v>0</v>
      </c>
      <c r="HNN53" s="775">
        <f t="shared" ref="HNN53:HNO53" si="4156">IF(OR(HNL26&lt;$C$18,HNL26&gt;($C$18+9)),0,IF($F$2=1,IF($F$53&lt;(INDEX($G$33:$AJ$33,MATCH($E$18,$G$31:$AJ$31))),HNL$28,HNL$38),HNL$28))</f>
        <v>0</v>
      </c>
      <c r="HNO53" s="775">
        <f t="shared" si="4156"/>
        <v>0</v>
      </c>
      <c r="HNP53" s="775">
        <f t="shared" ref="HNP53" si="4157">IF(OR(HNN26&lt;$C$18,HNN26&gt;($C$18+9)),0,IF($F$2=1,IF($F$53&lt;(INDEX($G$33:$AJ$33,MATCH($E$18,$G$31:$AJ$31))),HNN$28,HNN$38),HNN$28))</f>
        <v>0</v>
      </c>
      <c r="HNQ53" s="775">
        <f t="shared" ref="HNQ53:HNR53" si="4158">IF(OR(HNO26&lt;$C$18,HNO26&gt;($C$18+9)),0,IF($F$2=1,IF($F$53&lt;(INDEX($G$33:$AJ$33,MATCH($E$18,$G$31:$AJ$31))),HNO$28,HNO$38),HNO$28))</f>
        <v>0</v>
      </c>
      <c r="HNR53" s="775">
        <f t="shared" si="4158"/>
        <v>0</v>
      </c>
      <c r="HNS53" s="775">
        <f t="shared" ref="HNS53" si="4159">IF(OR(HNQ26&lt;$C$18,HNQ26&gt;($C$18+9)),0,IF($F$2=1,IF($F$53&lt;(INDEX($G$33:$AJ$33,MATCH($E$18,$G$31:$AJ$31))),HNQ$28,HNQ$38),HNQ$28))</f>
        <v>0</v>
      </c>
      <c r="HNT53" s="775">
        <f t="shared" ref="HNT53:HNU53" si="4160">IF(OR(HNR26&lt;$C$18,HNR26&gt;($C$18+9)),0,IF($F$2=1,IF($F$53&lt;(INDEX($G$33:$AJ$33,MATCH($E$18,$G$31:$AJ$31))),HNR$28,HNR$38),HNR$28))</f>
        <v>0</v>
      </c>
      <c r="HNU53" s="775">
        <f t="shared" si="4160"/>
        <v>0</v>
      </c>
      <c r="HNV53" s="775">
        <f t="shared" ref="HNV53" si="4161">IF(OR(HNT26&lt;$C$18,HNT26&gt;($C$18+9)),0,IF($F$2=1,IF($F$53&lt;(INDEX($G$33:$AJ$33,MATCH($E$18,$G$31:$AJ$31))),HNT$28,HNT$38),HNT$28))</f>
        <v>0</v>
      </c>
      <c r="HNW53" s="775">
        <f t="shared" ref="HNW53:HNX53" si="4162">IF(OR(HNU26&lt;$C$18,HNU26&gt;($C$18+9)),0,IF($F$2=1,IF($F$53&lt;(INDEX($G$33:$AJ$33,MATCH($E$18,$G$31:$AJ$31))),HNU$28,HNU$38),HNU$28))</f>
        <v>0</v>
      </c>
      <c r="HNX53" s="775">
        <f t="shared" si="4162"/>
        <v>0</v>
      </c>
      <c r="HNY53" s="775">
        <f t="shared" ref="HNY53" si="4163">IF(OR(HNW26&lt;$C$18,HNW26&gt;($C$18+9)),0,IF($F$2=1,IF($F$53&lt;(INDEX($G$33:$AJ$33,MATCH($E$18,$G$31:$AJ$31))),HNW$28,HNW$38),HNW$28))</f>
        <v>0</v>
      </c>
      <c r="HNZ53" s="775">
        <f t="shared" ref="HNZ53:HOA53" si="4164">IF(OR(HNX26&lt;$C$18,HNX26&gt;($C$18+9)),0,IF($F$2=1,IF($F$53&lt;(INDEX($G$33:$AJ$33,MATCH($E$18,$G$31:$AJ$31))),HNX$28,HNX$38),HNX$28))</f>
        <v>0</v>
      </c>
      <c r="HOA53" s="775">
        <f t="shared" si="4164"/>
        <v>0</v>
      </c>
      <c r="HOB53" s="775">
        <f t="shared" ref="HOB53" si="4165">IF(OR(HNZ26&lt;$C$18,HNZ26&gt;($C$18+9)),0,IF($F$2=1,IF($F$53&lt;(INDEX($G$33:$AJ$33,MATCH($E$18,$G$31:$AJ$31))),HNZ$28,HNZ$38),HNZ$28))</f>
        <v>0</v>
      </c>
      <c r="HOC53" s="775">
        <f t="shared" ref="HOC53:HOD53" si="4166">IF(OR(HOA26&lt;$C$18,HOA26&gt;($C$18+9)),0,IF($F$2=1,IF($F$53&lt;(INDEX($G$33:$AJ$33,MATCH($E$18,$G$31:$AJ$31))),HOA$28,HOA$38),HOA$28))</f>
        <v>0</v>
      </c>
      <c r="HOD53" s="775">
        <f t="shared" si="4166"/>
        <v>0</v>
      </c>
      <c r="HOE53" s="775">
        <f t="shared" ref="HOE53" si="4167">IF(OR(HOC26&lt;$C$18,HOC26&gt;($C$18+9)),0,IF($F$2=1,IF($F$53&lt;(INDEX($G$33:$AJ$33,MATCH($E$18,$G$31:$AJ$31))),HOC$28,HOC$38),HOC$28))</f>
        <v>0</v>
      </c>
      <c r="HOF53" s="775">
        <f t="shared" ref="HOF53:HOG53" si="4168">IF(OR(HOD26&lt;$C$18,HOD26&gt;($C$18+9)),0,IF($F$2=1,IF($F$53&lt;(INDEX($G$33:$AJ$33,MATCH($E$18,$G$31:$AJ$31))),HOD$28,HOD$38),HOD$28))</f>
        <v>0</v>
      </c>
      <c r="HOG53" s="775">
        <f t="shared" si="4168"/>
        <v>0</v>
      </c>
      <c r="HOH53" s="775">
        <f t="shared" ref="HOH53" si="4169">IF(OR(HOF26&lt;$C$18,HOF26&gt;($C$18+9)),0,IF($F$2=1,IF($F$53&lt;(INDEX($G$33:$AJ$33,MATCH($E$18,$G$31:$AJ$31))),HOF$28,HOF$38),HOF$28))</f>
        <v>0</v>
      </c>
      <c r="HOI53" s="775">
        <f t="shared" ref="HOI53:HOJ53" si="4170">IF(OR(HOG26&lt;$C$18,HOG26&gt;($C$18+9)),0,IF($F$2=1,IF($F$53&lt;(INDEX($G$33:$AJ$33,MATCH($E$18,$G$31:$AJ$31))),HOG$28,HOG$38),HOG$28))</f>
        <v>0</v>
      </c>
      <c r="HOJ53" s="775">
        <f t="shared" si="4170"/>
        <v>0</v>
      </c>
      <c r="HOK53" s="775">
        <f t="shared" ref="HOK53" si="4171">IF(OR(HOI26&lt;$C$18,HOI26&gt;($C$18+9)),0,IF($F$2=1,IF($F$53&lt;(INDEX($G$33:$AJ$33,MATCH($E$18,$G$31:$AJ$31))),HOI$28,HOI$38),HOI$28))</f>
        <v>0</v>
      </c>
      <c r="HOL53" s="775">
        <f t="shared" ref="HOL53:HOM53" si="4172">IF(OR(HOJ26&lt;$C$18,HOJ26&gt;($C$18+9)),0,IF($F$2=1,IF($F$53&lt;(INDEX($G$33:$AJ$33,MATCH($E$18,$G$31:$AJ$31))),HOJ$28,HOJ$38),HOJ$28))</f>
        <v>0</v>
      </c>
      <c r="HOM53" s="775">
        <f t="shared" si="4172"/>
        <v>0</v>
      </c>
      <c r="HON53" s="775">
        <f t="shared" ref="HON53" si="4173">IF(OR(HOL26&lt;$C$18,HOL26&gt;($C$18+9)),0,IF($F$2=1,IF($F$53&lt;(INDEX($G$33:$AJ$33,MATCH($E$18,$G$31:$AJ$31))),HOL$28,HOL$38),HOL$28))</f>
        <v>0</v>
      </c>
      <c r="HOO53" s="775">
        <f t="shared" ref="HOO53:HOP53" si="4174">IF(OR(HOM26&lt;$C$18,HOM26&gt;($C$18+9)),0,IF($F$2=1,IF($F$53&lt;(INDEX($G$33:$AJ$33,MATCH($E$18,$G$31:$AJ$31))),HOM$28,HOM$38),HOM$28))</f>
        <v>0</v>
      </c>
      <c r="HOP53" s="775">
        <f t="shared" si="4174"/>
        <v>0</v>
      </c>
      <c r="HOQ53" s="775">
        <f t="shared" ref="HOQ53" si="4175">IF(OR(HOO26&lt;$C$18,HOO26&gt;($C$18+9)),0,IF($F$2=1,IF($F$53&lt;(INDEX($G$33:$AJ$33,MATCH($E$18,$G$31:$AJ$31))),HOO$28,HOO$38),HOO$28))</f>
        <v>0</v>
      </c>
      <c r="HOR53" s="775">
        <f t="shared" ref="HOR53:HOS53" si="4176">IF(OR(HOP26&lt;$C$18,HOP26&gt;($C$18+9)),0,IF($F$2=1,IF($F$53&lt;(INDEX($G$33:$AJ$33,MATCH($E$18,$G$31:$AJ$31))),HOP$28,HOP$38),HOP$28))</f>
        <v>0</v>
      </c>
      <c r="HOS53" s="775">
        <f t="shared" si="4176"/>
        <v>0</v>
      </c>
      <c r="HOT53" s="775">
        <f t="shared" ref="HOT53" si="4177">IF(OR(HOR26&lt;$C$18,HOR26&gt;($C$18+9)),0,IF($F$2=1,IF($F$53&lt;(INDEX($G$33:$AJ$33,MATCH($E$18,$G$31:$AJ$31))),HOR$28,HOR$38),HOR$28))</f>
        <v>0</v>
      </c>
      <c r="HOU53" s="775">
        <f t="shared" ref="HOU53:HOV53" si="4178">IF(OR(HOS26&lt;$C$18,HOS26&gt;($C$18+9)),0,IF($F$2=1,IF($F$53&lt;(INDEX($G$33:$AJ$33,MATCH($E$18,$G$31:$AJ$31))),HOS$28,HOS$38),HOS$28))</f>
        <v>0</v>
      </c>
      <c r="HOV53" s="775">
        <f t="shared" si="4178"/>
        <v>0</v>
      </c>
      <c r="HOW53" s="775">
        <f t="shared" ref="HOW53" si="4179">IF(OR(HOU26&lt;$C$18,HOU26&gt;($C$18+9)),0,IF($F$2=1,IF($F$53&lt;(INDEX($G$33:$AJ$33,MATCH($E$18,$G$31:$AJ$31))),HOU$28,HOU$38),HOU$28))</f>
        <v>0</v>
      </c>
      <c r="HOX53" s="775">
        <f t="shared" ref="HOX53:HOY53" si="4180">IF(OR(HOV26&lt;$C$18,HOV26&gt;($C$18+9)),0,IF($F$2=1,IF($F$53&lt;(INDEX($G$33:$AJ$33,MATCH($E$18,$G$31:$AJ$31))),HOV$28,HOV$38),HOV$28))</f>
        <v>0</v>
      </c>
      <c r="HOY53" s="775">
        <f t="shared" si="4180"/>
        <v>0</v>
      </c>
      <c r="HOZ53" s="775">
        <f t="shared" ref="HOZ53" si="4181">IF(OR(HOX26&lt;$C$18,HOX26&gt;($C$18+9)),0,IF($F$2=1,IF($F$53&lt;(INDEX($G$33:$AJ$33,MATCH($E$18,$G$31:$AJ$31))),HOX$28,HOX$38),HOX$28))</f>
        <v>0</v>
      </c>
      <c r="HPA53" s="775">
        <f t="shared" ref="HPA53:HPB53" si="4182">IF(OR(HOY26&lt;$C$18,HOY26&gt;($C$18+9)),0,IF($F$2=1,IF($F$53&lt;(INDEX($G$33:$AJ$33,MATCH($E$18,$G$31:$AJ$31))),HOY$28,HOY$38),HOY$28))</f>
        <v>0</v>
      </c>
      <c r="HPB53" s="775">
        <f t="shared" si="4182"/>
        <v>0</v>
      </c>
      <c r="HPC53" s="775">
        <f t="shared" ref="HPC53" si="4183">IF(OR(HPA26&lt;$C$18,HPA26&gt;($C$18+9)),0,IF($F$2=1,IF($F$53&lt;(INDEX($G$33:$AJ$33,MATCH($E$18,$G$31:$AJ$31))),HPA$28,HPA$38),HPA$28))</f>
        <v>0</v>
      </c>
      <c r="HPD53" s="775">
        <f t="shared" ref="HPD53:HPE53" si="4184">IF(OR(HPB26&lt;$C$18,HPB26&gt;($C$18+9)),0,IF($F$2=1,IF($F$53&lt;(INDEX($G$33:$AJ$33,MATCH($E$18,$G$31:$AJ$31))),HPB$28,HPB$38),HPB$28))</f>
        <v>0</v>
      </c>
      <c r="HPE53" s="775">
        <f t="shared" si="4184"/>
        <v>0</v>
      </c>
      <c r="HPF53" s="775">
        <f t="shared" ref="HPF53" si="4185">IF(OR(HPD26&lt;$C$18,HPD26&gt;($C$18+9)),0,IF($F$2=1,IF($F$53&lt;(INDEX($G$33:$AJ$33,MATCH($E$18,$G$31:$AJ$31))),HPD$28,HPD$38),HPD$28))</f>
        <v>0</v>
      </c>
      <c r="HPG53" s="775">
        <f t="shared" ref="HPG53:HPH53" si="4186">IF(OR(HPE26&lt;$C$18,HPE26&gt;($C$18+9)),0,IF($F$2=1,IF($F$53&lt;(INDEX($G$33:$AJ$33,MATCH($E$18,$G$31:$AJ$31))),HPE$28,HPE$38),HPE$28))</f>
        <v>0</v>
      </c>
      <c r="HPH53" s="775">
        <f t="shared" si="4186"/>
        <v>0</v>
      </c>
      <c r="HPI53" s="775">
        <f t="shared" ref="HPI53" si="4187">IF(OR(HPG26&lt;$C$18,HPG26&gt;($C$18+9)),0,IF($F$2=1,IF($F$53&lt;(INDEX($G$33:$AJ$33,MATCH($E$18,$G$31:$AJ$31))),HPG$28,HPG$38),HPG$28))</f>
        <v>0</v>
      </c>
      <c r="HPJ53" s="775">
        <f t="shared" ref="HPJ53:HPK53" si="4188">IF(OR(HPH26&lt;$C$18,HPH26&gt;($C$18+9)),0,IF($F$2=1,IF($F$53&lt;(INDEX($G$33:$AJ$33,MATCH($E$18,$G$31:$AJ$31))),HPH$28,HPH$38),HPH$28))</f>
        <v>0</v>
      </c>
      <c r="HPK53" s="775">
        <f t="shared" si="4188"/>
        <v>0</v>
      </c>
      <c r="HPL53" s="775">
        <f t="shared" ref="HPL53" si="4189">IF(OR(HPJ26&lt;$C$18,HPJ26&gt;($C$18+9)),0,IF($F$2=1,IF($F$53&lt;(INDEX($G$33:$AJ$33,MATCH($E$18,$G$31:$AJ$31))),HPJ$28,HPJ$38),HPJ$28))</f>
        <v>0</v>
      </c>
      <c r="HPM53" s="775">
        <f t="shared" ref="HPM53:HPN53" si="4190">IF(OR(HPK26&lt;$C$18,HPK26&gt;($C$18+9)),0,IF($F$2=1,IF($F$53&lt;(INDEX($G$33:$AJ$33,MATCH($E$18,$G$31:$AJ$31))),HPK$28,HPK$38),HPK$28))</f>
        <v>0</v>
      </c>
      <c r="HPN53" s="775">
        <f t="shared" si="4190"/>
        <v>0</v>
      </c>
      <c r="HPO53" s="775">
        <f t="shared" ref="HPO53" si="4191">IF(OR(HPM26&lt;$C$18,HPM26&gt;($C$18+9)),0,IF($F$2=1,IF($F$53&lt;(INDEX($G$33:$AJ$33,MATCH($E$18,$G$31:$AJ$31))),HPM$28,HPM$38),HPM$28))</f>
        <v>0</v>
      </c>
      <c r="HPP53" s="775">
        <f t="shared" ref="HPP53:HPQ53" si="4192">IF(OR(HPN26&lt;$C$18,HPN26&gt;($C$18+9)),0,IF($F$2=1,IF($F$53&lt;(INDEX($G$33:$AJ$33,MATCH($E$18,$G$31:$AJ$31))),HPN$28,HPN$38),HPN$28))</f>
        <v>0</v>
      </c>
      <c r="HPQ53" s="775">
        <f t="shared" si="4192"/>
        <v>0</v>
      </c>
      <c r="HPR53" s="775">
        <f t="shared" ref="HPR53" si="4193">IF(OR(HPP26&lt;$C$18,HPP26&gt;($C$18+9)),0,IF($F$2=1,IF($F$53&lt;(INDEX($G$33:$AJ$33,MATCH($E$18,$G$31:$AJ$31))),HPP$28,HPP$38),HPP$28))</f>
        <v>0</v>
      </c>
      <c r="HPS53" s="775">
        <f t="shared" ref="HPS53:HPT53" si="4194">IF(OR(HPQ26&lt;$C$18,HPQ26&gt;($C$18+9)),0,IF($F$2=1,IF($F$53&lt;(INDEX($G$33:$AJ$33,MATCH($E$18,$G$31:$AJ$31))),HPQ$28,HPQ$38),HPQ$28))</f>
        <v>0</v>
      </c>
      <c r="HPT53" s="775">
        <f t="shared" si="4194"/>
        <v>0</v>
      </c>
      <c r="HPU53" s="775">
        <f t="shared" ref="HPU53" si="4195">IF(OR(HPS26&lt;$C$18,HPS26&gt;($C$18+9)),0,IF($F$2=1,IF($F$53&lt;(INDEX($G$33:$AJ$33,MATCH($E$18,$G$31:$AJ$31))),HPS$28,HPS$38),HPS$28))</f>
        <v>0</v>
      </c>
      <c r="HPV53" s="775">
        <f t="shared" ref="HPV53:HPW53" si="4196">IF(OR(HPT26&lt;$C$18,HPT26&gt;($C$18+9)),0,IF($F$2=1,IF($F$53&lt;(INDEX($G$33:$AJ$33,MATCH($E$18,$G$31:$AJ$31))),HPT$28,HPT$38),HPT$28))</f>
        <v>0</v>
      </c>
      <c r="HPW53" s="775">
        <f t="shared" si="4196"/>
        <v>0</v>
      </c>
      <c r="HPX53" s="775">
        <f t="shared" ref="HPX53" si="4197">IF(OR(HPV26&lt;$C$18,HPV26&gt;($C$18+9)),0,IF($F$2=1,IF($F$53&lt;(INDEX($G$33:$AJ$33,MATCH($E$18,$G$31:$AJ$31))),HPV$28,HPV$38),HPV$28))</f>
        <v>0</v>
      </c>
      <c r="HPY53" s="775">
        <f t="shared" ref="HPY53:HPZ53" si="4198">IF(OR(HPW26&lt;$C$18,HPW26&gt;($C$18+9)),0,IF($F$2=1,IF($F$53&lt;(INDEX($G$33:$AJ$33,MATCH($E$18,$G$31:$AJ$31))),HPW$28,HPW$38),HPW$28))</f>
        <v>0</v>
      </c>
      <c r="HPZ53" s="775">
        <f t="shared" si="4198"/>
        <v>0</v>
      </c>
      <c r="HQA53" s="775">
        <f t="shared" ref="HQA53" si="4199">IF(OR(HPY26&lt;$C$18,HPY26&gt;($C$18+9)),0,IF($F$2=1,IF($F$53&lt;(INDEX($G$33:$AJ$33,MATCH($E$18,$G$31:$AJ$31))),HPY$28,HPY$38),HPY$28))</f>
        <v>0</v>
      </c>
      <c r="HQB53" s="775">
        <f t="shared" ref="HQB53:HQC53" si="4200">IF(OR(HPZ26&lt;$C$18,HPZ26&gt;($C$18+9)),0,IF($F$2=1,IF($F$53&lt;(INDEX($G$33:$AJ$33,MATCH($E$18,$G$31:$AJ$31))),HPZ$28,HPZ$38),HPZ$28))</f>
        <v>0</v>
      </c>
      <c r="HQC53" s="775">
        <f t="shared" si="4200"/>
        <v>0</v>
      </c>
      <c r="HQD53" s="775">
        <f t="shared" ref="HQD53" si="4201">IF(OR(HQB26&lt;$C$18,HQB26&gt;($C$18+9)),0,IF($F$2=1,IF($F$53&lt;(INDEX($G$33:$AJ$33,MATCH($E$18,$G$31:$AJ$31))),HQB$28,HQB$38),HQB$28))</f>
        <v>0</v>
      </c>
      <c r="HQE53" s="775">
        <f t="shared" ref="HQE53:HQF53" si="4202">IF(OR(HQC26&lt;$C$18,HQC26&gt;($C$18+9)),0,IF($F$2=1,IF($F$53&lt;(INDEX($G$33:$AJ$33,MATCH($E$18,$G$31:$AJ$31))),HQC$28,HQC$38),HQC$28))</f>
        <v>0</v>
      </c>
      <c r="HQF53" s="775">
        <f t="shared" si="4202"/>
        <v>0</v>
      </c>
      <c r="HQG53" s="775">
        <f t="shared" ref="HQG53" si="4203">IF(OR(HQE26&lt;$C$18,HQE26&gt;($C$18+9)),0,IF($F$2=1,IF($F$53&lt;(INDEX($G$33:$AJ$33,MATCH($E$18,$G$31:$AJ$31))),HQE$28,HQE$38),HQE$28))</f>
        <v>0</v>
      </c>
      <c r="HQH53" s="775">
        <f t="shared" ref="HQH53:HQI53" si="4204">IF(OR(HQF26&lt;$C$18,HQF26&gt;($C$18+9)),0,IF($F$2=1,IF($F$53&lt;(INDEX($G$33:$AJ$33,MATCH($E$18,$G$31:$AJ$31))),HQF$28,HQF$38),HQF$28))</f>
        <v>0</v>
      </c>
      <c r="HQI53" s="775">
        <f t="shared" si="4204"/>
        <v>0</v>
      </c>
      <c r="HQJ53" s="775">
        <f t="shared" ref="HQJ53" si="4205">IF(OR(HQH26&lt;$C$18,HQH26&gt;($C$18+9)),0,IF($F$2=1,IF($F$53&lt;(INDEX($G$33:$AJ$33,MATCH($E$18,$G$31:$AJ$31))),HQH$28,HQH$38),HQH$28))</f>
        <v>0</v>
      </c>
      <c r="HQK53" s="775">
        <f t="shared" ref="HQK53:HQL53" si="4206">IF(OR(HQI26&lt;$C$18,HQI26&gt;($C$18+9)),0,IF($F$2=1,IF($F$53&lt;(INDEX($G$33:$AJ$33,MATCH($E$18,$G$31:$AJ$31))),HQI$28,HQI$38),HQI$28))</f>
        <v>0</v>
      </c>
      <c r="HQL53" s="775">
        <f t="shared" si="4206"/>
        <v>0</v>
      </c>
      <c r="HQM53" s="775">
        <f t="shared" ref="HQM53" si="4207">IF(OR(HQK26&lt;$C$18,HQK26&gt;($C$18+9)),0,IF($F$2=1,IF($F$53&lt;(INDEX($G$33:$AJ$33,MATCH($E$18,$G$31:$AJ$31))),HQK$28,HQK$38),HQK$28))</f>
        <v>0</v>
      </c>
      <c r="HQN53" s="775">
        <f t="shared" ref="HQN53:HQO53" si="4208">IF(OR(HQL26&lt;$C$18,HQL26&gt;($C$18+9)),0,IF($F$2=1,IF($F$53&lt;(INDEX($G$33:$AJ$33,MATCH($E$18,$G$31:$AJ$31))),HQL$28,HQL$38),HQL$28))</f>
        <v>0</v>
      </c>
      <c r="HQO53" s="775">
        <f t="shared" si="4208"/>
        <v>0</v>
      </c>
      <c r="HQP53" s="775">
        <f t="shared" ref="HQP53" si="4209">IF(OR(HQN26&lt;$C$18,HQN26&gt;($C$18+9)),0,IF($F$2=1,IF($F$53&lt;(INDEX($G$33:$AJ$33,MATCH($E$18,$G$31:$AJ$31))),HQN$28,HQN$38),HQN$28))</f>
        <v>0</v>
      </c>
      <c r="HQQ53" s="775">
        <f t="shared" ref="HQQ53:HQR53" si="4210">IF(OR(HQO26&lt;$C$18,HQO26&gt;($C$18+9)),0,IF($F$2=1,IF($F$53&lt;(INDEX($G$33:$AJ$33,MATCH($E$18,$G$31:$AJ$31))),HQO$28,HQO$38),HQO$28))</f>
        <v>0</v>
      </c>
      <c r="HQR53" s="775">
        <f t="shared" si="4210"/>
        <v>0</v>
      </c>
      <c r="HQS53" s="775">
        <f t="shared" ref="HQS53" si="4211">IF(OR(HQQ26&lt;$C$18,HQQ26&gt;($C$18+9)),0,IF($F$2=1,IF($F$53&lt;(INDEX($G$33:$AJ$33,MATCH($E$18,$G$31:$AJ$31))),HQQ$28,HQQ$38),HQQ$28))</f>
        <v>0</v>
      </c>
      <c r="HQT53" s="775">
        <f t="shared" ref="HQT53:HQU53" si="4212">IF(OR(HQR26&lt;$C$18,HQR26&gt;($C$18+9)),0,IF($F$2=1,IF($F$53&lt;(INDEX($G$33:$AJ$33,MATCH($E$18,$G$31:$AJ$31))),HQR$28,HQR$38),HQR$28))</f>
        <v>0</v>
      </c>
      <c r="HQU53" s="775">
        <f t="shared" si="4212"/>
        <v>0</v>
      </c>
      <c r="HQV53" s="775">
        <f t="shared" ref="HQV53" si="4213">IF(OR(HQT26&lt;$C$18,HQT26&gt;($C$18+9)),0,IF($F$2=1,IF($F$53&lt;(INDEX($G$33:$AJ$33,MATCH($E$18,$G$31:$AJ$31))),HQT$28,HQT$38),HQT$28))</f>
        <v>0</v>
      </c>
      <c r="HQW53" s="775">
        <f t="shared" ref="HQW53:HQX53" si="4214">IF(OR(HQU26&lt;$C$18,HQU26&gt;($C$18+9)),0,IF($F$2=1,IF($F$53&lt;(INDEX($G$33:$AJ$33,MATCH($E$18,$G$31:$AJ$31))),HQU$28,HQU$38),HQU$28))</f>
        <v>0</v>
      </c>
      <c r="HQX53" s="775">
        <f t="shared" si="4214"/>
        <v>0</v>
      </c>
      <c r="HQY53" s="775">
        <f t="shared" ref="HQY53" si="4215">IF(OR(HQW26&lt;$C$18,HQW26&gt;($C$18+9)),0,IF($F$2=1,IF($F$53&lt;(INDEX($G$33:$AJ$33,MATCH($E$18,$G$31:$AJ$31))),HQW$28,HQW$38),HQW$28))</f>
        <v>0</v>
      </c>
      <c r="HQZ53" s="775">
        <f t="shared" ref="HQZ53:HRA53" si="4216">IF(OR(HQX26&lt;$C$18,HQX26&gt;($C$18+9)),0,IF($F$2=1,IF($F$53&lt;(INDEX($G$33:$AJ$33,MATCH($E$18,$G$31:$AJ$31))),HQX$28,HQX$38),HQX$28))</f>
        <v>0</v>
      </c>
      <c r="HRA53" s="775">
        <f t="shared" si="4216"/>
        <v>0</v>
      </c>
      <c r="HRB53" s="775">
        <f t="shared" ref="HRB53" si="4217">IF(OR(HQZ26&lt;$C$18,HQZ26&gt;($C$18+9)),0,IF($F$2=1,IF($F$53&lt;(INDEX($G$33:$AJ$33,MATCH($E$18,$G$31:$AJ$31))),HQZ$28,HQZ$38),HQZ$28))</f>
        <v>0</v>
      </c>
      <c r="HRC53" s="775">
        <f t="shared" ref="HRC53:HRD53" si="4218">IF(OR(HRA26&lt;$C$18,HRA26&gt;($C$18+9)),0,IF($F$2=1,IF($F$53&lt;(INDEX($G$33:$AJ$33,MATCH($E$18,$G$31:$AJ$31))),HRA$28,HRA$38),HRA$28))</f>
        <v>0</v>
      </c>
      <c r="HRD53" s="775">
        <f t="shared" si="4218"/>
        <v>0</v>
      </c>
      <c r="HRE53" s="775">
        <f t="shared" ref="HRE53" si="4219">IF(OR(HRC26&lt;$C$18,HRC26&gt;($C$18+9)),0,IF($F$2=1,IF($F$53&lt;(INDEX($G$33:$AJ$33,MATCH($E$18,$G$31:$AJ$31))),HRC$28,HRC$38),HRC$28))</f>
        <v>0</v>
      </c>
      <c r="HRF53" s="775">
        <f t="shared" ref="HRF53:HRG53" si="4220">IF(OR(HRD26&lt;$C$18,HRD26&gt;($C$18+9)),0,IF($F$2=1,IF($F$53&lt;(INDEX($G$33:$AJ$33,MATCH($E$18,$G$31:$AJ$31))),HRD$28,HRD$38),HRD$28))</f>
        <v>0</v>
      </c>
      <c r="HRG53" s="775">
        <f t="shared" si="4220"/>
        <v>0</v>
      </c>
      <c r="HRH53" s="775">
        <f t="shared" ref="HRH53" si="4221">IF(OR(HRF26&lt;$C$18,HRF26&gt;($C$18+9)),0,IF($F$2=1,IF($F$53&lt;(INDEX($G$33:$AJ$33,MATCH($E$18,$G$31:$AJ$31))),HRF$28,HRF$38),HRF$28))</f>
        <v>0</v>
      </c>
      <c r="HRI53" s="775">
        <f t="shared" ref="HRI53:HRJ53" si="4222">IF(OR(HRG26&lt;$C$18,HRG26&gt;($C$18+9)),0,IF($F$2=1,IF($F$53&lt;(INDEX($G$33:$AJ$33,MATCH($E$18,$G$31:$AJ$31))),HRG$28,HRG$38),HRG$28))</f>
        <v>0</v>
      </c>
      <c r="HRJ53" s="775">
        <f t="shared" si="4222"/>
        <v>0</v>
      </c>
      <c r="HRK53" s="775">
        <f t="shared" ref="HRK53" si="4223">IF(OR(HRI26&lt;$C$18,HRI26&gt;($C$18+9)),0,IF($F$2=1,IF($F$53&lt;(INDEX($G$33:$AJ$33,MATCH($E$18,$G$31:$AJ$31))),HRI$28,HRI$38),HRI$28))</f>
        <v>0</v>
      </c>
      <c r="HRL53" s="775">
        <f t="shared" ref="HRL53:HRM53" si="4224">IF(OR(HRJ26&lt;$C$18,HRJ26&gt;($C$18+9)),0,IF($F$2=1,IF($F$53&lt;(INDEX($G$33:$AJ$33,MATCH($E$18,$G$31:$AJ$31))),HRJ$28,HRJ$38),HRJ$28))</f>
        <v>0</v>
      </c>
      <c r="HRM53" s="775">
        <f t="shared" si="4224"/>
        <v>0</v>
      </c>
      <c r="HRN53" s="775">
        <f t="shared" ref="HRN53" si="4225">IF(OR(HRL26&lt;$C$18,HRL26&gt;($C$18+9)),0,IF($F$2=1,IF($F$53&lt;(INDEX($G$33:$AJ$33,MATCH($E$18,$G$31:$AJ$31))),HRL$28,HRL$38),HRL$28))</f>
        <v>0</v>
      </c>
      <c r="HRO53" s="775">
        <f t="shared" ref="HRO53:HRP53" si="4226">IF(OR(HRM26&lt;$C$18,HRM26&gt;($C$18+9)),0,IF($F$2=1,IF($F$53&lt;(INDEX($G$33:$AJ$33,MATCH($E$18,$G$31:$AJ$31))),HRM$28,HRM$38),HRM$28))</f>
        <v>0</v>
      </c>
      <c r="HRP53" s="775">
        <f t="shared" si="4226"/>
        <v>0</v>
      </c>
      <c r="HRQ53" s="775">
        <f t="shared" ref="HRQ53" si="4227">IF(OR(HRO26&lt;$C$18,HRO26&gt;($C$18+9)),0,IF($F$2=1,IF($F$53&lt;(INDEX($G$33:$AJ$33,MATCH($E$18,$G$31:$AJ$31))),HRO$28,HRO$38),HRO$28))</f>
        <v>0</v>
      </c>
      <c r="HRR53" s="775">
        <f t="shared" ref="HRR53:HRS53" si="4228">IF(OR(HRP26&lt;$C$18,HRP26&gt;($C$18+9)),0,IF($F$2=1,IF($F$53&lt;(INDEX($G$33:$AJ$33,MATCH($E$18,$G$31:$AJ$31))),HRP$28,HRP$38),HRP$28))</f>
        <v>0</v>
      </c>
      <c r="HRS53" s="775">
        <f t="shared" si="4228"/>
        <v>0</v>
      </c>
      <c r="HRT53" s="775">
        <f t="shared" ref="HRT53" si="4229">IF(OR(HRR26&lt;$C$18,HRR26&gt;($C$18+9)),0,IF($F$2=1,IF($F$53&lt;(INDEX($G$33:$AJ$33,MATCH($E$18,$G$31:$AJ$31))),HRR$28,HRR$38),HRR$28))</f>
        <v>0</v>
      </c>
      <c r="HRU53" s="775">
        <f t="shared" ref="HRU53:HRV53" si="4230">IF(OR(HRS26&lt;$C$18,HRS26&gt;($C$18+9)),0,IF($F$2=1,IF($F$53&lt;(INDEX($G$33:$AJ$33,MATCH($E$18,$G$31:$AJ$31))),HRS$28,HRS$38),HRS$28))</f>
        <v>0</v>
      </c>
      <c r="HRV53" s="775">
        <f t="shared" si="4230"/>
        <v>0</v>
      </c>
      <c r="HRW53" s="775">
        <f t="shared" ref="HRW53" si="4231">IF(OR(HRU26&lt;$C$18,HRU26&gt;($C$18+9)),0,IF($F$2=1,IF($F$53&lt;(INDEX($G$33:$AJ$33,MATCH($E$18,$G$31:$AJ$31))),HRU$28,HRU$38),HRU$28))</f>
        <v>0</v>
      </c>
      <c r="HRX53" s="775">
        <f t="shared" ref="HRX53:HRY53" si="4232">IF(OR(HRV26&lt;$C$18,HRV26&gt;($C$18+9)),0,IF($F$2=1,IF($F$53&lt;(INDEX($G$33:$AJ$33,MATCH($E$18,$G$31:$AJ$31))),HRV$28,HRV$38),HRV$28))</f>
        <v>0</v>
      </c>
      <c r="HRY53" s="775">
        <f t="shared" si="4232"/>
        <v>0</v>
      </c>
      <c r="HRZ53" s="775">
        <f t="shared" ref="HRZ53" si="4233">IF(OR(HRX26&lt;$C$18,HRX26&gt;($C$18+9)),0,IF($F$2=1,IF($F$53&lt;(INDEX($G$33:$AJ$33,MATCH($E$18,$G$31:$AJ$31))),HRX$28,HRX$38),HRX$28))</f>
        <v>0</v>
      </c>
      <c r="HSA53" s="775">
        <f t="shared" ref="HSA53:HSB53" si="4234">IF(OR(HRY26&lt;$C$18,HRY26&gt;($C$18+9)),0,IF($F$2=1,IF($F$53&lt;(INDEX($G$33:$AJ$33,MATCH($E$18,$G$31:$AJ$31))),HRY$28,HRY$38),HRY$28))</f>
        <v>0</v>
      </c>
      <c r="HSB53" s="775">
        <f t="shared" si="4234"/>
        <v>0</v>
      </c>
      <c r="HSC53" s="775">
        <f t="shared" ref="HSC53" si="4235">IF(OR(HSA26&lt;$C$18,HSA26&gt;($C$18+9)),0,IF($F$2=1,IF($F$53&lt;(INDEX($G$33:$AJ$33,MATCH($E$18,$G$31:$AJ$31))),HSA$28,HSA$38),HSA$28))</f>
        <v>0</v>
      </c>
      <c r="HSD53" s="775">
        <f t="shared" ref="HSD53:HSE53" si="4236">IF(OR(HSB26&lt;$C$18,HSB26&gt;($C$18+9)),0,IF($F$2=1,IF($F$53&lt;(INDEX($G$33:$AJ$33,MATCH($E$18,$G$31:$AJ$31))),HSB$28,HSB$38),HSB$28))</f>
        <v>0</v>
      </c>
      <c r="HSE53" s="775">
        <f t="shared" si="4236"/>
        <v>0</v>
      </c>
      <c r="HSF53" s="775">
        <f t="shared" ref="HSF53" si="4237">IF(OR(HSD26&lt;$C$18,HSD26&gt;($C$18+9)),0,IF($F$2=1,IF($F$53&lt;(INDEX($G$33:$AJ$33,MATCH($E$18,$G$31:$AJ$31))),HSD$28,HSD$38),HSD$28))</f>
        <v>0</v>
      </c>
      <c r="HSG53" s="775">
        <f t="shared" ref="HSG53:HSH53" si="4238">IF(OR(HSE26&lt;$C$18,HSE26&gt;($C$18+9)),0,IF($F$2=1,IF($F$53&lt;(INDEX($G$33:$AJ$33,MATCH($E$18,$G$31:$AJ$31))),HSE$28,HSE$38),HSE$28))</f>
        <v>0</v>
      </c>
      <c r="HSH53" s="775">
        <f t="shared" si="4238"/>
        <v>0</v>
      </c>
      <c r="HSI53" s="775">
        <f t="shared" ref="HSI53" si="4239">IF(OR(HSG26&lt;$C$18,HSG26&gt;($C$18+9)),0,IF($F$2=1,IF($F$53&lt;(INDEX($G$33:$AJ$33,MATCH($E$18,$G$31:$AJ$31))),HSG$28,HSG$38),HSG$28))</f>
        <v>0</v>
      </c>
      <c r="HSJ53" s="775">
        <f t="shared" ref="HSJ53:HSK53" si="4240">IF(OR(HSH26&lt;$C$18,HSH26&gt;($C$18+9)),0,IF($F$2=1,IF($F$53&lt;(INDEX($G$33:$AJ$33,MATCH($E$18,$G$31:$AJ$31))),HSH$28,HSH$38),HSH$28))</f>
        <v>0</v>
      </c>
      <c r="HSK53" s="775">
        <f t="shared" si="4240"/>
        <v>0</v>
      </c>
      <c r="HSL53" s="775">
        <f t="shared" ref="HSL53" si="4241">IF(OR(HSJ26&lt;$C$18,HSJ26&gt;($C$18+9)),0,IF($F$2=1,IF($F$53&lt;(INDEX($G$33:$AJ$33,MATCH($E$18,$G$31:$AJ$31))),HSJ$28,HSJ$38),HSJ$28))</f>
        <v>0</v>
      </c>
      <c r="HSM53" s="775">
        <f t="shared" ref="HSM53:HSN53" si="4242">IF(OR(HSK26&lt;$C$18,HSK26&gt;($C$18+9)),0,IF($F$2=1,IF($F$53&lt;(INDEX($G$33:$AJ$33,MATCH($E$18,$G$31:$AJ$31))),HSK$28,HSK$38),HSK$28))</f>
        <v>0</v>
      </c>
      <c r="HSN53" s="775">
        <f t="shared" si="4242"/>
        <v>0</v>
      </c>
      <c r="HSO53" s="775">
        <f t="shared" ref="HSO53" si="4243">IF(OR(HSM26&lt;$C$18,HSM26&gt;($C$18+9)),0,IF($F$2=1,IF($F$53&lt;(INDEX($G$33:$AJ$33,MATCH($E$18,$G$31:$AJ$31))),HSM$28,HSM$38),HSM$28))</f>
        <v>0</v>
      </c>
      <c r="HSP53" s="775">
        <f t="shared" ref="HSP53:HSQ53" si="4244">IF(OR(HSN26&lt;$C$18,HSN26&gt;($C$18+9)),0,IF($F$2=1,IF($F$53&lt;(INDEX($G$33:$AJ$33,MATCH($E$18,$G$31:$AJ$31))),HSN$28,HSN$38),HSN$28))</f>
        <v>0</v>
      </c>
      <c r="HSQ53" s="775">
        <f t="shared" si="4244"/>
        <v>0</v>
      </c>
      <c r="HSR53" s="775">
        <f t="shared" ref="HSR53" si="4245">IF(OR(HSP26&lt;$C$18,HSP26&gt;($C$18+9)),0,IF($F$2=1,IF($F$53&lt;(INDEX($G$33:$AJ$33,MATCH($E$18,$G$31:$AJ$31))),HSP$28,HSP$38),HSP$28))</f>
        <v>0</v>
      </c>
      <c r="HSS53" s="775">
        <f t="shared" ref="HSS53:HST53" si="4246">IF(OR(HSQ26&lt;$C$18,HSQ26&gt;($C$18+9)),0,IF($F$2=1,IF($F$53&lt;(INDEX($G$33:$AJ$33,MATCH($E$18,$G$31:$AJ$31))),HSQ$28,HSQ$38),HSQ$28))</f>
        <v>0</v>
      </c>
      <c r="HST53" s="775">
        <f t="shared" si="4246"/>
        <v>0</v>
      </c>
      <c r="HSU53" s="775">
        <f t="shared" ref="HSU53" si="4247">IF(OR(HSS26&lt;$C$18,HSS26&gt;($C$18+9)),0,IF($F$2=1,IF($F$53&lt;(INDEX($G$33:$AJ$33,MATCH($E$18,$G$31:$AJ$31))),HSS$28,HSS$38),HSS$28))</f>
        <v>0</v>
      </c>
      <c r="HSV53" s="775">
        <f t="shared" ref="HSV53:HSW53" si="4248">IF(OR(HST26&lt;$C$18,HST26&gt;($C$18+9)),0,IF($F$2=1,IF($F$53&lt;(INDEX($G$33:$AJ$33,MATCH($E$18,$G$31:$AJ$31))),HST$28,HST$38),HST$28))</f>
        <v>0</v>
      </c>
      <c r="HSW53" s="775">
        <f t="shared" si="4248"/>
        <v>0</v>
      </c>
      <c r="HSX53" s="775">
        <f t="shared" ref="HSX53" si="4249">IF(OR(HSV26&lt;$C$18,HSV26&gt;($C$18+9)),0,IF($F$2=1,IF($F$53&lt;(INDEX($G$33:$AJ$33,MATCH($E$18,$G$31:$AJ$31))),HSV$28,HSV$38),HSV$28))</f>
        <v>0</v>
      </c>
      <c r="HSY53" s="775">
        <f t="shared" ref="HSY53:HSZ53" si="4250">IF(OR(HSW26&lt;$C$18,HSW26&gt;($C$18+9)),0,IF($F$2=1,IF($F$53&lt;(INDEX($G$33:$AJ$33,MATCH($E$18,$G$31:$AJ$31))),HSW$28,HSW$38),HSW$28))</f>
        <v>0</v>
      </c>
      <c r="HSZ53" s="775">
        <f t="shared" si="4250"/>
        <v>0</v>
      </c>
      <c r="HTA53" s="775">
        <f t="shared" ref="HTA53" si="4251">IF(OR(HSY26&lt;$C$18,HSY26&gt;($C$18+9)),0,IF($F$2=1,IF($F$53&lt;(INDEX($G$33:$AJ$33,MATCH($E$18,$G$31:$AJ$31))),HSY$28,HSY$38),HSY$28))</f>
        <v>0</v>
      </c>
      <c r="HTB53" s="775">
        <f t="shared" ref="HTB53:HTC53" si="4252">IF(OR(HSZ26&lt;$C$18,HSZ26&gt;($C$18+9)),0,IF($F$2=1,IF($F$53&lt;(INDEX($G$33:$AJ$33,MATCH($E$18,$G$31:$AJ$31))),HSZ$28,HSZ$38),HSZ$28))</f>
        <v>0</v>
      </c>
      <c r="HTC53" s="775">
        <f t="shared" si="4252"/>
        <v>0</v>
      </c>
      <c r="HTD53" s="775">
        <f t="shared" ref="HTD53" si="4253">IF(OR(HTB26&lt;$C$18,HTB26&gt;($C$18+9)),0,IF($F$2=1,IF($F$53&lt;(INDEX($G$33:$AJ$33,MATCH($E$18,$G$31:$AJ$31))),HTB$28,HTB$38),HTB$28))</f>
        <v>0</v>
      </c>
      <c r="HTE53" s="775">
        <f t="shared" ref="HTE53:HTF53" si="4254">IF(OR(HTC26&lt;$C$18,HTC26&gt;($C$18+9)),0,IF($F$2=1,IF($F$53&lt;(INDEX($G$33:$AJ$33,MATCH($E$18,$G$31:$AJ$31))),HTC$28,HTC$38),HTC$28))</f>
        <v>0</v>
      </c>
      <c r="HTF53" s="775">
        <f t="shared" si="4254"/>
        <v>0</v>
      </c>
      <c r="HTG53" s="775">
        <f t="shared" ref="HTG53" si="4255">IF(OR(HTE26&lt;$C$18,HTE26&gt;($C$18+9)),0,IF($F$2=1,IF($F$53&lt;(INDEX($G$33:$AJ$33,MATCH($E$18,$G$31:$AJ$31))),HTE$28,HTE$38),HTE$28))</f>
        <v>0</v>
      </c>
      <c r="HTH53" s="775">
        <f t="shared" ref="HTH53:HTI53" si="4256">IF(OR(HTF26&lt;$C$18,HTF26&gt;($C$18+9)),0,IF($F$2=1,IF($F$53&lt;(INDEX($G$33:$AJ$33,MATCH($E$18,$G$31:$AJ$31))),HTF$28,HTF$38),HTF$28))</f>
        <v>0</v>
      </c>
      <c r="HTI53" s="775">
        <f t="shared" si="4256"/>
        <v>0</v>
      </c>
      <c r="HTJ53" s="775">
        <f t="shared" ref="HTJ53" si="4257">IF(OR(HTH26&lt;$C$18,HTH26&gt;($C$18+9)),0,IF($F$2=1,IF($F$53&lt;(INDEX($G$33:$AJ$33,MATCH($E$18,$G$31:$AJ$31))),HTH$28,HTH$38),HTH$28))</f>
        <v>0</v>
      </c>
      <c r="HTK53" s="775">
        <f t="shared" ref="HTK53:HTL53" si="4258">IF(OR(HTI26&lt;$C$18,HTI26&gt;($C$18+9)),0,IF($F$2=1,IF($F$53&lt;(INDEX($G$33:$AJ$33,MATCH($E$18,$G$31:$AJ$31))),HTI$28,HTI$38),HTI$28))</f>
        <v>0</v>
      </c>
      <c r="HTL53" s="775">
        <f t="shared" si="4258"/>
        <v>0</v>
      </c>
      <c r="HTM53" s="775">
        <f t="shared" ref="HTM53" si="4259">IF(OR(HTK26&lt;$C$18,HTK26&gt;($C$18+9)),0,IF($F$2=1,IF($F$53&lt;(INDEX($G$33:$AJ$33,MATCH($E$18,$G$31:$AJ$31))),HTK$28,HTK$38),HTK$28))</f>
        <v>0</v>
      </c>
      <c r="HTN53" s="775">
        <f t="shared" ref="HTN53:HTO53" si="4260">IF(OR(HTL26&lt;$C$18,HTL26&gt;($C$18+9)),0,IF($F$2=1,IF($F$53&lt;(INDEX($G$33:$AJ$33,MATCH($E$18,$G$31:$AJ$31))),HTL$28,HTL$38),HTL$28))</f>
        <v>0</v>
      </c>
      <c r="HTO53" s="775">
        <f t="shared" si="4260"/>
        <v>0</v>
      </c>
      <c r="HTP53" s="775">
        <f t="shared" ref="HTP53" si="4261">IF(OR(HTN26&lt;$C$18,HTN26&gt;($C$18+9)),0,IF($F$2=1,IF($F$53&lt;(INDEX($G$33:$AJ$33,MATCH($E$18,$G$31:$AJ$31))),HTN$28,HTN$38),HTN$28))</f>
        <v>0</v>
      </c>
      <c r="HTQ53" s="775">
        <f t="shared" ref="HTQ53:HTR53" si="4262">IF(OR(HTO26&lt;$C$18,HTO26&gt;($C$18+9)),0,IF($F$2=1,IF($F$53&lt;(INDEX($G$33:$AJ$33,MATCH($E$18,$G$31:$AJ$31))),HTO$28,HTO$38),HTO$28))</f>
        <v>0</v>
      </c>
      <c r="HTR53" s="775">
        <f t="shared" si="4262"/>
        <v>0</v>
      </c>
      <c r="HTS53" s="775">
        <f t="shared" ref="HTS53" si="4263">IF(OR(HTQ26&lt;$C$18,HTQ26&gt;($C$18+9)),0,IF($F$2=1,IF($F$53&lt;(INDEX($G$33:$AJ$33,MATCH($E$18,$G$31:$AJ$31))),HTQ$28,HTQ$38),HTQ$28))</f>
        <v>0</v>
      </c>
      <c r="HTT53" s="775">
        <f t="shared" ref="HTT53:HTU53" si="4264">IF(OR(HTR26&lt;$C$18,HTR26&gt;($C$18+9)),0,IF($F$2=1,IF($F$53&lt;(INDEX($G$33:$AJ$33,MATCH($E$18,$G$31:$AJ$31))),HTR$28,HTR$38),HTR$28))</f>
        <v>0</v>
      </c>
      <c r="HTU53" s="775">
        <f t="shared" si="4264"/>
        <v>0</v>
      </c>
      <c r="HTV53" s="775">
        <f t="shared" ref="HTV53" si="4265">IF(OR(HTT26&lt;$C$18,HTT26&gt;($C$18+9)),0,IF($F$2=1,IF($F$53&lt;(INDEX($G$33:$AJ$33,MATCH($E$18,$G$31:$AJ$31))),HTT$28,HTT$38),HTT$28))</f>
        <v>0</v>
      </c>
      <c r="HTW53" s="775">
        <f t="shared" ref="HTW53:HTX53" si="4266">IF(OR(HTU26&lt;$C$18,HTU26&gt;($C$18+9)),0,IF($F$2=1,IF($F$53&lt;(INDEX($G$33:$AJ$33,MATCH($E$18,$G$31:$AJ$31))),HTU$28,HTU$38),HTU$28))</f>
        <v>0</v>
      </c>
      <c r="HTX53" s="775">
        <f t="shared" si="4266"/>
        <v>0</v>
      </c>
      <c r="HTY53" s="775">
        <f t="shared" ref="HTY53" si="4267">IF(OR(HTW26&lt;$C$18,HTW26&gt;($C$18+9)),0,IF($F$2=1,IF($F$53&lt;(INDEX($G$33:$AJ$33,MATCH($E$18,$G$31:$AJ$31))),HTW$28,HTW$38),HTW$28))</f>
        <v>0</v>
      </c>
      <c r="HTZ53" s="775">
        <f t="shared" ref="HTZ53:HUA53" si="4268">IF(OR(HTX26&lt;$C$18,HTX26&gt;($C$18+9)),0,IF($F$2=1,IF($F$53&lt;(INDEX($G$33:$AJ$33,MATCH($E$18,$G$31:$AJ$31))),HTX$28,HTX$38),HTX$28))</f>
        <v>0</v>
      </c>
      <c r="HUA53" s="775">
        <f t="shared" si="4268"/>
        <v>0</v>
      </c>
      <c r="HUB53" s="775">
        <f t="shared" ref="HUB53" si="4269">IF(OR(HTZ26&lt;$C$18,HTZ26&gt;($C$18+9)),0,IF($F$2=1,IF($F$53&lt;(INDEX($G$33:$AJ$33,MATCH($E$18,$G$31:$AJ$31))),HTZ$28,HTZ$38),HTZ$28))</f>
        <v>0</v>
      </c>
      <c r="HUC53" s="775">
        <f t="shared" ref="HUC53:HUD53" si="4270">IF(OR(HUA26&lt;$C$18,HUA26&gt;($C$18+9)),0,IF($F$2=1,IF($F$53&lt;(INDEX($G$33:$AJ$33,MATCH($E$18,$G$31:$AJ$31))),HUA$28,HUA$38),HUA$28))</f>
        <v>0</v>
      </c>
      <c r="HUD53" s="775">
        <f t="shared" si="4270"/>
        <v>0</v>
      </c>
      <c r="HUE53" s="775">
        <f t="shared" ref="HUE53" si="4271">IF(OR(HUC26&lt;$C$18,HUC26&gt;($C$18+9)),0,IF($F$2=1,IF($F$53&lt;(INDEX($G$33:$AJ$33,MATCH($E$18,$G$31:$AJ$31))),HUC$28,HUC$38),HUC$28))</f>
        <v>0</v>
      </c>
      <c r="HUF53" s="775">
        <f t="shared" ref="HUF53:HUG53" si="4272">IF(OR(HUD26&lt;$C$18,HUD26&gt;($C$18+9)),0,IF($F$2=1,IF($F$53&lt;(INDEX($G$33:$AJ$33,MATCH($E$18,$G$31:$AJ$31))),HUD$28,HUD$38),HUD$28))</f>
        <v>0</v>
      </c>
      <c r="HUG53" s="775">
        <f t="shared" si="4272"/>
        <v>0</v>
      </c>
      <c r="HUH53" s="775">
        <f t="shared" ref="HUH53" si="4273">IF(OR(HUF26&lt;$C$18,HUF26&gt;($C$18+9)),0,IF($F$2=1,IF($F$53&lt;(INDEX($G$33:$AJ$33,MATCH($E$18,$G$31:$AJ$31))),HUF$28,HUF$38),HUF$28))</f>
        <v>0</v>
      </c>
      <c r="HUI53" s="775">
        <f t="shared" ref="HUI53:HUJ53" si="4274">IF(OR(HUG26&lt;$C$18,HUG26&gt;($C$18+9)),0,IF($F$2=1,IF($F$53&lt;(INDEX($G$33:$AJ$33,MATCH($E$18,$G$31:$AJ$31))),HUG$28,HUG$38),HUG$28))</f>
        <v>0</v>
      </c>
      <c r="HUJ53" s="775">
        <f t="shared" si="4274"/>
        <v>0</v>
      </c>
      <c r="HUK53" s="775">
        <f t="shared" ref="HUK53" si="4275">IF(OR(HUI26&lt;$C$18,HUI26&gt;($C$18+9)),0,IF($F$2=1,IF($F$53&lt;(INDEX($G$33:$AJ$33,MATCH($E$18,$G$31:$AJ$31))),HUI$28,HUI$38),HUI$28))</f>
        <v>0</v>
      </c>
      <c r="HUL53" s="775">
        <f t="shared" ref="HUL53:HUM53" si="4276">IF(OR(HUJ26&lt;$C$18,HUJ26&gt;($C$18+9)),0,IF($F$2=1,IF($F$53&lt;(INDEX($G$33:$AJ$33,MATCH($E$18,$G$31:$AJ$31))),HUJ$28,HUJ$38),HUJ$28))</f>
        <v>0</v>
      </c>
      <c r="HUM53" s="775">
        <f t="shared" si="4276"/>
        <v>0</v>
      </c>
      <c r="HUN53" s="775">
        <f t="shared" ref="HUN53" si="4277">IF(OR(HUL26&lt;$C$18,HUL26&gt;($C$18+9)),0,IF($F$2=1,IF($F$53&lt;(INDEX($G$33:$AJ$33,MATCH($E$18,$G$31:$AJ$31))),HUL$28,HUL$38),HUL$28))</f>
        <v>0</v>
      </c>
      <c r="HUO53" s="775">
        <f t="shared" ref="HUO53:HUP53" si="4278">IF(OR(HUM26&lt;$C$18,HUM26&gt;($C$18+9)),0,IF($F$2=1,IF($F$53&lt;(INDEX($G$33:$AJ$33,MATCH($E$18,$G$31:$AJ$31))),HUM$28,HUM$38),HUM$28))</f>
        <v>0</v>
      </c>
      <c r="HUP53" s="775">
        <f t="shared" si="4278"/>
        <v>0</v>
      </c>
      <c r="HUQ53" s="775">
        <f t="shared" ref="HUQ53" si="4279">IF(OR(HUO26&lt;$C$18,HUO26&gt;($C$18+9)),0,IF($F$2=1,IF($F$53&lt;(INDEX($G$33:$AJ$33,MATCH($E$18,$G$31:$AJ$31))),HUO$28,HUO$38),HUO$28))</f>
        <v>0</v>
      </c>
      <c r="HUR53" s="775">
        <f t="shared" ref="HUR53:HUS53" si="4280">IF(OR(HUP26&lt;$C$18,HUP26&gt;($C$18+9)),0,IF($F$2=1,IF($F$53&lt;(INDEX($G$33:$AJ$33,MATCH($E$18,$G$31:$AJ$31))),HUP$28,HUP$38),HUP$28))</f>
        <v>0</v>
      </c>
      <c r="HUS53" s="775">
        <f t="shared" si="4280"/>
        <v>0</v>
      </c>
      <c r="HUT53" s="775">
        <f t="shared" ref="HUT53" si="4281">IF(OR(HUR26&lt;$C$18,HUR26&gt;($C$18+9)),0,IF($F$2=1,IF($F$53&lt;(INDEX($G$33:$AJ$33,MATCH($E$18,$G$31:$AJ$31))),HUR$28,HUR$38),HUR$28))</f>
        <v>0</v>
      </c>
      <c r="HUU53" s="775">
        <f t="shared" ref="HUU53:HUV53" si="4282">IF(OR(HUS26&lt;$C$18,HUS26&gt;($C$18+9)),0,IF($F$2=1,IF($F$53&lt;(INDEX($G$33:$AJ$33,MATCH($E$18,$G$31:$AJ$31))),HUS$28,HUS$38),HUS$28))</f>
        <v>0</v>
      </c>
      <c r="HUV53" s="775">
        <f t="shared" si="4282"/>
        <v>0</v>
      </c>
      <c r="HUW53" s="775">
        <f t="shared" ref="HUW53" si="4283">IF(OR(HUU26&lt;$C$18,HUU26&gt;($C$18+9)),0,IF($F$2=1,IF($F$53&lt;(INDEX($G$33:$AJ$33,MATCH($E$18,$G$31:$AJ$31))),HUU$28,HUU$38),HUU$28))</f>
        <v>0</v>
      </c>
      <c r="HUX53" s="775">
        <f t="shared" ref="HUX53:HUY53" si="4284">IF(OR(HUV26&lt;$C$18,HUV26&gt;($C$18+9)),0,IF($F$2=1,IF($F$53&lt;(INDEX($G$33:$AJ$33,MATCH($E$18,$G$31:$AJ$31))),HUV$28,HUV$38),HUV$28))</f>
        <v>0</v>
      </c>
      <c r="HUY53" s="775">
        <f t="shared" si="4284"/>
        <v>0</v>
      </c>
      <c r="HUZ53" s="775">
        <f t="shared" ref="HUZ53" si="4285">IF(OR(HUX26&lt;$C$18,HUX26&gt;($C$18+9)),0,IF($F$2=1,IF($F$53&lt;(INDEX($G$33:$AJ$33,MATCH($E$18,$G$31:$AJ$31))),HUX$28,HUX$38),HUX$28))</f>
        <v>0</v>
      </c>
      <c r="HVA53" s="775">
        <f t="shared" ref="HVA53:HVB53" si="4286">IF(OR(HUY26&lt;$C$18,HUY26&gt;($C$18+9)),0,IF($F$2=1,IF($F$53&lt;(INDEX($G$33:$AJ$33,MATCH($E$18,$G$31:$AJ$31))),HUY$28,HUY$38),HUY$28))</f>
        <v>0</v>
      </c>
      <c r="HVB53" s="775">
        <f t="shared" si="4286"/>
        <v>0</v>
      </c>
      <c r="HVC53" s="775">
        <f t="shared" ref="HVC53" si="4287">IF(OR(HVA26&lt;$C$18,HVA26&gt;($C$18+9)),0,IF($F$2=1,IF($F$53&lt;(INDEX($G$33:$AJ$33,MATCH($E$18,$G$31:$AJ$31))),HVA$28,HVA$38),HVA$28))</f>
        <v>0</v>
      </c>
      <c r="HVD53" s="775">
        <f t="shared" ref="HVD53:HVE53" si="4288">IF(OR(HVB26&lt;$C$18,HVB26&gt;($C$18+9)),0,IF($F$2=1,IF($F$53&lt;(INDEX($G$33:$AJ$33,MATCH($E$18,$G$31:$AJ$31))),HVB$28,HVB$38),HVB$28))</f>
        <v>0</v>
      </c>
      <c r="HVE53" s="775">
        <f t="shared" si="4288"/>
        <v>0</v>
      </c>
      <c r="HVF53" s="775">
        <f t="shared" ref="HVF53" si="4289">IF(OR(HVD26&lt;$C$18,HVD26&gt;($C$18+9)),0,IF($F$2=1,IF($F$53&lt;(INDEX($G$33:$AJ$33,MATCH($E$18,$G$31:$AJ$31))),HVD$28,HVD$38),HVD$28))</f>
        <v>0</v>
      </c>
      <c r="HVG53" s="775">
        <f t="shared" ref="HVG53:HVH53" si="4290">IF(OR(HVE26&lt;$C$18,HVE26&gt;($C$18+9)),0,IF($F$2=1,IF($F$53&lt;(INDEX($G$33:$AJ$33,MATCH($E$18,$G$31:$AJ$31))),HVE$28,HVE$38),HVE$28))</f>
        <v>0</v>
      </c>
      <c r="HVH53" s="775">
        <f t="shared" si="4290"/>
        <v>0</v>
      </c>
      <c r="HVI53" s="775">
        <f t="shared" ref="HVI53" si="4291">IF(OR(HVG26&lt;$C$18,HVG26&gt;($C$18+9)),0,IF($F$2=1,IF($F$53&lt;(INDEX($G$33:$AJ$33,MATCH($E$18,$G$31:$AJ$31))),HVG$28,HVG$38),HVG$28))</f>
        <v>0</v>
      </c>
      <c r="HVJ53" s="775">
        <f t="shared" ref="HVJ53:HVK53" si="4292">IF(OR(HVH26&lt;$C$18,HVH26&gt;($C$18+9)),0,IF($F$2=1,IF($F$53&lt;(INDEX($G$33:$AJ$33,MATCH($E$18,$G$31:$AJ$31))),HVH$28,HVH$38),HVH$28))</f>
        <v>0</v>
      </c>
      <c r="HVK53" s="775">
        <f t="shared" si="4292"/>
        <v>0</v>
      </c>
      <c r="HVL53" s="775">
        <f t="shared" ref="HVL53" si="4293">IF(OR(HVJ26&lt;$C$18,HVJ26&gt;($C$18+9)),0,IF($F$2=1,IF($F$53&lt;(INDEX($G$33:$AJ$33,MATCH($E$18,$G$31:$AJ$31))),HVJ$28,HVJ$38),HVJ$28))</f>
        <v>0</v>
      </c>
      <c r="HVM53" s="775">
        <f t="shared" ref="HVM53:HVN53" si="4294">IF(OR(HVK26&lt;$C$18,HVK26&gt;($C$18+9)),0,IF($F$2=1,IF($F$53&lt;(INDEX($G$33:$AJ$33,MATCH($E$18,$G$31:$AJ$31))),HVK$28,HVK$38),HVK$28))</f>
        <v>0</v>
      </c>
      <c r="HVN53" s="775">
        <f t="shared" si="4294"/>
        <v>0</v>
      </c>
      <c r="HVO53" s="775">
        <f t="shared" ref="HVO53" si="4295">IF(OR(HVM26&lt;$C$18,HVM26&gt;($C$18+9)),0,IF($F$2=1,IF($F$53&lt;(INDEX($G$33:$AJ$33,MATCH($E$18,$G$31:$AJ$31))),HVM$28,HVM$38),HVM$28))</f>
        <v>0</v>
      </c>
      <c r="HVP53" s="775">
        <f t="shared" ref="HVP53:HVQ53" si="4296">IF(OR(HVN26&lt;$C$18,HVN26&gt;($C$18+9)),0,IF($F$2=1,IF($F$53&lt;(INDEX($G$33:$AJ$33,MATCH($E$18,$G$31:$AJ$31))),HVN$28,HVN$38),HVN$28))</f>
        <v>0</v>
      </c>
      <c r="HVQ53" s="775">
        <f t="shared" si="4296"/>
        <v>0</v>
      </c>
      <c r="HVR53" s="775">
        <f t="shared" ref="HVR53" si="4297">IF(OR(HVP26&lt;$C$18,HVP26&gt;($C$18+9)),0,IF($F$2=1,IF($F$53&lt;(INDEX($G$33:$AJ$33,MATCH($E$18,$G$31:$AJ$31))),HVP$28,HVP$38),HVP$28))</f>
        <v>0</v>
      </c>
      <c r="HVS53" s="775">
        <f t="shared" ref="HVS53:HVT53" si="4298">IF(OR(HVQ26&lt;$C$18,HVQ26&gt;($C$18+9)),0,IF($F$2=1,IF($F$53&lt;(INDEX($G$33:$AJ$33,MATCH($E$18,$G$31:$AJ$31))),HVQ$28,HVQ$38),HVQ$28))</f>
        <v>0</v>
      </c>
      <c r="HVT53" s="775">
        <f t="shared" si="4298"/>
        <v>0</v>
      </c>
      <c r="HVU53" s="775">
        <f t="shared" ref="HVU53" si="4299">IF(OR(HVS26&lt;$C$18,HVS26&gt;($C$18+9)),0,IF($F$2=1,IF($F$53&lt;(INDEX($G$33:$AJ$33,MATCH($E$18,$G$31:$AJ$31))),HVS$28,HVS$38),HVS$28))</f>
        <v>0</v>
      </c>
      <c r="HVV53" s="775">
        <f t="shared" ref="HVV53:HVW53" si="4300">IF(OR(HVT26&lt;$C$18,HVT26&gt;($C$18+9)),0,IF($F$2=1,IF($F$53&lt;(INDEX($G$33:$AJ$33,MATCH($E$18,$G$31:$AJ$31))),HVT$28,HVT$38),HVT$28))</f>
        <v>0</v>
      </c>
      <c r="HVW53" s="775">
        <f t="shared" si="4300"/>
        <v>0</v>
      </c>
      <c r="HVX53" s="775">
        <f t="shared" ref="HVX53" si="4301">IF(OR(HVV26&lt;$C$18,HVV26&gt;($C$18+9)),0,IF($F$2=1,IF($F$53&lt;(INDEX($G$33:$AJ$33,MATCH($E$18,$G$31:$AJ$31))),HVV$28,HVV$38),HVV$28))</f>
        <v>0</v>
      </c>
      <c r="HVY53" s="775">
        <f t="shared" ref="HVY53:HVZ53" si="4302">IF(OR(HVW26&lt;$C$18,HVW26&gt;($C$18+9)),0,IF($F$2=1,IF($F$53&lt;(INDEX($G$33:$AJ$33,MATCH($E$18,$G$31:$AJ$31))),HVW$28,HVW$38),HVW$28))</f>
        <v>0</v>
      </c>
      <c r="HVZ53" s="775">
        <f t="shared" si="4302"/>
        <v>0</v>
      </c>
      <c r="HWA53" s="775">
        <f t="shared" ref="HWA53" si="4303">IF(OR(HVY26&lt;$C$18,HVY26&gt;($C$18+9)),0,IF($F$2=1,IF($F$53&lt;(INDEX($G$33:$AJ$33,MATCH($E$18,$G$31:$AJ$31))),HVY$28,HVY$38),HVY$28))</f>
        <v>0</v>
      </c>
      <c r="HWB53" s="775">
        <f t="shared" ref="HWB53:HWC53" si="4304">IF(OR(HVZ26&lt;$C$18,HVZ26&gt;($C$18+9)),0,IF($F$2=1,IF($F$53&lt;(INDEX($G$33:$AJ$33,MATCH($E$18,$G$31:$AJ$31))),HVZ$28,HVZ$38),HVZ$28))</f>
        <v>0</v>
      </c>
      <c r="HWC53" s="775">
        <f t="shared" si="4304"/>
        <v>0</v>
      </c>
      <c r="HWD53" s="775">
        <f t="shared" ref="HWD53" si="4305">IF(OR(HWB26&lt;$C$18,HWB26&gt;($C$18+9)),0,IF($F$2=1,IF($F$53&lt;(INDEX($G$33:$AJ$33,MATCH($E$18,$G$31:$AJ$31))),HWB$28,HWB$38),HWB$28))</f>
        <v>0</v>
      </c>
      <c r="HWE53" s="775">
        <f t="shared" ref="HWE53:HWF53" si="4306">IF(OR(HWC26&lt;$C$18,HWC26&gt;($C$18+9)),0,IF($F$2=1,IF($F$53&lt;(INDEX($G$33:$AJ$33,MATCH($E$18,$G$31:$AJ$31))),HWC$28,HWC$38),HWC$28))</f>
        <v>0</v>
      </c>
      <c r="HWF53" s="775">
        <f t="shared" si="4306"/>
        <v>0</v>
      </c>
      <c r="HWG53" s="775">
        <f t="shared" ref="HWG53" si="4307">IF(OR(HWE26&lt;$C$18,HWE26&gt;($C$18+9)),0,IF($F$2=1,IF($F$53&lt;(INDEX($G$33:$AJ$33,MATCH($E$18,$G$31:$AJ$31))),HWE$28,HWE$38),HWE$28))</f>
        <v>0</v>
      </c>
      <c r="HWH53" s="775">
        <f t="shared" ref="HWH53:HWI53" si="4308">IF(OR(HWF26&lt;$C$18,HWF26&gt;($C$18+9)),0,IF($F$2=1,IF($F$53&lt;(INDEX($G$33:$AJ$33,MATCH($E$18,$G$31:$AJ$31))),HWF$28,HWF$38),HWF$28))</f>
        <v>0</v>
      </c>
      <c r="HWI53" s="775">
        <f t="shared" si="4308"/>
        <v>0</v>
      </c>
      <c r="HWJ53" s="775">
        <f t="shared" ref="HWJ53" si="4309">IF(OR(HWH26&lt;$C$18,HWH26&gt;($C$18+9)),0,IF($F$2=1,IF($F$53&lt;(INDEX($G$33:$AJ$33,MATCH($E$18,$G$31:$AJ$31))),HWH$28,HWH$38),HWH$28))</f>
        <v>0</v>
      </c>
      <c r="HWK53" s="775">
        <f t="shared" ref="HWK53:HWL53" si="4310">IF(OR(HWI26&lt;$C$18,HWI26&gt;($C$18+9)),0,IF($F$2=1,IF($F$53&lt;(INDEX($G$33:$AJ$33,MATCH($E$18,$G$31:$AJ$31))),HWI$28,HWI$38),HWI$28))</f>
        <v>0</v>
      </c>
      <c r="HWL53" s="775">
        <f t="shared" si="4310"/>
        <v>0</v>
      </c>
      <c r="HWM53" s="775">
        <f t="shared" ref="HWM53" si="4311">IF(OR(HWK26&lt;$C$18,HWK26&gt;($C$18+9)),0,IF($F$2=1,IF($F$53&lt;(INDEX($G$33:$AJ$33,MATCH($E$18,$G$31:$AJ$31))),HWK$28,HWK$38),HWK$28))</f>
        <v>0</v>
      </c>
      <c r="HWN53" s="775">
        <f t="shared" ref="HWN53:HWO53" si="4312">IF(OR(HWL26&lt;$C$18,HWL26&gt;($C$18+9)),0,IF($F$2=1,IF($F$53&lt;(INDEX($G$33:$AJ$33,MATCH($E$18,$G$31:$AJ$31))),HWL$28,HWL$38),HWL$28))</f>
        <v>0</v>
      </c>
      <c r="HWO53" s="775">
        <f t="shared" si="4312"/>
        <v>0</v>
      </c>
      <c r="HWP53" s="775">
        <f t="shared" ref="HWP53" si="4313">IF(OR(HWN26&lt;$C$18,HWN26&gt;($C$18+9)),0,IF($F$2=1,IF($F$53&lt;(INDEX($G$33:$AJ$33,MATCH($E$18,$G$31:$AJ$31))),HWN$28,HWN$38),HWN$28))</f>
        <v>0</v>
      </c>
      <c r="HWQ53" s="775">
        <f t="shared" ref="HWQ53:HWR53" si="4314">IF(OR(HWO26&lt;$C$18,HWO26&gt;($C$18+9)),0,IF($F$2=1,IF($F$53&lt;(INDEX($G$33:$AJ$33,MATCH($E$18,$G$31:$AJ$31))),HWO$28,HWO$38),HWO$28))</f>
        <v>0</v>
      </c>
      <c r="HWR53" s="775">
        <f t="shared" si="4314"/>
        <v>0</v>
      </c>
      <c r="HWS53" s="775">
        <f t="shared" ref="HWS53" si="4315">IF(OR(HWQ26&lt;$C$18,HWQ26&gt;($C$18+9)),0,IF($F$2=1,IF($F$53&lt;(INDEX($G$33:$AJ$33,MATCH($E$18,$G$31:$AJ$31))),HWQ$28,HWQ$38),HWQ$28))</f>
        <v>0</v>
      </c>
      <c r="HWT53" s="775">
        <f t="shared" ref="HWT53:HWU53" si="4316">IF(OR(HWR26&lt;$C$18,HWR26&gt;($C$18+9)),0,IF($F$2=1,IF($F$53&lt;(INDEX($G$33:$AJ$33,MATCH($E$18,$G$31:$AJ$31))),HWR$28,HWR$38),HWR$28))</f>
        <v>0</v>
      </c>
      <c r="HWU53" s="775">
        <f t="shared" si="4316"/>
        <v>0</v>
      </c>
      <c r="HWV53" s="775">
        <f t="shared" ref="HWV53" si="4317">IF(OR(HWT26&lt;$C$18,HWT26&gt;($C$18+9)),0,IF($F$2=1,IF($F$53&lt;(INDEX($G$33:$AJ$33,MATCH($E$18,$G$31:$AJ$31))),HWT$28,HWT$38),HWT$28))</f>
        <v>0</v>
      </c>
      <c r="HWW53" s="775">
        <f t="shared" ref="HWW53:HWX53" si="4318">IF(OR(HWU26&lt;$C$18,HWU26&gt;($C$18+9)),0,IF($F$2=1,IF($F$53&lt;(INDEX($G$33:$AJ$33,MATCH($E$18,$G$31:$AJ$31))),HWU$28,HWU$38),HWU$28))</f>
        <v>0</v>
      </c>
      <c r="HWX53" s="775">
        <f t="shared" si="4318"/>
        <v>0</v>
      </c>
      <c r="HWY53" s="775">
        <f t="shared" ref="HWY53" si="4319">IF(OR(HWW26&lt;$C$18,HWW26&gt;($C$18+9)),0,IF($F$2=1,IF($F$53&lt;(INDEX($G$33:$AJ$33,MATCH($E$18,$G$31:$AJ$31))),HWW$28,HWW$38),HWW$28))</f>
        <v>0</v>
      </c>
      <c r="HWZ53" s="775">
        <f t="shared" ref="HWZ53:HXA53" si="4320">IF(OR(HWX26&lt;$C$18,HWX26&gt;($C$18+9)),0,IF($F$2=1,IF($F$53&lt;(INDEX($G$33:$AJ$33,MATCH($E$18,$G$31:$AJ$31))),HWX$28,HWX$38),HWX$28))</f>
        <v>0</v>
      </c>
      <c r="HXA53" s="775">
        <f t="shared" si="4320"/>
        <v>0</v>
      </c>
      <c r="HXB53" s="775">
        <f t="shared" ref="HXB53" si="4321">IF(OR(HWZ26&lt;$C$18,HWZ26&gt;($C$18+9)),0,IF($F$2=1,IF($F$53&lt;(INDEX($G$33:$AJ$33,MATCH($E$18,$G$31:$AJ$31))),HWZ$28,HWZ$38),HWZ$28))</f>
        <v>0</v>
      </c>
      <c r="HXC53" s="775">
        <f t="shared" ref="HXC53:HXD53" si="4322">IF(OR(HXA26&lt;$C$18,HXA26&gt;($C$18+9)),0,IF($F$2=1,IF($F$53&lt;(INDEX($G$33:$AJ$33,MATCH($E$18,$G$31:$AJ$31))),HXA$28,HXA$38),HXA$28))</f>
        <v>0</v>
      </c>
      <c r="HXD53" s="775">
        <f t="shared" si="4322"/>
        <v>0</v>
      </c>
      <c r="HXE53" s="775">
        <f t="shared" ref="HXE53" si="4323">IF(OR(HXC26&lt;$C$18,HXC26&gt;($C$18+9)),0,IF($F$2=1,IF($F$53&lt;(INDEX($G$33:$AJ$33,MATCH($E$18,$G$31:$AJ$31))),HXC$28,HXC$38),HXC$28))</f>
        <v>0</v>
      </c>
      <c r="HXF53" s="775">
        <f t="shared" ref="HXF53:HXG53" si="4324">IF(OR(HXD26&lt;$C$18,HXD26&gt;($C$18+9)),0,IF($F$2=1,IF($F$53&lt;(INDEX($G$33:$AJ$33,MATCH($E$18,$G$31:$AJ$31))),HXD$28,HXD$38),HXD$28))</f>
        <v>0</v>
      </c>
      <c r="HXG53" s="775">
        <f t="shared" si="4324"/>
        <v>0</v>
      </c>
      <c r="HXH53" s="775">
        <f t="shared" ref="HXH53" si="4325">IF(OR(HXF26&lt;$C$18,HXF26&gt;($C$18+9)),0,IF($F$2=1,IF($F$53&lt;(INDEX($G$33:$AJ$33,MATCH($E$18,$G$31:$AJ$31))),HXF$28,HXF$38),HXF$28))</f>
        <v>0</v>
      </c>
      <c r="HXI53" s="775">
        <f t="shared" ref="HXI53:HXJ53" si="4326">IF(OR(HXG26&lt;$C$18,HXG26&gt;($C$18+9)),0,IF($F$2=1,IF($F$53&lt;(INDEX($G$33:$AJ$33,MATCH($E$18,$G$31:$AJ$31))),HXG$28,HXG$38),HXG$28))</f>
        <v>0</v>
      </c>
      <c r="HXJ53" s="775">
        <f t="shared" si="4326"/>
        <v>0</v>
      </c>
      <c r="HXK53" s="775">
        <f t="shared" ref="HXK53" si="4327">IF(OR(HXI26&lt;$C$18,HXI26&gt;($C$18+9)),0,IF($F$2=1,IF($F$53&lt;(INDEX($G$33:$AJ$33,MATCH($E$18,$G$31:$AJ$31))),HXI$28,HXI$38),HXI$28))</f>
        <v>0</v>
      </c>
      <c r="HXL53" s="775">
        <f t="shared" ref="HXL53:HXM53" si="4328">IF(OR(HXJ26&lt;$C$18,HXJ26&gt;($C$18+9)),0,IF($F$2=1,IF($F$53&lt;(INDEX($G$33:$AJ$33,MATCH($E$18,$G$31:$AJ$31))),HXJ$28,HXJ$38),HXJ$28))</f>
        <v>0</v>
      </c>
      <c r="HXM53" s="775">
        <f t="shared" si="4328"/>
        <v>0</v>
      </c>
      <c r="HXN53" s="775">
        <f t="shared" ref="HXN53" si="4329">IF(OR(HXL26&lt;$C$18,HXL26&gt;($C$18+9)),0,IF($F$2=1,IF($F$53&lt;(INDEX($G$33:$AJ$33,MATCH($E$18,$G$31:$AJ$31))),HXL$28,HXL$38),HXL$28))</f>
        <v>0</v>
      </c>
      <c r="HXO53" s="775">
        <f t="shared" ref="HXO53:HXP53" si="4330">IF(OR(HXM26&lt;$C$18,HXM26&gt;($C$18+9)),0,IF($F$2=1,IF($F$53&lt;(INDEX($G$33:$AJ$33,MATCH($E$18,$G$31:$AJ$31))),HXM$28,HXM$38),HXM$28))</f>
        <v>0</v>
      </c>
      <c r="HXP53" s="775">
        <f t="shared" si="4330"/>
        <v>0</v>
      </c>
      <c r="HXQ53" s="775">
        <f t="shared" ref="HXQ53" si="4331">IF(OR(HXO26&lt;$C$18,HXO26&gt;($C$18+9)),0,IF($F$2=1,IF($F$53&lt;(INDEX($G$33:$AJ$33,MATCH($E$18,$G$31:$AJ$31))),HXO$28,HXO$38),HXO$28))</f>
        <v>0</v>
      </c>
      <c r="HXR53" s="775">
        <f t="shared" ref="HXR53:HXS53" si="4332">IF(OR(HXP26&lt;$C$18,HXP26&gt;($C$18+9)),0,IF($F$2=1,IF($F$53&lt;(INDEX($G$33:$AJ$33,MATCH($E$18,$G$31:$AJ$31))),HXP$28,HXP$38),HXP$28))</f>
        <v>0</v>
      </c>
      <c r="HXS53" s="775">
        <f t="shared" si="4332"/>
        <v>0</v>
      </c>
      <c r="HXT53" s="775">
        <f t="shared" ref="HXT53" si="4333">IF(OR(HXR26&lt;$C$18,HXR26&gt;($C$18+9)),0,IF($F$2=1,IF($F$53&lt;(INDEX($G$33:$AJ$33,MATCH($E$18,$G$31:$AJ$31))),HXR$28,HXR$38),HXR$28))</f>
        <v>0</v>
      </c>
      <c r="HXU53" s="775">
        <f t="shared" ref="HXU53:HXV53" si="4334">IF(OR(HXS26&lt;$C$18,HXS26&gt;($C$18+9)),0,IF($F$2=1,IF($F$53&lt;(INDEX($G$33:$AJ$33,MATCH($E$18,$G$31:$AJ$31))),HXS$28,HXS$38),HXS$28))</f>
        <v>0</v>
      </c>
      <c r="HXV53" s="775">
        <f t="shared" si="4334"/>
        <v>0</v>
      </c>
      <c r="HXW53" s="775">
        <f t="shared" ref="HXW53" si="4335">IF(OR(HXU26&lt;$C$18,HXU26&gt;($C$18+9)),0,IF($F$2=1,IF($F$53&lt;(INDEX($G$33:$AJ$33,MATCH($E$18,$G$31:$AJ$31))),HXU$28,HXU$38),HXU$28))</f>
        <v>0</v>
      </c>
      <c r="HXX53" s="775">
        <f t="shared" ref="HXX53:HXY53" si="4336">IF(OR(HXV26&lt;$C$18,HXV26&gt;($C$18+9)),0,IF($F$2=1,IF($F$53&lt;(INDEX($G$33:$AJ$33,MATCH($E$18,$G$31:$AJ$31))),HXV$28,HXV$38),HXV$28))</f>
        <v>0</v>
      </c>
      <c r="HXY53" s="775">
        <f t="shared" si="4336"/>
        <v>0</v>
      </c>
      <c r="HXZ53" s="775">
        <f t="shared" ref="HXZ53" si="4337">IF(OR(HXX26&lt;$C$18,HXX26&gt;($C$18+9)),0,IF($F$2=1,IF($F$53&lt;(INDEX($G$33:$AJ$33,MATCH($E$18,$G$31:$AJ$31))),HXX$28,HXX$38),HXX$28))</f>
        <v>0</v>
      </c>
      <c r="HYA53" s="775">
        <f t="shared" ref="HYA53:HYB53" si="4338">IF(OR(HXY26&lt;$C$18,HXY26&gt;($C$18+9)),0,IF($F$2=1,IF($F$53&lt;(INDEX($G$33:$AJ$33,MATCH($E$18,$G$31:$AJ$31))),HXY$28,HXY$38),HXY$28))</f>
        <v>0</v>
      </c>
      <c r="HYB53" s="775">
        <f t="shared" si="4338"/>
        <v>0</v>
      </c>
      <c r="HYC53" s="775">
        <f t="shared" ref="HYC53" si="4339">IF(OR(HYA26&lt;$C$18,HYA26&gt;($C$18+9)),0,IF($F$2=1,IF($F$53&lt;(INDEX($G$33:$AJ$33,MATCH($E$18,$G$31:$AJ$31))),HYA$28,HYA$38),HYA$28))</f>
        <v>0</v>
      </c>
      <c r="HYD53" s="775">
        <f t="shared" ref="HYD53:HYE53" si="4340">IF(OR(HYB26&lt;$C$18,HYB26&gt;($C$18+9)),0,IF($F$2=1,IF($F$53&lt;(INDEX($G$33:$AJ$33,MATCH($E$18,$G$31:$AJ$31))),HYB$28,HYB$38),HYB$28))</f>
        <v>0</v>
      </c>
      <c r="HYE53" s="775">
        <f t="shared" si="4340"/>
        <v>0</v>
      </c>
      <c r="HYF53" s="775">
        <f t="shared" ref="HYF53" si="4341">IF(OR(HYD26&lt;$C$18,HYD26&gt;($C$18+9)),0,IF($F$2=1,IF($F$53&lt;(INDEX($G$33:$AJ$33,MATCH($E$18,$G$31:$AJ$31))),HYD$28,HYD$38),HYD$28))</f>
        <v>0</v>
      </c>
      <c r="HYG53" s="775">
        <f t="shared" ref="HYG53:HYH53" si="4342">IF(OR(HYE26&lt;$C$18,HYE26&gt;($C$18+9)),0,IF($F$2=1,IF($F$53&lt;(INDEX($G$33:$AJ$33,MATCH($E$18,$G$31:$AJ$31))),HYE$28,HYE$38),HYE$28))</f>
        <v>0</v>
      </c>
      <c r="HYH53" s="775">
        <f t="shared" si="4342"/>
        <v>0</v>
      </c>
      <c r="HYI53" s="775">
        <f t="shared" ref="HYI53" si="4343">IF(OR(HYG26&lt;$C$18,HYG26&gt;($C$18+9)),0,IF($F$2=1,IF($F$53&lt;(INDEX($G$33:$AJ$33,MATCH($E$18,$G$31:$AJ$31))),HYG$28,HYG$38),HYG$28))</f>
        <v>0</v>
      </c>
      <c r="HYJ53" s="775">
        <f t="shared" ref="HYJ53:HYK53" si="4344">IF(OR(HYH26&lt;$C$18,HYH26&gt;($C$18+9)),0,IF($F$2=1,IF($F$53&lt;(INDEX($G$33:$AJ$33,MATCH($E$18,$G$31:$AJ$31))),HYH$28,HYH$38),HYH$28))</f>
        <v>0</v>
      </c>
      <c r="HYK53" s="775">
        <f t="shared" si="4344"/>
        <v>0</v>
      </c>
      <c r="HYL53" s="775">
        <f t="shared" ref="HYL53" si="4345">IF(OR(HYJ26&lt;$C$18,HYJ26&gt;($C$18+9)),0,IF($F$2=1,IF($F$53&lt;(INDEX($G$33:$AJ$33,MATCH($E$18,$G$31:$AJ$31))),HYJ$28,HYJ$38),HYJ$28))</f>
        <v>0</v>
      </c>
      <c r="HYM53" s="775">
        <f t="shared" ref="HYM53:HYN53" si="4346">IF(OR(HYK26&lt;$C$18,HYK26&gt;($C$18+9)),0,IF($F$2=1,IF($F$53&lt;(INDEX($G$33:$AJ$33,MATCH($E$18,$G$31:$AJ$31))),HYK$28,HYK$38),HYK$28))</f>
        <v>0</v>
      </c>
      <c r="HYN53" s="775">
        <f t="shared" si="4346"/>
        <v>0</v>
      </c>
      <c r="HYO53" s="775">
        <f t="shared" ref="HYO53" si="4347">IF(OR(HYM26&lt;$C$18,HYM26&gt;($C$18+9)),0,IF($F$2=1,IF($F$53&lt;(INDEX($G$33:$AJ$33,MATCH($E$18,$G$31:$AJ$31))),HYM$28,HYM$38),HYM$28))</f>
        <v>0</v>
      </c>
      <c r="HYP53" s="775">
        <f t="shared" ref="HYP53:HYQ53" si="4348">IF(OR(HYN26&lt;$C$18,HYN26&gt;($C$18+9)),0,IF($F$2=1,IF($F$53&lt;(INDEX($G$33:$AJ$33,MATCH($E$18,$G$31:$AJ$31))),HYN$28,HYN$38),HYN$28))</f>
        <v>0</v>
      </c>
      <c r="HYQ53" s="775">
        <f t="shared" si="4348"/>
        <v>0</v>
      </c>
      <c r="HYR53" s="775">
        <f t="shared" ref="HYR53" si="4349">IF(OR(HYP26&lt;$C$18,HYP26&gt;($C$18+9)),0,IF($F$2=1,IF($F$53&lt;(INDEX($G$33:$AJ$33,MATCH($E$18,$G$31:$AJ$31))),HYP$28,HYP$38),HYP$28))</f>
        <v>0</v>
      </c>
      <c r="HYS53" s="775">
        <f t="shared" ref="HYS53:HYT53" si="4350">IF(OR(HYQ26&lt;$C$18,HYQ26&gt;($C$18+9)),0,IF($F$2=1,IF($F$53&lt;(INDEX($G$33:$AJ$33,MATCH($E$18,$G$31:$AJ$31))),HYQ$28,HYQ$38),HYQ$28))</f>
        <v>0</v>
      </c>
      <c r="HYT53" s="775">
        <f t="shared" si="4350"/>
        <v>0</v>
      </c>
      <c r="HYU53" s="775">
        <f t="shared" ref="HYU53" si="4351">IF(OR(HYS26&lt;$C$18,HYS26&gt;($C$18+9)),0,IF($F$2=1,IF($F$53&lt;(INDEX($G$33:$AJ$33,MATCH($E$18,$G$31:$AJ$31))),HYS$28,HYS$38),HYS$28))</f>
        <v>0</v>
      </c>
      <c r="HYV53" s="775">
        <f t="shared" ref="HYV53:HYW53" si="4352">IF(OR(HYT26&lt;$C$18,HYT26&gt;($C$18+9)),0,IF($F$2=1,IF($F$53&lt;(INDEX($G$33:$AJ$33,MATCH($E$18,$G$31:$AJ$31))),HYT$28,HYT$38),HYT$28))</f>
        <v>0</v>
      </c>
      <c r="HYW53" s="775">
        <f t="shared" si="4352"/>
        <v>0</v>
      </c>
      <c r="HYX53" s="775">
        <f t="shared" ref="HYX53" si="4353">IF(OR(HYV26&lt;$C$18,HYV26&gt;($C$18+9)),0,IF($F$2=1,IF($F$53&lt;(INDEX($G$33:$AJ$33,MATCH($E$18,$G$31:$AJ$31))),HYV$28,HYV$38),HYV$28))</f>
        <v>0</v>
      </c>
      <c r="HYY53" s="775">
        <f t="shared" ref="HYY53:HYZ53" si="4354">IF(OR(HYW26&lt;$C$18,HYW26&gt;($C$18+9)),0,IF($F$2=1,IF($F$53&lt;(INDEX($G$33:$AJ$33,MATCH($E$18,$G$31:$AJ$31))),HYW$28,HYW$38),HYW$28))</f>
        <v>0</v>
      </c>
      <c r="HYZ53" s="775">
        <f t="shared" si="4354"/>
        <v>0</v>
      </c>
      <c r="HZA53" s="775">
        <f t="shared" ref="HZA53" si="4355">IF(OR(HYY26&lt;$C$18,HYY26&gt;($C$18+9)),0,IF($F$2=1,IF($F$53&lt;(INDEX($G$33:$AJ$33,MATCH($E$18,$G$31:$AJ$31))),HYY$28,HYY$38),HYY$28))</f>
        <v>0</v>
      </c>
      <c r="HZB53" s="775">
        <f t="shared" ref="HZB53:HZC53" si="4356">IF(OR(HYZ26&lt;$C$18,HYZ26&gt;($C$18+9)),0,IF($F$2=1,IF($F$53&lt;(INDEX($G$33:$AJ$33,MATCH($E$18,$G$31:$AJ$31))),HYZ$28,HYZ$38),HYZ$28))</f>
        <v>0</v>
      </c>
      <c r="HZC53" s="775">
        <f t="shared" si="4356"/>
        <v>0</v>
      </c>
      <c r="HZD53" s="775">
        <f t="shared" ref="HZD53" si="4357">IF(OR(HZB26&lt;$C$18,HZB26&gt;($C$18+9)),0,IF($F$2=1,IF($F$53&lt;(INDEX($G$33:$AJ$33,MATCH($E$18,$G$31:$AJ$31))),HZB$28,HZB$38),HZB$28))</f>
        <v>0</v>
      </c>
      <c r="HZE53" s="775">
        <f t="shared" ref="HZE53:HZF53" si="4358">IF(OR(HZC26&lt;$C$18,HZC26&gt;($C$18+9)),0,IF($F$2=1,IF($F$53&lt;(INDEX($G$33:$AJ$33,MATCH($E$18,$G$31:$AJ$31))),HZC$28,HZC$38),HZC$28))</f>
        <v>0</v>
      </c>
      <c r="HZF53" s="775">
        <f t="shared" si="4358"/>
        <v>0</v>
      </c>
      <c r="HZG53" s="775">
        <f t="shared" ref="HZG53" si="4359">IF(OR(HZE26&lt;$C$18,HZE26&gt;($C$18+9)),0,IF($F$2=1,IF($F$53&lt;(INDEX($G$33:$AJ$33,MATCH($E$18,$G$31:$AJ$31))),HZE$28,HZE$38),HZE$28))</f>
        <v>0</v>
      </c>
      <c r="HZH53" s="775">
        <f t="shared" ref="HZH53:HZI53" si="4360">IF(OR(HZF26&lt;$C$18,HZF26&gt;($C$18+9)),0,IF($F$2=1,IF($F$53&lt;(INDEX($G$33:$AJ$33,MATCH($E$18,$G$31:$AJ$31))),HZF$28,HZF$38),HZF$28))</f>
        <v>0</v>
      </c>
      <c r="HZI53" s="775">
        <f t="shared" si="4360"/>
        <v>0</v>
      </c>
      <c r="HZJ53" s="775">
        <f t="shared" ref="HZJ53" si="4361">IF(OR(HZH26&lt;$C$18,HZH26&gt;($C$18+9)),0,IF($F$2=1,IF($F$53&lt;(INDEX($G$33:$AJ$33,MATCH($E$18,$G$31:$AJ$31))),HZH$28,HZH$38),HZH$28))</f>
        <v>0</v>
      </c>
      <c r="HZK53" s="775">
        <f t="shared" ref="HZK53:HZL53" si="4362">IF(OR(HZI26&lt;$C$18,HZI26&gt;($C$18+9)),0,IF($F$2=1,IF($F$53&lt;(INDEX($G$33:$AJ$33,MATCH($E$18,$G$31:$AJ$31))),HZI$28,HZI$38),HZI$28))</f>
        <v>0</v>
      </c>
      <c r="HZL53" s="775">
        <f t="shared" si="4362"/>
        <v>0</v>
      </c>
      <c r="HZM53" s="775">
        <f t="shared" ref="HZM53" si="4363">IF(OR(HZK26&lt;$C$18,HZK26&gt;($C$18+9)),0,IF($F$2=1,IF($F$53&lt;(INDEX($G$33:$AJ$33,MATCH($E$18,$G$31:$AJ$31))),HZK$28,HZK$38),HZK$28))</f>
        <v>0</v>
      </c>
      <c r="HZN53" s="775">
        <f t="shared" ref="HZN53:HZO53" si="4364">IF(OR(HZL26&lt;$C$18,HZL26&gt;($C$18+9)),0,IF($F$2=1,IF($F$53&lt;(INDEX($G$33:$AJ$33,MATCH($E$18,$G$31:$AJ$31))),HZL$28,HZL$38),HZL$28))</f>
        <v>0</v>
      </c>
      <c r="HZO53" s="775">
        <f t="shared" si="4364"/>
        <v>0</v>
      </c>
      <c r="HZP53" s="775">
        <f t="shared" ref="HZP53" si="4365">IF(OR(HZN26&lt;$C$18,HZN26&gt;($C$18+9)),0,IF($F$2=1,IF($F$53&lt;(INDEX($G$33:$AJ$33,MATCH($E$18,$G$31:$AJ$31))),HZN$28,HZN$38),HZN$28))</f>
        <v>0</v>
      </c>
      <c r="HZQ53" s="775">
        <f t="shared" ref="HZQ53:HZR53" si="4366">IF(OR(HZO26&lt;$C$18,HZO26&gt;($C$18+9)),0,IF($F$2=1,IF($F$53&lt;(INDEX($G$33:$AJ$33,MATCH($E$18,$G$31:$AJ$31))),HZO$28,HZO$38),HZO$28))</f>
        <v>0</v>
      </c>
      <c r="HZR53" s="775">
        <f t="shared" si="4366"/>
        <v>0</v>
      </c>
      <c r="HZS53" s="775">
        <f t="shared" ref="HZS53" si="4367">IF(OR(HZQ26&lt;$C$18,HZQ26&gt;($C$18+9)),0,IF($F$2=1,IF($F$53&lt;(INDEX($G$33:$AJ$33,MATCH($E$18,$G$31:$AJ$31))),HZQ$28,HZQ$38),HZQ$28))</f>
        <v>0</v>
      </c>
      <c r="HZT53" s="775">
        <f t="shared" ref="HZT53:HZU53" si="4368">IF(OR(HZR26&lt;$C$18,HZR26&gt;($C$18+9)),0,IF($F$2=1,IF($F$53&lt;(INDEX($G$33:$AJ$33,MATCH($E$18,$G$31:$AJ$31))),HZR$28,HZR$38),HZR$28))</f>
        <v>0</v>
      </c>
      <c r="HZU53" s="775">
        <f t="shared" si="4368"/>
        <v>0</v>
      </c>
      <c r="HZV53" s="775">
        <f t="shared" ref="HZV53" si="4369">IF(OR(HZT26&lt;$C$18,HZT26&gt;($C$18+9)),0,IF($F$2=1,IF($F$53&lt;(INDEX($G$33:$AJ$33,MATCH($E$18,$G$31:$AJ$31))),HZT$28,HZT$38),HZT$28))</f>
        <v>0</v>
      </c>
      <c r="HZW53" s="775">
        <f t="shared" ref="HZW53:HZX53" si="4370">IF(OR(HZU26&lt;$C$18,HZU26&gt;($C$18+9)),0,IF($F$2=1,IF($F$53&lt;(INDEX($G$33:$AJ$33,MATCH($E$18,$G$31:$AJ$31))),HZU$28,HZU$38),HZU$28))</f>
        <v>0</v>
      </c>
      <c r="HZX53" s="775">
        <f t="shared" si="4370"/>
        <v>0</v>
      </c>
      <c r="HZY53" s="775">
        <f t="shared" ref="HZY53" si="4371">IF(OR(HZW26&lt;$C$18,HZW26&gt;($C$18+9)),0,IF($F$2=1,IF($F$53&lt;(INDEX($G$33:$AJ$33,MATCH($E$18,$G$31:$AJ$31))),HZW$28,HZW$38),HZW$28))</f>
        <v>0</v>
      </c>
      <c r="HZZ53" s="775">
        <f t="shared" ref="HZZ53:IAA53" si="4372">IF(OR(HZX26&lt;$C$18,HZX26&gt;($C$18+9)),0,IF($F$2=1,IF($F$53&lt;(INDEX($G$33:$AJ$33,MATCH($E$18,$G$31:$AJ$31))),HZX$28,HZX$38),HZX$28))</f>
        <v>0</v>
      </c>
      <c r="IAA53" s="775">
        <f t="shared" si="4372"/>
        <v>0</v>
      </c>
      <c r="IAB53" s="775">
        <f t="shared" ref="IAB53" si="4373">IF(OR(HZZ26&lt;$C$18,HZZ26&gt;($C$18+9)),0,IF($F$2=1,IF($F$53&lt;(INDEX($G$33:$AJ$33,MATCH($E$18,$G$31:$AJ$31))),HZZ$28,HZZ$38),HZZ$28))</f>
        <v>0</v>
      </c>
      <c r="IAC53" s="775">
        <f t="shared" ref="IAC53:IAD53" si="4374">IF(OR(IAA26&lt;$C$18,IAA26&gt;($C$18+9)),0,IF($F$2=1,IF($F$53&lt;(INDEX($G$33:$AJ$33,MATCH($E$18,$G$31:$AJ$31))),IAA$28,IAA$38),IAA$28))</f>
        <v>0</v>
      </c>
      <c r="IAD53" s="775">
        <f t="shared" si="4374"/>
        <v>0</v>
      </c>
      <c r="IAE53" s="775">
        <f t="shared" ref="IAE53" si="4375">IF(OR(IAC26&lt;$C$18,IAC26&gt;($C$18+9)),0,IF($F$2=1,IF($F$53&lt;(INDEX($G$33:$AJ$33,MATCH($E$18,$G$31:$AJ$31))),IAC$28,IAC$38),IAC$28))</f>
        <v>0</v>
      </c>
      <c r="IAF53" s="775">
        <f t="shared" ref="IAF53:IAG53" si="4376">IF(OR(IAD26&lt;$C$18,IAD26&gt;($C$18+9)),0,IF($F$2=1,IF($F$53&lt;(INDEX($G$33:$AJ$33,MATCH($E$18,$G$31:$AJ$31))),IAD$28,IAD$38),IAD$28))</f>
        <v>0</v>
      </c>
      <c r="IAG53" s="775">
        <f t="shared" si="4376"/>
        <v>0</v>
      </c>
      <c r="IAH53" s="775">
        <f t="shared" ref="IAH53" si="4377">IF(OR(IAF26&lt;$C$18,IAF26&gt;($C$18+9)),0,IF($F$2=1,IF($F$53&lt;(INDEX($G$33:$AJ$33,MATCH($E$18,$G$31:$AJ$31))),IAF$28,IAF$38),IAF$28))</f>
        <v>0</v>
      </c>
      <c r="IAI53" s="775">
        <f t="shared" ref="IAI53:IAJ53" si="4378">IF(OR(IAG26&lt;$C$18,IAG26&gt;($C$18+9)),0,IF($F$2=1,IF($F$53&lt;(INDEX($G$33:$AJ$33,MATCH($E$18,$G$31:$AJ$31))),IAG$28,IAG$38),IAG$28))</f>
        <v>0</v>
      </c>
      <c r="IAJ53" s="775">
        <f t="shared" si="4378"/>
        <v>0</v>
      </c>
      <c r="IAK53" s="775">
        <f t="shared" ref="IAK53" si="4379">IF(OR(IAI26&lt;$C$18,IAI26&gt;($C$18+9)),0,IF($F$2=1,IF($F$53&lt;(INDEX($G$33:$AJ$33,MATCH($E$18,$G$31:$AJ$31))),IAI$28,IAI$38),IAI$28))</f>
        <v>0</v>
      </c>
      <c r="IAL53" s="775">
        <f t="shared" ref="IAL53:IAM53" si="4380">IF(OR(IAJ26&lt;$C$18,IAJ26&gt;($C$18+9)),0,IF($F$2=1,IF($F$53&lt;(INDEX($G$33:$AJ$33,MATCH($E$18,$G$31:$AJ$31))),IAJ$28,IAJ$38),IAJ$28))</f>
        <v>0</v>
      </c>
      <c r="IAM53" s="775">
        <f t="shared" si="4380"/>
        <v>0</v>
      </c>
      <c r="IAN53" s="775">
        <f t="shared" ref="IAN53" si="4381">IF(OR(IAL26&lt;$C$18,IAL26&gt;($C$18+9)),0,IF($F$2=1,IF($F$53&lt;(INDEX($G$33:$AJ$33,MATCH($E$18,$G$31:$AJ$31))),IAL$28,IAL$38),IAL$28))</f>
        <v>0</v>
      </c>
      <c r="IAO53" s="775">
        <f t="shared" ref="IAO53:IAP53" si="4382">IF(OR(IAM26&lt;$C$18,IAM26&gt;($C$18+9)),0,IF($F$2=1,IF($F$53&lt;(INDEX($G$33:$AJ$33,MATCH($E$18,$G$31:$AJ$31))),IAM$28,IAM$38),IAM$28))</f>
        <v>0</v>
      </c>
      <c r="IAP53" s="775">
        <f t="shared" si="4382"/>
        <v>0</v>
      </c>
      <c r="IAQ53" s="775">
        <f t="shared" ref="IAQ53" si="4383">IF(OR(IAO26&lt;$C$18,IAO26&gt;($C$18+9)),0,IF($F$2=1,IF($F$53&lt;(INDEX($G$33:$AJ$33,MATCH($E$18,$G$31:$AJ$31))),IAO$28,IAO$38),IAO$28))</f>
        <v>0</v>
      </c>
      <c r="IAR53" s="775">
        <f t="shared" ref="IAR53:IAS53" si="4384">IF(OR(IAP26&lt;$C$18,IAP26&gt;($C$18+9)),0,IF($F$2=1,IF($F$53&lt;(INDEX($G$33:$AJ$33,MATCH($E$18,$G$31:$AJ$31))),IAP$28,IAP$38),IAP$28))</f>
        <v>0</v>
      </c>
      <c r="IAS53" s="775">
        <f t="shared" si="4384"/>
        <v>0</v>
      </c>
      <c r="IAT53" s="775">
        <f t="shared" ref="IAT53" si="4385">IF(OR(IAR26&lt;$C$18,IAR26&gt;($C$18+9)),0,IF($F$2=1,IF($F$53&lt;(INDEX($G$33:$AJ$33,MATCH($E$18,$G$31:$AJ$31))),IAR$28,IAR$38),IAR$28))</f>
        <v>0</v>
      </c>
      <c r="IAU53" s="775">
        <f t="shared" ref="IAU53:IAV53" si="4386">IF(OR(IAS26&lt;$C$18,IAS26&gt;($C$18+9)),0,IF($F$2=1,IF($F$53&lt;(INDEX($G$33:$AJ$33,MATCH($E$18,$G$31:$AJ$31))),IAS$28,IAS$38),IAS$28))</f>
        <v>0</v>
      </c>
      <c r="IAV53" s="775">
        <f t="shared" si="4386"/>
        <v>0</v>
      </c>
      <c r="IAW53" s="775">
        <f t="shared" ref="IAW53" si="4387">IF(OR(IAU26&lt;$C$18,IAU26&gt;($C$18+9)),0,IF($F$2=1,IF($F$53&lt;(INDEX($G$33:$AJ$33,MATCH($E$18,$G$31:$AJ$31))),IAU$28,IAU$38),IAU$28))</f>
        <v>0</v>
      </c>
      <c r="IAX53" s="775">
        <f t="shared" ref="IAX53:IAY53" si="4388">IF(OR(IAV26&lt;$C$18,IAV26&gt;($C$18+9)),0,IF($F$2=1,IF($F$53&lt;(INDEX($G$33:$AJ$33,MATCH($E$18,$G$31:$AJ$31))),IAV$28,IAV$38),IAV$28))</f>
        <v>0</v>
      </c>
      <c r="IAY53" s="775">
        <f t="shared" si="4388"/>
        <v>0</v>
      </c>
      <c r="IAZ53" s="775">
        <f t="shared" ref="IAZ53" si="4389">IF(OR(IAX26&lt;$C$18,IAX26&gt;($C$18+9)),0,IF($F$2=1,IF($F$53&lt;(INDEX($G$33:$AJ$33,MATCH($E$18,$G$31:$AJ$31))),IAX$28,IAX$38),IAX$28))</f>
        <v>0</v>
      </c>
      <c r="IBA53" s="775">
        <f t="shared" ref="IBA53:IBB53" si="4390">IF(OR(IAY26&lt;$C$18,IAY26&gt;($C$18+9)),0,IF($F$2=1,IF($F$53&lt;(INDEX($G$33:$AJ$33,MATCH($E$18,$G$31:$AJ$31))),IAY$28,IAY$38),IAY$28))</f>
        <v>0</v>
      </c>
      <c r="IBB53" s="775">
        <f t="shared" si="4390"/>
        <v>0</v>
      </c>
      <c r="IBC53" s="775">
        <f t="shared" ref="IBC53" si="4391">IF(OR(IBA26&lt;$C$18,IBA26&gt;($C$18+9)),0,IF($F$2=1,IF($F$53&lt;(INDEX($G$33:$AJ$33,MATCH($E$18,$G$31:$AJ$31))),IBA$28,IBA$38),IBA$28))</f>
        <v>0</v>
      </c>
      <c r="IBD53" s="775">
        <f t="shared" ref="IBD53:IBE53" si="4392">IF(OR(IBB26&lt;$C$18,IBB26&gt;($C$18+9)),0,IF($F$2=1,IF($F$53&lt;(INDEX($G$33:$AJ$33,MATCH($E$18,$G$31:$AJ$31))),IBB$28,IBB$38),IBB$28))</f>
        <v>0</v>
      </c>
      <c r="IBE53" s="775">
        <f t="shared" si="4392"/>
        <v>0</v>
      </c>
      <c r="IBF53" s="775">
        <f t="shared" ref="IBF53" si="4393">IF(OR(IBD26&lt;$C$18,IBD26&gt;($C$18+9)),0,IF($F$2=1,IF($F$53&lt;(INDEX($G$33:$AJ$33,MATCH($E$18,$G$31:$AJ$31))),IBD$28,IBD$38),IBD$28))</f>
        <v>0</v>
      </c>
      <c r="IBG53" s="775">
        <f t="shared" ref="IBG53:IBH53" si="4394">IF(OR(IBE26&lt;$C$18,IBE26&gt;($C$18+9)),0,IF($F$2=1,IF($F$53&lt;(INDEX($G$33:$AJ$33,MATCH($E$18,$G$31:$AJ$31))),IBE$28,IBE$38),IBE$28))</f>
        <v>0</v>
      </c>
      <c r="IBH53" s="775">
        <f t="shared" si="4394"/>
        <v>0</v>
      </c>
      <c r="IBI53" s="775">
        <f t="shared" ref="IBI53" si="4395">IF(OR(IBG26&lt;$C$18,IBG26&gt;($C$18+9)),0,IF($F$2=1,IF($F$53&lt;(INDEX($G$33:$AJ$33,MATCH($E$18,$G$31:$AJ$31))),IBG$28,IBG$38),IBG$28))</f>
        <v>0</v>
      </c>
      <c r="IBJ53" s="775">
        <f t="shared" ref="IBJ53:IBK53" si="4396">IF(OR(IBH26&lt;$C$18,IBH26&gt;($C$18+9)),0,IF($F$2=1,IF($F$53&lt;(INDEX($G$33:$AJ$33,MATCH($E$18,$G$31:$AJ$31))),IBH$28,IBH$38),IBH$28))</f>
        <v>0</v>
      </c>
      <c r="IBK53" s="775">
        <f t="shared" si="4396"/>
        <v>0</v>
      </c>
      <c r="IBL53" s="775">
        <f t="shared" ref="IBL53" si="4397">IF(OR(IBJ26&lt;$C$18,IBJ26&gt;($C$18+9)),0,IF($F$2=1,IF($F$53&lt;(INDEX($G$33:$AJ$33,MATCH($E$18,$G$31:$AJ$31))),IBJ$28,IBJ$38),IBJ$28))</f>
        <v>0</v>
      </c>
      <c r="IBM53" s="775">
        <f t="shared" ref="IBM53:IBN53" si="4398">IF(OR(IBK26&lt;$C$18,IBK26&gt;($C$18+9)),0,IF($F$2=1,IF($F$53&lt;(INDEX($G$33:$AJ$33,MATCH($E$18,$G$31:$AJ$31))),IBK$28,IBK$38),IBK$28))</f>
        <v>0</v>
      </c>
      <c r="IBN53" s="775">
        <f t="shared" si="4398"/>
        <v>0</v>
      </c>
      <c r="IBO53" s="775">
        <f t="shared" ref="IBO53" si="4399">IF(OR(IBM26&lt;$C$18,IBM26&gt;($C$18+9)),0,IF($F$2=1,IF($F$53&lt;(INDEX($G$33:$AJ$33,MATCH($E$18,$G$31:$AJ$31))),IBM$28,IBM$38),IBM$28))</f>
        <v>0</v>
      </c>
      <c r="IBP53" s="775">
        <f t="shared" ref="IBP53:IBQ53" si="4400">IF(OR(IBN26&lt;$C$18,IBN26&gt;($C$18+9)),0,IF($F$2=1,IF($F$53&lt;(INDEX($G$33:$AJ$33,MATCH($E$18,$G$31:$AJ$31))),IBN$28,IBN$38),IBN$28))</f>
        <v>0</v>
      </c>
      <c r="IBQ53" s="775">
        <f t="shared" si="4400"/>
        <v>0</v>
      </c>
      <c r="IBR53" s="775">
        <f t="shared" ref="IBR53" si="4401">IF(OR(IBP26&lt;$C$18,IBP26&gt;($C$18+9)),0,IF($F$2=1,IF($F$53&lt;(INDEX($G$33:$AJ$33,MATCH($E$18,$G$31:$AJ$31))),IBP$28,IBP$38),IBP$28))</f>
        <v>0</v>
      </c>
      <c r="IBS53" s="775">
        <f t="shared" ref="IBS53:IBT53" si="4402">IF(OR(IBQ26&lt;$C$18,IBQ26&gt;($C$18+9)),0,IF($F$2=1,IF($F$53&lt;(INDEX($G$33:$AJ$33,MATCH($E$18,$G$31:$AJ$31))),IBQ$28,IBQ$38),IBQ$28))</f>
        <v>0</v>
      </c>
      <c r="IBT53" s="775">
        <f t="shared" si="4402"/>
        <v>0</v>
      </c>
      <c r="IBU53" s="775">
        <f t="shared" ref="IBU53" si="4403">IF(OR(IBS26&lt;$C$18,IBS26&gt;($C$18+9)),0,IF($F$2=1,IF($F$53&lt;(INDEX($G$33:$AJ$33,MATCH($E$18,$G$31:$AJ$31))),IBS$28,IBS$38),IBS$28))</f>
        <v>0</v>
      </c>
      <c r="IBV53" s="775">
        <f t="shared" ref="IBV53:IBW53" si="4404">IF(OR(IBT26&lt;$C$18,IBT26&gt;($C$18+9)),0,IF($F$2=1,IF($F$53&lt;(INDEX($G$33:$AJ$33,MATCH($E$18,$G$31:$AJ$31))),IBT$28,IBT$38),IBT$28))</f>
        <v>0</v>
      </c>
      <c r="IBW53" s="775">
        <f t="shared" si="4404"/>
        <v>0</v>
      </c>
      <c r="IBX53" s="775">
        <f t="shared" ref="IBX53" si="4405">IF(OR(IBV26&lt;$C$18,IBV26&gt;($C$18+9)),0,IF($F$2=1,IF($F$53&lt;(INDEX($G$33:$AJ$33,MATCH($E$18,$G$31:$AJ$31))),IBV$28,IBV$38),IBV$28))</f>
        <v>0</v>
      </c>
      <c r="IBY53" s="775">
        <f t="shared" ref="IBY53:IBZ53" si="4406">IF(OR(IBW26&lt;$C$18,IBW26&gt;($C$18+9)),0,IF($F$2=1,IF($F$53&lt;(INDEX($G$33:$AJ$33,MATCH($E$18,$G$31:$AJ$31))),IBW$28,IBW$38),IBW$28))</f>
        <v>0</v>
      </c>
      <c r="IBZ53" s="775">
        <f t="shared" si="4406"/>
        <v>0</v>
      </c>
      <c r="ICA53" s="775">
        <f t="shared" ref="ICA53" si="4407">IF(OR(IBY26&lt;$C$18,IBY26&gt;($C$18+9)),0,IF($F$2=1,IF($F$53&lt;(INDEX($G$33:$AJ$33,MATCH($E$18,$G$31:$AJ$31))),IBY$28,IBY$38),IBY$28))</f>
        <v>0</v>
      </c>
      <c r="ICB53" s="775">
        <f t="shared" ref="ICB53:ICC53" si="4408">IF(OR(IBZ26&lt;$C$18,IBZ26&gt;($C$18+9)),0,IF($F$2=1,IF($F$53&lt;(INDEX($G$33:$AJ$33,MATCH($E$18,$G$31:$AJ$31))),IBZ$28,IBZ$38),IBZ$28))</f>
        <v>0</v>
      </c>
      <c r="ICC53" s="775">
        <f t="shared" si="4408"/>
        <v>0</v>
      </c>
      <c r="ICD53" s="775">
        <f t="shared" ref="ICD53" si="4409">IF(OR(ICB26&lt;$C$18,ICB26&gt;($C$18+9)),0,IF($F$2=1,IF($F$53&lt;(INDEX($G$33:$AJ$33,MATCH($E$18,$G$31:$AJ$31))),ICB$28,ICB$38),ICB$28))</f>
        <v>0</v>
      </c>
      <c r="ICE53" s="775">
        <f t="shared" ref="ICE53:ICF53" si="4410">IF(OR(ICC26&lt;$C$18,ICC26&gt;($C$18+9)),0,IF($F$2=1,IF($F$53&lt;(INDEX($G$33:$AJ$33,MATCH($E$18,$G$31:$AJ$31))),ICC$28,ICC$38),ICC$28))</f>
        <v>0</v>
      </c>
      <c r="ICF53" s="775">
        <f t="shared" si="4410"/>
        <v>0</v>
      </c>
      <c r="ICG53" s="775">
        <f t="shared" ref="ICG53" si="4411">IF(OR(ICE26&lt;$C$18,ICE26&gt;($C$18+9)),0,IF($F$2=1,IF($F$53&lt;(INDEX($G$33:$AJ$33,MATCH($E$18,$G$31:$AJ$31))),ICE$28,ICE$38),ICE$28))</f>
        <v>0</v>
      </c>
      <c r="ICH53" s="775">
        <f t="shared" ref="ICH53:ICI53" si="4412">IF(OR(ICF26&lt;$C$18,ICF26&gt;($C$18+9)),0,IF($F$2=1,IF($F$53&lt;(INDEX($G$33:$AJ$33,MATCH($E$18,$G$31:$AJ$31))),ICF$28,ICF$38),ICF$28))</f>
        <v>0</v>
      </c>
      <c r="ICI53" s="775">
        <f t="shared" si="4412"/>
        <v>0</v>
      </c>
      <c r="ICJ53" s="775">
        <f t="shared" ref="ICJ53" si="4413">IF(OR(ICH26&lt;$C$18,ICH26&gt;($C$18+9)),0,IF($F$2=1,IF($F$53&lt;(INDEX($G$33:$AJ$33,MATCH($E$18,$G$31:$AJ$31))),ICH$28,ICH$38),ICH$28))</f>
        <v>0</v>
      </c>
      <c r="ICK53" s="775">
        <f t="shared" ref="ICK53:ICL53" si="4414">IF(OR(ICI26&lt;$C$18,ICI26&gt;($C$18+9)),0,IF($F$2=1,IF($F$53&lt;(INDEX($G$33:$AJ$33,MATCH($E$18,$G$31:$AJ$31))),ICI$28,ICI$38),ICI$28))</f>
        <v>0</v>
      </c>
      <c r="ICL53" s="775">
        <f t="shared" si="4414"/>
        <v>0</v>
      </c>
      <c r="ICM53" s="775">
        <f t="shared" ref="ICM53" si="4415">IF(OR(ICK26&lt;$C$18,ICK26&gt;($C$18+9)),0,IF($F$2=1,IF($F$53&lt;(INDEX($G$33:$AJ$33,MATCH($E$18,$G$31:$AJ$31))),ICK$28,ICK$38),ICK$28))</f>
        <v>0</v>
      </c>
      <c r="ICN53" s="775">
        <f t="shared" ref="ICN53:ICO53" si="4416">IF(OR(ICL26&lt;$C$18,ICL26&gt;($C$18+9)),0,IF($F$2=1,IF($F$53&lt;(INDEX($G$33:$AJ$33,MATCH($E$18,$G$31:$AJ$31))),ICL$28,ICL$38),ICL$28))</f>
        <v>0</v>
      </c>
      <c r="ICO53" s="775">
        <f t="shared" si="4416"/>
        <v>0</v>
      </c>
      <c r="ICP53" s="775">
        <f t="shared" ref="ICP53" si="4417">IF(OR(ICN26&lt;$C$18,ICN26&gt;($C$18+9)),0,IF($F$2=1,IF($F$53&lt;(INDEX($G$33:$AJ$33,MATCH($E$18,$G$31:$AJ$31))),ICN$28,ICN$38),ICN$28))</f>
        <v>0</v>
      </c>
      <c r="ICQ53" s="775">
        <f t="shared" ref="ICQ53:ICR53" si="4418">IF(OR(ICO26&lt;$C$18,ICO26&gt;($C$18+9)),0,IF($F$2=1,IF($F$53&lt;(INDEX($G$33:$AJ$33,MATCH($E$18,$G$31:$AJ$31))),ICO$28,ICO$38),ICO$28))</f>
        <v>0</v>
      </c>
      <c r="ICR53" s="775">
        <f t="shared" si="4418"/>
        <v>0</v>
      </c>
      <c r="ICS53" s="775">
        <f t="shared" ref="ICS53" si="4419">IF(OR(ICQ26&lt;$C$18,ICQ26&gt;($C$18+9)),0,IF($F$2=1,IF($F$53&lt;(INDEX($G$33:$AJ$33,MATCH($E$18,$G$31:$AJ$31))),ICQ$28,ICQ$38),ICQ$28))</f>
        <v>0</v>
      </c>
      <c r="ICT53" s="775">
        <f t="shared" ref="ICT53:ICU53" si="4420">IF(OR(ICR26&lt;$C$18,ICR26&gt;($C$18+9)),0,IF($F$2=1,IF($F$53&lt;(INDEX($G$33:$AJ$33,MATCH($E$18,$G$31:$AJ$31))),ICR$28,ICR$38),ICR$28))</f>
        <v>0</v>
      </c>
      <c r="ICU53" s="775">
        <f t="shared" si="4420"/>
        <v>0</v>
      </c>
      <c r="ICV53" s="775">
        <f t="shared" ref="ICV53" si="4421">IF(OR(ICT26&lt;$C$18,ICT26&gt;($C$18+9)),0,IF($F$2=1,IF($F$53&lt;(INDEX($G$33:$AJ$33,MATCH($E$18,$G$31:$AJ$31))),ICT$28,ICT$38),ICT$28))</f>
        <v>0</v>
      </c>
      <c r="ICW53" s="775">
        <f t="shared" ref="ICW53:ICX53" si="4422">IF(OR(ICU26&lt;$C$18,ICU26&gt;($C$18+9)),0,IF($F$2=1,IF($F$53&lt;(INDEX($G$33:$AJ$33,MATCH($E$18,$G$31:$AJ$31))),ICU$28,ICU$38),ICU$28))</f>
        <v>0</v>
      </c>
      <c r="ICX53" s="775">
        <f t="shared" si="4422"/>
        <v>0</v>
      </c>
      <c r="ICY53" s="775">
        <f t="shared" ref="ICY53" si="4423">IF(OR(ICW26&lt;$C$18,ICW26&gt;($C$18+9)),0,IF($F$2=1,IF($F$53&lt;(INDEX($G$33:$AJ$33,MATCH($E$18,$G$31:$AJ$31))),ICW$28,ICW$38),ICW$28))</f>
        <v>0</v>
      </c>
      <c r="ICZ53" s="775">
        <f t="shared" ref="ICZ53:IDA53" si="4424">IF(OR(ICX26&lt;$C$18,ICX26&gt;($C$18+9)),0,IF($F$2=1,IF($F$53&lt;(INDEX($G$33:$AJ$33,MATCH($E$18,$G$31:$AJ$31))),ICX$28,ICX$38),ICX$28))</f>
        <v>0</v>
      </c>
      <c r="IDA53" s="775">
        <f t="shared" si="4424"/>
        <v>0</v>
      </c>
      <c r="IDB53" s="775">
        <f t="shared" ref="IDB53" si="4425">IF(OR(ICZ26&lt;$C$18,ICZ26&gt;($C$18+9)),0,IF($F$2=1,IF($F$53&lt;(INDEX($G$33:$AJ$33,MATCH($E$18,$G$31:$AJ$31))),ICZ$28,ICZ$38),ICZ$28))</f>
        <v>0</v>
      </c>
      <c r="IDC53" s="775">
        <f t="shared" ref="IDC53:IDD53" si="4426">IF(OR(IDA26&lt;$C$18,IDA26&gt;($C$18+9)),0,IF($F$2=1,IF($F$53&lt;(INDEX($G$33:$AJ$33,MATCH($E$18,$G$31:$AJ$31))),IDA$28,IDA$38),IDA$28))</f>
        <v>0</v>
      </c>
      <c r="IDD53" s="775">
        <f t="shared" si="4426"/>
        <v>0</v>
      </c>
      <c r="IDE53" s="775">
        <f t="shared" ref="IDE53" si="4427">IF(OR(IDC26&lt;$C$18,IDC26&gt;($C$18+9)),0,IF($F$2=1,IF($F$53&lt;(INDEX($G$33:$AJ$33,MATCH($E$18,$G$31:$AJ$31))),IDC$28,IDC$38),IDC$28))</f>
        <v>0</v>
      </c>
      <c r="IDF53" s="775">
        <f t="shared" ref="IDF53:IDG53" si="4428">IF(OR(IDD26&lt;$C$18,IDD26&gt;($C$18+9)),0,IF($F$2=1,IF($F$53&lt;(INDEX($G$33:$AJ$33,MATCH($E$18,$G$31:$AJ$31))),IDD$28,IDD$38),IDD$28))</f>
        <v>0</v>
      </c>
      <c r="IDG53" s="775">
        <f t="shared" si="4428"/>
        <v>0</v>
      </c>
      <c r="IDH53" s="775">
        <f t="shared" ref="IDH53" si="4429">IF(OR(IDF26&lt;$C$18,IDF26&gt;($C$18+9)),0,IF($F$2=1,IF($F$53&lt;(INDEX($G$33:$AJ$33,MATCH($E$18,$G$31:$AJ$31))),IDF$28,IDF$38),IDF$28))</f>
        <v>0</v>
      </c>
      <c r="IDI53" s="775">
        <f t="shared" ref="IDI53:IDJ53" si="4430">IF(OR(IDG26&lt;$C$18,IDG26&gt;($C$18+9)),0,IF($F$2=1,IF($F$53&lt;(INDEX($G$33:$AJ$33,MATCH($E$18,$G$31:$AJ$31))),IDG$28,IDG$38),IDG$28))</f>
        <v>0</v>
      </c>
      <c r="IDJ53" s="775">
        <f t="shared" si="4430"/>
        <v>0</v>
      </c>
      <c r="IDK53" s="775">
        <f t="shared" ref="IDK53" si="4431">IF(OR(IDI26&lt;$C$18,IDI26&gt;($C$18+9)),0,IF($F$2=1,IF($F$53&lt;(INDEX($G$33:$AJ$33,MATCH($E$18,$G$31:$AJ$31))),IDI$28,IDI$38),IDI$28))</f>
        <v>0</v>
      </c>
      <c r="IDL53" s="775">
        <f t="shared" ref="IDL53:IDM53" si="4432">IF(OR(IDJ26&lt;$C$18,IDJ26&gt;($C$18+9)),0,IF($F$2=1,IF($F$53&lt;(INDEX($G$33:$AJ$33,MATCH($E$18,$G$31:$AJ$31))),IDJ$28,IDJ$38),IDJ$28))</f>
        <v>0</v>
      </c>
      <c r="IDM53" s="775">
        <f t="shared" si="4432"/>
        <v>0</v>
      </c>
      <c r="IDN53" s="775">
        <f t="shared" ref="IDN53" si="4433">IF(OR(IDL26&lt;$C$18,IDL26&gt;($C$18+9)),0,IF($F$2=1,IF($F$53&lt;(INDEX($G$33:$AJ$33,MATCH($E$18,$G$31:$AJ$31))),IDL$28,IDL$38),IDL$28))</f>
        <v>0</v>
      </c>
      <c r="IDO53" s="775">
        <f t="shared" ref="IDO53:IDP53" si="4434">IF(OR(IDM26&lt;$C$18,IDM26&gt;($C$18+9)),0,IF($F$2=1,IF($F$53&lt;(INDEX($G$33:$AJ$33,MATCH($E$18,$G$31:$AJ$31))),IDM$28,IDM$38),IDM$28))</f>
        <v>0</v>
      </c>
      <c r="IDP53" s="775">
        <f t="shared" si="4434"/>
        <v>0</v>
      </c>
      <c r="IDQ53" s="775">
        <f t="shared" ref="IDQ53" si="4435">IF(OR(IDO26&lt;$C$18,IDO26&gt;($C$18+9)),0,IF($F$2=1,IF($F$53&lt;(INDEX($G$33:$AJ$33,MATCH($E$18,$G$31:$AJ$31))),IDO$28,IDO$38),IDO$28))</f>
        <v>0</v>
      </c>
      <c r="IDR53" s="775">
        <f t="shared" ref="IDR53:IDS53" si="4436">IF(OR(IDP26&lt;$C$18,IDP26&gt;($C$18+9)),0,IF($F$2=1,IF($F$53&lt;(INDEX($G$33:$AJ$33,MATCH($E$18,$G$31:$AJ$31))),IDP$28,IDP$38),IDP$28))</f>
        <v>0</v>
      </c>
      <c r="IDS53" s="775">
        <f t="shared" si="4436"/>
        <v>0</v>
      </c>
      <c r="IDT53" s="775">
        <f t="shared" ref="IDT53" si="4437">IF(OR(IDR26&lt;$C$18,IDR26&gt;($C$18+9)),0,IF($F$2=1,IF($F$53&lt;(INDEX($G$33:$AJ$33,MATCH($E$18,$G$31:$AJ$31))),IDR$28,IDR$38),IDR$28))</f>
        <v>0</v>
      </c>
      <c r="IDU53" s="775">
        <f t="shared" ref="IDU53:IDV53" si="4438">IF(OR(IDS26&lt;$C$18,IDS26&gt;($C$18+9)),0,IF($F$2=1,IF($F$53&lt;(INDEX($G$33:$AJ$33,MATCH($E$18,$G$31:$AJ$31))),IDS$28,IDS$38),IDS$28))</f>
        <v>0</v>
      </c>
      <c r="IDV53" s="775">
        <f t="shared" si="4438"/>
        <v>0</v>
      </c>
      <c r="IDW53" s="775">
        <f t="shared" ref="IDW53" si="4439">IF(OR(IDU26&lt;$C$18,IDU26&gt;($C$18+9)),0,IF($F$2=1,IF($F$53&lt;(INDEX($G$33:$AJ$33,MATCH($E$18,$G$31:$AJ$31))),IDU$28,IDU$38),IDU$28))</f>
        <v>0</v>
      </c>
      <c r="IDX53" s="775">
        <f t="shared" ref="IDX53:IDY53" si="4440">IF(OR(IDV26&lt;$C$18,IDV26&gt;($C$18+9)),0,IF($F$2=1,IF($F$53&lt;(INDEX($G$33:$AJ$33,MATCH($E$18,$G$31:$AJ$31))),IDV$28,IDV$38),IDV$28))</f>
        <v>0</v>
      </c>
      <c r="IDY53" s="775">
        <f t="shared" si="4440"/>
        <v>0</v>
      </c>
      <c r="IDZ53" s="775">
        <f t="shared" ref="IDZ53" si="4441">IF(OR(IDX26&lt;$C$18,IDX26&gt;($C$18+9)),0,IF($F$2=1,IF($F$53&lt;(INDEX($G$33:$AJ$33,MATCH($E$18,$G$31:$AJ$31))),IDX$28,IDX$38),IDX$28))</f>
        <v>0</v>
      </c>
      <c r="IEA53" s="775">
        <f t="shared" ref="IEA53:IEB53" si="4442">IF(OR(IDY26&lt;$C$18,IDY26&gt;($C$18+9)),0,IF($F$2=1,IF($F$53&lt;(INDEX($G$33:$AJ$33,MATCH($E$18,$G$31:$AJ$31))),IDY$28,IDY$38),IDY$28))</f>
        <v>0</v>
      </c>
      <c r="IEB53" s="775">
        <f t="shared" si="4442"/>
        <v>0</v>
      </c>
      <c r="IEC53" s="775">
        <f t="shared" ref="IEC53" si="4443">IF(OR(IEA26&lt;$C$18,IEA26&gt;($C$18+9)),0,IF($F$2=1,IF($F$53&lt;(INDEX($G$33:$AJ$33,MATCH($E$18,$G$31:$AJ$31))),IEA$28,IEA$38),IEA$28))</f>
        <v>0</v>
      </c>
      <c r="IED53" s="775">
        <f t="shared" ref="IED53:IEE53" si="4444">IF(OR(IEB26&lt;$C$18,IEB26&gt;($C$18+9)),0,IF($F$2=1,IF($F$53&lt;(INDEX($G$33:$AJ$33,MATCH($E$18,$G$31:$AJ$31))),IEB$28,IEB$38),IEB$28))</f>
        <v>0</v>
      </c>
      <c r="IEE53" s="775">
        <f t="shared" si="4444"/>
        <v>0</v>
      </c>
      <c r="IEF53" s="775">
        <f t="shared" ref="IEF53" si="4445">IF(OR(IED26&lt;$C$18,IED26&gt;($C$18+9)),0,IF($F$2=1,IF($F$53&lt;(INDEX($G$33:$AJ$33,MATCH($E$18,$G$31:$AJ$31))),IED$28,IED$38),IED$28))</f>
        <v>0</v>
      </c>
      <c r="IEG53" s="775">
        <f t="shared" ref="IEG53:IEH53" si="4446">IF(OR(IEE26&lt;$C$18,IEE26&gt;($C$18+9)),0,IF($F$2=1,IF($F$53&lt;(INDEX($G$33:$AJ$33,MATCH($E$18,$G$31:$AJ$31))),IEE$28,IEE$38),IEE$28))</f>
        <v>0</v>
      </c>
      <c r="IEH53" s="775">
        <f t="shared" si="4446"/>
        <v>0</v>
      </c>
      <c r="IEI53" s="775">
        <f t="shared" ref="IEI53" si="4447">IF(OR(IEG26&lt;$C$18,IEG26&gt;($C$18+9)),0,IF($F$2=1,IF($F$53&lt;(INDEX($G$33:$AJ$33,MATCH($E$18,$G$31:$AJ$31))),IEG$28,IEG$38),IEG$28))</f>
        <v>0</v>
      </c>
      <c r="IEJ53" s="775">
        <f t="shared" ref="IEJ53:IEK53" si="4448">IF(OR(IEH26&lt;$C$18,IEH26&gt;($C$18+9)),0,IF($F$2=1,IF($F$53&lt;(INDEX($G$33:$AJ$33,MATCH($E$18,$G$31:$AJ$31))),IEH$28,IEH$38),IEH$28))</f>
        <v>0</v>
      </c>
      <c r="IEK53" s="775">
        <f t="shared" si="4448"/>
        <v>0</v>
      </c>
      <c r="IEL53" s="775">
        <f t="shared" ref="IEL53" si="4449">IF(OR(IEJ26&lt;$C$18,IEJ26&gt;($C$18+9)),0,IF($F$2=1,IF($F$53&lt;(INDEX($G$33:$AJ$33,MATCH($E$18,$G$31:$AJ$31))),IEJ$28,IEJ$38),IEJ$28))</f>
        <v>0</v>
      </c>
      <c r="IEM53" s="775">
        <f t="shared" ref="IEM53:IEN53" si="4450">IF(OR(IEK26&lt;$C$18,IEK26&gt;($C$18+9)),0,IF($F$2=1,IF($F$53&lt;(INDEX($G$33:$AJ$33,MATCH($E$18,$G$31:$AJ$31))),IEK$28,IEK$38),IEK$28))</f>
        <v>0</v>
      </c>
      <c r="IEN53" s="775">
        <f t="shared" si="4450"/>
        <v>0</v>
      </c>
      <c r="IEO53" s="775">
        <f t="shared" ref="IEO53" si="4451">IF(OR(IEM26&lt;$C$18,IEM26&gt;($C$18+9)),0,IF($F$2=1,IF($F$53&lt;(INDEX($G$33:$AJ$33,MATCH($E$18,$G$31:$AJ$31))),IEM$28,IEM$38),IEM$28))</f>
        <v>0</v>
      </c>
      <c r="IEP53" s="775">
        <f t="shared" ref="IEP53:IEQ53" si="4452">IF(OR(IEN26&lt;$C$18,IEN26&gt;($C$18+9)),0,IF($F$2=1,IF($F$53&lt;(INDEX($G$33:$AJ$33,MATCH($E$18,$G$31:$AJ$31))),IEN$28,IEN$38),IEN$28))</f>
        <v>0</v>
      </c>
      <c r="IEQ53" s="775">
        <f t="shared" si="4452"/>
        <v>0</v>
      </c>
      <c r="IER53" s="775">
        <f t="shared" ref="IER53" si="4453">IF(OR(IEP26&lt;$C$18,IEP26&gt;($C$18+9)),0,IF($F$2=1,IF($F$53&lt;(INDEX($G$33:$AJ$33,MATCH($E$18,$G$31:$AJ$31))),IEP$28,IEP$38),IEP$28))</f>
        <v>0</v>
      </c>
      <c r="IES53" s="775">
        <f t="shared" ref="IES53:IET53" si="4454">IF(OR(IEQ26&lt;$C$18,IEQ26&gt;($C$18+9)),0,IF($F$2=1,IF($F$53&lt;(INDEX($G$33:$AJ$33,MATCH($E$18,$G$31:$AJ$31))),IEQ$28,IEQ$38),IEQ$28))</f>
        <v>0</v>
      </c>
      <c r="IET53" s="775">
        <f t="shared" si="4454"/>
        <v>0</v>
      </c>
      <c r="IEU53" s="775">
        <f t="shared" ref="IEU53" si="4455">IF(OR(IES26&lt;$C$18,IES26&gt;($C$18+9)),0,IF($F$2=1,IF($F$53&lt;(INDEX($G$33:$AJ$33,MATCH($E$18,$G$31:$AJ$31))),IES$28,IES$38),IES$28))</f>
        <v>0</v>
      </c>
      <c r="IEV53" s="775">
        <f t="shared" ref="IEV53:IEW53" si="4456">IF(OR(IET26&lt;$C$18,IET26&gt;($C$18+9)),0,IF($F$2=1,IF($F$53&lt;(INDEX($G$33:$AJ$33,MATCH($E$18,$G$31:$AJ$31))),IET$28,IET$38),IET$28))</f>
        <v>0</v>
      </c>
      <c r="IEW53" s="775">
        <f t="shared" si="4456"/>
        <v>0</v>
      </c>
      <c r="IEX53" s="775">
        <f t="shared" ref="IEX53" si="4457">IF(OR(IEV26&lt;$C$18,IEV26&gt;($C$18+9)),0,IF($F$2=1,IF($F$53&lt;(INDEX($G$33:$AJ$33,MATCH($E$18,$G$31:$AJ$31))),IEV$28,IEV$38),IEV$28))</f>
        <v>0</v>
      </c>
      <c r="IEY53" s="775">
        <f t="shared" ref="IEY53:IEZ53" si="4458">IF(OR(IEW26&lt;$C$18,IEW26&gt;($C$18+9)),0,IF($F$2=1,IF($F$53&lt;(INDEX($G$33:$AJ$33,MATCH($E$18,$G$31:$AJ$31))),IEW$28,IEW$38),IEW$28))</f>
        <v>0</v>
      </c>
      <c r="IEZ53" s="775">
        <f t="shared" si="4458"/>
        <v>0</v>
      </c>
      <c r="IFA53" s="775">
        <f t="shared" ref="IFA53" si="4459">IF(OR(IEY26&lt;$C$18,IEY26&gt;($C$18+9)),0,IF($F$2=1,IF($F$53&lt;(INDEX($G$33:$AJ$33,MATCH($E$18,$G$31:$AJ$31))),IEY$28,IEY$38),IEY$28))</f>
        <v>0</v>
      </c>
      <c r="IFB53" s="775">
        <f t="shared" ref="IFB53:IFC53" si="4460">IF(OR(IEZ26&lt;$C$18,IEZ26&gt;($C$18+9)),0,IF($F$2=1,IF($F$53&lt;(INDEX($G$33:$AJ$33,MATCH($E$18,$G$31:$AJ$31))),IEZ$28,IEZ$38),IEZ$28))</f>
        <v>0</v>
      </c>
      <c r="IFC53" s="775">
        <f t="shared" si="4460"/>
        <v>0</v>
      </c>
      <c r="IFD53" s="775">
        <f t="shared" ref="IFD53" si="4461">IF(OR(IFB26&lt;$C$18,IFB26&gt;($C$18+9)),0,IF($F$2=1,IF($F$53&lt;(INDEX($G$33:$AJ$33,MATCH($E$18,$G$31:$AJ$31))),IFB$28,IFB$38),IFB$28))</f>
        <v>0</v>
      </c>
      <c r="IFE53" s="775">
        <f t="shared" ref="IFE53:IFF53" si="4462">IF(OR(IFC26&lt;$C$18,IFC26&gt;($C$18+9)),0,IF($F$2=1,IF($F$53&lt;(INDEX($G$33:$AJ$33,MATCH($E$18,$G$31:$AJ$31))),IFC$28,IFC$38),IFC$28))</f>
        <v>0</v>
      </c>
      <c r="IFF53" s="775">
        <f t="shared" si="4462"/>
        <v>0</v>
      </c>
      <c r="IFG53" s="775">
        <f t="shared" ref="IFG53" si="4463">IF(OR(IFE26&lt;$C$18,IFE26&gt;($C$18+9)),0,IF($F$2=1,IF($F$53&lt;(INDEX($G$33:$AJ$33,MATCH($E$18,$G$31:$AJ$31))),IFE$28,IFE$38),IFE$28))</f>
        <v>0</v>
      </c>
      <c r="IFH53" s="775">
        <f t="shared" ref="IFH53:IFI53" si="4464">IF(OR(IFF26&lt;$C$18,IFF26&gt;($C$18+9)),0,IF($F$2=1,IF($F$53&lt;(INDEX($G$33:$AJ$33,MATCH($E$18,$G$31:$AJ$31))),IFF$28,IFF$38),IFF$28))</f>
        <v>0</v>
      </c>
      <c r="IFI53" s="775">
        <f t="shared" si="4464"/>
        <v>0</v>
      </c>
      <c r="IFJ53" s="775">
        <f t="shared" ref="IFJ53" si="4465">IF(OR(IFH26&lt;$C$18,IFH26&gt;($C$18+9)),0,IF($F$2=1,IF($F$53&lt;(INDEX($G$33:$AJ$33,MATCH($E$18,$G$31:$AJ$31))),IFH$28,IFH$38),IFH$28))</f>
        <v>0</v>
      </c>
      <c r="IFK53" s="775">
        <f t="shared" ref="IFK53:IFL53" si="4466">IF(OR(IFI26&lt;$C$18,IFI26&gt;($C$18+9)),0,IF($F$2=1,IF($F$53&lt;(INDEX($G$33:$AJ$33,MATCH($E$18,$G$31:$AJ$31))),IFI$28,IFI$38),IFI$28))</f>
        <v>0</v>
      </c>
      <c r="IFL53" s="775">
        <f t="shared" si="4466"/>
        <v>0</v>
      </c>
      <c r="IFM53" s="775">
        <f t="shared" ref="IFM53" si="4467">IF(OR(IFK26&lt;$C$18,IFK26&gt;($C$18+9)),0,IF($F$2=1,IF($F$53&lt;(INDEX($G$33:$AJ$33,MATCH($E$18,$G$31:$AJ$31))),IFK$28,IFK$38),IFK$28))</f>
        <v>0</v>
      </c>
      <c r="IFN53" s="775">
        <f t="shared" ref="IFN53:IFO53" si="4468">IF(OR(IFL26&lt;$C$18,IFL26&gt;($C$18+9)),0,IF($F$2=1,IF($F$53&lt;(INDEX($G$33:$AJ$33,MATCH($E$18,$G$31:$AJ$31))),IFL$28,IFL$38),IFL$28))</f>
        <v>0</v>
      </c>
      <c r="IFO53" s="775">
        <f t="shared" si="4468"/>
        <v>0</v>
      </c>
      <c r="IFP53" s="775">
        <f t="shared" ref="IFP53" si="4469">IF(OR(IFN26&lt;$C$18,IFN26&gt;($C$18+9)),0,IF($F$2=1,IF($F$53&lt;(INDEX($G$33:$AJ$33,MATCH($E$18,$G$31:$AJ$31))),IFN$28,IFN$38),IFN$28))</f>
        <v>0</v>
      </c>
      <c r="IFQ53" s="775">
        <f t="shared" ref="IFQ53:IFR53" si="4470">IF(OR(IFO26&lt;$C$18,IFO26&gt;($C$18+9)),0,IF($F$2=1,IF($F$53&lt;(INDEX($G$33:$AJ$33,MATCH($E$18,$G$31:$AJ$31))),IFO$28,IFO$38),IFO$28))</f>
        <v>0</v>
      </c>
      <c r="IFR53" s="775">
        <f t="shared" si="4470"/>
        <v>0</v>
      </c>
      <c r="IFS53" s="775">
        <f t="shared" ref="IFS53" si="4471">IF(OR(IFQ26&lt;$C$18,IFQ26&gt;($C$18+9)),0,IF($F$2=1,IF($F$53&lt;(INDEX($G$33:$AJ$33,MATCH($E$18,$G$31:$AJ$31))),IFQ$28,IFQ$38),IFQ$28))</f>
        <v>0</v>
      </c>
      <c r="IFT53" s="775">
        <f t="shared" ref="IFT53:IFU53" si="4472">IF(OR(IFR26&lt;$C$18,IFR26&gt;($C$18+9)),0,IF($F$2=1,IF($F$53&lt;(INDEX($G$33:$AJ$33,MATCH($E$18,$G$31:$AJ$31))),IFR$28,IFR$38),IFR$28))</f>
        <v>0</v>
      </c>
      <c r="IFU53" s="775">
        <f t="shared" si="4472"/>
        <v>0</v>
      </c>
      <c r="IFV53" s="775">
        <f t="shared" ref="IFV53" si="4473">IF(OR(IFT26&lt;$C$18,IFT26&gt;($C$18+9)),0,IF($F$2=1,IF($F$53&lt;(INDEX($G$33:$AJ$33,MATCH($E$18,$G$31:$AJ$31))),IFT$28,IFT$38),IFT$28))</f>
        <v>0</v>
      </c>
      <c r="IFW53" s="775">
        <f t="shared" ref="IFW53:IFX53" si="4474">IF(OR(IFU26&lt;$C$18,IFU26&gt;($C$18+9)),0,IF($F$2=1,IF($F$53&lt;(INDEX($G$33:$AJ$33,MATCH($E$18,$G$31:$AJ$31))),IFU$28,IFU$38),IFU$28))</f>
        <v>0</v>
      </c>
      <c r="IFX53" s="775">
        <f t="shared" si="4474"/>
        <v>0</v>
      </c>
      <c r="IFY53" s="775">
        <f t="shared" ref="IFY53" si="4475">IF(OR(IFW26&lt;$C$18,IFW26&gt;($C$18+9)),0,IF($F$2=1,IF($F$53&lt;(INDEX($G$33:$AJ$33,MATCH($E$18,$G$31:$AJ$31))),IFW$28,IFW$38),IFW$28))</f>
        <v>0</v>
      </c>
      <c r="IFZ53" s="775">
        <f t="shared" ref="IFZ53:IGA53" si="4476">IF(OR(IFX26&lt;$C$18,IFX26&gt;($C$18+9)),0,IF($F$2=1,IF($F$53&lt;(INDEX($G$33:$AJ$33,MATCH($E$18,$G$31:$AJ$31))),IFX$28,IFX$38),IFX$28))</f>
        <v>0</v>
      </c>
      <c r="IGA53" s="775">
        <f t="shared" si="4476"/>
        <v>0</v>
      </c>
      <c r="IGB53" s="775">
        <f t="shared" ref="IGB53" si="4477">IF(OR(IFZ26&lt;$C$18,IFZ26&gt;($C$18+9)),0,IF($F$2=1,IF($F$53&lt;(INDEX($G$33:$AJ$33,MATCH($E$18,$G$31:$AJ$31))),IFZ$28,IFZ$38),IFZ$28))</f>
        <v>0</v>
      </c>
      <c r="IGC53" s="775">
        <f t="shared" ref="IGC53:IGD53" si="4478">IF(OR(IGA26&lt;$C$18,IGA26&gt;($C$18+9)),0,IF($F$2=1,IF($F$53&lt;(INDEX($G$33:$AJ$33,MATCH($E$18,$G$31:$AJ$31))),IGA$28,IGA$38),IGA$28))</f>
        <v>0</v>
      </c>
      <c r="IGD53" s="775">
        <f t="shared" si="4478"/>
        <v>0</v>
      </c>
      <c r="IGE53" s="775">
        <f t="shared" ref="IGE53" si="4479">IF(OR(IGC26&lt;$C$18,IGC26&gt;($C$18+9)),0,IF($F$2=1,IF($F$53&lt;(INDEX($G$33:$AJ$33,MATCH($E$18,$G$31:$AJ$31))),IGC$28,IGC$38),IGC$28))</f>
        <v>0</v>
      </c>
      <c r="IGF53" s="775">
        <f t="shared" ref="IGF53:IGG53" si="4480">IF(OR(IGD26&lt;$C$18,IGD26&gt;($C$18+9)),0,IF($F$2=1,IF($F$53&lt;(INDEX($G$33:$AJ$33,MATCH($E$18,$G$31:$AJ$31))),IGD$28,IGD$38),IGD$28))</f>
        <v>0</v>
      </c>
      <c r="IGG53" s="775">
        <f t="shared" si="4480"/>
        <v>0</v>
      </c>
      <c r="IGH53" s="775">
        <f t="shared" ref="IGH53" si="4481">IF(OR(IGF26&lt;$C$18,IGF26&gt;($C$18+9)),0,IF($F$2=1,IF($F$53&lt;(INDEX($G$33:$AJ$33,MATCH($E$18,$G$31:$AJ$31))),IGF$28,IGF$38),IGF$28))</f>
        <v>0</v>
      </c>
      <c r="IGI53" s="775">
        <f t="shared" ref="IGI53:IGJ53" si="4482">IF(OR(IGG26&lt;$C$18,IGG26&gt;($C$18+9)),0,IF($F$2=1,IF($F$53&lt;(INDEX($G$33:$AJ$33,MATCH($E$18,$G$31:$AJ$31))),IGG$28,IGG$38),IGG$28))</f>
        <v>0</v>
      </c>
      <c r="IGJ53" s="775">
        <f t="shared" si="4482"/>
        <v>0</v>
      </c>
      <c r="IGK53" s="775">
        <f t="shared" ref="IGK53" si="4483">IF(OR(IGI26&lt;$C$18,IGI26&gt;($C$18+9)),0,IF($F$2=1,IF($F$53&lt;(INDEX($G$33:$AJ$33,MATCH($E$18,$G$31:$AJ$31))),IGI$28,IGI$38),IGI$28))</f>
        <v>0</v>
      </c>
      <c r="IGL53" s="775">
        <f t="shared" ref="IGL53:IGM53" si="4484">IF(OR(IGJ26&lt;$C$18,IGJ26&gt;($C$18+9)),0,IF($F$2=1,IF($F$53&lt;(INDEX($G$33:$AJ$33,MATCH($E$18,$G$31:$AJ$31))),IGJ$28,IGJ$38),IGJ$28))</f>
        <v>0</v>
      </c>
      <c r="IGM53" s="775">
        <f t="shared" si="4484"/>
        <v>0</v>
      </c>
      <c r="IGN53" s="775">
        <f t="shared" ref="IGN53" si="4485">IF(OR(IGL26&lt;$C$18,IGL26&gt;($C$18+9)),0,IF($F$2=1,IF($F$53&lt;(INDEX($G$33:$AJ$33,MATCH($E$18,$G$31:$AJ$31))),IGL$28,IGL$38),IGL$28))</f>
        <v>0</v>
      </c>
      <c r="IGO53" s="775">
        <f t="shared" ref="IGO53:IGP53" si="4486">IF(OR(IGM26&lt;$C$18,IGM26&gt;($C$18+9)),0,IF($F$2=1,IF($F$53&lt;(INDEX($G$33:$AJ$33,MATCH($E$18,$G$31:$AJ$31))),IGM$28,IGM$38),IGM$28))</f>
        <v>0</v>
      </c>
      <c r="IGP53" s="775">
        <f t="shared" si="4486"/>
        <v>0</v>
      </c>
      <c r="IGQ53" s="775">
        <f t="shared" ref="IGQ53" si="4487">IF(OR(IGO26&lt;$C$18,IGO26&gt;($C$18+9)),0,IF($F$2=1,IF($F$53&lt;(INDEX($G$33:$AJ$33,MATCH($E$18,$G$31:$AJ$31))),IGO$28,IGO$38),IGO$28))</f>
        <v>0</v>
      </c>
      <c r="IGR53" s="775">
        <f t="shared" ref="IGR53:IGS53" si="4488">IF(OR(IGP26&lt;$C$18,IGP26&gt;($C$18+9)),0,IF($F$2=1,IF($F$53&lt;(INDEX($G$33:$AJ$33,MATCH($E$18,$G$31:$AJ$31))),IGP$28,IGP$38),IGP$28))</f>
        <v>0</v>
      </c>
      <c r="IGS53" s="775">
        <f t="shared" si="4488"/>
        <v>0</v>
      </c>
      <c r="IGT53" s="775">
        <f t="shared" ref="IGT53" si="4489">IF(OR(IGR26&lt;$C$18,IGR26&gt;($C$18+9)),0,IF($F$2=1,IF($F$53&lt;(INDEX($G$33:$AJ$33,MATCH($E$18,$G$31:$AJ$31))),IGR$28,IGR$38),IGR$28))</f>
        <v>0</v>
      </c>
      <c r="IGU53" s="775">
        <f t="shared" ref="IGU53:IGV53" si="4490">IF(OR(IGS26&lt;$C$18,IGS26&gt;($C$18+9)),0,IF($F$2=1,IF($F$53&lt;(INDEX($G$33:$AJ$33,MATCH($E$18,$G$31:$AJ$31))),IGS$28,IGS$38),IGS$28))</f>
        <v>0</v>
      </c>
      <c r="IGV53" s="775">
        <f t="shared" si="4490"/>
        <v>0</v>
      </c>
      <c r="IGW53" s="775">
        <f t="shared" ref="IGW53" si="4491">IF(OR(IGU26&lt;$C$18,IGU26&gt;($C$18+9)),0,IF($F$2=1,IF($F$53&lt;(INDEX($G$33:$AJ$33,MATCH($E$18,$G$31:$AJ$31))),IGU$28,IGU$38),IGU$28))</f>
        <v>0</v>
      </c>
      <c r="IGX53" s="775">
        <f t="shared" ref="IGX53:IGY53" si="4492">IF(OR(IGV26&lt;$C$18,IGV26&gt;($C$18+9)),0,IF($F$2=1,IF($F$53&lt;(INDEX($G$33:$AJ$33,MATCH($E$18,$G$31:$AJ$31))),IGV$28,IGV$38),IGV$28))</f>
        <v>0</v>
      </c>
      <c r="IGY53" s="775">
        <f t="shared" si="4492"/>
        <v>0</v>
      </c>
      <c r="IGZ53" s="775">
        <f t="shared" ref="IGZ53" si="4493">IF(OR(IGX26&lt;$C$18,IGX26&gt;($C$18+9)),0,IF($F$2=1,IF($F$53&lt;(INDEX($G$33:$AJ$33,MATCH($E$18,$G$31:$AJ$31))),IGX$28,IGX$38),IGX$28))</f>
        <v>0</v>
      </c>
      <c r="IHA53" s="775">
        <f t="shared" ref="IHA53:IHB53" si="4494">IF(OR(IGY26&lt;$C$18,IGY26&gt;($C$18+9)),0,IF($F$2=1,IF($F$53&lt;(INDEX($G$33:$AJ$33,MATCH($E$18,$G$31:$AJ$31))),IGY$28,IGY$38),IGY$28))</f>
        <v>0</v>
      </c>
      <c r="IHB53" s="775">
        <f t="shared" si="4494"/>
        <v>0</v>
      </c>
      <c r="IHC53" s="775">
        <f t="shared" ref="IHC53" si="4495">IF(OR(IHA26&lt;$C$18,IHA26&gt;($C$18+9)),0,IF($F$2=1,IF($F$53&lt;(INDEX($G$33:$AJ$33,MATCH($E$18,$G$31:$AJ$31))),IHA$28,IHA$38),IHA$28))</f>
        <v>0</v>
      </c>
      <c r="IHD53" s="775">
        <f t="shared" ref="IHD53:IHE53" si="4496">IF(OR(IHB26&lt;$C$18,IHB26&gt;($C$18+9)),0,IF($F$2=1,IF($F$53&lt;(INDEX($G$33:$AJ$33,MATCH($E$18,$G$31:$AJ$31))),IHB$28,IHB$38),IHB$28))</f>
        <v>0</v>
      </c>
      <c r="IHE53" s="775">
        <f t="shared" si="4496"/>
        <v>0</v>
      </c>
      <c r="IHF53" s="775">
        <f t="shared" ref="IHF53" si="4497">IF(OR(IHD26&lt;$C$18,IHD26&gt;($C$18+9)),0,IF($F$2=1,IF($F$53&lt;(INDEX($G$33:$AJ$33,MATCH($E$18,$G$31:$AJ$31))),IHD$28,IHD$38),IHD$28))</f>
        <v>0</v>
      </c>
      <c r="IHG53" s="775">
        <f t="shared" ref="IHG53:IHH53" si="4498">IF(OR(IHE26&lt;$C$18,IHE26&gt;($C$18+9)),0,IF($F$2=1,IF($F$53&lt;(INDEX($G$33:$AJ$33,MATCH($E$18,$G$31:$AJ$31))),IHE$28,IHE$38),IHE$28))</f>
        <v>0</v>
      </c>
      <c r="IHH53" s="775">
        <f t="shared" si="4498"/>
        <v>0</v>
      </c>
      <c r="IHI53" s="775">
        <f t="shared" ref="IHI53" si="4499">IF(OR(IHG26&lt;$C$18,IHG26&gt;($C$18+9)),0,IF($F$2=1,IF($F$53&lt;(INDEX($G$33:$AJ$33,MATCH($E$18,$G$31:$AJ$31))),IHG$28,IHG$38),IHG$28))</f>
        <v>0</v>
      </c>
      <c r="IHJ53" s="775">
        <f t="shared" ref="IHJ53:IHK53" si="4500">IF(OR(IHH26&lt;$C$18,IHH26&gt;($C$18+9)),0,IF($F$2=1,IF($F$53&lt;(INDEX($G$33:$AJ$33,MATCH($E$18,$G$31:$AJ$31))),IHH$28,IHH$38),IHH$28))</f>
        <v>0</v>
      </c>
      <c r="IHK53" s="775">
        <f t="shared" si="4500"/>
        <v>0</v>
      </c>
      <c r="IHL53" s="775">
        <f t="shared" ref="IHL53" si="4501">IF(OR(IHJ26&lt;$C$18,IHJ26&gt;($C$18+9)),0,IF($F$2=1,IF($F$53&lt;(INDEX($G$33:$AJ$33,MATCH($E$18,$G$31:$AJ$31))),IHJ$28,IHJ$38),IHJ$28))</f>
        <v>0</v>
      </c>
      <c r="IHM53" s="775">
        <f t="shared" ref="IHM53:IHN53" si="4502">IF(OR(IHK26&lt;$C$18,IHK26&gt;($C$18+9)),0,IF($F$2=1,IF($F$53&lt;(INDEX($G$33:$AJ$33,MATCH($E$18,$G$31:$AJ$31))),IHK$28,IHK$38),IHK$28))</f>
        <v>0</v>
      </c>
      <c r="IHN53" s="775">
        <f t="shared" si="4502"/>
        <v>0</v>
      </c>
      <c r="IHO53" s="775">
        <f t="shared" ref="IHO53" si="4503">IF(OR(IHM26&lt;$C$18,IHM26&gt;($C$18+9)),0,IF($F$2=1,IF($F$53&lt;(INDEX($G$33:$AJ$33,MATCH($E$18,$G$31:$AJ$31))),IHM$28,IHM$38),IHM$28))</f>
        <v>0</v>
      </c>
      <c r="IHP53" s="775">
        <f t="shared" ref="IHP53:IHQ53" si="4504">IF(OR(IHN26&lt;$C$18,IHN26&gt;($C$18+9)),0,IF($F$2=1,IF($F$53&lt;(INDEX($G$33:$AJ$33,MATCH($E$18,$G$31:$AJ$31))),IHN$28,IHN$38),IHN$28))</f>
        <v>0</v>
      </c>
      <c r="IHQ53" s="775">
        <f t="shared" si="4504"/>
        <v>0</v>
      </c>
      <c r="IHR53" s="775">
        <f t="shared" ref="IHR53" si="4505">IF(OR(IHP26&lt;$C$18,IHP26&gt;($C$18+9)),0,IF($F$2=1,IF($F$53&lt;(INDEX($G$33:$AJ$33,MATCH($E$18,$G$31:$AJ$31))),IHP$28,IHP$38),IHP$28))</f>
        <v>0</v>
      </c>
      <c r="IHS53" s="775">
        <f t="shared" ref="IHS53:IHT53" si="4506">IF(OR(IHQ26&lt;$C$18,IHQ26&gt;($C$18+9)),0,IF($F$2=1,IF($F$53&lt;(INDEX($G$33:$AJ$33,MATCH($E$18,$G$31:$AJ$31))),IHQ$28,IHQ$38),IHQ$28))</f>
        <v>0</v>
      </c>
      <c r="IHT53" s="775">
        <f t="shared" si="4506"/>
        <v>0</v>
      </c>
      <c r="IHU53" s="775">
        <f t="shared" ref="IHU53" si="4507">IF(OR(IHS26&lt;$C$18,IHS26&gt;($C$18+9)),0,IF($F$2=1,IF($F$53&lt;(INDEX($G$33:$AJ$33,MATCH($E$18,$G$31:$AJ$31))),IHS$28,IHS$38),IHS$28))</f>
        <v>0</v>
      </c>
      <c r="IHV53" s="775">
        <f t="shared" ref="IHV53:IHW53" si="4508">IF(OR(IHT26&lt;$C$18,IHT26&gt;($C$18+9)),0,IF($F$2=1,IF($F$53&lt;(INDEX($G$33:$AJ$33,MATCH($E$18,$G$31:$AJ$31))),IHT$28,IHT$38),IHT$28))</f>
        <v>0</v>
      </c>
      <c r="IHW53" s="775">
        <f t="shared" si="4508"/>
        <v>0</v>
      </c>
      <c r="IHX53" s="775">
        <f t="shared" ref="IHX53" si="4509">IF(OR(IHV26&lt;$C$18,IHV26&gt;($C$18+9)),0,IF($F$2=1,IF($F$53&lt;(INDEX($G$33:$AJ$33,MATCH($E$18,$G$31:$AJ$31))),IHV$28,IHV$38),IHV$28))</f>
        <v>0</v>
      </c>
      <c r="IHY53" s="775">
        <f t="shared" ref="IHY53:IHZ53" si="4510">IF(OR(IHW26&lt;$C$18,IHW26&gt;($C$18+9)),0,IF($F$2=1,IF($F$53&lt;(INDEX($G$33:$AJ$33,MATCH($E$18,$G$31:$AJ$31))),IHW$28,IHW$38),IHW$28))</f>
        <v>0</v>
      </c>
      <c r="IHZ53" s="775">
        <f t="shared" si="4510"/>
        <v>0</v>
      </c>
      <c r="IIA53" s="775">
        <f t="shared" ref="IIA53" si="4511">IF(OR(IHY26&lt;$C$18,IHY26&gt;($C$18+9)),0,IF($F$2=1,IF($F$53&lt;(INDEX($G$33:$AJ$33,MATCH($E$18,$G$31:$AJ$31))),IHY$28,IHY$38),IHY$28))</f>
        <v>0</v>
      </c>
      <c r="IIB53" s="775">
        <f t="shared" ref="IIB53:IIC53" si="4512">IF(OR(IHZ26&lt;$C$18,IHZ26&gt;($C$18+9)),0,IF($F$2=1,IF($F$53&lt;(INDEX($G$33:$AJ$33,MATCH($E$18,$G$31:$AJ$31))),IHZ$28,IHZ$38),IHZ$28))</f>
        <v>0</v>
      </c>
      <c r="IIC53" s="775">
        <f t="shared" si="4512"/>
        <v>0</v>
      </c>
      <c r="IID53" s="775">
        <f t="shared" ref="IID53" si="4513">IF(OR(IIB26&lt;$C$18,IIB26&gt;($C$18+9)),0,IF($F$2=1,IF($F$53&lt;(INDEX($G$33:$AJ$33,MATCH($E$18,$G$31:$AJ$31))),IIB$28,IIB$38),IIB$28))</f>
        <v>0</v>
      </c>
      <c r="IIE53" s="775">
        <f t="shared" ref="IIE53:IIF53" si="4514">IF(OR(IIC26&lt;$C$18,IIC26&gt;($C$18+9)),0,IF($F$2=1,IF($F$53&lt;(INDEX($G$33:$AJ$33,MATCH($E$18,$G$31:$AJ$31))),IIC$28,IIC$38),IIC$28))</f>
        <v>0</v>
      </c>
      <c r="IIF53" s="775">
        <f t="shared" si="4514"/>
        <v>0</v>
      </c>
      <c r="IIG53" s="775">
        <f t="shared" ref="IIG53" si="4515">IF(OR(IIE26&lt;$C$18,IIE26&gt;($C$18+9)),0,IF($F$2=1,IF($F$53&lt;(INDEX($G$33:$AJ$33,MATCH($E$18,$G$31:$AJ$31))),IIE$28,IIE$38),IIE$28))</f>
        <v>0</v>
      </c>
      <c r="IIH53" s="775">
        <f t="shared" ref="IIH53:III53" si="4516">IF(OR(IIF26&lt;$C$18,IIF26&gt;($C$18+9)),0,IF($F$2=1,IF($F$53&lt;(INDEX($G$33:$AJ$33,MATCH($E$18,$G$31:$AJ$31))),IIF$28,IIF$38),IIF$28))</f>
        <v>0</v>
      </c>
      <c r="III53" s="775">
        <f t="shared" si="4516"/>
        <v>0</v>
      </c>
      <c r="IIJ53" s="775">
        <f t="shared" ref="IIJ53" si="4517">IF(OR(IIH26&lt;$C$18,IIH26&gt;($C$18+9)),0,IF($F$2=1,IF($F$53&lt;(INDEX($G$33:$AJ$33,MATCH($E$18,$G$31:$AJ$31))),IIH$28,IIH$38),IIH$28))</f>
        <v>0</v>
      </c>
      <c r="IIK53" s="775">
        <f t="shared" ref="IIK53:IIL53" si="4518">IF(OR(III26&lt;$C$18,III26&gt;($C$18+9)),0,IF($F$2=1,IF($F$53&lt;(INDEX($G$33:$AJ$33,MATCH($E$18,$G$31:$AJ$31))),III$28,III$38),III$28))</f>
        <v>0</v>
      </c>
      <c r="IIL53" s="775">
        <f t="shared" si="4518"/>
        <v>0</v>
      </c>
      <c r="IIM53" s="775">
        <f t="shared" ref="IIM53" si="4519">IF(OR(IIK26&lt;$C$18,IIK26&gt;($C$18+9)),0,IF($F$2=1,IF($F$53&lt;(INDEX($G$33:$AJ$33,MATCH($E$18,$G$31:$AJ$31))),IIK$28,IIK$38),IIK$28))</f>
        <v>0</v>
      </c>
      <c r="IIN53" s="775">
        <f t="shared" ref="IIN53:IIO53" si="4520">IF(OR(IIL26&lt;$C$18,IIL26&gt;($C$18+9)),0,IF($F$2=1,IF($F$53&lt;(INDEX($G$33:$AJ$33,MATCH($E$18,$G$31:$AJ$31))),IIL$28,IIL$38),IIL$28))</f>
        <v>0</v>
      </c>
      <c r="IIO53" s="775">
        <f t="shared" si="4520"/>
        <v>0</v>
      </c>
      <c r="IIP53" s="775">
        <f t="shared" ref="IIP53" si="4521">IF(OR(IIN26&lt;$C$18,IIN26&gt;($C$18+9)),0,IF($F$2=1,IF($F$53&lt;(INDEX($G$33:$AJ$33,MATCH($E$18,$G$31:$AJ$31))),IIN$28,IIN$38),IIN$28))</f>
        <v>0</v>
      </c>
      <c r="IIQ53" s="775">
        <f t="shared" ref="IIQ53:IIR53" si="4522">IF(OR(IIO26&lt;$C$18,IIO26&gt;($C$18+9)),0,IF($F$2=1,IF($F$53&lt;(INDEX($G$33:$AJ$33,MATCH($E$18,$G$31:$AJ$31))),IIO$28,IIO$38),IIO$28))</f>
        <v>0</v>
      </c>
      <c r="IIR53" s="775">
        <f t="shared" si="4522"/>
        <v>0</v>
      </c>
      <c r="IIS53" s="775">
        <f t="shared" ref="IIS53" si="4523">IF(OR(IIQ26&lt;$C$18,IIQ26&gt;($C$18+9)),0,IF($F$2=1,IF($F$53&lt;(INDEX($G$33:$AJ$33,MATCH($E$18,$G$31:$AJ$31))),IIQ$28,IIQ$38),IIQ$28))</f>
        <v>0</v>
      </c>
      <c r="IIT53" s="775">
        <f t="shared" ref="IIT53:IIU53" si="4524">IF(OR(IIR26&lt;$C$18,IIR26&gt;($C$18+9)),0,IF($F$2=1,IF($F$53&lt;(INDEX($G$33:$AJ$33,MATCH($E$18,$G$31:$AJ$31))),IIR$28,IIR$38),IIR$28))</f>
        <v>0</v>
      </c>
      <c r="IIU53" s="775">
        <f t="shared" si="4524"/>
        <v>0</v>
      </c>
      <c r="IIV53" s="775">
        <f t="shared" ref="IIV53" si="4525">IF(OR(IIT26&lt;$C$18,IIT26&gt;($C$18+9)),0,IF($F$2=1,IF($F$53&lt;(INDEX($G$33:$AJ$33,MATCH($E$18,$G$31:$AJ$31))),IIT$28,IIT$38),IIT$28))</f>
        <v>0</v>
      </c>
      <c r="IIW53" s="775">
        <f t="shared" ref="IIW53:IIX53" si="4526">IF(OR(IIU26&lt;$C$18,IIU26&gt;($C$18+9)),0,IF($F$2=1,IF($F$53&lt;(INDEX($G$33:$AJ$33,MATCH($E$18,$G$31:$AJ$31))),IIU$28,IIU$38),IIU$28))</f>
        <v>0</v>
      </c>
      <c r="IIX53" s="775">
        <f t="shared" si="4526"/>
        <v>0</v>
      </c>
      <c r="IIY53" s="775">
        <f t="shared" ref="IIY53" si="4527">IF(OR(IIW26&lt;$C$18,IIW26&gt;($C$18+9)),0,IF($F$2=1,IF($F$53&lt;(INDEX($G$33:$AJ$33,MATCH($E$18,$G$31:$AJ$31))),IIW$28,IIW$38),IIW$28))</f>
        <v>0</v>
      </c>
      <c r="IIZ53" s="775">
        <f t="shared" ref="IIZ53:IJA53" si="4528">IF(OR(IIX26&lt;$C$18,IIX26&gt;($C$18+9)),0,IF($F$2=1,IF($F$53&lt;(INDEX($G$33:$AJ$33,MATCH($E$18,$G$31:$AJ$31))),IIX$28,IIX$38),IIX$28))</f>
        <v>0</v>
      </c>
      <c r="IJA53" s="775">
        <f t="shared" si="4528"/>
        <v>0</v>
      </c>
      <c r="IJB53" s="775">
        <f t="shared" ref="IJB53" si="4529">IF(OR(IIZ26&lt;$C$18,IIZ26&gt;($C$18+9)),0,IF($F$2=1,IF($F$53&lt;(INDEX($G$33:$AJ$33,MATCH($E$18,$G$31:$AJ$31))),IIZ$28,IIZ$38),IIZ$28))</f>
        <v>0</v>
      </c>
      <c r="IJC53" s="775">
        <f t="shared" ref="IJC53:IJD53" si="4530">IF(OR(IJA26&lt;$C$18,IJA26&gt;($C$18+9)),0,IF($F$2=1,IF($F$53&lt;(INDEX($G$33:$AJ$33,MATCH($E$18,$G$31:$AJ$31))),IJA$28,IJA$38),IJA$28))</f>
        <v>0</v>
      </c>
      <c r="IJD53" s="775">
        <f t="shared" si="4530"/>
        <v>0</v>
      </c>
      <c r="IJE53" s="775">
        <f t="shared" ref="IJE53" si="4531">IF(OR(IJC26&lt;$C$18,IJC26&gt;($C$18+9)),0,IF($F$2=1,IF($F$53&lt;(INDEX($G$33:$AJ$33,MATCH($E$18,$G$31:$AJ$31))),IJC$28,IJC$38),IJC$28))</f>
        <v>0</v>
      </c>
      <c r="IJF53" s="775">
        <f t="shared" ref="IJF53:IJG53" si="4532">IF(OR(IJD26&lt;$C$18,IJD26&gt;($C$18+9)),0,IF($F$2=1,IF($F$53&lt;(INDEX($G$33:$AJ$33,MATCH($E$18,$G$31:$AJ$31))),IJD$28,IJD$38),IJD$28))</f>
        <v>0</v>
      </c>
      <c r="IJG53" s="775">
        <f t="shared" si="4532"/>
        <v>0</v>
      </c>
      <c r="IJH53" s="775">
        <f t="shared" ref="IJH53" si="4533">IF(OR(IJF26&lt;$C$18,IJF26&gt;($C$18+9)),0,IF($F$2=1,IF($F$53&lt;(INDEX($G$33:$AJ$33,MATCH($E$18,$G$31:$AJ$31))),IJF$28,IJF$38),IJF$28))</f>
        <v>0</v>
      </c>
      <c r="IJI53" s="775">
        <f t="shared" ref="IJI53:IJJ53" si="4534">IF(OR(IJG26&lt;$C$18,IJG26&gt;($C$18+9)),0,IF($F$2=1,IF($F$53&lt;(INDEX($G$33:$AJ$33,MATCH($E$18,$G$31:$AJ$31))),IJG$28,IJG$38),IJG$28))</f>
        <v>0</v>
      </c>
      <c r="IJJ53" s="775">
        <f t="shared" si="4534"/>
        <v>0</v>
      </c>
      <c r="IJK53" s="775">
        <f t="shared" ref="IJK53" si="4535">IF(OR(IJI26&lt;$C$18,IJI26&gt;($C$18+9)),0,IF($F$2=1,IF($F$53&lt;(INDEX($G$33:$AJ$33,MATCH($E$18,$G$31:$AJ$31))),IJI$28,IJI$38),IJI$28))</f>
        <v>0</v>
      </c>
      <c r="IJL53" s="775">
        <f t="shared" ref="IJL53:IJM53" si="4536">IF(OR(IJJ26&lt;$C$18,IJJ26&gt;($C$18+9)),0,IF($F$2=1,IF($F$53&lt;(INDEX($G$33:$AJ$33,MATCH($E$18,$G$31:$AJ$31))),IJJ$28,IJJ$38),IJJ$28))</f>
        <v>0</v>
      </c>
      <c r="IJM53" s="775">
        <f t="shared" si="4536"/>
        <v>0</v>
      </c>
      <c r="IJN53" s="775">
        <f t="shared" ref="IJN53" si="4537">IF(OR(IJL26&lt;$C$18,IJL26&gt;($C$18+9)),0,IF($F$2=1,IF($F$53&lt;(INDEX($G$33:$AJ$33,MATCH($E$18,$G$31:$AJ$31))),IJL$28,IJL$38),IJL$28))</f>
        <v>0</v>
      </c>
      <c r="IJO53" s="775">
        <f t="shared" ref="IJO53:IJP53" si="4538">IF(OR(IJM26&lt;$C$18,IJM26&gt;($C$18+9)),0,IF($F$2=1,IF($F$53&lt;(INDEX($G$33:$AJ$33,MATCH($E$18,$G$31:$AJ$31))),IJM$28,IJM$38),IJM$28))</f>
        <v>0</v>
      </c>
      <c r="IJP53" s="775">
        <f t="shared" si="4538"/>
        <v>0</v>
      </c>
      <c r="IJQ53" s="775">
        <f t="shared" ref="IJQ53" si="4539">IF(OR(IJO26&lt;$C$18,IJO26&gt;($C$18+9)),0,IF($F$2=1,IF($F$53&lt;(INDEX($G$33:$AJ$33,MATCH($E$18,$G$31:$AJ$31))),IJO$28,IJO$38),IJO$28))</f>
        <v>0</v>
      </c>
      <c r="IJR53" s="775">
        <f t="shared" ref="IJR53:IJS53" si="4540">IF(OR(IJP26&lt;$C$18,IJP26&gt;($C$18+9)),0,IF($F$2=1,IF($F$53&lt;(INDEX($G$33:$AJ$33,MATCH($E$18,$G$31:$AJ$31))),IJP$28,IJP$38),IJP$28))</f>
        <v>0</v>
      </c>
      <c r="IJS53" s="775">
        <f t="shared" si="4540"/>
        <v>0</v>
      </c>
      <c r="IJT53" s="775">
        <f t="shared" ref="IJT53" si="4541">IF(OR(IJR26&lt;$C$18,IJR26&gt;($C$18+9)),0,IF($F$2=1,IF($F$53&lt;(INDEX($G$33:$AJ$33,MATCH($E$18,$G$31:$AJ$31))),IJR$28,IJR$38),IJR$28))</f>
        <v>0</v>
      </c>
      <c r="IJU53" s="775">
        <f t="shared" ref="IJU53:IJV53" si="4542">IF(OR(IJS26&lt;$C$18,IJS26&gt;($C$18+9)),0,IF($F$2=1,IF($F$53&lt;(INDEX($G$33:$AJ$33,MATCH($E$18,$G$31:$AJ$31))),IJS$28,IJS$38),IJS$28))</f>
        <v>0</v>
      </c>
      <c r="IJV53" s="775">
        <f t="shared" si="4542"/>
        <v>0</v>
      </c>
      <c r="IJW53" s="775">
        <f t="shared" ref="IJW53" si="4543">IF(OR(IJU26&lt;$C$18,IJU26&gt;($C$18+9)),0,IF($F$2=1,IF($F$53&lt;(INDEX($G$33:$AJ$33,MATCH($E$18,$G$31:$AJ$31))),IJU$28,IJU$38),IJU$28))</f>
        <v>0</v>
      </c>
      <c r="IJX53" s="775">
        <f t="shared" ref="IJX53:IJY53" si="4544">IF(OR(IJV26&lt;$C$18,IJV26&gt;($C$18+9)),0,IF($F$2=1,IF($F$53&lt;(INDEX($G$33:$AJ$33,MATCH($E$18,$G$31:$AJ$31))),IJV$28,IJV$38),IJV$28))</f>
        <v>0</v>
      </c>
      <c r="IJY53" s="775">
        <f t="shared" si="4544"/>
        <v>0</v>
      </c>
      <c r="IJZ53" s="775">
        <f t="shared" ref="IJZ53" si="4545">IF(OR(IJX26&lt;$C$18,IJX26&gt;($C$18+9)),0,IF($F$2=1,IF($F$53&lt;(INDEX($G$33:$AJ$33,MATCH($E$18,$G$31:$AJ$31))),IJX$28,IJX$38),IJX$28))</f>
        <v>0</v>
      </c>
      <c r="IKA53" s="775">
        <f t="shared" ref="IKA53:IKB53" si="4546">IF(OR(IJY26&lt;$C$18,IJY26&gt;($C$18+9)),0,IF($F$2=1,IF($F$53&lt;(INDEX($G$33:$AJ$33,MATCH($E$18,$G$31:$AJ$31))),IJY$28,IJY$38),IJY$28))</f>
        <v>0</v>
      </c>
      <c r="IKB53" s="775">
        <f t="shared" si="4546"/>
        <v>0</v>
      </c>
      <c r="IKC53" s="775">
        <f t="shared" ref="IKC53" si="4547">IF(OR(IKA26&lt;$C$18,IKA26&gt;($C$18+9)),0,IF($F$2=1,IF($F$53&lt;(INDEX($G$33:$AJ$33,MATCH($E$18,$G$31:$AJ$31))),IKA$28,IKA$38),IKA$28))</f>
        <v>0</v>
      </c>
      <c r="IKD53" s="775">
        <f t="shared" ref="IKD53:IKE53" si="4548">IF(OR(IKB26&lt;$C$18,IKB26&gt;($C$18+9)),0,IF($F$2=1,IF($F$53&lt;(INDEX($G$33:$AJ$33,MATCH($E$18,$G$31:$AJ$31))),IKB$28,IKB$38),IKB$28))</f>
        <v>0</v>
      </c>
      <c r="IKE53" s="775">
        <f t="shared" si="4548"/>
        <v>0</v>
      </c>
      <c r="IKF53" s="775">
        <f t="shared" ref="IKF53" si="4549">IF(OR(IKD26&lt;$C$18,IKD26&gt;($C$18+9)),0,IF($F$2=1,IF($F$53&lt;(INDEX($G$33:$AJ$33,MATCH($E$18,$G$31:$AJ$31))),IKD$28,IKD$38),IKD$28))</f>
        <v>0</v>
      </c>
      <c r="IKG53" s="775">
        <f t="shared" ref="IKG53:IKH53" si="4550">IF(OR(IKE26&lt;$C$18,IKE26&gt;($C$18+9)),0,IF($F$2=1,IF($F$53&lt;(INDEX($G$33:$AJ$33,MATCH($E$18,$G$31:$AJ$31))),IKE$28,IKE$38),IKE$28))</f>
        <v>0</v>
      </c>
      <c r="IKH53" s="775">
        <f t="shared" si="4550"/>
        <v>0</v>
      </c>
      <c r="IKI53" s="775">
        <f t="shared" ref="IKI53" si="4551">IF(OR(IKG26&lt;$C$18,IKG26&gt;($C$18+9)),0,IF($F$2=1,IF($F$53&lt;(INDEX($G$33:$AJ$33,MATCH($E$18,$G$31:$AJ$31))),IKG$28,IKG$38),IKG$28))</f>
        <v>0</v>
      </c>
      <c r="IKJ53" s="775">
        <f t="shared" ref="IKJ53:IKK53" si="4552">IF(OR(IKH26&lt;$C$18,IKH26&gt;($C$18+9)),0,IF($F$2=1,IF($F$53&lt;(INDEX($G$33:$AJ$33,MATCH($E$18,$G$31:$AJ$31))),IKH$28,IKH$38),IKH$28))</f>
        <v>0</v>
      </c>
      <c r="IKK53" s="775">
        <f t="shared" si="4552"/>
        <v>0</v>
      </c>
      <c r="IKL53" s="775">
        <f t="shared" ref="IKL53" si="4553">IF(OR(IKJ26&lt;$C$18,IKJ26&gt;($C$18+9)),0,IF($F$2=1,IF($F$53&lt;(INDEX($G$33:$AJ$33,MATCH($E$18,$G$31:$AJ$31))),IKJ$28,IKJ$38),IKJ$28))</f>
        <v>0</v>
      </c>
      <c r="IKM53" s="775">
        <f t="shared" ref="IKM53:IKN53" si="4554">IF(OR(IKK26&lt;$C$18,IKK26&gt;($C$18+9)),0,IF($F$2=1,IF($F$53&lt;(INDEX($G$33:$AJ$33,MATCH($E$18,$G$31:$AJ$31))),IKK$28,IKK$38),IKK$28))</f>
        <v>0</v>
      </c>
      <c r="IKN53" s="775">
        <f t="shared" si="4554"/>
        <v>0</v>
      </c>
      <c r="IKO53" s="775">
        <f t="shared" ref="IKO53" si="4555">IF(OR(IKM26&lt;$C$18,IKM26&gt;($C$18+9)),0,IF($F$2=1,IF($F$53&lt;(INDEX($G$33:$AJ$33,MATCH($E$18,$G$31:$AJ$31))),IKM$28,IKM$38),IKM$28))</f>
        <v>0</v>
      </c>
      <c r="IKP53" s="775">
        <f t="shared" ref="IKP53:IKQ53" si="4556">IF(OR(IKN26&lt;$C$18,IKN26&gt;($C$18+9)),0,IF($F$2=1,IF($F$53&lt;(INDEX($G$33:$AJ$33,MATCH($E$18,$G$31:$AJ$31))),IKN$28,IKN$38),IKN$28))</f>
        <v>0</v>
      </c>
      <c r="IKQ53" s="775">
        <f t="shared" si="4556"/>
        <v>0</v>
      </c>
      <c r="IKR53" s="775">
        <f t="shared" ref="IKR53" si="4557">IF(OR(IKP26&lt;$C$18,IKP26&gt;($C$18+9)),0,IF($F$2=1,IF($F$53&lt;(INDEX($G$33:$AJ$33,MATCH($E$18,$G$31:$AJ$31))),IKP$28,IKP$38),IKP$28))</f>
        <v>0</v>
      </c>
      <c r="IKS53" s="775">
        <f t="shared" ref="IKS53:IKT53" si="4558">IF(OR(IKQ26&lt;$C$18,IKQ26&gt;($C$18+9)),0,IF($F$2=1,IF($F$53&lt;(INDEX($G$33:$AJ$33,MATCH($E$18,$G$31:$AJ$31))),IKQ$28,IKQ$38),IKQ$28))</f>
        <v>0</v>
      </c>
      <c r="IKT53" s="775">
        <f t="shared" si="4558"/>
        <v>0</v>
      </c>
      <c r="IKU53" s="775">
        <f t="shared" ref="IKU53" si="4559">IF(OR(IKS26&lt;$C$18,IKS26&gt;($C$18+9)),0,IF($F$2=1,IF($F$53&lt;(INDEX($G$33:$AJ$33,MATCH($E$18,$G$31:$AJ$31))),IKS$28,IKS$38),IKS$28))</f>
        <v>0</v>
      </c>
      <c r="IKV53" s="775">
        <f t="shared" ref="IKV53:IKW53" si="4560">IF(OR(IKT26&lt;$C$18,IKT26&gt;($C$18+9)),0,IF($F$2=1,IF($F$53&lt;(INDEX($G$33:$AJ$33,MATCH($E$18,$G$31:$AJ$31))),IKT$28,IKT$38),IKT$28))</f>
        <v>0</v>
      </c>
      <c r="IKW53" s="775">
        <f t="shared" si="4560"/>
        <v>0</v>
      </c>
      <c r="IKX53" s="775">
        <f t="shared" ref="IKX53" si="4561">IF(OR(IKV26&lt;$C$18,IKV26&gt;($C$18+9)),0,IF($F$2=1,IF($F$53&lt;(INDEX($G$33:$AJ$33,MATCH($E$18,$G$31:$AJ$31))),IKV$28,IKV$38),IKV$28))</f>
        <v>0</v>
      </c>
      <c r="IKY53" s="775">
        <f t="shared" ref="IKY53:IKZ53" si="4562">IF(OR(IKW26&lt;$C$18,IKW26&gt;($C$18+9)),0,IF($F$2=1,IF($F$53&lt;(INDEX($G$33:$AJ$33,MATCH($E$18,$G$31:$AJ$31))),IKW$28,IKW$38),IKW$28))</f>
        <v>0</v>
      </c>
      <c r="IKZ53" s="775">
        <f t="shared" si="4562"/>
        <v>0</v>
      </c>
      <c r="ILA53" s="775">
        <f t="shared" ref="ILA53" si="4563">IF(OR(IKY26&lt;$C$18,IKY26&gt;($C$18+9)),0,IF($F$2=1,IF($F$53&lt;(INDEX($G$33:$AJ$33,MATCH($E$18,$G$31:$AJ$31))),IKY$28,IKY$38),IKY$28))</f>
        <v>0</v>
      </c>
      <c r="ILB53" s="775">
        <f t="shared" ref="ILB53:ILC53" si="4564">IF(OR(IKZ26&lt;$C$18,IKZ26&gt;($C$18+9)),0,IF($F$2=1,IF($F$53&lt;(INDEX($G$33:$AJ$33,MATCH($E$18,$G$31:$AJ$31))),IKZ$28,IKZ$38),IKZ$28))</f>
        <v>0</v>
      </c>
      <c r="ILC53" s="775">
        <f t="shared" si="4564"/>
        <v>0</v>
      </c>
      <c r="ILD53" s="775">
        <f t="shared" ref="ILD53" si="4565">IF(OR(ILB26&lt;$C$18,ILB26&gt;($C$18+9)),0,IF($F$2=1,IF($F$53&lt;(INDEX($G$33:$AJ$33,MATCH($E$18,$G$31:$AJ$31))),ILB$28,ILB$38),ILB$28))</f>
        <v>0</v>
      </c>
      <c r="ILE53" s="775">
        <f t="shared" ref="ILE53:ILF53" si="4566">IF(OR(ILC26&lt;$C$18,ILC26&gt;($C$18+9)),0,IF($F$2=1,IF($F$53&lt;(INDEX($G$33:$AJ$33,MATCH($E$18,$G$31:$AJ$31))),ILC$28,ILC$38),ILC$28))</f>
        <v>0</v>
      </c>
      <c r="ILF53" s="775">
        <f t="shared" si="4566"/>
        <v>0</v>
      </c>
      <c r="ILG53" s="775">
        <f t="shared" ref="ILG53" si="4567">IF(OR(ILE26&lt;$C$18,ILE26&gt;($C$18+9)),0,IF($F$2=1,IF($F$53&lt;(INDEX($G$33:$AJ$33,MATCH($E$18,$G$31:$AJ$31))),ILE$28,ILE$38),ILE$28))</f>
        <v>0</v>
      </c>
      <c r="ILH53" s="775">
        <f t="shared" ref="ILH53:ILI53" si="4568">IF(OR(ILF26&lt;$C$18,ILF26&gt;($C$18+9)),0,IF($F$2=1,IF($F$53&lt;(INDEX($G$33:$AJ$33,MATCH($E$18,$G$31:$AJ$31))),ILF$28,ILF$38),ILF$28))</f>
        <v>0</v>
      </c>
      <c r="ILI53" s="775">
        <f t="shared" si="4568"/>
        <v>0</v>
      </c>
      <c r="ILJ53" s="775">
        <f t="shared" ref="ILJ53" si="4569">IF(OR(ILH26&lt;$C$18,ILH26&gt;($C$18+9)),0,IF($F$2=1,IF($F$53&lt;(INDEX($G$33:$AJ$33,MATCH($E$18,$G$31:$AJ$31))),ILH$28,ILH$38),ILH$28))</f>
        <v>0</v>
      </c>
      <c r="ILK53" s="775">
        <f t="shared" ref="ILK53:ILL53" si="4570">IF(OR(ILI26&lt;$C$18,ILI26&gt;($C$18+9)),0,IF($F$2=1,IF($F$53&lt;(INDEX($G$33:$AJ$33,MATCH($E$18,$G$31:$AJ$31))),ILI$28,ILI$38),ILI$28))</f>
        <v>0</v>
      </c>
      <c r="ILL53" s="775">
        <f t="shared" si="4570"/>
        <v>0</v>
      </c>
      <c r="ILM53" s="775">
        <f t="shared" ref="ILM53" si="4571">IF(OR(ILK26&lt;$C$18,ILK26&gt;($C$18+9)),0,IF($F$2=1,IF($F$53&lt;(INDEX($G$33:$AJ$33,MATCH($E$18,$G$31:$AJ$31))),ILK$28,ILK$38),ILK$28))</f>
        <v>0</v>
      </c>
      <c r="ILN53" s="775">
        <f t="shared" ref="ILN53:ILO53" si="4572">IF(OR(ILL26&lt;$C$18,ILL26&gt;($C$18+9)),0,IF($F$2=1,IF($F$53&lt;(INDEX($G$33:$AJ$33,MATCH($E$18,$G$31:$AJ$31))),ILL$28,ILL$38),ILL$28))</f>
        <v>0</v>
      </c>
      <c r="ILO53" s="775">
        <f t="shared" si="4572"/>
        <v>0</v>
      </c>
      <c r="ILP53" s="775">
        <f t="shared" ref="ILP53" si="4573">IF(OR(ILN26&lt;$C$18,ILN26&gt;($C$18+9)),0,IF($F$2=1,IF($F$53&lt;(INDEX($G$33:$AJ$33,MATCH($E$18,$G$31:$AJ$31))),ILN$28,ILN$38),ILN$28))</f>
        <v>0</v>
      </c>
      <c r="ILQ53" s="775">
        <f t="shared" ref="ILQ53:ILR53" si="4574">IF(OR(ILO26&lt;$C$18,ILO26&gt;($C$18+9)),0,IF($F$2=1,IF($F$53&lt;(INDEX($G$33:$AJ$33,MATCH($E$18,$G$31:$AJ$31))),ILO$28,ILO$38),ILO$28))</f>
        <v>0</v>
      </c>
      <c r="ILR53" s="775">
        <f t="shared" si="4574"/>
        <v>0</v>
      </c>
      <c r="ILS53" s="775">
        <f t="shared" ref="ILS53" si="4575">IF(OR(ILQ26&lt;$C$18,ILQ26&gt;($C$18+9)),0,IF($F$2=1,IF($F$53&lt;(INDEX($G$33:$AJ$33,MATCH($E$18,$G$31:$AJ$31))),ILQ$28,ILQ$38),ILQ$28))</f>
        <v>0</v>
      </c>
      <c r="ILT53" s="775">
        <f t="shared" ref="ILT53:ILU53" si="4576">IF(OR(ILR26&lt;$C$18,ILR26&gt;($C$18+9)),0,IF($F$2=1,IF($F$53&lt;(INDEX($G$33:$AJ$33,MATCH($E$18,$G$31:$AJ$31))),ILR$28,ILR$38),ILR$28))</f>
        <v>0</v>
      </c>
      <c r="ILU53" s="775">
        <f t="shared" si="4576"/>
        <v>0</v>
      </c>
      <c r="ILV53" s="775">
        <f t="shared" ref="ILV53" si="4577">IF(OR(ILT26&lt;$C$18,ILT26&gt;($C$18+9)),0,IF($F$2=1,IF($F$53&lt;(INDEX($G$33:$AJ$33,MATCH($E$18,$G$31:$AJ$31))),ILT$28,ILT$38),ILT$28))</f>
        <v>0</v>
      </c>
      <c r="ILW53" s="775">
        <f t="shared" ref="ILW53:ILX53" si="4578">IF(OR(ILU26&lt;$C$18,ILU26&gt;($C$18+9)),0,IF($F$2=1,IF($F$53&lt;(INDEX($G$33:$AJ$33,MATCH($E$18,$G$31:$AJ$31))),ILU$28,ILU$38),ILU$28))</f>
        <v>0</v>
      </c>
      <c r="ILX53" s="775">
        <f t="shared" si="4578"/>
        <v>0</v>
      </c>
      <c r="ILY53" s="775">
        <f t="shared" ref="ILY53" si="4579">IF(OR(ILW26&lt;$C$18,ILW26&gt;($C$18+9)),0,IF($F$2=1,IF($F$53&lt;(INDEX($G$33:$AJ$33,MATCH($E$18,$G$31:$AJ$31))),ILW$28,ILW$38),ILW$28))</f>
        <v>0</v>
      </c>
      <c r="ILZ53" s="775">
        <f t="shared" ref="ILZ53:IMA53" si="4580">IF(OR(ILX26&lt;$C$18,ILX26&gt;($C$18+9)),0,IF($F$2=1,IF($F$53&lt;(INDEX($G$33:$AJ$33,MATCH($E$18,$G$31:$AJ$31))),ILX$28,ILX$38),ILX$28))</f>
        <v>0</v>
      </c>
      <c r="IMA53" s="775">
        <f t="shared" si="4580"/>
        <v>0</v>
      </c>
      <c r="IMB53" s="775">
        <f t="shared" ref="IMB53" si="4581">IF(OR(ILZ26&lt;$C$18,ILZ26&gt;($C$18+9)),0,IF($F$2=1,IF($F$53&lt;(INDEX($G$33:$AJ$33,MATCH($E$18,$G$31:$AJ$31))),ILZ$28,ILZ$38),ILZ$28))</f>
        <v>0</v>
      </c>
      <c r="IMC53" s="775">
        <f t="shared" ref="IMC53:IMD53" si="4582">IF(OR(IMA26&lt;$C$18,IMA26&gt;($C$18+9)),0,IF($F$2=1,IF($F$53&lt;(INDEX($G$33:$AJ$33,MATCH($E$18,$G$31:$AJ$31))),IMA$28,IMA$38),IMA$28))</f>
        <v>0</v>
      </c>
      <c r="IMD53" s="775">
        <f t="shared" si="4582"/>
        <v>0</v>
      </c>
      <c r="IME53" s="775">
        <f t="shared" ref="IME53" si="4583">IF(OR(IMC26&lt;$C$18,IMC26&gt;($C$18+9)),0,IF($F$2=1,IF($F$53&lt;(INDEX($G$33:$AJ$33,MATCH($E$18,$G$31:$AJ$31))),IMC$28,IMC$38),IMC$28))</f>
        <v>0</v>
      </c>
      <c r="IMF53" s="775">
        <f t="shared" ref="IMF53:IMG53" si="4584">IF(OR(IMD26&lt;$C$18,IMD26&gt;($C$18+9)),0,IF($F$2=1,IF($F$53&lt;(INDEX($G$33:$AJ$33,MATCH($E$18,$G$31:$AJ$31))),IMD$28,IMD$38),IMD$28))</f>
        <v>0</v>
      </c>
      <c r="IMG53" s="775">
        <f t="shared" si="4584"/>
        <v>0</v>
      </c>
      <c r="IMH53" s="775">
        <f t="shared" ref="IMH53" si="4585">IF(OR(IMF26&lt;$C$18,IMF26&gt;($C$18+9)),0,IF($F$2=1,IF($F$53&lt;(INDEX($G$33:$AJ$33,MATCH($E$18,$G$31:$AJ$31))),IMF$28,IMF$38),IMF$28))</f>
        <v>0</v>
      </c>
      <c r="IMI53" s="775">
        <f t="shared" ref="IMI53:IMJ53" si="4586">IF(OR(IMG26&lt;$C$18,IMG26&gt;($C$18+9)),0,IF($F$2=1,IF($F$53&lt;(INDEX($G$33:$AJ$33,MATCH($E$18,$G$31:$AJ$31))),IMG$28,IMG$38),IMG$28))</f>
        <v>0</v>
      </c>
      <c r="IMJ53" s="775">
        <f t="shared" si="4586"/>
        <v>0</v>
      </c>
      <c r="IMK53" s="775">
        <f t="shared" ref="IMK53" si="4587">IF(OR(IMI26&lt;$C$18,IMI26&gt;($C$18+9)),0,IF($F$2=1,IF($F$53&lt;(INDEX($G$33:$AJ$33,MATCH($E$18,$G$31:$AJ$31))),IMI$28,IMI$38),IMI$28))</f>
        <v>0</v>
      </c>
      <c r="IML53" s="775">
        <f t="shared" ref="IML53:IMM53" si="4588">IF(OR(IMJ26&lt;$C$18,IMJ26&gt;($C$18+9)),0,IF($F$2=1,IF($F$53&lt;(INDEX($G$33:$AJ$33,MATCH($E$18,$G$31:$AJ$31))),IMJ$28,IMJ$38),IMJ$28))</f>
        <v>0</v>
      </c>
      <c r="IMM53" s="775">
        <f t="shared" si="4588"/>
        <v>0</v>
      </c>
      <c r="IMN53" s="775">
        <f t="shared" ref="IMN53" si="4589">IF(OR(IML26&lt;$C$18,IML26&gt;($C$18+9)),0,IF($F$2=1,IF($F$53&lt;(INDEX($G$33:$AJ$33,MATCH($E$18,$G$31:$AJ$31))),IML$28,IML$38),IML$28))</f>
        <v>0</v>
      </c>
      <c r="IMO53" s="775">
        <f t="shared" ref="IMO53:IMP53" si="4590">IF(OR(IMM26&lt;$C$18,IMM26&gt;($C$18+9)),0,IF($F$2=1,IF($F$53&lt;(INDEX($G$33:$AJ$33,MATCH($E$18,$G$31:$AJ$31))),IMM$28,IMM$38),IMM$28))</f>
        <v>0</v>
      </c>
      <c r="IMP53" s="775">
        <f t="shared" si="4590"/>
        <v>0</v>
      </c>
      <c r="IMQ53" s="775">
        <f t="shared" ref="IMQ53" si="4591">IF(OR(IMO26&lt;$C$18,IMO26&gt;($C$18+9)),0,IF($F$2=1,IF($F$53&lt;(INDEX($G$33:$AJ$33,MATCH($E$18,$G$31:$AJ$31))),IMO$28,IMO$38),IMO$28))</f>
        <v>0</v>
      </c>
      <c r="IMR53" s="775">
        <f t="shared" ref="IMR53:IMS53" si="4592">IF(OR(IMP26&lt;$C$18,IMP26&gt;($C$18+9)),0,IF($F$2=1,IF($F$53&lt;(INDEX($G$33:$AJ$33,MATCH($E$18,$G$31:$AJ$31))),IMP$28,IMP$38),IMP$28))</f>
        <v>0</v>
      </c>
      <c r="IMS53" s="775">
        <f t="shared" si="4592"/>
        <v>0</v>
      </c>
      <c r="IMT53" s="775">
        <f t="shared" ref="IMT53" si="4593">IF(OR(IMR26&lt;$C$18,IMR26&gt;($C$18+9)),0,IF($F$2=1,IF($F$53&lt;(INDEX($G$33:$AJ$33,MATCH($E$18,$G$31:$AJ$31))),IMR$28,IMR$38),IMR$28))</f>
        <v>0</v>
      </c>
      <c r="IMU53" s="775">
        <f t="shared" ref="IMU53:IMV53" si="4594">IF(OR(IMS26&lt;$C$18,IMS26&gt;($C$18+9)),0,IF($F$2=1,IF($F$53&lt;(INDEX($G$33:$AJ$33,MATCH($E$18,$G$31:$AJ$31))),IMS$28,IMS$38),IMS$28))</f>
        <v>0</v>
      </c>
      <c r="IMV53" s="775">
        <f t="shared" si="4594"/>
        <v>0</v>
      </c>
      <c r="IMW53" s="775">
        <f t="shared" ref="IMW53" si="4595">IF(OR(IMU26&lt;$C$18,IMU26&gt;($C$18+9)),0,IF($F$2=1,IF($F$53&lt;(INDEX($G$33:$AJ$33,MATCH($E$18,$G$31:$AJ$31))),IMU$28,IMU$38),IMU$28))</f>
        <v>0</v>
      </c>
      <c r="IMX53" s="775">
        <f t="shared" ref="IMX53:IMY53" si="4596">IF(OR(IMV26&lt;$C$18,IMV26&gt;($C$18+9)),0,IF($F$2=1,IF($F$53&lt;(INDEX($G$33:$AJ$33,MATCH($E$18,$G$31:$AJ$31))),IMV$28,IMV$38),IMV$28))</f>
        <v>0</v>
      </c>
      <c r="IMY53" s="775">
        <f t="shared" si="4596"/>
        <v>0</v>
      </c>
      <c r="IMZ53" s="775">
        <f t="shared" ref="IMZ53" si="4597">IF(OR(IMX26&lt;$C$18,IMX26&gt;($C$18+9)),0,IF($F$2=1,IF($F$53&lt;(INDEX($G$33:$AJ$33,MATCH($E$18,$G$31:$AJ$31))),IMX$28,IMX$38),IMX$28))</f>
        <v>0</v>
      </c>
      <c r="INA53" s="775">
        <f t="shared" ref="INA53:INB53" si="4598">IF(OR(IMY26&lt;$C$18,IMY26&gt;($C$18+9)),0,IF($F$2=1,IF($F$53&lt;(INDEX($G$33:$AJ$33,MATCH($E$18,$G$31:$AJ$31))),IMY$28,IMY$38),IMY$28))</f>
        <v>0</v>
      </c>
      <c r="INB53" s="775">
        <f t="shared" si="4598"/>
        <v>0</v>
      </c>
      <c r="INC53" s="775">
        <f t="shared" ref="INC53" si="4599">IF(OR(INA26&lt;$C$18,INA26&gt;($C$18+9)),0,IF($F$2=1,IF($F$53&lt;(INDEX($G$33:$AJ$33,MATCH($E$18,$G$31:$AJ$31))),INA$28,INA$38),INA$28))</f>
        <v>0</v>
      </c>
      <c r="IND53" s="775">
        <f t="shared" ref="IND53:INE53" si="4600">IF(OR(INB26&lt;$C$18,INB26&gt;($C$18+9)),0,IF($F$2=1,IF($F$53&lt;(INDEX($G$33:$AJ$33,MATCH($E$18,$G$31:$AJ$31))),INB$28,INB$38),INB$28))</f>
        <v>0</v>
      </c>
      <c r="INE53" s="775">
        <f t="shared" si="4600"/>
        <v>0</v>
      </c>
      <c r="INF53" s="775">
        <f t="shared" ref="INF53" si="4601">IF(OR(IND26&lt;$C$18,IND26&gt;($C$18+9)),0,IF($F$2=1,IF($F$53&lt;(INDEX($G$33:$AJ$33,MATCH($E$18,$G$31:$AJ$31))),IND$28,IND$38),IND$28))</f>
        <v>0</v>
      </c>
      <c r="ING53" s="775">
        <f t="shared" ref="ING53:INH53" si="4602">IF(OR(INE26&lt;$C$18,INE26&gt;($C$18+9)),0,IF($F$2=1,IF($F$53&lt;(INDEX($G$33:$AJ$33,MATCH($E$18,$G$31:$AJ$31))),INE$28,INE$38),INE$28))</f>
        <v>0</v>
      </c>
      <c r="INH53" s="775">
        <f t="shared" si="4602"/>
        <v>0</v>
      </c>
      <c r="INI53" s="775">
        <f t="shared" ref="INI53" si="4603">IF(OR(ING26&lt;$C$18,ING26&gt;($C$18+9)),0,IF($F$2=1,IF($F$53&lt;(INDEX($G$33:$AJ$33,MATCH($E$18,$G$31:$AJ$31))),ING$28,ING$38),ING$28))</f>
        <v>0</v>
      </c>
      <c r="INJ53" s="775">
        <f t="shared" ref="INJ53:INK53" si="4604">IF(OR(INH26&lt;$C$18,INH26&gt;($C$18+9)),0,IF($F$2=1,IF($F$53&lt;(INDEX($G$33:$AJ$33,MATCH($E$18,$G$31:$AJ$31))),INH$28,INH$38),INH$28))</f>
        <v>0</v>
      </c>
      <c r="INK53" s="775">
        <f t="shared" si="4604"/>
        <v>0</v>
      </c>
      <c r="INL53" s="775">
        <f t="shared" ref="INL53" si="4605">IF(OR(INJ26&lt;$C$18,INJ26&gt;($C$18+9)),0,IF($F$2=1,IF($F$53&lt;(INDEX($G$33:$AJ$33,MATCH($E$18,$G$31:$AJ$31))),INJ$28,INJ$38),INJ$28))</f>
        <v>0</v>
      </c>
      <c r="INM53" s="775">
        <f t="shared" ref="INM53:INN53" si="4606">IF(OR(INK26&lt;$C$18,INK26&gt;($C$18+9)),0,IF($F$2=1,IF($F$53&lt;(INDEX($G$33:$AJ$33,MATCH($E$18,$G$31:$AJ$31))),INK$28,INK$38),INK$28))</f>
        <v>0</v>
      </c>
      <c r="INN53" s="775">
        <f t="shared" si="4606"/>
        <v>0</v>
      </c>
      <c r="INO53" s="775">
        <f t="shared" ref="INO53" si="4607">IF(OR(INM26&lt;$C$18,INM26&gt;($C$18+9)),0,IF($F$2=1,IF($F$53&lt;(INDEX($G$33:$AJ$33,MATCH($E$18,$G$31:$AJ$31))),INM$28,INM$38),INM$28))</f>
        <v>0</v>
      </c>
      <c r="INP53" s="775">
        <f t="shared" ref="INP53:INQ53" si="4608">IF(OR(INN26&lt;$C$18,INN26&gt;($C$18+9)),0,IF($F$2=1,IF($F$53&lt;(INDEX($G$33:$AJ$33,MATCH($E$18,$G$31:$AJ$31))),INN$28,INN$38),INN$28))</f>
        <v>0</v>
      </c>
      <c r="INQ53" s="775">
        <f t="shared" si="4608"/>
        <v>0</v>
      </c>
      <c r="INR53" s="775">
        <f t="shared" ref="INR53" si="4609">IF(OR(INP26&lt;$C$18,INP26&gt;($C$18+9)),0,IF($F$2=1,IF($F$53&lt;(INDEX($G$33:$AJ$33,MATCH($E$18,$G$31:$AJ$31))),INP$28,INP$38),INP$28))</f>
        <v>0</v>
      </c>
      <c r="INS53" s="775">
        <f t="shared" ref="INS53:INT53" si="4610">IF(OR(INQ26&lt;$C$18,INQ26&gt;($C$18+9)),0,IF($F$2=1,IF($F$53&lt;(INDEX($G$33:$AJ$33,MATCH($E$18,$G$31:$AJ$31))),INQ$28,INQ$38),INQ$28))</f>
        <v>0</v>
      </c>
      <c r="INT53" s="775">
        <f t="shared" si="4610"/>
        <v>0</v>
      </c>
      <c r="INU53" s="775">
        <f t="shared" ref="INU53" si="4611">IF(OR(INS26&lt;$C$18,INS26&gt;($C$18+9)),0,IF($F$2=1,IF($F$53&lt;(INDEX($G$33:$AJ$33,MATCH($E$18,$G$31:$AJ$31))),INS$28,INS$38),INS$28))</f>
        <v>0</v>
      </c>
      <c r="INV53" s="775">
        <f t="shared" ref="INV53:INW53" si="4612">IF(OR(INT26&lt;$C$18,INT26&gt;($C$18+9)),0,IF($F$2=1,IF($F$53&lt;(INDEX($G$33:$AJ$33,MATCH($E$18,$G$31:$AJ$31))),INT$28,INT$38),INT$28))</f>
        <v>0</v>
      </c>
      <c r="INW53" s="775">
        <f t="shared" si="4612"/>
        <v>0</v>
      </c>
      <c r="INX53" s="775">
        <f t="shared" ref="INX53" si="4613">IF(OR(INV26&lt;$C$18,INV26&gt;($C$18+9)),0,IF($F$2=1,IF($F$53&lt;(INDEX($G$33:$AJ$33,MATCH($E$18,$G$31:$AJ$31))),INV$28,INV$38),INV$28))</f>
        <v>0</v>
      </c>
      <c r="INY53" s="775">
        <f t="shared" ref="INY53:INZ53" si="4614">IF(OR(INW26&lt;$C$18,INW26&gt;($C$18+9)),0,IF($F$2=1,IF($F$53&lt;(INDEX($G$33:$AJ$33,MATCH($E$18,$G$31:$AJ$31))),INW$28,INW$38),INW$28))</f>
        <v>0</v>
      </c>
      <c r="INZ53" s="775">
        <f t="shared" si="4614"/>
        <v>0</v>
      </c>
      <c r="IOA53" s="775">
        <f t="shared" ref="IOA53" si="4615">IF(OR(INY26&lt;$C$18,INY26&gt;($C$18+9)),0,IF($F$2=1,IF($F$53&lt;(INDEX($G$33:$AJ$33,MATCH($E$18,$G$31:$AJ$31))),INY$28,INY$38),INY$28))</f>
        <v>0</v>
      </c>
      <c r="IOB53" s="775">
        <f t="shared" ref="IOB53:IOC53" si="4616">IF(OR(INZ26&lt;$C$18,INZ26&gt;($C$18+9)),0,IF($F$2=1,IF($F$53&lt;(INDEX($G$33:$AJ$33,MATCH($E$18,$G$31:$AJ$31))),INZ$28,INZ$38),INZ$28))</f>
        <v>0</v>
      </c>
      <c r="IOC53" s="775">
        <f t="shared" si="4616"/>
        <v>0</v>
      </c>
      <c r="IOD53" s="775">
        <f t="shared" ref="IOD53" si="4617">IF(OR(IOB26&lt;$C$18,IOB26&gt;($C$18+9)),0,IF($F$2=1,IF($F$53&lt;(INDEX($G$33:$AJ$33,MATCH($E$18,$G$31:$AJ$31))),IOB$28,IOB$38),IOB$28))</f>
        <v>0</v>
      </c>
      <c r="IOE53" s="775">
        <f t="shared" ref="IOE53:IOF53" si="4618">IF(OR(IOC26&lt;$C$18,IOC26&gt;($C$18+9)),0,IF($F$2=1,IF($F$53&lt;(INDEX($G$33:$AJ$33,MATCH($E$18,$G$31:$AJ$31))),IOC$28,IOC$38),IOC$28))</f>
        <v>0</v>
      </c>
      <c r="IOF53" s="775">
        <f t="shared" si="4618"/>
        <v>0</v>
      </c>
      <c r="IOG53" s="775">
        <f t="shared" ref="IOG53" si="4619">IF(OR(IOE26&lt;$C$18,IOE26&gt;($C$18+9)),0,IF($F$2=1,IF($F$53&lt;(INDEX($G$33:$AJ$33,MATCH($E$18,$G$31:$AJ$31))),IOE$28,IOE$38),IOE$28))</f>
        <v>0</v>
      </c>
      <c r="IOH53" s="775">
        <f t="shared" ref="IOH53:IOI53" si="4620">IF(OR(IOF26&lt;$C$18,IOF26&gt;($C$18+9)),0,IF($F$2=1,IF($F$53&lt;(INDEX($G$33:$AJ$33,MATCH($E$18,$G$31:$AJ$31))),IOF$28,IOF$38),IOF$28))</f>
        <v>0</v>
      </c>
      <c r="IOI53" s="775">
        <f t="shared" si="4620"/>
        <v>0</v>
      </c>
      <c r="IOJ53" s="775">
        <f t="shared" ref="IOJ53" si="4621">IF(OR(IOH26&lt;$C$18,IOH26&gt;($C$18+9)),0,IF($F$2=1,IF($F$53&lt;(INDEX($G$33:$AJ$33,MATCH($E$18,$G$31:$AJ$31))),IOH$28,IOH$38),IOH$28))</f>
        <v>0</v>
      </c>
      <c r="IOK53" s="775">
        <f t="shared" ref="IOK53:IOL53" si="4622">IF(OR(IOI26&lt;$C$18,IOI26&gt;($C$18+9)),0,IF($F$2=1,IF($F$53&lt;(INDEX($G$33:$AJ$33,MATCH($E$18,$G$31:$AJ$31))),IOI$28,IOI$38),IOI$28))</f>
        <v>0</v>
      </c>
      <c r="IOL53" s="775">
        <f t="shared" si="4622"/>
        <v>0</v>
      </c>
      <c r="IOM53" s="775">
        <f t="shared" ref="IOM53" si="4623">IF(OR(IOK26&lt;$C$18,IOK26&gt;($C$18+9)),0,IF($F$2=1,IF($F$53&lt;(INDEX($G$33:$AJ$33,MATCH($E$18,$G$31:$AJ$31))),IOK$28,IOK$38),IOK$28))</f>
        <v>0</v>
      </c>
      <c r="ION53" s="775">
        <f t="shared" ref="ION53:IOO53" si="4624">IF(OR(IOL26&lt;$C$18,IOL26&gt;($C$18+9)),0,IF($F$2=1,IF($F$53&lt;(INDEX($G$33:$AJ$33,MATCH($E$18,$G$31:$AJ$31))),IOL$28,IOL$38),IOL$28))</f>
        <v>0</v>
      </c>
      <c r="IOO53" s="775">
        <f t="shared" si="4624"/>
        <v>0</v>
      </c>
      <c r="IOP53" s="775">
        <f t="shared" ref="IOP53" si="4625">IF(OR(ION26&lt;$C$18,ION26&gt;($C$18+9)),0,IF($F$2=1,IF($F$53&lt;(INDEX($G$33:$AJ$33,MATCH($E$18,$G$31:$AJ$31))),ION$28,ION$38),ION$28))</f>
        <v>0</v>
      </c>
      <c r="IOQ53" s="775">
        <f t="shared" ref="IOQ53:IOR53" si="4626">IF(OR(IOO26&lt;$C$18,IOO26&gt;($C$18+9)),0,IF($F$2=1,IF($F$53&lt;(INDEX($G$33:$AJ$33,MATCH($E$18,$G$31:$AJ$31))),IOO$28,IOO$38),IOO$28))</f>
        <v>0</v>
      </c>
      <c r="IOR53" s="775">
        <f t="shared" si="4626"/>
        <v>0</v>
      </c>
      <c r="IOS53" s="775">
        <f t="shared" ref="IOS53" si="4627">IF(OR(IOQ26&lt;$C$18,IOQ26&gt;($C$18+9)),0,IF($F$2=1,IF($F$53&lt;(INDEX($G$33:$AJ$33,MATCH($E$18,$G$31:$AJ$31))),IOQ$28,IOQ$38),IOQ$28))</f>
        <v>0</v>
      </c>
      <c r="IOT53" s="775">
        <f t="shared" ref="IOT53:IOU53" si="4628">IF(OR(IOR26&lt;$C$18,IOR26&gt;($C$18+9)),0,IF($F$2=1,IF($F$53&lt;(INDEX($G$33:$AJ$33,MATCH($E$18,$G$31:$AJ$31))),IOR$28,IOR$38),IOR$28))</f>
        <v>0</v>
      </c>
      <c r="IOU53" s="775">
        <f t="shared" si="4628"/>
        <v>0</v>
      </c>
      <c r="IOV53" s="775">
        <f t="shared" ref="IOV53" si="4629">IF(OR(IOT26&lt;$C$18,IOT26&gt;($C$18+9)),0,IF($F$2=1,IF($F$53&lt;(INDEX($G$33:$AJ$33,MATCH($E$18,$G$31:$AJ$31))),IOT$28,IOT$38),IOT$28))</f>
        <v>0</v>
      </c>
      <c r="IOW53" s="775">
        <f t="shared" ref="IOW53:IOX53" si="4630">IF(OR(IOU26&lt;$C$18,IOU26&gt;($C$18+9)),0,IF($F$2=1,IF($F$53&lt;(INDEX($G$33:$AJ$33,MATCH($E$18,$G$31:$AJ$31))),IOU$28,IOU$38),IOU$28))</f>
        <v>0</v>
      </c>
      <c r="IOX53" s="775">
        <f t="shared" si="4630"/>
        <v>0</v>
      </c>
      <c r="IOY53" s="775">
        <f t="shared" ref="IOY53" si="4631">IF(OR(IOW26&lt;$C$18,IOW26&gt;($C$18+9)),0,IF($F$2=1,IF($F$53&lt;(INDEX($G$33:$AJ$33,MATCH($E$18,$G$31:$AJ$31))),IOW$28,IOW$38),IOW$28))</f>
        <v>0</v>
      </c>
      <c r="IOZ53" s="775">
        <f t="shared" ref="IOZ53:IPA53" si="4632">IF(OR(IOX26&lt;$C$18,IOX26&gt;($C$18+9)),0,IF($F$2=1,IF($F$53&lt;(INDEX($G$33:$AJ$33,MATCH($E$18,$G$31:$AJ$31))),IOX$28,IOX$38),IOX$28))</f>
        <v>0</v>
      </c>
      <c r="IPA53" s="775">
        <f t="shared" si="4632"/>
        <v>0</v>
      </c>
      <c r="IPB53" s="775">
        <f t="shared" ref="IPB53" si="4633">IF(OR(IOZ26&lt;$C$18,IOZ26&gt;($C$18+9)),0,IF($F$2=1,IF($F$53&lt;(INDEX($G$33:$AJ$33,MATCH($E$18,$G$31:$AJ$31))),IOZ$28,IOZ$38),IOZ$28))</f>
        <v>0</v>
      </c>
      <c r="IPC53" s="775">
        <f t="shared" ref="IPC53:IPD53" si="4634">IF(OR(IPA26&lt;$C$18,IPA26&gt;($C$18+9)),0,IF($F$2=1,IF($F$53&lt;(INDEX($G$33:$AJ$33,MATCH($E$18,$G$31:$AJ$31))),IPA$28,IPA$38),IPA$28))</f>
        <v>0</v>
      </c>
      <c r="IPD53" s="775">
        <f t="shared" si="4634"/>
        <v>0</v>
      </c>
      <c r="IPE53" s="775">
        <f t="shared" ref="IPE53" si="4635">IF(OR(IPC26&lt;$C$18,IPC26&gt;($C$18+9)),0,IF($F$2=1,IF($F$53&lt;(INDEX($G$33:$AJ$33,MATCH($E$18,$G$31:$AJ$31))),IPC$28,IPC$38),IPC$28))</f>
        <v>0</v>
      </c>
      <c r="IPF53" s="775">
        <f t="shared" ref="IPF53:IPG53" si="4636">IF(OR(IPD26&lt;$C$18,IPD26&gt;($C$18+9)),0,IF($F$2=1,IF($F$53&lt;(INDEX($G$33:$AJ$33,MATCH($E$18,$G$31:$AJ$31))),IPD$28,IPD$38),IPD$28))</f>
        <v>0</v>
      </c>
      <c r="IPG53" s="775">
        <f t="shared" si="4636"/>
        <v>0</v>
      </c>
      <c r="IPH53" s="775">
        <f t="shared" ref="IPH53" si="4637">IF(OR(IPF26&lt;$C$18,IPF26&gt;($C$18+9)),0,IF($F$2=1,IF($F$53&lt;(INDEX($G$33:$AJ$33,MATCH($E$18,$G$31:$AJ$31))),IPF$28,IPF$38),IPF$28))</f>
        <v>0</v>
      </c>
      <c r="IPI53" s="775">
        <f t="shared" ref="IPI53:IPJ53" si="4638">IF(OR(IPG26&lt;$C$18,IPG26&gt;($C$18+9)),0,IF($F$2=1,IF($F$53&lt;(INDEX($G$33:$AJ$33,MATCH($E$18,$G$31:$AJ$31))),IPG$28,IPG$38),IPG$28))</f>
        <v>0</v>
      </c>
      <c r="IPJ53" s="775">
        <f t="shared" si="4638"/>
        <v>0</v>
      </c>
      <c r="IPK53" s="775">
        <f t="shared" ref="IPK53" si="4639">IF(OR(IPI26&lt;$C$18,IPI26&gt;($C$18+9)),0,IF($F$2=1,IF($F$53&lt;(INDEX($G$33:$AJ$33,MATCH($E$18,$G$31:$AJ$31))),IPI$28,IPI$38),IPI$28))</f>
        <v>0</v>
      </c>
      <c r="IPL53" s="775">
        <f t="shared" ref="IPL53:IPM53" si="4640">IF(OR(IPJ26&lt;$C$18,IPJ26&gt;($C$18+9)),0,IF($F$2=1,IF($F$53&lt;(INDEX($G$33:$AJ$33,MATCH($E$18,$G$31:$AJ$31))),IPJ$28,IPJ$38),IPJ$28))</f>
        <v>0</v>
      </c>
      <c r="IPM53" s="775">
        <f t="shared" si="4640"/>
        <v>0</v>
      </c>
      <c r="IPN53" s="775">
        <f t="shared" ref="IPN53" si="4641">IF(OR(IPL26&lt;$C$18,IPL26&gt;($C$18+9)),0,IF($F$2=1,IF($F$53&lt;(INDEX($G$33:$AJ$33,MATCH($E$18,$G$31:$AJ$31))),IPL$28,IPL$38),IPL$28))</f>
        <v>0</v>
      </c>
      <c r="IPO53" s="775">
        <f t="shared" ref="IPO53:IPP53" si="4642">IF(OR(IPM26&lt;$C$18,IPM26&gt;($C$18+9)),0,IF($F$2=1,IF($F$53&lt;(INDEX($G$33:$AJ$33,MATCH($E$18,$G$31:$AJ$31))),IPM$28,IPM$38),IPM$28))</f>
        <v>0</v>
      </c>
      <c r="IPP53" s="775">
        <f t="shared" si="4642"/>
        <v>0</v>
      </c>
      <c r="IPQ53" s="775">
        <f t="shared" ref="IPQ53" si="4643">IF(OR(IPO26&lt;$C$18,IPO26&gt;($C$18+9)),0,IF($F$2=1,IF($F$53&lt;(INDEX($G$33:$AJ$33,MATCH($E$18,$G$31:$AJ$31))),IPO$28,IPO$38),IPO$28))</f>
        <v>0</v>
      </c>
      <c r="IPR53" s="775">
        <f t="shared" ref="IPR53:IPS53" si="4644">IF(OR(IPP26&lt;$C$18,IPP26&gt;($C$18+9)),0,IF($F$2=1,IF($F$53&lt;(INDEX($G$33:$AJ$33,MATCH($E$18,$G$31:$AJ$31))),IPP$28,IPP$38),IPP$28))</f>
        <v>0</v>
      </c>
      <c r="IPS53" s="775">
        <f t="shared" si="4644"/>
        <v>0</v>
      </c>
      <c r="IPT53" s="775">
        <f t="shared" ref="IPT53" si="4645">IF(OR(IPR26&lt;$C$18,IPR26&gt;($C$18+9)),0,IF($F$2=1,IF($F$53&lt;(INDEX($G$33:$AJ$33,MATCH($E$18,$G$31:$AJ$31))),IPR$28,IPR$38),IPR$28))</f>
        <v>0</v>
      </c>
      <c r="IPU53" s="775">
        <f t="shared" ref="IPU53:IPV53" si="4646">IF(OR(IPS26&lt;$C$18,IPS26&gt;($C$18+9)),0,IF($F$2=1,IF($F$53&lt;(INDEX($G$33:$AJ$33,MATCH($E$18,$G$31:$AJ$31))),IPS$28,IPS$38),IPS$28))</f>
        <v>0</v>
      </c>
      <c r="IPV53" s="775">
        <f t="shared" si="4646"/>
        <v>0</v>
      </c>
      <c r="IPW53" s="775">
        <f t="shared" ref="IPW53" si="4647">IF(OR(IPU26&lt;$C$18,IPU26&gt;($C$18+9)),0,IF($F$2=1,IF($F$53&lt;(INDEX($G$33:$AJ$33,MATCH($E$18,$G$31:$AJ$31))),IPU$28,IPU$38),IPU$28))</f>
        <v>0</v>
      </c>
      <c r="IPX53" s="775">
        <f t="shared" ref="IPX53:IPY53" si="4648">IF(OR(IPV26&lt;$C$18,IPV26&gt;($C$18+9)),0,IF($F$2=1,IF($F$53&lt;(INDEX($G$33:$AJ$33,MATCH($E$18,$G$31:$AJ$31))),IPV$28,IPV$38),IPV$28))</f>
        <v>0</v>
      </c>
      <c r="IPY53" s="775">
        <f t="shared" si="4648"/>
        <v>0</v>
      </c>
      <c r="IPZ53" s="775">
        <f t="shared" ref="IPZ53" si="4649">IF(OR(IPX26&lt;$C$18,IPX26&gt;($C$18+9)),0,IF($F$2=1,IF($F$53&lt;(INDEX($G$33:$AJ$33,MATCH($E$18,$G$31:$AJ$31))),IPX$28,IPX$38),IPX$28))</f>
        <v>0</v>
      </c>
      <c r="IQA53" s="775">
        <f t="shared" ref="IQA53:IQB53" si="4650">IF(OR(IPY26&lt;$C$18,IPY26&gt;($C$18+9)),0,IF($F$2=1,IF($F$53&lt;(INDEX($G$33:$AJ$33,MATCH($E$18,$G$31:$AJ$31))),IPY$28,IPY$38),IPY$28))</f>
        <v>0</v>
      </c>
      <c r="IQB53" s="775">
        <f t="shared" si="4650"/>
        <v>0</v>
      </c>
      <c r="IQC53" s="775">
        <f t="shared" ref="IQC53" si="4651">IF(OR(IQA26&lt;$C$18,IQA26&gt;($C$18+9)),0,IF($F$2=1,IF($F$53&lt;(INDEX($G$33:$AJ$33,MATCH($E$18,$G$31:$AJ$31))),IQA$28,IQA$38),IQA$28))</f>
        <v>0</v>
      </c>
      <c r="IQD53" s="775">
        <f t="shared" ref="IQD53:IQE53" si="4652">IF(OR(IQB26&lt;$C$18,IQB26&gt;($C$18+9)),0,IF($F$2=1,IF($F$53&lt;(INDEX($G$33:$AJ$33,MATCH($E$18,$G$31:$AJ$31))),IQB$28,IQB$38),IQB$28))</f>
        <v>0</v>
      </c>
      <c r="IQE53" s="775">
        <f t="shared" si="4652"/>
        <v>0</v>
      </c>
      <c r="IQF53" s="775">
        <f t="shared" ref="IQF53" si="4653">IF(OR(IQD26&lt;$C$18,IQD26&gt;($C$18+9)),0,IF($F$2=1,IF($F$53&lt;(INDEX($G$33:$AJ$33,MATCH($E$18,$G$31:$AJ$31))),IQD$28,IQD$38),IQD$28))</f>
        <v>0</v>
      </c>
      <c r="IQG53" s="775">
        <f t="shared" ref="IQG53:IQH53" si="4654">IF(OR(IQE26&lt;$C$18,IQE26&gt;($C$18+9)),0,IF($F$2=1,IF($F$53&lt;(INDEX($G$33:$AJ$33,MATCH($E$18,$G$31:$AJ$31))),IQE$28,IQE$38),IQE$28))</f>
        <v>0</v>
      </c>
      <c r="IQH53" s="775">
        <f t="shared" si="4654"/>
        <v>0</v>
      </c>
      <c r="IQI53" s="775">
        <f t="shared" ref="IQI53" si="4655">IF(OR(IQG26&lt;$C$18,IQG26&gt;($C$18+9)),0,IF($F$2=1,IF($F$53&lt;(INDEX($G$33:$AJ$33,MATCH($E$18,$G$31:$AJ$31))),IQG$28,IQG$38),IQG$28))</f>
        <v>0</v>
      </c>
      <c r="IQJ53" s="775">
        <f t="shared" ref="IQJ53:IQK53" si="4656">IF(OR(IQH26&lt;$C$18,IQH26&gt;($C$18+9)),0,IF($F$2=1,IF($F$53&lt;(INDEX($G$33:$AJ$33,MATCH($E$18,$G$31:$AJ$31))),IQH$28,IQH$38),IQH$28))</f>
        <v>0</v>
      </c>
      <c r="IQK53" s="775">
        <f t="shared" si="4656"/>
        <v>0</v>
      </c>
      <c r="IQL53" s="775">
        <f t="shared" ref="IQL53" si="4657">IF(OR(IQJ26&lt;$C$18,IQJ26&gt;($C$18+9)),0,IF($F$2=1,IF($F$53&lt;(INDEX($G$33:$AJ$33,MATCH($E$18,$G$31:$AJ$31))),IQJ$28,IQJ$38),IQJ$28))</f>
        <v>0</v>
      </c>
      <c r="IQM53" s="775">
        <f t="shared" ref="IQM53:IQN53" si="4658">IF(OR(IQK26&lt;$C$18,IQK26&gt;($C$18+9)),0,IF($F$2=1,IF($F$53&lt;(INDEX($G$33:$AJ$33,MATCH($E$18,$G$31:$AJ$31))),IQK$28,IQK$38),IQK$28))</f>
        <v>0</v>
      </c>
      <c r="IQN53" s="775">
        <f t="shared" si="4658"/>
        <v>0</v>
      </c>
      <c r="IQO53" s="775">
        <f t="shared" ref="IQO53" si="4659">IF(OR(IQM26&lt;$C$18,IQM26&gt;($C$18+9)),0,IF($F$2=1,IF($F$53&lt;(INDEX($G$33:$AJ$33,MATCH($E$18,$G$31:$AJ$31))),IQM$28,IQM$38),IQM$28))</f>
        <v>0</v>
      </c>
      <c r="IQP53" s="775">
        <f t="shared" ref="IQP53:IQQ53" si="4660">IF(OR(IQN26&lt;$C$18,IQN26&gt;($C$18+9)),0,IF($F$2=1,IF($F$53&lt;(INDEX($G$33:$AJ$33,MATCH($E$18,$G$31:$AJ$31))),IQN$28,IQN$38),IQN$28))</f>
        <v>0</v>
      </c>
      <c r="IQQ53" s="775">
        <f t="shared" si="4660"/>
        <v>0</v>
      </c>
      <c r="IQR53" s="775">
        <f t="shared" ref="IQR53" si="4661">IF(OR(IQP26&lt;$C$18,IQP26&gt;($C$18+9)),0,IF($F$2=1,IF($F$53&lt;(INDEX($G$33:$AJ$33,MATCH($E$18,$G$31:$AJ$31))),IQP$28,IQP$38),IQP$28))</f>
        <v>0</v>
      </c>
      <c r="IQS53" s="775">
        <f t="shared" ref="IQS53:IQT53" si="4662">IF(OR(IQQ26&lt;$C$18,IQQ26&gt;($C$18+9)),0,IF($F$2=1,IF($F$53&lt;(INDEX($G$33:$AJ$33,MATCH($E$18,$G$31:$AJ$31))),IQQ$28,IQQ$38),IQQ$28))</f>
        <v>0</v>
      </c>
      <c r="IQT53" s="775">
        <f t="shared" si="4662"/>
        <v>0</v>
      </c>
      <c r="IQU53" s="775">
        <f t="shared" ref="IQU53" si="4663">IF(OR(IQS26&lt;$C$18,IQS26&gt;($C$18+9)),0,IF($F$2=1,IF($F$53&lt;(INDEX($G$33:$AJ$33,MATCH($E$18,$G$31:$AJ$31))),IQS$28,IQS$38),IQS$28))</f>
        <v>0</v>
      </c>
      <c r="IQV53" s="775">
        <f t="shared" ref="IQV53:IQW53" si="4664">IF(OR(IQT26&lt;$C$18,IQT26&gt;($C$18+9)),0,IF($F$2=1,IF($F$53&lt;(INDEX($G$33:$AJ$33,MATCH($E$18,$G$31:$AJ$31))),IQT$28,IQT$38),IQT$28))</f>
        <v>0</v>
      </c>
      <c r="IQW53" s="775">
        <f t="shared" si="4664"/>
        <v>0</v>
      </c>
      <c r="IQX53" s="775">
        <f t="shared" ref="IQX53" si="4665">IF(OR(IQV26&lt;$C$18,IQV26&gt;($C$18+9)),0,IF($F$2=1,IF($F$53&lt;(INDEX($G$33:$AJ$33,MATCH($E$18,$G$31:$AJ$31))),IQV$28,IQV$38),IQV$28))</f>
        <v>0</v>
      </c>
      <c r="IQY53" s="775">
        <f t="shared" ref="IQY53:IQZ53" si="4666">IF(OR(IQW26&lt;$C$18,IQW26&gt;($C$18+9)),0,IF($F$2=1,IF($F$53&lt;(INDEX($G$33:$AJ$33,MATCH($E$18,$G$31:$AJ$31))),IQW$28,IQW$38),IQW$28))</f>
        <v>0</v>
      </c>
      <c r="IQZ53" s="775">
        <f t="shared" si="4666"/>
        <v>0</v>
      </c>
      <c r="IRA53" s="775">
        <f t="shared" ref="IRA53" si="4667">IF(OR(IQY26&lt;$C$18,IQY26&gt;($C$18+9)),0,IF($F$2=1,IF($F$53&lt;(INDEX($G$33:$AJ$33,MATCH($E$18,$G$31:$AJ$31))),IQY$28,IQY$38),IQY$28))</f>
        <v>0</v>
      </c>
      <c r="IRB53" s="775">
        <f t="shared" ref="IRB53:IRC53" si="4668">IF(OR(IQZ26&lt;$C$18,IQZ26&gt;($C$18+9)),0,IF($F$2=1,IF($F$53&lt;(INDEX($G$33:$AJ$33,MATCH($E$18,$G$31:$AJ$31))),IQZ$28,IQZ$38),IQZ$28))</f>
        <v>0</v>
      </c>
      <c r="IRC53" s="775">
        <f t="shared" si="4668"/>
        <v>0</v>
      </c>
      <c r="IRD53" s="775">
        <f t="shared" ref="IRD53" si="4669">IF(OR(IRB26&lt;$C$18,IRB26&gt;($C$18+9)),0,IF($F$2=1,IF($F$53&lt;(INDEX($G$33:$AJ$33,MATCH($E$18,$G$31:$AJ$31))),IRB$28,IRB$38),IRB$28))</f>
        <v>0</v>
      </c>
      <c r="IRE53" s="775">
        <f t="shared" ref="IRE53:IRF53" si="4670">IF(OR(IRC26&lt;$C$18,IRC26&gt;($C$18+9)),0,IF($F$2=1,IF($F$53&lt;(INDEX($G$33:$AJ$33,MATCH($E$18,$G$31:$AJ$31))),IRC$28,IRC$38),IRC$28))</f>
        <v>0</v>
      </c>
      <c r="IRF53" s="775">
        <f t="shared" si="4670"/>
        <v>0</v>
      </c>
      <c r="IRG53" s="775">
        <f t="shared" ref="IRG53" si="4671">IF(OR(IRE26&lt;$C$18,IRE26&gt;($C$18+9)),0,IF($F$2=1,IF($F$53&lt;(INDEX($G$33:$AJ$33,MATCH($E$18,$G$31:$AJ$31))),IRE$28,IRE$38),IRE$28))</f>
        <v>0</v>
      </c>
      <c r="IRH53" s="775">
        <f t="shared" ref="IRH53:IRI53" si="4672">IF(OR(IRF26&lt;$C$18,IRF26&gt;($C$18+9)),0,IF($F$2=1,IF($F$53&lt;(INDEX($G$33:$AJ$33,MATCH($E$18,$G$31:$AJ$31))),IRF$28,IRF$38),IRF$28))</f>
        <v>0</v>
      </c>
      <c r="IRI53" s="775">
        <f t="shared" si="4672"/>
        <v>0</v>
      </c>
      <c r="IRJ53" s="775">
        <f t="shared" ref="IRJ53" si="4673">IF(OR(IRH26&lt;$C$18,IRH26&gt;($C$18+9)),0,IF($F$2=1,IF($F$53&lt;(INDEX($G$33:$AJ$33,MATCH($E$18,$G$31:$AJ$31))),IRH$28,IRH$38),IRH$28))</f>
        <v>0</v>
      </c>
      <c r="IRK53" s="775">
        <f t="shared" ref="IRK53:IRL53" si="4674">IF(OR(IRI26&lt;$C$18,IRI26&gt;($C$18+9)),0,IF($F$2=1,IF($F$53&lt;(INDEX($G$33:$AJ$33,MATCH($E$18,$G$31:$AJ$31))),IRI$28,IRI$38),IRI$28))</f>
        <v>0</v>
      </c>
      <c r="IRL53" s="775">
        <f t="shared" si="4674"/>
        <v>0</v>
      </c>
      <c r="IRM53" s="775">
        <f t="shared" ref="IRM53" si="4675">IF(OR(IRK26&lt;$C$18,IRK26&gt;($C$18+9)),0,IF($F$2=1,IF($F$53&lt;(INDEX($G$33:$AJ$33,MATCH($E$18,$G$31:$AJ$31))),IRK$28,IRK$38),IRK$28))</f>
        <v>0</v>
      </c>
      <c r="IRN53" s="775">
        <f t="shared" ref="IRN53:IRO53" si="4676">IF(OR(IRL26&lt;$C$18,IRL26&gt;($C$18+9)),0,IF($F$2=1,IF($F$53&lt;(INDEX($G$33:$AJ$33,MATCH($E$18,$G$31:$AJ$31))),IRL$28,IRL$38),IRL$28))</f>
        <v>0</v>
      </c>
      <c r="IRO53" s="775">
        <f t="shared" si="4676"/>
        <v>0</v>
      </c>
      <c r="IRP53" s="775">
        <f t="shared" ref="IRP53" si="4677">IF(OR(IRN26&lt;$C$18,IRN26&gt;($C$18+9)),0,IF($F$2=1,IF($F$53&lt;(INDEX($G$33:$AJ$33,MATCH($E$18,$G$31:$AJ$31))),IRN$28,IRN$38),IRN$28))</f>
        <v>0</v>
      </c>
      <c r="IRQ53" s="775">
        <f t="shared" ref="IRQ53:IRR53" si="4678">IF(OR(IRO26&lt;$C$18,IRO26&gt;($C$18+9)),0,IF($F$2=1,IF($F$53&lt;(INDEX($G$33:$AJ$33,MATCH($E$18,$G$31:$AJ$31))),IRO$28,IRO$38),IRO$28))</f>
        <v>0</v>
      </c>
      <c r="IRR53" s="775">
        <f t="shared" si="4678"/>
        <v>0</v>
      </c>
      <c r="IRS53" s="775">
        <f t="shared" ref="IRS53" si="4679">IF(OR(IRQ26&lt;$C$18,IRQ26&gt;($C$18+9)),0,IF($F$2=1,IF($F$53&lt;(INDEX($G$33:$AJ$33,MATCH($E$18,$G$31:$AJ$31))),IRQ$28,IRQ$38),IRQ$28))</f>
        <v>0</v>
      </c>
      <c r="IRT53" s="775">
        <f t="shared" ref="IRT53:IRU53" si="4680">IF(OR(IRR26&lt;$C$18,IRR26&gt;($C$18+9)),0,IF($F$2=1,IF($F$53&lt;(INDEX($G$33:$AJ$33,MATCH($E$18,$G$31:$AJ$31))),IRR$28,IRR$38),IRR$28))</f>
        <v>0</v>
      </c>
      <c r="IRU53" s="775">
        <f t="shared" si="4680"/>
        <v>0</v>
      </c>
      <c r="IRV53" s="775">
        <f t="shared" ref="IRV53" si="4681">IF(OR(IRT26&lt;$C$18,IRT26&gt;($C$18+9)),0,IF($F$2=1,IF($F$53&lt;(INDEX($G$33:$AJ$33,MATCH($E$18,$G$31:$AJ$31))),IRT$28,IRT$38),IRT$28))</f>
        <v>0</v>
      </c>
      <c r="IRW53" s="775">
        <f t="shared" ref="IRW53:IRX53" si="4682">IF(OR(IRU26&lt;$C$18,IRU26&gt;($C$18+9)),0,IF($F$2=1,IF($F$53&lt;(INDEX($G$33:$AJ$33,MATCH($E$18,$G$31:$AJ$31))),IRU$28,IRU$38),IRU$28))</f>
        <v>0</v>
      </c>
      <c r="IRX53" s="775">
        <f t="shared" si="4682"/>
        <v>0</v>
      </c>
      <c r="IRY53" s="775">
        <f t="shared" ref="IRY53" si="4683">IF(OR(IRW26&lt;$C$18,IRW26&gt;($C$18+9)),0,IF($F$2=1,IF($F$53&lt;(INDEX($G$33:$AJ$33,MATCH($E$18,$G$31:$AJ$31))),IRW$28,IRW$38),IRW$28))</f>
        <v>0</v>
      </c>
      <c r="IRZ53" s="775">
        <f t="shared" ref="IRZ53:ISA53" si="4684">IF(OR(IRX26&lt;$C$18,IRX26&gt;($C$18+9)),0,IF($F$2=1,IF($F$53&lt;(INDEX($G$33:$AJ$33,MATCH($E$18,$G$31:$AJ$31))),IRX$28,IRX$38),IRX$28))</f>
        <v>0</v>
      </c>
      <c r="ISA53" s="775">
        <f t="shared" si="4684"/>
        <v>0</v>
      </c>
      <c r="ISB53" s="775">
        <f t="shared" ref="ISB53" si="4685">IF(OR(IRZ26&lt;$C$18,IRZ26&gt;($C$18+9)),0,IF($F$2=1,IF($F$53&lt;(INDEX($G$33:$AJ$33,MATCH($E$18,$G$31:$AJ$31))),IRZ$28,IRZ$38),IRZ$28))</f>
        <v>0</v>
      </c>
      <c r="ISC53" s="775">
        <f t="shared" ref="ISC53:ISD53" si="4686">IF(OR(ISA26&lt;$C$18,ISA26&gt;($C$18+9)),0,IF($F$2=1,IF($F$53&lt;(INDEX($G$33:$AJ$33,MATCH($E$18,$G$31:$AJ$31))),ISA$28,ISA$38),ISA$28))</f>
        <v>0</v>
      </c>
      <c r="ISD53" s="775">
        <f t="shared" si="4686"/>
        <v>0</v>
      </c>
      <c r="ISE53" s="775">
        <f t="shared" ref="ISE53" si="4687">IF(OR(ISC26&lt;$C$18,ISC26&gt;($C$18+9)),0,IF($F$2=1,IF($F$53&lt;(INDEX($G$33:$AJ$33,MATCH($E$18,$G$31:$AJ$31))),ISC$28,ISC$38),ISC$28))</f>
        <v>0</v>
      </c>
      <c r="ISF53" s="775">
        <f t="shared" ref="ISF53:ISG53" si="4688">IF(OR(ISD26&lt;$C$18,ISD26&gt;($C$18+9)),0,IF($F$2=1,IF($F$53&lt;(INDEX($G$33:$AJ$33,MATCH($E$18,$G$31:$AJ$31))),ISD$28,ISD$38),ISD$28))</f>
        <v>0</v>
      </c>
      <c r="ISG53" s="775">
        <f t="shared" si="4688"/>
        <v>0</v>
      </c>
      <c r="ISH53" s="775">
        <f t="shared" ref="ISH53" si="4689">IF(OR(ISF26&lt;$C$18,ISF26&gt;($C$18+9)),0,IF($F$2=1,IF($F$53&lt;(INDEX($G$33:$AJ$33,MATCH($E$18,$G$31:$AJ$31))),ISF$28,ISF$38),ISF$28))</f>
        <v>0</v>
      </c>
      <c r="ISI53" s="775">
        <f t="shared" ref="ISI53:ISJ53" si="4690">IF(OR(ISG26&lt;$C$18,ISG26&gt;($C$18+9)),0,IF($F$2=1,IF($F$53&lt;(INDEX($G$33:$AJ$33,MATCH($E$18,$G$31:$AJ$31))),ISG$28,ISG$38),ISG$28))</f>
        <v>0</v>
      </c>
      <c r="ISJ53" s="775">
        <f t="shared" si="4690"/>
        <v>0</v>
      </c>
      <c r="ISK53" s="775">
        <f t="shared" ref="ISK53" si="4691">IF(OR(ISI26&lt;$C$18,ISI26&gt;($C$18+9)),0,IF($F$2=1,IF($F$53&lt;(INDEX($G$33:$AJ$33,MATCH($E$18,$G$31:$AJ$31))),ISI$28,ISI$38),ISI$28))</f>
        <v>0</v>
      </c>
      <c r="ISL53" s="775">
        <f t="shared" ref="ISL53:ISM53" si="4692">IF(OR(ISJ26&lt;$C$18,ISJ26&gt;($C$18+9)),0,IF($F$2=1,IF($F$53&lt;(INDEX($G$33:$AJ$33,MATCH($E$18,$G$31:$AJ$31))),ISJ$28,ISJ$38),ISJ$28))</f>
        <v>0</v>
      </c>
      <c r="ISM53" s="775">
        <f t="shared" si="4692"/>
        <v>0</v>
      </c>
      <c r="ISN53" s="775">
        <f t="shared" ref="ISN53" si="4693">IF(OR(ISL26&lt;$C$18,ISL26&gt;($C$18+9)),0,IF($F$2=1,IF($F$53&lt;(INDEX($G$33:$AJ$33,MATCH($E$18,$G$31:$AJ$31))),ISL$28,ISL$38),ISL$28))</f>
        <v>0</v>
      </c>
      <c r="ISO53" s="775">
        <f t="shared" ref="ISO53:ISP53" si="4694">IF(OR(ISM26&lt;$C$18,ISM26&gt;($C$18+9)),0,IF($F$2=1,IF($F$53&lt;(INDEX($G$33:$AJ$33,MATCH($E$18,$G$31:$AJ$31))),ISM$28,ISM$38),ISM$28))</f>
        <v>0</v>
      </c>
      <c r="ISP53" s="775">
        <f t="shared" si="4694"/>
        <v>0</v>
      </c>
      <c r="ISQ53" s="775">
        <f t="shared" ref="ISQ53" si="4695">IF(OR(ISO26&lt;$C$18,ISO26&gt;($C$18+9)),0,IF($F$2=1,IF($F$53&lt;(INDEX($G$33:$AJ$33,MATCH($E$18,$G$31:$AJ$31))),ISO$28,ISO$38),ISO$28))</f>
        <v>0</v>
      </c>
      <c r="ISR53" s="775">
        <f t="shared" ref="ISR53:ISS53" si="4696">IF(OR(ISP26&lt;$C$18,ISP26&gt;($C$18+9)),0,IF($F$2=1,IF($F$53&lt;(INDEX($G$33:$AJ$33,MATCH($E$18,$G$31:$AJ$31))),ISP$28,ISP$38),ISP$28))</f>
        <v>0</v>
      </c>
      <c r="ISS53" s="775">
        <f t="shared" si="4696"/>
        <v>0</v>
      </c>
      <c r="IST53" s="775">
        <f t="shared" ref="IST53" si="4697">IF(OR(ISR26&lt;$C$18,ISR26&gt;($C$18+9)),0,IF($F$2=1,IF($F$53&lt;(INDEX($G$33:$AJ$33,MATCH($E$18,$G$31:$AJ$31))),ISR$28,ISR$38),ISR$28))</f>
        <v>0</v>
      </c>
      <c r="ISU53" s="775">
        <f t="shared" ref="ISU53:ISV53" si="4698">IF(OR(ISS26&lt;$C$18,ISS26&gt;($C$18+9)),0,IF($F$2=1,IF($F$53&lt;(INDEX($G$33:$AJ$33,MATCH($E$18,$G$31:$AJ$31))),ISS$28,ISS$38),ISS$28))</f>
        <v>0</v>
      </c>
      <c r="ISV53" s="775">
        <f t="shared" si="4698"/>
        <v>0</v>
      </c>
      <c r="ISW53" s="775">
        <f t="shared" ref="ISW53" si="4699">IF(OR(ISU26&lt;$C$18,ISU26&gt;($C$18+9)),0,IF($F$2=1,IF($F$53&lt;(INDEX($G$33:$AJ$33,MATCH($E$18,$G$31:$AJ$31))),ISU$28,ISU$38),ISU$28))</f>
        <v>0</v>
      </c>
      <c r="ISX53" s="775">
        <f t="shared" ref="ISX53:ISY53" si="4700">IF(OR(ISV26&lt;$C$18,ISV26&gt;($C$18+9)),0,IF($F$2=1,IF($F$53&lt;(INDEX($G$33:$AJ$33,MATCH($E$18,$G$31:$AJ$31))),ISV$28,ISV$38),ISV$28))</f>
        <v>0</v>
      </c>
      <c r="ISY53" s="775">
        <f t="shared" si="4700"/>
        <v>0</v>
      </c>
      <c r="ISZ53" s="775">
        <f t="shared" ref="ISZ53" si="4701">IF(OR(ISX26&lt;$C$18,ISX26&gt;($C$18+9)),0,IF($F$2=1,IF($F$53&lt;(INDEX($G$33:$AJ$33,MATCH($E$18,$G$31:$AJ$31))),ISX$28,ISX$38),ISX$28))</f>
        <v>0</v>
      </c>
      <c r="ITA53" s="775">
        <f t="shared" ref="ITA53:ITB53" si="4702">IF(OR(ISY26&lt;$C$18,ISY26&gt;($C$18+9)),0,IF($F$2=1,IF($F$53&lt;(INDEX($G$33:$AJ$33,MATCH($E$18,$G$31:$AJ$31))),ISY$28,ISY$38),ISY$28))</f>
        <v>0</v>
      </c>
      <c r="ITB53" s="775">
        <f t="shared" si="4702"/>
        <v>0</v>
      </c>
      <c r="ITC53" s="775">
        <f t="shared" ref="ITC53" si="4703">IF(OR(ITA26&lt;$C$18,ITA26&gt;($C$18+9)),0,IF($F$2=1,IF($F$53&lt;(INDEX($G$33:$AJ$33,MATCH($E$18,$G$31:$AJ$31))),ITA$28,ITA$38),ITA$28))</f>
        <v>0</v>
      </c>
      <c r="ITD53" s="775">
        <f t="shared" ref="ITD53:ITE53" si="4704">IF(OR(ITB26&lt;$C$18,ITB26&gt;($C$18+9)),0,IF($F$2=1,IF($F$53&lt;(INDEX($G$33:$AJ$33,MATCH($E$18,$G$31:$AJ$31))),ITB$28,ITB$38),ITB$28))</f>
        <v>0</v>
      </c>
      <c r="ITE53" s="775">
        <f t="shared" si="4704"/>
        <v>0</v>
      </c>
      <c r="ITF53" s="775">
        <f t="shared" ref="ITF53" si="4705">IF(OR(ITD26&lt;$C$18,ITD26&gt;($C$18+9)),0,IF($F$2=1,IF($F$53&lt;(INDEX($G$33:$AJ$33,MATCH($E$18,$G$31:$AJ$31))),ITD$28,ITD$38),ITD$28))</f>
        <v>0</v>
      </c>
      <c r="ITG53" s="775">
        <f t="shared" ref="ITG53:ITH53" si="4706">IF(OR(ITE26&lt;$C$18,ITE26&gt;($C$18+9)),0,IF($F$2=1,IF($F$53&lt;(INDEX($G$33:$AJ$33,MATCH($E$18,$G$31:$AJ$31))),ITE$28,ITE$38),ITE$28))</f>
        <v>0</v>
      </c>
      <c r="ITH53" s="775">
        <f t="shared" si="4706"/>
        <v>0</v>
      </c>
      <c r="ITI53" s="775">
        <f t="shared" ref="ITI53" si="4707">IF(OR(ITG26&lt;$C$18,ITG26&gt;($C$18+9)),0,IF($F$2=1,IF($F$53&lt;(INDEX($G$33:$AJ$33,MATCH($E$18,$G$31:$AJ$31))),ITG$28,ITG$38),ITG$28))</f>
        <v>0</v>
      </c>
      <c r="ITJ53" s="775">
        <f t="shared" ref="ITJ53:ITK53" si="4708">IF(OR(ITH26&lt;$C$18,ITH26&gt;($C$18+9)),0,IF($F$2=1,IF($F$53&lt;(INDEX($G$33:$AJ$33,MATCH($E$18,$G$31:$AJ$31))),ITH$28,ITH$38),ITH$28))</f>
        <v>0</v>
      </c>
      <c r="ITK53" s="775">
        <f t="shared" si="4708"/>
        <v>0</v>
      </c>
      <c r="ITL53" s="775">
        <f t="shared" ref="ITL53" si="4709">IF(OR(ITJ26&lt;$C$18,ITJ26&gt;($C$18+9)),0,IF($F$2=1,IF($F$53&lt;(INDEX($G$33:$AJ$33,MATCH($E$18,$G$31:$AJ$31))),ITJ$28,ITJ$38),ITJ$28))</f>
        <v>0</v>
      </c>
      <c r="ITM53" s="775">
        <f t="shared" ref="ITM53:ITN53" si="4710">IF(OR(ITK26&lt;$C$18,ITK26&gt;($C$18+9)),0,IF($F$2=1,IF($F$53&lt;(INDEX($G$33:$AJ$33,MATCH($E$18,$G$31:$AJ$31))),ITK$28,ITK$38),ITK$28))</f>
        <v>0</v>
      </c>
      <c r="ITN53" s="775">
        <f t="shared" si="4710"/>
        <v>0</v>
      </c>
      <c r="ITO53" s="775">
        <f t="shared" ref="ITO53" si="4711">IF(OR(ITM26&lt;$C$18,ITM26&gt;($C$18+9)),0,IF($F$2=1,IF($F$53&lt;(INDEX($G$33:$AJ$33,MATCH($E$18,$G$31:$AJ$31))),ITM$28,ITM$38),ITM$28))</f>
        <v>0</v>
      </c>
      <c r="ITP53" s="775">
        <f t="shared" ref="ITP53:ITQ53" si="4712">IF(OR(ITN26&lt;$C$18,ITN26&gt;($C$18+9)),0,IF($F$2=1,IF($F$53&lt;(INDEX($G$33:$AJ$33,MATCH($E$18,$G$31:$AJ$31))),ITN$28,ITN$38),ITN$28))</f>
        <v>0</v>
      </c>
      <c r="ITQ53" s="775">
        <f t="shared" si="4712"/>
        <v>0</v>
      </c>
      <c r="ITR53" s="775">
        <f t="shared" ref="ITR53" si="4713">IF(OR(ITP26&lt;$C$18,ITP26&gt;($C$18+9)),0,IF($F$2=1,IF($F$53&lt;(INDEX($G$33:$AJ$33,MATCH($E$18,$G$31:$AJ$31))),ITP$28,ITP$38),ITP$28))</f>
        <v>0</v>
      </c>
      <c r="ITS53" s="775">
        <f t="shared" ref="ITS53:ITT53" si="4714">IF(OR(ITQ26&lt;$C$18,ITQ26&gt;($C$18+9)),0,IF($F$2=1,IF($F$53&lt;(INDEX($G$33:$AJ$33,MATCH($E$18,$G$31:$AJ$31))),ITQ$28,ITQ$38),ITQ$28))</f>
        <v>0</v>
      </c>
      <c r="ITT53" s="775">
        <f t="shared" si="4714"/>
        <v>0</v>
      </c>
      <c r="ITU53" s="775">
        <f t="shared" ref="ITU53" si="4715">IF(OR(ITS26&lt;$C$18,ITS26&gt;($C$18+9)),0,IF($F$2=1,IF($F$53&lt;(INDEX($G$33:$AJ$33,MATCH($E$18,$G$31:$AJ$31))),ITS$28,ITS$38),ITS$28))</f>
        <v>0</v>
      </c>
      <c r="ITV53" s="775">
        <f t="shared" ref="ITV53:ITW53" si="4716">IF(OR(ITT26&lt;$C$18,ITT26&gt;($C$18+9)),0,IF($F$2=1,IF($F$53&lt;(INDEX($G$33:$AJ$33,MATCH($E$18,$G$31:$AJ$31))),ITT$28,ITT$38),ITT$28))</f>
        <v>0</v>
      </c>
      <c r="ITW53" s="775">
        <f t="shared" si="4716"/>
        <v>0</v>
      </c>
      <c r="ITX53" s="775">
        <f t="shared" ref="ITX53" si="4717">IF(OR(ITV26&lt;$C$18,ITV26&gt;($C$18+9)),0,IF($F$2=1,IF($F$53&lt;(INDEX($G$33:$AJ$33,MATCH($E$18,$G$31:$AJ$31))),ITV$28,ITV$38),ITV$28))</f>
        <v>0</v>
      </c>
      <c r="ITY53" s="775">
        <f t="shared" ref="ITY53:ITZ53" si="4718">IF(OR(ITW26&lt;$C$18,ITW26&gt;($C$18+9)),0,IF($F$2=1,IF($F$53&lt;(INDEX($G$33:$AJ$33,MATCH($E$18,$G$31:$AJ$31))),ITW$28,ITW$38),ITW$28))</f>
        <v>0</v>
      </c>
      <c r="ITZ53" s="775">
        <f t="shared" si="4718"/>
        <v>0</v>
      </c>
      <c r="IUA53" s="775">
        <f t="shared" ref="IUA53" si="4719">IF(OR(ITY26&lt;$C$18,ITY26&gt;($C$18+9)),0,IF($F$2=1,IF($F$53&lt;(INDEX($G$33:$AJ$33,MATCH($E$18,$G$31:$AJ$31))),ITY$28,ITY$38),ITY$28))</f>
        <v>0</v>
      </c>
      <c r="IUB53" s="775">
        <f t="shared" ref="IUB53:IUC53" si="4720">IF(OR(ITZ26&lt;$C$18,ITZ26&gt;($C$18+9)),0,IF($F$2=1,IF($F$53&lt;(INDEX($G$33:$AJ$33,MATCH($E$18,$G$31:$AJ$31))),ITZ$28,ITZ$38),ITZ$28))</f>
        <v>0</v>
      </c>
      <c r="IUC53" s="775">
        <f t="shared" si="4720"/>
        <v>0</v>
      </c>
      <c r="IUD53" s="775">
        <f t="shared" ref="IUD53" si="4721">IF(OR(IUB26&lt;$C$18,IUB26&gt;($C$18+9)),0,IF($F$2=1,IF($F$53&lt;(INDEX($G$33:$AJ$33,MATCH($E$18,$G$31:$AJ$31))),IUB$28,IUB$38),IUB$28))</f>
        <v>0</v>
      </c>
      <c r="IUE53" s="775">
        <f t="shared" ref="IUE53:IUF53" si="4722">IF(OR(IUC26&lt;$C$18,IUC26&gt;($C$18+9)),0,IF($F$2=1,IF($F$53&lt;(INDEX($G$33:$AJ$33,MATCH($E$18,$G$31:$AJ$31))),IUC$28,IUC$38),IUC$28))</f>
        <v>0</v>
      </c>
      <c r="IUF53" s="775">
        <f t="shared" si="4722"/>
        <v>0</v>
      </c>
      <c r="IUG53" s="775">
        <f t="shared" ref="IUG53" si="4723">IF(OR(IUE26&lt;$C$18,IUE26&gt;($C$18+9)),0,IF($F$2=1,IF($F$53&lt;(INDEX($G$33:$AJ$33,MATCH($E$18,$G$31:$AJ$31))),IUE$28,IUE$38),IUE$28))</f>
        <v>0</v>
      </c>
      <c r="IUH53" s="775">
        <f t="shared" ref="IUH53:IUI53" si="4724">IF(OR(IUF26&lt;$C$18,IUF26&gt;($C$18+9)),0,IF($F$2=1,IF($F$53&lt;(INDEX($G$33:$AJ$33,MATCH($E$18,$G$31:$AJ$31))),IUF$28,IUF$38),IUF$28))</f>
        <v>0</v>
      </c>
      <c r="IUI53" s="775">
        <f t="shared" si="4724"/>
        <v>0</v>
      </c>
      <c r="IUJ53" s="775">
        <f t="shared" ref="IUJ53" si="4725">IF(OR(IUH26&lt;$C$18,IUH26&gt;($C$18+9)),0,IF($F$2=1,IF($F$53&lt;(INDEX($G$33:$AJ$33,MATCH($E$18,$G$31:$AJ$31))),IUH$28,IUH$38),IUH$28))</f>
        <v>0</v>
      </c>
      <c r="IUK53" s="775">
        <f t="shared" ref="IUK53:IUL53" si="4726">IF(OR(IUI26&lt;$C$18,IUI26&gt;($C$18+9)),0,IF($F$2=1,IF($F$53&lt;(INDEX($G$33:$AJ$33,MATCH($E$18,$G$31:$AJ$31))),IUI$28,IUI$38),IUI$28))</f>
        <v>0</v>
      </c>
      <c r="IUL53" s="775">
        <f t="shared" si="4726"/>
        <v>0</v>
      </c>
      <c r="IUM53" s="775">
        <f t="shared" ref="IUM53" si="4727">IF(OR(IUK26&lt;$C$18,IUK26&gt;($C$18+9)),0,IF($F$2=1,IF($F$53&lt;(INDEX($G$33:$AJ$33,MATCH($E$18,$G$31:$AJ$31))),IUK$28,IUK$38),IUK$28))</f>
        <v>0</v>
      </c>
      <c r="IUN53" s="775">
        <f t="shared" ref="IUN53:IUO53" si="4728">IF(OR(IUL26&lt;$C$18,IUL26&gt;($C$18+9)),0,IF($F$2=1,IF($F$53&lt;(INDEX($G$33:$AJ$33,MATCH($E$18,$G$31:$AJ$31))),IUL$28,IUL$38),IUL$28))</f>
        <v>0</v>
      </c>
      <c r="IUO53" s="775">
        <f t="shared" si="4728"/>
        <v>0</v>
      </c>
      <c r="IUP53" s="775">
        <f t="shared" ref="IUP53" si="4729">IF(OR(IUN26&lt;$C$18,IUN26&gt;($C$18+9)),0,IF($F$2=1,IF($F$53&lt;(INDEX($G$33:$AJ$33,MATCH($E$18,$G$31:$AJ$31))),IUN$28,IUN$38),IUN$28))</f>
        <v>0</v>
      </c>
      <c r="IUQ53" s="775">
        <f t="shared" ref="IUQ53:IUR53" si="4730">IF(OR(IUO26&lt;$C$18,IUO26&gt;($C$18+9)),0,IF($F$2=1,IF($F$53&lt;(INDEX($G$33:$AJ$33,MATCH($E$18,$G$31:$AJ$31))),IUO$28,IUO$38),IUO$28))</f>
        <v>0</v>
      </c>
      <c r="IUR53" s="775">
        <f t="shared" si="4730"/>
        <v>0</v>
      </c>
      <c r="IUS53" s="775">
        <f t="shared" ref="IUS53" si="4731">IF(OR(IUQ26&lt;$C$18,IUQ26&gt;($C$18+9)),0,IF($F$2=1,IF($F$53&lt;(INDEX($G$33:$AJ$33,MATCH($E$18,$G$31:$AJ$31))),IUQ$28,IUQ$38),IUQ$28))</f>
        <v>0</v>
      </c>
      <c r="IUT53" s="775">
        <f t="shared" ref="IUT53:IUU53" si="4732">IF(OR(IUR26&lt;$C$18,IUR26&gt;($C$18+9)),0,IF($F$2=1,IF($F$53&lt;(INDEX($G$33:$AJ$33,MATCH($E$18,$G$31:$AJ$31))),IUR$28,IUR$38),IUR$28))</f>
        <v>0</v>
      </c>
      <c r="IUU53" s="775">
        <f t="shared" si="4732"/>
        <v>0</v>
      </c>
      <c r="IUV53" s="775">
        <f t="shared" ref="IUV53" si="4733">IF(OR(IUT26&lt;$C$18,IUT26&gt;($C$18+9)),0,IF($F$2=1,IF($F$53&lt;(INDEX($G$33:$AJ$33,MATCH($E$18,$G$31:$AJ$31))),IUT$28,IUT$38),IUT$28))</f>
        <v>0</v>
      </c>
      <c r="IUW53" s="775">
        <f t="shared" ref="IUW53:IUX53" si="4734">IF(OR(IUU26&lt;$C$18,IUU26&gt;($C$18+9)),0,IF($F$2=1,IF($F$53&lt;(INDEX($G$33:$AJ$33,MATCH($E$18,$G$31:$AJ$31))),IUU$28,IUU$38),IUU$28))</f>
        <v>0</v>
      </c>
      <c r="IUX53" s="775">
        <f t="shared" si="4734"/>
        <v>0</v>
      </c>
      <c r="IUY53" s="775">
        <f t="shared" ref="IUY53" si="4735">IF(OR(IUW26&lt;$C$18,IUW26&gt;($C$18+9)),0,IF($F$2=1,IF($F$53&lt;(INDEX($G$33:$AJ$33,MATCH($E$18,$G$31:$AJ$31))),IUW$28,IUW$38),IUW$28))</f>
        <v>0</v>
      </c>
      <c r="IUZ53" s="775">
        <f t="shared" ref="IUZ53:IVA53" si="4736">IF(OR(IUX26&lt;$C$18,IUX26&gt;($C$18+9)),0,IF($F$2=1,IF($F$53&lt;(INDEX($G$33:$AJ$33,MATCH($E$18,$G$31:$AJ$31))),IUX$28,IUX$38),IUX$28))</f>
        <v>0</v>
      </c>
      <c r="IVA53" s="775">
        <f t="shared" si="4736"/>
        <v>0</v>
      </c>
      <c r="IVB53" s="775">
        <f t="shared" ref="IVB53" si="4737">IF(OR(IUZ26&lt;$C$18,IUZ26&gt;($C$18+9)),0,IF($F$2=1,IF($F$53&lt;(INDEX($G$33:$AJ$33,MATCH($E$18,$G$31:$AJ$31))),IUZ$28,IUZ$38),IUZ$28))</f>
        <v>0</v>
      </c>
      <c r="IVC53" s="775">
        <f t="shared" ref="IVC53:IVD53" si="4738">IF(OR(IVA26&lt;$C$18,IVA26&gt;($C$18+9)),0,IF($F$2=1,IF($F$53&lt;(INDEX($G$33:$AJ$33,MATCH($E$18,$G$31:$AJ$31))),IVA$28,IVA$38),IVA$28))</f>
        <v>0</v>
      </c>
      <c r="IVD53" s="775">
        <f t="shared" si="4738"/>
        <v>0</v>
      </c>
      <c r="IVE53" s="775">
        <f t="shared" ref="IVE53" si="4739">IF(OR(IVC26&lt;$C$18,IVC26&gt;($C$18+9)),0,IF($F$2=1,IF($F$53&lt;(INDEX($G$33:$AJ$33,MATCH($E$18,$G$31:$AJ$31))),IVC$28,IVC$38),IVC$28))</f>
        <v>0</v>
      </c>
      <c r="IVF53" s="775">
        <f t="shared" ref="IVF53:IVG53" si="4740">IF(OR(IVD26&lt;$C$18,IVD26&gt;($C$18+9)),0,IF($F$2=1,IF($F$53&lt;(INDEX($G$33:$AJ$33,MATCH($E$18,$G$31:$AJ$31))),IVD$28,IVD$38),IVD$28))</f>
        <v>0</v>
      </c>
      <c r="IVG53" s="775">
        <f t="shared" si="4740"/>
        <v>0</v>
      </c>
      <c r="IVH53" s="775">
        <f t="shared" ref="IVH53" si="4741">IF(OR(IVF26&lt;$C$18,IVF26&gt;($C$18+9)),0,IF($F$2=1,IF($F$53&lt;(INDEX($G$33:$AJ$33,MATCH($E$18,$G$31:$AJ$31))),IVF$28,IVF$38),IVF$28))</f>
        <v>0</v>
      </c>
      <c r="IVI53" s="775">
        <f t="shared" ref="IVI53:IVJ53" si="4742">IF(OR(IVG26&lt;$C$18,IVG26&gt;($C$18+9)),0,IF($F$2=1,IF($F$53&lt;(INDEX($G$33:$AJ$33,MATCH($E$18,$G$31:$AJ$31))),IVG$28,IVG$38),IVG$28))</f>
        <v>0</v>
      </c>
      <c r="IVJ53" s="775">
        <f t="shared" si="4742"/>
        <v>0</v>
      </c>
      <c r="IVK53" s="775">
        <f t="shared" ref="IVK53" si="4743">IF(OR(IVI26&lt;$C$18,IVI26&gt;($C$18+9)),0,IF($F$2=1,IF($F$53&lt;(INDEX($G$33:$AJ$33,MATCH($E$18,$G$31:$AJ$31))),IVI$28,IVI$38),IVI$28))</f>
        <v>0</v>
      </c>
      <c r="IVL53" s="775">
        <f t="shared" ref="IVL53:IVM53" si="4744">IF(OR(IVJ26&lt;$C$18,IVJ26&gt;($C$18+9)),0,IF($F$2=1,IF($F$53&lt;(INDEX($G$33:$AJ$33,MATCH($E$18,$G$31:$AJ$31))),IVJ$28,IVJ$38),IVJ$28))</f>
        <v>0</v>
      </c>
      <c r="IVM53" s="775">
        <f t="shared" si="4744"/>
        <v>0</v>
      </c>
      <c r="IVN53" s="775">
        <f t="shared" ref="IVN53" si="4745">IF(OR(IVL26&lt;$C$18,IVL26&gt;($C$18+9)),0,IF($F$2=1,IF($F$53&lt;(INDEX($G$33:$AJ$33,MATCH($E$18,$G$31:$AJ$31))),IVL$28,IVL$38),IVL$28))</f>
        <v>0</v>
      </c>
      <c r="IVO53" s="775">
        <f t="shared" ref="IVO53:IVP53" si="4746">IF(OR(IVM26&lt;$C$18,IVM26&gt;($C$18+9)),0,IF($F$2=1,IF($F$53&lt;(INDEX($G$33:$AJ$33,MATCH($E$18,$G$31:$AJ$31))),IVM$28,IVM$38),IVM$28))</f>
        <v>0</v>
      </c>
      <c r="IVP53" s="775">
        <f t="shared" si="4746"/>
        <v>0</v>
      </c>
      <c r="IVQ53" s="775">
        <f t="shared" ref="IVQ53" si="4747">IF(OR(IVO26&lt;$C$18,IVO26&gt;($C$18+9)),0,IF($F$2=1,IF($F$53&lt;(INDEX($G$33:$AJ$33,MATCH($E$18,$G$31:$AJ$31))),IVO$28,IVO$38),IVO$28))</f>
        <v>0</v>
      </c>
      <c r="IVR53" s="775">
        <f t="shared" ref="IVR53:IVS53" si="4748">IF(OR(IVP26&lt;$C$18,IVP26&gt;($C$18+9)),0,IF($F$2=1,IF($F$53&lt;(INDEX($G$33:$AJ$33,MATCH($E$18,$G$31:$AJ$31))),IVP$28,IVP$38),IVP$28))</f>
        <v>0</v>
      </c>
      <c r="IVS53" s="775">
        <f t="shared" si="4748"/>
        <v>0</v>
      </c>
      <c r="IVT53" s="775">
        <f t="shared" ref="IVT53" si="4749">IF(OR(IVR26&lt;$C$18,IVR26&gt;($C$18+9)),0,IF($F$2=1,IF($F$53&lt;(INDEX($G$33:$AJ$33,MATCH($E$18,$G$31:$AJ$31))),IVR$28,IVR$38),IVR$28))</f>
        <v>0</v>
      </c>
      <c r="IVU53" s="775">
        <f t="shared" ref="IVU53:IVV53" si="4750">IF(OR(IVS26&lt;$C$18,IVS26&gt;($C$18+9)),0,IF($F$2=1,IF($F$53&lt;(INDEX($G$33:$AJ$33,MATCH($E$18,$G$31:$AJ$31))),IVS$28,IVS$38),IVS$28))</f>
        <v>0</v>
      </c>
      <c r="IVV53" s="775">
        <f t="shared" si="4750"/>
        <v>0</v>
      </c>
      <c r="IVW53" s="775">
        <f t="shared" ref="IVW53" si="4751">IF(OR(IVU26&lt;$C$18,IVU26&gt;($C$18+9)),0,IF($F$2=1,IF($F$53&lt;(INDEX($G$33:$AJ$33,MATCH($E$18,$G$31:$AJ$31))),IVU$28,IVU$38),IVU$28))</f>
        <v>0</v>
      </c>
      <c r="IVX53" s="775">
        <f t="shared" ref="IVX53:IVY53" si="4752">IF(OR(IVV26&lt;$C$18,IVV26&gt;($C$18+9)),0,IF($F$2=1,IF($F$53&lt;(INDEX($G$33:$AJ$33,MATCH($E$18,$G$31:$AJ$31))),IVV$28,IVV$38),IVV$28))</f>
        <v>0</v>
      </c>
      <c r="IVY53" s="775">
        <f t="shared" si="4752"/>
        <v>0</v>
      </c>
      <c r="IVZ53" s="775">
        <f t="shared" ref="IVZ53" si="4753">IF(OR(IVX26&lt;$C$18,IVX26&gt;($C$18+9)),0,IF($F$2=1,IF($F$53&lt;(INDEX($G$33:$AJ$33,MATCH($E$18,$G$31:$AJ$31))),IVX$28,IVX$38),IVX$28))</f>
        <v>0</v>
      </c>
      <c r="IWA53" s="775">
        <f t="shared" ref="IWA53:IWB53" si="4754">IF(OR(IVY26&lt;$C$18,IVY26&gt;($C$18+9)),0,IF($F$2=1,IF($F$53&lt;(INDEX($G$33:$AJ$33,MATCH($E$18,$G$31:$AJ$31))),IVY$28,IVY$38),IVY$28))</f>
        <v>0</v>
      </c>
      <c r="IWB53" s="775">
        <f t="shared" si="4754"/>
        <v>0</v>
      </c>
      <c r="IWC53" s="775">
        <f t="shared" ref="IWC53" si="4755">IF(OR(IWA26&lt;$C$18,IWA26&gt;($C$18+9)),0,IF($F$2=1,IF($F$53&lt;(INDEX($G$33:$AJ$33,MATCH($E$18,$G$31:$AJ$31))),IWA$28,IWA$38),IWA$28))</f>
        <v>0</v>
      </c>
      <c r="IWD53" s="775">
        <f t="shared" ref="IWD53:IWE53" si="4756">IF(OR(IWB26&lt;$C$18,IWB26&gt;($C$18+9)),0,IF($F$2=1,IF($F$53&lt;(INDEX($G$33:$AJ$33,MATCH($E$18,$G$31:$AJ$31))),IWB$28,IWB$38),IWB$28))</f>
        <v>0</v>
      </c>
      <c r="IWE53" s="775">
        <f t="shared" si="4756"/>
        <v>0</v>
      </c>
      <c r="IWF53" s="775">
        <f t="shared" ref="IWF53" si="4757">IF(OR(IWD26&lt;$C$18,IWD26&gt;($C$18+9)),0,IF($F$2=1,IF($F$53&lt;(INDEX($G$33:$AJ$33,MATCH($E$18,$G$31:$AJ$31))),IWD$28,IWD$38),IWD$28))</f>
        <v>0</v>
      </c>
      <c r="IWG53" s="775">
        <f t="shared" ref="IWG53:IWH53" si="4758">IF(OR(IWE26&lt;$C$18,IWE26&gt;($C$18+9)),0,IF($F$2=1,IF($F$53&lt;(INDEX($G$33:$AJ$33,MATCH($E$18,$G$31:$AJ$31))),IWE$28,IWE$38),IWE$28))</f>
        <v>0</v>
      </c>
      <c r="IWH53" s="775">
        <f t="shared" si="4758"/>
        <v>0</v>
      </c>
      <c r="IWI53" s="775">
        <f t="shared" ref="IWI53" si="4759">IF(OR(IWG26&lt;$C$18,IWG26&gt;($C$18+9)),0,IF($F$2=1,IF($F$53&lt;(INDEX($G$33:$AJ$33,MATCH($E$18,$G$31:$AJ$31))),IWG$28,IWG$38),IWG$28))</f>
        <v>0</v>
      </c>
      <c r="IWJ53" s="775">
        <f t="shared" ref="IWJ53:IWK53" si="4760">IF(OR(IWH26&lt;$C$18,IWH26&gt;($C$18+9)),0,IF($F$2=1,IF($F$53&lt;(INDEX($G$33:$AJ$33,MATCH($E$18,$G$31:$AJ$31))),IWH$28,IWH$38),IWH$28))</f>
        <v>0</v>
      </c>
      <c r="IWK53" s="775">
        <f t="shared" si="4760"/>
        <v>0</v>
      </c>
      <c r="IWL53" s="775">
        <f t="shared" ref="IWL53" si="4761">IF(OR(IWJ26&lt;$C$18,IWJ26&gt;($C$18+9)),0,IF($F$2=1,IF($F$53&lt;(INDEX($G$33:$AJ$33,MATCH($E$18,$G$31:$AJ$31))),IWJ$28,IWJ$38),IWJ$28))</f>
        <v>0</v>
      </c>
      <c r="IWM53" s="775">
        <f t="shared" ref="IWM53:IWN53" si="4762">IF(OR(IWK26&lt;$C$18,IWK26&gt;($C$18+9)),0,IF($F$2=1,IF($F$53&lt;(INDEX($G$33:$AJ$33,MATCH($E$18,$G$31:$AJ$31))),IWK$28,IWK$38),IWK$28))</f>
        <v>0</v>
      </c>
      <c r="IWN53" s="775">
        <f t="shared" si="4762"/>
        <v>0</v>
      </c>
      <c r="IWO53" s="775">
        <f t="shared" ref="IWO53" si="4763">IF(OR(IWM26&lt;$C$18,IWM26&gt;($C$18+9)),0,IF($F$2=1,IF($F$53&lt;(INDEX($G$33:$AJ$33,MATCH($E$18,$G$31:$AJ$31))),IWM$28,IWM$38),IWM$28))</f>
        <v>0</v>
      </c>
      <c r="IWP53" s="775">
        <f t="shared" ref="IWP53:IWQ53" si="4764">IF(OR(IWN26&lt;$C$18,IWN26&gt;($C$18+9)),0,IF($F$2=1,IF($F$53&lt;(INDEX($G$33:$AJ$33,MATCH($E$18,$G$31:$AJ$31))),IWN$28,IWN$38),IWN$28))</f>
        <v>0</v>
      </c>
      <c r="IWQ53" s="775">
        <f t="shared" si="4764"/>
        <v>0</v>
      </c>
      <c r="IWR53" s="775">
        <f t="shared" ref="IWR53" si="4765">IF(OR(IWP26&lt;$C$18,IWP26&gt;($C$18+9)),0,IF($F$2=1,IF($F$53&lt;(INDEX($G$33:$AJ$33,MATCH($E$18,$G$31:$AJ$31))),IWP$28,IWP$38),IWP$28))</f>
        <v>0</v>
      </c>
      <c r="IWS53" s="775">
        <f t="shared" ref="IWS53:IWT53" si="4766">IF(OR(IWQ26&lt;$C$18,IWQ26&gt;($C$18+9)),0,IF($F$2=1,IF($F$53&lt;(INDEX($G$33:$AJ$33,MATCH($E$18,$G$31:$AJ$31))),IWQ$28,IWQ$38),IWQ$28))</f>
        <v>0</v>
      </c>
      <c r="IWT53" s="775">
        <f t="shared" si="4766"/>
        <v>0</v>
      </c>
      <c r="IWU53" s="775">
        <f t="shared" ref="IWU53" si="4767">IF(OR(IWS26&lt;$C$18,IWS26&gt;($C$18+9)),0,IF($F$2=1,IF($F$53&lt;(INDEX($G$33:$AJ$33,MATCH($E$18,$G$31:$AJ$31))),IWS$28,IWS$38),IWS$28))</f>
        <v>0</v>
      </c>
      <c r="IWV53" s="775">
        <f t="shared" ref="IWV53:IWW53" si="4768">IF(OR(IWT26&lt;$C$18,IWT26&gt;($C$18+9)),0,IF($F$2=1,IF($F$53&lt;(INDEX($G$33:$AJ$33,MATCH($E$18,$G$31:$AJ$31))),IWT$28,IWT$38),IWT$28))</f>
        <v>0</v>
      </c>
      <c r="IWW53" s="775">
        <f t="shared" si="4768"/>
        <v>0</v>
      </c>
      <c r="IWX53" s="775">
        <f t="shared" ref="IWX53" si="4769">IF(OR(IWV26&lt;$C$18,IWV26&gt;($C$18+9)),0,IF($F$2=1,IF($F$53&lt;(INDEX($G$33:$AJ$33,MATCH($E$18,$G$31:$AJ$31))),IWV$28,IWV$38),IWV$28))</f>
        <v>0</v>
      </c>
      <c r="IWY53" s="775">
        <f t="shared" ref="IWY53:IWZ53" si="4770">IF(OR(IWW26&lt;$C$18,IWW26&gt;($C$18+9)),0,IF($F$2=1,IF($F$53&lt;(INDEX($G$33:$AJ$33,MATCH($E$18,$G$31:$AJ$31))),IWW$28,IWW$38),IWW$28))</f>
        <v>0</v>
      </c>
      <c r="IWZ53" s="775">
        <f t="shared" si="4770"/>
        <v>0</v>
      </c>
      <c r="IXA53" s="775">
        <f t="shared" ref="IXA53" si="4771">IF(OR(IWY26&lt;$C$18,IWY26&gt;($C$18+9)),0,IF($F$2=1,IF($F$53&lt;(INDEX($G$33:$AJ$33,MATCH($E$18,$G$31:$AJ$31))),IWY$28,IWY$38),IWY$28))</f>
        <v>0</v>
      </c>
      <c r="IXB53" s="775">
        <f t="shared" ref="IXB53:IXC53" si="4772">IF(OR(IWZ26&lt;$C$18,IWZ26&gt;($C$18+9)),0,IF($F$2=1,IF($F$53&lt;(INDEX($G$33:$AJ$33,MATCH($E$18,$G$31:$AJ$31))),IWZ$28,IWZ$38),IWZ$28))</f>
        <v>0</v>
      </c>
      <c r="IXC53" s="775">
        <f t="shared" si="4772"/>
        <v>0</v>
      </c>
      <c r="IXD53" s="775">
        <f t="shared" ref="IXD53" si="4773">IF(OR(IXB26&lt;$C$18,IXB26&gt;($C$18+9)),0,IF($F$2=1,IF($F$53&lt;(INDEX($G$33:$AJ$33,MATCH($E$18,$G$31:$AJ$31))),IXB$28,IXB$38),IXB$28))</f>
        <v>0</v>
      </c>
      <c r="IXE53" s="775">
        <f t="shared" ref="IXE53:IXF53" si="4774">IF(OR(IXC26&lt;$C$18,IXC26&gt;($C$18+9)),0,IF($F$2=1,IF($F$53&lt;(INDEX($G$33:$AJ$33,MATCH($E$18,$G$31:$AJ$31))),IXC$28,IXC$38),IXC$28))</f>
        <v>0</v>
      </c>
      <c r="IXF53" s="775">
        <f t="shared" si="4774"/>
        <v>0</v>
      </c>
      <c r="IXG53" s="775">
        <f t="shared" ref="IXG53" si="4775">IF(OR(IXE26&lt;$C$18,IXE26&gt;($C$18+9)),0,IF($F$2=1,IF($F$53&lt;(INDEX($G$33:$AJ$33,MATCH($E$18,$G$31:$AJ$31))),IXE$28,IXE$38),IXE$28))</f>
        <v>0</v>
      </c>
      <c r="IXH53" s="775">
        <f t="shared" ref="IXH53:IXI53" si="4776">IF(OR(IXF26&lt;$C$18,IXF26&gt;($C$18+9)),0,IF($F$2=1,IF($F$53&lt;(INDEX($G$33:$AJ$33,MATCH($E$18,$G$31:$AJ$31))),IXF$28,IXF$38),IXF$28))</f>
        <v>0</v>
      </c>
      <c r="IXI53" s="775">
        <f t="shared" si="4776"/>
        <v>0</v>
      </c>
      <c r="IXJ53" s="775">
        <f t="shared" ref="IXJ53" si="4777">IF(OR(IXH26&lt;$C$18,IXH26&gt;($C$18+9)),0,IF($F$2=1,IF($F$53&lt;(INDEX($G$33:$AJ$33,MATCH($E$18,$G$31:$AJ$31))),IXH$28,IXH$38),IXH$28))</f>
        <v>0</v>
      </c>
      <c r="IXK53" s="775">
        <f t="shared" ref="IXK53:IXL53" si="4778">IF(OR(IXI26&lt;$C$18,IXI26&gt;($C$18+9)),0,IF($F$2=1,IF($F$53&lt;(INDEX($G$33:$AJ$33,MATCH($E$18,$G$31:$AJ$31))),IXI$28,IXI$38),IXI$28))</f>
        <v>0</v>
      </c>
      <c r="IXL53" s="775">
        <f t="shared" si="4778"/>
        <v>0</v>
      </c>
      <c r="IXM53" s="775">
        <f t="shared" ref="IXM53" si="4779">IF(OR(IXK26&lt;$C$18,IXK26&gt;($C$18+9)),0,IF($F$2=1,IF($F$53&lt;(INDEX($G$33:$AJ$33,MATCH($E$18,$G$31:$AJ$31))),IXK$28,IXK$38),IXK$28))</f>
        <v>0</v>
      </c>
      <c r="IXN53" s="775">
        <f t="shared" ref="IXN53:IXO53" si="4780">IF(OR(IXL26&lt;$C$18,IXL26&gt;($C$18+9)),0,IF($F$2=1,IF($F$53&lt;(INDEX($G$33:$AJ$33,MATCH($E$18,$G$31:$AJ$31))),IXL$28,IXL$38),IXL$28))</f>
        <v>0</v>
      </c>
      <c r="IXO53" s="775">
        <f t="shared" si="4780"/>
        <v>0</v>
      </c>
      <c r="IXP53" s="775">
        <f t="shared" ref="IXP53" si="4781">IF(OR(IXN26&lt;$C$18,IXN26&gt;($C$18+9)),0,IF($F$2=1,IF($F$53&lt;(INDEX($G$33:$AJ$33,MATCH($E$18,$G$31:$AJ$31))),IXN$28,IXN$38),IXN$28))</f>
        <v>0</v>
      </c>
      <c r="IXQ53" s="775">
        <f t="shared" ref="IXQ53:IXR53" si="4782">IF(OR(IXO26&lt;$C$18,IXO26&gt;($C$18+9)),0,IF($F$2=1,IF($F$53&lt;(INDEX($G$33:$AJ$33,MATCH($E$18,$G$31:$AJ$31))),IXO$28,IXO$38),IXO$28))</f>
        <v>0</v>
      </c>
      <c r="IXR53" s="775">
        <f t="shared" si="4782"/>
        <v>0</v>
      </c>
      <c r="IXS53" s="775">
        <f t="shared" ref="IXS53" si="4783">IF(OR(IXQ26&lt;$C$18,IXQ26&gt;($C$18+9)),0,IF($F$2=1,IF($F$53&lt;(INDEX($G$33:$AJ$33,MATCH($E$18,$G$31:$AJ$31))),IXQ$28,IXQ$38),IXQ$28))</f>
        <v>0</v>
      </c>
      <c r="IXT53" s="775">
        <f t="shared" ref="IXT53:IXU53" si="4784">IF(OR(IXR26&lt;$C$18,IXR26&gt;($C$18+9)),0,IF($F$2=1,IF($F$53&lt;(INDEX($G$33:$AJ$33,MATCH($E$18,$G$31:$AJ$31))),IXR$28,IXR$38),IXR$28))</f>
        <v>0</v>
      </c>
      <c r="IXU53" s="775">
        <f t="shared" si="4784"/>
        <v>0</v>
      </c>
      <c r="IXV53" s="775">
        <f t="shared" ref="IXV53" si="4785">IF(OR(IXT26&lt;$C$18,IXT26&gt;($C$18+9)),0,IF($F$2=1,IF($F$53&lt;(INDEX($G$33:$AJ$33,MATCH($E$18,$G$31:$AJ$31))),IXT$28,IXT$38),IXT$28))</f>
        <v>0</v>
      </c>
      <c r="IXW53" s="775">
        <f t="shared" ref="IXW53:IXX53" si="4786">IF(OR(IXU26&lt;$C$18,IXU26&gt;($C$18+9)),0,IF($F$2=1,IF($F$53&lt;(INDEX($G$33:$AJ$33,MATCH($E$18,$G$31:$AJ$31))),IXU$28,IXU$38),IXU$28))</f>
        <v>0</v>
      </c>
      <c r="IXX53" s="775">
        <f t="shared" si="4786"/>
        <v>0</v>
      </c>
      <c r="IXY53" s="775">
        <f t="shared" ref="IXY53" si="4787">IF(OR(IXW26&lt;$C$18,IXW26&gt;($C$18+9)),0,IF($F$2=1,IF($F$53&lt;(INDEX($G$33:$AJ$33,MATCH($E$18,$G$31:$AJ$31))),IXW$28,IXW$38),IXW$28))</f>
        <v>0</v>
      </c>
      <c r="IXZ53" s="775">
        <f t="shared" ref="IXZ53:IYA53" si="4788">IF(OR(IXX26&lt;$C$18,IXX26&gt;($C$18+9)),0,IF($F$2=1,IF($F$53&lt;(INDEX($G$33:$AJ$33,MATCH($E$18,$G$31:$AJ$31))),IXX$28,IXX$38),IXX$28))</f>
        <v>0</v>
      </c>
      <c r="IYA53" s="775">
        <f t="shared" si="4788"/>
        <v>0</v>
      </c>
      <c r="IYB53" s="775">
        <f t="shared" ref="IYB53" si="4789">IF(OR(IXZ26&lt;$C$18,IXZ26&gt;($C$18+9)),0,IF($F$2=1,IF($F$53&lt;(INDEX($G$33:$AJ$33,MATCH($E$18,$G$31:$AJ$31))),IXZ$28,IXZ$38),IXZ$28))</f>
        <v>0</v>
      </c>
      <c r="IYC53" s="775">
        <f t="shared" ref="IYC53:IYD53" si="4790">IF(OR(IYA26&lt;$C$18,IYA26&gt;($C$18+9)),0,IF($F$2=1,IF($F$53&lt;(INDEX($G$33:$AJ$33,MATCH($E$18,$G$31:$AJ$31))),IYA$28,IYA$38),IYA$28))</f>
        <v>0</v>
      </c>
      <c r="IYD53" s="775">
        <f t="shared" si="4790"/>
        <v>0</v>
      </c>
      <c r="IYE53" s="775">
        <f t="shared" ref="IYE53" si="4791">IF(OR(IYC26&lt;$C$18,IYC26&gt;($C$18+9)),0,IF($F$2=1,IF($F$53&lt;(INDEX($G$33:$AJ$33,MATCH($E$18,$G$31:$AJ$31))),IYC$28,IYC$38),IYC$28))</f>
        <v>0</v>
      </c>
      <c r="IYF53" s="775">
        <f t="shared" ref="IYF53:IYG53" si="4792">IF(OR(IYD26&lt;$C$18,IYD26&gt;($C$18+9)),0,IF($F$2=1,IF($F$53&lt;(INDEX($G$33:$AJ$33,MATCH($E$18,$G$31:$AJ$31))),IYD$28,IYD$38),IYD$28))</f>
        <v>0</v>
      </c>
      <c r="IYG53" s="775">
        <f t="shared" si="4792"/>
        <v>0</v>
      </c>
      <c r="IYH53" s="775">
        <f t="shared" ref="IYH53" si="4793">IF(OR(IYF26&lt;$C$18,IYF26&gt;($C$18+9)),0,IF($F$2=1,IF($F$53&lt;(INDEX($G$33:$AJ$33,MATCH($E$18,$G$31:$AJ$31))),IYF$28,IYF$38),IYF$28))</f>
        <v>0</v>
      </c>
      <c r="IYI53" s="775">
        <f t="shared" ref="IYI53:IYJ53" si="4794">IF(OR(IYG26&lt;$C$18,IYG26&gt;($C$18+9)),0,IF($F$2=1,IF($F$53&lt;(INDEX($G$33:$AJ$33,MATCH($E$18,$G$31:$AJ$31))),IYG$28,IYG$38),IYG$28))</f>
        <v>0</v>
      </c>
      <c r="IYJ53" s="775">
        <f t="shared" si="4794"/>
        <v>0</v>
      </c>
      <c r="IYK53" s="775">
        <f t="shared" ref="IYK53" si="4795">IF(OR(IYI26&lt;$C$18,IYI26&gt;($C$18+9)),0,IF($F$2=1,IF($F$53&lt;(INDEX($G$33:$AJ$33,MATCH($E$18,$G$31:$AJ$31))),IYI$28,IYI$38),IYI$28))</f>
        <v>0</v>
      </c>
      <c r="IYL53" s="775">
        <f t="shared" ref="IYL53:IYM53" si="4796">IF(OR(IYJ26&lt;$C$18,IYJ26&gt;($C$18+9)),0,IF($F$2=1,IF($F$53&lt;(INDEX($G$33:$AJ$33,MATCH($E$18,$G$31:$AJ$31))),IYJ$28,IYJ$38),IYJ$28))</f>
        <v>0</v>
      </c>
      <c r="IYM53" s="775">
        <f t="shared" si="4796"/>
        <v>0</v>
      </c>
      <c r="IYN53" s="775">
        <f t="shared" ref="IYN53" si="4797">IF(OR(IYL26&lt;$C$18,IYL26&gt;($C$18+9)),0,IF($F$2=1,IF($F$53&lt;(INDEX($G$33:$AJ$33,MATCH($E$18,$G$31:$AJ$31))),IYL$28,IYL$38),IYL$28))</f>
        <v>0</v>
      </c>
      <c r="IYO53" s="775">
        <f t="shared" ref="IYO53:IYP53" si="4798">IF(OR(IYM26&lt;$C$18,IYM26&gt;($C$18+9)),0,IF($F$2=1,IF($F$53&lt;(INDEX($G$33:$AJ$33,MATCH($E$18,$G$31:$AJ$31))),IYM$28,IYM$38),IYM$28))</f>
        <v>0</v>
      </c>
      <c r="IYP53" s="775">
        <f t="shared" si="4798"/>
        <v>0</v>
      </c>
      <c r="IYQ53" s="775">
        <f t="shared" ref="IYQ53" si="4799">IF(OR(IYO26&lt;$C$18,IYO26&gt;($C$18+9)),0,IF($F$2=1,IF($F$53&lt;(INDEX($G$33:$AJ$33,MATCH($E$18,$G$31:$AJ$31))),IYO$28,IYO$38),IYO$28))</f>
        <v>0</v>
      </c>
      <c r="IYR53" s="775">
        <f t="shared" ref="IYR53:IYS53" si="4800">IF(OR(IYP26&lt;$C$18,IYP26&gt;($C$18+9)),0,IF($F$2=1,IF($F$53&lt;(INDEX($G$33:$AJ$33,MATCH($E$18,$G$31:$AJ$31))),IYP$28,IYP$38),IYP$28))</f>
        <v>0</v>
      </c>
      <c r="IYS53" s="775">
        <f t="shared" si="4800"/>
        <v>0</v>
      </c>
      <c r="IYT53" s="775">
        <f t="shared" ref="IYT53" si="4801">IF(OR(IYR26&lt;$C$18,IYR26&gt;($C$18+9)),0,IF($F$2=1,IF($F$53&lt;(INDEX($G$33:$AJ$33,MATCH($E$18,$G$31:$AJ$31))),IYR$28,IYR$38),IYR$28))</f>
        <v>0</v>
      </c>
      <c r="IYU53" s="775">
        <f t="shared" ref="IYU53:IYV53" si="4802">IF(OR(IYS26&lt;$C$18,IYS26&gt;($C$18+9)),0,IF($F$2=1,IF($F$53&lt;(INDEX($G$33:$AJ$33,MATCH($E$18,$G$31:$AJ$31))),IYS$28,IYS$38),IYS$28))</f>
        <v>0</v>
      </c>
      <c r="IYV53" s="775">
        <f t="shared" si="4802"/>
        <v>0</v>
      </c>
      <c r="IYW53" s="775">
        <f t="shared" ref="IYW53" si="4803">IF(OR(IYU26&lt;$C$18,IYU26&gt;($C$18+9)),0,IF($F$2=1,IF($F$53&lt;(INDEX($G$33:$AJ$33,MATCH($E$18,$G$31:$AJ$31))),IYU$28,IYU$38),IYU$28))</f>
        <v>0</v>
      </c>
      <c r="IYX53" s="775">
        <f t="shared" ref="IYX53:IYY53" si="4804">IF(OR(IYV26&lt;$C$18,IYV26&gt;($C$18+9)),0,IF($F$2=1,IF($F$53&lt;(INDEX($G$33:$AJ$33,MATCH($E$18,$G$31:$AJ$31))),IYV$28,IYV$38),IYV$28))</f>
        <v>0</v>
      </c>
      <c r="IYY53" s="775">
        <f t="shared" si="4804"/>
        <v>0</v>
      </c>
      <c r="IYZ53" s="775">
        <f t="shared" ref="IYZ53" si="4805">IF(OR(IYX26&lt;$C$18,IYX26&gt;($C$18+9)),0,IF($F$2=1,IF($F$53&lt;(INDEX($G$33:$AJ$33,MATCH($E$18,$G$31:$AJ$31))),IYX$28,IYX$38),IYX$28))</f>
        <v>0</v>
      </c>
      <c r="IZA53" s="775">
        <f t="shared" ref="IZA53:IZB53" si="4806">IF(OR(IYY26&lt;$C$18,IYY26&gt;($C$18+9)),0,IF($F$2=1,IF($F$53&lt;(INDEX($G$33:$AJ$33,MATCH($E$18,$G$31:$AJ$31))),IYY$28,IYY$38),IYY$28))</f>
        <v>0</v>
      </c>
      <c r="IZB53" s="775">
        <f t="shared" si="4806"/>
        <v>0</v>
      </c>
      <c r="IZC53" s="775">
        <f t="shared" ref="IZC53" si="4807">IF(OR(IZA26&lt;$C$18,IZA26&gt;($C$18+9)),0,IF($F$2=1,IF($F$53&lt;(INDEX($G$33:$AJ$33,MATCH($E$18,$G$31:$AJ$31))),IZA$28,IZA$38),IZA$28))</f>
        <v>0</v>
      </c>
      <c r="IZD53" s="775">
        <f t="shared" ref="IZD53:IZE53" si="4808">IF(OR(IZB26&lt;$C$18,IZB26&gt;($C$18+9)),0,IF($F$2=1,IF($F$53&lt;(INDEX($G$33:$AJ$33,MATCH($E$18,$G$31:$AJ$31))),IZB$28,IZB$38),IZB$28))</f>
        <v>0</v>
      </c>
      <c r="IZE53" s="775">
        <f t="shared" si="4808"/>
        <v>0</v>
      </c>
      <c r="IZF53" s="775">
        <f t="shared" ref="IZF53" si="4809">IF(OR(IZD26&lt;$C$18,IZD26&gt;($C$18+9)),0,IF($F$2=1,IF($F$53&lt;(INDEX($G$33:$AJ$33,MATCH($E$18,$G$31:$AJ$31))),IZD$28,IZD$38),IZD$28))</f>
        <v>0</v>
      </c>
      <c r="IZG53" s="775">
        <f t="shared" ref="IZG53:IZH53" si="4810">IF(OR(IZE26&lt;$C$18,IZE26&gt;($C$18+9)),0,IF($F$2=1,IF($F$53&lt;(INDEX($G$33:$AJ$33,MATCH($E$18,$G$31:$AJ$31))),IZE$28,IZE$38),IZE$28))</f>
        <v>0</v>
      </c>
      <c r="IZH53" s="775">
        <f t="shared" si="4810"/>
        <v>0</v>
      </c>
      <c r="IZI53" s="775">
        <f t="shared" ref="IZI53" si="4811">IF(OR(IZG26&lt;$C$18,IZG26&gt;($C$18+9)),0,IF($F$2=1,IF($F$53&lt;(INDEX($G$33:$AJ$33,MATCH($E$18,$G$31:$AJ$31))),IZG$28,IZG$38),IZG$28))</f>
        <v>0</v>
      </c>
      <c r="IZJ53" s="775">
        <f t="shared" ref="IZJ53:IZK53" si="4812">IF(OR(IZH26&lt;$C$18,IZH26&gt;($C$18+9)),0,IF($F$2=1,IF($F$53&lt;(INDEX($G$33:$AJ$33,MATCH($E$18,$G$31:$AJ$31))),IZH$28,IZH$38),IZH$28))</f>
        <v>0</v>
      </c>
      <c r="IZK53" s="775">
        <f t="shared" si="4812"/>
        <v>0</v>
      </c>
      <c r="IZL53" s="775">
        <f t="shared" ref="IZL53" si="4813">IF(OR(IZJ26&lt;$C$18,IZJ26&gt;($C$18+9)),0,IF($F$2=1,IF($F$53&lt;(INDEX($G$33:$AJ$33,MATCH($E$18,$G$31:$AJ$31))),IZJ$28,IZJ$38),IZJ$28))</f>
        <v>0</v>
      </c>
      <c r="IZM53" s="775">
        <f t="shared" ref="IZM53:IZN53" si="4814">IF(OR(IZK26&lt;$C$18,IZK26&gt;($C$18+9)),0,IF($F$2=1,IF($F$53&lt;(INDEX($G$33:$AJ$33,MATCH($E$18,$G$31:$AJ$31))),IZK$28,IZK$38),IZK$28))</f>
        <v>0</v>
      </c>
      <c r="IZN53" s="775">
        <f t="shared" si="4814"/>
        <v>0</v>
      </c>
      <c r="IZO53" s="775">
        <f t="shared" ref="IZO53" si="4815">IF(OR(IZM26&lt;$C$18,IZM26&gt;($C$18+9)),0,IF($F$2=1,IF($F$53&lt;(INDEX($G$33:$AJ$33,MATCH($E$18,$G$31:$AJ$31))),IZM$28,IZM$38),IZM$28))</f>
        <v>0</v>
      </c>
      <c r="IZP53" s="775">
        <f t="shared" ref="IZP53:IZQ53" si="4816">IF(OR(IZN26&lt;$C$18,IZN26&gt;($C$18+9)),0,IF($F$2=1,IF($F$53&lt;(INDEX($G$33:$AJ$33,MATCH($E$18,$G$31:$AJ$31))),IZN$28,IZN$38),IZN$28))</f>
        <v>0</v>
      </c>
      <c r="IZQ53" s="775">
        <f t="shared" si="4816"/>
        <v>0</v>
      </c>
      <c r="IZR53" s="775">
        <f t="shared" ref="IZR53" si="4817">IF(OR(IZP26&lt;$C$18,IZP26&gt;($C$18+9)),0,IF($F$2=1,IF($F$53&lt;(INDEX($G$33:$AJ$33,MATCH($E$18,$G$31:$AJ$31))),IZP$28,IZP$38),IZP$28))</f>
        <v>0</v>
      </c>
      <c r="IZS53" s="775">
        <f t="shared" ref="IZS53:IZT53" si="4818">IF(OR(IZQ26&lt;$C$18,IZQ26&gt;($C$18+9)),0,IF($F$2=1,IF($F$53&lt;(INDEX($G$33:$AJ$33,MATCH($E$18,$G$31:$AJ$31))),IZQ$28,IZQ$38),IZQ$28))</f>
        <v>0</v>
      </c>
      <c r="IZT53" s="775">
        <f t="shared" si="4818"/>
        <v>0</v>
      </c>
      <c r="IZU53" s="775">
        <f t="shared" ref="IZU53" si="4819">IF(OR(IZS26&lt;$C$18,IZS26&gt;($C$18+9)),0,IF($F$2=1,IF($F$53&lt;(INDEX($G$33:$AJ$33,MATCH($E$18,$G$31:$AJ$31))),IZS$28,IZS$38),IZS$28))</f>
        <v>0</v>
      </c>
      <c r="IZV53" s="775">
        <f t="shared" ref="IZV53:IZW53" si="4820">IF(OR(IZT26&lt;$C$18,IZT26&gt;($C$18+9)),0,IF($F$2=1,IF($F$53&lt;(INDEX($G$33:$AJ$33,MATCH($E$18,$G$31:$AJ$31))),IZT$28,IZT$38),IZT$28))</f>
        <v>0</v>
      </c>
      <c r="IZW53" s="775">
        <f t="shared" si="4820"/>
        <v>0</v>
      </c>
      <c r="IZX53" s="775">
        <f t="shared" ref="IZX53" si="4821">IF(OR(IZV26&lt;$C$18,IZV26&gt;($C$18+9)),0,IF($F$2=1,IF($F$53&lt;(INDEX($G$33:$AJ$33,MATCH($E$18,$G$31:$AJ$31))),IZV$28,IZV$38),IZV$28))</f>
        <v>0</v>
      </c>
      <c r="IZY53" s="775">
        <f t="shared" ref="IZY53:IZZ53" si="4822">IF(OR(IZW26&lt;$C$18,IZW26&gt;($C$18+9)),0,IF($F$2=1,IF($F$53&lt;(INDEX($G$33:$AJ$33,MATCH($E$18,$G$31:$AJ$31))),IZW$28,IZW$38),IZW$28))</f>
        <v>0</v>
      </c>
      <c r="IZZ53" s="775">
        <f t="shared" si="4822"/>
        <v>0</v>
      </c>
      <c r="JAA53" s="775">
        <f t="shared" ref="JAA53" si="4823">IF(OR(IZY26&lt;$C$18,IZY26&gt;($C$18+9)),0,IF($F$2=1,IF($F$53&lt;(INDEX($G$33:$AJ$33,MATCH($E$18,$G$31:$AJ$31))),IZY$28,IZY$38),IZY$28))</f>
        <v>0</v>
      </c>
      <c r="JAB53" s="775">
        <f t="shared" ref="JAB53:JAC53" si="4824">IF(OR(IZZ26&lt;$C$18,IZZ26&gt;($C$18+9)),0,IF($F$2=1,IF($F$53&lt;(INDEX($G$33:$AJ$33,MATCH($E$18,$G$31:$AJ$31))),IZZ$28,IZZ$38),IZZ$28))</f>
        <v>0</v>
      </c>
      <c r="JAC53" s="775">
        <f t="shared" si="4824"/>
        <v>0</v>
      </c>
      <c r="JAD53" s="775">
        <f t="shared" ref="JAD53" si="4825">IF(OR(JAB26&lt;$C$18,JAB26&gt;($C$18+9)),0,IF($F$2=1,IF($F$53&lt;(INDEX($G$33:$AJ$33,MATCH($E$18,$G$31:$AJ$31))),JAB$28,JAB$38),JAB$28))</f>
        <v>0</v>
      </c>
      <c r="JAE53" s="775">
        <f t="shared" ref="JAE53:JAF53" si="4826">IF(OR(JAC26&lt;$C$18,JAC26&gt;($C$18+9)),0,IF($F$2=1,IF($F$53&lt;(INDEX($G$33:$AJ$33,MATCH($E$18,$G$31:$AJ$31))),JAC$28,JAC$38),JAC$28))</f>
        <v>0</v>
      </c>
      <c r="JAF53" s="775">
        <f t="shared" si="4826"/>
        <v>0</v>
      </c>
      <c r="JAG53" s="775">
        <f t="shared" ref="JAG53" si="4827">IF(OR(JAE26&lt;$C$18,JAE26&gt;($C$18+9)),0,IF($F$2=1,IF($F$53&lt;(INDEX($G$33:$AJ$33,MATCH($E$18,$G$31:$AJ$31))),JAE$28,JAE$38),JAE$28))</f>
        <v>0</v>
      </c>
      <c r="JAH53" s="775">
        <f t="shared" ref="JAH53:JAI53" si="4828">IF(OR(JAF26&lt;$C$18,JAF26&gt;($C$18+9)),0,IF($F$2=1,IF($F$53&lt;(INDEX($G$33:$AJ$33,MATCH($E$18,$G$31:$AJ$31))),JAF$28,JAF$38),JAF$28))</f>
        <v>0</v>
      </c>
      <c r="JAI53" s="775">
        <f t="shared" si="4828"/>
        <v>0</v>
      </c>
      <c r="JAJ53" s="775">
        <f t="shared" ref="JAJ53" si="4829">IF(OR(JAH26&lt;$C$18,JAH26&gt;($C$18+9)),0,IF($F$2=1,IF($F$53&lt;(INDEX($G$33:$AJ$33,MATCH($E$18,$G$31:$AJ$31))),JAH$28,JAH$38),JAH$28))</f>
        <v>0</v>
      </c>
      <c r="JAK53" s="775">
        <f t="shared" ref="JAK53:JAL53" si="4830">IF(OR(JAI26&lt;$C$18,JAI26&gt;($C$18+9)),0,IF($F$2=1,IF($F$53&lt;(INDEX($G$33:$AJ$33,MATCH($E$18,$G$31:$AJ$31))),JAI$28,JAI$38),JAI$28))</f>
        <v>0</v>
      </c>
      <c r="JAL53" s="775">
        <f t="shared" si="4830"/>
        <v>0</v>
      </c>
      <c r="JAM53" s="775">
        <f t="shared" ref="JAM53" si="4831">IF(OR(JAK26&lt;$C$18,JAK26&gt;($C$18+9)),0,IF($F$2=1,IF($F$53&lt;(INDEX($G$33:$AJ$33,MATCH($E$18,$G$31:$AJ$31))),JAK$28,JAK$38),JAK$28))</f>
        <v>0</v>
      </c>
      <c r="JAN53" s="775">
        <f t="shared" ref="JAN53:JAO53" si="4832">IF(OR(JAL26&lt;$C$18,JAL26&gt;($C$18+9)),0,IF($F$2=1,IF($F$53&lt;(INDEX($G$33:$AJ$33,MATCH($E$18,$G$31:$AJ$31))),JAL$28,JAL$38),JAL$28))</f>
        <v>0</v>
      </c>
      <c r="JAO53" s="775">
        <f t="shared" si="4832"/>
        <v>0</v>
      </c>
      <c r="JAP53" s="775">
        <f t="shared" ref="JAP53" si="4833">IF(OR(JAN26&lt;$C$18,JAN26&gt;($C$18+9)),0,IF($F$2=1,IF($F$53&lt;(INDEX($G$33:$AJ$33,MATCH($E$18,$G$31:$AJ$31))),JAN$28,JAN$38),JAN$28))</f>
        <v>0</v>
      </c>
      <c r="JAQ53" s="775">
        <f t="shared" ref="JAQ53:JAR53" si="4834">IF(OR(JAO26&lt;$C$18,JAO26&gt;($C$18+9)),0,IF($F$2=1,IF($F$53&lt;(INDEX($G$33:$AJ$33,MATCH($E$18,$G$31:$AJ$31))),JAO$28,JAO$38),JAO$28))</f>
        <v>0</v>
      </c>
      <c r="JAR53" s="775">
        <f t="shared" si="4834"/>
        <v>0</v>
      </c>
      <c r="JAS53" s="775">
        <f t="shared" ref="JAS53" si="4835">IF(OR(JAQ26&lt;$C$18,JAQ26&gt;($C$18+9)),0,IF($F$2=1,IF($F$53&lt;(INDEX($G$33:$AJ$33,MATCH($E$18,$G$31:$AJ$31))),JAQ$28,JAQ$38),JAQ$28))</f>
        <v>0</v>
      </c>
      <c r="JAT53" s="775">
        <f t="shared" ref="JAT53:JAU53" si="4836">IF(OR(JAR26&lt;$C$18,JAR26&gt;($C$18+9)),0,IF($F$2=1,IF($F$53&lt;(INDEX($G$33:$AJ$33,MATCH($E$18,$G$31:$AJ$31))),JAR$28,JAR$38),JAR$28))</f>
        <v>0</v>
      </c>
      <c r="JAU53" s="775">
        <f t="shared" si="4836"/>
        <v>0</v>
      </c>
      <c r="JAV53" s="775">
        <f t="shared" ref="JAV53" si="4837">IF(OR(JAT26&lt;$C$18,JAT26&gt;($C$18+9)),0,IF($F$2=1,IF($F$53&lt;(INDEX($G$33:$AJ$33,MATCH($E$18,$G$31:$AJ$31))),JAT$28,JAT$38),JAT$28))</f>
        <v>0</v>
      </c>
      <c r="JAW53" s="775">
        <f t="shared" ref="JAW53:JAX53" si="4838">IF(OR(JAU26&lt;$C$18,JAU26&gt;($C$18+9)),0,IF($F$2=1,IF($F$53&lt;(INDEX($G$33:$AJ$33,MATCH($E$18,$G$31:$AJ$31))),JAU$28,JAU$38),JAU$28))</f>
        <v>0</v>
      </c>
      <c r="JAX53" s="775">
        <f t="shared" si="4838"/>
        <v>0</v>
      </c>
      <c r="JAY53" s="775">
        <f t="shared" ref="JAY53" si="4839">IF(OR(JAW26&lt;$C$18,JAW26&gt;($C$18+9)),0,IF($F$2=1,IF($F$53&lt;(INDEX($G$33:$AJ$33,MATCH($E$18,$G$31:$AJ$31))),JAW$28,JAW$38),JAW$28))</f>
        <v>0</v>
      </c>
      <c r="JAZ53" s="775">
        <f t="shared" ref="JAZ53:JBA53" si="4840">IF(OR(JAX26&lt;$C$18,JAX26&gt;($C$18+9)),0,IF($F$2=1,IF($F$53&lt;(INDEX($G$33:$AJ$33,MATCH($E$18,$G$31:$AJ$31))),JAX$28,JAX$38),JAX$28))</f>
        <v>0</v>
      </c>
      <c r="JBA53" s="775">
        <f t="shared" si="4840"/>
        <v>0</v>
      </c>
      <c r="JBB53" s="775">
        <f t="shared" ref="JBB53" si="4841">IF(OR(JAZ26&lt;$C$18,JAZ26&gt;($C$18+9)),0,IF($F$2=1,IF($F$53&lt;(INDEX($G$33:$AJ$33,MATCH($E$18,$G$31:$AJ$31))),JAZ$28,JAZ$38),JAZ$28))</f>
        <v>0</v>
      </c>
      <c r="JBC53" s="775">
        <f t="shared" ref="JBC53:JBD53" si="4842">IF(OR(JBA26&lt;$C$18,JBA26&gt;($C$18+9)),0,IF($F$2=1,IF($F$53&lt;(INDEX($G$33:$AJ$33,MATCH($E$18,$G$31:$AJ$31))),JBA$28,JBA$38),JBA$28))</f>
        <v>0</v>
      </c>
      <c r="JBD53" s="775">
        <f t="shared" si="4842"/>
        <v>0</v>
      </c>
      <c r="JBE53" s="775">
        <f t="shared" ref="JBE53" si="4843">IF(OR(JBC26&lt;$C$18,JBC26&gt;($C$18+9)),0,IF($F$2=1,IF($F$53&lt;(INDEX($G$33:$AJ$33,MATCH($E$18,$G$31:$AJ$31))),JBC$28,JBC$38),JBC$28))</f>
        <v>0</v>
      </c>
      <c r="JBF53" s="775">
        <f t="shared" ref="JBF53:JBG53" si="4844">IF(OR(JBD26&lt;$C$18,JBD26&gt;($C$18+9)),0,IF($F$2=1,IF($F$53&lt;(INDEX($G$33:$AJ$33,MATCH($E$18,$G$31:$AJ$31))),JBD$28,JBD$38),JBD$28))</f>
        <v>0</v>
      </c>
      <c r="JBG53" s="775">
        <f t="shared" si="4844"/>
        <v>0</v>
      </c>
      <c r="JBH53" s="775">
        <f t="shared" ref="JBH53" si="4845">IF(OR(JBF26&lt;$C$18,JBF26&gt;($C$18+9)),0,IF($F$2=1,IF($F$53&lt;(INDEX($G$33:$AJ$33,MATCH($E$18,$G$31:$AJ$31))),JBF$28,JBF$38),JBF$28))</f>
        <v>0</v>
      </c>
      <c r="JBI53" s="775">
        <f t="shared" ref="JBI53:JBJ53" si="4846">IF(OR(JBG26&lt;$C$18,JBG26&gt;($C$18+9)),0,IF($F$2=1,IF($F$53&lt;(INDEX($G$33:$AJ$33,MATCH($E$18,$G$31:$AJ$31))),JBG$28,JBG$38),JBG$28))</f>
        <v>0</v>
      </c>
      <c r="JBJ53" s="775">
        <f t="shared" si="4846"/>
        <v>0</v>
      </c>
      <c r="JBK53" s="775">
        <f t="shared" ref="JBK53" si="4847">IF(OR(JBI26&lt;$C$18,JBI26&gt;($C$18+9)),0,IF($F$2=1,IF($F$53&lt;(INDEX($G$33:$AJ$33,MATCH($E$18,$G$31:$AJ$31))),JBI$28,JBI$38),JBI$28))</f>
        <v>0</v>
      </c>
      <c r="JBL53" s="775">
        <f t="shared" ref="JBL53:JBM53" si="4848">IF(OR(JBJ26&lt;$C$18,JBJ26&gt;($C$18+9)),0,IF($F$2=1,IF($F$53&lt;(INDEX($G$33:$AJ$33,MATCH($E$18,$G$31:$AJ$31))),JBJ$28,JBJ$38),JBJ$28))</f>
        <v>0</v>
      </c>
      <c r="JBM53" s="775">
        <f t="shared" si="4848"/>
        <v>0</v>
      </c>
      <c r="JBN53" s="775">
        <f t="shared" ref="JBN53" si="4849">IF(OR(JBL26&lt;$C$18,JBL26&gt;($C$18+9)),0,IF($F$2=1,IF($F$53&lt;(INDEX($G$33:$AJ$33,MATCH($E$18,$G$31:$AJ$31))),JBL$28,JBL$38),JBL$28))</f>
        <v>0</v>
      </c>
      <c r="JBO53" s="775">
        <f t="shared" ref="JBO53:JBP53" si="4850">IF(OR(JBM26&lt;$C$18,JBM26&gt;($C$18+9)),0,IF($F$2=1,IF($F$53&lt;(INDEX($G$33:$AJ$33,MATCH($E$18,$G$31:$AJ$31))),JBM$28,JBM$38),JBM$28))</f>
        <v>0</v>
      </c>
      <c r="JBP53" s="775">
        <f t="shared" si="4850"/>
        <v>0</v>
      </c>
      <c r="JBQ53" s="775">
        <f t="shared" ref="JBQ53" si="4851">IF(OR(JBO26&lt;$C$18,JBO26&gt;($C$18+9)),0,IF($F$2=1,IF($F$53&lt;(INDEX($G$33:$AJ$33,MATCH($E$18,$G$31:$AJ$31))),JBO$28,JBO$38),JBO$28))</f>
        <v>0</v>
      </c>
      <c r="JBR53" s="775">
        <f t="shared" ref="JBR53:JBS53" si="4852">IF(OR(JBP26&lt;$C$18,JBP26&gt;($C$18+9)),0,IF($F$2=1,IF($F$53&lt;(INDEX($G$33:$AJ$33,MATCH($E$18,$G$31:$AJ$31))),JBP$28,JBP$38),JBP$28))</f>
        <v>0</v>
      </c>
      <c r="JBS53" s="775">
        <f t="shared" si="4852"/>
        <v>0</v>
      </c>
      <c r="JBT53" s="775">
        <f t="shared" ref="JBT53" si="4853">IF(OR(JBR26&lt;$C$18,JBR26&gt;($C$18+9)),0,IF($F$2=1,IF($F$53&lt;(INDEX($G$33:$AJ$33,MATCH($E$18,$G$31:$AJ$31))),JBR$28,JBR$38),JBR$28))</f>
        <v>0</v>
      </c>
      <c r="JBU53" s="775">
        <f t="shared" ref="JBU53:JBV53" si="4854">IF(OR(JBS26&lt;$C$18,JBS26&gt;($C$18+9)),0,IF($F$2=1,IF($F$53&lt;(INDEX($G$33:$AJ$33,MATCH($E$18,$G$31:$AJ$31))),JBS$28,JBS$38),JBS$28))</f>
        <v>0</v>
      </c>
      <c r="JBV53" s="775">
        <f t="shared" si="4854"/>
        <v>0</v>
      </c>
      <c r="JBW53" s="775">
        <f t="shared" ref="JBW53" si="4855">IF(OR(JBU26&lt;$C$18,JBU26&gt;($C$18+9)),0,IF($F$2=1,IF($F$53&lt;(INDEX($G$33:$AJ$33,MATCH($E$18,$G$31:$AJ$31))),JBU$28,JBU$38),JBU$28))</f>
        <v>0</v>
      </c>
      <c r="JBX53" s="775">
        <f t="shared" ref="JBX53:JBY53" si="4856">IF(OR(JBV26&lt;$C$18,JBV26&gt;($C$18+9)),0,IF($F$2=1,IF($F$53&lt;(INDEX($G$33:$AJ$33,MATCH($E$18,$G$31:$AJ$31))),JBV$28,JBV$38),JBV$28))</f>
        <v>0</v>
      </c>
      <c r="JBY53" s="775">
        <f t="shared" si="4856"/>
        <v>0</v>
      </c>
      <c r="JBZ53" s="775">
        <f t="shared" ref="JBZ53" si="4857">IF(OR(JBX26&lt;$C$18,JBX26&gt;($C$18+9)),0,IF($F$2=1,IF($F$53&lt;(INDEX($G$33:$AJ$33,MATCH($E$18,$G$31:$AJ$31))),JBX$28,JBX$38),JBX$28))</f>
        <v>0</v>
      </c>
      <c r="JCA53" s="775">
        <f t="shared" ref="JCA53:JCB53" si="4858">IF(OR(JBY26&lt;$C$18,JBY26&gt;($C$18+9)),0,IF($F$2=1,IF($F$53&lt;(INDEX($G$33:$AJ$33,MATCH($E$18,$G$31:$AJ$31))),JBY$28,JBY$38),JBY$28))</f>
        <v>0</v>
      </c>
      <c r="JCB53" s="775">
        <f t="shared" si="4858"/>
        <v>0</v>
      </c>
      <c r="JCC53" s="775">
        <f t="shared" ref="JCC53" si="4859">IF(OR(JCA26&lt;$C$18,JCA26&gt;($C$18+9)),0,IF($F$2=1,IF($F$53&lt;(INDEX($G$33:$AJ$33,MATCH($E$18,$G$31:$AJ$31))),JCA$28,JCA$38),JCA$28))</f>
        <v>0</v>
      </c>
      <c r="JCD53" s="775">
        <f t="shared" ref="JCD53:JCE53" si="4860">IF(OR(JCB26&lt;$C$18,JCB26&gt;($C$18+9)),0,IF($F$2=1,IF($F$53&lt;(INDEX($G$33:$AJ$33,MATCH($E$18,$G$31:$AJ$31))),JCB$28,JCB$38),JCB$28))</f>
        <v>0</v>
      </c>
      <c r="JCE53" s="775">
        <f t="shared" si="4860"/>
        <v>0</v>
      </c>
      <c r="JCF53" s="775">
        <f t="shared" ref="JCF53" si="4861">IF(OR(JCD26&lt;$C$18,JCD26&gt;($C$18+9)),0,IF($F$2=1,IF($F$53&lt;(INDEX($G$33:$AJ$33,MATCH($E$18,$G$31:$AJ$31))),JCD$28,JCD$38),JCD$28))</f>
        <v>0</v>
      </c>
      <c r="JCG53" s="775">
        <f t="shared" ref="JCG53:JCH53" si="4862">IF(OR(JCE26&lt;$C$18,JCE26&gt;($C$18+9)),0,IF($F$2=1,IF($F$53&lt;(INDEX($G$33:$AJ$33,MATCH($E$18,$G$31:$AJ$31))),JCE$28,JCE$38),JCE$28))</f>
        <v>0</v>
      </c>
      <c r="JCH53" s="775">
        <f t="shared" si="4862"/>
        <v>0</v>
      </c>
      <c r="JCI53" s="775">
        <f t="shared" ref="JCI53" si="4863">IF(OR(JCG26&lt;$C$18,JCG26&gt;($C$18+9)),0,IF($F$2=1,IF($F$53&lt;(INDEX($G$33:$AJ$33,MATCH($E$18,$G$31:$AJ$31))),JCG$28,JCG$38),JCG$28))</f>
        <v>0</v>
      </c>
      <c r="JCJ53" s="775">
        <f t="shared" ref="JCJ53:JCK53" si="4864">IF(OR(JCH26&lt;$C$18,JCH26&gt;($C$18+9)),0,IF($F$2=1,IF($F$53&lt;(INDEX($G$33:$AJ$33,MATCH($E$18,$G$31:$AJ$31))),JCH$28,JCH$38),JCH$28))</f>
        <v>0</v>
      </c>
      <c r="JCK53" s="775">
        <f t="shared" si="4864"/>
        <v>0</v>
      </c>
      <c r="JCL53" s="775">
        <f t="shared" ref="JCL53" si="4865">IF(OR(JCJ26&lt;$C$18,JCJ26&gt;($C$18+9)),0,IF($F$2=1,IF($F$53&lt;(INDEX($G$33:$AJ$33,MATCH($E$18,$G$31:$AJ$31))),JCJ$28,JCJ$38),JCJ$28))</f>
        <v>0</v>
      </c>
      <c r="JCM53" s="775">
        <f t="shared" ref="JCM53:JCN53" si="4866">IF(OR(JCK26&lt;$C$18,JCK26&gt;($C$18+9)),0,IF($F$2=1,IF($F$53&lt;(INDEX($G$33:$AJ$33,MATCH($E$18,$G$31:$AJ$31))),JCK$28,JCK$38),JCK$28))</f>
        <v>0</v>
      </c>
      <c r="JCN53" s="775">
        <f t="shared" si="4866"/>
        <v>0</v>
      </c>
      <c r="JCO53" s="775">
        <f t="shared" ref="JCO53" si="4867">IF(OR(JCM26&lt;$C$18,JCM26&gt;($C$18+9)),0,IF($F$2=1,IF($F$53&lt;(INDEX($G$33:$AJ$33,MATCH($E$18,$G$31:$AJ$31))),JCM$28,JCM$38),JCM$28))</f>
        <v>0</v>
      </c>
      <c r="JCP53" s="775">
        <f t="shared" ref="JCP53:JCQ53" si="4868">IF(OR(JCN26&lt;$C$18,JCN26&gt;($C$18+9)),0,IF($F$2=1,IF($F$53&lt;(INDEX($G$33:$AJ$33,MATCH($E$18,$G$31:$AJ$31))),JCN$28,JCN$38),JCN$28))</f>
        <v>0</v>
      </c>
      <c r="JCQ53" s="775">
        <f t="shared" si="4868"/>
        <v>0</v>
      </c>
      <c r="JCR53" s="775">
        <f t="shared" ref="JCR53" si="4869">IF(OR(JCP26&lt;$C$18,JCP26&gt;($C$18+9)),0,IF($F$2=1,IF($F$53&lt;(INDEX($G$33:$AJ$33,MATCH($E$18,$G$31:$AJ$31))),JCP$28,JCP$38),JCP$28))</f>
        <v>0</v>
      </c>
      <c r="JCS53" s="775">
        <f t="shared" ref="JCS53:JCT53" si="4870">IF(OR(JCQ26&lt;$C$18,JCQ26&gt;($C$18+9)),0,IF($F$2=1,IF($F$53&lt;(INDEX($G$33:$AJ$33,MATCH($E$18,$G$31:$AJ$31))),JCQ$28,JCQ$38),JCQ$28))</f>
        <v>0</v>
      </c>
      <c r="JCT53" s="775">
        <f t="shared" si="4870"/>
        <v>0</v>
      </c>
      <c r="JCU53" s="775">
        <f t="shared" ref="JCU53" si="4871">IF(OR(JCS26&lt;$C$18,JCS26&gt;($C$18+9)),0,IF($F$2=1,IF($F$53&lt;(INDEX($G$33:$AJ$33,MATCH($E$18,$G$31:$AJ$31))),JCS$28,JCS$38),JCS$28))</f>
        <v>0</v>
      </c>
      <c r="JCV53" s="775">
        <f t="shared" ref="JCV53:JCW53" si="4872">IF(OR(JCT26&lt;$C$18,JCT26&gt;($C$18+9)),0,IF($F$2=1,IF($F$53&lt;(INDEX($G$33:$AJ$33,MATCH($E$18,$G$31:$AJ$31))),JCT$28,JCT$38),JCT$28))</f>
        <v>0</v>
      </c>
      <c r="JCW53" s="775">
        <f t="shared" si="4872"/>
        <v>0</v>
      </c>
      <c r="JCX53" s="775">
        <f t="shared" ref="JCX53" si="4873">IF(OR(JCV26&lt;$C$18,JCV26&gt;($C$18+9)),0,IF($F$2=1,IF($F$53&lt;(INDEX($G$33:$AJ$33,MATCH($E$18,$G$31:$AJ$31))),JCV$28,JCV$38),JCV$28))</f>
        <v>0</v>
      </c>
      <c r="JCY53" s="775">
        <f t="shared" ref="JCY53:JCZ53" si="4874">IF(OR(JCW26&lt;$C$18,JCW26&gt;($C$18+9)),0,IF($F$2=1,IF($F$53&lt;(INDEX($G$33:$AJ$33,MATCH($E$18,$G$31:$AJ$31))),JCW$28,JCW$38),JCW$28))</f>
        <v>0</v>
      </c>
      <c r="JCZ53" s="775">
        <f t="shared" si="4874"/>
        <v>0</v>
      </c>
      <c r="JDA53" s="775">
        <f t="shared" ref="JDA53" si="4875">IF(OR(JCY26&lt;$C$18,JCY26&gt;($C$18+9)),0,IF($F$2=1,IF($F$53&lt;(INDEX($G$33:$AJ$33,MATCH($E$18,$G$31:$AJ$31))),JCY$28,JCY$38),JCY$28))</f>
        <v>0</v>
      </c>
      <c r="JDB53" s="775">
        <f t="shared" ref="JDB53:JDC53" si="4876">IF(OR(JCZ26&lt;$C$18,JCZ26&gt;($C$18+9)),0,IF($F$2=1,IF($F$53&lt;(INDEX($G$33:$AJ$33,MATCH($E$18,$G$31:$AJ$31))),JCZ$28,JCZ$38),JCZ$28))</f>
        <v>0</v>
      </c>
      <c r="JDC53" s="775">
        <f t="shared" si="4876"/>
        <v>0</v>
      </c>
      <c r="JDD53" s="775">
        <f t="shared" ref="JDD53" si="4877">IF(OR(JDB26&lt;$C$18,JDB26&gt;($C$18+9)),0,IF($F$2=1,IF($F$53&lt;(INDEX($G$33:$AJ$33,MATCH($E$18,$G$31:$AJ$31))),JDB$28,JDB$38),JDB$28))</f>
        <v>0</v>
      </c>
      <c r="JDE53" s="775">
        <f t="shared" ref="JDE53:JDF53" si="4878">IF(OR(JDC26&lt;$C$18,JDC26&gt;($C$18+9)),0,IF($F$2=1,IF($F$53&lt;(INDEX($G$33:$AJ$33,MATCH($E$18,$G$31:$AJ$31))),JDC$28,JDC$38),JDC$28))</f>
        <v>0</v>
      </c>
      <c r="JDF53" s="775">
        <f t="shared" si="4878"/>
        <v>0</v>
      </c>
      <c r="JDG53" s="775">
        <f t="shared" ref="JDG53" si="4879">IF(OR(JDE26&lt;$C$18,JDE26&gt;($C$18+9)),0,IF($F$2=1,IF($F$53&lt;(INDEX($G$33:$AJ$33,MATCH($E$18,$G$31:$AJ$31))),JDE$28,JDE$38),JDE$28))</f>
        <v>0</v>
      </c>
      <c r="JDH53" s="775">
        <f t="shared" ref="JDH53:JDI53" si="4880">IF(OR(JDF26&lt;$C$18,JDF26&gt;($C$18+9)),0,IF($F$2=1,IF($F$53&lt;(INDEX($G$33:$AJ$33,MATCH($E$18,$G$31:$AJ$31))),JDF$28,JDF$38),JDF$28))</f>
        <v>0</v>
      </c>
      <c r="JDI53" s="775">
        <f t="shared" si="4880"/>
        <v>0</v>
      </c>
      <c r="JDJ53" s="775">
        <f t="shared" ref="JDJ53" si="4881">IF(OR(JDH26&lt;$C$18,JDH26&gt;($C$18+9)),0,IF($F$2=1,IF($F$53&lt;(INDEX($G$33:$AJ$33,MATCH($E$18,$G$31:$AJ$31))),JDH$28,JDH$38),JDH$28))</f>
        <v>0</v>
      </c>
      <c r="JDK53" s="775">
        <f t="shared" ref="JDK53:JDL53" si="4882">IF(OR(JDI26&lt;$C$18,JDI26&gt;($C$18+9)),0,IF($F$2=1,IF($F$53&lt;(INDEX($G$33:$AJ$33,MATCH($E$18,$G$31:$AJ$31))),JDI$28,JDI$38),JDI$28))</f>
        <v>0</v>
      </c>
      <c r="JDL53" s="775">
        <f t="shared" si="4882"/>
        <v>0</v>
      </c>
      <c r="JDM53" s="775">
        <f t="shared" ref="JDM53" si="4883">IF(OR(JDK26&lt;$C$18,JDK26&gt;($C$18+9)),0,IF($F$2=1,IF($F$53&lt;(INDEX($G$33:$AJ$33,MATCH($E$18,$G$31:$AJ$31))),JDK$28,JDK$38),JDK$28))</f>
        <v>0</v>
      </c>
      <c r="JDN53" s="775">
        <f t="shared" ref="JDN53:JDO53" si="4884">IF(OR(JDL26&lt;$C$18,JDL26&gt;($C$18+9)),0,IF($F$2=1,IF($F$53&lt;(INDEX($G$33:$AJ$33,MATCH($E$18,$G$31:$AJ$31))),JDL$28,JDL$38),JDL$28))</f>
        <v>0</v>
      </c>
      <c r="JDO53" s="775">
        <f t="shared" si="4884"/>
        <v>0</v>
      </c>
      <c r="JDP53" s="775">
        <f t="shared" ref="JDP53" si="4885">IF(OR(JDN26&lt;$C$18,JDN26&gt;($C$18+9)),0,IF($F$2=1,IF($F$53&lt;(INDEX($G$33:$AJ$33,MATCH($E$18,$G$31:$AJ$31))),JDN$28,JDN$38),JDN$28))</f>
        <v>0</v>
      </c>
      <c r="JDQ53" s="775">
        <f t="shared" ref="JDQ53:JDR53" si="4886">IF(OR(JDO26&lt;$C$18,JDO26&gt;($C$18+9)),0,IF($F$2=1,IF($F$53&lt;(INDEX($G$33:$AJ$33,MATCH($E$18,$G$31:$AJ$31))),JDO$28,JDO$38),JDO$28))</f>
        <v>0</v>
      </c>
      <c r="JDR53" s="775">
        <f t="shared" si="4886"/>
        <v>0</v>
      </c>
      <c r="JDS53" s="775">
        <f t="shared" ref="JDS53" si="4887">IF(OR(JDQ26&lt;$C$18,JDQ26&gt;($C$18+9)),0,IF($F$2=1,IF($F$53&lt;(INDEX($G$33:$AJ$33,MATCH($E$18,$G$31:$AJ$31))),JDQ$28,JDQ$38),JDQ$28))</f>
        <v>0</v>
      </c>
      <c r="JDT53" s="775">
        <f t="shared" ref="JDT53:JDU53" si="4888">IF(OR(JDR26&lt;$C$18,JDR26&gt;($C$18+9)),0,IF($F$2=1,IF($F$53&lt;(INDEX($G$33:$AJ$33,MATCH($E$18,$G$31:$AJ$31))),JDR$28,JDR$38),JDR$28))</f>
        <v>0</v>
      </c>
      <c r="JDU53" s="775">
        <f t="shared" si="4888"/>
        <v>0</v>
      </c>
      <c r="JDV53" s="775">
        <f t="shared" ref="JDV53" si="4889">IF(OR(JDT26&lt;$C$18,JDT26&gt;($C$18+9)),0,IF($F$2=1,IF($F$53&lt;(INDEX($G$33:$AJ$33,MATCH($E$18,$G$31:$AJ$31))),JDT$28,JDT$38),JDT$28))</f>
        <v>0</v>
      </c>
      <c r="JDW53" s="775">
        <f t="shared" ref="JDW53:JDX53" si="4890">IF(OR(JDU26&lt;$C$18,JDU26&gt;($C$18+9)),0,IF($F$2=1,IF($F$53&lt;(INDEX($G$33:$AJ$33,MATCH($E$18,$G$31:$AJ$31))),JDU$28,JDU$38),JDU$28))</f>
        <v>0</v>
      </c>
      <c r="JDX53" s="775">
        <f t="shared" si="4890"/>
        <v>0</v>
      </c>
      <c r="JDY53" s="775">
        <f t="shared" ref="JDY53" si="4891">IF(OR(JDW26&lt;$C$18,JDW26&gt;($C$18+9)),0,IF($F$2=1,IF($F$53&lt;(INDEX($G$33:$AJ$33,MATCH($E$18,$G$31:$AJ$31))),JDW$28,JDW$38),JDW$28))</f>
        <v>0</v>
      </c>
      <c r="JDZ53" s="775">
        <f t="shared" ref="JDZ53:JEA53" si="4892">IF(OR(JDX26&lt;$C$18,JDX26&gt;($C$18+9)),0,IF($F$2=1,IF($F$53&lt;(INDEX($G$33:$AJ$33,MATCH($E$18,$G$31:$AJ$31))),JDX$28,JDX$38),JDX$28))</f>
        <v>0</v>
      </c>
      <c r="JEA53" s="775">
        <f t="shared" si="4892"/>
        <v>0</v>
      </c>
      <c r="JEB53" s="775">
        <f t="shared" ref="JEB53" si="4893">IF(OR(JDZ26&lt;$C$18,JDZ26&gt;($C$18+9)),0,IF($F$2=1,IF($F$53&lt;(INDEX($G$33:$AJ$33,MATCH($E$18,$G$31:$AJ$31))),JDZ$28,JDZ$38),JDZ$28))</f>
        <v>0</v>
      </c>
      <c r="JEC53" s="775">
        <f t="shared" ref="JEC53:JED53" si="4894">IF(OR(JEA26&lt;$C$18,JEA26&gt;($C$18+9)),0,IF($F$2=1,IF($F$53&lt;(INDEX($G$33:$AJ$33,MATCH($E$18,$G$31:$AJ$31))),JEA$28,JEA$38),JEA$28))</f>
        <v>0</v>
      </c>
      <c r="JED53" s="775">
        <f t="shared" si="4894"/>
        <v>0</v>
      </c>
      <c r="JEE53" s="775">
        <f t="shared" ref="JEE53" si="4895">IF(OR(JEC26&lt;$C$18,JEC26&gt;($C$18+9)),0,IF($F$2=1,IF($F$53&lt;(INDEX($G$33:$AJ$33,MATCH($E$18,$G$31:$AJ$31))),JEC$28,JEC$38),JEC$28))</f>
        <v>0</v>
      </c>
      <c r="JEF53" s="775">
        <f t="shared" ref="JEF53:JEG53" si="4896">IF(OR(JED26&lt;$C$18,JED26&gt;($C$18+9)),0,IF($F$2=1,IF($F$53&lt;(INDEX($G$33:$AJ$33,MATCH($E$18,$G$31:$AJ$31))),JED$28,JED$38),JED$28))</f>
        <v>0</v>
      </c>
      <c r="JEG53" s="775">
        <f t="shared" si="4896"/>
        <v>0</v>
      </c>
      <c r="JEH53" s="775">
        <f t="shared" ref="JEH53" si="4897">IF(OR(JEF26&lt;$C$18,JEF26&gt;($C$18+9)),0,IF($F$2=1,IF($F$53&lt;(INDEX($G$33:$AJ$33,MATCH($E$18,$G$31:$AJ$31))),JEF$28,JEF$38),JEF$28))</f>
        <v>0</v>
      </c>
      <c r="JEI53" s="775">
        <f t="shared" ref="JEI53:JEJ53" si="4898">IF(OR(JEG26&lt;$C$18,JEG26&gt;($C$18+9)),0,IF($F$2=1,IF($F$53&lt;(INDEX($G$33:$AJ$33,MATCH($E$18,$G$31:$AJ$31))),JEG$28,JEG$38),JEG$28))</f>
        <v>0</v>
      </c>
      <c r="JEJ53" s="775">
        <f t="shared" si="4898"/>
        <v>0</v>
      </c>
      <c r="JEK53" s="775">
        <f t="shared" ref="JEK53" si="4899">IF(OR(JEI26&lt;$C$18,JEI26&gt;($C$18+9)),0,IF($F$2=1,IF($F$53&lt;(INDEX($G$33:$AJ$33,MATCH($E$18,$G$31:$AJ$31))),JEI$28,JEI$38),JEI$28))</f>
        <v>0</v>
      </c>
      <c r="JEL53" s="775">
        <f t="shared" ref="JEL53:JEM53" si="4900">IF(OR(JEJ26&lt;$C$18,JEJ26&gt;($C$18+9)),0,IF($F$2=1,IF($F$53&lt;(INDEX($G$33:$AJ$33,MATCH($E$18,$G$31:$AJ$31))),JEJ$28,JEJ$38),JEJ$28))</f>
        <v>0</v>
      </c>
      <c r="JEM53" s="775">
        <f t="shared" si="4900"/>
        <v>0</v>
      </c>
      <c r="JEN53" s="775">
        <f t="shared" ref="JEN53" si="4901">IF(OR(JEL26&lt;$C$18,JEL26&gt;($C$18+9)),0,IF($F$2=1,IF($F$53&lt;(INDEX($G$33:$AJ$33,MATCH($E$18,$G$31:$AJ$31))),JEL$28,JEL$38),JEL$28))</f>
        <v>0</v>
      </c>
      <c r="JEO53" s="775">
        <f t="shared" ref="JEO53:JEP53" si="4902">IF(OR(JEM26&lt;$C$18,JEM26&gt;($C$18+9)),0,IF($F$2=1,IF($F$53&lt;(INDEX($G$33:$AJ$33,MATCH($E$18,$G$31:$AJ$31))),JEM$28,JEM$38),JEM$28))</f>
        <v>0</v>
      </c>
      <c r="JEP53" s="775">
        <f t="shared" si="4902"/>
        <v>0</v>
      </c>
      <c r="JEQ53" s="775">
        <f t="shared" ref="JEQ53" si="4903">IF(OR(JEO26&lt;$C$18,JEO26&gt;($C$18+9)),0,IF($F$2=1,IF($F$53&lt;(INDEX($G$33:$AJ$33,MATCH($E$18,$G$31:$AJ$31))),JEO$28,JEO$38),JEO$28))</f>
        <v>0</v>
      </c>
      <c r="JER53" s="775">
        <f t="shared" ref="JER53:JES53" si="4904">IF(OR(JEP26&lt;$C$18,JEP26&gt;($C$18+9)),0,IF($F$2=1,IF($F$53&lt;(INDEX($G$33:$AJ$33,MATCH($E$18,$G$31:$AJ$31))),JEP$28,JEP$38),JEP$28))</f>
        <v>0</v>
      </c>
      <c r="JES53" s="775">
        <f t="shared" si="4904"/>
        <v>0</v>
      </c>
      <c r="JET53" s="775">
        <f t="shared" ref="JET53" si="4905">IF(OR(JER26&lt;$C$18,JER26&gt;($C$18+9)),0,IF($F$2=1,IF($F$53&lt;(INDEX($G$33:$AJ$33,MATCH($E$18,$G$31:$AJ$31))),JER$28,JER$38),JER$28))</f>
        <v>0</v>
      </c>
      <c r="JEU53" s="775">
        <f t="shared" ref="JEU53:JEV53" si="4906">IF(OR(JES26&lt;$C$18,JES26&gt;($C$18+9)),0,IF($F$2=1,IF($F$53&lt;(INDEX($G$33:$AJ$33,MATCH($E$18,$G$31:$AJ$31))),JES$28,JES$38),JES$28))</f>
        <v>0</v>
      </c>
      <c r="JEV53" s="775">
        <f t="shared" si="4906"/>
        <v>0</v>
      </c>
      <c r="JEW53" s="775">
        <f t="shared" ref="JEW53" si="4907">IF(OR(JEU26&lt;$C$18,JEU26&gt;($C$18+9)),0,IF($F$2=1,IF($F$53&lt;(INDEX($G$33:$AJ$33,MATCH($E$18,$G$31:$AJ$31))),JEU$28,JEU$38),JEU$28))</f>
        <v>0</v>
      </c>
      <c r="JEX53" s="775">
        <f t="shared" ref="JEX53:JEY53" si="4908">IF(OR(JEV26&lt;$C$18,JEV26&gt;($C$18+9)),0,IF($F$2=1,IF($F$53&lt;(INDEX($G$33:$AJ$33,MATCH($E$18,$G$31:$AJ$31))),JEV$28,JEV$38),JEV$28))</f>
        <v>0</v>
      </c>
      <c r="JEY53" s="775">
        <f t="shared" si="4908"/>
        <v>0</v>
      </c>
      <c r="JEZ53" s="775">
        <f t="shared" ref="JEZ53" si="4909">IF(OR(JEX26&lt;$C$18,JEX26&gt;($C$18+9)),0,IF($F$2=1,IF($F$53&lt;(INDEX($G$33:$AJ$33,MATCH($E$18,$G$31:$AJ$31))),JEX$28,JEX$38),JEX$28))</f>
        <v>0</v>
      </c>
      <c r="JFA53" s="775">
        <f t="shared" ref="JFA53:JFB53" si="4910">IF(OR(JEY26&lt;$C$18,JEY26&gt;($C$18+9)),0,IF($F$2=1,IF($F$53&lt;(INDEX($G$33:$AJ$33,MATCH($E$18,$G$31:$AJ$31))),JEY$28,JEY$38),JEY$28))</f>
        <v>0</v>
      </c>
      <c r="JFB53" s="775">
        <f t="shared" si="4910"/>
        <v>0</v>
      </c>
      <c r="JFC53" s="775">
        <f t="shared" ref="JFC53" si="4911">IF(OR(JFA26&lt;$C$18,JFA26&gt;($C$18+9)),0,IF($F$2=1,IF($F$53&lt;(INDEX($G$33:$AJ$33,MATCH($E$18,$G$31:$AJ$31))),JFA$28,JFA$38),JFA$28))</f>
        <v>0</v>
      </c>
      <c r="JFD53" s="775">
        <f t="shared" ref="JFD53:JFE53" si="4912">IF(OR(JFB26&lt;$C$18,JFB26&gt;($C$18+9)),0,IF($F$2=1,IF($F$53&lt;(INDEX($G$33:$AJ$33,MATCH($E$18,$G$31:$AJ$31))),JFB$28,JFB$38),JFB$28))</f>
        <v>0</v>
      </c>
      <c r="JFE53" s="775">
        <f t="shared" si="4912"/>
        <v>0</v>
      </c>
      <c r="JFF53" s="775">
        <f t="shared" ref="JFF53" si="4913">IF(OR(JFD26&lt;$C$18,JFD26&gt;($C$18+9)),0,IF($F$2=1,IF($F$53&lt;(INDEX($G$33:$AJ$33,MATCH($E$18,$G$31:$AJ$31))),JFD$28,JFD$38),JFD$28))</f>
        <v>0</v>
      </c>
      <c r="JFG53" s="775">
        <f t="shared" ref="JFG53:JFH53" si="4914">IF(OR(JFE26&lt;$C$18,JFE26&gt;($C$18+9)),0,IF($F$2=1,IF($F$53&lt;(INDEX($G$33:$AJ$33,MATCH($E$18,$G$31:$AJ$31))),JFE$28,JFE$38),JFE$28))</f>
        <v>0</v>
      </c>
      <c r="JFH53" s="775">
        <f t="shared" si="4914"/>
        <v>0</v>
      </c>
      <c r="JFI53" s="775">
        <f t="shared" ref="JFI53" si="4915">IF(OR(JFG26&lt;$C$18,JFG26&gt;($C$18+9)),0,IF($F$2=1,IF($F$53&lt;(INDEX($G$33:$AJ$33,MATCH($E$18,$G$31:$AJ$31))),JFG$28,JFG$38),JFG$28))</f>
        <v>0</v>
      </c>
      <c r="JFJ53" s="775">
        <f t="shared" ref="JFJ53:JFK53" si="4916">IF(OR(JFH26&lt;$C$18,JFH26&gt;($C$18+9)),0,IF($F$2=1,IF($F$53&lt;(INDEX($G$33:$AJ$33,MATCH($E$18,$G$31:$AJ$31))),JFH$28,JFH$38),JFH$28))</f>
        <v>0</v>
      </c>
      <c r="JFK53" s="775">
        <f t="shared" si="4916"/>
        <v>0</v>
      </c>
      <c r="JFL53" s="775">
        <f t="shared" ref="JFL53" si="4917">IF(OR(JFJ26&lt;$C$18,JFJ26&gt;($C$18+9)),0,IF($F$2=1,IF($F$53&lt;(INDEX($G$33:$AJ$33,MATCH($E$18,$G$31:$AJ$31))),JFJ$28,JFJ$38),JFJ$28))</f>
        <v>0</v>
      </c>
      <c r="JFM53" s="775">
        <f t="shared" ref="JFM53:JFN53" si="4918">IF(OR(JFK26&lt;$C$18,JFK26&gt;($C$18+9)),0,IF($F$2=1,IF($F$53&lt;(INDEX($G$33:$AJ$33,MATCH($E$18,$G$31:$AJ$31))),JFK$28,JFK$38),JFK$28))</f>
        <v>0</v>
      </c>
      <c r="JFN53" s="775">
        <f t="shared" si="4918"/>
        <v>0</v>
      </c>
      <c r="JFO53" s="775">
        <f t="shared" ref="JFO53" si="4919">IF(OR(JFM26&lt;$C$18,JFM26&gt;($C$18+9)),0,IF($F$2=1,IF($F$53&lt;(INDEX($G$33:$AJ$33,MATCH($E$18,$G$31:$AJ$31))),JFM$28,JFM$38),JFM$28))</f>
        <v>0</v>
      </c>
      <c r="JFP53" s="775">
        <f t="shared" ref="JFP53:JFQ53" si="4920">IF(OR(JFN26&lt;$C$18,JFN26&gt;($C$18+9)),0,IF($F$2=1,IF($F$53&lt;(INDEX($G$33:$AJ$33,MATCH($E$18,$G$31:$AJ$31))),JFN$28,JFN$38),JFN$28))</f>
        <v>0</v>
      </c>
      <c r="JFQ53" s="775">
        <f t="shared" si="4920"/>
        <v>0</v>
      </c>
      <c r="JFR53" s="775">
        <f t="shared" ref="JFR53" si="4921">IF(OR(JFP26&lt;$C$18,JFP26&gt;($C$18+9)),0,IF($F$2=1,IF($F$53&lt;(INDEX($G$33:$AJ$33,MATCH($E$18,$G$31:$AJ$31))),JFP$28,JFP$38),JFP$28))</f>
        <v>0</v>
      </c>
      <c r="JFS53" s="775">
        <f t="shared" ref="JFS53:JFT53" si="4922">IF(OR(JFQ26&lt;$C$18,JFQ26&gt;($C$18+9)),0,IF($F$2=1,IF($F$53&lt;(INDEX($G$33:$AJ$33,MATCH($E$18,$G$31:$AJ$31))),JFQ$28,JFQ$38),JFQ$28))</f>
        <v>0</v>
      </c>
      <c r="JFT53" s="775">
        <f t="shared" si="4922"/>
        <v>0</v>
      </c>
      <c r="JFU53" s="775">
        <f t="shared" ref="JFU53" si="4923">IF(OR(JFS26&lt;$C$18,JFS26&gt;($C$18+9)),0,IF($F$2=1,IF($F$53&lt;(INDEX($G$33:$AJ$33,MATCH($E$18,$G$31:$AJ$31))),JFS$28,JFS$38),JFS$28))</f>
        <v>0</v>
      </c>
      <c r="JFV53" s="775">
        <f t="shared" ref="JFV53:JFW53" si="4924">IF(OR(JFT26&lt;$C$18,JFT26&gt;($C$18+9)),0,IF($F$2=1,IF($F$53&lt;(INDEX($G$33:$AJ$33,MATCH($E$18,$G$31:$AJ$31))),JFT$28,JFT$38),JFT$28))</f>
        <v>0</v>
      </c>
      <c r="JFW53" s="775">
        <f t="shared" si="4924"/>
        <v>0</v>
      </c>
      <c r="JFX53" s="775">
        <f t="shared" ref="JFX53" si="4925">IF(OR(JFV26&lt;$C$18,JFV26&gt;($C$18+9)),0,IF($F$2=1,IF($F$53&lt;(INDEX($G$33:$AJ$33,MATCH($E$18,$G$31:$AJ$31))),JFV$28,JFV$38),JFV$28))</f>
        <v>0</v>
      </c>
      <c r="JFY53" s="775">
        <f t="shared" ref="JFY53:JFZ53" si="4926">IF(OR(JFW26&lt;$C$18,JFW26&gt;($C$18+9)),0,IF($F$2=1,IF($F$53&lt;(INDEX($G$33:$AJ$33,MATCH($E$18,$G$31:$AJ$31))),JFW$28,JFW$38),JFW$28))</f>
        <v>0</v>
      </c>
      <c r="JFZ53" s="775">
        <f t="shared" si="4926"/>
        <v>0</v>
      </c>
      <c r="JGA53" s="775">
        <f t="shared" ref="JGA53" si="4927">IF(OR(JFY26&lt;$C$18,JFY26&gt;($C$18+9)),0,IF($F$2=1,IF($F$53&lt;(INDEX($G$33:$AJ$33,MATCH($E$18,$G$31:$AJ$31))),JFY$28,JFY$38),JFY$28))</f>
        <v>0</v>
      </c>
      <c r="JGB53" s="775">
        <f t="shared" ref="JGB53:JGC53" si="4928">IF(OR(JFZ26&lt;$C$18,JFZ26&gt;($C$18+9)),0,IF($F$2=1,IF($F$53&lt;(INDEX($G$33:$AJ$33,MATCH($E$18,$G$31:$AJ$31))),JFZ$28,JFZ$38),JFZ$28))</f>
        <v>0</v>
      </c>
      <c r="JGC53" s="775">
        <f t="shared" si="4928"/>
        <v>0</v>
      </c>
      <c r="JGD53" s="775">
        <f t="shared" ref="JGD53" si="4929">IF(OR(JGB26&lt;$C$18,JGB26&gt;($C$18+9)),0,IF($F$2=1,IF($F$53&lt;(INDEX($G$33:$AJ$33,MATCH($E$18,$G$31:$AJ$31))),JGB$28,JGB$38),JGB$28))</f>
        <v>0</v>
      </c>
      <c r="JGE53" s="775">
        <f t="shared" ref="JGE53:JGF53" si="4930">IF(OR(JGC26&lt;$C$18,JGC26&gt;($C$18+9)),0,IF($F$2=1,IF($F$53&lt;(INDEX($G$33:$AJ$33,MATCH($E$18,$G$31:$AJ$31))),JGC$28,JGC$38),JGC$28))</f>
        <v>0</v>
      </c>
      <c r="JGF53" s="775">
        <f t="shared" si="4930"/>
        <v>0</v>
      </c>
      <c r="JGG53" s="775">
        <f t="shared" ref="JGG53" si="4931">IF(OR(JGE26&lt;$C$18,JGE26&gt;($C$18+9)),0,IF($F$2=1,IF($F$53&lt;(INDEX($G$33:$AJ$33,MATCH($E$18,$G$31:$AJ$31))),JGE$28,JGE$38),JGE$28))</f>
        <v>0</v>
      </c>
      <c r="JGH53" s="775">
        <f t="shared" ref="JGH53:JGI53" si="4932">IF(OR(JGF26&lt;$C$18,JGF26&gt;($C$18+9)),0,IF($F$2=1,IF($F$53&lt;(INDEX($G$33:$AJ$33,MATCH($E$18,$G$31:$AJ$31))),JGF$28,JGF$38),JGF$28))</f>
        <v>0</v>
      </c>
      <c r="JGI53" s="775">
        <f t="shared" si="4932"/>
        <v>0</v>
      </c>
      <c r="JGJ53" s="775">
        <f t="shared" ref="JGJ53" si="4933">IF(OR(JGH26&lt;$C$18,JGH26&gt;($C$18+9)),0,IF($F$2=1,IF($F$53&lt;(INDEX($G$33:$AJ$33,MATCH($E$18,$G$31:$AJ$31))),JGH$28,JGH$38),JGH$28))</f>
        <v>0</v>
      </c>
      <c r="JGK53" s="775">
        <f t="shared" ref="JGK53:JGL53" si="4934">IF(OR(JGI26&lt;$C$18,JGI26&gt;($C$18+9)),0,IF($F$2=1,IF($F$53&lt;(INDEX($G$33:$AJ$33,MATCH($E$18,$G$31:$AJ$31))),JGI$28,JGI$38),JGI$28))</f>
        <v>0</v>
      </c>
      <c r="JGL53" s="775">
        <f t="shared" si="4934"/>
        <v>0</v>
      </c>
      <c r="JGM53" s="775">
        <f t="shared" ref="JGM53" si="4935">IF(OR(JGK26&lt;$C$18,JGK26&gt;($C$18+9)),0,IF($F$2=1,IF($F$53&lt;(INDEX($G$33:$AJ$33,MATCH($E$18,$G$31:$AJ$31))),JGK$28,JGK$38),JGK$28))</f>
        <v>0</v>
      </c>
      <c r="JGN53" s="775">
        <f t="shared" ref="JGN53:JGO53" si="4936">IF(OR(JGL26&lt;$C$18,JGL26&gt;($C$18+9)),0,IF($F$2=1,IF($F$53&lt;(INDEX($G$33:$AJ$33,MATCH($E$18,$G$31:$AJ$31))),JGL$28,JGL$38),JGL$28))</f>
        <v>0</v>
      </c>
      <c r="JGO53" s="775">
        <f t="shared" si="4936"/>
        <v>0</v>
      </c>
      <c r="JGP53" s="775">
        <f t="shared" ref="JGP53" si="4937">IF(OR(JGN26&lt;$C$18,JGN26&gt;($C$18+9)),0,IF($F$2=1,IF($F$53&lt;(INDEX($G$33:$AJ$33,MATCH($E$18,$G$31:$AJ$31))),JGN$28,JGN$38),JGN$28))</f>
        <v>0</v>
      </c>
      <c r="JGQ53" s="775">
        <f t="shared" ref="JGQ53:JGR53" si="4938">IF(OR(JGO26&lt;$C$18,JGO26&gt;($C$18+9)),0,IF($F$2=1,IF($F$53&lt;(INDEX($G$33:$AJ$33,MATCH($E$18,$G$31:$AJ$31))),JGO$28,JGO$38),JGO$28))</f>
        <v>0</v>
      </c>
      <c r="JGR53" s="775">
        <f t="shared" si="4938"/>
        <v>0</v>
      </c>
      <c r="JGS53" s="775">
        <f t="shared" ref="JGS53" si="4939">IF(OR(JGQ26&lt;$C$18,JGQ26&gt;($C$18+9)),0,IF($F$2=1,IF($F$53&lt;(INDEX($G$33:$AJ$33,MATCH($E$18,$G$31:$AJ$31))),JGQ$28,JGQ$38),JGQ$28))</f>
        <v>0</v>
      </c>
      <c r="JGT53" s="775">
        <f t="shared" ref="JGT53:JGU53" si="4940">IF(OR(JGR26&lt;$C$18,JGR26&gt;($C$18+9)),0,IF($F$2=1,IF($F$53&lt;(INDEX($G$33:$AJ$33,MATCH($E$18,$G$31:$AJ$31))),JGR$28,JGR$38),JGR$28))</f>
        <v>0</v>
      </c>
      <c r="JGU53" s="775">
        <f t="shared" si="4940"/>
        <v>0</v>
      </c>
      <c r="JGV53" s="775">
        <f t="shared" ref="JGV53" si="4941">IF(OR(JGT26&lt;$C$18,JGT26&gt;($C$18+9)),0,IF($F$2=1,IF($F$53&lt;(INDEX($G$33:$AJ$33,MATCH($E$18,$G$31:$AJ$31))),JGT$28,JGT$38),JGT$28))</f>
        <v>0</v>
      </c>
      <c r="JGW53" s="775">
        <f t="shared" ref="JGW53:JGX53" si="4942">IF(OR(JGU26&lt;$C$18,JGU26&gt;($C$18+9)),0,IF($F$2=1,IF($F$53&lt;(INDEX($G$33:$AJ$33,MATCH($E$18,$G$31:$AJ$31))),JGU$28,JGU$38),JGU$28))</f>
        <v>0</v>
      </c>
      <c r="JGX53" s="775">
        <f t="shared" si="4942"/>
        <v>0</v>
      </c>
      <c r="JGY53" s="775">
        <f t="shared" ref="JGY53" si="4943">IF(OR(JGW26&lt;$C$18,JGW26&gt;($C$18+9)),0,IF($F$2=1,IF($F$53&lt;(INDEX($G$33:$AJ$33,MATCH($E$18,$G$31:$AJ$31))),JGW$28,JGW$38),JGW$28))</f>
        <v>0</v>
      </c>
      <c r="JGZ53" s="775">
        <f t="shared" ref="JGZ53:JHA53" si="4944">IF(OR(JGX26&lt;$C$18,JGX26&gt;($C$18+9)),0,IF($F$2=1,IF($F$53&lt;(INDEX($G$33:$AJ$33,MATCH($E$18,$G$31:$AJ$31))),JGX$28,JGX$38),JGX$28))</f>
        <v>0</v>
      </c>
      <c r="JHA53" s="775">
        <f t="shared" si="4944"/>
        <v>0</v>
      </c>
      <c r="JHB53" s="775">
        <f t="shared" ref="JHB53" si="4945">IF(OR(JGZ26&lt;$C$18,JGZ26&gt;($C$18+9)),0,IF($F$2=1,IF($F$53&lt;(INDEX($G$33:$AJ$33,MATCH($E$18,$G$31:$AJ$31))),JGZ$28,JGZ$38),JGZ$28))</f>
        <v>0</v>
      </c>
      <c r="JHC53" s="775">
        <f t="shared" ref="JHC53:JHD53" si="4946">IF(OR(JHA26&lt;$C$18,JHA26&gt;($C$18+9)),0,IF($F$2=1,IF($F$53&lt;(INDEX($G$33:$AJ$33,MATCH($E$18,$G$31:$AJ$31))),JHA$28,JHA$38),JHA$28))</f>
        <v>0</v>
      </c>
      <c r="JHD53" s="775">
        <f t="shared" si="4946"/>
        <v>0</v>
      </c>
      <c r="JHE53" s="775">
        <f t="shared" ref="JHE53" si="4947">IF(OR(JHC26&lt;$C$18,JHC26&gt;($C$18+9)),0,IF($F$2=1,IF($F$53&lt;(INDEX($G$33:$AJ$33,MATCH($E$18,$G$31:$AJ$31))),JHC$28,JHC$38),JHC$28))</f>
        <v>0</v>
      </c>
      <c r="JHF53" s="775">
        <f t="shared" ref="JHF53:JHG53" si="4948">IF(OR(JHD26&lt;$C$18,JHD26&gt;($C$18+9)),0,IF($F$2=1,IF($F$53&lt;(INDEX($G$33:$AJ$33,MATCH($E$18,$G$31:$AJ$31))),JHD$28,JHD$38),JHD$28))</f>
        <v>0</v>
      </c>
      <c r="JHG53" s="775">
        <f t="shared" si="4948"/>
        <v>0</v>
      </c>
      <c r="JHH53" s="775">
        <f t="shared" ref="JHH53" si="4949">IF(OR(JHF26&lt;$C$18,JHF26&gt;($C$18+9)),0,IF($F$2=1,IF($F$53&lt;(INDEX($G$33:$AJ$33,MATCH($E$18,$G$31:$AJ$31))),JHF$28,JHF$38),JHF$28))</f>
        <v>0</v>
      </c>
      <c r="JHI53" s="775">
        <f t="shared" ref="JHI53:JHJ53" si="4950">IF(OR(JHG26&lt;$C$18,JHG26&gt;($C$18+9)),0,IF($F$2=1,IF($F$53&lt;(INDEX($G$33:$AJ$33,MATCH($E$18,$G$31:$AJ$31))),JHG$28,JHG$38),JHG$28))</f>
        <v>0</v>
      </c>
      <c r="JHJ53" s="775">
        <f t="shared" si="4950"/>
        <v>0</v>
      </c>
      <c r="JHK53" s="775">
        <f t="shared" ref="JHK53" si="4951">IF(OR(JHI26&lt;$C$18,JHI26&gt;($C$18+9)),0,IF($F$2=1,IF($F$53&lt;(INDEX($G$33:$AJ$33,MATCH($E$18,$G$31:$AJ$31))),JHI$28,JHI$38),JHI$28))</f>
        <v>0</v>
      </c>
      <c r="JHL53" s="775">
        <f t="shared" ref="JHL53:JHM53" si="4952">IF(OR(JHJ26&lt;$C$18,JHJ26&gt;($C$18+9)),0,IF($F$2=1,IF($F$53&lt;(INDEX($G$33:$AJ$33,MATCH($E$18,$G$31:$AJ$31))),JHJ$28,JHJ$38),JHJ$28))</f>
        <v>0</v>
      </c>
      <c r="JHM53" s="775">
        <f t="shared" si="4952"/>
        <v>0</v>
      </c>
      <c r="JHN53" s="775">
        <f t="shared" ref="JHN53" si="4953">IF(OR(JHL26&lt;$C$18,JHL26&gt;($C$18+9)),0,IF($F$2=1,IF($F$53&lt;(INDEX($G$33:$AJ$33,MATCH($E$18,$G$31:$AJ$31))),JHL$28,JHL$38),JHL$28))</f>
        <v>0</v>
      </c>
      <c r="JHO53" s="775">
        <f t="shared" ref="JHO53:JHP53" si="4954">IF(OR(JHM26&lt;$C$18,JHM26&gt;($C$18+9)),0,IF($F$2=1,IF($F$53&lt;(INDEX($G$33:$AJ$33,MATCH($E$18,$G$31:$AJ$31))),JHM$28,JHM$38),JHM$28))</f>
        <v>0</v>
      </c>
      <c r="JHP53" s="775">
        <f t="shared" si="4954"/>
        <v>0</v>
      </c>
      <c r="JHQ53" s="775">
        <f t="shared" ref="JHQ53" si="4955">IF(OR(JHO26&lt;$C$18,JHO26&gt;($C$18+9)),0,IF($F$2=1,IF($F$53&lt;(INDEX($G$33:$AJ$33,MATCH($E$18,$G$31:$AJ$31))),JHO$28,JHO$38),JHO$28))</f>
        <v>0</v>
      </c>
      <c r="JHR53" s="775">
        <f t="shared" ref="JHR53:JHS53" si="4956">IF(OR(JHP26&lt;$C$18,JHP26&gt;($C$18+9)),0,IF($F$2=1,IF($F$53&lt;(INDEX($G$33:$AJ$33,MATCH($E$18,$G$31:$AJ$31))),JHP$28,JHP$38),JHP$28))</f>
        <v>0</v>
      </c>
      <c r="JHS53" s="775">
        <f t="shared" si="4956"/>
        <v>0</v>
      </c>
      <c r="JHT53" s="775">
        <f t="shared" ref="JHT53" si="4957">IF(OR(JHR26&lt;$C$18,JHR26&gt;($C$18+9)),0,IF($F$2=1,IF($F$53&lt;(INDEX($G$33:$AJ$33,MATCH($E$18,$G$31:$AJ$31))),JHR$28,JHR$38),JHR$28))</f>
        <v>0</v>
      </c>
      <c r="JHU53" s="775">
        <f t="shared" ref="JHU53:JHV53" si="4958">IF(OR(JHS26&lt;$C$18,JHS26&gt;($C$18+9)),0,IF($F$2=1,IF($F$53&lt;(INDEX($G$33:$AJ$33,MATCH($E$18,$G$31:$AJ$31))),JHS$28,JHS$38),JHS$28))</f>
        <v>0</v>
      </c>
      <c r="JHV53" s="775">
        <f t="shared" si="4958"/>
        <v>0</v>
      </c>
      <c r="JHW53" s="775">
        <f t="shared" ref="JHW53" si="4959">IF(OR(JHU26&lt;$C$18,JHU26&gt;($C$18+9)),0,IF($F$2=1,IF($F$53&lt;(INDEX($G$33:$AJ$33,MATCH($E$18,$G$31:$AJ$31))),JHU$28,JHU$38),JHU$28))</f>
        <v>0</v>
      </c>
      <c r="JHX53" s="775">
        <f t="shared" ref="JHX53:JHY53" si="4960">IF(OR(JHV26&lt;$C$18,JHV26&gt;($C$18+9)),0,IF($F$2=1,IF($F$53&lt;(INDEX($G$33:$AJ$33,MATCH($E$18,$G$31:$AJ$31))),JHV$28,JHV$38),JHV$28))</f>
        <v>0</v>
      </c>
      <c r="JHY53" s="775">
        <f t="shared" si="4960"/>
        <v>0</v>
      </c>
      <c r="JHZ53" s="775">
        <f t="shared" ref="JHZ53" si="4961">IF(OR(JHX26&lt;$C$18,JHX26&gt;($C$18+9)),0,IF($F$2=1,IF($F$53&lt;(INDEX($G$33:$AJ$33,MATCH($E$18,$G$31:$AJ$31))),JHX$28,JHX$38),JHX$28))</f>
        <v>0</v>
      </c>
      <c r="JIA53" s="775">
        <f t="shared" ref="JIA53:JIB53" si="4962">IF(OR(JHY26&lt;$C$18,JHY26&gt;($C$18+9)),0,IF($F$2=1,IF($F$53&lt;(INDEX($G$33:$AJ$33,MATCH($E$18,$G$31:$AJ$31))),JHY$28,JHY$38),JHY$28))</f>
        <v>0</v>
      </c>
      <c r="JIB53" s="775">
        <f t="shared" si="4962"/>
        <v>0</v>
      </c>
      <c r="JIC53" s="775">
        <f t="shared" ref="JIC53" si="4963">IF(OR(JIA26&lt;$C$18,JIA26&gt;($C$18+9)),0,IF($F$2=1,IF($F$53&lt;(INDEX($G$33:$AJ$33,MATCH($E$18,$G$31:$AJ$31))),JIA$28,JIA$38),JIA$28))</f>
        <v>0</v>
      </c>
      <c r="JID53" s="775">
        <f t="shared" ref="JID53:JIE53" si="4964">IF(OR(JIB26&lt;$C$18,JIB26&gt;($C$18+9)),0,IF($F$2=1,IF($F$53&lt;(INDEX($G$33:$AJ$33,MATCH($E$18,$G$31:$AJ$31))),JIB$28,JIB$38),JIB$28))</f>
        <v>0</v>
      </c>
      <c r="JIE53" s="775">
        <f t="shared" si="4964"/>
        <v>0</v>
      </c>
      <c r="JIF53" s="775">
        <f t="shared" ref="JIF53" si="4965">IF(OR(JID26&lt;$C$18,JID26&gt;($C$18+9)),0,IF($F$2=1,IF($F$53&lt;(INDEX($G$33:$AJ$33,MATCH($E$18,$G$31:$AJ$31))),JID$28,JID$38),JID$28))</f>
        <v>0</v>
      </c>
      <c r="JIG53" s="775">
        <f t="shared" ref="JIG53:JIH53" si="4966">IF(OR(JIE26&lt;$C$18,JIE26&gt;($C$18+9)),0,IF($F$2=1,IF($F$53&lt;(INDEX($G$33:$AJ$33,MATCH($E$18,$G$31:$AJ$31))),JIE$28,JIE$38),JIE$28))</f>
        <v>0</v>
      </c>
      <c r="JIH53" s="775">
        <f t="shared" si="4966"/>
        <v>0</v>
      </c>
      <c r="JII53" s="775">
        <f t="shared" ref="JII53" si="4967">IF(OR(JIG26&lt;$C$18,JIG26&gt;($C$18+9)),0,IF($F$2=1,IF($F$53&lt;(INDEX($G$33:$AJ$33,MATCH($E$18,$G$31:$AJ$31))),JIG$28,JIG$38),JIG$28))</f>
        <v>0</v>
      </c>
      <c r="JIJ53" s="775">
        <f t="shared" ref="JIJ53:JIK53" si="4968">IF(OR(JIH26&lt;$C$18,JIH26&gt;($C$18+9)),0,IF($F$2=1,IF($F$53&lt;(INDEX($G$33:$AJ$33,MATCH($E$18,$G$31:$AJ$31))),JIH$28,JIH$38),JIH$28))</f>
        <v>0</v>
      </c>
      <c r="JIK53" s="775">
        <f t="shared" si="4968"/>
        <v>0</v>
      </c>
      <c r="JIL53" s="775">
        <f t="shared" ref="JIL53" si="4969">IF(OR(JIJ26&lt;$C$18,JIJ26&gt;($C$18+9)),0,IF($F$2=1,IF($F$53&lt;(INDEX($G$33:$AJ$33,MATCH($E$18,$G$31:$AJ$31))),JIJ$28,JIJ$38),JIJ$28))</f>
        <v>0</v>
      </c>
      <c r="JIM53" s="775">
        <f t="shared" ref="JIM53:JIN53" si="4970">IF(OR(JIK26&lt;$C$18,JIK26&gt;($C$18+9)),0,IF($F$2=1,IF($F$53&lt;(INDEX($G$33:$AJ$33,MATCH($E$18,$G$31:$AJ$31))),JIK$28,JIK$38),JIK$28))</f>
        <v>0</v>
      </c>
      <c r="JIN53" s="775">
        <f t="shared" si="4970"/>
        <v>0</v>
      </c>
      <c r="JIO53" s="775">
        <f t="shared" ref="JIO53" si="4971">IF(OR(JIM26&lt;$C$18,JIM26&gt;($C$18+9)),0,IF($F$2=1,IF($F$53&lt;(INDEX($G$33:$AJ$33,MATCH($E$18,$G$31:$AJ$31))),JIM$28,JIM$38),JIM$28))</f>
        <v>0</v>
      </c>
      <c r="JIP53" s="775">
        <f t="shared" ref="JIP53:JIQ53" si="4972">IF(OR(JIN26&lt;$C$18,JIN26&gt;($C$18+9)),0,IF($F$2=1,IF($F$53&lt;(INDEX($G$33:$AJ$33,MATCH($E$18,$G$31:$AJ$31))),JIN$28,JIN$38),JIN$28))</f>
        <v>0</v>
      </c>
      <c r="JIQ53" s="775">
        <f t="shared" si="4972"/>
        <v>0</v>
      </c>
      <c r="JIR53" s="775">
        <f t="shared" ref="JIR53" si="4973">IF(OR(JIP26&lt;$C$18,JIP26&gt;($C$18+9)),0,IF($F$2=1,IF($F$53&lt;(INDEX($G$33:$AJ$33,MATCH($E$18,$G$31:$AJ$31))),JIP$28,JIP$38),JIP$28))</f>
        <v>0</v>
      </c>
      <c r="JIS53" s="775">
        <f t="shared" ref="JIS53:JIT53" si="4974">IF(OR(JIQ26&lt;$C$18,JIQ26&gt;($C$18+9)),0,IF($F$2=1,IF($F$53&lt;(INDEX($G$33:$AJ$33,MATCH($E$18,$G$31:$AJ$31))),JIQ$28,JIQ$38),JIQ$28))</f>
        <v>0</v>
      </c>
      <c r="JIT53" s="775">
        <f t="shared" si="4974"/>
        <v>0</v>
      </c>
      <c r="JIU53" s="775">
        <f t="shared" ref="JIU53" si="4975">IF(OR(JIS26&lt;$C$18,JIS26&gt;($C$18+9)),0,IF($F$2=1,IF($F$53&lt;(INDEX($G$33:$AJ$33,MATCH($E$18,$G$31:$AJ$31))),JIS$28,JIS$38),JIS$28))</f>
        <v>0</v>
      </c>
      <c r="JIV53" s="775">
        <f t="shared" ref="JIV53:JIW53" si="4976">IF(OR(JIT26&lt;$C$18,JIT26&gt;($C$18+9)),0,IF($F$2=1,IF($F$53&lt;(INDEX($G$33:$AJ$33,MATCH($E$18,$G$31:$AJ$31))),JIT$28,JIT$38),JIT$28))</f>
        <v>0</v>
      </c>
      <c r="JIW53" s="775">
        <f t="shared" si="4976"/>
        <v>0</v>
      </c>
      <c r="JIX53" s="775">
        <f t="shared" ref="JIX53" si="4977">IF(OR(JIV26&lt;$C$18,JIV26&gt;($C$18+9)),0,IF($F$2=1,IF($F$53&lt;(INDEX($G$33:$AJ$33,MATCH($E$18,$G$31:$AJ$31))),JIV$28,JIV$38),JIV$28))</f>
        <v>0</v>
      </c>
      <c r="JIY53" s="775">
        <f t="shared" ref="JIY53:JIZ53" si="4978">IF(OR(JIW26&lt;$C$18,JIW26&gt;($C$18+9)),0,IF($F$2=1,IF($F$53&lt;(INDEX($G$33:$AJ$33,MATCH($E$18,$G$31:$AJ$31))),JIW$28,JIW$38),JIW$28))</f>
        <v>0</v>
      </c>
      <c r="JIZ53" s="775">
        <f t="shared" si="4978"/>
        <v>0</v>
      </c>
      <c r="JJA53" s="775">
        <f t="shared" ref="JJA53" si="4979">IF(OR(JIY26&lt;$C$18,JIY26&gt;($C$18+9)),0,IF($F$2=1,IF($F$53&lt;(INDEX($G$33:$AJ$33,MATCH($E$18,$G$31:$AJ$31))),JIY$28,JIY$38),JIY$28))</f>
        <v>0</v>
      </c>
      <c r="JJB53" s="775">
        <f t="shared" ref="JJB53:JJC53" si="4980">IF(OR(JIZ26&lt;$C$18,JIZ26&gt;($C$18+9)),0,IF($F$2=1,IF($F$53&lt;(INDEX($G$33:$AJ$33,MATCH($E$18,$G$31:$AJ$31))),JIZ$28,JIZ$38),JIZ$28))</f>
        <v>0</v>
      </c>
      <c r="JJC53" s="775">
        <f t="shared" si="4980"/>
        <v>0</v>
      </c>
      <c r="JJD53" s="775">
        <f t="shared" ref="JJD53" si="4981">IF(OR(JJB26&lt;$C$18,JJB26&gt;($C$18+9)),0,IF($F$2=1,IF($F$53&lt;(INDEX($G$33:$AJ$33,MATCH($E$18,$G$31:$AJ$31))),JJB$28,JJB$38),JJB$28))</f>
        <v>0</v>
      </c>
      <c r="JJE53" s="775">
        <f t="shared" ref="JJE53:JJF53" si="4982">IF(OR(JJC26&lt;$C$18,JJC26&gt;($C$18+9)),0,IF($F$2=1,IF($F$53&lt;(INDEX($G$33:$AJ$33,MATCH($E$18,$G$31:$AJ$31))),JJC$28,JJC$38),JJC$28))</f>
        <v>0</v>
      </c>
      <c r="JJF53" s="775">
        <f t="shared" si="4982"/>
        <v>0</v>
      </c>
      <c r="JJG53" s="775">
        <f t="shared" ref="JJG53" si="4983">IF(OR(JJE26&lt;$C$18,JJE26&gt;($C$18+9)),0,IF($F$2=1,IF($F$53&lt;(INDEX($G$33:$AJ$33,MATCH($E$18,$G$31:$AJ$31))),JJE$28,JJE$38),JJE$28))</f>
        <v>0</v>
      </c>
      <c r="JJH53" s="775">
        <f t="shared" ref="JJH53:JJI53" si="4984">IF(OR(JJF26&lt;$C$18,JJF26&gt;($C$18+9)),0,IF($F$2=1,IF($F$53&lt;(INDEX($G$33:$AJ$33,MATCH($E$18,$G$31:$AJ$31))),JJF$28,JJF$38),JJF$28))</f>
        <v>0</v>
      </c>
      <c r="JJI53" s="775">
        <f t="shared" si="4984"/>
        <v>0</v>
      </c>
      <c r="JJJ53" s="775">
        <f t="shared" ref="JJJ53" si="4985">IF(OR(JJH26&lt;$C$18,JJH26&gt;($C$18+9)),0,IF($F$2=1,IF($F$53&lt;(INDEX($G$33:$AJ$33,MATCH($E$18,$G$31:$AJ$31))),JJH$28,JJH$38),JJH$28))</f>
        <v>0</v>
      </c>
      <c r="JJK53" s="775">
        <f t="shared" ref="JJK53:JJL53" si="4986">IF(OR(JJI26&lt;$C$18,JJI26&gt;($C$18+9)),0,IF($F$2=1,IF($F$53&lt;(INDEX($G$33:$AJ$33,MATCH($E$18,$G$31:$AJ$31))),JJI$28,JJI$38),JJI$28))</f>
        <v>0</v>
      </c>
      <c r="JJL53" s="775">
        <f t="shared" si="4986"/>
        <v>0</v>
      </c>
      <c r="JJM53" s="775">
        <f t="shared" ref="JJM53" si="4987">IF(OR(JJK26&lt;$C$18,JJK26&gt;($C$18+9)),0,IF($F$2=1,IF($F$53&lt;(INDEX($G$33:$AJ$33,MATCH($E$18,$G$31:$AJ$31))),JJK$28,JJK$38),JJK$28))</f>
        <v>0</v>
      </c>
      <c r="JJN53" s="775">
        <f t="shared" ref="JJN53:JJO53" si="4988">IF(OR(JJL26&lt;$C$18,JJL26&gt;($C$18+9)),0,IF($F$2=1,IF($F$53&lt;(INDEX($G$33:$AJ$33,MATCH($E$18,$G$31:$AJ$31))),JJL$28,JJL$38),JJL$28))</f>
        <v>0</v>
      </c>
      <c r="JJO53" s="775">
        <f t="shared" si="4988"/>
        <v>0</v>
      </c>
      <c r="JJP53" s="775">
        <f t="shared" ref="JJP53" si="4989">IF(OR(JJN26&lt;$C$18,JJN26&gt;($C$18+9)),0,IF($F$2=1,IF($F$53&lt;(INDEX($G$33:$AJ$33,MATCH($E$18,$G$31:$AJ$31))),JJN$28,JJN$38),JJN$28))</f>
        <v>0</v>
      </c>
      <c r="JJQ53" s="775">
        <f t="shared" ref="JJQ53:JJR53" si="4990">IF(OR(JJO26&lt;$C$18,JJO26&gt;($C$18+9)),0,IF($F$2=1,IF($F$53&lt;(INDEX($G$33:$AJ$33,MATCH($E$18,$G$31:$AJ$31))),JJO$28,JJO$38),JJO$28))</f>
        <v>0</v>
      </c>
      <c r="JJR53" s="775">
        <f t="shared" si="4990"/>
        <v>0</v>
      </c>
      <c r="JJS53" s="775">
        <f t="shared" ref="JJS53" si="4991">IF(OR(JJQ26&lt;$C$18,JJQ26&gt;($C$18+9)),0,IF($F$2=1,IF($F$53&lt;(INDEX($G$33:$AJ$33,MATCH($E$18,$G$31:$AJ$31))),JJQ$28,JJQ$38),JJQ$28))</f>
        <v>0</v>
      </c>
      <c r="JJT53" s="775">
        <f t="shared" ref="JJT53:JJU53" si="4992">IF(OR(JJR26&lt;$C$18,JJR26&gt;($C$18+9)),0,IF($F$2=1,IF($F$53&lt;(INDEX($G$33:$AJ$33,MATCH($E$18,$G$31:$AJ$31))),JJR$28,JJR$38),JJR$28))</f>
        <v>0</v>
      </c>
      <c r="JJU53" s="775">
        <f t="shared" si="4992"/>
        <v>0</v>
      </c>
      <c r="JJV53" s="775">
        <f t="shared" ref="JJV53" si="4993">IF(OR(JJT26&lt;$C$18,JJT26&gt;($C$18+9)),0,IF($F$2=1,IF($F$53&lt;(INDEX($G$33:$AJ$33,MATCH($E$18,$G$31:$AJ$31))),JJT$28,JJT$38),JJT$28))</f>
        <v>0</v>
      </c>
      <c r="JJW53" s="775">
        <f t="shared" ref="JJW53:JJX53" si="4994">IF(OR(JJU26&lt;$C$18,JJU26&gt;($C$18+9)),0,IF($F$2=1,IF($F$53&lt;(INDEX($G$33:$AJ$33,MATCH($E$18,$G$31:$AJ$31))),JJU$28,JJU$38),JJU$28))</f>
        <v>0</v>
      </c>
      <c r="JJX53" s="775">
        <f t="shared" si="4994"/>
        <v>0</v>
      </c>
      <c r="JJY53" s="775">
        <f t="shared" ref="JJY53" si="4995">IF(OR(JJW26&lt;$C$18,JJW26&gt;($C$18+9)),0,IF($F$2=1,IF($F$53&lt;(INDEX($G$33:$AJ$33,MATCH($E$18,$G$31:$AJ$31))),JJW$28,JJW$38),JJW$28))</f>
        <v>0</v>
      </c>
      <c r="JJZ53" s="775">
        <f t="shared" ref="JJZ53:JKA53" si="4996">IF(OR(JJX26&lt;$C$18,JJX26&gt;($C$18+9)),0,IF($F$2=1,IF($F$53&lt;(INDEX($G$33:$AJ$33,MATCH($E$18,$G$31:$AJ$31))),JJX$28,JJX$38),JJX$28))</f>
        <v>0</v>
      </c>
      <c r="JKA53" s="775">
        <f t="shared" si="4996"/>
        <v>0</v>
      </c>
      <c r="JKB53" s="775">
        <f t="shared" ref="JKB53" si="4997">IF(OR(JJZ26&lt;$C$18,JJZ26&gt;($C$18+9)),0,IF($F$2=1,IF($F$53&lt;(INDEX($G$33:$AJ$33,MATCH($E$18,$G$31:$AJ$31))),JJZ$28,JJZ$38),JJZ$28))</f>
        <v>0</v>
      </c>
      <c r="JKC53" s="775">
        <f t="shared" ref="JKC53:JKD53" si="4998">IF(OR(JKA26&lt;$C$18,JKA26&gt;($C$18+9)),0,IF($F$2=1,IF($F$53&lt;(INDEX($G$33:$AJ$33,MATCH($E$18,$G$31:$AJ$31))),JKA$28,JKA$38),JKA$28))</f>
        <v>0</v>
      </c>
      <c r="JKD53" s="775">
        <f t="shared" si="4998"/>
        <v>0</v>
      </c>
      <c r="JKE53" s="775">
        <f t="shared" ref="JKE53" si="4999">IF(OR(JKC26&lt;$C$18,JKC26&gt;($C$18+9)),0,IF($F$2=1,IF($F$53&lt;(INDEX($G$33:$AJ$33,MATCH($E$18,$G$31:$AJ$31))),JKC$28,JKC$38),JKC$28))</f>
        <v>0</v>
      </c>
      <c r="JKF53" s="775">
        <f t="shared" ref="JKF53:JKG53" si="5000">IF(OR(JKD26&lt;$C$18,JKD26&gt;($C$18+9)),0,IF($F$2=1,IF($F$53&lt;(INDEX($G$33:$AJ$33,MATCH($E$18,$G$31:$AJ$31))),JKD$28,JKD$38),JKD$28))</f>
        <v>0</v>
      </c>
      <c r="JKG53" s="775">
        <f t="shared" si="5000"/>
        <v>0</v>
      </c>
      <c r="JKH53" s="775">
        <f t="shared" ref="JKH53" si="5001">IF(OR(JKF26&lt;$C$18,JKF26&gt;($C$18+9)),0,IF($F$2=1,IF($F$53&lt;(INDEX($G$33:$AJ$33,MATCH($E$18,$G$31:$AJ$31))),JKF$28,JKF$38),JKF$28))</f>
        <v>0</v>
      </c>
      <c r="JKI53" s="775">
        <f t="shared" ref="JKI53:JKJ53" si="5002">IF(OR(JKG26&lt;$C$18,JKG26&gt;($C$18+9)),0,IF($F$2=1,IF($F$53&lt;(INDEX($G$33:$AJ$33,MATCH($E$18,$G$31:$AJ$31))),JKG$28,JKG$38),JKG$28))</f>
        <v>0</v>
      </c>
      <c r="JKJ53" s="775">
        <f t="shared" si="5002"/>
        <v>0</v>
      </c>
      <c r="JKK53" s="775">
        <f t="shared" ref="JKK53" si="5003">IF(OR(JKI26&lt;$C$18,JKI26&gt;($C$18+9)),0,IF($F$2=1,IF($F$53&lt;(INDEX($G$33:$AJ$33,MATCH($E$18,$G$31:$AJ$31))),JKI$28,JKI$38),JKI$28))</f>
        <v>0</v>
      </c>
      <c r="JKL53" s="775">
        <f t="shared" ref="JKL53:JKM53" si="5004">IF(OR(JKJ26&lt;$C$18,JKJ26&gt;($C$18+9)),0,IF($F$2=1,IF($F$53&lt;(INDEX($G$33:$AJ$33,MATCH($E$18,$G$31:$AJ$31))),JKJ$28,JKJ$38),JKJ$28))</f>
        <v>0</v>
      </c>
      <c r="JKM53" s="775">
        <f t="shared" si="5004"/>
        <v>0</v>
      </c>
      <c r="JKN53" s="775">
        <f t="shared" ref="JKN53" si="5005">IF(OR(JKL26&lt;$C$18,JKL26&gt;($C$18+9)),0,IF($F$2=1,IF($F$53&lt;(INDEX($G$33:$AJ$33,MATCH($E$18,$G$31:$AJ$31))),JKL$28,JKL$38),JKL$28))</f>
        <v>0</v>
      </c>
      <c r="JKO53" s="775">
        <f t="shared" ref="JKO53:JKP53" si="5006">IF(OR(JKM26&lt;$C$18,JKM26&gt;($C$18+9)),0,IF($F$2=1,IF($F$53&lt;(INDEX($G$33:$AJ$33,MATCH($E$18,$G$31:$AJ$31))),JKM$28,JKM$38),JKM$28))</f>
        <v>0</v>
      </c>
      <c r="JKP53" s="775">
        <f t="shared" si="5006"/>
        <v>0</v>
      </c>
      <c r="JKQ53" s="775">
        <f t="shared" ref="JKQ53" si="5007">IF(OR(JKO26&lt;$C$18,JKO26&gt;($C$18+9)),0,IF($F$2=1,IF($F$53&lt;(INDEX($G$33:$AJ$33,MATCH($E$18,$G$31:$AJ$31))),JKO$28,JKO$38),JKO$28))</f>
        <v>0</v>
      </c>
      <c r="JKR53" s="775">
        <f t="shared" ref="JKR53:JKS53" si="5008">IF(OR(JKP26&lt;$C$18,JKP26&gt;($C$18+9)),0,IF($F$2=1,IF($F$53&lt;(INDEX($G$33:$AJ$33,MATCH($E$18,$G$31:$AJ$31))),JKP$28,JKP$38),JKP$28))</f>
        <v>0</v>
      </c>
      <c r="JKS53" s="775">
        <f t="shared" si="5008"/>
        <v>0</v>
      </c>
      <c r="JKT53" s="775">
        <f t="shared" ref="JKT53" si="5009">IF(OR(JKR26&lt;$C$18,JKR26&gt;($C$18+9)),0,IF($F$2=1,IF($F$53&lt;(INDEX($G$33:$AJ$33,MATCH($E$18,$G$31:$AJ$31))),JKR$28,JKR$38),JKR$28))</f>
        <v>0</v>
      </c>
      <c r="JKU53" s="775">
        <f t="shared" ref="JKU53:JKV53" si="5010">IF(OR(JKS26&lt;$C$18,JKS26&gt;($C$18+9)),0,IF($F$2=1,IF($F$53&lt;(INDEX($G$33:$AJ$33,MATCH($E$18,$G$31:$AJ$31))),JKS$28,JKS$38),JKS$28))</f>
        <v>0</v>
      </c>
      <c r="JKV53" s="775">
        <f t="shared" si="5010"/>
        <v>0</v>
      </c>
      <c r="JKW53" s="775">
        <f t="shared" ref="JKW53" si="5011">IF(OR(JKU26&lt;$C$18,JKU26&gt;($C$18+9)),0,IF($F$2=1,IF($F$53&lt;(INDEX($G$33:$AJ$33,MATCH($E$18,$G$31:$AJ$31))),JKU$28,JKU$38),JKU$28))</f>
        <v>0</v>
      </c>
      <c r="JKX53" s="775">
        <f t="shared" ref="JKX53:JKY53" si="5012">IF(OR(JKV26&lt;$C$18,JKV26&gt;($C$18+9)),0,IF($F$2=1,IF($F$53&lt;(INDEX($G$33:$AJ$33,MATCH($E$18,$G$31:$AJ$31))),JKV$28,JKV$38),JKV$28))</f>
        <v>0</v>
      </c>
      <c r="JKY53" s="775">
        <f t="shared" si="5012"/>
        <v>0</v>
      </c>
      <c r="JKZ53" s="775">
        <f t="shared" ref="JKZ53" si="5013">IF(OR(JKX26&lt;$C$18,JKX26&gt;($C$18+9)),0,IF($F$2=1,IF($F$53&lt;(INDEX($G$33:$AJ$33,MATCH($E$18,$G$31:$AJ$31))),JKX$28,JKX$38),JKX$28))</f>
        <v>0</v>
      </c>
      <c r="JLA53" s="775">
        <f t="shared" ref="JLA53:JLB53" si="5014">IF(OR(JKY26&lt;$C$18,JKY26&gt;($C$18+9)),0,IF($F$2=1,IF($F$53&lt;(INDEX($G$33:$AJ$33,MATCH($E$18,$G$31:$AJ$31))),JKY$28,JKY$38),JKY$28))</f>
        <v>0</v>
      </c>
      <c r="JLB53" s="775">
        <f t="shared" si="5014"/>
        <v>0</v>
      </c>
      <c r="JLC53" s="775">
        <f t="shared" ref="JLC53" si="5015">IF(OR(JLA26&lt;$C$18,JLA26&gt;($C$18+9)),0,IF($F$2=1,IF($F$53&lt;(INDEX($G$33:$AJ$33,MATCH($E$18,$G$31:$AJ$31))),JLA$28,JLA$38),JLA$28))</f>
        <v>0</v>
      </c>
      <c r="JLD53" s="775">
        <f t="shared" ref="JLD53:JLE53" si="5016">IF(OR(JLB26&lt;$C$18,JLB26&gt;($C$18+9)),0,IF($F$2=1,IF($F$53&lt;(INDEX($G$33:$AJ$33,MATCH($E$18,$G$31:$AJ$31))),JLB$28,JLB$38),JLB$28))</f>
        <v>0</v>
      </c>
      <c r="JLE53" s="775">
        <f t="shared" si="5016"/>
        <v>0</v>
      </c>
      <c r="JLF53" s="775">
        <f t="shared" ref="JLF53" si="5017">IF(OR(JLD26&lt;$C$18,JLD26&gt;($C$18+9)),0,IF($F$2=1,IF($F$53&lt;(INDEX($G$33:$AJ$33,MATCH($E$18,$G$31:$AJ$31))),JLD$28,JLD$38),JLD$28))</f>
        <v>0</v>
      </c>
      <c r="JLG53" s="775">
        <f t="shared" ref="JLG53:JLH53" si="5018">IF(OR(JLE26&lt;$C$18,JLE26&gt;($C$18+9)),0,IF($F$2=1,IF($F$53&lt;(INDEX($G$33:$AJ$33,MATCH($E$18,$G$31:$AJ$31))),JLE$28,JLE$38),JLE$28))</f>
        <v>0</v>
      </c>
      <c r="JLH53" s="775">
        <f t="shared" si="5018"/>
        <v>0</v>
      </c>
      <c r="JLI53" s="775">
        <f t="shared" ref="JLI53" si="5019">IF(OR(JLG26&lt;$C$18,JLG26&gt;($C$18+9)),0,IF($F$2=1,IF($F$53&lt;(INDEX($G$33:$AJ$33,MATCH($E$18,$G$31:$AJ$31))),JLG$28,JLG$38),JLG$28))</f>
        <v>0</v>
      </c>
      <c r="JLJ53" s="775">
        <f t="shared" ref="JLJ53:JLK53" si="5020">IF(OR(JLH26&lt;$C$18,JLH26&gt;($C$18+9)),0,IF($F$2=1,IF($F$53&lt;(INDEX($G$33:$AJ$33,MATCH($E$18,$G$31:$AJ$31))),JLH$28,JLH$38),JLH$28))</f>
        <v>0</v>
      </c>
      <c r="JLK53" s="775">
        <f t="shared" si="5020"/>
        <v>0</v>
      </c>
      <c r="JLL53" s="775">
        <f t="shared" ref="JLL53" si="5021">IF(OR(JLJ26&lt;$C$18,JLJ26&gt;($C$18+9)),0,IF($F$2=1,IF($F$53&lt;(INDEX($G$33:$AJ$33,MATCH($E$18,$G$31:$AJ$31))),JLJ$28,JLJ$38),JLJ$28))</f>
        <v>0</v>
      </c>
      <c r="JLM53" s="775">
        <f t="shared" ref="JLM53:JLN53" si="5022">IF(OR(JLK26&lt;$C$18,JLK26&gt;($C$18+9)),0,IF($F$2=1,IF($F$53&lt;(INDEX($G$33:$AJ$33,MATCH($E$18,$G$31:$AJ$31))),JLK$28,JLK$38),JLK$28))</f>
        <v>0</v>
      </c>
      <c r="JLN53" s="775">
        <f t="shared" si="5022"/>
        <v>0</v>
      </c>
      <c r="JLO53" s="775">
        <f t="shared" ref="JLO53" si="5023">IF(OR(JLM26&lt;$C$18,JLM26&gt;($C$18+9)),0,IF($F$2=1,IF($F$53&lt;(INDEX($G$33:$AJ$33,MATCH($E$18,$G$31:$AJ$31))),JLM$28,JLM$38),JLM$28))</f>
        <v>0</v>
      </c>
      <c r="JLP53" s="775">
        <f t="shared" ref="JLP53:JLQ53" si="5024">IF(OR(JLN26&lt;$C$18,JLN26&gt;($C$18+9)),0,IF($F$2=1,IF($F$53&lt;(INDEX($G$33:$AJ$33,MATCH($E$18,$G$31:$AJ$31))),JLN$28,JLN$38),JLN$28))</f>
        <v>0</v>
      </c>
      <c r="JLQ53" s="775">
        <f t="shared" si="5024"/>
        <v>0</v>
      </c>
      <c r="JLR53" s="775">
        <f t="shared" ref="JLR53" si="5025">IF(OR(JLP26&lt;$C$18,JLP26&gt;($C$18+9)),0,IF($F$2=1,IF($F$53&lt;(INDEX($G$33:$AJ$33,MATCH($E$18,$G$31:$AJ$31))),JLP$28,JLP$38),JLP$28))</f>
        <v>0</v>
      </c>
      <c r="JLS53" s="775">
        <f t="shared" ref="JLS53:JLT53" si="5026">IF(OR(JLQ26&lt;$C$18,JLQ26&gt;($C$18+9)),0,IF($F$2=1,IF($F$53&lt;(INDEX($G$33:$AJ$33,MATCH($E$18,$G$31:$AJ$31))),JLQ$28,JLQ$38),JLQ$28))</f>
        <v>0</v>
      </c>
      <c r="JLT53" s="775">
        <f t="shared" si="5026"/>
        <v>0</v>
      </c>
      <c r="JLU53" s="775">
        <f t="shared" ref="JLU53" si="5027">IF(OR(JLS26&lt;$C$18,JLS26&gt;($C$18+9)),0,IF($F$2=1,IF($F$53&lt;(INDEX($G$33:$AJ$33,MATCH($E$18,$G$31:$AJ$31))),JLS$28,JLS$38),JLS$28))</f>
        <v>0</v>
      </c>
      <c r="JLV53" s="775">
        <f t="shared" ref="JLV53:JLW53" si="5028">IF(OR(JLT26&lt;$C$18,JLT26&gt;($C$18+9)),0,IF($F$2=1,IF($F$53&lt;(INDEX($G$33:$AJ$33,MATCH($E$18,$G$31:$AJ$31))),JLT$28,JLT$38),JLT$28))</f>
        <v>0</v>
      </c>
      <c r="JLW53" s="775">
        <f t="shared" si="5028"/>
        <v>0</v>
      </c>
      <c r="JLX53" s="775">
        <f t="shared" ref="JLX53" si="5029">IF(OR(JLV26&lt;$C$18,JLV26&gt;($C$18+9)),0,IF($F$2=1,IF($F$53&lt;(INDEX($G$33:$AJ$33,MATCH($E$18,$G$31:$AJ$31))),JLV$28,JLV$38),JLV$28))</f>
        <v>0</v>
      </c>
      <c r="JLY53" s="775">
        <f t="shared" ref="JLY53:JLZ53" si="5030">IF(OR(JLW26&lt;$C$18,JLW26&gt;($C$18+9)),0,IF($F$2=1,IF($F$53&lt;(INDEX($G$33:$AJ$33,MATCH($E$18,$G$31:$AJ$31))),JLW$28,JLW$38),JLW$28))</f>
        <v>0</v>
      </c>
      <c r="JLZ53" s="775">
        <f t="shared" si="5030"/>
        <v>0</v>
      </c>
      <c r="JMA53" s="775">
        <f t="shared" ref="JMA53" si="5031">IF(OR(JLY26&lt;$C$18,JLY26&gt;($C$18+9)),0,IF($F$2=1,IF($F$53&lt;(INDEX($G$33:$AJ$33,MATCH($E$18,$G$31:$AJ$31))),JLY$28,JLY$38),JLY$28))</f>
        <v>0</v>
      </c>
      <c r="JMB53" s="775">
        <f t="shared" ref="JMB53:JMC53" si="5032">IF(OR(JLZ26&lt;$C$18,JLZ26&gt;($C$18+9)),0,IF($F$2=1,IF($F$53&lt;(INDEX($G$33:$AJ$33,MATCH($E$18,$G$31:$AJ$31))),JLZ$28,JLZ$38),JLZ$28))</f>
        <v>0</v>
      </c>
      <c r="JMC53" s="775">
        <f t="shared" si="5032"/>
        <v>0</v>
      </c>
      <c r="JMD53" s="775">
        <f t="shared" ref="JMD53" si="5033">IF(OR(JMB26&lt;$C$18,JMB26&gt;($C$18+9)),0,IF($F$2=1,IF($F$53&lt;(INDEX($G$33:$AJ$33,MATCH($E$18,$G$31:$AJ$31))),JMB$28,JMB$38),JMB$28))</f>
        <v>0</v>
      </c>
      <c r="JME53" s="775">
        <f t="shared" ref="JME53:JMF53" si="5034">IF(OR(JMC26&lt;$C$18,JMC26&gt;($C$18+9)),0,IF($F$2=1,IF($F$53&lt;(INDEX($G$33:$AJ$33,MATCH($E$18,$G$31:$AJ$31))),JMC$28,JMC$38),JMC$28))</f>
        <v>0</v>
      </c>
      <c r="JMF53" s="775">
        <f t="shared" si="5034"/>
        <v>0</v>
      </c>
      <c r="JMG53" s="775">
        <f t="shared" ref="JMG53" si="5035">IF(OR(JME26&lt;$C$18,JME26&gt;($C$18+9)),0,IF($F$2=1,IF($F$53&lt;(INDEX($G$33:$AJ$33,MATCH($E$18,$G$31:$AJ$31))),JME$28,JME$38),JME$28))</f>
        <v>0</v>
      </c>
      <c r="JMH53" s="775">
        <f t="shared" ref="JMH53:JMI53" si="5036">IF(OR(JMF26&lt;$C$18,JMF26&gt;($C$18+9)),0,IF($F$2=1,IF($F$53&lt;(INDEX($G$33:$AJ$33,MATCH($E$18,$G$31:$AJ$31))),JMF$28,JMF$38),JMF$28))</f>
        <v>0</v>
      </c>
      <c r="JMI53" s="775">
        <f t="shared" si="5036"/>
        <v>0</v>
      </c>
      <c r="JMJ53" s="775">
        <f t="shared" ref="JMJ53" si="5037">IF(OR(JMH26&lt;$C$18,JMH26&gt;($C$18+9)),0,IF($F$2=1,IF($F$53&lt;(INDEX($G$33:$AJ$33,MATCH($E$18,$G$31:$AJ$31))),JMH$28,JMH$38),JMH$28))</f>
        <v>0</v>
      </c>
      <c r="JMK53" s="775">
        <f t="shared" ref="JMK53:JML53" si="5038">IF(OR(JMI26&lt;$C$18,JMI26&gt;($C$18+9)),0,IF($F$2=1,IF($F$53&lt;(INDEX($G$33:$AJ$33,MATCH($E$18,$G$31:$AJ$31))),JMI$28,JMI$38),JMI$28))</f>
        <v>0</v>
      </c>
      <c r="JML53" s="775">
        <f t="shared" si="5038"/>
        <v>0</v>
      </c>
      <c r="JMM53" s="775">
        <f t="shared" ref="JMM53" si="5039">IF(OR(JMK26&lt;$C$18,JMK26&gt;($C$18+9)),0,IF($F$2=1,IF($F$53&lt;(INDEX($G$33:$AJ$33,MATCH($E$18,$G$31:$AJ$31))),JMK$28,JMK$38),JMK$28))</f>
        <v>0</v>
      </c>
      <c r="JMN53" s="775">
        <f t="shared" ref="JMN53:JMO53" si="5040">IF(OR(JML26&lt;$C$18,JML26&gt;($C$18+9)),0,IF($F$2=1,IF($F$53&lt;(INDEX($G$33:$AJ$33,MATCH($E$18,$G$31:$AJ$31))),JML$28,JML$38),JML$28))</f>
        <v>0</v>
      </c>
      <c r="JMO53" s="775">
        <f t="shared" si="5040"/>
        <v>0</v>
      </c>
      <c r="JMP53" s="775">
        <f t="shared" ref="JMP53" si="5041">IF(OR(JMN26&lt;$C$18,JMN26&gt;($C$18+9)),0,IF($F$2=1,IF($F$53&lt;(INDEX($G$33:$AJ$33,MATCH($E$18,$G$31:$AJ$31))),JMN$28,JMN$38),JMN$28))</f>
        <v>0</v>
      </c>
      <c r="JMQ53" s="775">
        <f t="shared" ref="JMQ53:JMR53" si="5042">IF(OR(JMO26&lt;$C$18,JMO26&gt;($C$18+9)),0,IF($F$2=1,IF($F$53&lt;(INDEX($G$33:$AJ$33,MATCH($E$18,$G$31:$AJ$31))),JMO$28,JMO$38),JMO$28))</f>
        <v>0</v>
      </c>
      <c r="JMR53" s="775">
        <f t="shared" si="5042"/>
        <v>0</v>
      </c>
      <c r="JMS53" s="775">
        <f t="shared" ref="JMS53" si="5043">IF(OR(JMQ26&lt;$C$18,JMQ26&gt;($C$18+9)),0,IF($F$2=1,IF($F$53&lt;(INDEX($G$33:$AJ$33,MATCH($E$18,$G$31:$AJ$31))),JMQ$28,JMQ$38),JMQ$28))</f>
        <v>0</v>
      </c>
      <c r="JMT53" s="775">
        <f t="shared" ref="JMT53:JMU53" si="5044">IF(OR(JMR26&lt;$C$18,JMR26&gt;($C$18+9)),0,IF($F$2=1,IF($F$53&lt;(INDEX($G$33:$AJ$33,MATCH($E$18,$G$31:$AJ$31))),JMR$28,JMR$38),JMR$28))</f>
        <v>0</v>
      </c>
      <c r="JMU53" s="775">
        <f t="shared" si="5044"/>
        <v>0</v>
      </c>
      <c r="JMV53" s="775">
        <f t="shared" ref="JMV53" si="5045">IF(OR(JMT26&lt;$C$18,JMT26&gt;($C$18+9)),0,IF($F$2=1,IF($F$53&lt;(INDEX($G$33:$AJ$33,MATCH($E$18,$G$31:$AJ$31))),JMT$28,JMT$38),JMT$28))</f>
        <v>0</v>
      </c>
      <c r="JMW53" s="775">
        <f t="shared" ref="JMW53:JMX53" si="5046">IF(OR(JMU26&lt;$C$18,JMU26&gt;($C$18+9)),0,IF($F$2=1,IF($F$53&lt;(INDEX($G$33:$AJ$33,MATCH($E$18,$G$31:$AJ$31))),JMU$28,JMU$38),JMU$28))</f>
        <v>0</v>
      </c>
      <c r="JMX53" s="775">
        <f t="shared" si="5046"/>
        <v>0</v>
      </c>
      <c r="JMY53" s="775">
        <f t="shared" ref="JMY53" si="5047">IF(OR(JMW26&lt;$C$18,JMW26&gt;($C$18+9)),0,IF($F$2=1,IF($F$53&lt;(INDEX($G$33:$AJ$33,MATCH($E$18,$G$31:$AJ$31))),JMW$28,JMW$38),JMW$28))</f>
        <v>0</v>
      </c>
      <c r="JMZ53" s="775">
        <f t="shared" ref="JMZ53:JNA53" si="5048">IF(OR(JMX26&lt;$C$18,JMX26&gt;($C$18+9)),0,IF($F$2=1,IF($F$53&lt;(INDEX($G$33:$AJ$33,MATCH($E$18,$G$31:$AJ$31))),JMX$28,JMX$38),JMX$28))</f>
        <v>0</v>
      </c>
      <c r="JNA53" s="775">
        <f t="shared" si="5048"/>
        <v>0</v>
      </c>
      <c r="JNB53" s="775">
        <f t="shared" ref="JNB53" si="5049">IF(OR(JMZ26&lt;$C$18,JMZ26&gt;($C$18+9)),0,IF($F$2=1,IF($F$53&lt;(INDEX($G$33:$AJ$33,MATCH($E$18,$G$31:$AJ$31))),JMZ$28,JMZ$38),JMZ$28))</f>
        <v>0</v>
      </c>
      <c r="JNC53" s="775">
        <f t="shared" ref="JNC53:JND53" si="5050">IF(OR(JNA26&lt;$C$18,JNA26&gt;($C$18+9)),0,IF($F$2=1,IF($F$53&lt;(INDEX($G$33:$AJ$33,MATCH($E$18,$G$31:$AJ$31))),JNA$28,JNA$38),JNA$28))</f>
        <v>0</v>
      </c>
      <c r="JND53" s="775">
        <f t="shared" si="5050"/>
        <v>0</v>
      </c>
      <c r="JNE53" s="775">
        <f t="shared" ref="JNE53" si="5051">IF(OR(JNC26&lt;$C$18,JNC26&gt;($C$18+9)),0,IF($F$2=1,IF($F$53&lt;(INDEX($G$33:$AJ$33,MATCH($E$18,$G$31:$AJ$31))),JNC$28,JNC$38),JNC$28))</f>
        <v>0</v>
      </c>
      <c r="JNF53" s="775">
        <f t="shared" ref="JNF53:JNG53" si="5052">IF(OR(JND26&lt;$C$18,JND26&gt;($C$18+9)),0,IF($F$2=1,IF($F$53&lt;(INDEX($G$33:$AJ$33,MATCH($E$18,$G$31:$AJ$31))),JND$28,JND$38),JND$28))</f>
        <v>0</v>
      </c>
      <c r="JNG53" s="775">
        <f t="shared" si="5052"/>
        <v>0</v>
      </c>
      <c r="JNH53" s="775">
        <f t="shared" ref="JNH53" si="5053">IF(OR(JNF26&lt;$C$18,JNF26&gt;($C$18+9)),0,IF($F$2=1,IF($F$53&lt;(INDEX($G$33:$AJ$33,MATCH($E$18,$G$31:$AJ$31))),JNF$28,JNF$38),JNF$28))</f>
        <v>0</v>
      </c>
      <c r="JNI53" s="775">
        <f t="shared" ref="JNI53:JNJ53" si="5054">IF(OR(JNG26&lt;$C$18,JNG26&gt;($C$18+9)),0,IF($F$2=1,IF($F$53&lt;(INDEX($G$33:$AJ$33,MATCH($E$18,$G$31:$AJ$31))),JNG$28,JNG$38),JNG$28))</f>
        <v>0</v>
      </c>
      <c r="JNJ53" s="775">
        <f t="shared" si="5054"/>
        <v>0</v>
      </c>
      <c r="JNK53" s="775">
        <f t="shared" ref="JNK53" si="5055">IF(OR(JNI26&lt;$C$18,JNI26&gt;($C$18+9)),0,IF($F$2=1,IF($F$53&lt;(INDEX($G$33:$AJ$33,MATCH($E$18,$G$31:$AJ$31))),JNI$28,JNI$38),JNI$28))</f>
        <v>0</v>
      </c>
      <c r="JNL53" s="775">
        <f t="shared" ref="JNL53:JNM53" si="5056">IF(OR(JNJ26&lt;$C$18,JNJ26&gt;($C$18+9)),0,IF($F$2=1,IF($F$53&lt;(INDEX($G$33:$AJ$33,MATCH($E$18,$G$31:$AJ$31))),JNJ$28,JNJ$38),JNJ$28))</f>
        <v>0</v>
      </c>
      <c r="JNM53" s="775">
        <f t="shared" si="5056"/>
        <v>0</v>
      </c>
      <c r="JNN53" s="775">
        <f t="shared" ref="JNN53" si="5057">IF(OR(JNL26&lt;$C$18,JNL26&gt;($C$18+9)),0,IF($F$2=1,IF($F$53&lt;(INDEX($G$33:$AJ$33,MATCH($E$18,$G$31:$AJ$31))),JNL$28,JNL$38),JNL$28))</f>
        <v>0</v>
      </c>
      <c r="JNO53" s="775">
        <f t="shared" ref="JNO53:JNP53" si="5058">IF(OR(JNM26&lt;$C$18,JNM26&gt;($C$18+9)),0,IF($F$2=1,IF($F$53&lt;(INDEX($G$33:$AJ$33,MATCH($E$18,$G$31:$AJ$31))),JNM$28,JNM$38),JNM$28))</f>
        <v>0</v>
      </c>
      <c r="JNP53" s="775">
        <f t="shared" si="5058"/>
        <v>0</v>
      </c>
      <c r="JNQ53" s="775">
        <f t="shared" ref="JNQ53" si="5059">IF(OR(JNO26&lt;$C$18,JNO26&gt;($C$18+9)),0,IF($F$2=1,IF($F$53&lt;(INDEX($G$33:$AJ$33,MATCH($E$18,$G$31:$AJ$31))),JNO$28,JNO$38),JNO$28))</f>
        <v>0</v>
      </c>
      <c r="JNR53" s="775">
        <f t="shared" ref="JNR53:JNS53" si="5060">IF(OR(JNP26&lt;$C$18,JNP26&gt;($C$18+9)),0,IF($F$2=1,IF($F$53&lt;(INDEX($G$33:$AJ$33,MATCH($E$18,$G$31:$AJ$31))),JNP$28,JNP$38),JNP$28))</f>
        <v>0</v>
      </c>
      <c r="JNS53" s="775">
        <f t="shared" si="5060"/>
        <v>0</v>
      </c>
      <c r="JNT53" s="775">
        <f t="shared" ref="JNT53" si="5061">IF(OR(JNR26&lt;$C$18,JNR26&gt;($C$18+9)),0,IF($F$2=1,IF($F$53&lt;(INDEX($G$33:$AJ$33,MATCH($E$18,$G$31:$AJ$31))),JNR$28,JNR$38),JNR$28))</f>
        <v>0</v>
      </c>
      <c r="JNU53" s="775">
        <f t="shared" ref="JNU53:JNV53" si="5062">IF(OR(JNS26&lt;$C$18,JNS26&gt;($C$18+9)),0,IF($F$2=1,IF($F$53&lt;(INDEX($G$33:$AJ$33,MATCH($E$18,$G$31:$AJ$31))),JNS$28,JNS$38),JNS$28))</f>
        <v>0</v>
      </c>
      <c r="JNV53" s="775">
        <f t="shared" si="5062"/>
        <v>0</v>
      </c>
      <c r="JNW53" s="775">
        <f t="shared" ref="JNW53" si="5063">IF(OR(JNU26&lt;$C$18,JNU26&gt;($C$18+9)),0,IF($F$2=1,IF($F$53&lt;(INDEX($G$33:$AJ$33,MATCH($E$18,$G$31:$AJ$31))),JNU$28,JNU$38),JNU$28))</f>
        <v>0</v>
      </c>
      <c r="JNX53" s="775">
        <f t="shared" ref="JNX53:JNY53" si="5064">IF(OR(JNV26&lt;$C$18,JNV26&gt;($C$18+9)),0,IF($F$2=1,IF($F$53&lt;(INDEX($G$33:$AJ$33,MATCH($E$18,$G$31:$AJ$31))),JNV$28,JNV$38),JNV$28))</f>
        <v>0</v>
      </c>
      <c r="JNY53" s="775">
        <f t="shared" si="5064"/>
        <v>0</v>
      </c>
      <c r="JNZ53" s="775">
        <f t="shared" ref="JNZ53" si="5065">IF(OR(JNX26&lt;$C$18,JNX26&gt;($C$18+9)),0,IF($F$2=1,IF($F$53&lt;(INDEX($G$33:$AJ$33,MATCH($E$18,$G$31:$AJ$31))),JNX$28,JNX$38),JNX$28))</f>
        <v>0</v>
      </c>
      <c r="JOA53" s="775">
        <f t="shared" ref="JOA53:JOB53" si="5066">IF(OR(JNY26&lt;$C$18,JNY26&gt;($C$18+9)),0,IF($F$2=1,IF($F$53&lt;(INDEX($G$33:$AJ$33,MATCH($E$18,$G$31:$AJ$31))),JNY$28,JNY$38),JNY$28))</f>
        <v>0</v>
      </c>
      <c r="JOB53" s="775">
        <f t="shared" si="5066"/>
        <v>0</v>
      </c>
      <c r="JOC53" s="775">
        <f t="shared" ref="JOC53" si="5067">IF(OR(JOA26&lt;$C$18,JOA26&gt;($C$18+9)),0,IF($F$2=1,IF($F$53&lt;(INDEX($G$33:$AJ$33,MATCH($E$18,$G$31:$AJ$31))),JOA$28,JOA$38),JOA$28))</f>
        <v>0</v>
      </c>
      <c r="JOD53" s="775">
        <f t="shared" ref="JOD53:JOE53" si="5068">IF(OR(JOB26&lt;$C$18,JOB26&gt;($C$18+9)),0,IF($F$2=1,IF($F$53&lt;(INDEX($G$33:$AJ$33,MATCH($E$18,$G$31:$AJ$31))),JOB$28,JOB$38),JOB$28))</f>
        <v>0</v>
      </c>
      <c r="JOE53" s="775">
        <f t="shared" si="5068"/>
        <v>0</v>
      </c>
      <c r="JOF53" s="775">
        <f t="shared" ref="JOF53" si="5069">IF(OR(JOD26&lt;$C$18,JOD26&gt;($C$18+9)),0,IF($F$2=1,IF($F$53&lt;(INDEX($G$33:$AJ$33,MATCH($E$18,$G$31:$AJ$31))),JOD$28,JOD$38),JOD$28))</f>
        <v>0</v>
      </c>
      <c r="JOG53" s="775">
        <f t="shared" ref="JOG53:JOH53" si="5070">IF(OR(JOE26&lt;$C$18,JOE26&gt;($C$18+9)),0,IF($F$2=1,IF($F$53&lt;(INDEX($G$33:$AJ$33,MATCH($E$18,$G$31:$AJ$31))),JOE$28,JOE$38),JOE$28))</f>
        <v>0</v>
      </c>
      <c r="JOH53" s="775">
        <f t="shared" si="5070"/>
        <v>0</v>
      </c>
      <c r="JOI53" s="775">
        <f t="shared" ref="JOI53" si="5071">IF(OR(JOG26&lt;$C$18,JOG26&gt;($C$18+9)),0,IF($F$2=1,IF($F$53&lt;(INDEX($G$33:$AJ$33,MATCH($E$18,$G$31:$AJ$31))),JOG$28,JOG$38),JOG$28))</f>
        <v>0</v>
      </c>
      <c r="JOJ53" s="775">
        <f t="shared" ref="JOJ53:JOK53" si="5072">IF(OR(JOH26&lt;$C$18,JOH26&gt;($C$18+9)),0,IF($F$2=1,IF($F$53&lt;(INDEX($G$33:$AJ$33,MATCH($E$18,$G$31:$AJ$31))),JOH$28,JOH$38),JOH$28))</f>
        <v>0</v>
      </c>
      <c r="JOK53" s="775">
        <f t="shared" si="5072"/>
        <v>0</v>
      </c>
      <c r="JOL53" s="775">
        <f t="shared" ref="JOL53" si="5073">IF(OR(JOJ26&lt;$C$18,JOJ26&gt;($C$18+9)),0,IF($F$2=1,IF($F$53&lt;(INDEX($G$33:$AJ$33,MATCH($E$18,$G$31:$AJ$31))),JOJ$28,JOJ$38),JOJ$28))</f>
        <v>0</v>
      </c>
      <c r="JOM53" s="775">
        <f t="shared" ref="JOM53:JON53" si="5074">IF(OR(JOK26&lt;$C$18,JOK26&gt;($C$18+9)),0,IF($F$2=1,IF($F$53&lt;(INDEX($G$33:$AJ$33,MATCH($E$18,$G$31:$AJ$31))),JOK$28,JOK$38),JOK$28))</f>
        <v>0</v>
      </c>
      <c r="JON53" s="775">
        <f t="shared" si="5074"/>
        <v>0</v>
      </c>
      <c r="JOO53" s="775">
        <f t="shared" ref="JOO53" si="5075">IF(OR(JOM26&lt;$C$18,JOM26&gt;($C$18+9)),0,IF($F$2=1,IF($F$53&lt;(INDEX($G$33:$AJ$33,MATCH($E$18,$G$31:$AJ$31))),JOM$28,JOM$38),JOM$28))</f>
        <v>0</v>
      </c>
      <c r="JOP53" s="775">
        <f t="shared" ref="JOP53:JOQ53" si="5076">IF(OR(JON26&lt;$C$18,JON26&gt;($C$18+9)),0,IF($F$2=1,IF($F$53&lt;(INDEX($G$33:$AJ$33,MATCH($E$18,$G$31:$AJ$31))),JON$28,JON$38),JON$28))</f>
        <v>0</v>
      </c>
      <c r="JOQ53" s="775">
        <f t="shared" si="5076"/>
        <v>0</v>
      </c>
      <c r="JOR53" s="775">
        <f t="shared" ref="JOR53" si="5077">IF(OR(JOP26&lt;$C$18,JOP26&gt;($C$18+9)),0,IF($F$2=1,IF($F$53&lt;(INDEX($G$33:$AJ$33,MATCH($E$18,$G$31:$AJ$31))),JOP$28,JOP$38),JOP$28))</f>
        <v>0</v>
      </c>
      <c r="JOS53" s="775">
        <f t="shared" ref="JOS53:JOT53" si="5078">IF(OR(JOQ26&lt;$C$18,JOQ26&gt;($C$18+9)),0,IF($F$2=1,IF($F$53&lt;(INDEX($G$33:$AJ$33,MATCH($E$18,$G$31:$AJ$31))),JOQ$28,JOQ$38),JOQ$28))</f>
        <v>0</v>
      </c>
      <c r="JOT53" s="775">
        <f t="shared" si="5078"/>
        <v>0</v>
      </c>
      <c r="JOU53" s="775">
        <f t="shared" ref="JOU53" si="5079">IF(OR(JOS26&lt;$C$18,JOS26&gt;($C$18+9)),0,IF($F$2=1,IF($F$53&lt;(INDEX($G$33:$AJ$33,MATCH($E$18,$G$31:$AJ$31))),JOS$28,JOS$38),JOS$28))</f>
        <v>0</v>
      </c>
      <c r="JOV53" s="775">
        <f t="shared" ref="JOV53:JOW53" si="5080">IF(OR(JOT26&lt;$C$18,JOT26&gt;($C$18+9)),0,IF($F$2=1,IF($F$53&lt;(INDEX($G$33:$AJ$33,MATCH($E$18,$G$31:$AJ$31))),JOT$28,JOT$38),JOT$28))</f>
        <v>0</v>
      </c>
      <c r="JOW53" s="775">
        <f t="shared" si="5080"/>
        <v>0</v>
      </c>
      <c r="JOX53" s="775">
        <f t="shared" ref="JOX53" si="5081">IF(OR(JOV26&lt;$C$18,JOV26&gt;($C$18+9)),0,IF($F$2=1,IF($F$53&lt;(INDEX($G$33:$AJ$33,MATCH($E$18,$G$31:$AJ$31))),JOV$28,JOV$38),JOV$28))</f>
        <v>0</v>
      </c>
      <c r="JOY53" s="775">
        <f t="shared" ref="JOY53:JOZ53" si="5082">IF(OR(JOW26&lt;$C$18,JOW26&gt;($C$18+9)),0,IF($F$2=1,IF($F$53&lt;(INDEX($G$33:$AJ$33,MATCH($E$18,$G$31:$AJ$31))),JOW$28,JOW$38),JOW$28))</f>
        <v>0</v>
      </c>
      <c r="JOZ53" s="775">
        <f t="shared" si="5082"/>
        <v>0</v>
      </c>
      <c r="JPA53" s="775">
        <f t="shared" ref="JPA53" si="5083">IF(OR(JOY26&lt;$C$18,JOY26&gt;($C$18+9)),0,IF($F$2=1,IF($F$53&lt;(INDEX($G$33:$AJ$33,MATCH($E$18,$G$31:$AJ$31))),JOY$28,JOY$38),JOY$28))</f>
        <v>0</v>
      </c>
      <c r="JPB53" s="775">
        <f t="shared" ref="JPB53:JPC53" si="5084">IF(OR(JOZ26&lt;$C$18,JOZ26&gt;($C$18+9)),0,IF($F$2=1,IF($F$53&lt;(INDEX($G$33:$AJ$33,MATCH($E$18,$G$31:$AJ$31))),JOZ$28,JOZ$38),JOZ$28))</f>
        <v>0</v>
      </c>
      <c r="JPC53" s="775">
        <f t="shared" si="5084"/>
        <v>0</v>
      </c>
      <c r="JPD53" s="775">
        <f t="shared" ref="JPD53" si="5085">IF(OR(JPB26&lt;$C$18,JPB26&gt;($C$18+9)),0,IF($F$2=1,IF($F$53&lt;(INDEX($G$33:$AJ$33,MATCH($E$18,$G$31:$AJ$31))),JPB$28,JPB$38),JPB$28))</f>
        <v>0</v>
      </c>
      <c r="JPE53" s="775">
        <f t="shared" ref="JPE53:JPF53" si="5086">IF(OR(JPC26&lt;$C$18,JPC26&gt;($C$18+9)),0,IF($F$2=1,IF($F$53&lt;(INDEX($G$33:$AJ$33,MATCH($E$18,$G$31:$AJ$31))),JPC$28,JPC$38),JPC$28))</f>
        <v>0</v>
      </c>
      <c r="JPF53" s="775">
        <f t="shared" si="5086"/>
        <v>0</v>
      </c>
      <c r="JPG53" s="775">
        <f t="shared" ref="JPG53" si="5087">IF(OR(JPE26&lt;$C$18,JPE26&gt;($C$18+9)),0,IF($F$2=1,IF($F$53&lt;(INDEX($G$33:$AJ$33,MATCH($E$18,$G$31:$AJ$31))),JPE$28,JPE$38),JPE$28))</f>
        <v>0</v>
      </c>
      <c r="JPH53" s="775">
        <f t="shared" ref="JPH53:JPI53" si="5088">IF(OR(JPF26&lt;$C$18,JPF26&gt;($C$18+9)),0,IF($F$2=1,IF($F$53&lt;(INDEX($G$33:$AJ$33,MATCH($E$18,$G$31:$AJ$31))),JPF$28,JPF$38),JPF$28))</f>
        <v>0</v>
      </c>
      <c r="JPI53" s="775">
        <f t="shared" si="5088"/>
        <v>0</v>
      </c>
      <c r="JPJ53" s="775">
        <f t="shared" ref="JPJ53" si="5089">IF(OR(JPH26&lt;$C$18,JPH26&gt;($C$18+9)),0,IF($F$2=1,IF($F$53&lt;(INDEX($G$33:$AJ$33,MATCH($E$18,$G$31:$AJ$31))),JPH$28,JPH$38),JPH$28))</f>
        <v>0</v>
      </c>
      <c r="JPK53" s="775">
        <f t="shared" ref="JPK53:JPL53" si="5090">IF(OR(JPI26&lt;$C$18,JPI26&gt;($C$18+9)),0,IF($F$2=1,IF($F$53&lt;(INDEX($G$33:$AJ$33,MATCH($E$18,$G$31:$AJ$31))),JPI$28,JPI$38),JPI$28))</f>
        <v>0</v>
      </c>
      <c r="JPL53" s="775">
        <f t="shared" si="5090"/>
        <v>0</v>
      </c>
      <c r="JPM53" s="775">
        <f t="shared" ref="JPM53" si="5091">IF(OR(JPK26&lt;$C$18,JPK26&gt;($C$18+9)),0,IF($F$2=1,IF($F$53&lt;(INDEX($G$33:$AJ$33,MATCH($E$18,$G$31:$AJ$31))),JPK$28,JPK$38),JPK$28))</f>
        <v>0</v>
      </c>
      <c r="JPN53" s="775">
        <f t="shared" ref="JPN53:JPO53" si="5092">IF(OR(JPL26&lt;$C$18,JPL26&gt;($C$18+9)),0,IF($F$2=1,IF($F$53&lt;(INDEX($G$33:$AJ$33,MATCH($E$18,$G$31:$AJ$31))),JPL$28,JPL$38),JPL$28))</f>
        <v>0</v>
      </c>
      <c r="JPO53" s="775">
        <f t="shared" si="5092"/>
        <v>0</v>
      </c>
      <c r="JPP53" s="775">
        <f t="shared" ref="JPP53" si="5093">IF(OR(JPN26&lt;$C$18,JPN26&gt;($C$18+9)),0,IF($F$2=1,IF($F$53&lt;(INDEX($G$33:$AJ$33,MATCH($E$18,$G$31:$AJ$31))),JPN$28,JPN$38),JPN$28))</f>
        <v>0</v>
      </c>
      <c r="JPQ53" s="775">
        <f t="shared" ref="JPQ53:JPR53" si="5094">IF(OR(JPO26&lt;$C$18,JPO26&gt;($C$18+9)),0,IF($F$2=1,IF($F$53&lt;(INDEX($G$33:$AJ$33,MATCH($E$18,$G$31:$AJ$31))),JPO$28,JPO$38),JPO$28))</f>
        <v>0</v>
      </c>
      <c r="JPR53" s="775">
        <f t="shared" si="5094"/>
        <v>0</v>
      </c>
      <c r="JPS53" s="775">
        <f t="shared" ref="JPS53" si="5095">IF(OR(JPQ26&lt;$C$18,JPQ26&gt;($C$18+9)),0,IF($F$2=1,IF($F$53&lt;(INDEX($G$33:$AJ$33,MATCH($E$18,$G$31:$AJ$31))),JPQ$28,JPQ$38),JPQ$28))</f>
        <v>0</v>
      </c>
      <c r="JPT53" s="775">
        <f t="shared" ref="JPT53:JPU53" si="5096">IF(OR(JPR26&lt;$C$18,JPR26&gt;($C$18+9)),0,IF($F$2=1,IF($F$53&lt;(INDEX($G$33:$AJ$33,MATCH($E$18,$G$31:$AJ$31))),JPR$28,JPR$38),JPR$28))</f>
        <v>0</v>
      </c>
      <c r="JPU53" s="775">
        <f t="shared" si="5096"/>
        <v>0</v>
      </c>
      <c r="JPV53" s="775">
        <f t="shared" ref="JPV53" si="5097">IF(OR(JPT26&lt;$C$18,JPT26&gt;($C$18+9)),0,IF($F$2=1,IF($F$53&lt;(INDEX($G$33:$AJ$33,MATCH($E$18,$G$31:$AJ$31))),JPT$28,JPT$38),JPT$28))</f>
        <v>0</v>
      </c>
      <c r="JPW53" s="775">
        <f t="shared" ref="JPW53:JPX53" si="5098">IF(OR(JPU26&lt;$C$18,JPU26&gt;($C$18+9)),0,IF($F$2=1,IF($F$53&lt;(INDEX($G$33:$AJ$33,MATCH($E$18,$G$31:$AJ$31))),JPU$28,JPU$38),JPU$28))</f>
        <v>0</v>
      </c>
      <c r="JPX53" s="775">
        <f t="shared" si="5098"/>
        <v>0</v>
      </c>
      <c r="JPY53" s="775">
        <f t="shared" ref="JPY53" si="5099">IF(OR(JPW26&lt;$C$18,JPW26&gt;($C$18+9)),0,IF($F$2=1,IF($F$53&lt;(INDEX($G$33:$AJ$33,MATCH($E$18,$G$31:$AJ$31))),JPW$28,JPW$38),JPW$28))</f>
        <v>0</v>
      </c>
      <c r="JPZ53" s="775">
        <f t="shared" ref="JPZ53:JQA53" si="5100">IF(OR(JPX26&lt;$C$18,JPX26&gt;($C$18+9)),0,IF($F$2=1,IF($F$53&lt;(INDEX($G$33:$AJ$33,MATCH($E$18,$G$31:$AJ$31))),JPX$28,JPX$38),JPX$28))</f>
        <v>0</v>
      </c>
      <c r="JQA53" s="775">
        <f t="shared" si="5100"/>
        <v>0</v>
      </c>
      <c r="JQB53" s="775">
        <f t="shared" ref="JQB53" si="5101">IF(OR(JPZ26&lt;$C$18,JPZ26&gt;($C$18+9)),0,IF($F$2=1,IF($F$53&lt;(INDEX($G$33:$AJ$33,MATCH($E$18,$G$31:$AJ$31))),JPZ$28,JPZ$38),JPZ$28))</f>
        <v>0</v>
      </c>
      <c r="JQC53" s="775">
        <f t="shared" ref="JQC53:JQD53" si="5102">IF(OR(JQA26&lt;$C$18,JQA26&gt;($C$18+9)),0,IF($F$2=1,IF($F$53&lt;(INDEX($G$33:$AJ$33,MATCH($E$18,$G$31:$AJ$31))),JQA$28,JQA$38),JQA$28))</f>
        <v>0</v>
      </c>
      <c r="JQD53" s="775">
        <f t="shared" si="5102"/>
        <v>0</v>
      </c>
      <c r="JQE53" s="775">
        <f t="shared" ref="JQE53" si="5103">IF(OR(JQC26&lt;$C$18,JQC26&gt;($C$18+9)),0,IF($F$2=1,IF($F$53&lt;(INDEX($G$33:$AJ$33,MATCH($E$18,$G$31:$AJ$31))),JQC$28,JQC$38),JQC$28))</f>
        <v>0</v>
      </c>
      <c r="JQF53" s="775">
        <f t="shared" ref="JQF53:JQG53" si="5104">IF(OR(JQD26&lt;$C$18,JQD26&gt;($C$18+9)),0,IF($F$2=1,IF($F$53&lt;(INDEX($G$33:$AJ$33,MATCH($E$18,$G$31:$AJ$31))),JQD$28,JQD$38),JQD$28))</f>
        <v>0</v>
      </c>
      <c r="JQG53" s="775">
        <f t="shared" si="5104"/>
        <v>0</v>
      </c>
      <c r="JQH53" s="775">
        <f t="shared" ref="JQH53" si="5105">IF(OR(JQF26&lt;$C$18,JQF26&gt;($C$18+9)),0,IF($F$2=1,IF($F$53&lt;(INDEX($G$33:$AJ$33,MATCH($E$18,$G$31:$AJ$31))),JQF$28,JQF$38),JQF$28))</f>
        <v>0</v>
      </c>
      <c r="JQI53" s="775">
        <f t="shared" ref="JQI53:JQJ53" si="5106">IF(OR(JQG26&lt;$C$18,JQG26&gt;($C$18+9)),0,IF($F$2=1,IF($F$53&lt;(INDEX($G$33:$AJ$33,MATCH($E$18,$G$31:$AJ$31))),JQG$28,JQG$38),JQG$28))</f>
        <v>0</v>
      </c>
      <c r="JQJ53" s="775">
        <f t="shared" si="5106"/>
        <v>0</v>
      </c>
      <c r="JQK53" s="775">
        <f t="shared" ref="JQK53" si="5107">IF(OR(JQI26&lt;$C$18,JQI26&gt;($C$18+9)),0,IF($F$2=1,IF($F$53&lt;(INDEX($G$33:$AJ$33,MATCH($E$18,$G$31:$AJ$31))),JQI$28,JQI$38),JQI$28))</f>
        <v>0</v>
      </c>
      <c r="JQL53" s="775">
        <f t="shared" ref="JQL53:JQM53" si="5108">IF(OR(JQJ26&lt;$C$18,JQJ26&gt;($C$18+9)),0,IF($F$2=1,IF($F$53&lt;(INDEX($G$33:$AJ$33,MATCH($E$18,$G$31:$AJ$31))),JQJ$28,JQJ$38),JQJ$28))</f>
        <v>0</v>
      </c>
      <c r="JQM53" s="775">
        <f t="shared" si="5108"/>
        <v>0</v>
      </c>
      <c r="JQN53" s="775">
        <f t="shared" ref="JQN53" si="5109">IF(OR(JQL26&lt;$C$18,JQL26&gt;($C$18+9)),0,IF($F$2=1,IF($F$53&lt;(INDEX($G$33:$AJ$33,MATCH($E$18,$G$31:$AJ$31))),JQL$28,JQL$38),JQL$28))</f>
        <v>0</v>
      </c>
      <c r="JQO53" s="775">
        <f t="shared" ref="JQO53:JQP53" si="5110">IF(OR(JQM26&lt;$C$18,JQM26&gt;($C$18+9)),0,IF($F$2=1,IF($F$53&lt;(INDEX($G$33:$AJ$33,MATCH($E$18,$G$31:$AJ$31))),JQM$28,JQM$38),JQM$28))</f>
        <v>0</v>
      </c>
      <c r="JQP53" s="775">
        <f t="shared" si="5110"/>
        <v>0</v>
      </c>
      <c r="JQQ53" s="775">
        <f t="shared" ref="JQQ53" si="5111">IF(OR(JQO26&lt;$C$18,JQO26&gt;($C$18+9)),0,IF($F$2=1,IF($F$53&lt;(INDEX($G$33:$AJ$33,MATCH($E$18,$G$31:$AJ$31))),JQO$28,JQO$38),JQO$28))</f>
        <v>0</v>
      </c>
      <c r="JQR53" s="775">
        <f t="shared" ref="JQR53:JQS53" si="5112">IF(OR(JQP26&lt;$C$18,JQP26&gt;($C$18+9)),0,IF($F$2=1,IF($F$53&lt;(INDEX($G$33:$AJ$33,MATCH($E$18,$G$31:$AJ$31))),JQP$28,JQP$38),JQP$28))</f>
        <v>0</v>
      </c>
      <c r="JQS53" s="775">
        <f t="shared" si="5112"/>
        <v>0</v>
      </c>
      <c r="JQT53" s="775">
        <f t="shared" ref="JQT53" si="5113">IF(OR(JQR26&lt;$C$18,JQR26&gt;($C$18+9)),0,IF($F$2=1,IF($F$53&lt;(INDEX($G$33:$AJ$33,MATCH($E$18,$G$31:$AJ$31))),JQR$28,JQR$38),JQR$28))</f>
        <v>0</v>
      </c>
      <c r="JQU53" s="775">
        <f t="shared" ref="JQU53:JQV53" si="5114">IF(OR(JQS26&lt;$C$18,JQS26&gt;($C$18+9)),0,IF($F$2=1,IF($F$53&lt;(INDEX($G$33:$AJ$33,MATCH($E$18,$G$31:$AJ$31))),JQS$28,JQS$38),JQS$28))</f>
        <v>0</v>
      </c>
      <c r="JQV53" s="775">
        <f t="shared" si="5114"/>
        <v>0</v>
      </c>
      <c r="JQW53" s="775">
        <f t="shared" ref="JQW53" si="5115">IF(OR(JQU26&lt;$C$18,JQU26&gt;($C$18+9)),0,IF($F$2=1,IF($F$53&lt;(INDEX($G$33:$AJ$33,MATCH($E$18,$G$31:$AJ$31))),JQU$28,JQU$38),JQU$28))</f>
        <v>0</v>
      </c>
      <c r="JQX53" s="775">
        <f t="shared" ref="JQX53:JQY53" si="5116">IF(OR(JQV26&lt;$C$18,JQV26&gt;($C$18+9)),0,IF($F$2=1,IF($F$53&lt;(INDEX($G$33:$AJ$33,MATCH($E$18,$G$31:$AJ$31))),JQV$28,JQV$38),JQV$28))</f>
        <v>0</v>
      </c>
      <c r="JQY53" s="775">
        <f t="shared" si="5116"/>
        <v>0</v>
      </c>
      <c r="JQZ53" s="775">
        <f t="shared" ref="JQZ53" si="5117">IF(OR(JQX26&lt;$C$18,JQX26&gt;($C$18+9)),0,IF($F$2=1,IF($F$53&lt;(INDEX($G$33:$AJ$33,MATCH($E$18,$G$31:$AJ$31))),JQX$28,JQX$38),JQX$28))</f>
        <v>0</v>
      </c>
      <c r="JRA53" s="775">
        <f t="shared" ref="JRA53:JRB53" si="5118">IF(OR(JQY26&lt;$C$18,JQY26&gt;($C$18+9)),0,IF($F$2=1,IF($F$53&lt;(INDEX($G$33:$AJ$33,MATCH($E$18,$G$31:$AJ$31))),JQY$28,JQY$38),JQY$28))</f>
        <v>0</v>
      </c>
      <c r="JRB53" s="775">
        <f t="shared" si="5118"/>
        <v>0</v>
      </c>
      <c r="JRC53" s="775">
        <f t="shared" ref="JRC53" si="5119">IF(OR(JRA26&lt;$C$18,JRA26&gt;($C$18+9)),0,IF($F$2=1,IF($F$53&lt;(INDEX($G$33:$AJ$33,MATCH($E$18,$G$31:$AJ$31))),JRA$28,JRA$38),JRA$28))</f>
        <v>0</v>
      </c>
      <c r="JRD53" s="775">
        <f t="shared" ref="JRD53:JRE53" si="5120">IF(OR(JRB26&lt;$C$18,JRB26&gt;($C$18+9)),0,IF($F$2=1,IF($F$53&lt;(INDEX($G$33:$AJ$33,MATCH($E$18,$G$31:$AJ$31))),JRB$28,JRB$38),JRB$28))</f>
        <v>0</v>
      </c>
      <c r="JRE53" s="775">
        <f t="shared" si="5120"/>
        <v>0</v>
      </c>
      <c r="JRF53" s="775">
        <f t="shared" ref="JRF53" si="5121">IF(OR(JRD26&lt;$C$18,JRD26&gt;($C$18+9)),0,IF($F$2=1,IF($F$53&lt;(INDEX($G$33:$AJ$33,MATCH($E$18,$G$31:$AJ$31))),JRD$28,JRD$38),JRD$28))</f>
        <v>0</v>
      </c>
      <c r="JRG53" s="775">
        <f t="shared" ref="JRG53:JRH53" si="5122">IF(OR(JRE26&lt;$C$18,JRE26&gt;($C$18+9)),0,IF($F$2=1,IF($F$53&lt;(INDEX($G$33:$AJ$33,MATCH($E$18,$G$31:$AJ$31))),JRE$28,JRE$38),JRE$28))</f>
        <v>0</v>
      </c>
      <c r="JRH53" s="775">
        <f t="shared" si="5122"/>
        <v>0</v>
      </c>
      <c r="JRI53" s="775">
        <f t="shared" ref="JRI53" si="5123">IF(OR(JRG26&lt;$C$18,JRG26&gt;($C$18+9)),0,IF($F$2=1,IF($F$53&lt;(INDEX($G$33:$AJ$33,MATCH($E$18,$G$31:$AJ$31))),JRG$28,JRG$38),JRG$28))</f>
        <v>0</v>
      </c>
      <c r="JRJ53" s="775">
        <f t="shared" ref="JRJ53:JRK53" si="5124">IF(OR(JRH26&lt;$C$18,JRH26&gt;($C$18+9)),0,IF($F$2=1,IF($F$53&lt;(INDEX($G$33:$AJ$33,MATCH($E$18,$G$31:$AJ$31))),JRH$28,JRH$38),JRH$28))</f>
        <v>0</v>
      </c>
      <c r="JRK53" s="775">
        <f t="shared" si="5124"/>
        <v>0</v>
      </c>
      <c r="JRL53" s="775">
        <f t="shared" ref="JRL53" si="5125">IF(OR(JRJ26&lt;$C$18,JRJ26&gt;($C$18+9)),0,IF($F$2=1,IF($F$53&lt;(INDEX($G$33:$AJ$33,MATCH($E$18,$G$31:$AJ$31))),JRJ$28,JRJ$38),JRJ$28))</f>
        <v>0</v>
      </c>
      <c r="JRM53" s="775">
        <f t="shared" ref="JRM53:JRN53" si="5126">IF(OR(JRK26&lt;$C$18,JRK26&gt;($C$18+9)),0,IF($F$2=1,IF($F$53&lt;(INDEX($G$33:$AJ$33,MATCH($E$18,$G$31:$AJ$31))),JRK$28,JRK$38),JRK$28))</f>
        <v>0</v>
      </c>
      <c r="JRN53" s="775">
        <f t="shared" si="5126"/>
        <v>0</v>
      </c>
      <c r="JRO53" s="775">
        <f t="shared" ref="JRO53" si="5127">IF(OR(JRM26&lt;$C$18,JRM26&gt;($C$18+9)),0,IF($F$2=1,IF($F$53&lt;(INDEX($G$33:$AJ$33,MATCH($E$18,$G$31:$AJ$31))),JRM$28,JRM$38),JRM$28))</f>
        <v>0</v>
      </c>
      <c r="JRP53" s="775">
        <f t="shared" ref="JRP53:JRQ53" si="5128">IF(OR(JRN26&lt;$C$18,JRN26&gt;($C$18+9)),0,IF($F$2=1,IF($F$53&lt;(INDEX($G$33:$AJ$33,MATCH($E$18,$G$31:$AJ$31))),JRN$28,JRN$38),JRN$28))</f>
        <v>0</v>
      </c>
      <c r="JRQ53" s="775">
        <f t="shared" si="5128"/>
        <v>0</v>
      </c>
      <c r="JRR53" s="775">
        <f t="shared" ref="JRR53" si="5129">IF(OR(JRP26&lt;$C$18,JRP26&gt;($C$18+9)),0,IF($F$2=1,IF($F$53&lt;(INDEX($G$33:$AJ$33,MATCH($E$18,$G$31:$AJ$31))),JRP$28,JRP$38),JRP$28))</f>
        <v>0</v>
      </c>
      <c r="JRS53" s="775">
        <f t="shared" ref="JRS53:JRT53" si="5130">IF(OR(JRQ26&lt;$C$18,JRQ26&gt;($C$18+9)),0,IF($F$2=1,IF($F$53&lt;(INDEX($G$33:$AJ$33,MATCH($E$18,$G$31:$AJ$31))),JRQ$28,JRQ$38),JRQ$28))</f>
        <v>0</v>
      </c>
      <c r="JRT53" s="775">
        <f t="shared" si="5130"/>
        <v>0</v>
      </c>
      <c r="JRU53" s="775">
        <f t="shared" ref="JRU53" si="5131">IF(OR(JRS26&lt;$C$18,JRS26&gt;($C$18+9)),0,IF($F$2=1,IF($F$53&lt;(INDEX($G$33:$AJ$33,MATCH($E$18,$G$31:$AJ$31))),JRS$28,JRS$38),JRS$28))</f>
        <v>0</v>
      </c>
      <c r="JRV53" s="775">
        <f t="shared" ref="JRV53:JRW53" si="5132">IF(OR(JRT26&lt;$C$18,JRT26&gt;($C$18+9)),0,IF($F$2=1,IF($F$53&lt;(INDEX($G$33:$AJ$33,MATCH($E$18,$G$31:$AJ$31))),JRT$28,JRT$38),JRT$28))</f>
        <v>0</v>
      </c>
      <c r="JRW53" s="775">
        <f t="shared" si="5132"/>
        <v>0</v>
      </c>
      <c r="JRX53" s="775">
        <f t="shared" ref="JRX53" si="5133">IF(OR(JRV26&lt;$C$18,JRV26&gt;($C$18+9)),0,IF($F$2=1,IF($F$53&lt;(INDEX($G$33:$AJ$33,MATCH($E$18,$G$31:$AJ$31))),JRV$28,JRV$38),JRV$28))</f>
        <v>0</v>
      </c>
      <c r="JRY53" s="775">
        <f t="shared" ref="JRY53:JRZ53" si="5134">IF(OR(JRW26&lt;$C$18,JRW26&gt;($C$18+9)),0,IF($F$2=1,IF($F$53&lt;(INDEX($G$33:$AJ$33,MATCH($E$18,$G$31:$AJ$31))),JRW$28,JRW$38),JRW$28))</f>
        <v>0</v>
      </c>
      <c r="JRZ53" s="775">
        <f t="shared" si="5134"/>
        <v>0</v>
      </c>
      <c r="JSA53" s="775">
        <f t="shared" ref="JSA53" si="5135">IF(OR(JRY26&lt;$C$18,JRY26&gt;($C$18+9)),0,IF($F$2=1,IF($F$53&lt;(INDEX($G$33:$AJ$33,MATCH($E$18,$G$31:$AJ$31))),JRY$28,JRY$38),JRY$28))</f>
        <v>0</v>
      </c>
      <c r="JSB53" s="775">
        <f t="shared" ref="JSB53:JSC53" si="5136">IF(OR(JRZ26&lt;$C$18,JRZ26&gt;($C$18+9)),0,IF($F$2=1,IF($F$53&lt;(INDEX($G$33:$AJ$33,MATCH($E$18,$G$31:$AJ$31))),JRZ$28,JRZ$38),JRZ$28))</f>
        <v>0</v>
      </c>
      <c r="JSC53" s="775">
        <f t="shared" si="5136"/>
        <v>0</v>
      </c>
      <c r="JSD53" s="775">
        <f t="shared" ref="JSD53" si="5137">IF(OR(JSB26&lt;$C$18,JSB26&gt;($C$18+9)),0,IF($F$2=1,IF($F$53&lt;(INDEX($G$33:$AJ$33,MATCH($E$18,$G$31:$AJ$31))),JSB$28,JSB$38),JSB$28))</f>
        <v>0</v>
      </c>
      <c r="JSE53" s="775">
        <f t="shared" ref="JSE53:JSF53" si="5138">IF(OR(JSC26&lt;$C$18,JSC26&gt;($C$18+9)),0,IF($F$2=1,IF($F$53&lt;(INDEX($G$33:$AJ$33,MATCH($E$18,$G$31:$AJ$31))),JSC$28,JSC$38),JSC$28))</f>
        <v>0</v>
      </c>
      <c r="JSF53" s="775">
        <f t="shared" si="5138"/>
        <v>0</v>
      </c>
      <c r="JSG53" s="775">
        <f t="shared" ref="JSG53" si="5139">IF(OR(JSE26&lt;$C$18,JSE26&gt;($C$18+9)),0,IF($F$2=1,IF($F$53&lt;(INDEX($G$33:$AJ$33,MATCH($E$18,$G$31:$AJ$31))),JSE$28,JSE$38),JSE$28))</f>
        <v>0</v>
      </c>
      <c r="JSH53" s="775">
        <f t="shared" ref="JSH53:JSI53" si="5140">IF(OR(JSF26&lt;$C$18,JSF26&gt;($C$18+9)),0,IF($F$2=1,IF($F$53&lt;(INDEX($G$33:$AJ$33,MATCH($E$18,$G$31:$AJ$31))),JSF$28,JSF$38),JSF$28))</f>
        <v>0</v>
      </c>
      <c r="JSI53" s="775">
        <f t="shared" si="5140"/>
        <v>0</v>
      </c>
      <c r="JSJ53" s="775">
        <f t="shared" ref="JSJ53" si="5141">IF(OR(JSH26&lt;$C$18,JSH26&gt;($C$18+9)),0,IF($F$2=1,IF($F$53&lt;(INDEX($G$33:$AJ$33,MATCH($E$18,$G$31:$AJ$31))),JSH$28,JSH$38),JSH$28))</f>
        <v>0</v>
      </c>
      <c r="JSK53" s="775">
        <f t="shared" ref="JSK53:JSL53" si="5142">IF(OR(JSI26&lt;$C$18,JSI26&gt;($C$18+9)),0,IF($F$2=1,IF($F$53&lt;(INDEX($G$33:$AJ$33,MATCH($E$18,$G$31:$AJ$31))),JSI$28,JSI$38),JSI$28))</f>
        <v>0</v>
      </c>
      <c r="JSL53" s="775">
        <f t="shared" si="5142"/>
        <v>0</v>
      </c>
      <c r="JSM53" s="775">
        <f t="shared" ref="JSM53" si="5143">IF(OR(JSK26&lt;$C$18,JSK26&gt;($C$18+9)),0,IF($F$2=1,IF($F$53&lt;(INDEX($G$33:$AJ$33,MATCH($E$18,$G$31:$AJ$31))),JSK$28,JSK$38),JSK$28))</f>
        <v>0</v>
      </c>
      <c r="JSN53" s="775">
        <f t="shared" ref="JSN53:JSO53" si="5144">IF(OR(JSL26&lt;$C$18,JSL26&gt;($C$18+9)),0,IF($F$2=1,IF($F$53&lt;(INDEX($G$33:$AJ$33,MATCH($E$18,$G$31:$AJ$31))),JSL$28,JSL$38),JSL$28))</f>
        <v>0</v>
      </c>
      <c r="JSO53" s="775">
        <f t="shared" si="5144"/>
        <v>0</v>
      </c>
      <c r="JSP53" s="775">
        <f t="shared" ref="JSP53" si="5145">IF(OR(JSN26&lt;$C$18,JSN26&gt;($C$18+9)),0,IF($F$2=1,IF($F$53&lt;(INDEX($G$33:$AJ$33,MATCH($E$18,$G$31:$AJ$31))),JSN$28,JSN$38),JSN$28))</f>
        <v>0</v>
      </c>
      <c r="JSQ53" s="775">
        <f t="shared" ref="JSQ53:JSR53" si="5146">IF(OR(JSO26&lt;$C$18,JSO26&gt;($C$18+9)),0,IF($F$2=1,IF($F$53&lt;(INDEX($G$33:$AJ$33,MATCH($E$18,$G$31:$AJ$31))),JSO$28,JSO$38),JSO$28))</f>
        <v>0</v>
      </c>
      <c r="JSR53" s="775">
        <f t="shared" si="5146"/>
        <v>0</v>
      </c>
      <c r="JSS53" s="775">
        <f t="shared" ref="JSS53" si="5147">IF(OR(JSQ26&lt;$C$18,JSQ26&gt;($C$18+9)),0,IF($F$2=1,IF($F$53&lt;(INDEX($G$33:$AJ$33,MATCH($E$18,$G$31:$AJ$31))),JSQ$28,JSQ$38),JSQ$28))</f>
        <v>0</v>
      </c>
      <c r="JST53" s="775">
        <f t="shared" ref="JST53:JSU53" si="5148">IF(OR(JSR26&lt;$C$18,JSR26&gt;($C$18+9)),0,IF($F$2=1,IF($F$53&lt;(INDEX($G$33:$AJ$33,MATCH($E$18,$G$31:$AJ$31))),JSR$28,JSR$38),JSR$28))</f>
        <v>0</v>
      </c>
      <c r="JSU53" s="775">
        <f t="shared" si="5148"/>
        <v>0</v>
      </c>
      <c r="JSV53" s="775">
        <f t="shared" ref="JSV53" si="5149">IF(OR(JST26&lt;$C$18,JST26&gt;($C$18+9)),0,IF($F$2=1,IF($F$53&lt;(INDEX($G$33:$AJ$33,MATCH($E$18,$G$31:$AJ$31))),JST$28,JST$38),JST$28))</f>
        <v>0</v>
      </c>
      <c r="JSW53" s="775">
        <f t="shared" ref="JSW53:JSX53" si="5150">IF(OR(JSU26&lt;$C$18,JSU26&gt;($C$18+9)),0,IF($F$2=1,IF($F$53&lt;(INDEX($G$33:$AJ$33,MATCH($E$18,$G$31:$AJ$31))),JSU$28,JSU$38),JSU$28))</f>
        <v>0</v>
      </c>
      <c r="JSX53" s="775">
        <f t="shared" si="5150"/>
        <v>0</v>
      </c>
      <c r="JSY53" s="775">
        <f t="shared" ref="JSY53" si="5151">IF(OR(JSW26&lt;$C$18,JSW26&gt;($C$18+9)),0,IF($F$2=1,IF($F$53&lt;(INDEX($G$33:$AJ$33,MATCH($E$18,$G$31:$AJ$31))),JSW$28,JSW$38),JSW$28))</f>
        <v>0</v>
      </c>
      <c r="JSZ53" s="775">
        <f t="shared" ref="JSZ53:JTA53" si="5152">IF(OR(JSX26&lt;$C$18,JSX26&gt;($C$18+9)),0,IF($F$2=1,IF($F$53&lt;(INDEX($G$33:$AJ$33,MATCH($E$18,$G$31:$AJ$31))),JSX$28,JSX$38),JSX$28))</f>
        <v>0</v>
      </c>
      <c r="JTA53" s="775">
        <f t="shared" si="5152"/>
        <v>0</v>
      </c>
      <c r="JTB53" s="775">
        <f t="shared" ref="JTB53" si="5153">IF(OR(JSZ26&lt;$C$18,JSZ26&gt;($C$18+9)),0,IF($F$2=1,IF($F$53&lt;(INDEX($G$33:$AJ$33,MATCH($E$18,$G$31:$AJ$31))),JSZ$28,JSZ$38),JSZ$28))</f>
        <v>0</v>
      </c>
      <c r="JTC53" s="775">
        <f t="shared" ref="JTC53:JTD53" si="5154">IF(OR(JTA26&lt;$C$18,JTA26&gt;($C$18+9)),0,IF($F$2=1,IF($F$53&lt;(INDEX($G$33:$AJ$33,MATCH($E$18,$G$31:$AJ$31))),JTA$28,JTA$38),JTA$28))</f>
        <v>0</v>
      </c>
      <c r="JTD53" s="775">
        <f t="shared" si="5154"/>
        <v>0</v>
      </c>
      <c r="JTE53" s="775">
        <f t="shared" ref="JTE53" si="5155">IF(OR(JTC26&lt;$C$18,JTC26&gt;($C$18+9)),0,IF($F$2=1,IF($F$53&lt;(INDEX($G$33:$AJ$33,MATCH($E$18,$G$31:$AJ$31))),JTC$28,JTC$38),JTC$28))</f>
        <v>0</v>
      </c>
      <c r="JTF53" s="775">
        <f t="shared" ref="JTF53:JTG53" si="5156">IF(OR(JTD26&lt;$C$18,JTD26&gt;($C$18+9)),0,IF($F$2=1,IF($F$53&lt;(INDEX($G$33:$AJ$33,MATCH($E$18,$G$31:$AJ$31))),JTD$28,JTD$38),JTD$28))</f>
        <v>0</v>
      </c>
      <c r="JTG53" s="775">
        <f t="shared" si="5156"/>
        <v>0</v>
      </c>
      <c r="JTH53" s="775">
        <f t="shared" ref="JTH53" si="5157">IF(OR(JTF26&lt;$C$18,JTF26&gt;($C$18+9)),0,IF($F$2=1,IF($F$53&lt;(INDEX($G$33:$AJ$33,MATCH($E$18,$G$31:$AJ$31))),JTF$28,JTF$38),JTF$28))</f>
        <v>0</v>
      </c>
      <c r="JTI53" s="775">
        <f t="shared" ref="JTI53:JTJ53" si="5158">IF(OR(JTG26&lt;$C$18,JTG26&gt;($C$18+9)),0,IF($F$2=1,IF($F$53&lt;(INDEX($G$33:$AJ$33,MATCH($E$18,$G$31:$AJ$31))),JTG$28,JTG$38),JTG$28))</f>
        <v>0</v>
      </c>
      <c r="JTJ53" s="775">
        <f t="shared" si="5158"/>
        <v>0</v>
      </c>
      <c r="JTK53" s="775">
        <f t="shared" ref="JTK53" si="5159">IF(OR(JTI26&lt;$C$18,JTI26&gt;($C$18+9)),0,IF($F$2=1,IF($F$53&lt;(INDEX($G$33:$AJ$33,MATCH($E$18,$G$31:$AJ$31))),JTI$28,JTI$38),JTI$28))</f>
        <v>0</v>
      </c>
      <c r="JTL53" s="775">
        <f t="shared" ref="JTL53:JTM53" si="5160">IF(OR(JTJ26&lt;$C$18,JTJ26&gt;($C$18+9)),0,IF($F$2=1,IF($F$53&lt;(INDEX($G$33:$AJ$33,MATCH($E$18,$G$31:$AJ$31))),JTJ$28,JTJ$38),JTJ$28))</f>
        <v>0</v>
      </c>
      <c r="JTM53" s="775">
        <f t="shared" si="5160"/>
        <v>0</v>
      </c>
      <c r="JTN53" s="775">
        <f t="shared" ref="JTN53" si="5161">IF(OR(JTL26&lt;$C$18,JTL26&gt;($C$18+9)),0,IF($F$2=1,IF($F$53&lt;(INDEX($G$33:$AJ$33,MATCH($E$18,$G$31:$AJ$31))),JTL$28,JTL$38),JTL$28))</f>
        <v>0</v>
      </c>
      <c r="JTO53" s="775">
        <f t="shared" ref="JTO53:JTP53" si="5162">IF(OR(JTM26&lt;$C$18,JTM26&gt;($C$18+9)),0,IF($F$2=1,IF($F$53&lt;(INDEX($G$33:$AJ$33,MATCH($E$18,$G$31:$AJ$31))),JTM$28,JTM$38),JTM$28))</f>
        <v>0</v>
      </c>
      <c r="JTP53" s="775">
        <f t="shared" si="5162"/>
        <v>0</v>
      </c>
      <c r="JTQ53" s="775">
        <f t="shared" ref="JTQ53" si="5163">IF(OR(JTO26&lt;$C$18,JTO26&gt;($C$18+9)),0,IF($F$2=1,IF($F$53&lt;(INDEX($G$33:$AJ$33,MATCH($E$18,$G$31:$AJ$31))),JTO$28,JTO$38),JTO$28))</f>
        <v>0</v>
      </c>
      <c r="JTR53" s="775">
        <f t="shared" ref="JTR53:JTS53" si="5164">IF(OR(JTP26&lt;$C$18,JTP26&gt;($C$18+9)),0,IF($F$2=1,IF($F$53&lt;(INDEX($G$33:$AJ$33,MATCH($E$18,$G$31:$AJ$31))),JTP$28,JTP$38),JTP$28))</f>
        <v>0</v>
      </c>
      <c r="JTS53" s="775">
        <f t="shared" si="5164"/>
        <v>0</v>
      </c>
      <c r="JTT53" s="775">
        <f t="shared" ref="JTT53" si="5165">IF(OR(JTR26&lt;$C$18,JTR26&gt;($C$18+9)),0,IF($F$2=1,IF($F$53&lt;(INDEX($G$33:$AJ$33,MATCH($E$18,$G$31:$AJ$31))),JTR$28,JTR$38),JTR$28))</f>
        <v>0</v>
      </c>
      <c r="JTU53" s="775">
        <f t="shared" ref="JTU53:JTV53" si="5166">IF(OR(JTS26&lt;$C$18,JTS26&gt;($C$18+9)),0,IF($F$2=1,IF($F$53&lt;(INDEX($G$33:$AJ$33,MATCH($E$18,$G$31:$AJ$31))),JTS$28,JTS$38),JTS$28))</f>
        <v>0</v>
      </c>
      <c r="JTV53" s="775">
        <f t="shared" si="5166"/>
        <v>0</v>
      </c>
      <c r="JTW53" s="775">
        <f t="shared" ref="JTW53" si="5167">IF(OR(JTU26&lt;$C$18,JTU26&gt;($C$18+9)),0,IF($F$2=1,IF($F$53&lt;(INDEX($G$33:$AJ$33,MATCH($E$18,$G$31:$AJ$31))),JTU$28,JTU$38),JTU$28))</f>
        <v>0</v>
      </c>
      <c r="JTX53" s="775">
        <f t="shared" ref="JTX53:JTY53" si="5168">IF(OR(JTV26&lt;$C$18,JTV26&gt;($C$18+9)),0,IF($F$2=1,IF($F$53&lt;(INDEX($G$33:$AJ$33,MATCH($E$18,$G$31:$AJ$31))),JTV$28,JTV$38),JTV$28))</f>
        <v>0</v>
      </c>
      <c r="JTY53" s="775">
        <f t="shared" si="5168"/>
        <v>0</v>
      </c>
      <c r="JTZ53" s="775">
        <f t="shared" ref="JTZ53" si="5169">IF(OR(JTX26&lt;$C$18,JTX26&gt;($C$18+9)),0,IF($F$2=1,IF($F$53&lt;(INDEX($G$33:$AJ$33,MATCH($E$18,$G$31:$AJ$31))),JTX$28,JTX$38),JTX$28))</f>
        <v>0</v>
      </c>
      <c r="JUA53" s="775">
        <f t="shared" ref="JUA53:JUB53" si="5170">IF(OR(JTY26&lt;$C$18,JTY26&gt;($C$18+9)),0,IF($F$2=1,IF($F$53&lt;(INDEX($G$33:$AJ$33,MATCH($E$18,$G$31:$AJ$31))),JTY$28,JTY$38),JTY$28))</f>
        <v>0</v>
      </c>
      <c r="JUB53" s="775">
        <f t="shared" si="5170"/>
        <v>0</v>
      </c>
      <c r="JUC53" s="775">
        <f t="shared" ref="JUC53" si="5171">IF(OR(JUA26&lt;$C$18,JUA26&gt;($C$18+9)),0,IF($F$2=1,IF($F$53&lt;(INDEX($G$33:$AJ$33,MATCH($E$18,$G$31:$AJ$31))),JUA$28,JUA$38),JUA$28))</f>
        <v>0</v>
      </c>
      <c r="JUD53" s="775">
        <f t="shared" ref="JUD53:JUE53" si="5172">IF(OR(JUB26&lt;$C$18,JUB26&gt;($C$18+9)),0,IF($F$2=1,IF($F$53&lt;(INDEX($G$33:$AJ$33,MATCH($E$18,$G$31:$AJ$31))),JUB$28,JUB$38),JUB$28))</f>
        <v>0</v>
      </c>
      <c r="JUE53" s="775">
        <f t="shared" si="5172"/>
        <v>0</v>
      </c>
      <c r="JUF53" s="775">
        <f t="shared" ref="JUF53" si="5173">IF(OR(JUD26&lt;$C$18,JUD26&gt;($C$18+9)),0,IF($F$2=1,IF($F$53&lt;(INDEX($G$33:$AJ$33,MATCH($E$18,$G$31:$AJ$31))),JUD$28,JUD$38),JUD$28))</f>
        <v>0</v>
      </c>
      <c r="JUG53" s="775">
        <f t="shared" ref="JUG53:JUH53" si="5174">IF(OR(JUE26&lt;$C$18,JUE26&gt;($C$18+9)),0,IF($F$2=1,IF($F$53&lt;(INDEX($G$33:$AJ$33,MATCH($E$18,$G$31:$AJ$31))),JUE$28,JUE$38),JUE$28))</f>
        <v>0</v>
      </c>
      <c r="JUH53" s="775">
        <f t="shared" si="5174"/>
        <v>0</v>
      </c>
      <c r="JUI53" s="775">
        <f t="shared" ref="JUI53" si="5175">IF(OR(JUG26&lt;$C$18,JUG26&gt;($C$18+9)),0,IF($F$2=1,IF($F$53&lt;(INDEX($G$33:$AJ$33,MATCH($E$18,$G$31:$AJ$31))),JUG$28,JUG$38),JUG$28))</f>
        <v>0</v>
      </c>
      <c r="JUJ53" s="775">
        <f t="shared" ref="JUJ53:JUK53" si="5176">IF(OR(JUH26&lt;$C$18,JUH26&gt;($C$18+9)),0,IF($F$2=1,IF($F$53&lt;(INDEX($G$33:$AJ$33,MATCH($E$18,$G$31:$AJ$31))),JUH$28,JUH$38),JUH$28))</f>
        <v>0</v>
      </c>
      <c r="JUK53" s="775">
        <f t="shared" si="5176"/>
        <v>0</v>
      </c>
      <c r="JUL53" s="775">
        <f t="shared" ref="JUL53" si="5177">IF(OR(JUJ26&lt;$C$18,JUJ26&gt;($C$18+9)),0,IF($F$2=1,IF($F$53&lt;(INDEX($G$33:$AJ$33,MATCH($E$18,$G$31:$AJ$31))),JUJ$28,JUJ$38),JUJ$28))</f>
        <v>0</v>
      </c>
      <c r="JUM53" s="775">
        <f t="shared" ref="JUM53:JUN53" si="5178">IF(OR(JUK26&lt;$C$18,JUK26&gt;($C$18+9)),0,IF($F$2=1,IF($F$53&lt;(INDEX($G$33:$AJ$33,MATCH($E$18,$G$31:$AJ$31))),JUK$28,JUK$38),JUK$28))</f>
        <v>0</v>
      </c>
      <c r="JUN53" s="775">
        <f t="shared" si="5178"/>
        <v>0</v>
      </c>
      <c r="JUO53" s="775">
        <f t="shared" ref="JUO53" si="5179">IF(OR(JUM26&lt;$C$18,JUM26&gt;($C$18+9)),0,IF($F$2=1,IF($F$53&lt;(INDEX($G$33:$AJ$33,MATCH($E$18,$G$31:$AJ$31))),JUM$28,JUM$38),JUM$28))</f>
        <v>0</v>
      </c>
      <c r="JUP53" s="775">
        <f t="shared" ref="JUP53:JUQ53" si="5180">IF(OR(JUN26&lt;$C$18,JUN26&gt;($C$18+9)),0,IF($F$2=1,IF($F$53&lt;(INDEX($G$33:$AJ$33,MATCH($E$18,$G$31:$AJ$31))),JUN$28,JUN$38),JUN$28))</f>
        <v>0</v>
      </c>
      <c r="JUQ53" s="775">
        <f t="shared" si="5180"/>
        <v>0</v>
      </c>
      <c r="JUR53" s="775">
        <f t="shared" ref="JUR53" si="5181">IF(OR(JUP26&lt;$C$18,JUP26&gt;($C$18+9)),0,IF($F$2=1,IF($F$53&lt;(INDEX($G$33:$AJ$33,MATCH($E$18,$G$31:$AJ$31))),JUP$28,JUP$38),JUP$28))</f>
        <v>0</v>
      </c>
      <c r="JUS53" s="775">
        <f t="shared" ref="JUS53:JUT53" si="5182">IF(OR(JUQ26&lt;$C$18,JUQ26&gt;($C$18+9)),0,IF($F$2=1,IF($F$53&lt;(INDEX($G$33:$AJ$33,MATCH($E$18,$G$31:$AJ$31))),JUQ$28,JUQ$38),JUQ$28))</f>
        <v>0</v>
      </c>
      <c r="JUT53" s="775">
        <f t="shared" si="5182"/>
        <v>0</v>
      </c>
      <c r="JUU53" s="775">
        <f t="shared" ref="JUU53" si="5183">IF(OR(JUS26&lt;$C$18,JUS26&gt;($C$18+9)),0,IF($F$2=1,IF($F$53&lt;(INDEX($G$33:$AJ$33,MATCH($E$18,$G$31:$AJ$31))),JUS$28,JUS$38),JUS$28))</f>
        <v>0</v>
      </c>
      <c r="JUV53" s="775">
        <f t="shared" ref="JUV53:JUW53" si="5184">IF(OR(JUT26&lt;$C$18,JUT26&gt;($C$18+9)),0,IF($F$2=1,IF($F$53&lt;(INDEX($G$33:$AJ$33,MATCH($E$18,$G$31:$AJ$31))),JUT$28,JUT$38),JUT$28))</f>
        <v>0</v>
      </c>
      <c r="JUW53" s="775">
        <f t="shared" si="5184"/>
        <v>0</v>
      </c>
      <c r="JUX53" s="775">
        <f t="shared" ref="JUX53" si="5185">IF(OR(JUV26&lt;$C$18,JUV26&gt;($C$18+9)),0,IF($F$2=1,IF($F$53&lt;(INDEX($G$33:$AJ$33,MATCH($E$18,$G$31:$AJ$31))),JUV$28,JUV$38),JUV$28))</f>
        <v>0</v>
      </c>
      <c r="JUY53" s="775">
        <f t="shared" ref="JUY53:JUZ53" si="5186">IF(OR(JUW26&lt;$C$18,JUW26&gt;($C$18+9)),0,IF($F$2=1,IF($F$53&lt;(INDEX($G$33:$AJ$33,MATCH($E$18,$G$31:$AJ$31))),JUW$28,JUW$38),JUW$28))</f>
        <v>0</v>
      </c>
      <c r="JUZ53" s="775">
        <f t="shared" si="5186"/>
        <v>0</v>
      </c>
      <c r="JVA53" s="775">
        <f t="shared" ref="JVA53" si="5187">IF(OR(JUY26&lt;$C$18,JUY26&gt;($C$18+9)),0,IF($F$2=1,IF($F$53&lt;(INDEX($G$33:$AJ$33,MATCH($E$18,$G$31:$AJ$31))),JUY$28,JUY$38),JUY$28))</f>
        <v>0</v>
      </c>
      <c r="JVB53" s="775">
        <f t="shared" ref="JVB53:JVC53" si="5188">IF(OR(JUZ26&lt;$C$18,JUZ26&gt;($C$18+9)),0,IF($F$2=1,IF($F$53&lt;(INDEX($G$33:$AJ$33,MATCH($E$18,$G$31:$AJ$31))),JUZ$28,JUZ$38),JUZ$28))</f>
        <v>0</v>
      </c>
      <c r="JVC53" s="775">
        <f t="shared" si="5188"/>
        <v>0</v>
      </c>
      <c r="JVD53" s="775">
        <f t="shared" ref="JVD53" si="5189">IF(OR(JVB26&lt;$C$18,JVB26&gt;($C$18+9)),0,IF($F$2=1,IF($F$53&lt;(INDEX($G$33:$AJ$33,MATCH($E$18,$G$31:$AJ$31))),JVB$28,JVB$38),JVB$28))</f>
        <v>0</v>
      </c>
      <c r="JVE53" s="775">
        <f t="shared" ref="JVE53:JVF53" si="5190">IF(OR(JVC26&lt;$C$18,JVC26&gt;($C$18+9)),0,IF($F$2=1,IF($F$53&lt;(INDEX($G$33:$AJ$33,MATCH($E$18,$G$31:$AJ$31))),JVC$28,JVC$38),JVC$28))</f>
        <v>0</v>
      </c>
      <c r="JVF53" s="775">
        <f t="shared" si="5190"/>
        <v>0</v>
      </c>
      <c r="JVG53" s="775">
        <f t="shared" ref="JVG53" si="5191">IF(OR(JVE26&lt;$C$18,JVE26&gt;($C$18+9)),0,IF($F$2=1,IF($F$53&lt;(INDEX($G$33:$AJ$33,MATCH($E$18,$G$31:$AJ$31))),JVE$28,JVE$38),JVE$28))</f>
        <v>0</v>
      </c>
      <c r="JVH53" s="775">
        <f t="shared" ref="JVH53:JVI53" si="5192">IF(OR(JVF26&lt;$C$18,JVF26&gt;($C$18+9)),0,IF($F$2=1,IF($F$53&lt;(INDEX($G$33:$AJ$33,MATCH($E$18,$G$31:$AJ$31))),JVF$28,JVF$38),JVF$28))</f>
        <v>0</v>
      </c>
      <c r="JVI53" s="775">
        <f t="shared" si="5192"/>
        <v>0</v>
      </c>
      <c r="JVJ53" s="775">
        <f t="shared" ref="JVJ53" si="5193">IF(OR(JVH26&lt;$C$18,JVH26&gt;($C$18+9)),0,IF($F$2=1,IF($F$53&lt;(INDEX($G$33:$AJ$33,MATCH($E$18,$G$31:$AJ$31))),JVH$28,JVH$38),JVH$28))</f>
        <v>0</v>
      </c>
      <c r="JVK53" s="775">
        <f t="shared" ref="JVK53:JVL53" si="5194">IF(OR(JVI26&lt;$C$18,JVI26&gt;($C$18+9)),0,IF($F$2=1,IF($F$53&lt;(INDEX($G$33:$AJ$33,MATCH($E$18,$G$31:$AJ$31))),JVI$28,JVI$38),JVI$28))</f>
        <v>0</v>
      </c>
      <c r="JVL53" s="775">
        <f t="shared" si="5194"/>
        <v>0</v>
      </c>
      <c r="JVM53" s="775">
        <f t="shared" ref="JVM53" si="5195">IF(OR(JVK26&lt;$C$18,JVK26&gt;($C$18+9)),0,IF($F$2=1,IF($F$53&lt;(INDEX($G$33:$AJ$33,MATCH($E$18,$G$31:$AJ$31))),JVK$28,JVK$38),JVK$28))</f>
        <v>0</v>
      </c>
      <c r="JVN53" s="775">
        <f t="shared" ref="JVN53:JVO53" si="5196">IF(OR(JVL26&lt;$C$18,JVL26&gt;($C$18+9)),0,IF($F$2=1,IF($F$53&lt;(INDEX($G$33:$AJ$33,MATCH($E$18,$G$31:$AJ$31))),JVL$28,JVL$38),JVL$28))</f>
        <v>0</v>
      </c>
      <c r="JVO53" s="775">
        <f t="shared" si="5196"/>
        <v>0</v>
      </c>
      <c r="JVP53" s="775">
        <f t="shared" ref="JVP53" si="5197">IF(OR(JVN26&lt;$C$18,JVN26&gt;($C$18+9)),0,IF($F$2=1,IF($F$53&lt;(INDEX($G$33:$AJ$33,MATCH($E$18,$G$31:$AJ$31))),JVN$28,JVN$38),JVN$28))</f>
        <v>0</v>
      </c>
      <c r="JVQ53" s="775">
        <f t="shared" ref="JVQ53:JVR53" si="5198">IF(OR(JVO26&lt;$C$18,JVO26&gt;($C$18+9)),0,IF($F$2=1,IF($F$53&lt;(INDEX($G$33:$AJ$33,MATCH($E$18,$G$31:$AJ$31))),JVO$28,JVO$38),JVO$28))</f>
        <v>0</v>
      </c>
      <c r="JVR53" s="775">
        <f t="shared" si="5198"/>
        <v>0</v>
      </c>
      <c r="JVS53" s="775">
        <f t="shared" ref="JVS53" si="5199">IF(OR(JVQ26&lt;$C$18,JVQ26&gt;($C$18+9)),0,IF($F$2=1,IF($F$53&lt;(INDEX($G$33:$AJ$33,MATCH($E$18,$G$31:$AJ$31))),JVQ$28,JVQ$38),JVQ$28))</f>
        <v>0</v>
      </c>
      <c r="JVT53" s="775">
        <f t="shared" ref="JVT53:JVU53" si="5200">IF(OR(JVR26&lt;$C$18,JVR26&gt;($C$18+9)),0,IF($F$2=1,IF($F$53&lt;(INDEX($G$33:$AJ$33,MATCH($E$18,$G$31:$AJ$31))),JVR$28,JVR$38),JVR$28))</f>
        <v>0</v>
      </c>
      <c r="JVU53" s="775">
        <f t="shared" si="5200"/>
        <v>0</v>
      </c>
      <c r="JVV53" s="775">
        <f t="shared" ref="JVV53" si="5201">IF(OR(JVT26&lt;$C$18,JVT26&gt;($C$18+9)),0,IF($F$2=1,IF($F$53&lt;(INDEX($G$33:$AJ$33,MATCH($E$18,$G$31:$AJ$31))),JVT$28,JVT$38),JVT$28))</f>
        <v>0</v>
      </c>
      <c r="JVW53" s="775">
        <f t="shared" ref="JVW53:JVX53" si="5202">IF(OR(JVU26&lt;$C$18,JVU26&gt;($C$18+9)),0,IF($F$2=1,IF($F$53&lt;(INDEX($G$33:$AJ$33,MATCH($E$18,$G$31:$AJ$31))),JVU$28,JVU$38),JVU$28))</f>
        <v>0</v>
      </c>
      <c r="JVX53" s="775">
        <f t="shared" si="5202"/>
        <v>0</v>
      </c>
      <c r="JVY53" s="775">
        <f t="shared" ref="JVY53" si="5203">IF(OR(JVW26&lt;$C$18,JVW26&gt;($C$18+9)),0,IF($F$2=1,IF($F$53&lt;(INDEX($G$33:$AJ$33,MATCH($E$18,$G$31:$AJ$31))),JVW$28,JVW$38),JVW$28))</f>
        <v>0</v>
      </c>
      <c r="JVZ53" s="775">
        <f t="shared" ref="JVZ53:JWA53" si="5204">IF(OR(JVX26&lt;$C$18,JVX26&gt;($C$18+9)),0,IF($F$2=1,IF($F$53&lt;(INDEX($G$33:$AJ$33,MATCH($E$18,$G$31:$AJ$31))),JVX$28,JVX$38),JVX$28))</f>
        <v>0</v>
      </c>
      <c r="JWA53" s="775">
        <f t="shared" si="5204"/>
        <v>0</v>
      </c>
      <c r="JWB53" s="775">
        <f t="shared" ref="JWB53" si="5205">IF(OR(JVZ26&lt;$C$18,JVZ26&gt;($C$18+9)),0,IF($F$2=1,IF($F$53&lt;(INDEX($G$33:$AJ$33,MATCH($E$18,$G$31:$AJ$31))),JVZ$28,JVZ$38),JVZ$28))</f>
        <v>0</v>
      </c>
      <c r="JWC53" s="775">
        <f t="shared" ref="JWC53:JWD53" si="5206">IF(OR(JWA26&lt;$C$18,JWA26&gt;($C$18+9)),0,IF($F$2=1,IF($F$53&lt;(INDEX($G$33:$AJ$33,MATCH($E$18,$G$31:$AJ$31))),JWA$28,JWA$38),JWA$28))</f>
        <v>0</v>
      </c>
      <c r="JWD53" s="775">
        <f t="shared" si="5206"/>
        <v>0</v>
      </c>
      <c r="JWE53" s="775">
        <f t="shared" ref="JWE53" si="5207">IF(OR(JWC26&lt;$C$18,JWC26&gt;($C$18+9)),0,IF($F$2=1,IF($F$53&lt;(INDEX($G$33:$AJ$33,MATCH($E$18,$G$31:$AJ$31))),JWC$28,JWC$38),JWC$28))</f>
        <v>0</v>
      </c>
      <c r="JWF53" s="775">
        <f t="shared" ref="JWF53:JWG53" si="5208">IF(OR(JWD26&lt;$C$18,JWD26&gt;($C$18+9)),0,IF($F$2=1,IF($F$53&lt;(INDEX($G$33:$AJ$33,MATCH($E$18,$G$31:$AJ$31))),JWD$28,JWD$38),JWD$28))</f>
        <v>0</v>
      </c>
      <c r="JWG53" s="775">
        <f t="shared" si="5208"/>
        <v>0</v>
      </c>
      <c r="JWH53" s="775">
        <f t="shared" ref="JWH53" si="5209">IF(OR(JWF26&lt;$C$18,JWF26&gt;($C$18+9)),0,IF($F$2=1,IF($F$53&lt;(INDEX($G$33:$AJ$33,MATCH($E$18,$G$31:$AJ$31))),JWF$28,JWF$38),JWF$28))</f>
        <v>0</v>
      </c>
      <c r="JWI53" s="775">
        <f t="shared" ref="JWI53:JWJ53" si="5210">IF(OR(JWG26&lt;$C$18,JWG26&gt;($C$18+9)),0,IF($F$2=1,IF($F$53&lt;(INDEX($G$33:$AJ$33,MATCH($E$18,$G$31:$AJ$31))),JWG$28,JWG$38),JWG$28))</f>
        <v>0</v>
      </c>
      <c r="JWJ53" s="775">
        <f t="shared" si="5210"/>
        <v>0</v>
      </c>
      <c r="JWK53" s="775">
        <f t="shared" ref="JWK53" si="5211">IF(OR(JWI26&lt;$C$18,JWI26&gt;($C$18+9)),0,IF($F$2=1,IF($F$53&lt;(INDEX($G$33:$AJ$33,MATCH($E$18,$G$31:$AJ$31))),JWI$28,JWI$38),JWI$28))</f>
        <v>0</v>
      </c>
      <c r="JWL53" s="775">
        <f t="shared" ref="JWL53:JWM53" si="5212">IF(OR(JWJ26&lt;$C$18,JWJ26&gt;($C$18+9)),0,IF($F$2=1,IF($F$53&lt;(INDEX($G$33:$AJ$33,MATCH($E$18,$G$31:$AJ$31))),JWJ$28,JWJ$38),JWJ$28))</f>
        <v>0</v>
      </c>
      <c r="JWM53" s="775">
        <f t="shared" si="5212"/>
        <v>0</v>
      </c>
      <c r="JWN53" s="775">
        <f t="shared" ref="JWN53" si="5213">IF(OR(JWL26&lt;$C$18,JWL26&gt;($C$18+9)),0,IF($F$2=1,IF($F$53&lt;(INDEX($G$33:$AJ$33,MATCH($E$18,$G$31:$AJ$31))),JWL$28,JWL$38),JWL$28))</f>
        <v>0</v>
      </c>
      <c r="JWO53" s="775">
        <f t="shared" ref="JWO53:JWP53" si="5214">IF(OR(JWM26&lt;$C$18,JWM26&gt;($C$18+9)),0,IF($F$2=1,IF($F$53&lt;(INDEX($G$33:$AJ$33,MATCH($E$18,$G$31:$AJ$31))),JWM$28,JWM$38),JWM$28))</f>
        <v>0</v>
      </c>
      <c r="JWP53" s="775">
        <f t="shared" si="5214"/>
        <v>0</v>
      </c>
      <c r="JWQ53" s="775">
        <f t="shared" ref="JWQ53" si="5215">IF(OR(JWO26&lt;$C$18,JWO26&gt;($C$18+9)),0,IF($F$2=1,IF($F$53&lt;(INDEX($G$33:$AJ$33,MATCH($E$18,$G$31:$AJ$31))),JWO$28,JWO$38),JWO$28))</f>
        <v>0</v>
      </c>
      <c r="JWR53" s="775">
        <f t="shared" ref="JWR53:JWS53" si="5216">IF(OR(JWP26&lt;$C$18,JWP26&gt;($C$18+9)),0,IF($F$2=1,IF($F$53&lt;(INDEX($G$33:$AJ$33,MATCH($E$18,$G$31:$AJ$31))),JWP$28,JWP$38),JWP$28))</f>
        <v>0</v>
      </c>
      <c r="JWS53" s="775">
        <f t="shared" si="5216"/>
        <v>0</v>
      </c>
      <c r="JWT53" s="775">
        <f t="shared" ref="JWT53" si="5217">IF(OR(JWR26&lt;$C$18,JWR26&gt;($C$18+9)),0,IF($F$2=1,IF($F$53&lt;(INDEX($G$33:$AJ$33,MATCH($E$18,$G$31:$AJ$31))),JWR$28,JWR$38),JWR$28))</f>
        <v>0</v>
      </c>
      <c r="JWU53" s="775">
        <f t="shared" ref="JWU53:JWV53" si="5218">IF(OR(JWS26&lt;$C$18,JWS26&gt;($C$18+9)),0,IF($F$2=1,IF($F$53&lt;(INDEX($G$33:$AJ$33,MATCH($E$18,$G$31:$AJ$31))),JWS$28,JWS$38),JWS$28))</f>
        <v>0</v>
      </c>
      <c r="JWV53" s="775">
        <f t="shared" si="5218"/>
        <v>0</v>
      </c>
      <c r="JWW53" s="775">
        <f t="shared" ref="JWW53" si="5219">IF(OR(JWU26&lt;$C$18,JWU26&gt;($C$18+9)),0,IF($F$2=1,IF($F$53&lt;(INDEX($G$33:$AJ$33,MATCH($E$18,$G$31:$AJ$31))),JWU$28,JWU$38),JWU$28))</f>
        <v>0</v>
      </c>
      <c r="JWX53" s="775">
        <f t="shared" ref="JWX53:JWY53" si="5220">IF(OR(JWV26&lt;$C$18,JWV26&gt;($C$18+9)),0,IF($F$2=1,IF($F$53&lt;(INDEX($G$33:$AJ$33,MATCH($E$18,$G$31:$AJ$31))),JWV$28,JWV$38),JWV$28))</f>
        <v>0</v>
      </c>
      <c r="JWY53" s="775">
        <f t="shared" si="5220"/>
        <v>0</v>
      </c>
      <c r="JWZ53" s="775">
        <f t="shared" ref="JWZ53" si="5221">IF(OR(JWX26&lt;$C$18,JWX26&gt;($C$18+9)),0,IF($F$2=1,IF($F$53&lt;(INDEX($G$33:$AJ$33,MATCH($E$18,$G$31:$AJ$31))),JWX$28,JWX$38),JWX$28))</f>
        <v>0</v>
      </c>
      <c r="JXA53" s="775">
        <f t="shared" ref="JXA53:JXB53" si="5222">IF(OR(JWY26&lt;$C$18,JWY26&gt;($C$18+9)),0,IF($F$2=1,IF($F$53&lt;(INDEX($G$33:$AJ$33,MATCH($E$18,$G$31:$AJ$31))),JWY$28,JWY$38),JWY$28))</f>
        <v>0</v>
      </c>
      <c r="JXB53" s="775">
        <f t="shared" si="5222"/>
        <v>0</v>
      </c>
      <c r="JXC53" s="775">
        <f t="shared" ref="JXC53" si="5223">IF(OR(JXA26&lt;$C$18,JXA26&gt;($C$18+9)),0,IF($F$2=1,IF($F$53&lt;(INDEX($G$33:$AJ$33,MATCH($E$18,$G$31:$AJ$31))),JXA$28,JXA$38),JXA$28))</f>
        <v>0</v>
      </c>
      <c r="JXD53" s="775">
        <f t="shared" ref="JXD53:JXE53" si="5224">IF(OR(JXB26&lt;$C$18,JXB26&gt;($C$18+9)),0,IF($F$2=1,IF($F$53&lt;(INDEX($G$33:$AJ$33,MATCH($E$18,$G$31:$AJ$31))),JXB$28,JXB$38),JXB$28))</f>
        <v>0</v>
      </c>
      <c r="JXE53" s="775">
        <f t="shared" si="5224"/>
        <v>0</v>
      </c>
      <c r="JXF53" s="775">
        <f t="shared" ref="JXF53" si="5225">IF(OR(JXD26&lt;$C$18,JXD26&gt;($C$18+9)),0,IF($F$2=1,IF($F$53&lt;(INDEX($G$33:$AJ$33,MATCH($E$18,$G$31:$AJ$31))),JXD$28,JXD$38),JXD$28))</f>
        <v>0</v>
      </c>
      <c r="JXG53" s="775">
        <f t="shared" ref="JXG53:JXH53" si="5226">IF(OR(JXE26&lt;$C$18,JXE26&gt;($C$18+9)),0,IF($F$2=1,IF($F$53&lt;(INDEX($G$33:$AJ$33,MATCH($E$18,$G$31:$AJ$31))),JXE$28,JXE$38),JXE$28))</f>
        <v>0</v>
      </c>
      <c r="JXH53" s="775">
        <f t="shared" si="5226"/>
        <v>0</v>
      </c>
      <c r="JXI53" s="775">
        <f t="shared" ref="JXI53" si="5227">IF(OR(JXG26&lt;$C$18,JXG26&gt;($C$18+9)),0,IF($F$2=1,IF($F$53&lt;(INDEX($G$33:$AJ$33,MATCH($E$18,$G$31:$AJ$31))),JXG$28,JXG$38),JXG$28))</f>
        <v>0</v>
      </c>
      <c r="JXJ53" s="775">
        <f t="shared" ref="JXJ53:JXK53" si="5228">IF(OR(JXH26&lt;$C$18,JXH26&gt;($C$18+9)),0,IF($F$2=1,IF($F$53&lt;(INDEX($G$33:$AJ$33,MATCH($E$18,$G$31:$AJ$31))),JXH$28,JXH$38),JXH$28))</f>
        <v>0</v>
      </c>
      <c r="JXK53" s="775">
        <f t="shared" si="5228"/>
        <v>0</v>
      </c>
      <c r="JXL53" s="775">
        <f t="shared" ref="JXL53" si="5229">IF(OR(JXJ26&lt;$C$18,JXJ26&gt;($C$18+9)),0,IF($F$2=1,IF($F$53&lt;(INDEX($G$33:$AJ$33,MATCH($E$18,$G$31:$AJ$31))),JXJ$28,JXJ$38),JXJ$28))</f>
        <v>0</v>
      </c>
      <c r="JXM53" s="775">
        <f t="shared" ref="JXM53:JXN53" si="5230">IF(OR(JXK26&lt;$C$18,JXK26&gt;($C$18+9)),0,IF($F$2=1,IF($F$53&lt;(INDEX($G$33:$AJ$33,MATCH($E$18,$G$31:$AJ$31))),JXK$28,JXK$38),JXK$28))</f>
        <v>0</v>
      </c>
      <c r="JXN53" s="775">
        <f t="shared" si="5230"/>
        <v>0</v>
      </c>
      <c r="JXO53" s="775">
        <f t="shared" ref="JXO53" si="5231">IF(OR(JXM26&lt;$C$18,JXM26&gt;($C$18+9)),0,IF($F$2=1,IF($F$53&lt;(INDEX($G$33:$AJ$33,MATCH($E$18,$G$31:$AJ$31))),JXM$28,JXM$38),JXM$28))</f>
        <v>0</v>
      </c>
      <c r="JXP53" s="775">
        <f t="shared" ref="JXP53:JXQ53" si="5232">IF(OR(JXN26&lt;$C$18,JXN26&gt;($C$18+9)),0,IF($F$2=1,IF($F$53&lt;(INDEX($G$33:$AJ$33,MATCH($E$18,$G$31:$AJ$31))),JXN$28,JXN$38),JXN$28))</f>
        <v>0</v>
      </c>
      <c r="JXQ53" s="775">
        <f t="shared" si="5232"/>
        <v>0</v>
      </c>
      <c r="JXR53" s="775">
        <f t="shared" ref="JXR53" si="5233">IF(OR(JXP26&lt;$C$18,JXP26&gt;($C$18+9)),0,IF($F$2=1,IF($F$53&lt;(INDEX($G$33:$AJ$33,MATCH($E$18,$G$31:$AJ$31))),JXP$28,JXP$38),JXP$28))</f>
        <v>0</v>
      </c>
      <c r="JXS53" s="775">
        <f t="shared" ref="JXS53:JXT53" si="5234">IF(OR(JXQ26&lt;$C$18,JXQ26&gt;($C$18+9)),0,IF($F$2=1,IF($F$53&lt;(INDEX($G$33:$AJ$33,MATCH($E$18,$G$31:$AJ$31))),JXQ$28,JXQ$38),JXQ$28))</f>
        <v>0</v>
      </c>
      <c r="JXT53" s="775">
        <f t="shared" si="5234"/>
        <v>0</v>
      </c>
      <c r="JXU53" s="775">
        <f t="shared" ref="JXU53" si="5235">IF(OR(JXS26&lt;$C$18,JXS26&gt;($C$18+9)),0,IF($F$2=1,IF($F$53&lt;(INDEX($G$33:$AJ$33,MATCH($E$18,$G$31:$AJ$31))),JXS$28,JXS$38),JXS$28))</f>
        <v>0</v>
      </c>
      <c r="JXV53" s="775">
        <f t="shared" ref="JXV53:JXW53" si="5236">IF(OR(JXT26&lt;$C$18,JXT26&gt;($C$18+9)),0,IF($F$2=1,IF($F$53&lt;(INDEX($G$33:$AJ$33,MATCH($E$18,$G$31:$AJ$31))),JXT$28,JXT$38),JXT$28))</f>
        <v>0</v>
      </c>
      <c r="JXW53" s="775">
        <f t="shared" si="5236"/>
        <v>0</v>
      </c>
      <c r="JXX53" s="775">
        <f t="shared" ref="JXX53" si="5237">IF(OR(JXV26&lt;$C$18,JXV26&gt;($C$18+9)),0,IF($F$2=1,IF($F$53&lt;(INDEX($G$33:$AJ$33,MATCH($E$18,$G$31:$AJ$31))),JXV$28,JXV$38),JXV$28))</f>
        <v>0</v>
      </c>
      <c r="JXY53" s="775">
        <f t="shared" ref="JXY53:JXZ53" si="5238">IF(OR(JXW26&lt;$C$18,JXW26&gt;($C$18+9)),0,IF($F$2=1,IF($F$53&lt;(INDEX($G$33:$AJ$33,MATCH($E$18,$G$31:$AJ$31))),JXW$28,JXW$38),JXW$28))</f>
        <v>0</v>
      </c>
      <c r="JXZ53" s="775">
        <f t="shared" si="5238"/>
        <v>0</v>
      </c>
      <c r="JYA53" s="775">
        <f t="shared" ref="JYA53" si="5239">IF(OR(JXY26&lt;$C$18,JXY26&gt;($C$18+9)),0,IF($F$2=1,IF($F$53&lt;(INDEX($G$33:$AJ$33,MATCH($E$18,$G$31:$AJ$31))),JXY$28,JXY$38),JXY$28))</f>
        <v>0</v>
      </c>
      <c r="JYB53" s="775">
        <f t="shared" ref="JYB53:JYC53" si="5240">IF(OR(JXZ26&lt;$C$18,JXZ26&gt;($C$18+9)),0,IF($F$2=1,IF($F$53&lt;(INDEX($G$33:$AJ$33,MATCH($E$18,$G$31:$AJ$31))),JXZ$28,JXZ$38),JXZ$28))</f>
        <v>0</v>
      </c>
      <c r="JYC53" s="775">
        <f t="shared" si="5240"/>
        <v>0</v>
      </c>
      <c r="JYD53" s="775">
        <f t="shared" ref="JYD53" si="5241">IF(OR(JYB26&lt;$C$18,JYB26&gt;($C$18+9)),0,IF($F$2=1,IF($F$53&lt;(INDEX($G$33:$AJ$33,MATCH($E$18,$G$31:$AJ$31))),JYB$28,JYB$38),JYB$28))</f>
        <v>0</v>
      </c>
      <c r="JYE53" s="775">
        <f t="shared" ref="JYE53:JYF53" si="5242">IF(OR(JYC26&lt;$C$18,JYC26&gt;($C$18+9)),0,IF($F$2=1,IF($F$53&lt;(INDEX($G$33:$AJ$33,MATCH($E$18,$G$31:$AJ$31))),JYC$28,JYC$38),JYC$28))</f>
        <v>0</v>
      </c>
      <c r="JYF53" s="775">
        <f t="shared" si="5242"/>
        <v>0</v>
      </c>
      <c r="JYG53" s="775">
        <f t="shared" ref="JYG53" si="5243">IF(OR(JYE26&lt;$C$18,JYE26&gt;($C$18+9)),0,IF($F$2=1,IF($F$53&lt;(INDEX($G$33:$AJ$33,MATCH($E$18,$G$31:$AJ$31))),JYE$28,JYE$38),JYE$28))</f>
        <v>0</v>
      </c>
      <c r="JYH53" s="775">
        <f t="shared" ref="JYH53:JYI53" si="5244">IF(OR(JYF26&lt;$C$18,JYF26&gt;($C$18+9)),0,IF($F$2=1,IF($F$53&lt;(INDEX($G$33:$AJ$33,MATCH($E$18,$G$31:$AJ$31))),JYF$28,JYF$38),JYF$28))</f>
        <v>0</v>
      </c>
      <c r="JYI53" s="775">
        <f t="shared" si="5244"/>
        <v>0</v>
      </c>
      <c r="JYJ53" s="775">
        <f t="shared" ref="JYJ53" si="5245">IF(OR(JYH26&lt;$C$18,JYH26&gt;($C$18+9)),0,IF($F$2=1,IF($F$53&lt;(INDEX($G$33:$AJ$33,MATCH($E$18,$G$31:$AJ$31))),JYH$28,JYH$38),JYH$28))</f>
        <v>0</v>
      </c>
      <c r="JYK53" s="775">
        <f t="shared" ref="JYK53:JYL53" si="5246">IF(OR(JYI26&lt;$C$18,JYI26&gt;($C$18+9)),0,IF($F$2=1,IF($F$53&lt;(INDEX($G$33:$AJ$33,MATCH($E$18,$G$31:$AJ$31))),JYI$28,JYI$38),JYI$28))</f>
        <v>0</v>
      </c>
      <c r="JYL53" s="775">
        <f t="shared" si="5246"/>
        <v>0</v>
      </c>
      <c r="JYM53" s="775">
        <f t="shared" ref="JYM53" si="5247">IF(OR(JYK26&lt;$C$18,JYK26&gt;($C$18+9)),0,IF($F$2=1,IF($F$53&lt;(INDEX($G$33:$AJ$33,MATCH($E$18,$G$31:$AJ$31))),JYK$28,JYK$38),JYK$28))</f>
        <v>0</v>
      </c>
      <c r="JYN53" s="775">
        <f t="shared" ref="JYN53:JYO53" si="5248">IF(OR(JYL26&lt;$C$18,JYL26&gt;($C$18+9)),0,IF($F$2=1,IF($F$53&lt;(INDEX($G$33:$AJ$33,MATCH($E$18,$G$31:$AJ$31))),JYL$28,JYL$38),JYL$28))</f>
        <v>0</v>
      </c>
      <c r="JYO53" s="775">
        <f t="shared" si="5248"/>
        <v>0</v>
      </c>
      <c r="JYP53" s="775">
        <f t="shared" ref="JYP53" si="5249">IF(OR(JYN26&lt;$C$18,JYN26&gt;($C$18+9)),0,IF($F$2=1,IF($F$53&lt;(INDEX($G$33:$AJ$33,MATCH($E$18,$G$31:$AJ$31))),JYN$28,JYN$38),JYN$28))</f>
        <v>0</v>
      </c>
      <c r="JYQ53" s="775">
        <f t="shared" ref="JYQ53:JYR53" si="5250">IF(OR(JYO26&lt;$C$18,JYO26&gt;($C$18+9)),0,IF($F$2=1,IF($F$53&lt;(INDEX($G$33:$AJ$33,MATCH($E$18,$G$31:$AJ$31))),JYO$28,JYO$38),JYO$28))</f>
        <v>0</v>
      </c>
      <c r="JYR53" s="775">
        <f t="shared" si="5250"/>
        <v>0</v>
      </c>
      <c r="JYS53" s="775">
        <f t="shared" ref="JYS53" si="5251">IF(OR(JYQ26&lt;$C$18,JYQ26&gt;($C$18+9)),0,IF($F$2=1,IF($F$53&lt;(INDEX($G$33:$AJ$33,MATCH($E$18,$G$31:$AJ$31))),JYQ$28,JYQ$38),JYQ$28))</f>
        <v>0</v>
      </c>
      <c r="JYT53" s="775">
        <f t="shared" ref="JYT53:JYU53" si="5252">IF(OR(JYR26&lt;$C$18,JYR26&gt;($C$18+9)),0,IF($F$2=1,IF($F$53&lt;(INDEX($G$33:$AJ$33,MATCH($E$18,$G$31:$AJ$31))),JYR$28,JYR$38),JYR$28))</f>
        <v>0</v>
      </c>
      <c r="JYU53" s="775">
        <f t="shared" si="5252"/>
        <v>0</v>
      </c>
      <c r="JYV53" s="775">
        <f t="shared" ref="JYV53" si="5253">IF(OR(JYT26&lt;$C$18,JYT26&gt;($C$18+9)),0,IF($F$2=1,IF($F$53&lt;(INDEX($G$33:$AJ$33,MATCH($E$18,$G$31:$AJ$31))),JYT$28,JYT$38),JYT$28))</f>
        <v>0</v>
      </c>
      <c r="JYW53" s="775">
        <f t="shared" ref="JYW53:JYX53" si="5254">IF(OR(JYU26&lt;$C$18,JYU26&gt;($C$18+9)),0,IF($F$2=1,IF($F$53&lt;(INDEX($G$33:$AJ$33,MATCH($E$18,$G$31:$AJ$31))),JYU$28,JYU$38),JYU$28))</f>
        <v>0</v>
      </c>
      <c r="JYX53" s="775">
        <f t="shared" si="5254"/>
        <v>0</v>
      </c>
      <c r="JYY53" s="775">
        <f t="shared" ref="JYY53" si="5255">IF(OR(JYW26&lt;$C$18,JYW26&gt;($C$18+9)),0,IF($F$2=1,IF($F$53&lt;(INDEX($G$33:$AJ$33,MATCH($E$18,$G$31:$AJ$31))),JYW$28,JYW$38),JYW$28))</f>
        <v>0</v>
      </c>
      <c r="JYZ53" s="775">
        <f t="shared" ref="JYZ53:JZA53" si="5256">IF(OR(JYX26&lt;$C$18,JYX26&gt;($C$18+9)),0,IF($F$2=1,IF($F$53&lt;(INDEX($G$33:$AJ$33,MATCH($E$18,$G$31:$AJ$31))),JYX$28,JYX$38),JYX$28))</f>
        <v>0</v>
      </c>
      <c r="JZA53" s="775">
        <f t="shared" si="5256"/>
        <v>0</v>
      </c>
      <c r="JZB53" s="775">
        <f t="shared" ref="JZB53" si="5257">IF(OR(JYZ26&lt;$C$18,JYZ26&gt;($C$18+9)),0,IF($F$2=1,IF($F$53&lt;(INDEX($G$33:$AJ$33,MATCH($E$18,$G$31:$AJ$31))),JYZ$28,JYZ$38),JYZ$28))</f>
        <v>0</v>
      </c>
      <c r="JZC53" s="775">
        <f t="shared" ref="JZC53:JZD53" si="5258">IF(OR(JZA26&lt;$C$18,JZA26&gt;($C$18+9)),0,IF($F$2=1,IF($F$53&lt;(INDEX($G$33:$AJ$33,MATCH($E$18,$G$31:$AJ$31))),JZA$28,JZA$38),JZA$28))</f>
        <v>0</v>
      </c>
      <c r="JZD53" s="775">
        <f t="shared" si="5258"/>
        <v>0</v>
      </c>
      <c r="JZE53" s="775">
        <f t="shared" ref="JZE53" si="5259">IF(OR(JZC26&lt;$C$18,JZC26&gt;($C$18+9)),0,IF($F$2=1,IF($F$53&lt;(INDEX($G$33:$AJ$33,MATCH($E$18,$G$31:$AJ$31))),JZC$28,JZC$38),JZC$28))</f>
        <v>0</v>
      </c>
      <c r="JZF53" s="775">
        <f t="shared" ref="JZF53:JZG53" si="5260">IF(OR(JZD26&lt;$C$18,JZD26&gt;($C$18+9)),0,IF($F$2=1,IF($F$53&lt;(INDEX($G$33:$AJ$33,MATCH($E$18,$G$31:$AJ$31))),JZD$28,JZD$38),JZD$28))</f>
        <v>0</v>
      </c>
      <c r="JZG53" s="775">
        <f t="shared" si="5260"/>
        <v>0</v>
      </c>
      <c r="JZH53" s="775">
        <f t="shared" ref="JZH53" si="5261">IF(OR(JZF26&lt;$C$18,JZF26&gt;($C$18+9)),0,IF($F$2=1,IF($F$53&lt;(INDEX($G$33:$AJ$33,MATCH($E$18,$G$31:$AJ$31))),JZF$28,JZF$38),JZF$28))</f>
        <v>0</v>
      </c>
      <c r="JZI53" s="775">
        <f t="shared" ref="JZI53:JZJ53" si="5262">IF(OR(JZG26&lt;$C$18,JZG26&gt;($C$18+9)),0,IF($F$2=1,IF($F$53&lt;(INDEX($G$33:$AJ$33,MATCH($E$18,$G$31:$AJ$31))),JZG$28,JZG$38),JZG$28))</f>
        <v>0</v>
      </c>
      <c r="JZJ53" s="775">
        <f t="shared" si="5262"/>
        <v>0</v>
      </c>
      <c r="JZK53" s="775">
        <f t="shared" ref="JZK53" si="5263">IF(OR(JZI26&lt;$C$18,JZI26&gt;($C$18+9)),0,IF($F$2=1,IF($F$53&lt;(INDEX($G$33:$AJ$33,MATCH($E$18,$G$31:$AJ$31))),JZI$28,JZI$38),JZI$28))</f>
        <v>0</v>
      </c>
      <c r="JZL53" s="775">
        <f t="shared" ref="JZL53:JZM53" si="5264">IF(OR(JZJ26&lt;$C$18,JZJ26&gt;($C$18+9)),0,IF($F$2=1,IF($F$53&lt;(INDEX($G$33:$AJ$33,MATCH($E$18,$G$31:$AJ$31))),JZJ$28,JZJ$38),JZJ$28))</f>
        <v>0</v>
      </c>
      <c r="JZM53" s="775">
        <f t="shared" si="5264"/>
        <v>0</v>
      </c>
      <c r="JZN53" s="775">
        <f t="shared" ref="JZN53" si="5265">IF(OR(JZL26&lt;$C$18,JZL26&gt;($C$18+9)),0,IF($F$2=1,IF($F$53&lt;(INDEX($G$33:$AJ$33,MATCH($E$18,$G$31:$AJ$31))),JZL$28,JZL$38),JZL$28))</f>
        <v>0</v>
      </c>
      <c r="JZO53" s="775">
        <f t="shared" ref="JZO53:JZP53" si="5266">IF(OR(JZM26&lt;$C$18,JZM26&gt;($C$18+9)),0,IF($F$2=1,IF($F$53&lt;(INDEX($G$33:$AJ$33,MATCH($E$18,$G$31:$AJ$31))),JZM$28,JZM$38),JZM$28))</f>
        <v>0</v>
      </c>
      <c r="JZP53" s="775">
        <f t="shared" si="5266"/>
        <v>0</v>
      </c>
      <c r="JZQ53" s="775">
        <f t="shared" ref="JZQ53" si="5267">IF(OR(JZO26&lt;$C$18,JZO26&gt;($C$18+9)),0,IF($F$2=1,IF($F$53&lt;(INDEX($G$33:$AJ$33,MATCH($E$18,$G$31:$AJ$31))),JZO$28,JZO$38),JZO$28))</f>
        <v>0</v>
      </c>
      <c r="JZR53" s="775">
        <f t="shared" ref="JZR53:JZS53" si="5268">IF(OR(JZP26&lt;$C$18,JZP26&gt;($C$18+9)),0,IF($F$2=1,IF($F$53&lt;(INDEX($G$33:$AJ$33,MATCH($E$18,$G$31:$AJ$31))),JZP$28,JZP$38),JZP$28))</f>
        <v>0</v>
      </c>
      <c r="JZS53" s="775">
        <f t="shared" si="5268"/>
        <v>0</v>
      </c>
      <c r="JZT53" s="775">
        <f t="shared" ref="JZT53" si="5269">IF(OR(JZR26&lt;$C$18,JZR26&gt;($C$18+9)),0,IF($F$2=1,IF($F$53&lt;(INDEX($G$33:$AJ$33,MATCH($E$18,$G$31:$AJ$31))),JZR$28,JZR$38),JZR$28))</f>
        <v>0</v>
      </c>
      <c r="JZU53" s="775">
        <f t="shared" ref="JZU53:JZV53" si="5270">IF(OR(JZS26&lt;$C$18,JZS26&gt;($C$18+9)),0,IF($F$2=1,IF($F$53&lt;(INDEX($G$33:$AJ$33,MATCH($E$18,$G$31:$AJ$31))),JZS$28,JZS$38),JZS$28))</f>
        <v>0</v>
      </c>
      <c r="JZV53" s="775">
        <f t="shared" si="5270"/>
        <v>0</v>
      </c>
      <c r="JZW53" s="775">
        <f t="shared" ref="JZW53" si="5271">IF(OR(JZU26&lt;$C$18,JZU26&gt;($C$18+9)),0,IF($F$2=1,IF($F$53&lt;(INDEX($G$33:$AJ$33,MATCH($E$18,$G$31:$AJ$31))),JZU$28,JZU$38),JZU$28))</f>
        <v>0</v>
      </c>
      <c r="JZX53" s="775">
        <f t="shared" ref="JZX53:JZY53" si="5272">IF(OR(JZV26&lt;$C$18,JZV26&gt;($C$18+9)),0,IF($F$2=1,IF($F$53&lt;(INDEX($G$33:$AJ$33,MATCH($E$18,$G$31:$AJ$31))),JZV$28,JZV$38),JZV$28))</f>
        <v>0</v>
      </c>
      <c r="JZY53" s="775">
        <f t="shared" si="5272"/>
        <v>0</v>
      </c>
      <c r="JZZ53" s="775">
        <f t="shared" ref="JZZ53" si="5273">IF(OR(JZX26&lt;$C$18,JZX26&gt;($C$18+9)),0,IF($F$2=1,IF($F$53&lt;(INDEX($G$33:$AJ$33,MATCH($E$18,$G$31:$AJ$31))),JZX$28,JZX$38),JZX$28))</f>
        <v>0</v>
      </c>
      <c r="KAA53" s="775">
        <f t="shared" ref="KAA53:KAB53" si="5274">IF(OR(JZY26&lt;$C$18,JZY26&gt;($C$18+9)),0,IF($F$2=1,IF($F$53&lt;(INDEX($G$33:$AJ$33,MATCH($E$18,$G$31:$AJ$31))),JZY$28,JZY$38),JZY$28))</f>
        <v>0</v>
      </c>
      <c r="KAB53" s="775">
        <f t="shared" si="5274"/>
        <v>0</v>
      </c>
      <c r="KAC53" s="775">
        <f t="shared" ref="KAC53" si="5275">IF(OR(KAA26&lt;$C$18,KAA26&gt;($C$18+9)),0,IF($F$2=1,IF($F$53&lt;(INDEX($G$33:$AJ$33,MATCH($E$18,$G$31:$AJ$31))),KAA$28,KAA$38),KAA$28))</f>
        <v>0</v>
      </c>
      <c r="KAD53" s="775">
        <f t="shared" ref="KAD53:KAE53" si="5276">IF(OR(KAB26&lt;$C$18,KAB26&gt;($C$18+9)),0,IF($F$2=1,IF($F$53&lt;(INDEX($G$33:$AJ$33,MATCH($E$18,$G$31:$AJ$31))),KAB$28,KAB$38),KAB$28))</f>
        <v>0</v>
      </c>
      <c r="KAE53" s="775">
        <f t="shared" si="5276"/>
        <v>0</v>
      </c>
      <c r="KAF53" s="775">
        <f t="shared" ref="KAF53" si="5277">IF(OR(KAD26&lt;$C$18,KAD26&gt;($C$18+9)),0,IF($F$2=1,IF($F$53&lt;(INDEX($G$33:$AJ$33,MATCH($E$18,$G$31:$AJ$31))),KAD$28,KAD$38),KAD$28))</f>
        <v>0</v>
      </c>
      <c r="KAG53" s="775">
        <f t="shared" ref="KAG53:KAH53" si="5278">IF(OR(KAE26&lt;$C$18,KAE26&gt;($C$18+9)),0,IF($F$2=1,IF($F$53&lt;(INDEX($G$33:$AJ$33,MATCH($E$18,$G$31:$AJ$31))),KAE$28,KAE$38),KAE$28))</f>
        <v>0</v>
      </c>
      <c r="KAH53" s="775">
        <f t="shared" si="5278"/>
        <v>0</v>
      </c>
      <c r="KAI53" s="775">
        <f t="shared" ref="KAI53" si="5279">IF(OR(KAG26&lt;$C$18,KAG26&gt;($C$18+9)),0,IF($F$2=1,IF($F$53&lt;(INDEX($G$33:$AJ$33,MATCH($E$18,$G$31:$AJ$31))),KAG$28,KAG$38),KAG$28))</f>
        <v>0</v>
      </c>
      <c r="KAJ53" s="775">
        <f t="shared" ref="KAJ53:KAK53" si="5280">IF(OR(KAH26&lt;$C$18,KAH26&gt;($C$18+9)),0,IF($F$2=1,IF($F$53&lt;(INDEX($G$33:$AJ$33,MATCH($E$18,$G$31:$AJ$31))),KAH$28,KAH$38),KAH$28))</f>
        <v>0</v>
      </c>
      <c r="KAK53" s="775">
        <f t="shared" si="5280"/>
        <v>0</v>
      </c>
      <c r="KAL53" s="775">
        <f t="shared" ref="KAL53" si="5281">IF(OR(KAJ26&lt;$C$18,KAJ26&gt;($C$18+9)),0,IF($F$2=1,IF($F$53&lt;(INDEX($G$33:$AJ$33,MATCH($E$18,$G$31:$AJ$31))),KAJ$28,KAJ$38),KAJ$28))</f>
        <v>0</v>
      </c>
      <c r="KAM53" s="775">
        <f t="shared" ref="KAM53:KAN53" si="5282">IF(OR(KAK26&lt;$C$18,KAK26&gt;($C$18+9)),0,IF($F$2=1,IF($F$53&lt;(INDEX($G$33:$AJ$33,MATCH($E$18,$G$31:$AJ$31))),KAK$28,KAK$38),KAK$28))</f>
        <v>0</v>
      </c>
      <c r="KAN53" s="775">
        <f t="shared" si="5282"/>
        <v>0</v>
      </c>
      <c r="KAO53" s="775">
        <f t="shared" ref="KAO53" si="5283">IF(OR(KAM26&lt;$C$18,KAM26&gt;($C$18+9)),0,IF($F$2=1,IF($F$53&lt;(INDEX($G$33:$AJ$33,MATCH($E$18,$G$31:$AJ$31))),KAM$28,KAM$38),KAM$28))</f>
        <v>0</v>
      </c>
      <c r="KAP53" s="775">
        <f t="shared" ref="KAP53:KAQ53" si="5284">IF(OR(KAN26&lt;$C$18,KAN26&gt;($C$18+9)),0,IF($F$2=1,IF($F$53&lt;(INDEX($G$33:$AJ$33,MATCH($E$18,$G$31:$AJ$31))),KAN$28,KAN$38),KAN$28))</f>
        <v>0</v>
      </c>
      <c r="KAQ53" s="775">
        <f t="shared" si="5284"/>
        <v>0</v>
      </c>
      <c r="KAR53" s="775">
        <f t="shared" ref="KAR53" si="5285">IF(OR(KAP26&lt;$C$18,KAP26&gt;($C$18+9)),0,IF($F$2=1,IF($F$53&lt;(INDEX($G$33:$AJ$33,MATCH($E$18,$G$31:$AJ$31))),KAP$28,KAP$38),KAP$28))</f>
        <v>0</v>
      </c>
      <c r="KAS53" s="775">
        <f t="shared" ref="KAS53:KAT53" si="5286">IF(OR(KAQ26&lt;$C$18,KAQ26&gt;($C$18+9)),0,IF($F$2=1,IF($F$53&lt;(INDEX($G$33:$AJ$33,MATCH($E$18,$G$31:$AJ$31))),KAQ$28,KAQ$38),KAQ$28))</f>
        <v>0</v>
      </c>
      <c r="KAT53" s="775">
        <f t="shared" si="5286"/>
        <v>0</v>
      </c>
      <c r="KAU53" s="775">
        <f t="shared" ref="KAU53" si="5287">IF(OR(KAS26&lt;$C$18,KAS26&gt;($C$18+9)),0,IF($F$2=1,IF($F$53&lt;(INDEX($G$33:$AJ$33,MATCH($E$18,$G$31:$AJ$31))),KAS$28,KAS$38),KAS$28))</f>
        <v>0</v>
      </c>
      <c r="KAV53" s="775">
        <f t="shared" ref="KAV53:KAW53" si="5288">IF(OR(KAT26&lt;$C$18,KAT26&gt;($C$18+9)),0,IF($F$2=1,IF($F$53&lt;(INDEX($G$33:$AJ$33,MATCH($E$18,$G$31:$AJ$31))),KAT$28,KAT$38),KAT$28))</f>
        <v>0</v>
      </c>
      <c r="KAW53" s="775">
        <f t="shared" si="5288"/>
        <v>0</v>
      </c>
      <c r="KAX53" s="775">
        <f t="shared" ref="KAX53" si="5289">IF(OR(KAV26&lt;$C$18,KAV26&gt;($C$18+9)),0,IF($F$2=1,IF($F$53&lt;(INDEX($G$33:$AJ$33,MATCH($E$18,$G$31:$AJ$31))),KAV$28,KAV$38),KAV$28))</f>
        <v>0</v>
      </c>
      <c r="KAY53" s="775">
        <f t="shared" ref="KAY53:KAZ53" si="5290">IF(OR(KAW26&lt;$C$18,KAW26&gt;($C$18+9)),0,IF($F$2=1,IF($F$53&lt;(INDEX($G$33:$AJ$33,MATCH($E$18,$G$31:$AJ$31))),KAW$28,KAW$38),KAW$28))</f>
        <v>0</v>
      </c>
      <c r="KAZ53" s="775">
        <f t="shared" si="5290"/>
        <v>0</v>
      </c>
      <c r="KBA53" s="775">
        <f t="shared" ref="KBA53" si="5291">IF(OR(KAY26&lt;$C$18,KAY26&gt;($C$18+9)),0,IF($F$2=1,IF($F$53&lt;(INDEX($G$33:$AJ$33,MATCH($E$18,$G$31:$AJ$31))),KAY$28,KAY$38),KAY$28))</f>
        <v>0</v>
      </c>
      <c r="KBB53" s="775">
        <f t="shared" ref="KBB53:KBC53" si="5292">IF(OR(KAZ26&lt;$C$18,KAZ26&gt;($C$18+9)),0,IF($F$2=1,IF($F$53&lt;(INDEX($G$33:$AJ$33,MATCH($E$18,$G$31:$AJ$31))),KAZ$28,KAZ$38),KAZ$28))</f>
        <v>0</v>
      </c>
      <c r="KBC53" s="775">
        <f t="shared" si="5292"/>
        <v>0</v>
      </c>
      <c r="KBD53" s="775">
        <f t="shared" ref="KBD53" si="5293">IF(OR(KBB26&lt;$C$18,KBB26&gt;($C$18+9)),0,IF($F$2=1,IF($F$53&lt;(INDEX($G$33:$AJ$33,MATCH($E$18,$G$31:$AJ$31))),KBB$28,KBB$38),KBB$28))</f>
        <v>0</v>
      </c>
      <c r="KBE53" s="775">
        <f t="shared" ref="KBE53:KBF53" si="5294">IF(OR(KBC26&lt;$C$18,KBC26&gt;($C$18+9)),0,IF($F$2=1,IF($F$53&lt;(INDEX($G$33:$AJ$33,MATCH($E$18,$G$31:$AJ$31))),KBC$28,KBC$38),KBC$28))</f>
        <v>0</v>
      </c>
      <c r="KBF53" s="775">
        <f t="shared" si="5294"/>
        <v>0</v>
      </c>
      <c r="KBG53" s="775">
        <f t="shared" ref="KBG53" si="5295">IF(OR(KBE26&lt;$C$18,KBE26&gt;($C$18+9)),0,IF($F$2=1,IF($F$53&lt;(INDEX($G$33:$AJ$33,MATCH($E$18,$G$31:$AJ$31))),KBE$28,KBE$38),KBE$28))</f>
        <v>0</v>
      </c>
      <c r="KBH53" s="775">
        <f t="shared" ref="KBH53:KBI53" si="5296">IF(OR(KBF26&lt;$C$18,KBF26&gt;($C$18+9)),0,IF($F$2=1,IF($F$53&lt;(INDEX($G$33:$AJ$33,MATCH($E$18,$G$31:$AJ$31))),KBF$28,KBF$38),KBF$28))</f>
        <v>0</v>
      </c>
      <c r="KBI53" s="775">
        <f t="shared" si="5296"/>
        <v>0</v>
      </c>
      <c r="KBJ53" s="775">
        <f t="shared" ref="KBJ53" si="5297">IF(OR(KBH26&lt;$C$18,KBH26&gt;($C$18+9)),0,IF($F$2=1,IF($F$53&lt;(INDEX($G$33:$AJ$33,MATCH($E$18,$G$31:$AJ$31))),KBH$28,KBH$38),KBH$28))</f>
        <v>0</v>
      </c>
      <c r="KBK53" s="775">
        <f t="shared" ref="KBK53:KBL53" si="5298">IF(OR(KBI26&lt;$C$18,KBI26&gt;($C$18+9)),0,IF($F$2=1,IF($F$53&lt;(INDEX($G$33:$AJ$33,MATCH($E$18,$G$31:$AJ$31))),KBI$28,KBI$38),KBI$28))</f>
        <v>0</v>
      </c>
      <c r="KBL53" s="775">
        <f t="shared" si="5298"/>
        <v>0</v>
      </c>
      <c r="KBM53" s="775">
        <f t="shared" ref="KBM53" si="5299">IF(OR(KBK26&lt;$C$18,KBK26&gt;($C$18+9)),0,IF($F$2=1,IF($F$53&lt;(INDEX($G$33:$AJ$33,MATCH($E$18,$G$31:$AJ$31))),KBK$28,KBK$38),KBK$28))</f>
        <v>0</v>
      </c>
      <c r="KBN53" s="775">
        <f t="shared" ref="KBN53:KBO53" si="5300">IF(OR(KBL26&lt;$C$18,KBL26&gt;($C$18+9)),0,IF($F$2=1,IF($F$53&lt;(INDEX($G$33:$AJ$33,MATCH($E$18,$G$31:$AJ$31))),KBL$28,KBL$38),KBL$28))</f>
        <v>0</v>
      </c>
      <c r="KBO53" s="775">
        <f t="shared" si="5300"/>
        <v>0</v>
      </c>
      <c r="KBP53" s="775">
        <f t="shared" ref="KBP53" si="5301">IF(OR(KBN26&lt;$C$18,KBN26&gt;($C$18+9)),0,IF($F$2=1,IF($F$53&lt;(INDEX($G$33:$AJ$33,MATCH($E$18,$G$31:$AJ$31))),KBN$28,KBN$38),KBN$28))</f>
        <v>0</v>
      </c>
      <c r="KBQ53" s="775">
        <f t="shared" ref="KBQ53:KBR53" si="5302">IF(OR(KBO26&lt;$C$18,KBO26&gt;($C$18+9)),0,IF($F$2=1,IF($F$53&lt;(INDEX($G$33:$AJ$33,MATCH($E$18,$G$31:$AJ$31))),KBO$28,KBO$38),KBO$28))</f>
        <v>0</v>
      </c>
      <c r="KBR53" s="775">
        <f t="shared" si="5302"/>
        <v>0</v>
      </c>
      <c r="KBS53" s="775">
        <f t="shared" ref="KBS53" si="5303">IF(OR(KBQ26&lt;$C$18,KBQ26&gt;($C$18+9)),0,IF($F$2=1,IF($F$53&lt;(INDEX($G$33:$AJ$33,MATCH($E$18,$G$31:$AJ$31))),KBQ$28,KBQ$38),KBQ$28))</f>
        <v>0</v>
      </c>
      <c r="KBT53" s="775">
        <f t="shared" ref="KBT53:KBU53" si="5304">IF(OR(KBR26&lt;$C$18,KBR26&gt;($C$18+9)),0,IF($F$2=1,IF($F$53&lt;(INDEX($G$33:$AJ$33,MATCH($E$18,$G$31:$AJ$31))),KBR$28,KBR$38),KBR$28))</f>
        <v>0</v>
      </c>
      <c r="KBU53" s="775">
        <f t="shared" si="5304"/>
        <v>0</v>
      </c>
      <c r="KBV53" s="775">
        <f t="shared" ref="KBV53" si="5305">IF(OR(KBT26&lt;$C$18,KBT26&gt;($C$18+9)),0,IF($F$2=1,IF($F$53&lt;(INDEX($G$33:$AJ$33,MATCH($E$18,$G$31:$AJ$31))),KBT$28,KBT$38),KBT$28))</f>
        <v>0</v>
      </c>
      <c r="KBW53" s="775">
        <f t="shared" ref="KBW53:KBX53" si="5306">IF(OR(KBU26&lt;$C$18,KBU26&gt;($C$18+9)),0,IF($F$2=1,IF($F$53&lt;(INDEX($G$33:$AJ$33,MATCH($E$18,$G$31:$AJ$31))),KBU$28,KBU$38),KBU$28))</f>
        <v>0</v>
      </c>
      <c r="KBX53" s="775">
        <f t="shared" si="5306"/>
        <v>0</v>
      </c>
      <c r="KBY53" s="775">
        <f t="shared" ref="KBY53" si="5307">IF(OR(KBW26&lt;$C$18,KBW26&gt;($C$18+9)),0,IF($F$2=1,IF($F$53&lt;(INDEX($G$33:$AJ$33,MATCH($E$18,$G$31:$AJ$31))),KBW$28,KBW$38),KBW$28))</f>
        <v>0</v>
      </c>
      <c r="KBZ53" s="775">
        <f t="shared" ref="KBZ53:KCA53" si="5308">IF(OR(KBX26&lt;$C$18,KBX26&gt;($C$18+9)),0,IF($F$2=1,IF($F$53&lt;(INDEX($G$33:$AJ$33,MATCH($E$18,$G$31:$AJ$31))),KBX$28,KBX$38),KBX$28))</f>
        <v>0</v>
      </c>
      <c r="KCA53" s="775">
        <f t="shared" si="5308"/>
        <v>0</v>
      </c>
      <c r="KCB53" s="775">
        <f t="shared" ref="KCB53" si="5309">IF(OR(KBZ26&lt;$C$18,KBZ26&gt;($C$18+9)),0,IF($F$2=1,IF($F$53&lt;(INDEX($G$33:$AJ$33,MATCH($E$18,$G$31:$AJ$31))),KBZ$28,KBZ$38),KBZ$28))</f>
        <v>0</v>
      </c>
      <c r="KCC53" s="775">
        <f t="shared" ref="KCC53:KCD53" si="5310">IF(OR(KCA26&lt;$C$18,KCA26&gt;($C$18+9)),0,IF($F$2=1,IF($F$53&lt;(INDEX($G$33:$AJ$33,MATCH($E$18,$G$31:$AJ$31))),KCA$28,KCA$38),KCA$28))</f>
        <v>0</v>
      </c>
      <c r="KCD53" s="775">
        <f t="shared" si="5310"/>
        <v>0</v>
      </c>
      <c r="KCE53" s="775">
        <f t="shared" ref="KCE53" si="5311">IF(OR(KCC26&lt;$C$18,KCC26&gt;($C$18+9)),0,IF($F$2=1,IF($F$53&lt;(INDEX($G$33:$AJ$33,MATCH($E$18,$G$31:$AJ$31))),KCC$28,KCC$38),KCC$28))</f>
        <v>0</v>
      </c>
      <c r="KCF53" s="775">
        <f t="shared" ref="KCF53:KCG53" si="5312">IF(OR(KCD26&lt;$C$18,KCD26&gt;($C$18+9)),0,IF($F$2=1,IF($F$53&lt;(INDEX($G$33:$AJ$33,MATCH($E$18,$G$31:$AJ$31))),KCD$28,KCD$38),KCD$28))</f>
        <v>0</v>
      </c>
      <c r="KCG53" s="775">
        <f t="shared" si="5312"/>
        <v>0</v>
      </c>
      <c r="KCH53" s="775">
        <f t="shared" ref="KCH53" si="5313">IF(OR(KCF26&lt;$C$18,KCF26&gt;($C$18+9)),0,IF($F$2=1,IF($F$53&lt;(INDEX($G$33:$AJ$33,MATCH($E$18,$G$31:$AJ$31))),KCF$28,KCF$38),KCF$28))</f>
        <v>0</v>
      </c>
      <c r="KCI53" s="775">
        <f t="shared" ref="KCI53:KCJ53" si="5314">IF(OR(KCG26&lt;$C$18,KCG26&gt;($C$18+9)),0,IF($F$2=1,IF($F$53&lt;(INDEX($G$33:$AJ$33,MATCH($E$18,$G$31:$AJ$31))),KCG$28,KCG$38),KCG$28))</f>
        <v>0</v>
      </c>
      <c r="KCJ53" s="775">
        <f t="shared" si="5314"/>
        <v>0</v>
      </c>
      <c r="KCK53" s="775">
        <f t="shared" ref="KCK53" si="5315">IF(OR(KCI26&lt;$C$18,KCI26&gt;($C$18+9)),0,IF($F$2=1,IF($F$53&lt;(INDEX($G$33:$AJ$33,MATCH($E$18,$G$31:$AJ$31))),KCI$28,KCI$38),KCI$28))</f>
        <v>0</v>
      </c>
      <c r="KCL53" s="775">
        <f t="shared" ref="KCL53:KCM53" si="5316">IF(OR(KCJ26&lt;$C$18,KCJ26&gt;($C$18+9)),0,IF($F$2=1,IF($F$53&lt;(INDEX($G$33:$AJ$33,MATCH($E$18,$G$31:$AJ$31))),KCJ$28,KCJ$38),KCJ$28))</f>
        <v>0</v>
      </c>
      <c r="KCM53" s="775">
        <f t="shared" si="5316"/>
        <v>0</v>
      </c>
      <c r="KCN53" s="775">
        <f t="shared" ref="KCN53" si="5317">IF(OR(KCL26&lt;$C$18,KCL26&gt;($C$18+9)),0,IF($F$2=1,IF($F$53&lt;(INDEX($G$33:$AJ$33,MATCH($E$18,$G$31:$AJ$31))),KCL$28,KCL$38),KCL$28))</f>
        <v>0</v>
      </c>
      <c r="KCO53" s="775">
        <f t="shared" ref="KCO53:KCP53" si="5318">IF(OR(KCM26&lt;$C$18,KCM26&gt;($C$18+9)),0,IF($F$2=1,IF($F$53&lt;(INDEX($G$33:$AJ$33,MATCH($E$18,$G$31:$AJ$31))),KCM$28,KCM$38),KCM$28))</f>
        <v>0</v>
      </c>
      <c r="KCP53" s="775">
        <f t="shared" si="5318"/>
        <v>0</v>
      </c>
      <c r="KCQ53" s="775">
        <f t="shared" ref="KCQ53" si="5319">IF(OR(KCO26&lt;$C$18,KCO26&gt;($C$18+9)),0,IF($F$2=1,IF($F$53&lt;(INDEX($G$33:$AJ$33,MATCH($E$18,$G$31:$AJ$31))),KCO$28,KCO$38),KCO$28))</f>
        <v>0</v>
      </c>
      <c r="KCR53" s="775">
        <f t="shared" ref="KCR53:KCS53" si="5320">IF(OR(KCP26&lt;$C$18,KCP26&gt;($C$18+9)),0,IF($F$2=1,IF($F$53&lt;(INDEX($G$33:$AJ$33,MATCH($E$18,$G$31:$AJ$31))),KCP$28,KCP$38),KCP$28))</f>
        <v>0</v>
      </c>
      <c r="KCS53" s="775">
        <f t="shared" si="5320"/>
        <v>0</v>
      </c>
      <c r="KCT53" s="775">
        <f t="shared" ref="KCT53" si="5321">IF(OR(KCR26&lt;$C$18,KCR26&gt;($C$18+9)),0,IF($F$2=1,IF($F$53&lt;(INDEX($G$33:$AJ$33,MATCH($E$18,$G$31:$AJ$31))),KCR$28,KCR$38),KCR$28))</f>
        <v>0</v>
      </c>
      <c r="KCU53" s="775">
        <f t="shared" ref="KCU53:KCV53" si="5322">IF(OR(KCS26&lt;$C$18,KCS26&gt;($C$18+9)),0,IF($F$2=1,IF($F$53&lt;(INDEX($G$33:$AJ$33,MATCH($E$18,$G$31:$AJ$31))),KCS$28,KCS$38),KCS$28))</f>
        <v>0</v>
      </c>
      <c r="KCV53" s="775">
        <f t="shared" si="5322"/>
        <v>0</v>
      </c>
      <c r="KCW53" s="775">
        <f t="shared" ref="KCW53" si="5323">IF(OR(KCU26&lt;$C$18,KCU26&gt;($C$18+9)),0,IF($F$2=1,IF($F$53&lt;(INDEX($G$33:$AJ$33,MATCH($E$18,$G$31:$AJ$31))),KCU$28,KCU$38),KCU$28))</f>
        <v>0</v>
      </c>
      <c r="KCX53" s="775">
        <f t="shared" ref="KCX53:KCY53" si="5324">IF(OR(KCV26&lt;$C$18,KCV26&gt;($C$18+9)),0,IF($F$2=1,IF($F$53&lt;(INDEX($G$33:$AJ$33,MATCH($E$18,$G$31:$AJ$31))),KCV$28,KCV$38),KCV$28))</f>
        <v>0</v>
      </c>
      <c r="KCY53" s="775">
        <f t="shared" si="5324"/>
        <v>0</v>
      </c>
      <c r="KCZ53" s="775">
        <f t="shared" ref="KCZ53" si="5325">IF(OR(KCX26&lt;$C$18,KCX26&gt;($C$18+9)),0,IF($F$2=1,IF($F$53&lt;(INDEX($G$33:$AJ$33,MATCH($E$18,$G$31:$AJ$31))),KCX$28,KCX$38),KCX$28))</f>
        <v>0</v>
      </c>
      <c r="KDA53" s="775">
        <f t="shared" ref="KDA53:KDB53" si="5326">IF(OR(KCY26&lt;$C$18,KCY26&gt;($C$18+9)),0,IF($F$2=1,IF($F$53&lt;(INDEX($G$33:$AJ$33,MATCH($E$18,$G$31:$AJ$31))),KCY$28,KCY$38),KCY$28))</f>
        <v>0</v>
      </c>
      <c r="KDB53" s="775">
        <f t="shared" si="5326"/>
        <v>0</v>
      </c>
      <c r="KDC53" s="775">
        <f t="shared" ref="KDC53" si="5327">IF(OR(KDA26&lt;$C$18,KDA26&gt;($C$18+9)),0,IF($F$2=1,IF($F$53&lt;(INDEX($G$33:$AJ$33,MATCH($E$18,$G$31:$AJ$31))),KDA$28,KDA$38),KDA$28))</f>
        <v>0</v>
      </c>
      <c r="KDD53" s="775">
        <f t="shared" ref="KDD53:KDE53" si="5328">IF(OR(KDB26&lt;$C$18,KDB26&gt;($C$18+9)),0,IF($F$2=1,IF($F$53&lt;(INDEX($G$33:$AJ$33,MATCH($E$18,$G$31:$AJ$31))),KDB$28,KDB$38),KDB$28))</f>
        <v>0</v>
      </c>
      <c r="KDE53" s="775">
        <f t="shared" si="5328"/>
        <v>0</v>
      </c>
      <c r="KDF53" s="775">
        <f t="shared" ref="KDF53" si="5329">IF(OR(KDD26&lt;$C$18,KDD26&gt;($C$18+9)),0,IF($F$2=1,IF($F$53&lt;(INDEX($G$33:$AJ$33,MATCH($E$18,$G$31:$AJ$31))),KDD$28,KDD$38),KDD$28))</f>
        <v>0</v>
      </c>
      <c r="KDG53" s="775">
        <f t="shared" ref="KDG53:KDH53" si="5330">IF(OR(KDE26&lt;$C$18,KDE26&gt;($C$18+9)),0,IF($F$2=1,IF($F$53&lt;(INDEX($G$33:$AJ$33,MATCH($E$18,$G$31:$AJ$31))),KDE$28,KDE$38),KDE$28))</f>
        <v>0</v>
      </c>
      <c r="KDH53" s="775">
        <f t="shared" si="5330"/>
        <v>0</v>
      </c>
      <c r="KDI53" s="775">
        <f t="shared" ref="KDI53" si="5331">IF(OR(KDG26&lt;$C$18,KDG26&gt;($C$18+9)),0,IF($F$2=1,IF($F$53&lt;(INDEX($G$33:$AJ$33,MATCH($E$18,$G$31:$AJ$31))),KDG$28,KDG$38),KDG$28))</f>
        <v>0</v>
      </c>
      <c r="KDJ53" s="775">
        <f t="shared" ref="KDJ53:KDK53" si="5332">IF(OR(KDH26&lt;$C$18,KDH26&gt;($C$18+9)),0,IF($F$2=1,IF($F$53&lt;(INDEX($G$33:$AJ$33,MATCH($E$18,$G$31:$AJ$31))),KDH$28,KDH$38),KDH$28))</f>
        <v>0</v>
      </c>
      <c r="KDK53" s="775">
        <f t="shared" si="5332"/>
        <v>0</v>
      </c>
      <c r="KDL53" s="775">
        <f t="shared" ref="KDL53" si="5333">IF(OR(KDJ26&lt;$C$18,KDJ26&gt;($C$18+9)),0,IF($F$2=1,IF($F$53&lt;(INDEX($G$33:$AJ$33,MATCH($E$18,$G$31:$AJ$31))),KDJ$28,KDJ$38),KDJ$28))</f>
        <v>0</v>
      </c>
      <c r="KDM53" s="775">
        <f t="shared" ref="KDM53:KDN53" si="5334">IF(OR(KDK26&lt;$C$18,KDK26&gt;($C$18+9)),0,IF($F$2=1,IF($F$53&lt;(INDEX($G$33:$AJ$33,MATCH($E$18,$G$31:$AJ$31))),KDK$28,KDK$38),KDK$28))</f>
        <v>0</v>
      </c>
      <c r="KDN53" s="775">
        <f t="shared" si="5334"/>
        <v>0</v>
      </c>
      <c r="KDO53" s="775">
        <f t="shared" ref="KDO53" si="5335">IF(OR(KDM26&lt;$C$18,KDM26&gt;($C$18+9)),0,IF($F$2=1,IF($F$53&lt;(INDEX($G$33:$AJ$33,MATCH($E$18,$G$31:$AJ$31))),KDM$28,KDM$38),KDM$28))</f>
        <v>0</v>
      </c>
      <c r="KDP53" s="775">
        <f t="shared" ref="KDP53:KDQ53" si="5336">IF(OR(KDN26&lt;$C$18,KDN26&gt;($C$18+9)),0,IF($F$2=1,IF($F$53&lt;(INDEX($G$33:$AJ$33,MATCH($E$18,$G$31:$AJ$31))),KDN$28,KDN$38),KDN$28))</f>
        <v>0</v>
      </c>
      <c r="KDQ53" s="775">
        <f t="shared" si="5336"/>
        <v>0</v>
      </c>
      <c r="KDR53" s="775">
        <f t="shared" ref="KDR53" si="5337">IF(OR(KDP26&lt;$C$18,KDP26&gt;($C$18+9)),0,IF($F$2=1,IF($F$53&lt;(INDEX($G$33:$AJ$33,MATCH($E$18,$G$31:$AJ$31))),KDP$28,KDP$38),KDP$28))</f>
        <v>0</v>
      </c>
      <c r="KDS53" s="775">
        <f t="shared" ref="KDS53:KDT53" si="5338">IF(OR(KDQ26&lt;$C$18,KDQ26&gt;($C$18+9)),0,IF($F$2=1,IF($F$53&lt;(INDEX($G$33:$AJ$33,MATCH($E$18,$G$31:$AJ$31))),KDQ$28,KDQ$38),KDQ$28))</f>
        <v>0</v>
      </c>
      <c r="KDT53" s="775">
        <f t="shared" si="5338"/>
        <v>0</v>
      </c>
      <c r="KDU53" s="775">
        <f t="shared" ref="KDU53" si="5339">IF(OR(KDS26&lt;$C$18,KDS26&gt;($C$18+9)),0,IF($F$2=1,IF($F$53&lt;(INDEX($G$33:$AJ$33,MATCH($E$18,$G$31:$AJ$31))),KDS$28,KDS$38),KDS$28))</f>
        <v>0</v>
      </c>
      <c r="KDV53" s="775">
        <f t="shared" ref="KDV53:KDW53" si="5340">IF(OR(KDT26&lt;$C$18,KDT26&gt;($C$18+9)),0,IF($F$2=1,IF($F$53&lt;(INDEX($G$33:$AJ$33,MATCH($E$18,$G$31:$AJ$31))),KDT$28,KDT$38),KDT$28))</f>
        <v>0</v>
      </c>
      <c r="KDW53" s="775">
        <f t="shared" si="5340"/>
        <v>0</v>
      </c>
      <c r="KDX53" s="775">
        <f t="shared" ref="KDX53" si="5341">IF(OR(KDV26&lt;$C$18,KDV26&gt;($C$18+9)),0,IF($F$2=1,IF($F$53&lt;(INDEX($G$33:$AJ$33,MATCH($E$18,$G$31:$AJ$31))),KDV$28,KDV$38),KDV$28))</f>
        <v>0</v>
      </c>
      <c r="KDY53" s="775">
        <f t="shared" ref="KDY53:KDZ53" si="5342">IF(OR(KDW26&lt;$C$18,KDW26&gt;($C$18+9)),0,IF($F$2=1,IF($F$53&lt;(INDEX($G$33:$AJ$33,MATCH($E$18,$G$31:$AJ$31))),KDW$28,KDW$38),KDW$28))</f>
        <v>0</v>
      </c>
      <c r="KDZ53" s="775">
        <f t="shared" si="5342"/>
        <v>0</v>
      </c>
      <c r="KEA53" s="775">
        <f t="shared" ref="KEA53" si="5343">IF(OR(KDY26&lt;$C$18,KDY26&gt;($C$18+9)),0,IF($F$2=1,IF($F$53&lt;(INDEX($G$33:$AJ$33,MATCH($E$18,$G$31:$AJ$31))),KDY$28,KDY$38),KDY$28))</f>
        <v>0</v>
      </c>
      <c r="KEB53" s="775">
        <f t="shared" ref="KEB53:KEC53" si="5344">IF(OR(KDZ26&lt;$C$18,KDZ26&gt;($C$18+9)),0,IF($F$2=1,IF($F$53&lt;(INDEX($G$33:$AJ$33,MATCH($E$18,$G$31:$AJ$31))),KDZ$28,KDZ$38),KDZ$28))</f>
        <v>0</v>
      </c>
      <c r="KEC53" s="775">
        <f t="shared" si="5344"/>
        <v>0</v>
      </c>
      <c r="KED53" s="775">
        <f t="shared" ref="KED53" si="5345">IF(OR(KEB26&lt;$C$18,KEB26&gt;($C$18+9)),0,IF($F$2=1,IF($F$53&lt;(INDEX($G$33:$AJ$33,MATCH($E$18,$G$31:$AJ$31))),KEB$28,KEB$38),KEB$28))</f>
        <v>0</v>
      </c>
      <c r="KEE53" s="775">
        <f t="shared" ref="KEE53:KEF53" si="5346">IF(OR(KEC26&lt;$C$18,KEC26&gt;($C$18+9)),0,IF($F$2=1,IF($F$53&lt;(INDEX($G$33:$AJ$33,MATCH($E$18,$G$31:$AJ$31))),KEC$28,KEC$38),KEC$28))</f>
        <v>0</v>
      </c>
      <c r="KEF53" s="775">
        <f t="shared" si="5346"/>
        <v>0</v>
      </c>
      <c r="KEG53" s="775">
        <f t="shared" ref="KEG53" si="5347">IF(OR(KEE26&lt;$C$18,KEE26&gt;($C$18+9)),0,IF($F$2=1,IF($F$53&lt;(INDEX($G$33:$AJ$33,MATCH($E$18,$G$31:$AJ$31))),KEE$28,KEE$38),KEE$28))</f>
        <v>0</v>
      </c>
      <c r="KEH53" s="775">
        <f t="shared" ref="KEH53:KEI53" si="5348">IF(OR(KEF26&lt;$C$18,KEF26&gt;($C$18+9)),0,IF($F$2=1,IF($F$53&lt;(INDEX($G$33:$AJ$33,MATCH($E$18,$G$31:$AJ$31))),KEF$28,KEF$38),KEF$28))</f>
        <v>0</v>
      </c>
      <c r="KEI53" s="775">
        <f t="shared" si="5348"/>
        <v>0</v>
      </c>
      <c r="KEJ53" s="775">
        <f t="shared" ref="KEJ53" si="5349">IF(OR(KEH26&lt;$C$18,KEH26&gt;($C$18+9)),0,IF($F$2=1,IF($F$53&lt;(INDEX($G$33:$AJ$33,MATCH($E$18,$G$31:$AJ$31))),KEH$28,KEH$38),KEH$28))</f>
        <v>0</v>
      </c>
      <c r="KEK53" s="775">
        <f t="shared" ref="KEK53:KEL53" si="5350">IF(OR(KEI26&lt;$C$18,KEI26&gt;($C$18+9)),0,IF($F$2=1,IF($F$53&lt;(INDEX($G$33:$AJ$33,MATCH($E$18,$G$31:$AJ$31))),KEI$28,KEI$38),KEI$28))</f>
        <v>0</v>
      </c>
      <c r="KEL53" s="775">
        <f t="shared" si="5350"/>
        <v>0</v>
      </c>
      <c r="KEM53" s="775">
        <f t="shared" ref="KEM53" si="5351">IF(OR(KEK26&lt;$C$18,KEK26&gt;($C$18+9)),0,IF($F$2=1,IF($F$53&lt;(INDEX($G$33:$AJ$33,MATCH($E$18,$G$31:$AJ$31))),KEK$28,KEK$38),KEK$28))</f>
        <v>0</v>
      </c>
      <c r="KEN53" s="775">
        <f t="shared" ref="KEN53:KEO53" si="5352">IF(OR(KEL26&lt;$C$18,KEL26&gt;($C$18+9)),0,IF($F$2=1,IF($F$53&lt;(INDEX($G$33:$AJ$33,MATCH($E$18,$G$31:$AJ$31))),KEL$28,KEL$38),KEL$28))</f>
        <v>0</v>
      </c>
      <c r="KEO53" s="775">
        <f t="shared" si="5352"/>
        <v>0</v>
      </c>
      <c r="KEP53" s="775">
        <f t="shared" ref="KEP53" si="5353">IF(OR(KEN26&lt;$C$18,KEN26&gt;($C$18+9)),0,IF($F$2=1,IF($F$53&lt;(INDEX($G$33:$AJ$33,MATCH($E$18,$G$31:$AJ$31))),KEN$28,KEN$38),KEN$28))</f>
        <v>0</v>
      </c>
      <c r="KEQ53" s="775">
        <f t="shared" ref="KEQ53:KER53" si="5354">IF(OR(KEO26&lt;$C$18,KEO26&gt;($C$18+9)),0,IF($F$2=1,IF($F$53&lt;(INDEX($G$33:$AJ$33,MATCH($E$18,$G$31:$AJ$31))),KEO$28,KEO$38),KEO$28))</f>
        <v>0</v>
      </c>
      <c r="KER53" s="775">
        <f t="shared" si="5354"/>
        <v>0</v>
      </c>
      <c r="KES53" s="775">
        <f t="shared" ref="KES53" si="5355">IF(OR(KEQ26&lt;$C$18,KEQ26&gt;($C$18+9)),0,IF($F$2=1,IF($F$53&lt;(INDEX($G$33:$AJ$33,MATCH($E$18,$G$31:$AJ$31))),KEQ$28,KEQ$38),KEQ$28))</f>
        <v>0</v>
      </c>
      <c r="KET53" s="775">
        <f t="shared" ref="KET53:KEU53" si="5356">IF(OR(KER26&lt;$C$18,KER26&gt;($C$18+9)),0,IF($F$2=1,IF($F$53&lt;(INDEX($G$33:$AJ$33,MATCH($E$18,$G$31:$AJ$31))),KER$28,KER$38),KER$28))</f>
        <v>0</v>
      </c>
      <c r="KEU53" s="775">
        <f t="shared" si="5356"/>
        <v>0</v>
      </c>
      <c r="KEV53" s="775">
        <f t="shared" ref="KEV53" si="5357">IF(OR(KET26&lt;$C$18,KET26&gt;($C$18+9)),0,IF($F$2=1,IF($F$53&lt;(INDEX($G$33:$AJ$33,MATCH($E$18,$G$31:$AJ$31))),KET$28,KET$38),KET$28))</f>
        <v>0</v>
      </c>
      <c r="KEW53" s="775">
        <f t="shared" ref="KEW53:KEX53" si="5358">IF(OR(KEU26&lt;$C$18,KEU26&gt;($C$18+9)),0,IF($F$2=1,IF($F$53&lt;(INDEX($G$33:$AJ$33,MATCH($E$18,$G$31:$AJ$31))),KEU$28,KEU$38),KEU$28))</f>
        <v>0</v>
      </c>
      <c r="KEX53" s="775">
        <f t="shared" si="5358"/>
        <v>0</v>
      </c>
      <c r="KEY53" s="775">
        <f t="shared" ref="KEY53" si="5359">IF(OR(KEW26&lt;$C$18,KEW26&gt;($C$18+9)),0,IF($F$2=1,IF($F$53&lt;(INDEX($G$33:$AJ$33,MATCH($E$18,$G$31:$AJ$31))),KEW$28,KEW$38),KEW$28))</f>
        <v>0</v>
      </c>
      <c r="KEZ53" s="775">
        <f t="shared" ref="KEZ53:KFA53" si="5360">IF(OR(KEX26&lt;$C$18,KEX26&gt;($C$18+9)),0,IF($F$2=1,IF($F$53&lt;(INDEX($G$33:$AJ$33,MATCH($E$18,$G$31:$AJ$31))),KEX$28,KEX$38),KEX$28))</f>
        <v>0</v>
      </c>
      <c r="KFA53" s="775">
        <f t="shared" si="5360"/>
        <v>0</v>
      </c>
      <c r="KFB53" s="775">
        <f t="shared" ref="KFB53" si="5361">IF(OR(KEZ26&lt;$C$18,KEZ26&gt;($C$18+9)),0,IF($F$2=1,IF($F$53&lt;(INDEX($G$33:$AJ$33,MATCH($E$18,$G$31:$AJ$31))),KEZ$28,KEZ$38),KEZ$28))</f>
        <v>0</v>
      </c>
      <c r="KFC53" s="775">
        <f t="shared" ref="KFC53:KFD53" si="5362">IF(OR(KFA26&lt;$C$18,KFA26&gt;($C$18+9)),0,IF($F$2=1,IF($F$53&lt;(INDEX($G$33:$AJ$33,MATCH($E$18,$G$31:$AJ$31))),KFA$28,KFA$38),KFA$28))</f>
        <v>0</v>
      </c>
      <c r="KFD53" s="775">
        <f t="shared" si="5362"/>
        <v>0</v>
      </c>
      <c r="KFE53" s="775">
        <f t="shared" ref="KFE53" si="5363">IF(OR(KFC26&lt;$C$18,KFC26&gt;($C$18+9)),0,IF($F$2=1,IF($F$53&lt;(INDEX($G$33:$AJ$33,MATCH($E$18,$G$31:$AJ$31))),KFC$28,KFC$38),KFC$28))</f>
        <v>0</v>
      </c>
      <c r="KFF53" s="775">
        <f t="shared" ref="KFF53:KFG53" si="5364">IF(OR(KFD26&lt;$C$18,KFD26&gt;($C$18+9)),0,IF($F$2=1,IF($F$53&lt;(INDEX($G$33:$AJ$33,MATCH($E$18,$G$31:$AJ$31))),KFD$28,KFD$38),KFD$28))</f>
        <v>0</v>
      </c>
      <c r="KFG53" s="775">
        <f t="shared" si="5364"/>
        <v>0</v>
      </c>
      <c r="KFH53" s="775">
        <f t="shared" ref="KFH53" si="5365">IF(OR(KFF26&lt;$C$18,KFF26&gt;($C$18+9)),0,IF($F$2=1,IF($F$53&lt;(INDEX($G$33:$AJ$33,MATCH($E$18,$G$31:$AJ$31))),KFF$28,KFF$38),KFF$28))</f>
        <v>0</v>
      </c>
      <c r="KFI53" s="775">
        <f t="shared" ref="KFI53:KFJ53" si="5366">IF(OR(KFG26&lt;$C$18,KFG26&gt;($C$18+9)),0,IF($F$2=1,IF($F$53&lt;(INDEX($G$33:$AJ$33,MATCH($E$18,$G$31:$AJ$31))),KFG$28,KFG$38),KFG$28))</f>
        <v>0</v>
      </c>
      <c r="KFJ53" s="775">
        <f t="shared" si="5366"/>
        <v>0</v>
      </c>
      <c r="KFK53" s="775">
        <f t="shared" ref="KFK53" si="5367">IF(OR(KFI26&lt;$C$18,KFI26&gt;($C$18+9)),0,IF($F$2=1,IF($F$53&lt;(INDEX($G$33:$AJ$33,MATCH($E$18,$G$31:$AJ$31))),KFI$28,KFI$38),KFI$28))</f>
        <v>0</v>
      </c>
      <c r="KFL53" s="775">
        <f t="shared" ref="KFL53:KFM53" si="5368">IF(OR(KFJ26&lt;$C$18,KFJ26&gt;($C$18+9)),0,IF($F$2=1,IF($F$53&lt;(INDEX($G$33:$AJ$33,MATCH($E$18,$G$31:$AJ$31))),KFJ$28,KFJ$38),KFJ$28))</f>
        <v>0</v>
      </c>
      <c r="KFM53" s="775">
        <f t="shared" si="5368"/>
        <v>0</v>
      </c>
      <c r="KFN53" s="775">
        <f t="shared" ref="KFN53" si="5369">IF(OR(KFL26&lt;$C$18,KFL26&gt;($C$18+9)),0,IF($F$2=1,IF($F$53&lt;(INDEX($G$33:$AJ$33,MATCH($E$18,$G$31:$AJ$31))),KFL$28,KFL$38),KFL$28))</f>
        <v>0</v>
      </c>
      <c r="KFO53" s="775">
        <f t="shared" ref="KFO53:KFP53" si="5370">IF(OR(KFM26&lt;$C$18,KFM26&gt;($C$18+9)),0,IF($F$2=1,IF($F$53&lt;(INDEX($G$33:$AJ$33,MATCH($E$18,$G$31:$AJ$31))),KFM$28,KFM$38),KFM$28))</f>
        <v>0</v>
      </c>
      <c r="KFP53" s="775">
        <f t="shared" si="5370"/>
        <v>0</v>
      </c>
      <c r="KFQ53" s="775">
        <f t="shared" ref="KFQ53" si="5371">IF(OR(KFO26&lt;$C$18,KFO26&gt;($C$18+9)),0,IF($F$2=1,IF($F$53&lt;(INDEX($G$33:$AJ$33,MATCH($E$18,$G$31:$AJ$31))),KFO$28,KFO$38),KFO$28))</f>
        <v>0</v>
      </c>
      <c r="KFR53" s="775">
        <f t="shared" ref="KFR53:KFS53" si="5372">IF(OR(KFP26&lt;$C$18,KFP26&gt;($C$18+9)),0,IF($F$2=1,IF($F$53&lt;(INDEX($G$33:$AJ$33,MATCH($E$18,$G$31:$AJ$31))),KFP$28,KFP$38),KFP$28))</f>
        <v>0</v>
      </c>
      <c r="KFS53" s="775">
        <f t="shared" si="5372"/>
        <v>0</v>
      </c>
      <c r="KFT53" s="775">
        <f t="shared" ref="KFT53" si="5373">IF(OR(KFR26&lt;$C$18,KFR26&gt;($C$18+9)),0,IF($F$2=1,IF($F$53&lt;(INDEX($G$33:$AJ$33,MATCH($E$18,$G$31:$AJ$31))),KFR$28,KFR$38),KFR$28))</f>
        <v>0</v>
      </c>
      <c r="KFU53" s="775">
        <f t="shared" ref="KFU53:KFV53" si="5374">IF(OR(KFS26&lt;$C$18,KFS26&gt;($C$18+9)),0,IF($F$2=1,IF($F$53&lt;(INDEX($G$33:$AJ$33,MATCH($E$18,$G$31:$AJ$31))),KFS$28,KFS$38),KFS$28))</f>
        <v>0</v>
      </c>
      <c r="KFV53" s="775">
        <f t="shared" si="5374"/>
        <v>0</v>
      </c>
      <c r="KFW53" s="775">
        <f t="shared" ref="KFW53" si="5375">IF(OR(KFU26&lt;$C$18,KFU26&gt;($C$18+9)),0,IF($F$2=1,IF($F$53&lt;(INDEX($G$33:$AJ$33,MATCH($E$18,$G$31:$AJ$31))),KFU$28,KFU$38),KFU$28))</f>
        <v>0</v>
      </c>
      <c r="KFX53" s="775">
        <f t="shared" ref="KFX53:KFY53" si="5376">IF(OR(KFV26&lt;$C$18,KFV26&gt;($C$18+9)),0,IF($F$2=1,IF($F$53&lt;(INDEX($G$33:$AJ$33,MATCH($E$18,$G$31:$AJ$31))),KFV$28,KFV$38),KFV$28))</f>
        <v>0</v>
      </c>
      <c r="KFY53" s="775">
        <f t="shared" si="5376"/>
        <v>0</v>
      </c>
      <c r="KFZ53" s="775">
        <f t="shared" ref="KFZ53" si="5377">IF(OR(KFX26&lt;$C$18,KFX26&gt;($C$18+9)),0,IF($F$2=1,IF($F$53&lt;(INDEX($G$33:$AJ$33,MATCH($E$18,$G$31:$AJ$31))),KFX$28,KFX$38),KFX$28))</f>
        <v>0</v>
      </c>
      <c r="KGA53" s="775">
        <f t="shared" ref="KGA53:KGB53" si="5378">IF(OR(KFY26&lt;$C$18,KFY26&gt;($C$18+9)),0,IF($F$2=1,IF($F$53&lt;(INDEX($G$33:$AJ$33,MATCH($E$18,$G$31:$AJ$31))),KFY$28,KFY$38),KFY$28))</f>
        <v>0</v>
      </c>
      <c r="KGB53" s="775">
        <f t="shared" si="5378"/>
        <v>0</v>
      </c>
      <c r="KGC53" s="775">
        <f t="shared" ref="KGC53" si="5379">IF(OR(KGA26&lt;$C$18,KGA26&gt;($C$18+9)),0,IF($F$2=1,IF($F$53&lt;(INDEX($G$33:$AJ$33,MATCH($E$18,$G$31:$AJ$31))),KGA$28,KGA$38),KGA$28))</f>
        <v>0</v>
      </c>
      <c r="KGD53" s="775">
        <f t="shared" ref="KGD53:KGE53" si="5380">IF(OR(KGB26&lt;$C$18,KGB26&gt;($C$18+9)),0,IF($F$2=1,IF($F$53&lt;(INDEX($G$33:$AJ$33,MATCH($E$18,$G$31:$AJ$31))),KGB$28,KGB$38),KGB$28))</f>
        <v>0</v>
      </c>
      <c r="KGE53" s="775">
        <f t="shared" si="5380"/>
        <v>0</v>
      </c>
      <c r="KGF53" s="775">
        <f t="shared" ref="KGF53" si="5381">IF(OR(KGD26&lt;$C$18,KGD26&gt;($C$18+9)),0,IF($F$2=1,IF($F$53&lt;(INDEX($G$33:$AJ$33,MATCH($E$18,$G$31:$AJ$31))),KGD$28,KGD$38),KGD$28))</f>
        <v>0</v>
      </c>
      <c r="KGG53" s="775">
        <f t="shared" ref="KGG53:KGH53" si="5382">IF(OR(KGE26&lt;$C$18,KGE26&gt;($C$18+9)),0,IF($F$2=1,IF($F$53&lt;(INDEX($G$33:$AJ$33,MATCH($E$18,$G$31:$AJ$31))),KGE$28,KGE$38),KGE$28))</f>
        <v>0</v>
      </c>
      <c r="KGH53" s="775">
        <f t="shared" si="5382"/>
        <v>0</v>
      </c>
      <c r="KGI53" s="775">
        <f t="shared" ref="KGI53" si="5383">IF(OR(KGG26&lt;$C$18,KGG26&gt;($C$18+9)),0,IF($F$2=1,IF($F$53&lt;(INDEX($G$33:$AJ$33,MATCH($E$18,$G$31:$AJ$31))),KGG$28,KGG$38),KGG$28))</f>
        <v>0</v>
      </c>
      <c r="KGJ53" s="775">
        <f t="shared" ref="KGJ53:KGK53" si="5384">IF(OR(KGH26&lt;$C$18,KGH26&gt;($C$18+9)),0,IF($F$2=1,IF($F$53&lt;(INDEX($G$33:$AJ$33,MATCH($E$18,$G$31:$AJ$31))),KGH$28,KGH$38),KGH$28))</f>
        <v>0</v>
      </c>
      <c r="KGK53" s="775">
        <f t="shared" si="5384"/>
        <v>0</v>
      </c>
      <c r="KGL53" s="775">
        <f t="shared" ref="KGL53" si="5385">IF(OR(KGJ26&lt;$C$18,KGJ26&gt;($C$18+9)),0,IF($F$2=1,IF($F$53&lt;(INDEX($G$33:$AJ$33,MATCH($E$18,$G$31:$AJ$31))),KGJ$28,KGJ$38),KGJ$28))</f>
        <v>0</v>
      </c>
      <c r="KGM53" s="775">
        <f t="shared" ref="KGM53:KGN53" si="5386">IF(OR(KGK26&lt;$C$18,KGK26&gt;($C$18+9)),0,IF($F$2=1,IF($F$53&lt;(INDEX($G$33:$AJ$33,MATCH($E$18,$G$31:$AJ$31))),KGK$28,KGK$38),KGK$28))</f>
        <v>0</v>
      </c>
      <c r="KGN53" s="775">
        <f t="shared" si="5386"/>
        <v>0</v>
      </c>
      <c r="KGO53" s="775">
        <f t="shared" ref="KGO53" si="5387">IF(OR(KGM26&lt;$C$18,KGM26&gt;($C$18+9)),0,IF($F$2=1,IF($F$53&lt;(INDEX($G$33:$AJ$33,MATCH($E$18,$G$31:$AJ$31))),KGM$28,KGM$38),KGM$28))</f>
        <v>0</v>
      </c>
      <c r="KGP53" s="775">
        <f t="shared" ref="KGP53:KGQ53" si="5388">IF(OR(KGN26&lt;$C$18,KGN26&gt;($C$18+9)),0,IF($F$2=1,IF($F$53&lt;(INDEX($G$33:$AJ$33,MATCH($E$18,$G$31:$AJ$31))),KGN$28,KGN$38),KGN$28))</f>
        <v>0</v>
      </c>
      <c r="KGQ53" s="775">
        <f t="shared" si="5388"/>
        <v>0</v>
      </c>
      <c r="KGR53" s="775">
        <f t="shared" ref="KGR53" si="5389">IF(OR(KGP26&lt;$C$18,KGP26&gt;($C$18+9)),0,IF($F$2=1,IF($F$53&lt;(INDEX($G$33:$AJ$33,MATCH($E$18,$G$31:$AJ$31))),KGP$28,KGP$38),KGP$28))</f>
        <v>0</v>
      </c>
      <c r="KGS53" s="775">
        <f t="shared" ref="KGS53:KGT53" si="5390">IF(OR(KGQ26&lt;$C$18,KGQ26&gt;($C$18+9)),0,IF($F$2=1,IF($F$53&lt;(INDEX($G$33:$AJ$33,MATCH($E$18,$G$31:$AJ$31))),KGQ$28,KGQ$38),KGQ$28))</f>
        <v>0</v>
      </c>
      <c r="KGT53" s="775">
        <f t="shared" si="5390"/>
        <v>0</v>
      </c>
      <c r="KGU53" s="775">
        <f t="shared" ref="KGU53" si="5391">IF(OR(KGS26&lt;$C$18,KGS26&gt;($C$18+9)),0,IF($F$2=1,IF($F$53&lt;(INDEX($G$33:$AJ$33,MATCH($E$18,$G$31:$AJ$31))),KGS$28,KGS$38),KGS$28))</f>
        <v>0</v>
      </c>
      <c r="KGV53" s="775">
        <f t="shared" ref="KGV53:KGW53" si="5392">IF(OR(KGT26&lt;$C$18,KGT26&gt;($C$18+9)),0,IF($F$2=1,IF($F$53&lt;(INDEX($G$33:$AJ$33,MATCH($E$18,$G$31:$AJ$31))),KGT$28,KGT$38),KGT$28))</f>
        <v>0</v>
      </c>
      <c r="KGW53" s="775">
        <f t="shared" si="5392"/>
        <v>0</v>
      </c>
      <c r="KGX53" s="775">
        <f t="shared" ref="KGX53" si="5393">IF(OR(KGV26&lt;$C$18,KGV26&gt;($C$18+9)),0,IF($F$2=1,IF($F$53&lt;(INDEX($G$33:$AJ$33,MATCH($E$18,$G$31:$AJ$31))),KGV$28,KGV$38),KGV$28))</f>
        <v>0</v>
      </c>
      <c r="KGY53" s="775">
        <f t="shared" ref="KGY53:KGZ53" si="5394">IF(OR(KGW26&lt;$C$18,KGW26&gt;($C$18+9)),0,IF($F$2=1,IF($F$53&lt;(INDEX($G$33:$AJ$33,MATCH($E$18,$G$31:$AJ$31))),KGW$28,KGW$38),KGW$28))</f>
        <v>0</v>
      </c>
      <c r="KGZ53" s="775">
        <f t="shared" si="5394"/>
        <v>0</v>
      </c>
      <c r="KHA53" s="775">
        <f t="shared" ref="KHA53" si="5395">IF(OR(KGY26&lt;$C$18,KGY26&gt;($C$18+9)),0,IF($F$2=1,IF($F$53&lt;(INDEX($G$33:$AJ$33,MATCH($E$18,$G$31:$AJ$31))),KGY$28,KGY$38),KGY$28))</f>
        <v>0</v>
      </c>
      <c r="KHB53" s="775">
        <f t="shared" ref="KHB53:KHC53" si="5396">IF(OR(KGZ26&lt;$C$18,KGZ26&gt;($C$18+9)),0,IF($F$2=1,IF($F$53&lt;(INDEX($G$33:$AJ$33,MATCH($E$18,$G$31:$AJ$31))),KGZ$28,KGZ$38),KGZ$28))</f>
        <v>0</v>
      </c>
      <c r="KHC53" s="775">
        <f t="shared" si="5396"/>
        <v>0</v>
      </c>
      <c r="KHD53" s="775">
        <f t="shared" ref="KHD53" si="5397">IF(OR(KHB26&lt;$C$18,KHB26&gt;($C$18+9)),0,IF($F$2=1,IF($F$53&lt;(INDEX($G$33:$AJ$33,MATCH($E$18,$G$31:$AJ$31))),KHB$28,KHB$38),KHB$28))</f>
        <v>0</v>
      </c>
      <c r="KHE53" s="775">
        <f t="shared" ref="KHE53:KHF53" si="5398">IF(OR(KHC26&lt;$C$18,KHC26&gt;($C$18+9)),0,IF($F$2=1,IF($F$53&lt;(INDEX($G$33:$AJ$33,MATCH($E$18,$G$31:$AJ$31))),KHC$28,KHC$38),KHC$28))</f>
        <v>0</v>
      </c>
      <c r="KHF53" s="775">
        <f t="shared" si="5398"/>
        <v>0</v>
      </c>
      <c r="KHG53" s="775">
        <f t="shared" ref="KHG53" si="5399">IF(OR(KHE26&lt;$C$18,KHE26&gt;($C$18+9)),0,IF($F$2=1,IF($F$53&lt;(INDEX($G$33:$AJ$33,MATCH($E$18,$G$31:$AJ$31))),KHE$28,KHE$38),KHE$28))</f>
        <v>0</v>
      </c>
      <c r="KHH53" s="775">
        <f t="shared" ref="KHH53:KHI53" si="5400">IF(OR(KHF26&lt;$C$18,KHF26&gt;($C$18+9)),0,IF($F$2=1,IF($F$53&lt;(INDEX($G$33:$AJ$33,MATCH($E$18,$G$31:$AJ$31))),KHF$28,KHF$38),KHF$28))</f>
        <v>0</v>
      </c>
      <c r="KHI53" s="775">
        <f t="shared" si="5400"/>
        <v>0</v>
      </c>
      <c r="KHJ53" s="775">
        <f t="shared" ref="KHJ53" si="5401">IF(OR(KHH26&lt;$C$18,KHH26&gt;($C$18+9)),0,IF($F$2=1,IF($F$53&lt;(INDEX($G$33:$AJ$33,MATCH($E$18,$G$31:$AJ$31))),KHH$28,KHH$38),KHH$28))</f>
        <v>0</v>
      </c>
      <c r="KHK53" s="775">
        <f t="shared" ref="KHK53:KHL53" si="5402">IF(OR(KHI26&lt;$C$18,KHI26&gt;($C$18+9)),0,IF($F$2=1,IF($F$53&lt;(INDEX($G$33:$AJ$33,MATCH($E$18,$G$31:$AJ$31))),KHI$28,KHI$38),KHI$28))</f>
        <v>0</v>
      </c>
      <c r="KHL53" s="775">
        <f t="shared" si="5402"/>
        <v>0</v>
      </c>
      <c r="KHM53" s="775">
        <f t="shared" ref="KHM53" si="5403">IF(OR(KHK26&lt;$C$18,KHK26&gt;($C$18+9)),0,IF($F$2=1,IF($F$53&lt;(INDEX($G$33:$AJ$33,MATCH($E$18,$G$31:$AJ$31))),KHK$28,KHK$38),KHK$28))</f>
        <v>0</v>
      </c>
      <c r="KHN53" s="775">
        <f t="shared" ref="KHN53:KHO53" si="5404">IF(OR(KHL26&lt;$C$18,KHL26&gt;($C$18+9)),0,IF($F$2=1,IF($F$53&lt;(INDEX($G$33:$AJ$33,MATCH($E$18,$G$31:$AJ$31))),KHL$28,KHL$38),KHL$28))</f>
        <v>0</v>
      </c>
      <c r="KHO53" s="775">
        <f t="shared" si="5404"/>
        <v>0</v>
      </c>
      <c r="KHP53" s="775">
        <f t="shared" ref="KHP53" si="5405">IF(OR(KHN26&lt;$C$18,KHN26&gt;($C$18+9)),0,IF($F$2=1,IF($F$53&lt;(INDEX($G$33:$AJ$33,MATCH($E$18,$G$31:$AJ$31))),KHN$28,KHN$38),KHN$28))</f>
        <v>0</v>
      </c>
      <c r="KHQ53" s="775">
        <f t="shared" ref="KHQ53:KHR53" si="5406">IF(OR(KHO26&lt;$C$18,KHO26&gt;($C$18+9)),0,IF($F$2=1,IF($F$53&lt;(INDEX($G$33:$AJ$33,MATCH($E$18,$G$31:$AJ$31))),KHO$28,KHO$38),KHO$28))</f>
        <v>0</v>
      </c>
      <c r="KHR53" s="775">
        <f t="shared" si="5406"/>
        <v>0</v>
      </c>
      <c r="KHS53" s="775">
        <f t="shared" ref="KHS53" si="5407">IF(OR(KHQ26&lt;$C$18,KHQ26&gt;($C$18+9)),0,IF($F$2=1,IF($F$53&lt;(INDEX($G$33:$AJ$33,MATCH($E$18,$G$31:$AJ$31))),KHQ$28,KHQ$38),KHQ$28))</f>
        <v>0</v>
      </c>
      <c r="KHT53" s="775">
        <f t="shared" ref="KHT53:KHU53" si="5408">IF(OR(KHR26&lt;$C$18,KHR26&gt;($C$18+9)),0,IF($F$2=1,IF($F$53&lt;(INDEX($G$33:$AJ$33,MATCH($E$18,$G$31:$AJ$31))),KHR$28,KHR$38),KHR$28))</f>
        <v>0</v>
      </c>
      <c r="KHU53" s="775">
        <f t="shared" si="5408"/>
        <v>0</v>
      </c>
      <c r="KHV53" s="775">
        <f t="shared" ref="KHV53" si="5409">IF(OR(KHT26&lt;$C$18,KHT26&gt;($C$18+9)),0,IF($F$2=1,IF($F$53&lt;(INDEX($G$33:$AJ$33,MATCH($E$18,$G$31:$AJ$31))),KHT$28,KHT$38),KHT$28))</f>
        <v>0</v>
      </c>
      <c r="KHW53" s="775">
        <f t="shared" ref="KHW53:KHX53" si="5410">IF(OR(KHU26&lt;$C$18,KHU26&gt;($C$18+9)),0,IF($F$2=1,IF($F$53&lt;(INDEX($G$33:$AJ$33,MATCH($E$18,$G$31:$AJ$31))),KHU$28,KHU$38),KHU$28))</f>
        <v>0</v>
      </c>
      <c r="KHX53" s="775">
        <f t="shared" si="5410"/>
        <v>0</v>
      </c>
      <c r="KHY53" s="775">
        <f t="shared" ref="KHY53" si="5411">IF(OR(KHW26&lt;$C$18,KHW26&gt;($C$18+9)),0,IF($F$2=1,IF($F$53&lt;(INDEX($G$33:$AJ$33,MATCH($E$18,$G$31:$AJ$31))),KHW$28,KHW$38),KHW$28))</f>
        <v>0</v>
      </c>
      <c r="KHZ53" s="775">
        <f t="shared" ref="KHZ53:KIA53" si="5412">IF(OR(KHX26&lt;$C$18,KHX26&gt;($C$18+9)),0,IF($F$2=1,IF($F$53&lt;(INDEX($G$33:$AJ$33,MATCH($E$18,$G$31:$AJ$31))),KHX$28,KHX$38),KHX$28))</f>
        <v>0</v>
      </c>
      <c r="KIA53" s="775">
        <f t="shared" si="5412"/>
        <v>0</v>
      </c>
      <c r="KIB53" s="775">
        <f t="shared" ref="KIB53" si="5413">IF(OR(KHZ26&lt;$C$18,KHZ26&gt;($C$18+9)),0,IF($F$2=1,IF($F$53&lt;(INDEX($G$33:$AJ$33,MATCH($E$18,$G$31:$AJ$31))),KHZ$28,KHZ$38),KHZ$28))</f>
        <v>0</v>
      </c>
      <c r="KIC53" s="775">
        <f t="shared" ref="KIC53:KID53" si="5414">IF(OR(KIA26&lt;$C$18,KIA26&gt;($C$18+9)),0,IF($F$2=1,IF($F$53&lt;(INDEX($G$33:$AJ$33,MATCH($E$18,$G$31:$AJ$31))),KIA$28,KIA$38),KIA$28))</f>
        <v>0</v>
      </c>
      <c r="KID53" s="775">
        <f t="shared" si="5414"/>
        <v>0</v>
      </c>
      <c r="KIE53" s="775">
        <f t="shared" ref="KIE53" si="5415">IF(OR(KIC26&lt;$C$18,KIC26&gt;($C$18+9)),0,IF($F$2=1,IF($F$53&lt;(INDEX($G$33:$AJ$33,MATCH($E$18,$G$31:$AJ$31))),KIC$28,KIC$38),KIC$28))</f>
        <v>0</v>
      </c>
      <c r="KIF53" s="775">
        <f t="shared" ref="KIF53:KIG53" si="5416">IF(OR(KID26&lt;$C$18,KID26&gt;($C$18+9)),0,IF($F$2=1,IF($F$53&lt;(INDEX($G$33:$AJ$33,MATCH($E$18,$G$31:$AJ$31))),KID$28,KID$38),KID$28))</f>
        <v>0</v>
      </c>
      <c r="KIG53" s="775">
        <f t="shared" si="5416"/>
        <v>0</v>
      </c>
      <c r="KIH53" s="775">
        <f t="shared" ref="KIH53" si="5417">IF(OR(KIF26&lt;$C$18,KIF26&gt;($C$18+9)),0,IF($F$2=1,IF($F$53&lt;(INDEX($G$33:$AJ$33,MATCH($E$18,$G$31:$AJ$31))),KIF$28,KIF$38),KIF$28))</f>
        <v>0</v>
      </c>
      <c r="KII53" s="775">
        <f t="shared" ref="KII53:KIJ53" si="5418">IF(OR(KIG26&lt;$C$18,KIG26&gt;($C$18+9)),0,IF($F$2=1,IF($F$53&lt;(INDEX($G$33:$AJ$33,MATCH($E$18,$G$31:$AJ$31))),KIG$28,KIG$38),KIG$28))</f>
        <v>0</v>
      </c>
      <c r="KIJ53" s="775">
        <f t="shared" si="5418"/>
        <v>0</v>
      </c>
      <c r="KIK53" s="775">
        <f t="shared" ref="KIK53" si="5419">IF(OR(KII26&lt;$C$18,KII26&gt;($C$18+9)),0,IF($F$2=1,IF($F$53&lt;(INDEX($G$33:$AJ$33,MATCH($E$18,$G$31:$AJ$31))),KII$28,KII$38),KII$28))</f>
        <v>0</v>
      </c>
      <c r="KIL53" s="775">
        <f t="shared" ref="KIL53:KIM53" si="5420">IF(OR(KIJ26&lt;$C$18,KIJ26&gt;($C$18+9)),0,IF($F$2=1,IF($F$53&lt;(INDEX($G$33:$AJ$33,MATCH($E$18,$G$31:$AJ$31))),KIJ$28,KIJ$38),KIJ$28))</f>
        <v>0</v>
      </c>
      <c r="KIM53" s="775">
        <f t="shared" si="5420"/>
        <v>0</v>
      </c>
      <c r="KIN53" s="775">
        <f t="shared" ref="KIN53" si="5421">IF(OR(KIL26&lt;$C$18,KIL26&gt;($C$18+9)),0,IF($F$2=1,IF($F$53&lt;(INDEX($G$33:$AJ$33,MATCH($E$18,$G$31:$AJ$31))),KIL$28,KIL$38),KIL$28))</f>
        <v>0</v>
      </c>
      <c r="KIO53" s="775">
        <f t="shared" ref="KIO53:KIP53" si="5422">IF(OR(KIM26&lt;$C$18,KIM26&gt;($C$18+9)),0,IF($F$2=1,IF($F$53&lt;(INDEX($G$33:$AJ$33,MATCH($E$18,$G$31:$AJ$31))),KIM$28,KIM$38),KIM$28))</f>
        <v>0</v>
      </c>
      <c r="KIP53" s="775">
        <f t="shared" si="5422"/>
        <v>0</v>
      </c>
      <c r="KIQ53" s="775">
        <f t="shared" ref="KIQ53" si="5423">IF(OR(KIO26&lt;$C$18,KIO26&gt;($C$18+9)),0,IF($F$2=1,IF($F$53&lt;(INDEX($G$33:$AJ$33,MATCH($E$18,$G$31:$AJ$31))),KIO$28,KIO$38),KIO$28))</f>
        <v>0</v>
      </c>
      <c r="KIR53" s="775">
        <f t="shared" ref="KIR53:KIS53" si="5424">IF(OR(KIP26&lt;$C$18,KIP26&gt;($C$18+9)),0,IF($F$2=1,IF($F$53&lt;(INDEX($G$33:$AJ$33,MATCH($E$18,$G$31:$AJ$31))),KIP$28,KIP$38),KIP$28))</f>
        <v>0</v>
      </c>
      <c r="KIS53" s="775">
        <f t="shared" si="5424"/>
        <v>0</v>
      </c>
      <c r="KIT53" s="775">
        <f t="shared" ref="KIT53" si="5425">IF(OR(KIR26&lt;$C$18,KIR26&gt;($C$18+9)),0,IF($F$2=1,IF($F$53&lt;(INDEX($G$33:$AJ$33,MATCH($E$18,$G$31:$AJ$31))),KIR$28,KIR$38),KIR$28))</f>
        <v>0</v>
      </c>
      <c r="KIU53" s="775">
        <f t="shared" ref="KIU53:KIV53" si="5426">IF(OR(KIS26&lt;$C$18,KIS26&gt;($C$18+9)),0,IF($F$2=1,IF($F$53&lt;(INDEX($G$33:$AJ$33,MATCH($E$18,$G$31:$AJ$31))),KIS$28,KIS$38),KIS$28))</f>
        <v>0</v>
      </c>
      <c r="KIV53" s="775">
        <f t="shared" si="5426"/>
        <v>0</v>
      </c>
      <c r="KIW53" s="775">
        <f t="shared" ref="KIW53" si="5427">IF(OR(KIU26&lt;$C$18,KIU26&gt;($C$18+9)),0,IF($F$2=1,IF($F$53&lt;(INDEX($G$33:$AJ$33,MATCH($E$18,$G$31:$AJ$31))),KIU$28,KIU$38),KIU$28))</f>
        <v>0</v>
      </c>
      <c r="KIX53" s="775">
        <f t="shared" ref="KIX53:KIY53" si="5428">IF(OR(KIV26&lt;$C$18,KIV26&gt;($C$18+9)),0,IF($F$2=1,IF($F$53&lt;(INDEX($G$33:$AJ$33,MATCH($E$18,$G$31:$AJ$31))),KIV$28,KIV$38),KIV$28))</f>
        <v>0</v>
      </c>
      <c r="KIY53" s="775">
        <f t="shared" si="5428"/>
        <v>0</v>
      </c>
      <c r="KIZ53" s="775">
        <f t="shared" ref="KIZ53" si="5429">IF(OR(KIX26&lt;$C$18,KIX26&gt;($C$18+9)),0,IF($F$2=1,IF($F$53&lt;(INDEX($G$33:$AJ$33,MATCH($E$18,$G$31:$AJ$31))),KIX$28,KIX$38),KIX$28))</f>
        <v>0</v>
      </c>
      <c r="KJA53" s="775">
        <f t="shared" ref="KJA53:KJB53" si="5430">IF(OR(KIY26&lt;$C$18,KIY26&gt;($C$18+9)),0,IF($F$2=1,IF($F$53&lt;(INDEX($G$33:$AJ$33,MATCH($E$18,$G$31:$AJ$31))),KIY$28,KIY$38),KIY$28))</f>
        <v>0</v>
      </c>
      <c r="KJB53" s="775">
        <f t="shared" si="5430"/>
        <v>0</v>
      </c>
      <c r="KJC53" s="775">
        <f t="shared" ref="KJC53" si="5431">IF(OR(KJA26&lt;$C$18,KJA26&gt;($C$18+9)),0,IF($F$2=1,IF($F$53&lt;(INDEX($G$33:$AJ$33,MATCH($E$18,$G$31:$AJ$31))),KJA$28,KJA$38),KJA$28))</f>
        <v>0</v>
      </c>
      <c r="KJD53" s="775">
        <f t="shared" ref="KJD53:KJE53" si="5432">IF(OR(KJB26&lt;$C$18,KJB26&gt;($C$18+9)),0,IF($F$2=1,IF($F$53&lt;(INDEX($G$33:$AJ$33,MATCH($E$18,$G$31:$AJ$31))),KJB$28,KJB$38),KJB$28))</f>
        <v>0</v>
      </c>
      <c r="KJE53" s="775">
        <f t="shared" si="5432"/>
        <v>0</v>
      </c>
      <c r="KJF53" s="775">
        <f t="shared" ref="KJF53" si="5433">IF(OR(KJD26&lt;$C$18,KJD26&gt;($C$18+9)),0,IF($F$2=1,IF($F$53&lt;(INDEX($G$33:$AJ$33,MATCH($E$18,$G$31:$AJ$31))),KJD$28,KJD$38),KJD$28))</f>
        <v>0</v>
      </c>
      <c r="KJG53" s="775">
        <f t="shared" ref="KJG53:KJH53" si="5434">IF(OR(KJE26&lt;$C$18,KJE26&gt;($C$18+9)),0,IF($F$2=1,IF($F$53&lt;(INDEX($G$33:$AJ$33,MATCH($E$18,$G$31:$AJ$31))),KJE$28,KJE$38),KJE$28))</f>
        <v>0</v>
      </c>
      <c r="KJH53" s="775">
        <f t="shared" si="5434"/>
        <v>0</v>
      </c>
      <c r="KJI53" s="775">
        <f t="shared" ref="KJI53" si="5435">IF(OR(KJG26&lt;$C$18,KJG26&gt;($C$18+9)),0,IF($F$2=1,IF($F$53&lt;(INDEX($G$33:$AJ$33,MATCH($E$18,$G$31:$AJ$31))),KJG$28,KJG$38),KJG$28))</f>
        <v>0</v>
      </c>
      <c r="KJJ53" s="775">
        <f t="shared" ref="KJJ53:KJK53" si="5436">IF(OR(KJH26&lt;$C$18,KJH26&gt;($C$18+9)),0,IF($F$2=1,IF($F$53&lt;(INDEX($G$33:$AJ$33,MATCH($E$18,$G$31:$AJ$31))),KJH$28,KJH$38),KJH$28))</f>
        <v>0</v>
      </c>
      <c r="KJK53" s="775">
        <f t="shared" si="5436"/>
        <v>0</v>
      </c>
      <c r="KJL53" s="775">
        <f t="shared" ref="KJL53" si="5437">IF(OR(KJJ26&lt;$C$18,KJJ26&gt;($C$18+9)),0,IF($F$2=1,IF($F$53&lt;(INDEX($G$33:$AJ$33,MATCH($E$18,$G$31:$AJ$31))),KJJ$28,KJJ$38),KJJ$28))</f>
        <v>0</v>
      </c>
      <c r="KJM53" s="775">
        <f t="shared" ref="KJM53:KJN53" si="5438">IF(OR(KJK26&lt;$C$18,KJK26&gt;($C$18+9)),0,IF($F$2=1,IF($F$53&lt;(INDEX($G$33:$AJ$33,MATCH($E$18,$G$31:$AJ$31))),KJK$28,KJK$38),KJK$28))</f>
        <v>0</v>
      </c>
      <c r="KJN53" s="775">
        <f t="shared" si="5438"/>
        <v>0</v>
      </c>
      <c r="KJO53" s="775">
        <f t="shared" ref="KJO53" si="5439">IF(OR(KJM26&lt;$C$18,KJM26&gt;($C$18+9)),0,IF($F$2=1,IF($F$53&lt;(INDEX($G$33:$AJ$33,MATCH($E$18,$G$31:$AJ$31))),KJM$28,KJM$38),KJM$28))</f>
        <v>0</v>
      </c>
      <c r="KJP53" s="775">
        <f t="shared" ref="KJP53:KJQ53" si="5440">IF(OR(KJN26&lt;$C$18,KJN26&gt;($C$18+9)),0,IF($F$2=1,IF($F$53&lt;(INDEX($G$33:$AJ$33,MATCH($E$18,$G$31:$AJ$31))),KJN$28,KJN$38),KJN$28))</f>
        <v>0</v>
      </c>
      <c r="KJQ53" s="775">
        <f t="shared" si="5440"/>
        <v>0</v>
      </c>
      <c r="KJR53" s="775">
        <f t="shared" ref="KJR53" si="5441">IF(OR(KJP26&lt;$C$18,KJP26&gt;($C$18+9)),0,IF($F$2=1,IF($F$53&lt;(INDEX($G$33:$AJ$33,MATCH($E$18,$G$31:$AJ$31))),KJP$28,KJP$38),KJP$28))</f>
        <v>0</v>
      </c>
      <c r="KJS53" s="775">
        <f t="shared" ref="KJS53:KJT53" si="5442">IF(OR(KJQ26&lt;$C$18,KJQ26&gt;($C$18+9)),0,IF($F$2=1,IF($F$53&lt;(INDEX($G$33:$AJ$33,MATCH($E$18,$G$31:$AJ$31))),KJQ$28,KJQ$38),KJQ$28))</f>
        <v>0</v>
      </c>
      <c r="KJT53" s="775">
        <f t="shared" si="5442"/>
        <v>0</v>
      </c>
      <c r="KJU53" s="775">
        <f t="shared" ref="KJU53" si="5443">IF(OR(KJS26&lt;$C$18,KJS26&gt;($C$18+9)),0,IF($F$2=1,IF($F$53&lt;(INDEX($G$33:$AJ$33,MATCH($E$18,$G$31:$AJ$31))),KJS$28,KJS$38),KJS$28))</f>
        <v>0</v>
      </c>
      <c r="KJV53" s="775">
        <f t="shared" ref="KJV53:KJW53" si="5444">IF(OR(KJT26&lt;$C$18,KJT26&gt;($C$18+9)),0,IF($F$2=1,IF($F$53&lt;(INDEX($G$33:$AJ$33,MATCH($E$18,$G$31:$AJ$31))),KJT$28,KJT$38),KJT$28))</f>
        <v>0</v>
      </c>
      <c r="KJW53" s="775">
        <f t="shared" si="5444"/>
        <v>0</v>
      </c>
      <c r="KJX53" s="775">
        <f t="shared" ref="KJX53" si="5445">IF(OR(KJV26&lt;$C$18,KJV26&gt;($C$18+9)),0,IF($F$2=1,IF($F$53&lt;(INDEX($G$33:$AJ$33,MATCH($E$18,$G$31:$AJ$31))),KJV$28,KJV$38),KJV$28))</f>
        <v>0</v>
      </c>
      <c r="KJY53" s="775">
        <f t="shared" ref="KJY53:KJZ53" si="5446">IF(OR(KJW26&lt;$C$18,KJW26&gt;($C$18+9)),0,IF($F$2=1,IF($F$53&lt;(INDEX($G$33:$AJ$33,MATCH($E$18,$G$31:$AJ$31))),KJW$28,KJW$38),KJW$28))</f>
        <v>0</v>
      </c>
      <c r="KJZ53" s="775">
        <f t="shared" si="5446"/>
        <v>0</v>
      </c>
      <c r="KKA53" s="775">
        <f t="shared" ref="KKA53" si="5447">IF(OR(KJY26&lt;$C$18,KJY26&gt;($C$18+9)),0,IF($F$2=1,IF($F$53&lt;(INDEX($G$33:$AJ$33,MATCH($E$18,$G$31:$AJ$31))),KJY$28,KJY$38),KJY$28))</f>
        <v>0</v>
      </c>
      <c r="KKB53" s="775">
        <f t="shared" ref="KKB53:KKC53" si="5448">IF(OR(KJZ26&lt;$C$18,KJZ26&gt;($C$18+9)),0,IF($F$2=1,IF($F$53&lt;(INDEX($G$33:$AJ$33,MATCH($E$18,$G$31:$AJ$31))),KJZ$28,KJZ$38),KJZ$28))</f>
        <v>0</v>
      </c>
      <c r="KKC53" s="775">
        <f t="shared" si="5448"/>
        <v>0</v>
      </c>
      <c r="KKD53" s="775">
        <f t="shared" ref="KKD53" si="5449">IF(OR(KKB26&lt;$C$18,KKB26&gt;($C$18+9)),0,IF($F$2=1,IF($F$53&lt;(INDEX($G$33:$AJ$33,MATCH($E$18,$G$31:$AJ$31))),KKB$28,KKB$38),KKB$28))</f>
        <v>0</v>
      </c>
      <c r="KKE53" s="775">
        <f t="shared" ref="KKE53:KKF53" si="5450">IF(OR(KKC26&lt;$C$18,KKC26&gt;($C$18+9)),0,IF($F$2=1,IF($F$53&lt;(INDEX($G$33:$AJ$33,MATCH($E$18,$G$31:$AJ$31))),KKC$28,KKC$38),KKC$28))</f>
        <v>0</v>
      </c>
      <c r="KKF53" s="775">
        <f t="shared" si="5450"/>
        <v>0</v>
      </c>
      <c r="KKG53" s="775">
        <f t="shared" ref="KKG53" si="5451">IF(OR(KKE26&lt;$C$18,KKE26&gt;($C$18+9)),0,IF($F$2=1,IF($F$53&lt;(INDEX($G$33:$AJ$33,MATCH($E$18,$G$31:$AJ$31))),KKE$28,KKE$38),KKE$28))</f>
        <v>0</v>
      </c>
      <c r="KKH53" s="775">
        <f t="shared" ref="KKH53:KKI53" si="5452">IF(OR(KKF26&lt;$C$18,KKF26&gt;($C$18+9)),0,IF($F$2=1,IF($F$53&lt;(INDEX($G$33:$AJ$33,MATCH($E$18,$G$31:$AJ$31))),KKF$28,KKF$38),KKF$28))</f>
        <v>0</v>
      </c>
      <c r="KKI53" s="775">
        <f t="shared" si="5452"/>
        <v>0</v>
      </c>
      <c r="KKJ53" s="775">
        <f t="shared" ref="KKJ53" si="5453">IF(OR(KKH26&lt;$C$18,KKH26&gt;($C$18+9)),0,IF($F$2=1,IF($F$53&lt;(INDEX($G$33:$AJ$33,MATCH($E$18,$G$31:$AJ$31))),KKH$28,KKH$38),KKH$28))</f>
        <v>0</v>
      </c>
      <c r="KKK53" s="775">
        <f t="shared" ref="KKK53:KKL53" si="5454">IF(OR(KKI26&lt;$C$18,KKI26&gt;($C$18+9)),0,IF($F$2=1,IF($F$53&lt;(INDEX($G$33:$AJ$33,MATCH($E$18,$G$31:$AJ$31))),KKI$28,KKI$38),KKI$28))</f>
        <v>0</v>
      </c>
      <c r="KKL53" s="775">
        <f t="shared" si="5454"/>
        <v>0</v>
      </c>
      <c r="KKM53" s="775">
        <f t="shared" ref="KKM53" si="5455">IF(OR(KKK26&lt;$C$18,KKK26&gt;($C$18+9)),0,IF($F$2=1,IF($F$53&lt;(INDEX($G$33:$AJ$33,MATCH($E$18,$G$31:$AJ$31))),KKK$28,KKK$38),KKK$28))</f>
        <v>0</v>
      </c>
      <c r="KKN53" s="775">
        <f t="shared" ref="KKN53:KKO53" si="5456">IF(OR(KKL26&lt;$C$18,KKL26&gt;($C$18+9)),0,IF($F$2=1,IF($F$53&lt;(INDEX($G$33:$AJ$33,MATCH($E$18,$G$31:$AJ$31))),KKL$28,KKL$38),KKL$28))</f>
        <v>0</v>
      </c>
      <c r="KKO53" s="775">
        <f t="shared" si="5456"/>
        <v>0</v>
      </c>
      <c r="KKP53" s="775">
        <f t="shared" ref="KKP53" si="5457">IF(OR(KKN26&lt;$C$18,KKN26&gt;($C$18+9)),0,IF($F$2=1,IF($F$53&lt;(INDEX($G$33:$AJ$33,MATCH($E$18,$G$31:$AJ$31))),KKN$28,KKN$38),KKN$28))</f>
        <v>0</v>
      </c>
      <c r="KKQ53" s="775">
        <f t="shared" ref="KKQ53:KKR53" si="5458">IF(OR(KKO26&lt;$C$18,KKO26&gt;($C$18+9)),0,IF($F$2=1,IF($F$53&lt;(INDEX($G$33:$AJ$33,MATCH($E$18,$G$31:$AJ$31))),KKO$28,KKO$38),KKO$28))</f>
        <v>0</v>
      </c>
      <c r="KKR53" s="775">
        <f t="shared" si="5458"/>
        <v>0</v>
      </c>
      <c r="KKS53" s="775">
        <f t="shared" ref="KKS53" si="5459">IF(OR(KKQ26&lt;$C$18,KKQ26&gt;($C$18+9)),0,IF($F$2=1,IF($F$53&lt;(INDEX($G$33:$AJ$33,MATCH($E$18,$G$31:$AJ$31))),KKQ$28,KKQ$38),KKQ$28))</f>
        <v>0</v>
      </c>
      <c r="KKT53" s="775">
        <f t="shared" ref="KKT53:KKU53" si="5460">IF(OR(KKR26&lt;$C$18,KKR26&gt;($C$18+9)),0,IF($F$2=1,IF($F$53&lt;(INDEX($G$33:$AJ$33,MATCH($E$18,$G$31:$AJ$31))),KKR$28,KKR$38),KKR$28))</f>
        <v>0</v>
      </c>
      <c r="KKU53" s="775">
        <f t="shared" si="5460"/>
        <v>0</v>
      </c>
      <c r="KKV53" s="775">
        <f t="shared" ref="KKV53" si="5461">IF(OR(KKT26&lt;$C$18,KKT26&gt;($C$18+9)),0,IF($F$2=1,IF($F$53&lt;(INDEX($G$33:$AJ$33,MATCH($E$18,$G$31:$AJ$31))),KKT$28,KKT$38),KKT$28))</f>
        <v>0</v>
      </c>
      <c r="KKW53" s="775">
        <f t="shared" ref="KKW53:KKX53" si="5462">IF(OR(KKU26&lt;$C$18,KKU26&gt;($C$18+9)),0,IF($F$2=1,IF($F$53&lt;(INDEX($G$33:$AJ$33,MATCH($E$18,$G$31:$AJ$31))),KKU$28,KKU$38),KKU$28))</f>
        <v>0</v>
      </c>
      <c r="KKX53" s="775">
        <f t="shared" si="5462"/>
        <v>0</v>
      </c>
      <c r="KKY53" s="775">
        <f t="shared" ref="KKY53" si="5463">IF(OR(KKW26&lt;$C$18,KKW26&gt;($C$18+9)),0,IF($F$2=1,IF($F$53&lt;(INDEX($G$33:$AJ$33,MATCH($E$18,$G$31:$AJ$31))),KKW$28,KKW$38),KKW$28))</f>
        <v>0</v>
      </c>
      <c r="KKZ53" s="775">
        <f t="shared" ref="KKZ53:KLA53" si="5464">IF(OR(KKX26&lt;$C$18,KKX26&gt;($C$18+9)),0,IF($F$2=1,IF($F$53&lt;(INDEX($G$33:$AJ$33,MATCH($E$18,$G$31:$AJ$31))),KKX$28,KKX$38),KKX$28))</f>
        <v>0</v>
      </c>
      <c r="KLA53" s="775">
        <f t="shared" si="5464"/>
        <v>0</v>
      </c>
      <c r="KLB53" s="775">
        <f t="shared" ref="KLB53" si="5465">IF(OR(KKZ26&lt;$C$18,KKZ26&gt;($C$18+9)),0,IF($F$2=1,IF($F$53&lt;(INDEX($G$33:$AJ$33,MATCH($E$18,$G$31:$AJ$31))),KKZ$28,KKZ$38),KKZ$28))</f>
        <v>0</v>
      </c>
      <c r="KLC53" s="775">
        <f t="shared" ref="KLC53:KLD53" si="5466">IF(OR(KLA26&lt;$C$18,KLA26&gt;($C$18+9)),0,IF($F$2=1,IF($F$53&lt;(INDEX($G$33:$AJ$33,MATCH($E$18,$G$31:$AJ$31))),KLA$28,KLA$38),KLA$28))</f>
        <v>0</v>
      </c>
      <c r="KLD53" s="775">
        <f t="shared" si="5466"/>
        <v>0</v>
      </c>
      <c r="KLE53" s="775">
        <f t="shared" ref="KLE53" si="5467">IF(OR(KLC26&lt;$C$18,KLC26&gt;($C$18+9)),0,IF($F$2=1,IF($F$53&lt;(INDEX($G$33:$AJ$33,MATCH($E$18,$G$31:$AJ$31))),KLC$28,KLC$38),KLC$28))</f>
        <v>0</v>
      </c>
      <c r="KLF53" s="775">
        <f t="shared" ref="KLF53:KLG53" si="5468">IF(OR(KLD26&lt;$C$18,KLD26&gt;($C$18+9)),0,IF($F$2=1,IF($F$53&lt;(INDEX($G$33:$AJ$33,MATCH($E$18,$G$31:$AJ$31))),KLD$28,KLD$38),KLD$28))</f>
        <v>0</v>
      </c>
      <c r="KLG53" s="775">
        <f t="shared" si="5468"/>
        <v>0</v>
      </c>
      <c r="KLH53" s="775">
        <f t="shared" ref="KLH53" si="5469">IF(OR(KLF26&lt;$C$18,KLF26&gt;($C$18+9)),0,IF($F$2=1,IF($F$53&lt;(INDEX($G$33:$AJ$33,MATCH($E$18,$G$31:$AJ$31))),KLF$28,KLF$38),KLF$28))</f>
        <v>0</v>
      </c>
      <c r="KLI53" s="775">
        <f t="shared" ref="KLI53:KLJ53" si="5470">IF(OR(KLG26&lt;$C$18,KLG26&gt;($C$18+9)),0,IF($F$2=1,IF($F$53&lt;(INDEX($G$33:$AJ$33,MATCH($E$18,$G$31:$AJ$31))),KLG$28,KLG$38),KLG$28))</f>
        <v>0</v>
      </c>
      <c r="KLJ53" s="775">
        <f t="shared" si="5470"/>
        <v>0</v>
      </c>
      <c r="KLK53" s="775">
        <f t="shared" ref="KLK53" si="5471">IF(OR(KLI26&lt;$C$18,KLI26&gt;($C$18+9)),0,IF($F$2=1,IF($F$53&lt;(INDEX($G$33:$AJ$33,MATCH($E$18,$G$31:$AJ$31))),KLI$28,KLI$38),KLI$28))</f>
        <v>0</v>
      </c>
      <c r="KLL53" s="775">
        <f t="shared" ref="KLL53:KLM53" si="5472">IF(OR(KLJ26&lt;$C$18,KLJ26&gt;($C$18+9)),0,IF($F$2=1,IF($F$53&lt;(INDEX($G$33:$AJ$33,MATCH($E$18,$G$31:$AJ$31))),KLJ$28,KLJ$38),KLJ$28))</f>
        <v>0</v>
      </c>
      <c r="KLM53" s="775">
        <f t="shared" si="5472"/>
        <v>0</v>
      </c>
      <c r="KLN53" s="775">
        <f t="shared" ref="KLN53" si="5473">IF(OR(KLL26&lt;$C$18,KLL26&gt;($C$18+9)),0,IF($F$2=1,IF($F$53&lt;(INDEX($G$33:$AJ$33,MATCH($E$18,$G$31:$AJ$31))),KLL$28,KLL$38),KLL$28))</f>
        <v>0</v>
      </c>
      <c r="KLO53" s="775">
        <f t="shared" ref="KLO53:KLP53" si="5474">IF(OR(KLM26&lt;$C$18,KLM26&gt;($C$18+9)),0,IF($F$2=1,IF($F$53&lt;(INDEX($G$33:$AJ$33,MATCH($E$18,$G$31:$AJ$31))),KLM$28,KLM$38),KLM$28))</f>
        <v>0</v>
      </c>
      <c r="KLP53" s="775">
        <f t="shared" si="5474"/>
        <v>0</v>
      </c>
      <c r="KLQ53" s="775">
        <f t="shared" ref="KLQ53" si="5475">IF(OR(KLO26&lt;$C$18,KLO26&gt;($C$18+9)),0,IF($F$2=1,IF($F$53&lt;(INDEX($G$33:$AJ$33,MATCH($E$18,$G$31:$AJ$31))),KLO$28,KLO$38),KLO$28))</f>
        <v>0</v>
      </c>
      <c r="KLR53" s="775">
        <f t="shared" ref="KLR53:KLS53" si="5476">IF(OR(KLP26&lt;$C$18,KLP26&gt;($C$18+9)),0,IF($F$2=1,IF($F$53&lt;(INDEX($G$33:$AJ$33,MATCH($E$18,$G$31:$AJ$31))),KLP$28,KLP$38),KLP$28))</f>
        <v>0</v>
      </c>
      <c r="KLS53" s="775">
        <f t="shared" si="5476"/>
        <v>0</v>
      </c>
      <c r="KLT53" s="775">
        <f t="shared" ref="KLT53" si="5477">IF(OR(KLR26&lt;$C$18,KLR26&gt;($C$18+9)),0,IF($F$2=1,IF($F$53&lt;(INDEX($G$33:$AJ$33,MATCH($E$18,$G$31:$AJ$31))),KLR$28,KLR$38),KLR$28))</f>
        <v>0</v>
      </c>
      <c r="KLU53" s="775">
        <f t="shared" ref="KLU53:KLV53" si="5478">IF(OR(KLS26&lt;$C$18,KLS26&gt;($C$18+9)),0,IF($F$2=1,IF($F$53&lt;(INDEX($G$33:$AJ$33,MATCH($E$18,$G$31:$AJ$31))),KLS$28,KLS$38),KLS$28))</f>
        <v>0</v>
      </c>
      <c r="KLV53" s="775">
        <f t="shared" si="5478"/>
        <v>0</v>
      </c>
      <c r="KLW53" s="775">
        <f t="shared" ref="KLW53" si="5479">IF(OR(KLU26&lt;$C$18,KLU26&gt;($C$18+9)),0,IF($F$2=1,IF($F$53&lt;(INDEX($G$33:$AJ$33,MATCH($E$18,$G$31:$AJ$31))),KLU$28,KLU$38),KLU$28))</f>
        <v>0</v>
      </c>
      <c r="KLX53" s="775">
        <f t="shared" ref="KLX53:KLY53" si="5480">IF(OR(KLV26&lt;$C$18,KLV26&gt;($C$18+9)),0,IF($F$2=1,IF($F$53&lt;(INDEX($G$33:$AJ$33,MATCH($E$18,$G$31:$AJ$31))),KLV$28,KLV$38),KLV$28))</f>
        <v>0</v>
      </c>
      <c r="KLY53" s="775">
        <f t="shared" si="5480"/>
        <v>0</v>
      </c>
      <c r="KLZ53" s="775">
        <f t="shared" ref="KLZ53" si="5481">IF(OR(KLX26&lt;$C$18,KLX26&gt;($C$18+9)),0,IF($F$2=1,IF($F$53&lt;(INDEX($G$33:$AJ$33,MATCH($E$18,$G$31:$AJ$31))),KLX$28,KLX$38),KLX$28))</f>
        <v>0</v>
      </c>
      <c r="KMA53" s="775">
        <f t="shared" ref="KMA53:KMB53" si="5482">IF(OR(KLY26&lt;$C$18,KLY26&gt;($C$18+9)),0,IF($F$2=1,IF($F$53&lt;(INDEX($G$33:$AJ$33,MATCH($E$18,$G$31:$AJ$31))),KLY$28,KLY$38),KLY$28))</f>
        <v>0</v>
      </c>
      <c r="KMB53" s="775">
        <f t="shared" si="5482"/>
        <v>0</v>
      </c>
      <c r="KMC53" s="775">
        <f t="shared" ref="KMC53" si="5483">IF(OR(KMA26&lt;$C$18,KMA26&gt;($C$18+9)),0,IF($F$2=1,IF($F$53&lt;(INDEX($G$33:$AJ$33,MATCH($E$18,$G$31:$AJ$31))),KMA$28,KMA$38),KMA$28))</f>
        <v>0</v>
      </c>
      <c r="KMD53" s="775">
        <f t="shared" ref="KMD53:KME53" si="5484">IF(OR(KMB26&lt;$C$18,KMB26&gt;($C$18+9)),0,IF($F$2=1,IF($F$53&lt;(INDEX($G$33:$AJ$33,MATCH($E$18,$G$31:$AJ$31))),KMB$28,KMB$38),KMB$28))</f>
        <v>0</v>
      </c>
      <c r="KME53" s="775">
        <f t="shared" si="5484"/>
        <v>0</v>
      </c>
      <c r="KMF53" s="775">
        <f t="shared" ref="KMF53" si="5485">IF(OR(KMD26&lt;$C$18,KMD26&gt;($C$18+9)),0,IF($F$2=1,IF($F$53&lt;(INDEX($G$33:$AJ$33,MATCH($E$18,$G$31:$AJ$31))),KMD$28,KMD$38),KMD$28))</f>
        <v>0</v>
      </c>
      <c r="KMG53" s="775">
        <f t="shared" ref="KMG53:KMH53" si="5486">IF(OR(KME26&lt;$C$18,KME26&gt;($C$18+9)),0,IF($F$2=1,IF($F$53&lt;(INDEX($G$33:$AJ$33,MATCH($E$18,$G$31:$AJ$31))),KME$28,KME$38),KME$28))</f>
        <v>0</v>
      </c>
      <c r="KMH53" s="775">
        <f t="shared" si="5486"/>
        <v>0</v>
      </c>
      <c r="KMI53" s="775">
        <f t="shared" ref="KMI53" si="5487">IF(OR(KMG26&lt;$C$18,KMG26&gt;($C$18+9)),0,IF($F$2=1,IF($F$53&lt;(INDEX($G$33:$AJ$33,MATCH($E$18,$G$31:$AJ$31))),KMG$28,KMG$38),KMG$28))</f>
        <v>0</v>
      </c>
      <c r="KMJ53" s="775">
        <f t="shared" ref="KMJ53:KMK53" si="5488">IF(OR(KMH26&lt;$C$18,KMH26&gt;($C$18+9)),0,IF($F$2=1,IF($F$53&lt;(INDEX($G$33:$AJ$33,MATCH($E$18,$G$31:$AJ$31))),KMH$28,KMH$38),KMH$28))</f>
        <v>0</v>
      </c>
      <c r="KMK53" s="775">
        <f t="shared" si="5488"/>
        <v>0</v>
      </c>
      <c r="KML53" s="775">
        <f t="shared" ref="KML53" si="5489">IF(OR(KMJ26&lt;$C$18,KMJ26&gt;($C$18+9)),0,IF($F$2=1,IF($F$53&lt;(INDEX($G$33:$AJ$33,MATCH($E$18,$G$31:$AJ$31))),KMJ$28,KMJ$38),KMJ$28))</f>
        <v>0</v>
      </c>
      <c r="KMM53" s="775">
        <f t="shared" ref="KMM53:KMN53" si="5490">IF(OR(KMK26&lt;$C$18,KMK26&gt;($C$18+9)),0,IF($F$2=1,IF($F$53&lt;(INDEX($G$33:$AJ$33,MATCH($E$18,$G$31:$AJ$31))),KMK$28,KMK$38),KMK$28))</f>
        <v>0</v>
      </c>
      <c r="KMN53" s="775">
        <f t="shared" si="5490"/>
        <v>0</v>
      </c>
      <c r="KMO53" s="775">
        <f t="shared" ref="KMO53" si="5491">IF(OR(KMM26&lt;$C$18,KMM26&gt;($C$18+9)),0,IF($F$2=1,IF($F$53&lt;(INDEX($G$33:$AJ$33,MATCH($E$18,$G$31:$AJ$31))),KMM$28,KMM$38),KMM$28))</f>
        <v>0</v>
      </c>
      <c r="KMP53" s="775">
        <f t="shared" ref="KMP53:KMQ53" si="5492">IF(OR(KMN26&lt;$C$18,KMN26&gt;($C$18+9)),0,IF($F$2=1,IF($F$53&lt;(INDEX($G$33:$AJ$33,MATCH($E$18,$G$31:$AJ$31))),KMN$28,KMN$38),KMN$28))</f>
        <v>0</v>
      </c>
      <c r="KMQ53" s="775">
        <f t="shared" si="5492"/>
        <v>0</v>
      </c>
      <c r="KMR53" s="775">
        <f t="shared" ref="KMR53" si="5493">IF(OR(KMP26&lt;$C$18,KMP26&gt;($C$18+9)),0,IF($F$2=1,IF($F$53&lt;(INDEX($G$33:$AJ$33,MATCH($E$18,$G$31:$AJ$31))),KMP$28,KMP$38),KMP$28))</f>
        <v>0</v>
      </c>
      <c r="KMS53" s="775">
        <f t="shared" ref="KMS53:KMT53" si="5494">IF(OR(KMQ26&lt;$C$18,KMQ26&gt;($C$18+9)),0,IF($F$2=1,IF($F$53&lt;(INDEX($G$33:$AJ$33,MATCH($E$18,$G$31:$AJ$31))),KMQ$28,KMQ$38),KMQ$28))</f>
        <v>0</v>
      </c>
      <c r="KMT53" s="775">
        <f t="shared" si="5494"/>
        <v>0</v>
      </c>
      <c r="KMU53" s="775">
        <f t="shared" ref="KMU53" si="5495">IF(OR(KMS26&lt;$C$18,KMS26&gt;($C$18+9)),0,IF($F$2=1,IF($F$53&lt;(INDEX($G$33:$AJ$33,MATCH($E$18,$G$31:$AJ$31))),KMS$28,KMS$38),KMS$28))</f>
        <v>0</v>
      </c>
      <c r="KMV53" s="775">
        <f t="shared" ref="KMV53:KMW53" si="5496">IF(OR(KMT26&lt;$C$18,KMT26&gt;($C$18+9)),0,IF($F$2=1,IF($F$53&lt;(INDEX($G$33:$AJ$33,MATCH($E$18,$G$31:$AJ$31))),KMT$28,KMT$38),KMT$28))</f>
        <v>0</v>
      </c>
      <c r="KMW53" s="775">
        <f t="shared" si="5496"/>
        <v>0</v>
      </c>
      <c r="KMX53" s="775">
        <f t="shared" ref="KMX53" si="5497">IF(OR(KMV26&lt;$C$18,KMV26&gt;($C$18+9)),0,IF($F$2=1,IF($F$53&lt;(INDEX($G$33:$AJ$33,MATCH($E$18,$G$31:$AJ$31))),KMV$28,KMV$38),KMV$28))</f>
        <v>0</v>
      </c>
      <c r="KMY53" s="775">
        <f t="shared" ref="KMY53:KMZ53" si="5498">IF(OR(KMW26&lt;$C$18,KMW26&gt;($C$18+9)),0,IF($F$2=1,IF($F$53&lt;(INDEX($G$33:$AJ$33,MATCH($E$18,$G$31:$AJ$31))),KMW$28,KMW$38),KMW$28))</f>
        <v>0</v>
      </c>
      <c r="KMZ53" s="775">
        <f t="shared" si="5498"/>
        <v>0</v>
      </c>
      <c r="KNA53" s="775">
        <f t="shared" ref="KNA53" si="5499">IF(OR(KMY26&lt;$C$18,KMY26&gt;($C$18+9)),0,IF($F$2=1,IF($F$53&lt;(INDEX($G$33:$AJ$33,MATCH($E$18,$G$31:$AJ$31))),KMY$28,KMY$38),KMY$28))</f>
        <v>0</v>
      </c>
      <c r="KNB53" s="775">
        <f t="shared" ref="KNB53:KNC53" si="5500">IF(OR(KMZ26&lt;$C$18,KMZ26&gt;($C$18+9)),0,IF($F$2=1,IF($F$53&lt;(INDEX($G$33:$AJ$33,MATCH($E$18,$G$31:$AJ$31))),KMZ$28,KMZ$38),KMZ$28))</f>
        <v>0</v>
      </c>
      <c r="KNC53" s="775">
        <f t="shared" si="5500"/>
        <v>0</v>
      </c>
      <c r="KND53" s="775">
        <f t="shared" ref="KND53" si="5501">IF(OR(KNB26&lt;$C$18,KNB26&gt;($C$18+9)),0,IF($F$2=1,IF($F$53&lt;(INDEX($G$33:$AJ$33,MATCH($E$18,$G$31:$AJ$31))),KNB$28,KNB$38),KNB$28))</f>
        <v>0</v>
      </c>
      <c r="KNE53" s="775">
        <f t="shared" ref="KNE53:KNF53" si="5502">IF(OR(KNC26&lt;$C$18,KNC26&gt;($C$18+9)),0,IF($F$2=1,IF($F$53&lt;(INDEX($G$33:$AJ$33,MATCH($E$18,$G$31:$AJ$31))),KNC$28,KNC$38),KNC$28))</f>
        <v>0</v>
      </c>
      <c r="KNF53" s="775">
        <f t="shared" si="5502"/>
        <v>0</v>
      </c>
      <c r="KNG53" s="775">
        <f t="shared" ref="KNG53" si="5503">IF(OR(KNE26&lt;$C$18,KNE26&gt;($C$18+9)),0,IF($F$2=1,IF($F$53&lt;(INDEX($G$33:$AJ$33,MATCH($E$18,$G$31:$AJ$31))),KNE$28,KNE$38),KNE$28))</f>
        <v>0</v>
      </c>
      <c r="KNH53" s="775">
        <f t="shared" ref="KNH53:KNI53" si="5504">IF(OR(KNF26&lt;$C$18,KNF26&gt;($C$18+9)),0,IF($F$2=1,IF($F$53&lt;(INDEX($G$33:$AJ$33,MATCH($E$18,$G$31:$AJ$31))),KNF$28,KNF$38),KNF$28))</f>
        <v>0</v>
      </c>
      <c r="KNI53" s="775">
        <f t="shared" si="5504"/>
        <v>0</v>
      </c>
      <c r="KNJ53" s="775">
        <f t="shared" ref="KNJ53" si="5505">IF(OR(KNH26&lt;$C$18,KNH26&gt;($C$18+9)),0,IF($F$2=1,IF($F$53&lt;(INDEX($G$33:$AJ$33,MATCH($E$18,$G$31:$AJ$31))),KNH$28,KNH$38),KNH$28))</f>
        <v>0</v>
      </c>
      <c r="KNK53" s="775">
        <f t="shared" ref="KNK53:KNL53" si="5506">IF(OR(KNI26&lt;$C$18,KNI26&gt;($C$18+9)),0,IF($F$2=1,IF($F$53&lt;(INDEX($G$33:$AJ$33,MATCH($E$18,$G$31:$AJ$31))),KNI$28,KNI$38),KNI$28))</f>
        <v>0</v>
      </c>
      <c r="KNL53" s="775">
        <f t="shared" si="5506"/>
        <v>0</v>
      </c>
      <c r="KNM53" s="775">
        <f t="shared" ref="KNM53" si="5507">IF(OR(KNK26&lt;$C$18,KNK26&gt;($C$18+9)),0,IF($F$2=1,IF($F$53&lt;(INDEX($G$33:$AJ$33,MATCH($E$18,$G$31:$AJ$31))),KNK$28,KNK$38),KNK$28))</f>
        <v>0</v>
      </c>
      <c r="KNN53" s="775">
        <f t="shared" ref="KNN53:KNO53" si="5508">IF(OR(KNL26&lt;$C$18,KNL26&gt;($C$18+9)),0,IF($F$2=1,IF($F$53&lt;(INDEX($G$33:$AJ$33,MATCH($E$18,$G$31:$AJ$31))),KNL$28,KNL$38),KNL$28))</f>
        <v>0</v>
      </c>
      <c r="KNO53" s="775">
        <f t="shared" si="5508"/>
        <v>0</v>
      </c>
      <c r="KNP53" s="775">
        <f t="shared" ref="KNP53" si="5509">IF(OR(KNN26&lt;$C$18,KNN26&gt;($C$18+9)),0,IF($F$2=1,IF($F$53&lt;(INDEX($G$33:$AJ$33,MATCH($E$18,$G$31:$AJ$31))),KNN$28,KNN$38),KNN$28))</f>
        <v>0</v>
      </c>
      <c r="KNQ53" s="775">
        <f t="shared" ref="KNQ53:KNR53" si="5510">IF(OR(KNO26&lt;$C$18,KNO26&gt;($C$18+9)),0,IF($F$2=1,IF($F$53&lt;(INDEX($G$33:$AJ$33,MATCH($E$18,$G$31:$AJ$31))),KNO$28,KNO$38),KNO$28))</f>
        <v>0</v>
      </c>
      <c r="KNR53" s="775">
        <f t="shared" si="5510"/>
        <v>0</v>
      </c>
      <c r="KNS53" s="775">
        <f t="shared" ref="KNS53" si="5511">IF(OR(KNQ26&lt;$C$18,KNQ26&gt;($C$18+9)),0,IF($F$2=1,IF($F$53&lt;(INDEX($G$33:$AJ$33,MATCH($E$18,$G$31:$AJ$31))),KNQ$28,KNQ$38),KNQ$28))</f>
        <v>0</v>
      </c>
      <c r="KNT53" s="775">
        <f t="shared" ref="KNT53:KNU53" si="5512">IF(OR(KNR26&lt;$C$18,KNR26&gt;($C$18+9)),0,IF($F$2=1,IF($F$53&lt;(INDEX($G$33:$AJ$33,MATCH($E$18,$G$31:$AJ$31))),KNR$28,KNR$38),KNR$28))</f>
        <v>0</v>
      </c>
      <c r="KNU53" s="775">
        <f t="shared" si="5512"/>
        <v>0</v>
      </c>
      <c r="KNV53" s="775">
        <f t="shared" ref="KNV53" si="5513">IF(OR(KNT26&lt;$C$18,KNT26&gt;($C$18+9)),0,IF($F$2=1,IF($F$53&lt;(INDEX($G$33:$AJ$33,MATCH($E$18,$G$31:$AJ$31))),KNT$28,KNT$38),KNT$28))</f>
        <v>0</v>
      </c>
      <c r="KNW53" s="775">
        <f t="shared" ref="KNW53:KNX53" si="5514">IF(OR(KNU26&lt;$C$18,KNU26&gt;($C$18+9)),0,IF($F$2=1,IF($F$53&lt;(INDEX($G$33:$AJ$33,MATCH($E$18,$G$31:$AJ$31))),KNU$28,KNU$38),KNU$28))</f>
        <v>0</v>
      </c>
      <c r="KNX53" s="775">
        <f t="shared" si="5514"/>
        <v>0</v>
      </c>
      <c r="KNY53" s="775">
        <f t="shared" ref="KNY53" si="5515">IF(OR(KNW26&lt;$C$18,KNW26&gt;($C$18+9)),0,IF($F$2=1,IF($F$53&lt;(INDEX($G$33:$AJ$33,MATCH($E$18,$G$31:$AJ$31))),KNW$28,KNW$38),KNW$28))</f>
        <v>0</v>
      </c>
      <c r="KNZ53" s="775">
        <f t="shared" ref="KNZ53:KOA53" si="5516">IF(OR(KNX26&lt;$C$18,KNX26&gt;($C$18+9)),0,IF($F$2=1,IF($F$53&lt;(INDEX($G$33:$AJ$33,MATCH($E$18,$G$31:$AJ$31))),KNX$28,KNX$38),KNX$28))</f>
        <v>0</v>
      </c>
      <c r="KOA53" s="775">
        <f t="shared" si="5516"/>
        <v>0</v>
      </c>
      <c r="KOB53" s="775">
        <f t="shared" ref="KOB53" si="5517">IF(OR(KNZ26&lt;$C$18,KNZ26&gt;($C$18+9)),0,IF($F$2=1,IF($F$53&lt;(INDEX($G$33:$AJ$33,MATCH($E$18,$G$31:$AJ$31))),KNZ$28,KNZ$38),KNZ$28))</f>
        <v>0</v>
      </c>
      <c r="KOC53" s="775">
        <f t="shared" ref="KOC53:KOD53" si="5518">IF(OR(KOA26&lt;$C$18,KOA26&gt;($C$18+9)),0,IF($F$2=1,IF($F$53&lt;(INDEX($G$33:$AJ$33,MATCH($E$18,$G$31:$AJ$31))),KOA$28,KOA$38),KOA$28))</f>
        <v>0</v>
      </c>
      <c r="KOD53" s="775">
        <f t="shared" si="5518"/>
        <v>0</v>
      </c>
      <c r="KOE53" s="775">
        <f t="shared" ref="KOE53" si="5519">IF(OR(KOC26&lt;$C$18,KOC26&gt;($C$18+9)),0,IF($F$2=1,IF($F$53&lt;(INDEX($G$33:$AJ$33,MATCH($E$18,$G$31:$AJ$31))),KOC$28,KOC$38),KOC$28))</f>
        <v>0</v>
      </c>
      <c r="KOF53" s="775">
        <f t="shared" ref="KOF53:KOG53" si="5520">IF(OR(KOD26&lt;$C$18,KOD26&gt;($C$18+9)),0,IF($F$2=1,IF($F$53&lt;(INDEX($G$33:$AJ$33,MATCH($E$18,$G$31:$AJ$31))),KOD$28,KOD$38),KOD$28))</f>
        <v>0</v>
      </c>
      <c r="KOG53" s="775">
        <f t="shared" si="5520"/>
        <v>0</v>
      </c>
      <c r="KOH53" s="775">
        <f t="shared" ref="KOH53" si="5521">IF(OR(KOF26&lt;$C$18,KOF26&gt;($C$18+9)),0,IF($F$2=1,IF($F$53&lt;(INDEX($G$33:$AJ$33,MATCH($E$18,$G$31:$AJ$31))),KOF$28,KOF$38),KOF$28))</f>
        <v>0</v>
      </c>
      <c r="KOI53" s="775">
        <f t="shared" ref="KOI53:KOJ53" si="5522">IF(OR(KOG26&lt;$C$18,KOG26&gt;($C$18+9)),0,IF($F$2=1,IF($F$53&lt;(INDEX($G$33:$AJ$33,MATCH($E$18,$G$31:$AJ$31))),KOG$28,KOG$38),KOG$28))</f>
        <v>0</v>
      </c>
      <c r="KOJ53" s="775">
        <f t="shared" si="5522"/>
        <v>0</v>
      </c>
      <c r="KOK53" s="775">
        <f t="shared" ref="KOK53" si="5523">IF(OR(KOI26&lt;$C$18,KOI26&gt;($C$18+9)),0,IF($F$2=1,IF($F$53&lt;(INDEX($G$33:$AJ$33,MATCH($E$18,$G$31:$AJ$31))),KOI$28,KOI$38),KOI$28))</f>
        <v>0</v>
      </c>
      <c r="KOL53" s="775">
        <f t="shared" ref="KOL53:KOM53" si="5524">IF(OR(KOJ26&lt;$C$18,KOJ26&gt;($C$18+9)),0,IF($F$2=1,IF($F$53&lt;(INDEX($G$33:$AJ$33,MATCH($E$18,$G$31:$AJ$31))),KOJ$28,KOJ$38),KOJ$28))</f>
        <v>0</v>
      </c>
      <c r="KOM53" s="775">
        <f t="shared" si="5524"/>
        <v>0</v>
      </c>
      <c r="KON53" s="775">
        <f t="shared" ref="KON53" si="5525">IF(OR(KOL26&lt;$C$18,KOL26&gt;($C$18+9)),0,IF($F$2=1,IF($F$53&lt;(INDEX($G$33:$AJ$33,MATCH($E$18,$G$31:$AJ$31))),KOL$28,KOL$38),KOL$28))</f>
        <v>0</v>
      </c>
      <c r="KOO53" s="775">
        <f t="shared" ref="KOO53:KOP53" si="5526">IF(OR(KOM26&lt;$C$18,KOM26&gt;($C$18+9)),0,IF($F$2=1,IF($F$53&lt;(INDEX($G$33:$AJ$33,MATCH($E$18,$G$31:$AJ$31))),KOM$28,KOM$38),KOM$28))</f>
        <v>0</v>
      </c>
      <c r="KOP53" s="775">
        <f t="shared" si="5526"/>
        <v>0</v>
      </c>
      <c r="KOQ53" s="775">
        <f t="shared" ref="KOQ53" si="5527">IF(OR(KOO26&lt;$C$18,KOO26&gt;($C$18+9)),0,IF($F$2=1,IF($F$53&lt;(INDEX($G$33:$AJ$33,MATCH($E$18,$G$31:$AJ$31))),KOO$28,KOO$38),KOO$28))</f>
        <v>0</v>
      </c>
      <c r="KOR53" s="775">
        <f t="shared" ref="KOR53:KOS53" si="5528">IF(OR(KOP26&lt;$C$18,KOP26&gt;($C$18+9)),0,IF($F$2=1,IF($F$53&lt;(INDEX($G$33:$AJ$33,MATCH($E$18,$G$31:$AJ$31))),KOP$28,KOP$38),KOP$28))</f>
        <v>0</v>
      </c>
      <c r="KOS53" s="775">
        <f t="shared" si="5528"/>
        <v>0</v>
      </c>
      <c r="KOT53" s="775">
        <f t="shared" ref="KOT53" si="5529">IF(OR(KOR26&lt;$C$18,KOR26&gt;($C$18+9)),0,IF($F$2=1,IF($F$53&lt;(INDEX($G$33:$AJ$33,MATCH($E$18,$G$31:$AJ$31))),KOR$28,KOR$38),KOR$28))</f>
        <v>0</v>
      </c>
      <c r="KOU53" s="775">
        <f t="shared" ref="KOU53:KOV53" si="5530">IF(OR(KOS26&lt;$C$18,KOS26&gt;($C$18+9)),0,IF($F$2=1,IF($F$53&lt;(INDEX($G$33:$AJ$33,MATCH($E$18,$G$31:$AJ$31))),KOS$28,KOS$38),KOS$28))</f>
        <v>0</v>
      </c>
      <c r="KOV53" s="775">
        <f t="shared" si="5530"/>
        <v>0</v>
      </c>
      <c r="KOW53" s="775">
        <f t="shared" ref="KOW53" si="5531">IF(OR(KOU26&lt;$C$18,KOU26&gt;($C$18+9)),0,IF($F$2=1,IF($F$53&lt;(INDEX($G$33:$AJ$33,MATCH($E$18,$G$31:$AJ$31))),KOU$28,KOU$38),KOU$28))</f>
        <v>0</v>
      </c>
      <c r="KOX53" s="775">
        <f t="shared" ref="KOX53:KOY53" si="5532">IF(OR(KOV26&lt;$C$18,KOV26&gt;($C$18+9)),0,IF($F$2=1,IF($F$53&lt;(INDEX($G$33:$AJ$33,MATCH($E$18,$G$31:$AJ$31))),KOV$28,KOV$38),KOV$28))</f>
        <v>0</v>
      </c>
      <c r="KOY53" s="775">
        <f t="shared" si="5532"/>
        <v>0</v>
      </c>
      <c r="KOZ53" s="775">
        <f t="shared" ref="KOZ53" si="5533">IF(OR(KOX26&lt;$C$18,KOX26&gt;($C$18+9)),0,IF($F$2=1,IF($F$53&lt;(INDEX($G$33:$AJ$33,MATCH($E$18,$G$31:$AJ$31))),KOX$28,KOX$38),KOX$28))</f>
        <v>0</v>
      </c>
      <c r="KPA53" s="775">
        <f t="shared" ref="KPA53:KPB53" si="5534">IF(OR(KOY26&lt;$C$18,KOY26&gt;($C$18+9)),0,IF($F$2=1,IF($F$53&lt;(INDEX($G$33:$AJ$33,MATCH($E$18,$G$31:$AJ$31))),KOY$28,KOY$38),KOY$28))</f>
        <v>0</v>
      </c>
      <c r="KPB53" s="775">
        <f t="shared" si="5534"/>
        <v>0</v>
      </c>
      <c r="KPC53" s="775">
        <f t="shared" ref="KPC53" si="5535">IF(OR(KPA26&lt;$C$18,KPA26&gt;($C$18+9)),0,IF($F$2=1,IF($F$53&lt;(INDEX($G$33:$AJ$33,MATCH($E$18,$G$31:$AJ$31))),KPA$28,KPA$38),KPA$28))</f>
        <v>0</v>
      </c>
      <c r="KPD53" s="775">
        <f t="shared" ref="KPD53:KPE53" si="5536">IF(OR(KPB26&lt;$C$18,KPB26&gt;($C$18+9)),0,IF($F$2=1,IF($F$53&lt;(INDEX($G$33:$AJ$33,MATCH($E$18,$G$31:$AJ$31))),KPB$28,KPB$38),KPB$28))</f>
        <v>0</v>
      </c>
      <c r="KPE53" s="775">
        <f t="shared" si="5536"/>
        <v>0</v>
      </c>
      <c r="KPF53" s="775">
        <f t="shared" ref="KPF53" si="5537">IF(OR(KPD26&lt;$C$18,KPD26&gt;($C$18+9)),0,IF($F$2=1,IF($F$53&lt;(INDEX($G$33:$AJ$33,MATCH($E$18,$G$31:$AJ$31))),KPD$28,KPD$38),KPD$28))</f>
        <v>0</v>
      </c>
      <c r="KPG53" s="775">
        <f t="shared" ref="KPG53:KPH53" si="5538">IF(OR(KPE26&lt;$C$18,KPE26&gt;($C$18+9)),0,IF($F$2=1,IF($F$53&lt;(INDEX($G$33:$AJ$33,MATCH($E$18,$G$31:$AJ$31))),KPE$28,KPE$38),KPE$28))</f>
        <v>0</v>
      </c>
      <c r="KPH53" s="775">
        <f t="shared" si="5538"/>
        <v>0</v>
      </c>
      <c r="KPI53" s="775">
        <f t="shared" ref="KPI53" si="5539">IF(OR(KPG26&lt;$C$18,KPG26&gt;($C$18+9)),0,IF($F$2=1,IF($F$53&lt;(INDEX($G$33:$AJ$33,MATCH($E$18,$G$31:$AJ$31))),KPG$28,KPG$38),KPG$28))</f>
        <v>0</v>
      </c>
      <c r="KPJ53" s="775">
        <f t="shared" ref="KPJ53:KPK53" si="5540">IF(OR(KPH26&lt;$C$18,KPH26&gt;($C$18+9)),0,IF($F$2=1,IF($F$53&lt;(INDEX($G$33:$AJ$33,MATCH($E$18,$G$31:$AJ$31))),KPH$28,KPH$38),KPH$28))</f>
        <v>0</v>
      </c>
      <c r="KPK53" s="775">
        <f t="shared" si="5540"/>
        <v>0</v>
      </c>
      <c r="KPL53" s="775">
        <f t="shared" ref="KPL53" si="5541">IF(OR(KPJ26&lt;$C$18,KPJ26&gt;($C$18+9)),0,IF($F$2=1,IF($F$53&lt;(INDEX($G$33:$AJ$33,MATCH($E$18,$G$31:$AJ$31))),KPJ$28,KPJ$38),KPJ$28))</f>
        <v>0</v>
      </c>
      <c r="KPM53" s="775">
        <f t="shared" ref="KPM53:KPN53" si="5542">IF(OR(KPK26&lt;$C$18,KPK26&gt;($C$18+9)),0,IF($F$2=1,IF($F$53&lt;(INDEX($G$33:$AJ$33,MATCH($E$18,$G$31:$AJ$31))),KPK$28,KPK$38),KPK$28))</f>
        <v>0</v>
      </c>
      <c r="KPN53" s="775">
        <f t="shared" si="5542"/>
        <v>0</v>
      </c>
      <c r="KPO53" s="775">
        <f t="shared" ref="KPO53" si="5543">IF(OR(KPM26&lt;$C$18,KPM26&gt;($C$18+9)),0,IF($F$2=1,IF($F$53&lt;(INDEX($G$33:$AJ$33,MATCH($E$18,$G$31:$AJ$31))),KPM$28,KPM$38),KPM$28))</f>
        <v>0</v>
      </c>
      <c r="KPP53" s="775">
        <f t="shared" ref="KPP53:KPQ53" si="5544">IF(OR(KPN26&lt;$C$18,KPN26&gt;($C$18+9)),0,IF($F$2=1,IF($F$53&lt;(INDEX($G$33:$AJ$33,MATCH($E$18,$G$31:$AJ$31))),KPN$28,KPN$38),KPN$28))</f>
        <v>0</v>
      </c>
      <c r="KPQ53" s="775">
        <f t="shared" si="5544"/>
        <v>0</v>
      </c>
      <c r="KPR53" s="775">
        <f t="shared" ref="KPR53" si="5545">IF(OR(KPP26&lt;$C$18,KPP26&gt;($C$18+9)),0,IF($F$2=1,IF($F$53&lt;(INDEX($G$33:$AJ$33,MATCH($E$18,$G$31:$AJ$31))),KPP$28,KPP$38),KPP$28))</f>
        <v>0</v>
      </c>
      <c r="KPS53" s="775">
        <f t="shared" ref="KPS53:KPT53" si="5546">IF(OR(KPQ26&lt;$C$18,KPQ26&gt;($C$18+9)),0,IF($F$2=1,IF($F$53&lt;(INDEX($G$33:$AJ$33,MATCH($E$18,$G$31:$AJ$31))),KPQ$28,KPQ$38),KPQ$28))</f>
        <v>0</v>
      </c>
      <c r="KPT53" s="775">
        <f t="shared" si="5546"/>
        <v>0</v>
      </c>
      <c r="KPU53" s="775">
        <f t="shared" ref="KPU53" si="5547">IF(OR(KPS26&lt;$C$18,KPS26&gt;($C$18+9)),0,IF($F$2=1,IF($F$53&lt;(INDEX($G$33:$AJ$33,MATCH($E$18,$G$31:$AJ$31))),KPS$28,KPS$38),KPS$28))</f>
        <v>0</v>
      </c>
      <c r="KPV53" s="775">
        <f t="shared" ref="KPV53:KPW53" si="5548">IF(OR(KPT26&lt;$C$18,KPT26&gt;($C$18+9)),0,IF($F$2=1,IF($F$53&lt;(INDEX($G$33:$AJ$33,MATCH($E$18,$G$31:$AJ$31))),KPT$28,KPT$38),KPT$28))</f>
        <v>0</v>
      </c>
      <c r="KPW53" s="775">
        <f t="shared" si="5548"/>
        <v>0</v>
      </c>
      <c r="KPX53" s="775">
        <f t="shared" ref="KPX53" si="5549">IF(OR(KPV26&lt;$C$18,KPV26&gt;($C$18+9)),0,IF($F$2=1,IF($F$53&lt;(INDEX($G$33:$AJ$33,MATCH($E$18,$G$31:$AJ$31))),KPV$28,KPV$38),KPV$28))</f>
        <v>0</v>
      </c>
      <c r="KPY53" s="775">
        <f t="shared" ref="KPY53:KPZ53" si="5550">IF(OR(KPW26&lt;$C$18,KPW26&gt;($C$18+9)),0,IF($F$2=1,IF($F$53&lt;(INDEX($G$33:$AJ$33,MATCH($E$18,$G$31:$AJ$31))),KPW$28,KPW$38),KPW$28))</f>
        <v>0</v>
      </c>
      <c r="KPZ53" s="775">
        <f t="shared" si="5550"/>
        <v>0</v>
      </c>
      <c r="KQA53" s="775">
        <f t="shared" ref="KQA53" si="5551">IF(OR(KPY26&lt;$C$18,KPY26&gt;($C$18+9)),0,IF($F$2=1,IF($F$53&lt;(INDEX($G$33:$AJ$33,MATCH($E$18,$G$31:$AJ$31))),KPY$28,KPY$38),KPY$28))</f>
        <v>0</v>
      </c>
      <c r="KQB53" s="775">
        <f t="shared" ref="KQB53:KQC53" si="5552">IF(OR(KPZ26&lt;$C$18,KPZ26&gt;($C$18+9)),0,IF($F$2=1,IF($F$53&lt;(INDEX($G$33:$AJ$33,MATCH($E$18,$G$31:$AJ$31))),KPZ$28,KPZ$38),KPZ$28))</f>
        <v>0</v>
      </c>
      <c r="KQC53" s="775">
        <f t="shared" si="5552"/>
        <v>0</v>
      </c>
      <c r="KQD53" s="775">
        <f t="shared" ref="KQD53" si="5553">IF(OR(KQB26&lt;$C$18,KQB26&gt;($C$18+9)),0,IF($F$2=1,IF($F$53&lt;(INDEX($G$33:$AJ$33,MATCH($E$18,$G$31:$AJ$31))),KQB$28,KQB$38),KQB$28))</f>
        <v>0</v>
      </c>
      <c r="KQE53" s="775">
        <f t="shared" ref="KQE53:KQF53" si="5554">IF(OR(KQC26&lt;$C$18,KQC26&gt;($C$18+9)),0,IF($F$2=1,IF($F$53&lt;(INDEX($G$33:$AJ$33,MATCH($E$18,$G$31:$AJ$31))),KQC$28,KQC$38),KQC$28))</f>
        <v>0</v>
      </c>
      <c r="KQF53" s="775">
        <f t="shared" si="5554"/>
        <v>0</v>
      </c>
      <c r="KQG53" s="775">
        <f t="shared" ref="KQG53" si="5555">IF(OR(KQE26&lt;$C$18,KQE26&gt;($C$18+9)),0,IF($F$2=1,IF($F$53&lt;(INDEX($G$33:$AJ$33,MATCH($E$18,$G$31:$AJ$31))),KQE$28,KQE$38),KQE$28))</f>
        <v>0</v>
      </c>
      <c r="KQH53" s="775">
        <f t="shared" ref="KQH53:KQI53" si="5556">IF(OR(KQF26&lt;$C$18,KQF26&gt;($C$18+9)),0,IF($F$2=1,IF($F$53&lt;(INDEX($G$33:$AJ$33,MATCH($E$18,$G$31:$AJ$31))),KQF$28,KQF$38),KQF$28))</f>
        <v>0</v>
      </c>
      <c r="KQI53" s="775">
        <f t="shared" si="5556"/>
        <v>0</v>
      </c>
      <c r="KQJ53" s="775">
        <f t="shared" ref="KQJ53" si="5557">IF(OR(KQH26&lt;$C$18,KQH26&gt;($C$18+9)),0,IF($F$2=1,IF($F$53&lt;(INDEX($G$33:$AJ$33,MATCH($E$18,$G$31:$AJ$31))),KQH$28,KQH$38),KQH$28))</f>
        <v>0</v>
      </c>
      <c r="KQK53" s="775">
        <f t="shared" ref="KQK53:KQL53" si="5558">IF(OR(KQI26&lt;$C$18,KQI26&gt;($C$18+9)),0,IF($F$2=1,IF($F$53&lt;(INDEX($G$33:$AJ$33,MATCH($E$18,$G$31:$AJ$31))),KQI$28,KQI$38),KQI$28))</f>
        <v>0</v>
      </c>
      <c r="KQL53" s="775">
        <f t="shared" si="5558"/>
        <v>0</v>
      </c>
      <c r="KQM53" s="775">
        <f t="shared" ref="KQM53" si="5559">IF(OR(KQK26&lt;$C$18,KQK26&gt;($C$18+9)),0,IF($F$2=1,IF($F$53&lt;(INDEX($G$33:$AJ$33,MATCH($E$18,$G$31:$AJ$31))),KQK$28,KQK$38),KQK$28))</f>
        <v>0</v>
      </c>
      <c r="KQN53" s="775">
        <f t="shared" ref="KQN53:KQO53" si="5560">IF(OR(KQL26&lt;$C$18,KQL26&gt;($C$18+9)),0,IF($F$2=1,IF($F$53&lt;(INDEX($G$33:$AJ$33,MATCH($E$18,$G$31:$AJ$31))),KQL$28,KQL$38),KQL$28))</f>
        <v>0</v>
      </c>
      <c r="KQO53" s="775">
        <f t="shared" si="5560"/>
        <v>0</v>
      </c>
      <c r="KQP53" s="775">
        <f t="shared" ref="KQP53" si="5561">IF(OR(KQN26&lt;$C$18,KQN26&gt;($C$18+9)),0,IF($F$2=1,IF($F$53&lt;(INDEX($G$33:$AJ$33,MATCH($E$18,$G$31:$AJ$31))),KQN$28,KQN$38),KQN$28))</f>
        <v>0</v>
      </c>
      <c r="KQQ53" s="775">
        <f t="shared" ref="KQQ53:KQR53" si="5562">IF(OR(KQO26&lt;$C$18,KQO26&gt;($C$18+9)),0,IF($F$2=1,IF($F$53&lt;(INDEX($G$33:$AJ$33,MATCH($E$18,$G$31:$AJ$31))),KQO$28,KQO$38),KQO$28))</f>
        <v>0</v>
      </c>
      <c r="KQR53" s="775">
        <f t="shared" si="5562"/>
        <v>0</v>
      </c>
      <c r="KQS53" s="775">
        <f t="shared" ref="KQS53" si="5563">IF(OR(KQQ26&lt;$C$18,KQQ26&gt;($C$18+9)),0,IF($F$2=1,IF($F$53&lt;(INDEX($G$33:$AJ$33,MATCH($E$18,$G$31:$AJ$31))),KQQ$28,KQQ$38),KQQ$28))</f>
        <v>0</v>
      </c>
      <c r="KQT53" s="775">
        <f t="shared" ref="KQT53:KQU53" si="5564">IF(OR(KQR26&lt;$C$18,KQR26&gt;($C$18+9)),0,IF($F$2=1,IF($F$53&lt;(INDEX($G$33:$AJ$33,MATCH($E$18,$G$31:$AJ$31))),KQR$28,KQR$38),KQR$28))</f>
        <v>0</v>
      </c>
      <c r="KQU53" s="775">
        <f t="shared" si="5564"/>
        <v>0</v>
      </c>
      <c r="KQV53" s="775">
        <f t="shared" ref="KQV53" si="5565">IF(OR(KQT26&lt;$C$18,KQT26&gt;($C$18+9)),0,IF($F$2=1,IF($F$53&lt;(INDEX($G$33:$AJ$33,MATCH($E$18,$G$31:$AJ$31))),KQT$28,KQT$38),KQT$28))</f>
        <v>0</v>
      </c>
      <c r="KQW53" s="775">
        <f t="shared" ref="KQW53:KQX53" si="5566">IF(OR(KQU26&lt;$C$18,KQU26&gt;($C$18+9)),0,IF($F$2=1,IF($F$53&lt;(INDEX($G$33:$AJ$33,MATCH($E$18,$G$31:$AJ$31))),KQU$28,KQU$38),KQU$28))</f>
        <v>0</v>
      </c>
      <c r="KQX53" s="775">
        <f t="shared" si="5566"/>
        <v>0</v>
      </c>
      <c r="KQY53" s="775">
        <f t="shared" ref="KQY53" si="5567">IF(OR(KQW26&lt;$C$18,KQW26&gt;($C$18+9)),0,IF($F$2=1,IF($F$53&lt;(INDEX($G$33:$AJ$33,MATCH($E$18,$G$31:$AJ$31))),KQW$28,KQW$38),KQW$28))</f>
        <v>0</v>
      </c>
      <c r="KQZ53" s="775">
        <f t="shared" ref="KQZ53:KRA53" si="5568">IF(OR(KQX26&lt;$C$18,KQX26&gt;($C$18+9)),0,IF($F$2=1,IF($F$53&lt;(INDEX($G$33:$AJ$33,MATCH($E$18,$G$31:$AJ$31))),KQX$28,KQX$38),KQX$28))</f>
        <v>0</v>
      </c>
      <c r="KRA53" s="775">
        <f t="shared" si="5568"/>
        <v>0</v>
      </c>
      <c r="KRB53" s="775">
        <f t="shared" ref="KRB53" si="5569">IF(OR(KQZ26&lt;$C$18,KQZ26&gt;($C$18+9)),0,IF($F$2=1,IF($F$53&lt;(INDEX($G$33:$AJ$33,MATCH($E$18,$G$31:$AJ$31))),KQZ$28,KQZ$38),KQZ$28))</f>
        <v>0</v>
      </c>
      <c r="KRC53" s="775">
        <f t="shared" ref="KRC53:KRD53" si="5570">IF(OR(KRA26&lt;$C$18,KRA26&gt;($C$18+9)),0,IF($F$2=1,IF($F$53&lt;(INDEX($G$33:$AJ$33,MATCH($E$18,$G$31:$AJ$31))),KRA$28,KRA$38),KRA$28))</f>
        <v>0</v>
      </c>
      <c r="KRD53" s="775">
        <f t="shared" si="5570"/>
        <v>0</v>
      </c>
      <c r="KRE53" s="775">
        <f t="shared" ref="KRE53" si="5571">IF(OR(KRC26&lt;$C$18,KRC26&gt;($C$18+9)),0,IF($F$2=1,IF($F$53&lt;(INDEX($G$33:$AJ$33,MATCH($E$18,$G$31:$AJ$31))),KRC$28,KRC$38),KRC$28))</f>
        <v>0</v>
      </c>
      <c r="KRF53" s="775">
        <f t="shared" ref="KRF53:KRG53" si="5572">IF(OR(KRD26&lt;$C$18,KRD26&gt;($C$18+9)),0,IF($F$2=1,IF($F$53&lt;(INDEX($G$33:$AJ$33,MATCH($E$18,$G$31:$AJ$31))),KRD$28,KRD$38),KRD$28))</f>
        <v>0</v>
      </c>
      <c r="KRG53" s="775">
        <f t="shared" si="5572"/>
        <v>0</v>
      </c>
      <c r="KRH53" s="775">
        <f t="shared" ref="KRH53" si="5573">IF(OR(KRF26&lt;$C$18,KRF26&gt;($C$18+9)),0,IF($F$2=1,IF($F$53&lt;(INDEX($G$33:$AJ$33,MATCH($E$18,$G$31:$AJ$31))),KRF$28,KRF$38),KRF$28))</f>
        <v>0</v>
      </c>
      <c r="KRI53" s="775">
        <f t="shared" ref="KRI53:KRJ53" si="5574">IF(OR(KRG26&lt;$C$18,KRG26&gt;($C$18+9)),0,IF($F$2=1,IF($F$53&lt;(INDEX($G$33:$AJ$33,MATCH($E$18,$G$31:$AJ$31))),KRG$28,KRG$38),KRG$28))</f>
        <v>0</v>
      </c>
      <c r="KRJ53" s="775">
        <f t="shared" si="5574"/>
        <v>0</v>
      </c>
      <c r="KRK53" s="775">
        <f t="shared" ref="KRK53" si="5575">IF(OR(KRI26&lt;$C$18,KRI26&gt;($C$18+9)),0,IF($F$2=1,IF($F$53&lt;(INDEX($G$33:$AJ$33,MATCH($E$18,$G$31:$AJ$31))),KRI$28,KRI$38),KRI$28))</f>
        <v>0</v>
      </c>
      <c r="KRL53" s="775">
        <f t="shared" ref="KRL53:KRM53" si="5576">IF(OR(KRJ26&lt;$C$18,KRJ26&gt;($C$18+9)),0,IF($F$2=1,IF($F$53&lt;(INDEX($G$33:$AJ$33,MATCH($E$18,$G$31:$AJ$31))),KRJ$28,KRJ$38),KRJ$28))</f>
        <v>0</v>
      </c>
      <c r="KRM53" s="775">
        <f t="shared" si="5576"/>
        <v>0</v>
      </c>
      <c r="KRN53" s="775">
        <f t="shared" ref="KRN53" si="5577">IF(OR(KRL26&lt;$C$18,KRL26&gt;($C$18+9)),0,IF($F$2=1,IF($F$53&lt;(INDEX($G$33:$AJ$33,MATCH($E$18,$G$31:$AJ$31))),KRL$28,KRL$38),KRL$28))</f>
        <v>0</v>
      </c>
      <c r="KRO53" s="775">
        <f t="shared" ref="KRO53:KRP53" si="5578">IF(OR(KRM26&lt;$C$18,KRM26&gt;($C$18+9)),0,IF($F$2=1,IF($F$53&lt;(INDEX($G$33:$AJ$33,MATCH($E$18,$G$31:$AJ$31))),KRM$28,KRM$38),KRM$28))</f>
        <v>0</v>
      </c>
      <c r="KRP53" s="775">
        <f t="shared" si="5578"/>
        <v>0</v>
      </c>
      <c r="KRQ53" s="775">
        <f t="shared" ref="KRQ53" si="5579">IF(OR(KRO26&lt;$C$18,KRO26&gt;($C$18+9)),0,IF($F$2=1,IF($F$53&lt;(INDEX($G$33:$AJ$33,MATCH($E$18,$G$31:$AJ$31))),KRO$28,KRO$38),KRO$28))</f>
        <v>0</v>
      </c>
      <c r="KRR53" s="775">
        <f t="shared" ref="KRR53:KRS53" si="5580">IF(OR(KRP26&lt;$C$18,KRP26&gt;($C$18+9)),0,IF($F$2=1,IF($F$53&lt;(INDEX($G$33:$AJ$33,MATCH($E$18,$G$31:$AJ$31))),KRP$28,KRP$38),KRP$28))</f>
        <v>0</v>
      </c>
      <c r="KRS53" s="775">
        <f t="shared" si="5580"/>
        <v>0</v>
      </c>
      <c r="KRT53" s="775">
        <f t="shared" ref="KRT53" si="5581">IF(OR(KRR26&lt;$C$18,KRR26&gt;($C$18+9)),0,IF($F$2=1,IF($F$53&lt;(INDEX($G$33:$AJ$33,MATCH($E$18,$G$31:$AJ$31))),KRR$28,KRR$38),KRR$28))</f>
        <v>0</v>
      </c>
      <c r="KRU53" s="775">
        <f t="shared" ref="KRU53:KRV53" si="5582">IF(OR(KRS26&lt;$C$18,KRS26&gt;($C$18+9)),0,IF($F$2=1,IF($F$53&lt;(INDEX($G$33:$AJ$33,MATCH($E$18,$G$31:$AJ$31))),KRS$28,KRS$38),KRS$28))</f>
        <v>0</v>
      </c>
      <c r="KRV53" s="775">
        <f t="shared" si="5582"/>
        <v>0</v>
      </c>
      <c r="KRW53" s="775">
        <f t="shared" ref="KRW53" si="5583">IF(OR(KRU26&lt;$C$18,KRU26&gt;($C$18+9)),0,IF($F$2=1,IF($F$53&lt;(INDEX($G$33:$AJ$33,MATCH($E$18,$G$31:$AJ$31))),KRU$28,KRU$38),KRU$28))</f>
        <v>0</v>
      </c>
      <c r="KRX53" s="775">
        <f t="shared" ref="KRX53:KRY53" si="5584">IF(OR(KRV26&lt;$C$18,KRV26&gt;($C$18+9)),0,IF($F$2=1,IF($F$53&lt;(INDEX($G$33:$AJ$33,MATCH($E$18,$G$31:$AJ$31))),KRV$28,KRV$38),KRV$28))</f>
        <v>0</v>
      </c>
      <c r="KRY53" s="775">
        <f t="shared" si="5584"/>
        <v>0</v>
      </c>
      <c r="KRZ53" s="775">
        <f t="shared" ref="KRZ53" si="5585">IF(OR(KRX26&lt;$C$18,KRX26&gt;($C$18+9)),0,IF($F$2=1,IF($F$53&lt;(INDEX($G$33:$AJ$33,MATCH($E$18,$G$31:$AJ$31))),KRX$28,KRX$38),KRX$28))</f>
        <v>0</v>
      </c>
      <c r="KSA53" s="775">
        <f t="shared" ref="KSA53:KSB53" si="5586">IF(OR(KRY26&lt;$C$18,KRY26&gt;($C$18+9)),0,IF($F$2=1,IF($F$53&lt;(INDEX($G$33:$AJ$33,MATCH($E$18,$G$31:$AJ$31))),KRY$28,KRY$38),KRY$28))</f>
        <v>0</v>
      </c>
      <c r="KSB53" s="775">
        <f t="shared" si="5586"/>
        <v>0</v>
      </c>
      <c r="KSC53" s="775">
        <f t="shared" ref="KSC53" si="5587">IF(OR(KSA26&lt;$C$18,KSA26&gt;($C$18+9)),0,IF($F$2=1,IF($F$53&lt;(INDEX($G$33:$AJ$33,MATCH($E$18,$G$31:$AJ$31))),KSA$28,KSA$38),KSA$28))</f>
        <v>0</v>
      </c>
      <c r="KSD53" s="775">
        <f t="shared" ref="KSD53:KSE53" si="5588">IF(OR(KSB26&lt;$C$18,KSB26&gt;($C$18+9)),0,IF($F$2=1,IF($F$53&lt;(INDEX($G$33:$AJ$33,MATCH($E$18,$G$31:$AJ$31))),KSB$28,KSB$38),KSB$28))</f>
        <v>0</v>
      </c>
      <c r="KSE53" s="775">
        <f t="shared" si="5588"/>
        <v>0</v>
      </c>
      <c r="KSF53" s="775">
        <f t="shared" ref="KSF53" si="5589">IF(OR(KSD26&lt;$C$18,KSD26&gt;($C$18+9)),0,IF($F$2=1,IF($F$53&lt;(INDEX($G$33:$AJ$33,MATCH($E$18,$G$31:$AJ$31))),KSD$28,KSD$38),KSD$28))</f>
        <v>0</v>
      </c>
      <c r="KSG53" s="775">
        <f t="shared" ref="KSG53:KSH53" si="5590">IF(OR(KSE26&lt;$C$18,KSE26&gt;($C$18+9)),0,IF($F$2=1,IF($F$53&lt;(INDEX($G$33:$AJ$33,MATCH($E$18,$G$31:$AJ$31))),KSE$28,KSE$38),KSE$28))</f>
        <v>0</v>
      </c>
      <c r="KSH53" s="775">
        <f t="shared" si="5590"/>
        <v>0</v>
      </c>
      <c r="KSI53" s="775">
        <f t="shared" ref="KSI53" si="5591">IF(OR(KSG26&lt;$C$18,KSG26&gt;($C$18+9)),0,IF($F$2=1,IF($F$53&lt;(INDEX($G$33:$AJ$33,MATCH($E$18,$G$31:$AJ$31))),KSG$28,KSG$38),KSG$28))</f>
        <v>0</v>
      </c>
      <c r="KSJ53" s="775">
        <f t="shared" ref="KSJ53:KSK53" si="5592">IF(OR(KSH26&lt;$C$18,KSH26&gt;($C$18+9)),0,IF($F$2=1,IF($F$53&lt;(INDEX($G$33:$AJ$33,MATCH($E$18,$G$31:$AJ$31))),KSH$28,KSH$38),KSH$28))</f>
        <v>0</v>
      </c>
      <c r="KSK53" s="775">
        <f t="shared" si="5592"/>
        <v>0</v>
      </c>
      <c r="KSL53" s="775">
        <f t="shared" ref="KSL53" si="5593">IF(OR(KSJ26&lt;$C$18,KSJ26&gt;($C$18+9)),0,IF($F$2=1,IF($F$53&lt;(INDEX($G$33:$AJ$33,MATCH($E$18,$G$31:$AJ$31))),KSJ$28,KSJ$38),KSJ$28))</f>
        <v>0</v>
      </c>
      <c r="KSM53" s="775">
        <f t="shared" ref="KSM53:KSN53" si="5594">IF(OR(KSK26&lt;$C$18,KSK26&gt;($C$18+9)),0,IF($F$2=1,IF($F$53&lt;(INDEX($G$33:$AJ$33,MATCH($E$18,$G$31:$AJ$31))),KSK$28,KSK$38),KSK$28))</f>
        <v>0</v>
      </c>
      <c r="KSN53" s="775">
        <f t="shared" si="5594"/>
        <v>0</v>
      </c>
      <c r="KSO53" s="775">
        <f t="shared" ref="KSO53" si="5595">IF(OR(KSM26&lt;$C$18,KSM26&gt;($C$18+9)),0,IF($F$2=1,IF($F$53&lt;(INDEX($G$33:$AJ$33,MATCH($E$18,$G$31:$AJ$31))),KSM$28,KSM$38),KSM$28))</f>
        <v>0</v>
      </c>
      <c r="KSP53" s="775">
        <f t="shared" ref="KSP53:KSQ53" si="5596">IF(OR(KSN26&lt;$C$18,KSN26&gt;($C$18+9)),0,IF($F$2=1,IF($F$53&lt;(INDEX($G$33:$AJ$33,MATCH($E$18,$G$31:$AJ$31))),KSN$28,KSN$38),KSN$28))</f>
        <v>0</v>
      </c>
      <c r="KSQ53" s="775">
        <f t="shared" si="5596"/>
        <v>0</v>
      </c>
      <c r="KSR53" s="775">
        <f t="shared" ref="KSR53" si="5597">IF(OR(KSP26&lt;$C$18,KSP26&gt;($C$18+9)),0,IF($F$2=1,IF($F$53&lt;(INDEX($G$33:$AJ$33,MATCH($E$18,$G$31:$AJ$31))),KSP$28,KSP$38),KSP$28))</f>
        <v>0</v>
      </c>
      <c r="KSS53" s="775">
        <f t="shared" ref="KSS53:KST53" si="5598">IF(OR(KSQ26&lt;$C$18,KSQ26&gt;($C$18+9)),0,IF($F$2=1,IF($F$53&lt;(INDEX($G$33:$AJ$33,MATCH($E$18,$G$31:$AJ$31))),KSQ$28,KSQ$38),KSQ$28))</f>
        <v>0</v>
      </c>
      <c r="KST53" s="775">
        <f t="shared" si="5598"/>
        <v>0</v>
      </c>
      <c r="KSU53" s="775">
        <f t="shared" ref="KSU53" si="5599">IF(OR(KSS26&lt;$C$18,KSS26&gt;($C$18+9)),0,IF($F$2=1,IF($F$53&lt;(INDEX($G$33:$AJ$33,MATCH($E$18,$G$31:$AJ$31))),KSS$28,KSS$38),KSS$28))</f>
        <v>0</v>
      </c>
      <c r="KSV53" s="775">
        <f t="shared" ref="KSV53:KSW53" si="5600">IF(OR(KST26&lt;$C$18,KST26&gt;($C$18+9)),0,IF($F$2=1,IF($F$53&lt;(INDEX($G$33:$AJ$33,MATCH($E$18,$G$31:$AJ$31))),KST$28,KST$38),KST$28))</f>
        <v>0</v>
      </c>
      <c r="KSW53" s="775">
        <f t="shared" si="5600"/>
        <v>0</v>
      </c>
      <c r="KSX53" s="775">
        <f t="shared" ref="KSX53" si="5601">IF(OR(KSV26&lt;$C$18,KSV26&gt;($C$18+9)),0,IF($F$2=1,IF($F$53&lt;(INDEX($G$33:$AJ$33,MATCH($E$18,$G$31:$AJ$31))),KSV$28,KSV$38),KSV$28))</f>
        <v>0</v>
      </c>
      <c r="KSY53" s="775">
        <f t="shared" ref="KSY53:KSZ53" si="5602">IF(OR(KSW26&lt;$C$18,KSW26&gt;($C$18+9)),0,IF($F$2=1,IF($F$53&lt;(INDEX($G$33:$AJ$33,MATCH($E$18,$G$31:$AJ$31))),KSW$28,KSW$38),KSW$28))</f>
        <v>0</v>
      </c>
      <c r="KSZ53" s="775">
        <f t="shared" si="5602"/>
        <v>0</v>
      </c>
      <c r="KTA53" s="775">
        <f t="shared" ref="KTA53" si="5603">IF(OR(KSY26&lt;$C$18,KSY26&gt;($C$18+9)),0,IF($F$2=1,IF($F$53&lt;(INDEX($G$33:$AJ$33,MATCH($E$18,$G$31:$AJ$31))),KSY$28,KSY$38),KSY$28))</f>
        <v>0</v>
      </c>
      <c r="KTB53" s="775">
        <f t="shared" ref="KTB53:KTC53" si="5604">IF(OR(KSZ26&lt;$C$18,KSZ26&gt;($C$18+9)),0,IF($F$2=1,IF($F$53&lt;(INDEX($G$33:$AJ$33,MATCH($E$18,$G$31:$AJ$31))),KSZ$28,KSZ$38),KSZ$28))</f>
        <v>0</v>
      </c>
      <c r="KTC53" s="775">
        <f t="shared" si="5604"/>
        <v>0</v>
      </c>
      <c r="KTD53" s="775">
        <f t="shared" ref="KTD53" si="5605">IF(OR(KTB26&lt;$C$18,KTB26&gt;($C$18+9)),0,IF($F$2=1,IF($F$53&lt;(INDEX($G$33:$AJ$33,MATCH($E$18,$G$31:$AJ$31))),KTB$28,KTB$38),KTB$28))</f>
        <v>0</v>
      </c>
      <c r="KTE53" s="775">
        <f t="shared" ref="KTE53:KTF53" si="5606">IF(OR(KTC26&lt;$C$18,KTC26&gt;($C$18+9)),0,IF($F$2=1,IF($F$53&lt;(INDEX($G$33:$AJ$33,MATCH($E$18,$G$31:$AJ$31))),KTC$28,KTC$38),KTC$28))</f>
        <v>0</v>
      </c>
      <c r="KTF53" s="775">
        <f t="shared" si="5606"/>
        <v>0</v>
      </c>
      <c r="KTG53" s="775">
        <f t="shared" ref="KTG53" si="5607">IF(OR(KTE26&lt;$C$18,KTE26&gt;($C$18+9)),0,IF($F$2=1,IF($F$53&lt;(INDEX($G$33:$AJ$33,MATCH($E$18,$G$31:$AJ$31))),KTE$28,KTE$38),KTE$28))</f>
        <v>0</v>
      </c>
      <c r="KTH53" s="775">
        <f t="shared" ref="KTH53:KTI53" si="5608">IF(OR(KTF26&lt;$C$18,KTF26&gt;($C$18+9)),0,IF($F$2=1,IF($F$53&lt;(INDEX($G$33:$AJ$33,MATCH($E$18,$G$31:$AJ$31))),KTF$28,KTF$38),KTF$28))</f>
        <v>0</v>
      </c>
      <c r="KTI53" s="775">
        <f t="shared" si="5608"/>
        <v>0</v>
      </c>
      <c r="KTJ53" s="775">
        <f t="shared" ref="KTJ53" si="5609">IF(OR(KTH26&lt;$C$18,KTH26&gt;($C$18+9)),0,IF($F$2=1,IF($F$53&lt;(INDEX($G$33:$AJ$33,MATCH($E$18,$G$31:$AJ$31))),KTH$28,KTH$38),KTH$28))</f>
        <v>0</v>
      </c>
      <c r="KTK53" s="775">
        <f t="shared" ref="KTK53:KTL53" si="5610">IF(OR(KTI26&lt;$C$18,KTI26&gt;($C$18+9)),0,IF($F$2=1,IF($F$53&lt;(INDEX($G$33:$AJ$33,MATCH($E$18,$G$31:$AJ$31))),KTI$28,KTI$38),KTI$28))</f>
        <v>0</v>
      </c>
      <c r="KTL53" s="775">
        <f t="shared" si="5610"/>
        <v>0</v>
      </c>
      <c r="KTM53" s="775">
        <f t="shared" ref="KTM53" si="5611">IF(OR(KTK26&lt;$C$18,KTK26&gt;($C$18+9)),0,IF($F$2=1,IF($F$53&lt;(INDEX($G$33:$AJ$33,MATCH($E$18,$G$31:$AJ$31))),KTK$28,KTK$38),KTK$28))</f>
        <v>0</v>
      </c>
      <c r="KTN53" s="775">
        <f t="shared" ref="KTN53:KTO53" si="5612">IF(OR(KTL26&lt;$C$18,KTL26&gt;($C$18+9)),0,IF($F$2=1,IF($F$53&lt;(INDEX($G$33:$AJ$33,MATCH($E$18,$G$31:$AJ$31))),KTL$28,KTL$38),KTL$28))</f>
        <v>0</v>
      </c>
      <c r="KTO53" s="775">
        <f t="shared" si="5612"/>
        <v>0</v>
      </c>
      <c r="KTP53" s="775">
        <f t="shared" ref="KTP53" si="5613">IF(OR(KTN26&lt;$C$18,KTN26&gt;($C$18+9)),0,IF($F$2=1,IF($F$53&lt;(INDEX($G$33:$AJ$33,MATCH($E$18,$G$31:$AJ$31))),KTN$28,KTN$38),KTN$28))</f>
        <v>0</v>
      </c>
      <c r="KTQ53" s="775">
        <f t="shared" ref="KTQ53:KTR53" si="5614">IF(OR(KTO26&lt;$C$18,KTO26&gt;($C$18+9)),0,IF($F$2=1,IF($F$53&lt;(INDEX($G$33:$AJ$33,MATCH($E$18,$G$31:$AJ$31))),KTO$28,KTO$38),KTO$28))</f>
        <v>0</v>
      </c>
      <c r="KTR53" s="775">
        <f t="shared" si="5614"/>
        <v>0</v>
      </c>
      <c r="KTS53" s="775">
        <f t="shared" ref="KTS53" si="5615">IF(OR(KTQ26&lt;$C$18,KTQ26&gt;($C$18+9)),0,IF($F$2=1,IF($F$53&lt;(INDEX($G$33:$AJ$33,MATCH($E$18,$G$31:$AJ$31))),KTQ$28,KTQ$38),KTQ$28))</f>
        <v>0</v>
      </c>
      <c r="KTT53" s="775">
        <f t="shared" ref="KTT53:KTU53" si="5616">IF(OR(KTR26&lt;$C$18,KTR26&gt;($C$18+9)),0,IF($F$2=1,IF($F$53&lt;(INDEX($G$33:$AJ$33,MATCH($E$18,$G$31:$AJ$31))),KTR$28,KTR$38),KTR$28))</f>
        <v>0</v>
      </c>
      <c r="KTU53" s="775">
        <f t="shared" si="5616"/>
        <v>0</v>
      </c>
      <c r="KTV53" s="775">
        <f t="shared" ref="KTV53" si="5617">IF(OR(KTT26&lt;$C$18,KTT26&gt;($C$18+9)),0,IF($F$2=1,IF($F$53&lt;(INDEX($G$33:$AJ$33,MATCH($E$18,$G$31:$AJ$31))),KTT$28,KTT$38),KTT$28))</f>
        <v>0</v>
      </c>
      <c r="KTW53" s="775">
        <f t="shared" ref="KTW53:KTX53" si="5618">IF(OR(KTU26&lt;$C$18,KTU26&gt;($C$18+9)),0,IF($F$2=1,IF($F$53&lt;(INDEX($G$33:$AJ$33,MATCH($E$18,$G$31:$AJ$31))),KTU$28,KTU$38),KTU$28))</f>
        <v>0</v>
      </c>
      <c r="KTX53" s="775">
        <f t="shared" si="5618"/>
        <v>0</v>
      </c>
      <c r="KTY53" s="775">
        <f t="shared" ref="KTY53" si="5619">IF(OR(KTW26&lt;$C$18,KTW26&gt;($C$18+9)),0,IF($F$2=1,IF($F$53&lt;(INDEX($G$33:$AJ$33,MATCH($E$18,$G$31:$AJ$31))),KTW$28,KTW$38),KTW$28))</f>
        <v>0</v>
      </c>
      <c r="KTZ53" s="775">
        <f t="shared" ref="KTZ53:KUA53" si="5620">IF(OR(KTX26&lt;$C$18,KTX26&gt;($C$18+9)),0,IF($F$2=1,IF($F$53&lt;(INDEX($G$33:$AJ$33,MATCH($E$18,$G$31:$AJ$31))),KTX$28,KTX$38),KTX$28))</f>
        <v>0</v>
      </c>
      <c r="KUA53" s="775">
        <f t="shared" si="5620"/>
        <v>0</v>
      </c>
      <c r="KUB53" s="775">
        <f t="shared" ref="KUB53" si="5621">IF(OR(KTZ26&lt;$C$18,KTZ26&gt;($C$18+9)),0,IF($F$2=1,IF($F$53&lt;(INDEX($G$33:$AJ$33,MATCH($E$18,$G$31:$AJ$31))),KTZ$28,KTZ$38),KTZ$28))</f>
        <v>0</v>
      </c>
      <c r="KUC53" s="775">
        <f t="shared" ref="KUC53:KUD53" si="5622">IF(OR(KUA26&lt;$C$18,KUA26&gt;($C$18+9)),0,IF($F$2=1,IF($F$53&lt;(INDEX($G$33:$AJ$33,MATCH($E$18,$G$31:$AJ$31))),KUA$28,KUA$38),KUA$28))</f>
        <v>0</v>
      </c>
      <c r="KUD53" s="775">
        <f t="shared" si="5622"/>
        <v>0</v>
      </c>
      <c r="KUE53" s="775">
        <f t="shared" ref="KUE53" si="5623">IF(OR(KUC26&lt;$C$18,KUC26&gt;($C$18+9)),0,IF($F$2=1,IF($F$53&lt;(INDEX($G$33:$AJ$33,MATCH($E$18,$G$31:$AJ$31))),KUC$28,KUC$38),KUC$28))</f>
        <v>0</v>
      </c>
      <c r="KUF53" s="775">
        <f t="shared" ref="KUF53:KUG53" si="5624">IF(OR(KUD26&lt;$C$18,KUD26&gt;($C$18+9)),0,IF($F$2=1,IF($F$53&lt;(INDEX($G$33:$AJ$33,MATCH($E$18,$G$31:$AJ$31))),KUD$28,KUD$38),KUD$28))</f>
        <v>0</v>
      </c>
      <c r="KUG53" s="775">
        <f t="shared" si="5624"/>
        <v>0</v>
      </c>
      <c r="KUH53" s="775">
        <f t="shared" ref="KUH53" si="5625">IF(OR(KUF26&lt;$C$18,KUF26&gt;($C$18+9)),0,IF($F$2=1,IF($F$53&lt;(INDEX($G$33:$AJ$33,MATCH($E$18,$G$31:$AJ$31))),KUF$28,KUF$38),KUF$28))</f>
        <v>0</v>
      </c>
      <c r="KUI53" s="775">
        <f t="shared" ref="KUI53:KUJ53" si="5626">IF(OR(KUG26&lt;$C$18,KUG26&gt;($C$18+9)),0,IF($F$2=1,IF($F$53&lt;(INDEX($G$33:$AJ$33,MATCH($E$18,$G$31:$AJ$31))),KUG$28,KUG$38),KUG$28))</f>
        <v>0</v>
      </c>
      <c r="KUJ53" s="775">
        <f t="shared" si="5626"/>
        <v>0</v>
      </c>
      <c r="KUK53" s="775">
        <f t="shared" ref="KUK53" si="5627">IF(OR(KUI26&lt;$C$18,KUI26&gt;($C$18+9)),0,IF($F$2=1,IF($F$53&lt;(INDEX($G$33:$AJ$33,MATCH($E$18,$G$31:$AJ$31))),KUI$28,KUI$38),KUI$28))</f>
        <v>0</v>
      </c>
      <c r="KUL53" s="775">
        <f t="shared" ref="KUL53:KUM53" si="5628">IF(OR(KUJ26&lt;$C$18,KUJ26&gt;($C$18+9)),0,IF($F$2=1,IF($F$53&lt;(INDEX($G$33:$AJ$33,MATCH($E$18,$G$31:$AJ$31))),KUJ$28,KUJ$38),KUJ$28))</f>
        <v>0</v>
      </c>
      <c r="KUM53" s="775">
        <f t="shared" si="5628"/>
        <v>0</v>
      </c>
      <c r="KUN53" s="775">
        <f t="shared" ref="KUN53" si="5629">IF(OR(KUL26&lt;$C$18,KUL26&gt;($C$18+9)),0,IF($F$2=1,IF($F$53&lt;(INDEX($G$33:$AJ$33,MATCH($E$18,$G$31:$AJ$31))),KUL$28,KUL$38),KUL$28))</f>
        <v>0</v>
      </c>
      <c r="KUO53" s="775">
        <f t="shared" ref="KUO53:KUP53" si="5630">IF(OR(KUM26&lt;$C$18,KUM26&gt;($C$18+9)),0,IF($F$2=1,IF($F$53&lt;(INDEX($G$33:$AJ$33,MATCH($E$18,$G$31:$AJ$31))),KUM$28,KUM$38),KUM$28))</f>
        <v>0</v>
      </c>
      <c r="KUP53" s="775">
        <f t="shared" si="5630"/>
        <v>0</v>
      </c>
      <c r="KUQ53" s="775">
        <f t="shared" ref="KUQ53" si="5631">IF(OR(KUO26&lt;$C$18,KUO26&gt;($C$18+9)),0,IF($F$2=1,IF($F$53&lt;(INDEX($G$33:$AJ$33,MATCH($E$18,$G$31:$AJ$31))),KUO$28,KUO$38),KUO$28))</f>
        <v>0</v>
      </c>
      <c r="KUR53" s="775">
        <f t="shared" ref="KUR53:KUS53" si="5632">IF(OR(KUP26&lt;$C$18,KUP26&gt;($C$18+9)),0,IF($F$2=1,IF($F$53&lt;(INDEX($G$33:$AJ$33,MATCH($E$18,$G$31:$AJ$31))),KUP$28,KUP$38),KUP$28))</f>
        <v>0</v>
      </c>
      <c r="KUS53" s="775">
        <f t="shared" si="5632"/>
        <v>0</v>
      </c>
      <c r="KUT53" s="775">
        <f t="shared" ref="KUT53" si="5633">IF(OR(KUR26&lt;$C$18,KUR26&gt;($C$18+9)),0,IF($F$2=1,IF($F$53&lt;(INDEX($G$33:$AJ$33,MATCH($E$18,$G$31:$AJ$31))),KUR$28,KUR$38),KUR$28))</f>
        <v>0</v>
      </c>
      <c r="KUU53" s="775">
        <f t="shared" ref="KUU53:KUV53" si="5634">IF(OR(KUS26&lt;$C$18,KUS26&gt;($C$18+9)),0,IF($F$2=1,IF($F$53&lt;(INDEX($G$33:$AJ$33,MATCH($E$18,$G$31:$AJ$31))),KUS$28,KUS$38),KUS$28))</f>
        <v>0</v>
      </c>
      <c r="KUV53" s="775">
        <f t="shared" si="5634"/>
        <v>0</v>
      </c>
      <c r="KUW53" s="775">
        <f t="shared" ref="KUW53" si="5635">IF(OR(KUU26&lt;$C$18,KUU26&gt;($C$18+9)),0,IF($F$2=1,IF($F$53&lt;(INDEX($G$33:$AJ$33,MATCH($E$18,$G$31:$AJ$31))),KUU$28,KUU$38),KUU$28))</f>
        <v>0</v>
      </c>
      <c r="KUX53" s="775">
        <f t="shared" ref="KUX53:KUY53" si="5636">IF(OR(KUV26&lt;$C$18,KUV26&gt;($C$18+9)),0,IF($F$2=1,IF($F$53&lt;(INDEX($G$33:$AJ$33,MATCH($E$18,$G$31:$AJ$31))),KUV$28,KUV$38),KUV$28))</f>
        <v>0</v>
      </c>
      <c r="KUY53" s="775">
        <f t="shared" si="5636"/>
        <v>0</v>
      </c>
      <c r="KUZ53" s="775">
        <f t="shared" ref="KUZ53" si="5637">IF(OR(KUX26&lt;$C$18,KUX26&gt;($C$18+9)),0,IF($F$2=1,IF($F$53&lt;(INDEX($G$33:$AJ$33,MATCH($E$18,$G$31:$AJ$31))),KUX$28,KUX$38),KUX$28))</f>
        <v>0</v>
      </c>
      <c r="KVA53" s="775">
        <f t="shared" ref="KVA53:KVB53" si="5638">IF(OR(KUY26&lt;$C$18,KUY26&gt;($C$18+9)),0,IF($F$2=1,IF($F$53&lt;(INDEX($G$33:$AJ$33,MATCH($E$18,$G$31:$AJ$31))),KUY$28,KUY$38),KUY$28))</f>
        <v>0</v>
      </c>
      <c r="KVB53" s="775">
        <f t="shared" si="5638"/>
        <v>0</v>
      </c>
      <c r="KVC53" s="775">
        <f t="shared" ref="KVC53" si="5639">IF(OR(KVA26&lt;$C$18,KVA26&gt;($C$18+9)),0,IF($F$2=1,IF($F$53&lt;(INDEX($G$33:$AJ$33,MATCH($E$18,$G$31:$AJ$31))),KVA$28,KVA$38),KVA$28))</f>
        <v>0</v>
      </c>
      <c r="KVD53" s="775">
        <f t="shared" ref="KVD53:KVE53" si="5640">IF(OR(KVB26&lt;$C$18,KVB26&gt;($C$18+9)),0,IF($F$2=1,IF($F$53&lt;(INDEX($G$33:$AJ$33,MATCH($E$18,$G$31:$AJ$31))),KVB$28,KVB$38),KVB$28))</f>
        <v>0</v>
      </c>
      <c r="KVE53" s="775">
        <f t="shared" si="5640"/>
        <v>0</v>
      </c>
      <c r="KVF53" s="775">
        <f t="shared" ref="KVF53" si="5641">IF(OR(KVD26&lt;$C$18,KVD26&gt;($C$18+9)),0,IF($F$2=1,IF($F$53&lt;(INDEX($G$33:$AJ$33,MATCH($E$18,$G$31:$AJ$31))),KVD$28,KVD$38),KVD$28))</f>
        <v>0</v>
      </c>
      <c r="KVG53" s="775">
        <f t="shared" ref="KVG53:KVH53" si="5642">IF(OR(KVE26&lt;$C$18,KVE26&gt;($C$18+9)),0,IF($F$2=1,IF($F$53&lt;(INDEX($G$33:$AJ$33,MATCH($E$18,$G$31:$AJ$31))),KVE$28,KVE$38),KVE$28))</f>
        <v>0</v>
      </c>
      <c r="KVH53" s="775">
        <f t="shared" si="5642"/>
        <v>0</v>
      </c>
      <c r="KVI53" s="775">
        <f t="shared" ref="KVI53" si="5643">IF(OR(KVG26&lt;$C$18,KVG26&gt;($C$18+9)),0,IF($F$2=1,IF($F$53&lt;(INDEX($G$33:$AJ$33,MATCH($E$18,$G$31:$AJ$31))),KVG$28,KVG$38),KVG$28))</f>
        <v>0</v>
      </c>
      <c r="KVJ53" s="775">
        <f t="shared" ref="KVJ53:KVK53" si="5644">IF(OR(KVH26&lt;$C$18,KVH26&gt;($C$18+9)),0,IF($F$2=1,IF($F$53&lt;(INDEX($G$33:$AJ$33,MATCH($E$18,$G$31:$AJ$31))),KVH$28,KVH$38),KVH$28))</f>
        <v>0</v>
      </c>
      <c r="KVK53" s="775">
        <f t="shared" si="5644"/>
        <v>0</v>
      </c>
      <c r="KVL53" s="775">
        <f t="shared" ref="KVL53" si="5645">IF(OR(KVJ26&lt;$C$18,KVJ26&gt;($C$18+9)),0,IF($F$2=1,IF($F$53&lt;(INDEX($G$33:$AJ$33,MATCH($E$18,$G$31:$AJ$31))),KVJ$28,KVJ$38),KVJ$28))</f>
        <v>0</v>
      </c>
      <c r="KVM53" s="775">
        <f t="shared" ref="KVM53:KVN53" si="5646">IF(OR(KVK26&lt;$C$18,KVK26&gt;($C$18+9)),0,IF($F$2=1,IF($F$53&lt;(INDEX($G$33:$AJ$33,MATCH($E$18,$G$31:$AJ$31))),KVK$28,KVK$38),KVK$28))</f>
        <v>0</v>
      </c>
      <c r="KVN53" s="775">
        <f t="shared" si="5646"/>
        <v>0</v>
      </c>
      <c r="KVO53" s="775">
        <f t="shared" ref="KVO53" si="5647">IF(OR(KVM26&lt;$C$18,KVM26&gt;($C$18+9)),0,IF($F$2=1,IF($F$53&lt;(INDEX($G$33:$AJ$33,MATCH($E$18,$G$31:$AJ$31))),KVM$28,KVM$38),KVM$28))</f>
        <v>0</v>
      </c>
      <c r="KVP53" s="775">
        <f t="shared" ref="KVP53:KVQ53" si="5648">IF(OR(KVN26&lt;$C$18,KVN26&gt;($C$18+9)),0,IF($F$2=1,IF($F$53&lt;(INDEX($G$33:$AJ$33,MATCH($E$18,$G$31:$AJ$31))),KVN$28,KVN$38),KVN$28))</f>
        <v>0</v>
      </c>
      <c r="KVQ53" s="775">
        <f t="shared" si="5648"/>
        <v>0</v>
      </c>
      <c r="KVR53" s="775">
        <f t="shared" ref="KVR53" si="5649">IF(OR(KVP26&lt;$C$18,KVP26&gt;($C$18+9)),0,IF($F$2=1,IF($F$53&lt;(INDEX($G$33:$AJ$33,MATCH($E$18,$G$31:$AJ$31))),KVP$28,KVP$38),KVP$28))</f>
        <v>0</v>
      </c>
      <c r="KVS53" s="775">
        <f t="shared" ref="KVS53:KVT53" si="5650">IF(OR(KVQ26&lt;$C$18,KVQ26&gt;($C$18+9)),0,IF($F$2=1,IF($F$53&lt;(INDEX($G$33:$AJ$33,MATCH($E$18,$G$31:$AJ$31))),KVQ$28,KVQ$38),KVQ$28))</f>
        <v>0</v>
      </c>
      <c r="KVT53" s="775">
        <f t="shared" si="5650"/>
        <v>0</v>
      </c>
      <c r="KVU53" s="775">
        <f t="shared" ref="KVU53" si="5651">IF(OR(KVS26&lt;$C$18,KVS26&gt;($C$18+9)),0,IF($F$2=1,IF($F$53&lt;(INDEX($G$33:$AJ$33,MATCH($E$18,$G$31:$AJ$31))),KVS$28,KVS$38),KVS$28))</f>
        <v>0</v>
      </c>
      <c r="KVV53" s="775">
        <f t="shared" ref="KVV53:KVW53" si="5652">IF(OR(KVT26&lt;$C$18,KVT26&gt;($C$18+9)),0,IF($F$2=1,IF($F$53&lt;(INDEX($G$33:$AJ$33,MATCH($E$18,$G$31:$AJ$31))),KVT$28,KVT$38),KVT$28))</f>
        <v>0</v>
      </c>
      <c r="KVW53" s="775">
        <f t="shared" si="5652"/>
        <v>0</v>
      </c>
      <c r="KVX53" s="775">
        <f t="shared" ref="KVX53" si="5653">IF(OR(KVV26&lt;$C$18,KVV26&gt;($C$18+9)),0,IF($F$2=1,IF($F$53&lt;(INDEX($G$33:$AJ$33,MATCH($E$18,$G$31:$AJ$31))),KVV$28,KVV$38),KVV$28))</f>
        <v>0</v>
      </c>
      <c r="KVY53" s="775">
        <f t="shared" ref="KVY53:KVZ53" si="5654">IF(OR(KVW26&lt;$C$18,KVW26&gt;($C$18+9)),0,IF($F$2=1,IF($F$53&lt;(INDEX($G$33:$AJ$33,MATCH($E$18,$G$31:$AJ$31))),KVW$28,KVW$38),KVW$28))</f>
        <v>0</v>
      </c>
      <c r="KVZ53" s="775">
        <f t="shared" si="5654"/>
        <v>0</v>
      </c>
      <c r="KWA53" s="775">
        <f t="shared" ref="KWA53" si="5655">IF(OR(KVY26&lt;$C$18,KVY26&gt;($C$18+9)),0,IF($F$2=1,IF($F$53&lt;(INDEX($G$33:$AJ$33,MATCH($E$18,$G$31:$AJ$31))),KVY$28,KVY$38),KVY$28))</f>
        <v>0</v>
      </c>
      <c r="KWB53" s="775">
        <f t="shared" ref="KWB53:KWC53" si="5656">IF(OR(KVZ26&lt;$C$18,KVZ26&gt;($C$18+9)),0,IF($F$2=1,IF($F$53&lt;(INDEX($G$33:$AJ$33,MATCH($E$18,$G$31:$AJ$31))),KVZ$28,KVZ$38),KVZ$28))</f>
        <v>0</v>
      </c>
      <c r="KWC53" s="775">
        <f t="shared" si="5656"/>
        <v>0</v>
      </c>
      <c r="KWD53" s="775">
        <f t="shared" ref="KWD53" si="5657">IF(OR(KWB26&lt;$C$18,KWB26&gt;($C$18+9)),0,IF($F$2=1,IF($F$53&lt;(INDEX($G$33:$AJ$33,MATCH($E$18,$G$31:$AJ$31))),KWB$28,KWB$38),KWB$28))</f>
        <v>0</v>
      </c>
      <c r="KWE53" s="775">
        <f t="shared" ref="KWE53:KWF53" si="5658">IF(OR(KWC26&lt;$C$18,KWC26&gt;($C$18+9)),0,IF($F$2=1,IF($F$53&lt;(INDEX($G$33:$AJ$33,MATCH($E$18,$G$31:$AJ$31))),KWC$28,KWC$38),KWC$28))</f>
        <v>0</v>
      </c>
      <c r="KWF53" s="775">
        <f t="shared" si="5658"/>
        <v>0</v>
      </c>
      <c r="KWG53" s="775">
        <f t="shared" ref="KWG53" si="5659">IF(OR(KWE26&lt;$C$18,KWE26&gt;($C$18+9)),0,IF($F$2=1,IF($F$53&lt;(INDEX($G$33:$AJ$33,MATCH($E$18,$G$31:$AJ$31))),KWE$28,KWE$38),KWE$28))</f>
        <v>0</v>
      </c>
      <c r="KWH53" s="775">
        <f t="shared" ref="KWH53:KWI53" si="5660">IF(OR(KWF26&lt;$C$18,KWF26&gt;($C$18+9)),0,IF($F$2=1,IF($F$53&lt;(INDEX($G$33:$AJ$33,MATCH($E$18,$G$31:$AJ$31))),KWF$28,KWF$38),KWF$28))</f>
        <v>0</v>
      </c>
      <c r="KWI53" s="775">
        <f t="shared" si="5660"/>
        <v>0</v>
      </c>
      <c r="KWJ53" s="775">
        <f t="shared" ref="KWJ53" si="5661">IF(OR(KWH26&lt;$C$18,KWH26&gt;($C$18+9)),0,IF($F$2=1,IF($F$53&lt;(INDEX($G$33:$AJ$33,MATCH($E$18,$G$31:$AJ$31))),KWH$28,KWH$38),KWH$28))</f>
        <v>0</v>
      </c>
      <c r="KWK53" s="775">
        <f t="shared" ref="KWK53:KWL53" si="5662">IF(OR(KWI26&lt;$C$18,KWI26&gt;($C$18+9)),0,IF($F$2=1,IF($F$53&lt;(INDEX($G$33:$AJ$33,MATCH($E$18,$G$31:$AJ$31))),KWI$28,KWI$38),KWI$28))</f>
        <v>0</v>
      </c>
      <c r="KWL53" s="775">
        <f t="shared" si="5662"/>
        <v>0</v>
      </c>
      <c r="KWM53" s="775">
        <f t="shared" ref="KWM53" si="5663">IF(OR(KWK26&lt;$C$18,KWK26&gt;($C$18+9)),0,IF($F$2=1,IF($F$53&lt;(INDEX($G$33:$AJ$33,MATCH($E$18,$G$31:$AJ$31))),KWK$28,KWK$38),KWK$28))</f>
        <v>0</v>
      </c>
      <c r="KWN53" s="775">
        <f t="shared" ref="KWN53:KWO53" si="5664">IF(OR(KWL26&lt;$C$18,KWL26&gt;($C$18+9)),0,IF($F$2=1,IF($F$53&lt;(INDEX($G$33:$AJ$33,MATCH($E$18,$G$31:$AJ$31))),KWL$28,KWL$38),KWL$28))</f>
        <v>0</v>
      </c>
      <c r="KWO53" s="775">
        <f t="shared" si="5664"/>
        <v>0</v>
      </c>
      <c r="KWP53" s="775">
        <f t="shared" ref="KWP53" si="5665">IF(OR(KWN26&lt;$C$18,KWN26&gt;($C$18+9)),0,IF($F$2=1,IF($F$53&lt;(INDEX($G$33:$AJ$33,MATCH($E$18,$G$31:$AJ$31))),KWN$28,KWN$38),KWN$28))</f>
        <v>0</v>
      </c>
      <c r="KWQ53" s="775">
        <f t="shared" ref="KWQ53:KWR53" si="5666">IF(OR(KWO26&lt;$C$18,KWO26&gt;($C$18+9)),0,IF($F$2=1,IF($F$53&lt;(INDEX($G$33:$AJ$33,MATCH($E$18,$G$31:$AJ$31))),KWO$28,KWO$38),KWO$28))</f>
        <v>0</v>
      </c>
      <c r="KWR53" s="775">
        <f t="shared" si="5666"/>
        <v>0</v>
      </c>
      <c r="KWS53" s="775">
        <f t="shared" ref="KWS53" si="5667">IF(OR(KWQ26&lt;$C$18,KWQ26&gt;($C$18+9)),0,IF($F$2=1,IF($F$53&lt;(INDEX($G$33:$AJ$33,MATCH($E$18,$G$31:$AJ$31))),KWQ$28,KWQ$38),KWQ$28))</f>
        <v>0</v>
      </c>
      <c r="KWT53" s="775">
        <f t="shared" ref="KWT53:KWU53" si="5668">IF(OR(KWR26&lt;$C$18,KWR26&gt;($C$18+9)),0,IF($F$2=1,IF($F$53&lt;(INDEX($G$33:$AJ$33,MATCH($E$18,$G$31:$AJ$31))),KWR$28,KWR$38),KWR$28))</f>
        <v>0</v>
      </c>
      <c r="KWU53" s="775">
        <f t="shared" si="5668"/>
        <v>0</v>
      </c>
      <c r="KWV53" s="775">
        <f t="shared" ref="KWV53" si="5669">IF(OR(KWT26&lt;$C$18,KWT26&gt;($C$18+9)),0,IF($F$2=1,IF($F$53&lt;(INDEX($G$33:$AJ$33,MATCH($E$18,$G$31:$AJ$31))),KWT$28,KWT$38),KWT$28))</f>
        <v>0</v>
      </c>
      <c r="KWW53" s="775">
        <f t="shared" ref="KWW53:KWX53" si="5670">IF(OR(KWU26&lt;$C$18,KWU26&gt;($C$18+9)),0,IF($F$2=1,IF($F$53&lt;(INDEX($G$33:$AJ$33,MATCH($E$18,$G$31:$AJ$31))),KWU$28,KWU$38),KWU$28))</f>
        <v>0</v>
      </c>
      <c r="KWX53" s="775">
        <f t="shared" si="5670"/>
        <v>0</v>
      </c>
      <c r="KWY53" s="775">
        <f t="shared" ref="KWY53" si="5671">IF(OR(KWW26&lt;$C$18,KWW26&gt;($C$18+9)),0,IF($F$2=1,IF($F$53&lt;(INDEX($G$33:$AJ$33,MATCH($E$18,$G$31:$AJ$31))),KWW$28,KWW$38),KWW$28))</f>
        <v>0</v>
      </c>
      <c r="KWZ53" s="775">
        <f t="shared" ref="KWZ53:KXA53" si="5672">IF(OR(KWX26&lt;$C$18,KWX26&gt;($C$18+9)),0,IF($F$2=1,IF($F$53&lt;(INDEX($G$33:$AJ$33,MATCH($E$18,$G$31:$AJ$31))),KWX$28,KWX$38),KWX$28))</f>
        <v>0</v>
      </c>
      <c r="KXA53" s="775">
        <f t="shared" si="5672"/>
        <v>0</v>
      </c>
      <c r="KXB53" s="775">
        <f t="shared" ref="KXB53" si="5673">IF(OR(KWZ26&lt;$C$18,KWZ26&gt;($C$18+9)),0,IF($F$2=1,IF($F$53&lt;(INDEX($G$33:$AJ$33,MATCH($E$18,$G$31:$AJ$31))),KWZ$28,KWZ$38),KWZ$28))</f>
        <v>0</v>
      </c>
      <c r="KXC53" s="775">
        <f t="shared" ref="KXC53:KXD53" si="5674">IF(OR(KXA26&lt;$C$18,KXA26&gt;($C$18+9)),0,IF($F$2=1,IF($F$53&lt;(INDEX($G$33:$AJ$33,MATCH($E$18,$G$31:$AJ$31))),KXA$28,KXA$38),KXA$28))</f>
        <v>0</v>
      </c>
      <c r="KXD53" s="775">
        <f t="shared" si="5674"/>
        <v>0</v>
      </c>
      <c r="KXE53" s="775">
        <f t="shared" ref="KXE53" si="5675">IF(OR(KXC26&lt;$C$18,KXC26&gt;($C$18+9)),0,IF($F$2=1,IF($F$53&lt;(INDEX($G$33:$AJ$33,MATCH($E$18,$G$31:$AJ$31))),KXC$28,KXC$38),KXC$28))</f>
        <v>0</v>
      </c>
      <c r="KXF53" s="775">
        <f t="shared" ref="KXF53:KXG53" si="5676">IF(OR(KXD26&lt;$C$18,KXD26&gt;($C$18+9)),0,IF($F$2=1,IF($F$53&lt;(INDEX($G$33:$AJ$33,MATCH($E$18,$G$31:$AJ$31))),KXD$28,KXD$38),KXD$28))</f>
        <v>0</v>
      </c>
      <c r="KXG53" s="775">
        <f t="shared" si="5676"/>
        <v>0</v>
      </c>
      <c r="KXH53" s="775">
        <f t="shared" ref="KXH53" si="5677">IF(OR(KXF26&lt;$C$18,KXF26&gt;($C$18+9)),0,IF($F$2=1,IF($F$53&lt;(INDEX($G$33:$AJ$33,MATCH($E$18,$G$31:$AJ$31))),KXF$28,KXF$38),KXF$28))</f>
        <v>0</v>
      </c>
      <c r="KXI53" s="775">
        <f t="shared" ref="KXI53:KXJ53" si="5678">IF(OR(KXG26&lt;$C$18,KXG26&gt;($C$18+9)),0,IF($F$2=1,IF($F$53&lt;(INDEX($G$33:$AJ$33,MATCH($E$18,$G$31:$AJ$31))),KXG$28,KXG$38),KXG$28))</f>
        <v>0</v>
      </c>
      <c r="KXJ53" s="775">
        <f t="shared" si="5678"/>
        <v>0</v>
      </c>
      <c r="KXK53" s="775">
        <f t="shared" ref="KXK53" si="5679">IF(OR(KXI26&lt;$C$18,KXI26&gt;($C$18+9)),0,IF($F$2=1,IF($F$53&lt;(INDEX($G$33:$AJ$33,MATCH($E$18,$G$31:$AJ$31))),KXI$28,KXI$38),KXI$28))</f>
        <v>0</v>
      </c>
      <c r="KXL53" s="775">
        <f t="shared" ref="KXL53:KXM53" si="5680">IF(OR(KXJ26&lt;$C$18,KXJ26&gt;($C$18+9)),0,IF($F$2=1,IF($F$53&lt;(INDEX($G$33:$AJ$33,MATCH($E$18,$G$31:$AJ$31))),KXJ$28,KXJ$38),KXJ$28))</f>
        <v>0</v>
      </c>
      <c r="KXM53" s="775">
        <f t="shared" si="5680"/>
        <v>0</v>
      </c>
      <c r="KXN53" s="775">
        <f t="shared" ref="KXN53" si="5681">IF(OR(KXL26&lt;$C$18,KXL26&gt;($C$18+9)),0,IF($F$2=1,IF($F$53&lt;(INDEX($G$33:$AJ$33,MATCH($E$18,$G$31:$AJ$31))),KXL$28,KXL$38),KXL$28))</f>
        <v>0</v>
      </c>
      <c r="KXO53" s="775">
        <f t="shared" ref="KXO53:KXP53" si="5682">IF(OR(KXM26&lt;$C$18,KXM26&gt;($C$18+9)),0,IF($F$2=1,IF($F$53&lt;(INDEX($G$33:$AJ$33,MATCH($E$18,$G$31:$AJ$31))),KXM$28,KXM$38),KXM$28))</f>
        <v>0</v>
      </c>
      <c r="KXP53" s="775">
        <f t="shared" si="5682"/>
        <v>0</v>
      </c>
      <c r="KXQ53" s="775">
        <f t="shared" ref="KXQ53" si="5683">IF(OR(KXO26&lt;$C$18,KXO26&gt;($C$18+9)),0,IF($F$2=1,IF($F$53&lt;(INDEX($G$33:$AJ$33,MATCH($E$18,$G$31:$AJ$31))),KXO$28,KXO$38),KXO$28))</f>
        <v>0</v>
      </c>
      <c r="KXR53" s="775">
        <f t="shared" ref="KXR53:KXS53" si="5684">IF(OR(KXP26&lt;$C$18,KXP26&gt;($C$18+9)),0,IF($F$2=1,IF($F$53&lt;(INDEX($G$33:$AJ$33,MATCH($E$18,$G$31:$AJ$31))),KXP$28,KXP$38),KXP$28))</f>
        <v>0</v>
      </c>
      <c r="KXS53" s="775">
        <f t="shared" si="5684"/>
        <v>0</v>
      </c>
      <c r="KXT53" s="775">
        <f t="shared" ref="KXT53" si="5685">IF(OR(KXR26&lt;$C$18,KXR26&gt;($C$18+9)),0,IF($F$2=1,IF($F$53&lt;(INDEX($G$33:$AJ$33,MATCH($E$18,$G$31:$AJ$31))),KXR$28,KXR$38),KXR$28))</f>
        <v>0</v>
      </c>
      <c r="KXU53" s="775">
        <f t="shared" ref="KXU53:KXV53" si="5686">IF(OR(KXS26&lt;$C$18,KXS26&gt;($C$18+9)),0,IF($F$2=1,IF($F$53&lt;(INDEX($G$33:$AJ$33,MATCH($E$18,$G$31:$AJ$31))),KXS$28,KXS$38),KXS$28))</f>
        <v>0</v>
      </c>
      <c r="KXV53" s="775">
        <f t="shared" si="5686"/>
        <v>0</v>
      </c>
      <c r="KXW53" s="775">
        <f t="shared" ref="KXW53" si="5687">IF(OR(KXU26&lt;$C$18,KXU26&gt;($C$18+9)),0,IF($F$2=1,IF($F$53&lt;(INDEX($G$33:$AJ$33,MATCH($E$18,$G$31:$AJ$31))),KXU$28,KXU$38),KXU$28))</f>
        <v>0</v>
      </c>
      <c r="KXX53" s="775">
        <f t="shared" ref="KXX53:KXY53" si="5688">IF(OR(KXV26&lt;$C$18,KXV26&gt;($C$18+9)),0,IF($F$2=1,IF($F$53&lt;(INDEX($G$33:$AJ$33,MATCH($E$18,$G$31:$AJ$31))),KXV$28,KXV$38),KXV$28))</f>
        <v>0</v>
      </c>
      <c r="KXY53" s="775">
        <f t="shared" si="5688"/>
        <v>0</v>
      </c>
      <c r="KXZ53" s="775">
        <f t="shared" ref="KXZ53" si="5689">IF(OR(KXX26&lt;$C$18,KXX26&gt;($C$18+9)),0,IF($F$2=1,IF($F$53&lt;(INDEX($G$33:$AJ$33,MATCH($E$18,$G$31:$AJ$31))),KXX$28,KXX$38),KXX$28))</f>
        <v>0</v>
      </c>
      <c r="KYA53" s="775">
        <f t="shared" ref="KYA53:KYB53" si="5690">IF(OR(KXY26&lt;$C$18,KXY26&gt;($C$18+9)),0,IF($F$2=1,IF($F$53&lt;(INDEX($G$33:$AJ$33,MATCH($E$18,$G$31:$AJ$31))),KXY$28,KXY$38),KXY$28))</f>
        <v>0</v>
      </c>
      <c r="KYB53" s="775">
        <f t="shared" si="5690"/>
        <v>0</v>
      </c>
      <c r="KYC53" s="775">
        <f t="shared" ref="KYC53" si="5691">IF(OR(KYA26&lt;$C$18,KYA26&gt;($C$18+9)),0,IF($F$2=1,IF($F$53&lt;(INDEX($G$33:$AJ$33,MATCH($E$18,$G$31:$AJ$31))),KYA$28,KYA$38),KYA$28))</f>
        <v>0</v>
      </c>
      <c r="KYD53" s="775">
        <f t="shared" ref="KYD53:KYE53" si="5692">IF(OR(KYB26&lt;$C$18,KYB26&gt;($C$18+9)),0,IF($F$2=1,IF($F$53&lt;(INDEX($G$33:$AJ$33,MATCH($E$18,$G$31:$AJ$31))),KYB$28,KYB$38),KYB$28))</f>
        <v>0</v>
      </c>
      <c r="KYE53" s="775">
        <f t="shared" si="5692"/>
        <v>0</v>
      </c>
      <c r="KYF53" s="775">
        <f t="shared" ref="KYF53" si="5693">IF(OR(KYD26&lt;$C$18,KYD26&gt;($C$18+9)),0,IF($F$2=1,IF($F$53&lt;(INDEX($G$33:$AJ$33,MATCH($E$18,$G$31:$AJ$31))),KYD$28,KYD$38),KYD$28))</f>
        <v>0</v>
      </c>
      <c r="KYG53" s="775">
        <f t="shared" ref="KYG53:KYH53" si="5694">IF(OR(KYE26&lt;$C$18,KYE26&gt;($C$18+9)),0,IF($F$2=1,IF($F$53&lt;(INDEX($G$33:$AJ$33,MATCH($E$18,$G$31:$AJ$31))),KYE$28,KYE$38),KYE$28))</f>
        <v>0</v>
      </c>
      <c r="KYH53" s="775">
        <f t="shared" si="5694"/>
        <v>0</v>
      </c>
      <c r="KYI53" s="775">
        <f t="shared" ref="KYI53" si="5695">IF(OR(KYG26&lt;$C$18,KYG26&gt;($C$18+9)),0,IF($F$2=1,IF($F$53&lt;(INDEX($G$33:$AJ$33,MATCH($E$18,$G$31:$AJ$31))),KYG$28,KYG$38),KYG$28))</f>
        <v>0</v>
      </c>
      <c r="KYJ53" s="775">
        <f t="shared" ref="KYJ53:KYK53" si="5696">IF(OR(KYH26&lt;$C$18,KYH26&gt;($C$18+9)),0,IF($F$2=1,IF($F$53&lt;(INDEX($G$33:$AJ$33,MATCH($E$18,$G$31:$AJ$31))),KYH$28,KYH$38),KYH$28))</f>
        <v>0</v>
      </c>
      <c r="KYK53" s="775">
        <f t="shared" si="5696"/>
        <v>0</v>
      </c>
      <c r="KYL53" s="775">
        <f t="shared" ref="KYL53" si="5697">IF(OR(KYJ26&lt;$C$18,KYJ26&gt;($C$18+9)),0,IF($F$2=1,IF($F$53&lt;(INDEX($G$33:$AJ$33,MATCH($E$18,$G$31:$AJ$31))),KYJ$28,KYJ$38),KYJ$28))</f>
        <v>0</v>
      </c>
      <c r="KYM53" s="775">
        <f t="shared" ref="KYM53:KYN53" si="5698">IF(OR(KYK26&lt;$C$18,KYK26&gt;($C$18+9)),0,IF($F$2=1,IF($F$53&lt;(INDEX($G$33:$AJ$33,MATCH($E$18,$G$31:$AJ$31))),KYK$28,KYK$38),KYK$28))</f>
        <v>0</v>
      </c>
      <c r="KYN53" s="775">
        <f t="shared" si="5698"/>
        <v>0</v>
      </c>
      <c r="KYO53" s="775">
        <f t="shared" ref="KYO53" si="5699">IF(OR(KYM26&lt;$C$18,KYM26&gt;($C$18+9)),0,IF($F$2=1,IF($F$53&lt;(INDEX($G$33:$AJ$33,MATCH($E$18,$G$31:$AJ$31))),KYM$28,KYM$38),KYM$28))</f>
        <v>0</v>
      </c>
      <c r="KYP53" s="775">
        <f t="shared" ref="KYP53:KYQ53" si="5700">IF(OR(KYN26&lt;$C$18,KYN26&gt;($C$18+9)),0,IF($F$2=1,IF($F$53&lt;(INDEX($G$33:$AJ$33,MATCH($E$18,$G$31:$AJ$31))),KYN$28,KYN$38),KYN$28))</f>
        <v>0</v>
      </c>
      <c r="KYQ53" s="775">
        <f t="shared" si="5700"/>
        <v>0</v>
      </c>
      <c r="KYR53" s="775">
        <f t="shared" ref="KYR53" si="5701">IF(OR(KYP26&lt;$C$18,KYP26&gt;($C$18+9)),0,IF($F$2=1,IF($F$53&lt;(INDEX($G$33:$AJ$33,MATCH($E$18,$G$31:$AJ$31))),KYP$28,KYP$38),KYP$28))</f>
        <v>0</v>
      </c>
      <c r="KYS53" s="775">
        <f t="shared" ref="KYS53:KYT53" si="5702">IF(OR(KYQ26&lt;$C$18,KYQ26&gt;($C$18+9)),0,IF($F$2=1,IF($F$53&lt;(INDEX($G$33:$AJ$33,MATCH($E$18,$G$31:$AJ$31))),KYQ$28,KYQ$38),KYQ$28))</f>
        <v>0</v>
      </c>
      <c r="KYT53" s="775">
        <f t="shared" si="5702"/>
        <v>0</v>
      </c>
      <c r="KYU53" s="775">
        <f t="shared" ref="KYU53" si="5703">IF(OR(KYS26&lt;$C$18,KYS26&gt;($C$18+9)),0,IF($F$2=1,IF($F$53&lt;(INDEX($G$33:$AJ$33,MATCH($E$18,$G$31:$AJ$31))),KYS$28,KYS$38),KYS$28))</f>
        <v>0</v>
      </c>
      <c r="KYV53" s="775">
        <f t="shared" ref="KYV53:KYW53" si="5704">IF(OR(KYT26&lt;$C$18,KYT26&gt;($C$18+9)),0,IF($F$2=1,IF($F$53&lt;(INDEX($G$33:$AJ$33,MATCH($E$18,$G$31:$AJ$31))),KYT$28,KYT$38),KYT$28))</f>
        <v>0</v>
      </c>
      <c r="KYW53" s="775">
        <f t="shared" si="5704"/>
        <v>0</v>
      </c>
      <c r="KYX53" s="775">
        <f t="shared" ref="KYX53" si="5705">IF(OR(KYV26&lt;$C$18,KYV26&gt;($C$18+9)),0,IF($F$2=1,IF($F$53&lt;(INDEX($G$33:$AJ$33,MATCH($E$18,$G$31:$AJ$31))),KYV$28,KYV$38),KYV$28))</f>
        <v>0</v>
      </c>
      <c r="KYY53" s="775">
        <f t="shared" ref="KYY53:KYZ53" si="5706">IF(OR(KYW26&lt;$C$18,KYW26&gt;($C$18+9)),0,IF($F$2=1,IF($F$53&lt;(INDEX($G$33:$AJ$33,MATCH($E$18,$G$31:$AJ$31))),KYW$28,KYW$38),KYW$28))</f>
        <v>0</v>
      </c>
      <c r="KYZ53" s="775">
        <f t="shared" si="5706"/>
        <v>0</v>
      </c>
      <c r="KZA53" s="775">
        <f t="shared" ref="KZA53" si="5707">IF(OR(KYY26&lt;$C$18,KYY26&gt;($C$18+9)),0,IF($F$2=1,IF($F$53&lt;(INDEX($G$33:$AJ$33,MATCH($E$18,$G$31:$AJ$31))),KYY$28,KYY$38),KYY$28))</f>
        <v>0</v>
      </c>
      <c r="KZB53" s="775">
        <f t="shared" ref="KZB53:KZC53" si="5708">IF(OR(KYZ26&lt;$C$18,KYZ26&gt;($C$18+9)),0,IF($F$2=1,IF($F$53&lt;(INDEX($G$33:$AJ$33,MATCH($E$18,$G$31:$AJ$31))),KYZ$28,KYZ$38),KYZ$28))</f>
        <v>0</v>
      </c>
      <c r="KZC53" s="775">
        <f t="shared" si="5708"/>
        <v>0</v>
      </c>
      <c r="KZD53" s="775">
        <f t="shared" ref="KZD53" si="5709">IF(OR(KZB26&lt;$C$18,KZB26&gt;($C$18+9)),0,IF($F$2=1,IF($F$53&lt;(INDEX($G$33:$AJ$33,MATCH($E$18,$G$31:$AJ$31))),KZB$28,KZB$38),KZB$28))</f>
        <v>0</v>
      </c>
      <c r="KZE53" s="775">
        <f t="shared" ref="KZE53:KZF53" si="5710">IF(OR(KZC26&lt;$C$18,KZC26&gt;($C$18+9)),0,IF($F$2=1,IF($F$53&lt;(INDEX($G$33:$AJ$33,MATCH($E$18,$G$31:$AJ$31))),KZC$28,KZC$38),KZC$28))</f>
        <v>0</v>
      </c>
      <c r="KZF53" s="775">
        <f t="shared" si="5710"/>
        <v>0</v>
      </c>
      <c r="KZG53" s="775">
        <f t="shared" ref="KZG53" si="5711">IF(OR(KZE26&lt;$C$18,KZE26&gt;($C$18+9)),0,IF($F$2=1,IF($F$53&lt;(INDEX($G$33:$AJ$33,MATCH($E$18,$G$31:$AJ$31))),KZE$28,KZE$38),KZE$28))</f>
        <v>0</v>
      </c>
      <c r="KZH53" s="775">
        <f t="shared" ref="KZH53:KZI53" si="5712">IF(OR(KZF26&lt;$C$18,KZF26&gt;($C$18+9)),0,IF($F$2=1,IF($F$53&lt;(INDEX($G$33:$AJ$33,MATCH($E$18,$G$31:$AJ$31))),KZF$28,KZF$38),KZF$28))</f>
        <v>0</v>
      </c>
      <c r="KZI53" s="775">
        <f t="shared" si="5712"/>
        <v>0</v>
      </c>
      <c r="KZJ53" s="775">
        <f t="shared" ref="KZJ53" si="5713">IF(OR(KZH26&lt;$C$18,KZH26&gt;($C$18+9)),0,IF($F$2=1,IF($F$53&lt;(INDEX($G$33:$AJ$33,MATCH($E$18,$G$31:$AJ$31))),KZH$28,KZH$38),KZH$28))</f>
        <v>0</v>
      </c>
      <c r="KZK53" s="775">
        <f t="shared" ref="KZK53:KZL53" si="5714">IF(OR(KZI26&lt;$C$18,KZI26&gt;($C$18+9)),0,IF($F$2=1,IF($F$53&lt;(INDEX($G$33:$AJ$33,MATCH($E$18,$G$31:$AJ$31))),KZI$28,KZI$38),KZI$28))</f>
        <v>0</v>
      </c>
      <c r="KZL53" s="775">
        <f t="shared" si="5714"/>
        <v>0</v>
      </c>
      <c r="KZM53" s="775">
        <f t="shared" ref="KZM53" si="5715">IF(OR(KZK26&lt;$C$18,KZK26&gt;($C$18+9)),0,IF($F$2=1,IF($F$53&lt;(INDEX($G$33:$AJ$33,MATCH($E$18,$G$31:$AJ$31))),KZK$28,KZK$38),KZK$28))</f>
        <v>0</v>
      </c>
      <c r="KZN53" s="775">
        <f t="shared" ref="KZN53:KZO53" si="5716">IF(OR(KZL26&lt;$C$18,KZL26&gt;($C$18+9)),0,IF($F$2=1,IF($F$53&lt;(INDEX($G$33:$AJ$33,MATCH($E$18,$G$31:$AJ$31))),KZL$28,KZL$38),KZL$28))</f>
        <v>0</v>
      </c>
      <c r="KZO53" s="775">
        <f t="shared" si="5716"/>
        <v>0</v>
      </c>
      <c r="KZP53" s="775">
        <f t="shared" ref="KZP53" si="5717">IF(OR(KZN26&lt;$C$18,KZN26&gt;($C$18+9)),0,IF($F$2=1,IF($F$53&lt;(INDEX($G$33:$AJ$33,MATCH($E$18,$G$31:$AJ$31))),KZN$28,KZN$38),KZN$28))</f>
        <v>0</v>
      </c>
      <c r="KZQ53" s="775">
        <f t="shared" ref="KZQ53:KZR53" si="5718">IF(OR(KZO26&lt;$C$18,KZO26&gt;($C$18+9)),0,IF($F$2=1,IF($F$53&lt;(INDEX($G$33:$AJ$33,MATCH($E$18,$G$31:$AJ$31))),KZO$28,KZO$38),KZO$28))</f>
        <v>0</v>
      </c>
      <c r="KZR53" s="775">
        <f t="shared" si="5718"/>
        <v>0</v>
      </c>
      <c r="KZS53" s="775">
        <f t="shared" ref="KZS53" si="5719">IF(OR(KZQ26&lt;$C$18,KZQ26&gt;($C$18+9)),0,IF($F$2=1,IF($F$53&lt;(INDEX($G$33:$AJ$33,MATCH($E$18,$G$31:$AJ$31))),KZQ$28,KZQ$38),KZQ$28))</f>
        <v>0</v>
      </c>
      <c r="KZT53" s="775">
        <f t="shared" ref="KZT53:KZU53" si="5720">IF(OR(KZR26&lt;$C$18,KZR26&gt;($C$18+9)),0,IF($F$2=1,IF($F$53&lt;(INDEX($G$33:$AJ$33,MATCH($E$18,$G$31:$AJ$31))),KZR$28,KZR$38),KZR$28))</f>
        <v>0</v>
      </c>
      <c r="KZU53" s="775">
        <f t="shared" si="5720"/>
        <v>0</v>
      </c>
      <c r="KZV53" s="775">
        <f t="shared" ref="KZV53" si="5721">IF(OR(KZT26&lt;$C$18,KZT26&gt;($C$18+9)),0,IF($F$2=1,IF($F$53&lt;(INDEX($G$33:$AJ$33,MATCH($E$18,$G$31:$AJ$31))),KZT$28,KZT$38),KZT$28))</f>
        <v>0</v>
      </c>
      <c r="KZW53" s="775">
        <f t="shared" ref="KZW53:KZX53" si="5722">IF(OR(KZU26&lt;$C$18,KZU26&gt;($C$18+9)),0,IF($F$2=1,IF($F$53&lt;(INDEX($G$33:$AJ$33,MATCH($E$18,$G$31:$AJ$31))),KZU$28,KZU$38),KZU$28))</f>
        <v>0</v>
      </c>
      <c r="KZX53" s="775">
        <f t="shared" si="5722"/>
        <v>0</v>
      </c>
      <c r="KZY53" s="775">
        <f t="shared" ref="KZY53" si="5723">IF(OR(KZW26&lt;$C$18,KZW26&gt;($C$18+9)),0,IF($F$2=1,IF($F$53&lt;(INDEX($G$33:$AJ$33,MATCH($E$18,$G$31:$AJ$31))),KZW$28,KZW$38),KZW$28))</f>
        <v>0</v>
      </c>
      <c r="KZZ53" s="775">
        <f t="shared" ref="KZZ53:LAA53" si="5724">IF(OR(KZX26&lt;$C$18,KZX26&gt;($C$18+9)),0,IF($F$2=1,IF($F$53&lt;(INDEX($G$33:$AJ$33,MATCH($E$18,$G$31:$AJ$31))),KZX$28,KZX$38),KZX$28))</f>
        <v>0</v>
      </c>
      <c r="LAA53" s="775">
        <f t="shared" si="5724"/>
        <v>0</v>
      </c>
      <c r="LAB53" s="775">
        <f t="shared" ref="LAB53" si="5725">IF(OR(KZZ26&lt;$C$18,KZZ26&gt;($C$18+9)),0,IF($F$2=1,IF($F$53&lt;(INDEX($G$33:$AJ$33,MATCH($E$18,$G$31:$AJ$31))),KZZ$28,KZZ$38),KZZ$28))</f>
        <v>0</v>
      </c>
      <c r="LAC53" s="775">
        <f t="shared" ref="LAC53:LAD53" si="5726">IF(OR(LAA26&lt;$C$18,LAA26&gt;($C$18+9)),0,IF($F$2=1,IF($F$53&lt;(INDEX($G$33:$AJ$33,MATCH($E$18,$G$31:$AJ$31))),LAA$28,LAA$38),LAA$28))</f>
        <v>0</v>
      </c>
      <c r="LAD53" s="775">
        <f t="shared" si="5726"/>
        <v>0</v>
      </c>
      <c r="LAE53" s="775">
        <f t="shared" ref="LAE53" si="5727">IF(OR(LAC26&lt;$C$18,LAC26&gt;($C$18+9)),0,IF($F$2=1,IF($F$53&lt;(INDEX($G$33:$AJ$33,MATCH($E$18,$G$31:$AJ$31))),LAC$28,LAC$38),LAC$28))</f>
        <v>0</v>
      </c>
      <c r="LAF53" s="775">
        <f t="shared" ref="LAF53:LAG53" si="5728">IF(OR(LAD26&lt;$C$18,LAD26&gt;($C$18+9)),0,IF($F$2=1,IF($F$53&lt;(INDEX($G$33:$AJ$33,MATCH($E$18,$G$31:$AJ$31))),LAD$28,LAD$38),LAD$28))</f>
        <v>0</v>
      </c>
      <c r="LAG53" s="775">
        <f t="shared" si="5728"/>
        <v>0</v>
      </c>
      <c r="LAH53" s="775">
        <f t="shared" ref="LAH53" si="5729">IF(OR(LAF26&lt;$C$18,LAF26&gt;($C$18+9)),0,IF($F$2=1,IF($F$53&lt;(INDEX($G$33:$AJ$33,MATCH($E$18,$G$31:$AJ$31))),LAF$28,LAF$38),LAF$28))</f>
        <v>0</v>
      </c>
      <c r="LAI53" s="775">
        <f t="shared" ref="LAI53:LAJ53" si="5730">IF(OR(LAG26&lt;$C$18,LAG26&gt;($C$18+9)),0,IF($F$2=1,IF($F$53&lt;(INDEX($G$33:$AJ$33,MATCH($E$18,$G$31:$AJ$31))),LAG$28,LAG$38),LAG$28))</f>
        <v>0</v>
      </c>
      <c r="LAJ53" s="775">
        <f t="shared" si="5730"/>
        <v>0</v>
      </c>
      <c r="LAK53" s="775">
        <f t="shared" ref="LAK53" si="5731">IF(OR(LAI26&lt;$C$18,LAI26&gt;($C$18+9)),0,IF($F$2=1,IF($F$53&lt;(INDEX($G$33:$AJ$33,MATCH($E$18,$G$31:$AJ$31))),LAI$28,LAI$38),LAI$28))</f>
        <v>0</v>
      </c>
      <c r="LAL53" s="775">
        <f t="shared" ref="LAL53:LAM53" si="5732">IF(OR(LAJ26&lt;$C$18,LAJ26&gt;($C$18+9)),0,IF($F$2=1,IF($F$53&lt;(INDEX($G$33:$AJ$33,MATCH($E$18,$G$31:$AJ$31))),LAJ$28,LAJ$38),LAJ$28))</f>
        <v>0</v>
      </c>
      <c r="LAM53" s="775">
        <f t="shared" si="5732"/>
        <v>0</v>
      </c>
      <c r="LAN53" s="775">
        <f t="shared" ref="LAN53" si="5733">IF(OR(LAL26&lt;$C$18,LAL26&gt;($C$18+9)),0,IF($F$2=1,IF($F$53&lt;(INDEX($G$33:$AJ$33,MATCH($E$18,$G$31:$AJ$31))),LAL$28,LAL$38),LAL$28))</f>
        <v>0</v>
      </c>
      <c r="LAO53" s="775">
        <f t="shared" ref="LAO53:LAP53" si="5734">IF(OR(LAM26&lt;$C$18,LAM26&gt;($C$18+9)),0,IF($F$2=1,IF($F$53&lt;(INDEX($G$33:$AJ$33,MATCH($E$18,$G$31:$AJ$31))),LAM$28,LAM$38),LAM$28))</f>
        <v>0</v>
      </c>
      <c r="LAP53" s="775">
        <f t="shared" si="5734"/>
        <v>0</v>
      </c>
      <c r="LAQ53" s="775">
        <f t="shared" ref="LAQ53" si="5735">IF(OR(LAO26&lt;$C$18,LAO26&gt;($C$18+9)),0,IF($F$2=1,IF($F$53&lt;(INDEX($G$33:$AJ$33,MATCH($E$18,$G$31:$AJ$31))),LAO$28,LAO$38),LAO$28))</f>
        <v>0</v>
      </c>
      <c r="LAR53" s="775">
        <f t="shared" ref="LAR53:LAS53" si="5736">IF(OR(LAP26&lt;$C$18,LAP26&gt;($C$18+9)),0,IF($F$2=1,IF($F$53&lt;(INDEX($G$33:$AJ$33,MATCH($E$18,$G$31:$AJ$31))),LAP$28,LAP$38),LAP$28))</f>
        <v>0</v>
      </c>
      <c r="LAS53" s="775">
        <f t="shared" si="5736"/>
        <v>0</v>
      </c>
      <c r="LAT53" s="775">
        <f t="shared" ref="LAT53" si="5737">IF(OR(LAR26&lt;$C$18,LAR26&gt;($C$18+9)),0,IF($F$2=1,IF($F$53&lt;(INDEX($G$33:$AJ$33,MATCH($E$18,$G$31:$AJ$31))),LAR$28,LAR$38),LAR$28))</f>
        <v>0</v>
      </c>
      <c r="LAU53" s="775">
        <f t="shared" ref="LAU53:LAV53" si="5738">IF(OR(LAS26&lt;$C$18,LAS26&gt;($C$18+9)),0,IF($F$2=1,IF($F$53&lt;(INDEX($G$33:$AJ$33,MATCH($E$18,$G$31:$AJ$31))),LAS$28,LAS$38),LAS$28))</f>
        <v>0</v>
      </c>
      <c r="LAV53" s="775">
        <f t="shared" si="5738"/>
        <v>0</v>
      </c>
      <c r="LAW53" s="775">
        <f t="shared" ref="LAW53" si="5739">IF(OR(LAU26&lt;$C$18,LAU26&gt;($C$18+9)),0,IF($F$2=1,IF($F$53&lt;(INDEX($G$33:$AJ$33,MATCH($E$18,$G$31:$AJ$31))),LAU$28,LAU$38),LAU$28))</f>
        <v>0</v>
      </c>
      <c r="LAX53" s="775">
        <f t="shared" ref="LAX53:LAY53" si="5740">IF(OR(LAV26&lt;$C$18,LAV26&gt;($C$18+9)),0,IF($F$2=1,IF($F$53&lt;(INDEX($G$33:$AJ$33,MATCH($E$18,$G$31:$AJ$31))),LAV$28,LAV$38),LAV$28))</f>
        <v>0</v>
      </c>
      <c r="LAY53" s="775">
        <f t="shared" si="5740"/>
        <v>0</v>
      </c>
      <c r="LAZ53" s="775">
        <f t="shared" ref="LAZ53" si="5741">IF(OR(LAX26&lt;$C$18,LAX26&gt;($C$18+9)),0,IF($F$2=1,IF($F$53&lt;(INDEX($G$33:$AJ$33,MATCH($E$18,$G$31:$AJ$31))),LAX$28,LAX$38),LAX$28))</f>
        <v>0</v>
      </c>
      <c r="LBA53" s="775">
        <f t="shared" ref="LBA53:LBB53" si="5742">IF(OR(LAY26&lt;$C$18,LAY26&gt;($C$18+9)),0,IF($F$2=1,IF($F$53&lt;(INDEX($G$33:$AJ$33,MATCH($E$18,$G$31:$AJ$31))),LAY$28,LAY$38),LAY$28))</f>
        <v>0</v>
      </c>
      <c r="LBB53" s="775">
        <f t="shared" si="5742"/>
        <v>0</v>
      </c>
      <c r="LBC53" s="775">
        <f t="shared" ref="LBC53" si="5743">IF(OR(LBA26&lt;$C$18,LBA26&gt;($C$18+9)),0,IF($F$2=1,IF($F$53&lt;(INDEX($G$33:$AJ$33,MATCH($E$18,$G$31:$AJ$31))),LBA$28,LBA$38),LBA$28))</f>
        <v>0</v>
      </c>
      <c r="LBD53" s="775">
        <f t="shared" ref="LBD53:LBE53" si="5744">IF(OR(LBB26&lt;$C$18,LBB26&gt;($C$18+9)),0,IF($F$2=1,IF($F$53&lt;(INDEX($G$33:$AJ$33,MATCH($E$18,$G$31:$AJ$31))),LBB$28,LBB$38),LBB$28))</f>
        <v>0</v>
      </c>
      <c r="LBE53" s="775">
        <f t="shared" si="5744"/>
        <v>0</v>
      </c>
      <c r="LBF53" s="775">
        <f t="shared" ref="LBF53" si="5745">IF(OR(LBD26&lt;$C$18,LBD26&gt;($C$18+9)),0,IF($F$2=1,IF($F$53&lt;(INDEX($G$33:$AJ$33,MATCH($E$18,$G$31:$AJ$31))),LBD$28,LBD$38),LBD$28))</f>
        <v>0</v>
      </c>
      <c r="LBG53" s="775">
        <f t="shared" ref="LBG53:LBH53" si="5746">IF(OR(LBE26&lt;$C$18,LBE26&gt;($C$18+9)),0,IF($F$2=1,IF($F$53&lt;(INDEX($G$33:$AJ$33,MATCH($E$18,$G$31:$AJ$31))),LBE$28,LBE$38),LBE$28))</f>
        <v>0</v>
      </c>
      <c r="LBH53" s="775">
        <f t="shared" si="5746"/>
        <v>0</v>
      </c>
      <c r="LBI53" s="775">
        <f t="shared" ref="LBI53" si="5747">IF(OR(LBG26&lt;$C$18,LBG26&gt;($C$18+9)),0,IF($F$2=1,IF($F$53&lt;(INDEX($G$33:$AJ$33,MATCH($E$18,$G$31:$AJ$31))),LBG$28,LBG$38),LBG$28))</f>
        <v>0</v>
      </c>
      <c r="LBJ53" s="775">
        <f t="shared" ref="LBJ53:LBK53" si="5748">IF(OR(LBH26&lt;$C$18,LBH26&gt;($C$18+9)),0,IF($F$2=1,IF($F$53&lt;(INDEX($G$33:$AJ$33,MATCH($E$18,$G$31:$AJ$31))),LBH$28,LBH$38),LBH$28))</f>
        <v>0</v>
      </c>
      <c r="LBK53" s="775">
        <f t="shared" si="5748"/>
        <v>0</v>
      </c>
      <c r="LBL53" s="775">
        <f t="shared" ref="LBL53" si="5749">IF(OR(LBJ26&lt;$C$18,LBJ26&gt;($C$18+9)),0,IF($F$2=1,IF($F$53&lt;(INDEX($G$33:$AJ$33,MATCH($E$18,$G$31:$AJ$31))),LBJ$28,LBJ$38),LBJ$28))</f>
        <v>0</v>
      </c>
      <c r="LBM53" s="775">
        <f t="shared" ref="LBM53:LBN53" si="5750">IF(OR(LBK26&lt;$C$18,LBK26&gt;($C$18+9)),0,IF($F$2=1,IF($F$53&lt;(INDEX($G$33:$AJ$33,MATCH($E$18,$G$31:$AJ$31))),LBK$28,LBK$38),LBK$28))</f>
        <v>0</v>
      </c>
      <c r="LBN53" s="775">
        <f t="shared" si="5750"/>
        <v>0</v>
      </c>
      <c r="LBO53" s="775">
        <f t="shared" ref="LBO53" si="5751">IF(OR(LBM26&lt;$C$18,LBM26&gt;($C$18+9)),0,IF($F$2=1,IF($F$53&lt;(INDEX($G$33:$AJ$33,MATCH($E$18,$G$31:$AJ$31))),LBM$28,LBM$38),LBM$28))</f>
        <v>0</v>
      </c>
      <c r="LBP53" s="775">
        <f t="shared" ref="LBP53:LBQ53" si="5752">IF(OR(LBN26&lt;$C$18,LBN26&gt;($C$18+9)),0,IF($F$2=1,IF($F$53&lt;(INDEX($G$33:$AJ$33,MATCH($E$18,$G$31:$AJ$31))),LBN$28,LBN$38),LBN$28))</f>
        <v>0</v>
      </c>
      <c r="LBQ53" s="775">
        <f t="shared" si="5752"/>
        <v>0</v>
      </c>
      <c r="LBR53" s="775">
        <f t="shared" ref="LBR53" si="5753">IF(OR(LBP26&lt;$C$18,LBP26&gt;($C$18+9)),0,IF($F$2=1,IF($F$53&lt;(INDEX($G$33:$AJ$33,MATCH($E$18,$G$31:$AJ$31))),LBP$28,LBP$38),LBP$28))</f>
        <v>0</v>
      </c>
      <c r="LBS53" s="775">
        <f t="shared" ref="LBS53:LBT53" si="5754">IF(OR(LBQ26&lt;$C$18,LBQ26&gt;($C$18+9)),0,IF($F$2=1,IF($F$53&lt;(INDEX($G$33:$AJ$33,MATCH($E$18,$G$31:$AJ$31))),LBQ$28,LBQ$38),LBQ$28))</f>
        <v>0</v>
      </c>
      <c r="LBT53" s="775">
        <f t="shared" si="5754"/>
        <v>0</v>
      </c>
      <c r="LBU53" s="775">
        <f t="shared" ref="LBU53" si="5755">IF(OR(LBS26&lt;$C$18,LBS26&gt;($C$18+9)),0,IF($F$2=1,IF($F$53&lt;(INDEX($G$33:$AJ$33,MATCH($E$18,$G$31:$AJ$31))),LBS$28,LBS$38),LBS$28))</f>
        <v>0</v>
      </c>
      <c r="LBV53" s="775">
        <f t="shared" ref="LBV53:LBW53" si="5756">IF(OR(LBT26&lt;$C$18,LBT26&gt;($C$18+9)),0,IF($F$2=1,IF($F$53&lt;(INDEX($G$33:$AJ$33,MATCH($E$18,$G$31:$AJ$31))),LBT$28,LBT$38),LBT$28))</f>
        <v>0</v>
      </c>
      <c r="LBW53" s="775">
        <f t="shared" si="5756"/>
        <v>0</v>
      </c>
      <c r="LBX53" s="775">
        <f t="shared" ref="LBX53" si="5757">IF(OR(LBV26&lt;$C$18,LBV26&gt;($C$18+9)),0,IF($F$2=1,IF($F$53&lt;(INDEX($G$33:$AJ$33,MATCH($E$18,$G$31:$AJ$31))),LBV$28,LBV$38),LBV$28))</f>
        <v>0</v>
      </c>
      <c r="LBY53" s="775">
        <f t="shared" ref="LBY53:LBZ53" si="5758">IF(OR(LBW26&lt;$C$18,LBW26&gt;($C$18+9)),0,IF($F$2=1,IF($F$53&lt;(INDEX($G$33:$AJ$33,MATCH($E$18,$G$31:$AJ$31))),LBW$28,LBW$38),LBW$28))</f>
        <v>0</v>
      </c>
      <c r="LBZ53" s="775">
        <f t="shared" si="5758"/>
        <v>0</v>
      </c>
      <c r="LCA53" s="775">
        <f t="shared" ref="LCA53" si="5759">IF(OR(LBY26&lt;$C$18,LBY26&gt;($C$18+9)),0,IF($F$2=1,IF($F$53&lt;(INDEX($G$33:$AJ$33,MATCH($E$18,$G$31:$AJ$31))),LBY$28,LBY$38),LBY$28))</f>
        <v>0</v>
      </c>
      <c r="LCB53" s="775">
        <f t="shared" ref="LCB53:LCC53" si="5760">IF(OR(LBZ26&lt;$C$18,LBZ26&gt;($C$18+9)),0,IF($F$2=1,IF($F$53&lt;(INDEX($G$33:$AJ$33,MATCH($E$18,$G$31:$AJ$31))),LBZ$28,LBZ$38),LBZ$28))</f>
        <v>0</v>
      </c>
      <c r="LCC53" s="775">
        <f t="shared" si="5760"/>
        <v>0</v>
      </c>
      <c r="LCD53" s="775">
        <f t="shared" ref="LCD53" si="5761">IF(OR(LCB26&lt;$C$18,LCB26&gt;($C$18+9)),0,IF($F$2=1,IF($F$53&lt;(INDEX($G$33:$AJ$33,MATCH($E$18,$G$31:$AJ$31))),LCB$28,LCB$38),LCB$28))</f>
        <v>0</v>
      </c>
      <c r="LCE53" s="775">
        <f t="shared" ref="LCE53:LCF53" si="5762">IF(OR(LCC26&lt;$C$18,LCC26&gt;($C$18+9)),0,IF($F$2=1,IF($F$53&lt;(INDEX($G$33:$AJ$33,MATCH($E$18,$G$31:$AJ$31))),LCC$28,LCC$38),LCC$28))</f>
        <v>0</v>
      </c>
      <c r="LCF53" s="775">
        <f t="shared" si="5762"/>
        <v>0</v>
      </c>
      <c r="LCG53" s="775">
        <f t="shared" ref="LCG53" si="5763">IF(OR(LCE26&lt;$C$18,LCE26&gt;($C$18+9)),0,IF($F$2=1,IF($F$53&lt;(INDEX($G$33:$AJ$33,MATCH($E$18,$G$31:$AJ$31))),LCE$28,LCE$38),LCE$28))</f>
        <v>0</v>
      </c>
      <c r="LCH53" s="775">
        <f t="shared" ref="LCH53:LCI53" si="5764">IF(OR(LCF26&lt;$C$18,LCF26&gt;($C$18+9)),0,IF($F$2=1,IF($F$53&lt;(INDEX($G$33:$AJ$33,MATCH($E$18,$G$31:$AJ$31))),LCF$28,LCF$38),LCF$28))</f>
        <v>0</v>
      </c>
      <c r="LCI53" s="775">
        <f t="shared" si="5764"/>
        <v>0</v>
      </c>
      <c r="LCJ53" s="775">
        <f t="shared" ref="LCJ53" si="5765">IF(OR(LCH26&lt;$C$18,LCH26&gt;($C$18+9)),0,IF($F$2=1,IF($F$53&lt;(INDEX($G$33:$AJ$33,MATCH($E$18,$G$31:$AJ$31))),LCH$28,LCH$38),LCH$28))</f>
        <v>0</v>
      </c>
      <c r="LCK53" s="775">
        <f t="shared" ref="LCK53:LCL53" si="5766">IF(OR(LCI26&lt;$C$18,LCI26&gt;($C$18+9)),0,IF($F$2=1,IF($F$53&lt;(INDEX($G$33:$AJ$33,MATCH($E$18,$G$31:$AJ$31))),LCI$28,LCI$38),LCI$28))</f>
        <v>0</v>
      </c>
      <c r="LCL53" s="775">
        <f t="shared" si="5766"/>
        <v>0</v>
      </c>
      <c r="LCM53" s="775">
        <f t="shared" ref="LCM53" si="5767">IF(OR(LCK26&lt;$C$18,LCK26&gt;($C$18+9)),0,IF($F$2=1,IF($F$53&lt;(INDEX($G$33:$AJ$33,MATCH($E$18,$G$31:$AJ$31))),LCK$28,LCK$38),LCK$28))</f>
        <v>0</v>
      </c>
      <c r="LCN53" s="775">
        <f t="shared" ref="LCN53:LCO53" si="5768">IF(OR(LCL26&lt;$C$18,LCL26&gt;($C$18+9)),0,IF($F$2=1,IF($F$53&lt;(INDEX($G$33:$AJ$33,MATCH($E$18,$G$31:$AJ$31))),LCL$28,LCL$38),LCL$28))</f>
        <v>0</v>
      </c>
      <c r="LCO53" s="775">
        <f t="shared" si="5768"/>
        <v>0</v>
      </c>
      <c r="LCP53" s="775">
        <f t="shared" ref="LCP53" si="5769">IF(OR(LCN26&lt;$C$18,LCN26&gt;($C$18+9)),0,IF($F$2=1,IF($F$53&lt;(INDEX($G$33:$AJ$33,MATCH($E$18,$G$31:$AJ$31))),LCN$28,LCN$38),LCN$28))</f>
        <v>0</v>
      </c>
      <c r="LCQ53" s="775">
        <f t="shared" ref="LCQ53:LCR53" si="5770">IF(OR(LCO26&lt;$C$18,LCO26&gt;($C$18+9)),0,IF($F$2=1,IF($F$53&lt;(INDEX($G$33:$AJ$33,MATCH($E$18,$G$31:$AJ$31))),LCO$28,LCO$38),LCO$28))</f>
        <v>0</v>
      </c>
      <c r="LCR53" s="775">
        <f t="shared" si="5770"/>
        <v>0</v>
      </c>
      <c r="LCS53" s="775">
        <f t="shared" ref="LCS53" si="5771">IF(OR(LCQ26&lt;$C$18,LCQ26&gt;($C$18+9)),0,IF($F$2=1,IF($F$53&lt;(INDEX($G$33:$AJ$33,MATCH($E$18,$G$31:$AJ$31))),LCQ$28,LCQ$38),LCQ$28))</f>
        <v>0</v>
      </c>
      <c r="LCT53" s="775">
        <f t="shared" ref="LCT53:LCU53" si="5772">IF(OR(LCR26&lt;$C$18,LCR26&gt;($C$18+9)),0,IF($F$2=1,IF($F$53&lt;(INDEX($G$33:$AJ$33,MATCH($E$18,$G$31:$AJ$31))),LCR$28,LCR$38),LCR$28))</f>
        <v>0</v>
      </c>
      <c r="LCU53" s="775">
        <f t="shared" si="5772"/>
        <v>0</v>
      </c>
      <c r="LCV53" s="775">
        <f t="shared" ref="LCV53" si="5773">IF(OR(LCT26&lt;$C$18,LCT26&gt;($C$18+9)),0,IF($F$2=1,IF($F$53&lt;(INDEX($G$33:$AJ$33,MATCH($E$18,$G$31:$AJ$31))),LCT$28,LCT$38),LCT$28))</f>
        <v>0</v>
      </c>
      <c r="LCW53" s="775">
        <f t="shared" ref="LCW53:LCX53" si="5774">IF(OR(LCU26&lt;$C$18,LCU26&gt;($C$18+9)),0,IF($F$2=1,IF($F$53&lt;(INDEX($G$33:$AJ$33,MATCH($E$18,$G$31:$AJ$31))),LCU$28,LCU$38),LCU$28))</f>
        <v>0</v>
      </c>
      <c r="LCX53" s="775">
        <f t="shared" si="5774"/>
        <v>0</v>
      </c>
      <c r="LCY53" s="775">
        <f t="shared" ref="LCY53" si="5775">IF(OR(LCW26&lt;$C$18,LCW26&gt;($C$18+9)),0,IF($F$2=1,IF($F$53&lt;(INDEX($G$33:$AJ$33,MATCH($E$18,$G$31:$AJ$31))),LCW$28,LCW$38),LCW$28))</f>
        <v>0</v>
      </c>
      <c r="LCZ53" s="775">
        <f t="shared" ref="LCZ53:LDA53" si="5776">IF(OR(LCX26&lt;$C$18,LCX26&gt;($C$18+9)),0,IF($F$2=1,IF($F$53&lt;(INDEX($G$33:$AJ$33,MATCH($E$18,$G$31:$AJ$31))),LCX$28,LCX$38),LCX$28))</f>
        <v>0</v>
      </c>
      <c r="LDA53" s="775">
        <f t="shared" si="5776"/>
        <v>0</v>
      </c>
      <c r="LDB53" s="775">
        <f t="shared" ref="LDB53" si="5777">IF(OR(LCZ26&lt;$C$18,LCZ26&gt;($C$18+9)),0,IF($F$2=1,IF($F$53&lt;(INDEX($G$33:$AJ$33,MATCH($E$18,$G$31:$AJ$31))),LCZ$28,LCZ$38),LCZ$28))</f>
        <v>0</v>
      </c>
      <c r="LDC53" s="775">
        <f t="shared" ref="LDC53:LDD53" si="5778">IF(OR(LDA26&lt;$C$18,LDA26&gt;($C$18+9)),0,IF($F$2=1,IF($F$53&lt;(INDEX($G$33:$AJ$33,MATCH($E$18,$G$31:$AJ$31))),LDA$28,LDA$38),LDA$28))</f>
        <v>0</v>
      </c>
      <c r="LDD53" s="775">
        <f t="shared" si="5778"/>
        <v>0</v>
      </c>
      <c r="LDE53" s="775">
        <f t="shared" ref="LDE53" si="5779">IF(OR(LDC26&lt;$C$18,LDC26&gt;($C$18+9)),0,IF($F$2=1,IF($F$53&lt;(INDEX($G$33:$AJ$33,MATCH($E$18,$G$31:$AJ$31))),LDC$28,LDC$38),LDC$28))</f>
        <v>0</v>
      </c>
      <c r="LDF53" s="775">
        <f t="shared" ref="LDF53:LDG53" si="5780">IF(OR(LDD26&lt;$C$18,LDD26&gt;($C$18+9)),0,IF($F$2=1,IF($F$53&lt;(INDEX($G$33:$AJ$33,MATCH($E$18,$G$31:$AJ$31))),LDD$28,LDD$38),LDD$28))</f>
        <v>0</v>
      </c>
      <c r="LDG53" s="775">
        <f t="shared" si="5780"/>
        <v>0</v>
      </c>
      <c r="LDH53" s="775">
        <f t="shared" ref="LDH53" si="5781">IF(OR(LDF26&lt;$C$18,LDF26&gt;($C$18+9)),0,IF($F$2=1,IF($F$53&lt;(INDEX($G$33:$AJ$33,MATCH($E$18,$G$31:$AJ$31))),LDF$28,LDF$38),LDF$28))</f>
        <v>0</v>
      </c>
      <c r="LDI53" s="775">
        <f t="shared" ref="LDI53:LDJ53" si="5782">IF(OR(LDG26&lt;$C$18,LDG26&gt;($C$18+9)),0,IF($F$2=1,IF($F$53&lt;(INDEX($G$33:$AJ$33,MATCH($E$18,$G$31:$AJ$31))),LDG$28,LDG$38),LDG$28))</f>
        <v>0</v>
      </c>
      <c r="LDJ53" s="775">
        <f t="shared" si="5782"/>
        <v>0</v>
      </c>
      <c r="LDK53" s="775">
        <f t="shared" ref="LDK53" si="5783">IF(OR(LDI26&lt;$C$18,LDI26&gt;($C$18+9)),0,IF($F$2=1,IF($F$53&lt;(INDEX($G$33:$AJ$33,MATCH($E$18,$G$31:$AJ$31))),LDI$28,LDI$38),LDI$28))</f>
        <v>0</v>
      </c>
      <c r="LDL53" s="775">
        <f t="shared" ref="LDL53:LDM53" si="5784">IF(OR(LDJ26&lt;$C$18,LDJ26&gt;($C$18+9)),0,IF($F$2=1,IF($F$53&lt;(INDEX($G$33:$AJ$33,MATCH($E$18,$G$31:$AJ$31))),LDJ$28,LDJ$38),LDJ$28))</f>
        <v>0</v>
      </c>
      <c r="LDM53" s="775">
        <f t="shared" si="5784"/>
        <v>0</v>
      </c>
      <c r="LDN53" s="775">
        <f t="shared" ref="LDN53" si="5785">IF(OR(LDL26&lt;$C$18,LDL26&gt;($C$18+9)),0,IF($F$2=1,IF($F$53&lt;(INDEX($G$33:$AJ$33,MATCH($E$18,$G$31:$AJ$31))),LDL$28,LDL$38),LDL$28))</f>
        <v>0</v>
      </c>
      <c r="LDO53" s="775">
        <f t="shared" ref="LDO53:LDP53" si="5786">IF(OR(LDM26&lt;$C$18,LDM26&gt;($C$18+9)),0,IF($F$2=1,IF($F$53&lt;(INDEX($G$33:$AJ$33,MATCH($E$18,$G$31:$AJ$31))),LDM$28,LDM$38),LDM$28))</f>
        <v>0</v>
      </c>
      <c r="LDP53" s="775">
        <f t="shared" si="5786"/>
        <v>0</v>
      </c>
      <c r="LDQ53" s="775">
        <f t="shared" ref="LDQ53" si="5787">IF(OR(LDO26&lt;$C$18,LDO26&gt;($C$18+9)),0,IF($F$2=1,IF($F$53&lt;(INDEX($G$33:$AJ$33,MATCH($E$18,$G$31:$AJ$31))),LDO$28,LDO$38),LDO$28))</f>
        <v>0</v>
      </c>
      <c r="LDR53" s="775">
        <f t="shared" ref="LDR53:LDS53" si="5788">IF(OR(LDP26&lt;$C$18,LDP26&gt;($C$18+9)),0,IF($F$2=1,IF($F$53&lt;(INDEX($G$33:$AJ$33,MATCH($E$18,$G$31:$AJ$31))),LDP$28,LDP$38),LDP$28))</f>
        <v>0</v>
      </c>
      <c r="LDS53" s="775">
        <f t="shared" si="5788"/>
        <v>0</v>
      </c>
      <c r="LDT53" s="775">
        <f t="shared" ref="LDT53" si="5789">IF(OR(LDR26&lt;$C$18,LDR26&gt;($C$18+9)),0,IF($F$2=1,IF($F$53&lt;(INDEX($G$33:$AJ$33,MATCH($E$18,$G$31:$AJ$31))),LDR$28,LDR$38),LDR$28))</f>
        <v>0</v>
      </c>
      <c r="LDU53" s="775">
        <f t="shared" ref="LDU53:LDV53" si="5790">IF(OR(LDS26&lt;$C$18,LDS26&gt;($C$18+9)),0,IF($F$2=1,IF($F$53&lt;(INDEX($G$33:$AJ$33,MATCH($E$18,$G$31:$AJ$31))),LDS$28,LDS$38),LDS$28))</f>
        <v>0</v>
      </c>
      <c r="LDV53" s="775">
        <f t="shared" si="5790"/>
        <v>0</v>
      </c>
      <c r="LDW53" s="775">
        <f t="shared" ref="LDW53" si="5791">IF(OR(LDU26&lt;$C$18,LDU26&gt;($C$18+9)),0,IF($F$2=1,IF($F$53&lt;(INDEX($G$33:$AJ$33,MATCH($E$18,$G$31:$AJ$31))),LDU$28,LDU$38),LDU$28))</f>
        <v>0</v>
      </c>
      <c r="LDX53" s="775">
        <f t="shared" ref="LDX53:LDY53" si="5792">IF(OR(LDV26&lt;$C$18,LDV26&gt;($C$18+9)),0,IF($F$2=1,IF($F$53&lt;(INDEX($G$33:$AJ$33,MATCH($E$18,$G$31:$AJ$31))),LDV$28,LDV$38),LDV$28))</f>
        <v>0</v>
      </c>
      <c r="LDY53" s="775">
        <f t="shared" si="5792"/>
        <v>0</v>
      </c>
      <c r="LDZ53" s="775">
        <f t="shared" ref="LDZ53" si="5793">IF(OR(LDX26&lt;$C$18,LDX26&gt;($C$18+9)),0,IF($F$2=1,IF($F$53&lt;(INDEX($G$33:$AJ$33,MATCH($E$18,$G$31:$AJ$31))),LDX$28,LDX$38),LDX$28))</f>
        <v>0</v>
      </c>
      <c r="LEA53" s="775">
        <f t="shared" ref="LEA53:LEB53" si="5794">IF(OR(LDY26&lt;$C$18,LDY26&gt;($C$18+9)),0,IF($F$2=1,IF($F$53&lt;(INDEX($G$33:$AJ$33,MATCH($E$18,$G$31:$AJ$31))),LDY$28,LDY$38),LDY$28))</f>
        <v>0</v>
      </c>
      <c r="LEB53" s="775">
        <f t="shared" si="5794"/>
        <v>0</v>
      </c>
      <c r="LEC53" s="775">
        <f t="shared" ref="LEC53" si="5795">IF(OR(LEA26&lt;$C$18,LEA26&gt;($C$18+9)),0,IF($F$2=1,IF($F$53&lt;(INDEX($G$33:$AJ$33,MATCH($E$18,$G$31:$AJ$31))),LEA$28,LEA$38),LEA$28))</f>
        <v>0</v>
      </c>
      <c r="LED53" s="775">
        <f t="shared" ref="LED53:LEE53" si="5796">IF(OR(LEB26&lt;$C$18,LEB26&gt;($C$18+9)),0,IF($F$2=1,IF($F$53&lt;(INDEX($G$33:$AJ$33,MATCH($E$18,$G$31:$AJ$31))),LEB$28,LEB$38),LEB$28))</f>
        <v>0</v>
      </c>
      <c r="LEE53" s="775">
        <f t="shared" si="5796"/>
        <v>0</v>
      </c>
      <c r="LEF53" s="775">
        <f t="shared" ref="LEF53" si="5797">IF(OR(LED26&lt;$C$18,LED26&gt;($C$18+9)),0,IF($F$2=1,IF($F$53&lt;(INDEX($G$33:$AJ$33,MATCH($E$18,$G$31:$AJ$31))),LED$28,LED$38),LED$28))</f>
        <v>0</v>
      </c>
      <c r="LEG53" s="775">
        <f t="shared" ref="LEG53:LEH53" si="5798">IF(OR(LEE26&lt;$C$18,LEE26&gt;($C$18+9)),0,IF($F$2=1,IF($F$53&lt;(INDEX($G$33:$AJ$33,MATCH($E$18,$G$31:$AJ$31))),LEE$28,LEE$38),LEE$28))</f>
        <v>0</v>
      </c>
      <c r="LEH53" s="775">
        <f t="shared" si="5798"/>
        <v>0</v>
      </c>
      <c r="LEI53" s="775">
        <f t="shared" ref="LEI53" si="5799">IF(OR(LEG26&lt;$C$18,LEG26&gt;($C$18+9)),0,IF($F$2=1,IF($F$53&lt;(INDEX($G$33:$AJ$33,MATCH($E$18,$G$31:$AJ$31))),LEG$28,LEG$38),LEG$28))</f>
        <v>0</v>
      </c>
      <c r="LEJ53" s="775">
        <f t="shared" ref="LEJ53:LEK53" si="5800">IF(OR(LEH26&lt;$C$18,LEH26&gt;($C$18+9)),0,IF($F$2=1,IF($F$53&lt;(INDEX($G$33:$AJ$33,MATCH($E$18,$G$31:$AJ$31))),LEH$28,LEH$38),LEH$28))</f>
        <v>0</v>
      </c>
      <c r="LEK53" s="775">
        <f t="shared" si="5800"/>
        <v>0</v>
      </c>
      <c r="LEL53" s="775">
        <f t="shared" ref="LEL53" si="5801">IF(OR(LEJ26&lt;$C$18,LEJ26&gt;($C$18+9)),0,IF($F$2=1,IF($F$53&lt;(INDEX($G$33:$AJ$33,MATCH($E$18,$G$31:$AJ$31))),LEJ$28,LEJ$38),LEJ$28))</f>
        <v>0</v>
      </c>
      <c r="LEM53" s="775">
        <f t="shared" ref="LEM53:LEN53" si="5802">IF(OR(LEK26&lt;$C$18,LEK26&gt;($C$18+9)),0,IF($F$2=1,IF($F$53&lt;(INDEX($G$33:$AJ$33,MATCH($E$18,$G$31:$AJ$31))),LEK$28,LEK$38),LEK$28))</f>
        <v>0</v>
      </c>
      <c r="LEN53" s="775">
        <f t="shared" si="5802"/>
        <v>0</v>
      </c>
      <c r="LEO53" s="775">
        <f t="shared" ref="LEO53" si="5803">IF(OR(LEM26&lt;$C$18,LEM26&gt;($C$18+9)),0,IF($F$2=1,IF($F$53&lt;(INDEX($G$33:$AJ$33,MATCH($E$18,$G$31:$AJ$31))),LEM$28,LEM$38),LEM$28))</f>
        <v>0</v>
      </c>
      <c r="LEP53" s="775">
        <f t="shared" ref="LEP53:LEQ53" si="5804">IF(OR(LEN26&lt;$C$18,LEN26&gt;($C$18+9)),0,IF($F$2=1,IF($F$53&lt;(INDEX($G$33:$AJ$33,MATCH($E$18,$G$31:$AJ$31))),LEN$28,LEN$38),LEN$28))</f>
        <v>0</v>
      </c>
      <c r="LEQ53" s="775">
        <f t="shared" si="5804"/>
        <v>0</v>
      </c>
      <c r="LER53" s="775">
        <f t="shared" ref="LER53" si="5805">IF(OR(LEP26&lt;$C$18,LEP26&gt;($C$18+9)),0,IF($F$2=1,IF($F$53&lt;(INDEX($G$33:$AJ$33,MATCH($E$18,$G$31:$AJ$31))),LEP$28,LEP$38),LEP$28))</f>
        <v>0</v>
      </c>
      <c r="LES53" s="775">
        <f t="shared" ref="LES53:LET53" si="5806">IF(OR(LEQ26&lt;$C$18,LEQ26&gt;($C$18+9)),0,IF($F$2=1,IF($F$53&lt;(INDEX($G$33:$AJ$33,MATCH($E$18,$G$31:$AJ$31))),LEQ$28,LEQ$38),LEQ$28))</f>
        <v>0</v>
      </c>
      <c r="LET53" s="775">
        <f t="shared" si="5806"/>
        <v>0</v>
      </c>
      <c r="LEU53" s="775">
        <f t="shared" ref="LEU53" si="5807">IF(OR(LES26&lt;$C$18,LES26&gt;($C$18+9)),0,IF($F$2=1,IF($F$53&lt;(INDEX($G$33:$AJ$33,MATCH($E$18,$G$31:$AJ$31))),LES$28,LES$38),LES$28))</f>
        <v>0</v>
      </c>
      <c r="LEV53" s="775">
        <f t="shared" ref="LEV53:LEW53" si="5808">IF(OR(LET26&lt;$C$18,LET26&gt;($C$18+9)),0,IF($F$2=1,IF($F$53&lt;(INDEX($G$33:$AJ$33,MATCH($E$18,$G$31:$AJ$31))),LET$28,LET$38),LET$28))</f>
        <v>0</v>
      </c>
      <c r="LEW53" s="775">
        <f t="shared" si="5808"/>
        <v>0</v>
      </c>
      <c r="LEX53" s="775">
        <f t="shared" ref="LEX53" si="5809">IF(OR(LEV26&lt;$C$18,LEV26&gt;($C$18+9)),0,IF($F$2=1,IF($F$53&lt;(INDEX($G$33:$AJ$33,MATCH($E$18,$G$31:$AJ$31))),LEV$28,LEV$38),LEV$28))</f>
        <v>0</v>
      </c>
      <c r="LEY53" s="775">
        <f t="shared" ref="LEY53:LEZ53" si="5810">IF(OR(LEW26&lt;$C$18,LEW26&gt;($C$18+9)),0,IF($F$2=1,IF($F$53&lt;(INDEX($G$33:$AJ$33,MATCH($E$18,$G$31:$AJ$31))),LEW$28,LEW$38),LEW$28))</f>
        <v>0</v>
      </c>
      <c r="LEZ53" s="775">
        <f t="shared" si="5810"/>
        <v>0</v>
      </c>
      <c r="LFA53" s="775">
        <f t="shared" ref="LFA53" si="5811">IF(OR(LEY26&lt;$C$18,LEY26&gt;($C$18+9)),0,IF($F$2=1,IF($F$53&lt;(INDEX($G$33:$AJ$33,MATCH($E$18,$G$31:$AJ$31))),LEY$28,LEY$38),LEY$28))</f>
        <v>0</v>
      </c>
      <c r="LFB53" s="775">
        <f t="shared" ref="LFB53:LFC53" si="5812">IF(OR(LEZ26&lt;$C$18,LEZ26&gt;($C$18+9)),0,IF($F$2=1,IF($F$53&lt;(INDEX($G$33:$AJ$33,MATCH($E$18,$G$31:$AJ$31))),LEZ$28,LEZ$38),LEZ$28))</f>
        <v>0</v>
      </c>
      <c r="LFC53" s="775">
        <f t="shared" si="5812"/>
        <v>0</v>
      </c>
      <c r="LFD53" s="775">
        <f t="shared" ref="LFD53" si="5813">IF(OR(LFB26&lt;$C$18,LFB26&gt;($C$18+9)),0,IF($F$2=1,IF($F$53&lt;(INDEX($G$33:$AJ$33,MATCH($E$18,$G$31:$AJ$31))),LFB$28,LFB$38),LFB$28))</f>
        <v>0</v>
      </c>
      <c r="LFE53" s="775">
        <f t="shared" ref="LFE53:LFF53" si="5814">IF(OR(LFC26&lt;$C$18,LFC26&gt;($C$18+9)),0,IF($F$2=1,IF($F$53&lt;(INDEX($G$33:$AJ$33,MATCH($E$18,$G$31:$AJ$31))),LFC$28,LFC$38),LFC$28))</f>
        <v>0</v>
      </c>
      <c r="LFF53" s="775">
        <f t="shared" si="5814"/>
        <v>0</v>
      </c>
      <c r="LFG53" s="775">
        <f t="shared" ref="LFG53" si="5815">IF(OR(LFE26&lt;$C$18,LFE26&gt;($C$18+9)),0,IF($F$2=1,IF($F$53&lt;(INDEX($G$33:$AJ$33,MATCH($E$18,$G$31:$AJ$31))),LFE$28,LFE$38),LFE$28))</f>
        <v>0</v>
      </c>
      <c r="LFH53" s="775">
        <f t="shared" ref="LFH53:LFI53" si="5816">IF(OR(LFF26&lt;$C$18,LFF26&gt;($C$18+9)),0,IF($F$2=1,IF($F$53&lt;(INDEX($G$33:$AJ$33,MATCH($E$18,$G$31:$AJ$31))),LFF$28,LFF$38),LFF$28))</f>
        <v>0</v>
      </c>
      <c r="LFI53" s="775">
        <f t="shared" si="5816"/>
        <v>0</v>
      </c>
      <c r="LFJ53" s="775">
        <f t="shared" ref="LFJ53" si="5817">IF(OR(LFH26&lt;$C$18,LFH26&gt;($C$18+9)),0,IF($F$2=1,IF($F$53&lt;(INDEX($G$33:$AJ$33,MATCH($E$18,$G$31:$AJ$31))),LFH$28,LFH$38),LFH$28))</f>
        <v>0</v>
      </c>
      <c r="LFK53" s="775">
        <f t="shared" ref="LFK53:LFL53" si="5818">IF(OR(LFI26&lt;$C$18,LFI26&gt;($C$18+9)),0,IF($F$2=1,IF($F$53&lt;(INDEX($G$33:$AJ$33,MATCH($E$18,$G$31:$AJ$31))),LFI$28,LFI$38),LFI$28))</f>
        <v>0</v>
      </c>
      <c r="LFL53" s="775">
        <f t="shared" si="5818"/>
        <v>0</v>
      </c>
      <c r="LFM53" s="775">
        <f t="shared" ref="LFM53" si="5819">IF(OR(LFK26&lt;$C$18,LFK26&gt;($C$18+9)),0,IF($F$2=1,IF($F$53&lt;(INDEX($G$33:$AJ$33,MATCH($E$18,$G$31:$AJ$31))),LFK$28,LFK$38),LFK$28))</f>
        <v>0</v>
      </c>
      <c r="LFN53" s="775">
        <f t="shared" ref="LFN53:LFO53" si="5820">IF(OR(LFL26&lt;$C$18,LFL26&gt;($C$18+9)),0,IF($F$2=1,IF($F$53&lt;(INDEX($G$33:$AJ$33,MATCH($E$18,$G$31:$AJ$31))),LFL$28,LFL$38),LFL$28))</f>
        <v>0</v>
      </c>
      <c r="LFO53" s="775">
        <f t="shared" si="5820"/>
        <v>0</v>
      </c>
      <c r="LFP53" s="775">
        <f t="shared" ref="LFP53" si="5821">IF(OR(LFN26&lt;$C$18,LFN26&gt;($C$18+9)),0,IF($F$2=1,IF($F$53&lt;(INDEX($G$33:$AJ$33,MATCH($E$18,$G$31:$AJ$31))),LFN$28,LFN$38),LFN$28))</f>
        <v>0</v>
      </c>
      <c r="LFQ53" s="775">
        <f t="shared" ref="LFQ53:LFR53" si="5822">IF(OR(LFO26&lt;$C$18,LFO26&gt;($C$18+9)),0,IF($F$2=1,IF($F$53&lt;(INDEX($G$33:$AJ$33,MATCH($E$18,$G$31:$AJ$31))),LFO$28,LFO$38),LFO$28))</f>
        <v>0</v>
      </c>
      <c r="LFR53" s="775">
        <f t="shared" si="5822"/>
        <v>0</v>
      </c>
      <c r="LFS53" s="775">
        <f t="shared" ref="LFS53" si="5823">IF(OR(LFQ26&lt;$C$18,LFQ26&gt;($C$18+9)),0,IF($F$2=1,IF($F$53&lt;(INDEX($G$33:$AJ$33,MATCH($E$18,$G$31:$AJ$31))),LFQ$28,LFQ$38),LFQ$28))</f>
        <v>0</v>
      </c>
      <c r="LFT53" s="775">
        <f t="shared" ref="LFT53:LFU53" si="5824">IF(OR(LFR26&lt;$C$18,LFR26&gt;($C$18+9)),0,IF($F$2=1,IF($F$53&lt;(INDEX($G$33:$AJ$33,MATCH($E$18,$G$31:$AJ$31))),LFR$28,LFR$38),LFR$28))</f>
        <v>0</v>
      </c>
      <c r="LFU53" s="775">
        <f t="shared" si="5824"/>
        <v>0</v>
      </c>
      <c r="LFV53" s="775">
        <f t="shared" ref="LFV53" si="5825">IF(OR(LFT26&lt;$C$18,LFT26&gt;($C$18+9)),0,IF($F$2=1,IF($F$53&lt;(INDEX($G$33:$AJ$33,MATCH($E$18,$G$31:$AJ$31))),LFT$28,LFT$38),LFT$28))</f>
        <v>0</v>
      </c>
      <c r="LFW53" s="775">
        <f t="shared" ref="LFW53:LFX53" si="5826">IF(OR(LFU26&lt;$C$18,LFU26&gt;($C$18+9)),0,IF($F$2=1,IF($F$53&lt;(INDEX($G$33:$AJ$33,MATCH($E$18,$G$31:$AJ$31))),LFU$28,LFU$38),LFU$28))</f>
        <v>0</v>
      </c>
      <c r="LFX53" s="775">
        <f t="shared" si="5826"/>
        <v>0</v>
      </c>
      <c r="LFY53" s="775">
        <f t="shared" ref="LFY53" si="5827">IF(OR(LFW26&lt;$C$18,LFW26&gt;($C$18+9)),0,IF($F$2=1,IF($F$53&lt;(INDEX($G$33:$AJ$33,MATCH($E$18,$G$31:$AJ$31))),LFW$28,LFW$38),LFW$28))</f>
        <v>0</v>
      </c>
      <c r="LFZ53" s="775">
        <f t="shared" ref="LFZ53:LGA53" si="5828">IF(OR(LFX26&lt;$C$18,LFX26&gt;($C$18+9)),0,IF($F$2=1,IF($F$53&lt;(INDEX($G$33:$AJ$33,MATCH($E$18,$G$31:$AJ$31))),LFX$28,LFX$38),LFX$28))</f>
        <v>0</v>
      </c>
      <c r="LGA53" s="775">
        <f t="shared" si="5828"/>
        <v>0</v>
      </c>
      <c r="LGB53" s="775">
        <f t="shared" ref="LGB53" si="5829">IF(OR(LFZ26&lt;$C$18,LFZ26&gt;($C$18+9)),0,IF($F$2=1,IF($F$53&lt;(INDEX($G$33:$AJ$33,MATCH($E$18,$G$31:$AJ$31))),LFZ$28,LFZ$38),LFZ$28))</f>
        <v>0</v>
      </c>
      <c r="LGC53" s="775">
        <f t="shared" ref="LGC53:LGD53" si="5830">IF(OR(LGA26&lt;$C$18,LGA26&gt;($C$18+9)),0,IF($F$2=1,IF($F$53&lt;(INDEX($G$33:$AJ$33,MATCH($E$18,$G$31:$AJ$31))),LGA$28,LGA$38),LGA$28))</f>
        <v>0</v>
      </c>
      <c r="LGD53" s="775">
        <f t="shared" si="5830"/>
        <v>0</v>
      </c>
      <c r="LGE53" s="775">
        <f t="shared" ref="LGE53" si="5831">IF(OR(LGC26&lt;$C$18,LGC26&gt;($C$18+9)),0,IF($F$2=1,IF($F$53&lt;(INDEX($G$33:$AJ$33,MATCH($E$18,$G$31:$AJ$31))),LGC$28,LGC$38),LGC$28))</f>
        <v>0</v>
      </c>
      <c r="LGF53" s="775">
        <f t="shared" ref="LGF53:LGG53" si="5832">IF(OR(LGD26&lt;$C$18,LGD26&gt;($C$18+9)),0,IF($F$2=1,IF($F$53&lt;(INDEX($G$33:$AJ$33,MATCH($E$18,$G$31:$AJ$31))),LGD$28,LGD$38),LGD$28))</f>
        <v>0</v>
      </c>
      <c r="LGG53" s="775">
        <f t="shared" si="5832"/>
        <v>0</v>
      </c>
      <c r="LGH53" s="775">
        <f t="shared" ref="LGH53" si="5833">IF(OR(LGF26&lt;$C$18,LGF26&gt;($C$18+9)),0,IF($F$2=1,IF($F$53&lt;(INDEX($G$33:$AJ$33,MATCH($E$18,$G$31:$AJ$31))),LGF$28,LGF$38),LGF$28))</f>
        <v>0</v>
      </c>
      <c r="LGI53" s="775">
        <f t="shared" ref="LGI53:LGJ53" si="5834">IF(OR(LGG26&lt;$C$18,LGG26&gt;($C$18+9)),0,IF($F$2=1,IF($F$53&lt;(INDEX($G$33:$AJ$33,MATCH($E$18,$G$31:$AJ$31))),LGG$28,LGG$38),LGG$28))</f>
        <v>0</v>
      </c>
      <c r="LGJ53" s="775">
        <f t="shared" si="5834"/>
        <v>0</v>
      </c>
      <c r="LGK53" s="775">
        <f t="shared" ref="LGK53" si="5835">IF(OR(LGI26&lt;$C$18,LGI26&gt;($C$18+9)),0,IF($F$2=1,IF($F$53&lt;(INDEX($G$33:$AJ$33,MATCH($E$18,$G$31:$AJ$31))),LGI$28,LGI$38),LGI$28))</f>
        <v>0</v>
      </c>
      <c r="LGL53" s="775">
        <f t="shared" ref="LGL53:LGM53" si="5836">IF(OR(LGJ26&lt;$C$18,LGJ26&gt;($C$18+9)),0,IF($F$2=1,IF($F$53&lt;(INDEX($G$33:$AJ$33,MATCH($E$18,$G$31:$AJ$31))),LGJ$28,LGJ$38),LGJ$28))</f>
        <v>0</v>
      </c>
      <c r="LGM53" s="775">
        <f t="shared" si="5836"/>
        <v>0</v>
      </c>
      <c r="LGN53" s="775">
        <f t="shared" ref="LGN53" si="5837">IF(OR(LGL26&lt;$C$18,LGL26&gt;($C$18+9)),0,IF($F$2=1,IF($F$53&lt;(INDEX($G$33:$AJ$33,MATCH($E$18,$G$31:$AJ$31))),LGL$28,LGL$38),LGL$28))</f>
        <v>0</v>
      </c>
      <c r="LGO53" s="775">
        <f t="shared" ref="LGO53:LGP53" si="5838">IF(OR(LGM26&lt;$C$18,LGM26&gt;($C$18+9)),0,IF($F$2=1,IF($F$53&lt;(INDEX($G$33:$AJ$33,MATCH($E$18,$G$31:$AJ$31))),LGM$28,LGM$38),LGM$28))</f>
        <v>0</v>
      </c>
      <c r="LGP53" s="775">
        <f t="shared" si="5838"/>
        <v>0</v>
      </c>
      <c r="LGQ53" s="775">
        <f t="shared" ref="LGQ53" si="5839">IF(OR(LGO26&lt;$C$18,LGO26&gt;($C$18+9)),0,IF($F$2=1,IF($F$53&lt;(INDEX($G$33:$AJ$33,MATCH($E$18,$G$31:$AJ$31))),LGO$28,LGO$38),LGO$28))</f>
        <v>0</v>
      </c>
      <c r="LGR53" s="775">
        <f t="shared" ref="LGR53:LGS53" si="5840">IF(OR(LGP26&lt;$C$18,LGP26&gt;($C$18+9)),0,IF($F$2=1,IF($F$53&lt;(INDEX($G$33:$AJ$33,MATCH($E$18,$G$31:$AJ$31))),LGP$28,LGP$38),LGP$28))</f>
        <v>0</v>
      </c>
      <c r="LGS53" s="775">
        <f t="shared" si="5840"/>
        <v>0</v>
      </c>
      <c r="LGT53" s="775">
        <f t="shared" ref="LGT53" si="5841">IF(OR(LGR26&lt;$C$18,LGR26&gt;($C$18+9)),0,IF($F$2=1,IF($F$53&lt;(INDEX($G$33:$AJ$33,MATCH($E$18,$G$31:$AJ$31))),LGR$28,LGR$38),LGR$28))</f>
        <v>0</v>
      </c>
      <c r="LGU53" s="775">
        <f t="shared" ref="LGU53:LGV53" si="5842">IF(OR(LGS26&lt;$C$18,LGS26&gt;($C$18+9)),0,IF($F$2=1,IF($F$53&lt;(INDEX($G$33:$AJ$33,MATCH($E$18,$G$31:$AJ$31))),LGS$28,LGS$38),LGS$28))</f>
        <v>0</v>
      </c>
      <c r="LGV53" s="775">
        <f t="shared" si="5842"/>
        <v>0</v>
      </c>
      <c r="LGW53" s="775">
        <f t="shared" ref="LGW53" si="5843">IF(OR(LGU26&lt;$C$18,LGU26&gt;($C$18+9)),0,IF($F$2=1,IF($F$53&lt;(INDEX($G$33:$AJ$33,MATCH($E$18,$G$31:$AJ$31))),LGU$28,LGU$38),LGU$28))</f>
        <v>0</v>
      </c>
      <c r="LGX53" s="775">
        <f t="shared" ref="LGX53:LGY53" si="5844">IF(OR(LGV26&lt;$C$18,LGV26&gt;($C$18+9)),0,IF($F$2=1,IF($F$53&lt;(INDEX($G$33:$AJ$33,MATCH($E$18,$G$31:$AJ$31))),LGV$28,LGV$38),LGV$28))</f>
        <v>0</v>
      </c>
      <c r="LGY53" s="775">
        <f t="shared" si="5844"/>
        <v>0</v>
      </c>
      <c r="LGZ53" s="775">
        <f t="shared" ref="LGZ53" si="5845">IF(OR(LGX26&lt;$C$18,LGX26&gt;($C$18+9)),0,IF($F$2=1,IF($F$53&lt;(INDEX($G$33:$AJ$33,MATCH($E$18,$G$31:$AJ$31))),LGX$28,LGX$38),LGX$28))</f>
        <v>0</v>
      </c>
      <c r="LHA53" s="775">
        <f t="shared" ref="LHA53:LHB53" si="5846">IF(OR(LGY26&lt;$C$18,LGY26&gt;($C$18+9)),0,IF($F$2=1,IF($F$53&lt;(INDEX($G$33:$AJ$33,MATCH($E$18,$G$31:$AJ$31))),LGY$28,LGY$38),LGY$28))</f>
        <v>0</v>
      </c>
      <c r="LHB53" s="775">
        <f t="shared" si="5846"/>
        <v>0</v>
      </c>
      <c r="LHC53" s="775">
        <f t="shared" ref="LHC53" si="5847">IF(OR(LHA26&lt;$C$18,LHA26&gt;($C$18+9)),0,IF($F$2=1,IF($F$53&lt;(INDEX($G$33:$AJ$33,MATCH($E$18,$G$31:$AJ$31))),LHA$28,LHA$38),LHA$28))</f>
        <v>0</v>
      </c>
      <c r="LHD53" s="775">
        <f t="shared" ref="LHD53:LHE53" si="5848">IF(OR(LHB26&lt;$C$18,LHB26&gt;($C$18+9)),0,IF($F$2=1,IF($F$53&lt;(INDEX($G$33:$AJ$33,MATCH($E$18,$G$31:$AJ$31))),LHB$28,LHB$38),LHB$28))</f>
        <v>0</v>
      </c>
      <c r="LHE53" s="775">
        <f t="shared" si="5848"/>
        <v>0</v>
      </c>
      <c r="LHF53" s="775">
        <f t="shared" ref="LHF53" si="5849">IF(OR(LHD26&lt;$C$18,LHD26&gt;($C$18+9)),0,IF($F$2=1,IF($F$53&lt;(INDEX($G$33:$AJ$33,MATCH($E$18,$G$31:$AJ$31))),LHD$28,LHD$38),LHD$28))</f>
        <v>0</v>
      </c>
      <c r="LHG53" s="775">
        <f t="shared" ref="LHG53:LHH53" si="5850">IF(OR(LHE26&lt;$C$18,LHE26&gt;($C$18+9)),0,IF($F$2=1,IF($F$53&lt;(INDEX($G$33:$AJ$33,MATCH($E$18,$G$31:$AJ$31))),LHE$28,LHE$38),LHE$28))</f>
        <v>0</v>
      </c>
      <c r="LHH53" s="775">
        <f t="shared" si="5850"/>
        <v>0</v>
      </c>
      <c r="LHI53" s="775">
        <f t="shared" ref="LHI53" si="5851">IF(OR(LHG26&lt;$C$18,LHG26&gt;($C$18+9)),0,IF($F$2=1,IF($F$53&lt;(INDEX($G$33:$AJ$33,MATCH($E$18,$G$31:$AJ$31))),LHG$28,LHG$38),LHG$28))</f>
        <v>0</v>
      </c>
      <c r="LHJ53" s="775">
        <f t="shared" ref="LHJ53:LHK53" si="5852">IF(OR(LHH26&lt;$C$18,LHH26&gt;($C$18+9)),0,IF($F$2=1,IF($F$53&lt;(INDEX($G$33:$AJ$33,MATCH($E$18,$G$31:$AJ$31))),LHH$28,LHH$38),LHH$28))</f>
        <v>0</v>
      </c>
      <c r="LHK53" s="775">
        <f t="shared" si="5852"/>
        <v>0</v>
      </c>
      <c r="LHL53" s="775">
        <f t="shared" ref="LHL53" si="5853">IF(OR(LHJ26&lt;$C$18,LHJ26&gt;($C$18+9)),0,IF($F$2=1,IF($F$53&lt;(INDEX($G$33:$AJ$33,MATCH($E$18,$G$31:$AJ$31))),LHJ$28,LHJ$38),LHJ$28))</f>
        <v>0</v>
      </c>
      <c r="LHM53" s="775">
        <f t="shared" ref="LHM53:LHN53" si="5854">IF(OR(LHK26&lt;$C$18,LHK26&gt;($C$18+9)),0,IF($F$2=1,IF($F$53&lt;(INDEX($G$33:$AJ$33,MATCH($E$18,$G$31:$AJ$31))),LHK$28,LHK$38),LHK$28))</f>
        <v>0</v>
      </c>
      <c r="LHN53" s="775">
        <f t="shared" si="5854"/>
        <v>0</v>
      </c>
      <c r="LHO53" s="775">
        <f t="shared" ref="LHO53" si="5855">IF(OR(LHM26&lt;$C$18,LHM26&gt;($C$18+9)),0,IF($F$2=1,IF($F$53&lt;(INDEX($G$33:$AJ$33,MATCH($E$18,$G$31:$AJ$31))),LHM$28,LHM$38),LHM$28))</f>
        <v>0</v>
      </c>
      <c r="LHP53" s="775">
        <f t="shared" ref="LHP53:LHQ53" si="5856">IF(OR(LHN26&lt;$C$18,LHN26&gt;($C$18+9)),0,IF($F$2=1,IF($F$53&lt;(INDEX($G$33:$AJ$33,MATCH($E$18,$G$31:$AJ$31))),LHN$28,LHN$38),LHN$28))</f>
        <v>0</v>
      </c>
      <c r="LHQ53" s="775">
        <f t="shared" si="5856"/>
        <v>0</v>
      </c>
      <c r="LHR53" s="775">
        <f t="shared" ref="LHR53" si="5857">IF(OR(LHP26&lt;$C$18,LHP26&gt;($C$18+9)),0,IF($F$2=1,IF($F$53&lt;(INDEX($G$33:$AJ$33,MATCH($E$18,$G$31:$AJ$31))),LHP$28,LHP$38),LHP$28))</f>
        <v>0</v>
      </c>
      <c r="LHS53" s="775">
        <f t="shared" ref="LHS53:LHT53" si="5858">IF(OR(LHQ26&lt;$C$18,LHQ26&gt;($C$18+9)),0,IF($F$2=1,IF($F$53&lt;(INDEX($G$33:$AJ$33,MATCH($E$18,$G$31:$AJ$31))),LHQ$28,LHQ$38),LHQ$28))</f>
        <v>0</v>
      </c>
      <c r="LHT53" s="775">
        <f t="shared" si="5858"/>
        <v>0</v>
      </c>
      <c r="LHU53" s="775">
        <f t="shared" ref="LHU53" si="5859">IF(OR(LHS26&lt;$C$18,LHS26&gt;($C$18+9)),0,IF($F$2=1,IF($F$53&lt;(INDEX($G$33:$AJ$33,MATCH($E$18,$G$31:$AJ$31))),LHS$28,LHS$38),LHS$28))</f>
        <v>0</v>
      </c>
      <c r="LHV53" s="775">
        <f t="shared" ref="LHV53:LHW53" si="5860">IF(OR(LHT26&lt;$C$18,LHT26&gt;($C$18+9)),0,IF($F$2=1,IF($F$53&lt;(INDEX($G$33:$AJ$33,MATCH($E$18,$G$31:$AJ$31))),LHT$28,LHT$38),LHT$28))</f>
        <v>0</v>
      </c>
      <c r="LHW53" s="775">
        <f t="shared" si="5860"/>
        <v>0</v>
      </c>
      <c r="LHX53" s="775">
        <f t="shared" ref="LHX53" si="5861">IF(OR(LHV26&lt;$C$18,LHV26&gt;($C$18+9)),0,IF($F$2=1,IF($F$53&lt;(INDEX($G$33:$AJ$33,MATCH($E$18,$G$31:$AJ$31))),LHV$28,LHV$38),LHV$28))</f>
        <v>0</v>
      </c>
      <c r="LHY53" s="775">
        <f t="shared" ref="LHY53:LHZ53" si="5862">IF(OR(LHW26&lt;$C$18,LHW26&gt;($C$18+9)),0,IF($F$2=1,IF($F$53&lt;(INDEX($G$33:$AJ$33,MATCH($E$18,$G$31:$AJ$31))),LHW$28,LHW$38),LHW$28))</f>
        <v>0</v>
      </c>
      <c r="LHZ53" s="775">
        <f t="shared" si="5862"/>
        <v>0</v>
      </c>
      <c r="LIA53" s="775">
        <f t="shared" ref="LIA53" si="5863">IF(OR(LHY26&lt;$C$18,LHY26&gt;($C$18+9)),0,IF($F$2=1,IF($F$53&lt;(INDEX($G$33:$AJ$33,MATCH($E$18,$G$31:$AJ$31))),LHY$28,LHY$38),LHY$28))</f>
        <v>0</v>
      </c>
      <c r="LIB53" s="775">
        <f t="shared" ref="LIB53:LIC53" si="5864">IF(OR(LHZ26&lt;$C$18,LHZ26&gt;($C$18+9)),0,IF($F$2=1,IF($F$53&lt;(INDEX($G$33:$AJ$33,MATCH($E$18,$G$31:$AJ$31))),LHZ$28,LHZ$38),LHZ$28))</f>
        <v>0</v>
      </c>
      <c r="LIC53" s="775">
        <f t="shared" si="5864"/>
        <v>0</v>
      </c>
      <c r="LID53" s="775">
        <f t="shared" ref="LID53" si="5865">IF(OR(LIB26&lt;$C$18,LIB26&gt;($C$18+9)),0,IF($F$2=1,IF($F$53&lt;(INDEX($G$33:$AJ$33,MATCH($E$18,$G$31:$AJ$31))),LIB$28,LIB$38),LIB$28))</f>
        <v>0</v>
      </c>
      <c r="LIE53" s="775">
        <f t="shared" ref="LIE53:LIF53" si="5866">IF(OR(LIC26&lt;$C$18,LIC26&gt;($C$18+9)),0,IF($F$2=1,IF($F$53&lt;(INDEX($G$33:$AJ$33,MATCH($E$18,$G$31:$AJ$31))),LIC$28,LIC$38),LIC$28))</f>
        <v>0</v>
      </c>
      <c r="LIF53" s="775">
        <f t="shared" si="5866"/>
        <v>0</v>
      </c>
      <c r="LIG53" s="775">
        <f t="shared" ref="LIG53" si="5867">IF(OR(LIE26&lt;$C$18,LIE26&gt;($C$18+9)),0,IF($F$2=1,IF($F$53&lt;(INDEX($G$33:$AJ$33,MATCH($E$18,$G$31:$AJ$31))),LIE$28,LIE$38),LIE$28))</f>
        <v>0</v>
      </c>
      <c r="LIH53" s="775">
        <f t="shared" ref="LIH53:LII53" si="5868">IF(OR(LIF26&lt;$C$18,LIF26&gt;($C$18+9)),0,IF($F$2=1,IF($F$53&lt;(INDEX($G$33:$AJ$33,MATCH($E$18,$G$31:$AJ$31))),LIF$28,LIF$38),LIF$28))</f>
        <v>0</v>
      </c>
      <c r="LII53" s="775">
        <f t="shared" si="5868"/>
        <v>0</v>
      </c>
      <c r="LIJ53" s="775">
        <f t="shared" ref="LIJ53" si="5869">IF(OR(LIH26&lt;$C$18,LIH26&gt;($C$18+9)),0,IF($F$2=1,IF($F$53&lt;(INDEX($G$33:$AJ$33,MATCH($E$18,$G$31:$AJ$31))),LIH$28,LIH$38),LIH$28))</f>
        <v>0</v>
      </c>
      <c r="LIK53" s="775">
        <f t="shared" ref="LIK53:LIL53" si="5870">IF(OR(LII26&lt;$C$18,LII26&gt;($C$18+9)),0,IF($F$2=1,IF($F$53&lt;(INDEX($G$33:$AJ$33,MATCH($E$18,$G$31:$AJ$31))),LII$28,LII$38),LII$28))</f>
        <v>0</v>
      </c>
      <c r="LIL53" s="775">
        <f t="shared" si="5870"/>
        <v>0</v>
      </c>
      <c r="LIM53" s="775">
        <f t="shared" ref="LIM53" si="5871">IF(OR(LIK26&lt;$C$18,LIK26&gt;($C$18+9)),0,IF($F$2=1,IF($F$53&lt;(INDEX($G$33:$AJ$33,MATCH($E$18,$G$31:$AJ$31))),LIK$28,LIK$38),LIK$28))</f>
        <v>0</v>
      </c>
      <c r="LIN53" s="775">
        <f t="shared" ref="LIN53:LIO53" si="5872">IF(OR(LIL26&lt;$C$18,LIL26&gt;($C$18+9)),0,IF($F$2=1,IF($F$53&lt;(INDEX($G$33:$AJ$33,MATCH($E$18,$G$31:$AJ$31))),LIL$28,LIL$38),LIL$28))</f>
        <v>0</v>
      </c>
      <c r="LIO53" s="775">
        <f t="shared" si="5872"/>
        <v>0</v>
      </c>
      <c r="LIP53" s="775">
        <f t="shared" ref="LIP53" si="5873">IF(OR(LIN26&lt;$C$18,LIN26&gt;($C$18+9)),0,IF($F$2=1,IF($F$53&lt;(INDEX($G$33:$AJ$33,MATCH($E$18,$G$31:$AJ$31))),LIN$28,LIN$38),LIN$28))</f>
        <v>0</v>
      </c>
      <c r="LIQ53" s="775">
        <f t="shared" ref="LIQ53:LIR53" si="5874">IF(OR(LIO26&lt;$C$18,LIO26&gt;($C$18+9)),0,IF($F$2=1,IF($F$53&lt;(INDEX($G$33:$AJ$33,MATCH($E$18,$G$31:$AJ$31))),LIO$28,LIO$38),LIO$28))</f>
        <v>0</v>
      </c>
      <c r="LIR53" s="775">
        <f t="shared" si="5874"/>
        <v>0</v>
      </c>
      <c r="LIS53" s="775">
        <f t="shared" ref="LIS53" si="5875">IF(OR(LIQ26&lt;$C$18,LIQ26&gt;($C$18+9)),0,IF($F$2=1,IF($F$53&lt;(INDEX($G$33:$AJ$33,MATCH($E$18,$G$31:$AJ$31))),LIQ$28,LIQ$38),LIQ$28))</f>
        <v>0</v>
      </c>
      <c r="LIT53" s="775">
        <f t="shared" ref="LIT53:LIU53" si="5876">IF(OR(LIR26&lt;$C$18,LIR26&gt;($C$18+9)),0,IF($F$2=1,IF($F$53&lt;(INDEX($G$33:$AJ$33,MATCH($E$18,$G$31:$AJ$31))),LIR$28,LIR$38),LIR$28))</f>
        <v>0</v>
      </c>
      <c r="LIU53" s="775">
        <f t="shared" si="5876"/>
        <v>0</v>
      </c>
      <c r="LIV53" s="775">
        <f t="shared" ref="LIV53" si="5877">IF(OR(LIT26&lt;$C$18,LIT26&gt;($C$18+9)),0,IF($F$2=1,IF($F$53&lt;(INDEX($G$33:$AJ$33,MATCH($E$18,$G$31:$AJ$31))),LIT$28,LIT$38),LIT$28))</f>
        <v>0</v>
      </c>
      <c r="LIW53" s="775">
        <f t="shared" ref="LIW53:LIX53" si="5878">IF(OR(LIU26&lt;$C$18,LIU26&gt;($C$18+9)),0,IF($F$2=1,IF($F$53&lt;(INDEX($G$33:$AJ$33,MATCH($E$18,$G$31:$AJ$31))),LIU$28,LIU$38),LIU$28))</f>
        <v>0</v>
      </c>
      <c r="LIX53" s="775">
        <f t="shared" si="5878"/>
        <v>0</v>
      </c>
      <c r="LIY53" s="775">
        <f t="shared" ref="LIY53" si="5879">IF(OR(LIW26&lt;$C$18,LIW26&gt;($C$18+9)),0,IF($F$2=1,IF($F$53&lt;(INDEX($G$33:$AJ$33,MATCH($E$18,$G$31:$AJ$31))),LIW$28,LIW$38),LIW$28))</f>
        <v>0</v>
      </c>
      <c r="LIZ53" s="775">
        <f t="shared" ref="LIZ53:LJA53" si="5880">IF(OR(LIX26&lt;$C$18,LIX26&gt;($C$18+9)),0,IF($F$2=1,IF($F$53&lt;(INDEX($G$33:$AJ$33,MATCH($E$18,$G$31:$AJ$31))),LIX$28,LIX$38),LIX$28))</f>
        <v>0</v>
      </c>
      <c r="LJA53" s="775">
        <f t="shared" si="5880"/>
        <v>0</v>
      </c>
      <c r="LJB53" s="775">
        <f t="shared" ref="LJB53" si="5881">IF(OR(LIZ26&lt;$C$18,LIZ26&gt;($C$18+9)),0,IF($F$2=1,IF($F$53&lt;(INDEX($G$33:$AJ$33,MATCH($E$18,$G$31:$AJ$31))),LIZ$28,LIZ$38),LIZ$28))</f>
        <v>0</v>
      </c>
      <c r="LJC53" s="775">
        <f t="shared" ref="LJC53:LJD53" si="5882">IF(OR(LJA26&lt;$C$18,LJA26&gt;($C$18+9)),0,IF($F$2=1,IF($F$53&lt;(INDEX($G$33:$AJ$33,MATCH($E$18,$G$31:$AJ$31))),LJA$28,LJA$38),LJA$28))</f>
        <v>0</v>
      </c>
      <c r="LJD53" s="775">
        <f t="shared" si="5882"/>
        <v>0</v>
      </c>
      <c r="LJE53" s="775">
        <f t="shared" ref="LJE53" si="5883">IF(OR(LJC26&lt;$C$18,LJC26&gt;($C$18+9)),0,IF($F$2=1,IF($F$53&lt;(INDEX($G$33:$AJ$33,MATCH($E$18,$G$31:$AJ$31))),LJC$28,LJC$38),LJC$28))</f>
        <v>0</v>
      </c>
      <c r="LJF53" s="775">
        <f t="shared" ref="LJF53:LJG53" si="5884">IF(OR(LJD26&lt;$C$18,LJD26&gt;($C$18+9)),0,IF($F$2=1,IF($F$53&lt;(INDEX($G$33:$AJ$33,MATCH($E$18,$G$31:$AJ$31))),LJD$28,LJD$38),LJD$28))</f>
        <v>0</v>
      </c>
      <c r="LJG53" s="775">
        <f t="shared" si="5884"/>
        <v>0</v>
      </c>
      <c r="LJH53" s="775">
        <f t="shared" ref="LJH53" si="5885">IF(OR(LJF26&lt;$C$18,LJF26&gt;($C$18+9)),0,IF($F$2=1,IF($F$53&lt;(INDEX($G$33:$AJ$33,MATCH($E$18,$G$31:$AJ$31))),LJF$28,LJF$38),LJF$28))</f>
        <v>0</v>
      </c>
      <c r="LJI53" s="775">
        <f t="shared" ref="LJI53:LJJ53" si="5886">IF(OR(LJG26&lt;$C$18,LJG26&gt;($C$18+9)),0,IF($F$2=1,IF($F$53&lt;(INDEX($G$33:$AJ$33,MATCH($E$18,$G$31:$AJ$31))),LJG$28,LJG$38),LJG$28))</f>
        <v>0</v>
      </c>
      <c r="LJJ53" s="775">
        <f t="shared" si="5886"/>
        <v>0</v>
      </c>
      <c r="LJK53" s="775">
        <f t="shared" ref="LJK53" si="5887">IF(OR(LJI26&lt;$C$18,LJI26&gt;($C$18+9)),0,IF($F$2=1,IF($F$53&lt;(INDEX($G$33:$AJ$33,MATCH($E$18,$G$31:$AJ$31))),LJI$28,LJI$38),LJI$28))</f>
        <v>0</v>
      </c>
      <c r="LJL53" s="775">
        <f t="shared" ref="LJL53:LJM53" si="5888">IF(OR(LJJ26&lt;$C$18,LJJ26&gt;($C$18+9)),0,IF($F$2=1,IF($F$53&lt;(INDEX($G$33:$AJ$33,MATCH($E$18,$G$31:$AJ$31))),LJJ$28,LJJ$38),LJJ$28))</f>
        <v>0</v>
      </c>
      <c r="LJM53" s="775">
        <f t="shared" si="5888"/>
        <v>0</v>
      </c>
      <c r="LJN53" s="775">
        <f t="shared" ref="LJN53" si="5889">IF(OR(LJL26&lt;$C$18,LJL26&gt;($C$18+9)),0,IF($F$2=1,IF($F$53&lt;(INDEX($G$33:$AJ$33,MATCH($E$18,$G$31:$AJ$31))),LJL$28,LJL$38),LJL$28))</f>
        <v>0</v>
      </c>
      <c r="LJO53" s="775">
        <f t="shared" ref="LJO53:LJP53" si="5890">IF(OR(LJM26&lt;$C$18,LJM26&gt;($C$18+9)),0,IF($F$2=1,IF($F$53&lt;(INDEX($G$33:$AJ$33,MATCH($E$18,$G$31:$AJ$31))),LJM$28,LJM$38),LJM$28))</f>
        <v>0</v>
      </c>
      <c r="LJP53" s="775">
        <f t="shared" si="5890"/>
        <v>0</v>
      </c>
      <c r="LJQ53" s="775">
        <f t="shared" ref="LJQ53" si="5891">IF(OR(LJO26&lt;$C$18,LJO26&gt;($C$18+9)),0,IF($F$2=1,IF($F$53&lt;(INDEX($G$33:$AJ$33,MATCH($E$18,$G$31:$AJ$31))),LJO$28,LJO$38),LJO$28))</f>
        <v>0</v>
      </c>
      <c r="LJR53" s="775">
        <f t="shared" ref="LJR53:LJS53" si="5892">IF(OR(LJP26&lt;$C$18,LJP26&gt;($C$18+9)),0,IF($F$2=1,IF($F$53&lt;(INDEX($G$33:$AJ$33,MATCH($E$18,$G$31:$AJ$31))),LJP$28,LJP$38),LJP$28))</f>
        <v>0</v>
      </c>
      <c r="LJS53" s="775">
        <f t="shared" si="5892"/>
        <v>0</v>
      </c>
      <c r="LJT53" s="775">
        <f t="shared" ref="LJT53" si="5893">IF(OR(LJR26&lt;$C$18,LJR26&gt;($C$18+9)),0,IF($F$2=1,IF($F$53&lt;(INDEX($G$33:$AJ$33,MATCH($E$18,$G$31:$AJ$31))),LJR$28,LJR$38),LJR$28))</f>
        <v>0</v>
      </c>
      <c r="LJU53" s="775">
        <f t="shared" ref="LJU53:LJV53" si="5894">IF(OR(LJS26&lt;$C$18,LJS26&gt;($C$18+9)),0,IF($F$2=1,IF($F$53&lt;(INDEX($G$33:$AJ$33,MATCH($E$18,$G$31:$AJ$31))),LJS$28,LJS$38),LJS$28))</f>
        <v>0</v>
      </c>
      <c r="LJV53" s="775">
        <f t="shared" si="5894"/>
        <v>0</v>
      </c>
      <c r="LJW53" s="775">
        <f t="shared" ref="LJW53" si="5895">IF(OR(LJU26&lt;$C$18,LJU26&gt;($C$18+9)),0,IF($F$2=1,IF($F$53&lt;(INDEX($G$33:$AJ$33,MATCH($E$18,$G$31:$AJ$31))),LJU$28,LJU$38),LJU$28))</f>
        <v>0</v>
      </c>
      <c r="LJX53" s="775">
        <f t="shared" ref="LJX53:LJY53" si="5896">IF(OR(LJV26&lt;$C$18,LJV26&gt;($C$18+9)),0,IF($F$2=1,IF($F$53&lt;(INDEX($G$33:$AJ$33,MATCH($E$18,$G$31:$AJ$31))),LJV$28,LJV$38),LJV$28))</f>
        <v>0</v>
      </c>
      <c r="LJY53" s="775">
        <f t="shared" si="5896"/>
        <v>0</v>
      </c>
      <c r="LJZ53" s="775">
        <f t="shared" ref="LJZ53" si="5897">IF(OR(LJX26&lt;$C$18,LJX26&gt;($C$18+9)),0,IF($F$2=1,IF($F$53&lt;(INDEX($G$33:$AJ$33,MATCH($E$18,$G$31:$AJ$31))),LJX$28,LJX$38),LJX$28))</f>
        <v>0</v>
      </c>
      <c r="LKA53" s="775">
        <f t="shared" ref="LKA53:LKB53" si="5898">IF(OR(LJY26&lt;$C$18,LJY26&gt;($C$18+9)),0,IF($F$2=1,IF($F$53&lt;(INDEX($G$33:$AJ$33,MATCH($E$18,$G$31:$AJ$31))),LJY$28,LJY$38),LJY$28))</f>
        <v>0</v>
      </c>
      <c r="LKB53" s="775">
        <f t="shared" si="5898"/>
        <v>0</v>
      </c>
      <c r="LKC53" s="775">
        <f t="shared" ref="LKC53" si="5899">IF(OR(LKA26&lt;$C$18,LKA26&gt;($C$18+9)),0,IF($F$2=1,IF($F$53&lt;(INDEX($G$33:$AJ$33,MATCH($E$18,$G$31:$AJ$31))),LKA$28,LKA$38),LKA$28))</f>
        <v>0</v>
      </c>
      <c r="LKD53" s="775">
        <f t="shared" ref="LKD53:LKE53" si="5900">IF(OR(LKB26&lt;$C$18,LKB26&gt;($C$18+9)),0,IF($F$2=1,IF($F$53&lt;(INDEX($G$33:$AJ$33,MATCH($E$18,$G$31:$AJ$31))),LKB$28,LKB$38),LKB$28))</f>
        <v>0</v>
      </c>
      <c r="LKE53" s="775">
        <f t="shared" si="5900"/>
        <v>0</v>
      </c>
      <c r="LKF53" s="775">
        <f t="shared" ref="LKF53" si="5901">IF(OR(LKD26&lt;$C$18,LKD26&gt;($C$18+9)),0,IF($F$2=1,IF($F$53&lt;(INDEX($G$33:$AJ$33,MATCH($E$18,$G$31:$AJ$31))),LKD$28,LKD$38),LKD$28))</f>
        <v>0</v>
      </c>
      <c r="LKG53" s="775">
        <f t="shared" ref="LKG53:LKH53" si="5902">IF(OR(LKE26&lt;$C$18,LKE26&gt;($C$18+9)),0,IF($F$2=1,IF($F$53&lt;(INDEX($G$33:$AJ$33,MATCH($E$18,$G$31:$AJ$31))),LKE$28,LKE$38),LKE$28))</f>
        <v>0</v>
      </c>
      <c r="LKH53" s="775">
        <f t="shared" si="5902"/>
        <v>0</v>
      </c>
      <c r="LKI53" s="775">
        <f t="shared" ref="LKI53" si="5903">IF(OR(LKG26&lt;$C$18,LKG26&gt;($C$18+9)),0,IF($F$2=1,IF($F$53&lt;(INDEX($G$33:$AJ$33,MATCH($E$18,$G$31:$AJ$31))),LKG$28,LKG$38),LKG$28))</f>
        <v>0</v>
      </c>
      <c r="LKJ53" s="775">
        <f t="shared" ref="LKJ53:LKK53" si="5904">IF(OR(LKH26&lt;$C$18,LKH26&gt;($C$18+9)),0,IF($F$2=1,IF($F$53&lt;(INDEX($G$33:$AJ$33,MATCH($E$18,$G$31:$AJ$31))),LKH$28,LKH$38),LKH$28))</f>
        <v>0</v>
      </c>
      <c r="LKK53" s="775">
        <f t="shared" si="5904"/>
        <v>0</v>
      </c>
      <c r="LKL53" s="775">
        <f t="shared" ref="LKL53" si="5905">IF(OR(LKJ26&lt;$C$18,LKJ26&gt;($C$18+9)),0,IF($F$2=1,IF($F$53&lt;(INDEX($G$33:$AJ$33,MATCH($E$18,$G$31:$AJ$31))),LKJ$28,LKJ$38),LKJ$28))</f>
        <v>0</v>
      </c>
      <c r="LKM53" s="775">
        <f t="shared" ref="LKM53:LKN53" si="5906">IF(OR(LKK26&lt;$C$18,LKK26&gt;($C$18+9)),0,IF($F$2=1,IF($F$53&lt;(INDEX($G$33:$AJ$33,MATCH($E$18,$G$31:$AJ$31))),LKK$28,LKK$38),LKK$28))</f>
        <v>0</v>
      </c>
      <c r="LKN53" s="775">
        <f t="shared" si="5906"/>
        <v>0</v>
      </c>
      <c r="LKO53" s="775">
        <f t="shared" ref="LKO53" si="5907">IF(OR(LKM26&lt;$C$18,LKM26&gt;($C$18+9)),0,IF($F$2=1,IF($F$53&lt;(INDEX($G$33:$AJ$33,MATCH($E$18,$G$31:$AJ$31))),LKM$28,LKM$38),LKM$28))</f>
        <v>0</v>
      </c>
      <c r="LKP53" s="775">
        <f t="shared" ref="LKP53:LKQ53" si="5908">IF(OR(LKN26&lt;$C$18,LKN26&gt;($C$18+9)),0,IF($F$2=1,IF($F$53&lt;(INDEX($G$33:$AJ$33,MATCH($E$18,$G$31:$AJ$31))),LKN$28,LKN$38),LKN$28))</f>
        <v>0</v>
      </c>
      <c r="LKQ53" s="775">
        <f t="shared" si="5908"/>
        <v>0</v>
      </c>
      <c r="LKR53" s="775">
        <f t="shared" ref="LKR53" si="5909">IF(OR(LKP26&lt;$C$18,LKP26&gt;($C$18+9)),0,IF($F$2=1,IF($F$53&lt;(INDEX($G$33:$AJ$33,MATCH($E$18,$G$31:$AJ$31))),LKP$28,LKP$38),LKP$28))</f>
        <v>0</v>
      </c>
      <c r="LKS53" s="775">
        <f t="shared" ref="LKS53:LKT53" si="5910">IF(OR(LKQ26&lt;$C$18,LKQ26&gt;($C$18+9)),0,IF($F$2=1,IF($F$53&lt;(INDEX($G$33:$AJ$33,MATCH($E$18,$G$31:$AJ$31))),LKQ$28,LKQ$38),LKQ$28))</f>
        <v>0</v>
      </c>
      <c r="LKT53" s="775">
        <f t="shared" si="5910"/>
        <v>0</v>
      </c>
      <c r="LKU53" s="775">
        <f t="shared" ref="LKU53" si="5911">IF(OR(LKS26&lt;$C$18,LKS26&gt;($C$18+9)),0,IF($F$2=1,IF($F$53&lt;(INDEX($G$33:$AJ$33,MATCH($E$18,$G$31:$AJ$31))),LKS$28,LKS$38),LKS$28))</f>
        <v>0</v>
      </c>
      <c r="LKV53" s="775">
        <f t="shared" ref="LKV53:LKW53" si="5912">IF(OR(LKT26&lt;$C$18,LKT26&gt;($C$18+9)),0,IF($F$2=1,IF($F$53&lt;(INDEX($G$33:$AJ$33,MATCH($E$18,$G$31:$AJ$31))),LKT$28,LKT$38),LKT$28))</f>
        <v>0</v>
      </c>
      <c r="LKW53" s="775">
        <f t="shared" si="5912"/>
        <v>0</v>
      </c>
      <c r="LKX53" s="775">
        <f t="shared" ref="LKX53" si="5913">IF(OR(LKV26&lt;$C$18,LKV26&gt;($C$18+9)),0,IF($F$2=1,IF($F$53&lt;(INDEX($G$33:$AJ$33,MATCH($E$18,$G$31:$AJ$31))),LKV$28,LKV$38),LKV$28))</f>
        <v>0</v>
      </c>
      <c r="LKY53" s="775">
        <f t="shared" ref="LKY53:LKZ53" si="5914">IF(OR(LKW26&lt;$C$18,LKW26&gt;($C$18+9)),0,IF($F$2=1,IF($F$53&lt;(INDEX($G$33:$AJ$33,MATCH($E$18,$G$31:$AJ$31))),LKW$28,LKW$38),LKW$28))</f>
        <v>0</v>
      </c>
      <c r="LKZ53" s="775">
        <f t="shared" si="5914"/>
        <v>0</v>
      </c>
      <c r="LLA53" s="775">
        <f t="shared" ref="LLA53" si="5915">IF(OR(LKY26&lt;$C$18,LKY26&gt;($C$18+9)),0,IF($F$2=1,IF($F$53&lt;(INDEX($G$33:$AJ$33,MATCH($E$18,$G$31:$AJ$31))),LKY$28,LKY$38),LKY$28))</f>
        <v>0</v>
      </c>
      <c r="LLB53" s="775">
        <f t="shared" ref="LLB53:LLC53" si="5916">IF(OR(LKZ26&lt;$C$18,LKZ26&gt;($C$18+9)),0,IF($F$2=1,IF($F$53&lt;(INDEX($G$33:$AJ$33,MATCH($E$18,$G$31:$AJ$31))),LKZ$28,LKZ$38),LKZ$28))</f>
        <v>0</v>
      </c>
      <c r="LLC53" s="775">
        <f t="shared" si="5916"/>
        <v>0</v>
      </c>
      <c r="LLD53" s="775">
        <f t="shared" ref="LLD53" si="5917">IF(OR(LLB26&lt;$C$18,LLB26&gt;($C$18+9)),0,IF($F$2=1,IF($F$53&lt;(INDEX($G$33:$AJ$33,MATCH($E$18,$G$31:$AJ$31))),LLB$28,LLB$38),LLB$28))</f>
        <v>0</v>
      </c>
      <c r="LLE53" s="775">
        <f t="shared" ref="LLE53:LLF53" si="5918">IF(OR(LLC26&lt;$C$18,LLC26&gt;($C$18+9)),0,IF($F$2=1,IF($F$53&lt;(INDEX($G$33:$AJ$33,MATCH($E$18,$G$31:$AJ$31))),LLC$28,LLC$38),LLC$28))</f>
        <v>0</v>
      </c>
      <c r="LLF53" s="775">
        <f t="shared" si="5918"/>
        <v>0</v>
      </c>
      <c r="LLG53" s="775">
        <f t="shared" ref="LLG53" si="5919">IF(OR(LLE26&lt;$C$18,LLE26&gt;($C$18+9)),0,IF($F$2=1,IF($F$53&lt;(INDEX($G$33:$AJ$33,MATCH($E$18,$G$31:$AJ$31))),LLE$28,LLE$38),LLE$28))</f>
        <v>0</v>
      </c>
      <c r="LLH53" s="775">
        <f t="shared" ref="LLH53:LLI53" si="5920">IF(OR(LLF26&lt;$C$18,LLF26&gt;($C$18+9)),0,IF($F$2=1,IF($F$53&lt;(INDEX($G$33:$AJ$33,MATCH($E$18,$G$31:$AJ$31))),LLF$28,LLF$38),LLF$28))</f>
        <v>0</v>
      </c>
      <c r="LLI53" s="775">
        <f t="shared" si="5920"/>
        <v>0</v>
      </c>
      <c r="LLJ53" s="775">
        <f t="shared" ref="LLJ53" si="5921">IF(OR(LLH26&lt;$C$18,LLH26&gt;($C$18+9)),0,IF($F$2=1,IF($F$53&lt;(INDEX($G$33:$AJ$33,MATCH($E$18,$G$31:$AJ$31))),LLH$28,LLH$38),LLH$28))</f>
        <v>0</v>
      </c>
      <c r="LLK53" s="775">
        <f t="shared" ref="LLK53:LLL53" si="5922">IF(OR(LLI26&lt;$C$18,LLI26&gt;($C$18+9)),0,IF($F$2=1,IF($F$53&lt;(INDEX($G$33:$AJ$33,MATCH($E$18,$G$31:$AJ$31))),LLI$28,LLI$38),LLI$28))</f>
        <v>0</v>
      </c>
      <c r="LLL53" s="775">
        <f t="shared" si="5922"/>
        <v>0</v>
      </c>
      <c r="LLM53" s="775">
        <f t="shared" ref="LLM53" si="5923">IF(OR(LLK26&lt;$C$18,LLK26&gt;($C$18+9)),0,IF($F$2=1,IF($F$53&lt;(INDEX($G$33:$AJ$33,MATCH($E$18,$G$31:$AJ$31))),LLK$28,LLK$38),LLK$28))</f>
        <v>0</v>
      </c>
      <c r="LLN53" s="775">
        <f t="shared" ref="LLN53:LLO53" si="5924">IF(OR(LLL26&lt;$C$18,LLL26&gt;($C$18+9)),0,IF($F$2=1,IF($F$53&lt;(INDEX($G$33:$AJ$33,MATCH($E$18,$G$31:$AJ$31))),LLL$28,LLL$38),LLL$28))</f>
        <v>0</v>
      </c>
      <c r="LLO53" s="775">
        <f t="shared" si="5924"/>
        <v>0</v>
      </c>
      <c r="LLP53" s="775">
        <f t="shared" ref="LLP53" si="5925">IF(OR(LLN26&lt;$C$18,LLN26&gt;($C$18+9)),0,IF($F$2=1,IF($F$53&lt;(INDEX($G$33:$AJ$33,MATCH($E$18,$G$31:$AJ$31))),LLN$28,LLN$38),LLN$28))</f>
        <v>0</v>
      </c>
      <c r="LLQ53" s="775">
        <f t="shared" ref="LLQ53:LLR53" si="5926">IF(OR(LLO26&lt;$C$18,LLO26&gt;($C$18+9)),0,IF($F$2=1,IF($F$53&lt;(INDEX($G$33:$AJ$33,MATCH($E$18,$G$31:$AJ$31))),LLO$28,LLO$38),LLO$28))</f>
        <v>0</v>
      </c>
      <c r="LLR53" s="775">
        <f t="shared" si="5926"/>
        <v>0</v>
      </c>
      <c r="LLS53" s="775">
        <f t="shared" ref="LLS53" si="5927">IF(OR(LLQ26&lt;$C$18,LLQ26&gt;($C$18+9)),0,IF($F$2=1,IF($F$53&lt;(INDEX($G$33:$AJ$33,MATCH($E$18,$G$31:$AJ$31))),LLQ$28,LLQ$38),LLQ$28))</f>
        <v>0</v>
      </c>
      <c r="LLT53" s="775">
        <f t="shared" ref="LLT53:LLU53" si="5928">IF(OR(LLR26&lt;$C$18,LLR26&gt;($C$18+9)),0,IF($F$2=1,IF($F$53&lt;(INDEX($G$33:$AJ$33,MATCH($E$18,$G$31:$AJ$31))),LLR$28,LLR$38),LLR$28))</f>
        <v>0</v>
      </c>
      <c r="LLU53" s="775">
        <f t="shared" si="5928"/>
        <v>0</v>
      </c>
      <c r="LLV53" s="775">
        <f t="shared" ref="LLV53" si="5929">IF(OR(LLT26&lt;$C$18,LLT26&gt;($C$18+9)),0,IF($F$2=1,IF($F$53&lt;(INDEX($G$33:$AJ$33,MATCH($E$18,$G$31:$AJ$31))),LLT$28,LLT$38),LLT$28))</f>
        <v>0</v>
      </c>
      <c r="LLW53" s="775">
        <f t="shared" ref="LLW53:LLX53" si="5930">IF(OR(LLU26&lt;$C$18,LLU26&gt;($C$18+9)),0,IF($F$2=1,IF($F$53&lt;(INDEX($G$33:$AJ$33,MATCH($E$18,$G$31:$AJ$31))),LLU$28,LLU$38),LLU$28))</f>
        <v>0</v>
      </c>
      <c r="LLX53" s="775">
        <f t="shared" si="5930"/>
        <v>0</v>
      </c>
      <c r="LLY53" s="775">
        <f t="shared" ref="LLY53" si="5931">IF(OR(LLW26&lt;$C$18,LLW26&gt;($C$18+9)),0,IF($F$2=1,IF($F$53&lt;(INDEX($G$33:$AJ$33,MATCH($E$18,$G$31:$AJ$31))),LLW$28,LLW$38),LLW$28))</f>
        <v>0</v>
      </c>
      <c r="LLZ53" s="775">
        <f t="shared" ref="LLZ53:LMA53" si="5932">IF(OR(LLX26&lt;$C$18,LLX26&gt;($C$18+9)),0,IF($F$2=1,IF($F$53&lt;(INDEX($G$33:$AJ$33,MATCH($E$18,$G$31:$AJ$31))),LLX$28,LLX$38),LLX$28))</f>
        <v>0</v>
      </c>
      <c r="LMA53" s="775">
        <f t="shared" si="5932"/>
        <v>0</v>
      </c>
      <c r="LMB53" s="775">
        <f t="shared" ref="LMB53" si="5933">IF(OR(LLZ26&lt;$C$18,LLZ26&gt;($C$18+9)),0,IF($F$2=1,IF($F$53&lt;(INDEX($G$33:$AJ$33,MATCH($E$18,$G$31:$AJ$31))),LLZ$28,LLZ$38),LLZ$28))</f>
        <v>0</v>
      </c>
      <c r="LMC53" s="775">
        <f t="shared" ref="LMC53:LMD53" si="5934">IF(OR(LMA26&lt;$C$18,LMA26&gt;($C$18+9)),0,IF($F$2=1,IF($F$53&lt;(INDEX($G$33:$AJ$33,MATCH($E$18,$G$31:$AJ$31))),LMA$28,LMA$38),LMA$28))</f>
        <v>0</v>
      </c>
      <c r="LMD53" s="775">
        <f t="shared" si="5934"/>
        <v>0</v>
      </c>
      <c r="LME53" s="775">
        <f t="shared" ref="LME53" si="5935">IF(OR(LMC26&lt;$C$18,LMC26&gt;($C$18+9)),0,IF($F$2=1,IF($F$53&lt;(INDEX($G$33:$AJ$33,MATCH($E$18,$G$31:$AJ$31))),LMC$28,LMC$38),LMC$28))</f>
        <v>0</v>
      </c>
      <c r="LMF53" s="775">
        <f t="shared" ref="LMF53:LMG53" si="5936">IF(OR(LMD26&lt;$C$18,LMD26&gt;($C$18+9)),0,IF($F$2=1,IF($F$53&lt;(INDEX($G$33:$AJ$33,MATCH($E$18,$G$31:$AJ$31))),LMD$28,LMD$38),LMD$28))</f>
        <v>0</v>
      </c>
      <c r="LMG53" s="775">
        <f t="shared" si="5936"/>
        <v>0</v>
      </c>
      <c r="LMH53" s="775">
        <f t="shared" ref="LMH53" si="5937">IF(OR(LMF26&lt;$C$18,LMF26&gt;($C$18+9)),0,IF($F$2=1,IF($F$53&lt;(INDEX($G$33:$AJ$33,MATCH($E$18,$G$31:$AJ$31))),LMF$28,LMF$38),LMF$28))</f>
        <v>0</v>
      </c>
      <c r="LMI53" s="775">
        <f t="shared" ref="LMI53:LMJ53" si="5938">IF(OR(LMG26&lt;$C$18,LMG26&gt;($C$18+9)),0,IF($F$2=1,IF($F$53&lt;(INDEX($G$33:$AJ$33,MATCH($E$18,$G$31:$AJ$31))),LMG$28,LMG$38),LMG$28))</f>
        <v>0</v>
      </c>
      <c r="LMJ53" s="775">
        <f t="shared" si="5938"/>
        <v>0</v>
      </c>
      <c r="LMK53" s="775">
        <f t="shared" ref="LMK53" si="5939">IF(OR(LMI26&lt;$C$18,LMI26&gt;($C$18+9)),0,IF($F$2=1,IF($F$53&lt;(INDEX($G$33:$AJ$33,MATCH($E$18,$G$31:$AJ$31))),LMI$28,LMI$38),LMI$28))</f>
        <v>0</v>
      </c>
      <c r="LML53" s="775">
        <f t="shared" ref="LML53:LMM53" si="5940">IF(OR(LMJ26&lt;$C$18,LMJ26&gt;($C$18+9)),0,IF($F$2=1,IF($F$53&lt;(INDEX($G$33:$AJ$33,MATCH($E$18,$G$31:$AJ$31))),LMJ$28,LMJ$38),LMJ$28))</f>
        <v>0</v>
      </c>
      <c r="LMM53" s="775">
        <f t="shared" si="5940"/>
        <v>0</v>
      </c>
      <c r="LMN53" s="775">
        <f t="shared" ref="LMN53" si="5941">IF(OR(LML26&lt;$C$18,LML26&gt;($C$18+9)),0,IF($F$2=1,IF($F$53&lt;(INDEX($G$33:$AJ$33,MATCH($E$18,$G$31:$AJ$31))),LML$28,LML$38),LML$28))</f>
        <v>0</v>
      </c>
      <c r="LMO53" s="775">
        <f t="shared" ref="LMO53:LMP53" si="5942">IF(OR(LMM26&lt;$C$18,LMM26&gt;($C$18+9)),0,IF($F$2=1,IF($F$53&lt;(INDEX($G$33:$AJ$33,MATCH($E$18,$G$31:$AJ$31))),LMM$28,LMM$38),LMM$28))</f>
        <v>0</v>
      </c>
      <c r="LMP53" s="775">
        <f t="shared" si="5942"/>
        <v>0</v>
      </c>
      <c r="LMQ53" s="775">
        <f t="shared" ref="LMQ53" si="5943">IF(OR(LMO26&lt;$C$18,LMO26&gt;($C$18+9)),0,IF($F$2=1,IF($F$53&lt;(INDEX($G$33:$AJ$33,MATCH($E$18,$G$31:$AJ$31))),LMO$28,LMO$38),LMO$28))</f>
        <v>0</v>
      </c>
      <c r="LMR53" s="775">
        <f t="shared" ref="LMR53:LMS53" si="5944">IF(OR(LMP26&lt;$C$18,LMP26&gt;($C$18+9)),0,IF($F$2=1,IF($F$53&lt;(INDEX($G$33:$AJ$33,MATCH($E$18,$G$31:$AJ$31))),LMP$28,LMP$38),LMP$28))</f>
        <v>0</v>
      </c>
      <c r="LMS53" s="775">
        <f t="shared" si="5944"/>
        <v>0</v>
      </c>
      <c r="LMT53" s="775">
        <f t="shared" ref="LMT53" si="5945">IF(OR(LMR26&lt;$C$18,LMR26&gt;($C$18+9)),0,IF($F$2=1,IF($F$53&lt;(INDEX($G$33:$AJ$33,MATCH($E$18,$G$31:$AJ$31))),LMR$28,LMR$38),LMR$28))</f>
        <v>0</v>
      </c>
      <c r="LMU53" s="775">
        <f t="shared" ref="LMU53:LMV53" si="5946">IF(OR(LMS26&lt;$C$18,LMS26&gt;($C$18+9)),0,IF($F$2=1,IF($F$53&lt;(INDEX($G$33:$AJ$33,MATCH($E$18,$G$31:$AJ$31))),LMS$28,LMS$38),LMS$28))</f>
        <v>0</v>
      </c>
      <c r="LMV53" s="775">
        <f t="shared" si="5946"/>
        <v>0</v>
      </c>
      <c r="LMW53" s="775">
        <f t="shared" ref="LMW53" si="5947">IF(OR(LMU26&lt;$C$18,LMU26&gt;($C$18+9)),0,IF($F$2=1,IF($F$53&lt;(INDEX($G$33:$AJ$33,MATCH($E$18,$G$31:$AJ$31))),LMU$28,LMU$38),LMU$28))</f>
        <v>0</v>
      </c>
      <c r="LMX53" s="775">
        <f t="shared" ref="LMX53:LMY53" si="5948">IF(OR(LMV26&lt;$C$18,LMV26&gt;($C$18+9)),0,IF($F$2=1,IF($F$53&lt;(INDEX($G$33:$AJ$33,MATCH($E$18,$G$31:$AJ$31))),LMV$28,LMV$38),LMV$28))</f>
        <v>0</v>
      </c>
      <c r="LMY53" s="775">
        <f t="shared" si="5948"/>
        <v>0</v>
      </c>
      <c r="LMZ53" s="775">
        <f t="shared" ref="LMZ53" si="5949">IF(OR(LMX26&lt;$C$18,LMX26&gt;($C$18+9)),0,IF($F$2=1,IF($F$53&lt;(INDEX($G$33:$AJ$33,MATCH($E$18,$G$31:$AJ$31))),LMX$28,LMX$38),LMX$28))</f>
        <v>0</v>
      </c>
      <c r="LNA53" s="775">
        <f t="shared" ref="LNA53:LNB53" si="5950">IF(OR(LMY26&lt;$C$18,LMY26&gt;($C$18+9)),0,IF($F$2=1,IF($F$53&lt;(INDEX($G$33:$AJ$33,MATCH($E$18,$G$31:$AJ$31))),LMY$28,LMY$38),LMY$28))</f>
        <v>0</v>
      </c>
      <c r="LNB53" s="775">
        <f t="shared" si="5950"/>
        <v>0</v>
      </c>
      <c r="LNC53" s="775">
        <f t="shared" ref="LNC53" si="5951">IF(OR(LNA26&lt;$C$18,LNA26&gt;($C$18+9)),0,IF($F$2=1,IF($F$53&lt;(INDEX($G$33:$AJ$33,MATCH($E$18,$G$31:$AJ$31))),LNA$28,LNA$38),LNA$28))</f>
        <v>0</v>
      </c>
      <c r="LND53" s="775">
        <f t="shared" ref="LND53:LNE53" si="5952">IF(OR(LNB26&lt;$C$18,LNB26&gt;($C$18+9)),0,IF($F$2=1,IF($F$53&lt;(INDEX($G$33:$AJ$33,MATCH($E$18,$G$31:$AJ$31))),LNB$28,LNB$38),LNB$28))</f>
        <v>0</v>
      </c>
      <c r="LNE53" s="775">
        <f t="shared" si="5952"/>
        <v>0</v>
      </c>
      <c r="LNF53" s="775">
        <f t="shared" ref="LNF53" si="5953">IF(OR(LND26&lt;$C$18,LND26&gt;($C$18+9)),0,IF($F$2=1,IF($F$53&lt;(INDEX($G$33:$AJ$33,MATCH($E$18,$G$31:$AJ$31))),LND$28,LND$38),LND$28))</f>
        <v>0</v>
      </c>
      <c r="LNG53" s="775">
        <f t="shared" ref="LNG53:LNH53" si="5954">IF(OR(LNE26&lt;$C$18,LNE26&gt;($C$18+9)),0,IF($F$2=1,IF($F$53&lt;(INDEX($G$33:$AJ$33,MATCH($E$18,$G$31:$AJ$31))),LNE$28,LNE$38),LNE$28))</f>
        <v>0</v>
      </c>
      <c r="LNH53" s="775">
        <f t="shared" si="5954"/>
        <v>0</v>
      </c>
      <c r="LNI53" s="775">
        <f t="shared" ref="LNI53" si="5955">IF(OR(LNG26&lt;$C$18,LNG26&gt;($C$18+9)),0,IF($F$2=1,IF($F$53&lt;(INDEX($G$33:$AJ$33,MATCH($E$18,$G$31:$AJ$31))),LNG$28,LNG$38),LNG$28))</f>
        <v>0</v>
      </c>
      <c r="LNJ53" s="775">
        <f t="shared" ref="LNJ53:LNK53" si="5956">IF(OR(LNH26&lt;$C$18,LNH26&gt;($C$18+9)),0,IF($F$2=1,IF($F$53&lt;(INDEX($G$33:$AJ$33,MATCH($E$18,$G$31:$AJ$31))),LNH$28,LNH$38),LNH$28))</f>
        <v>0</v>
      </c>
      <c r="LNK53" s="775">
        <f t="shared" si="5956"/>
        <v>0</v>
      </c>
      <c r="LNL53" s="775">
        <f t="shared" ref="LNL53" si="5957">IF(OR(LNJ26&lt;$C$18,LNJ26&gt;($C$18+9)),0,IF($F$2=1,IF($F$53&lt;(INDEX($G$33:$AJ$33,MATCH($E$18,$G$31:$AJ$31))),LNJ$28,LNJ$38),LNJ$28))</f>
        <v>0</v>
      </c>
      <c r="LNM53" s="775">
        <f t="shared" ref="LNM53:LNN53" si="5958">IF(OR(LNK26&lt;$C$18,LNK26&gt;($C$18+9)),0,IF($F$2=1,IF($F$53&lt;(INDEX($G$33:$AJ$33,MATCH($E$18,$G$31:$AJ$31))),LNK$28,LNK$38),LNK$28))</f>
        <v>0</v>
      </c>
      <c r="LNN53" s="775">
        <f t="shared" si="5958"/>
        <v>0</v>
      </c>
      <c r="LNO53" s="775">
        <f t="shared" ref="LNO53" si="5959">IF(OR(LNM26&lt;$C$18,LNM26&gt;($C$18+9)),0,IF($F$2=1,IF($F$53&lt;(INDEX($G$33:$AJ$33,MATCH($E$18,$G$31:$AJ$31))),LNM$28,LNM$38),LNM$28))</f>
        <v>0</v>
      </c>
      <c r="LNP53" s="775">
        <f t="shared" ref="LNP53:LNQ53" si="5960">IF(OR(LNN26&lt;$C$18,LNN26&gt;($C$18+9)),0,IF($F$2=1,IF($F$53&lt;(INDEX($G$33:$AJ$33,MATCH($E$18,$G$31:$AJ$31))),LNN$28,LNN$38),LNN$28))</f>
        <v>0</v>
      </c>
      <c r="LNQ53" s="775">
        <f t="shared" si="5960"/>
        <v>0</v>
      </c>
      <c r="LNR53" s="775">
        <f t="shared" ref="LNR53" si="5961">IF(OR(LNP26&lt;$C$18,LNP26&gt;($C$18+9)),0,IF($F$2=1,IF($F$53&lt;(INDEX($G$33:$AJ$33,MATCH($E$18,$G$31:$AJ$31))),LNP$28,LNP$38),LNP$28))</f>
        <v>0</v>
      </c>
      <c r="LNS53" s="775">
        <f t="shared" ref="LNS53:LNT53" si="5962">IF(OR(LNQ26&lt;$C$18,LNQ26&gt;($C$18+9)),0,IF($F$2=1,IF($F$53&lt;(INDEX($G$33:$AJ$33,MATCH($E$18,$G$31:$AJ$31))),LNQ$28,LNQ$38),LNQ$28))</f>
        <v>0</v>
      </c>
      <c r="LNT53" s="775">
        <f t="shared" si="5962"/>
        <v>0</v>
      </c>
      <c r="LNU53" s="775">
        <f t="shared" ref="LNU53" si="5963">IF(OR(LNS26&lt;$C$18,LNS26&gt;($C$18+9)),0,IF($F$2=1,IF($F$53&lt;(INDEX($G$33:$AJ$33,MATCH($E$18,$G$31:$AJ$31))),LNS$28,LNS$38),LNS$28))</f>
        <v>0</v>
      </c>
      <c r="LNV53" s="775">
        <f t="shared" ref="LNV53:LNW53" si="5964">IF(OR(LNT26&lt;$C$18,LNT26&gt;($C$18+9)),0,IF($F$2=1,IF($F$53&lt;(INDEX($G$33:$AJ$33,MATCH($E$18,$G$31:$AJ$31))),LNT$28,LNT$38),LNT$28))</f>
        <v>0</v>
      </c>
      <c r="LNW53" s="775">
        <f t="shared" si="5964"/>
        <v>0</v>
      </c>
      <c r="LNX53" s="775">
        <f t="shared" ref="LNX53" si="5965">IF(OR(LNV26&lt;$C$18,LNV26&gt;($C$18+9)),0,IF($F$2=1,IF($F$53&lt;(INDEX($G$33:$AJ$33,MATCH($E$18,$G$31:$AJ$31))),LNV$28,LNV$38),LNV$28))</f>
        <v>0</v>
      </c>
      <c r="LNY53" s="775">
        <f t="shared" ref="LNY53:LNZ53" si="5966">IF(OR(LNW26&lt;$C$18,LNW26&gt;($C$18+9)),0,IF($F$2=1,IF($F$53&lt;(INDEX($G$33:$AJ$33,MATCH($E$18,$G$31:$AJ$31))),LNW$28,LNW$38),LNW$28))</f>
        <v>0</v>
      </c>
      <c r="LNZ53" s="775">
        <f t="shared" si="5966"/>
        <v>0</v>
      </c>
      <c r="LOA53" s="775">
        <f t="shared" ref="LOA53" si="5967">IF(OR(LNY26&lt;$C$18,LNY26&gt;($C$18+9)),0,IF($F$2=1,IF($F$53&lt;(INDEX($G$33:$AJ$33,MATCH($E$18,$G$31:$AJ$31))),LNY$28,LNY$38),LNY$28))</f>
        <v>0</v>
      </c>
      <c r="LOB53" s="775">
        <f t="shared" ref="LOB53:LOC53" si="5968">IF(OR(LNZ26&lt;$C$18,LNZ26&gt;($C$18+9)),0,IF($F$2=1,IF($F$53&lt;(INDEX($G$33:$AJ$33,MATCH($E$18,$G$31:$AJ$31))),LNZ$28,LNZ$38),LNZ$28))</f>
        <v>0</v>
      </c>
      <c r="LOC53" s="775">
        <f t="shared" si="5968"/>
        <v>0</v>
      </c>
      <c r="LOD53" s="775">
        <f t="shared" ref="LOD53" si="5969">IF(OR(LOB26&lt;$C$18,LOB26&gt;($C$18+9)),0,IF($F$2=1,IF($F$53&lt;(INDEX($G$33:$AJ$33,MATCH($E$18,$G$31:$AJ$31))),LOB$28,LOB$38),LOB$28))</f>
        <v>0</v>
      </c>
      <c r="LOE53" s="775">
        <f t="shared" ref="LOE53:LOF53" si="5970">IF(OR(LOC26&lt;$C$18,LOC26&gt;($C$18+9)),0,IF($F$2=1,IF($F$53&lt;(INDEX($G$33:$AJ$33,MATCH($E$18,$G$31:$AJ$31))),LOC$28,LOC$38),LOC$28))</f>
        <v>0</v>
      </c>
      <c r="LOF53" s="775">
        <f t="shared" si="5970"/>
        <v>0</v>
      </c>
      <c r="LOG53" s="775">
        <f t="shared" ref="LOG53" si="5971">IF(OR(LOE26&lt;$C$18,LOE26&gt;($C$18+9)),0,IF($F$2=1,IF($F$53&lt;(INDEX($G$33:$AJ$33,MATCH($E$18,$G$31:$AJ$31))),LOE$28,LOE$38),LOE$28))</f>
        <v>0</v>
      </c>
      <c r="LOH53" s="775">
        <f t="shared" ref="LOH53:LOI53" si="5972">IF(OR(LOF26&lt;$C$18,LOF26&gt;($C$18+9)),0,IF($F$2=1,IF($F$53&lt;(INDEX($G$33:$AJ$33,MATCH($E$18,$G$31:$AJ$31))),LOF$28,LOF$38),LOF$28))</f>
        <v>0</v>
      </c>
      <c r="LOI53" s="775">
        <f t="shared" si="5972"/>
        <v>0</v>
      </c>
      <c r="LOJ53" s="775">
        <f t="shared" ref="LOJ53" si="5973">IF(OR(LOH26&lt;$C$18,LOH26&gt;($C$18+9)),0,IF($F$2=1,IF($F$53&lt;(INDEX($G$33:$AJ$33,MATCH($E$18,$G$31:$AJ$31))),LOH$28,LOH$38),LOH$28))</f>
        <v>0</v>
      </c>
      <c r="LOK53" s="775">
        <f t="shared" ref="LOK53:LOL53" si="5974">IF(OR(LOI26&lt;$C$18,LOI26&gt;($C$18+9)),0,IF($F$2=1,IF($F$53&lt;(INDEX($G$33:$AJ$33,MATCH($E$18,$G$31:$AJ$31))),LOI$28,LOI$38),LOI$28))</f>
        <v>0</v>
      </c>
      <c r="LOL53" s="775">
        <f t="shared" si="5974"/>
        <v>0</v>
      </c>
      <c r="LOM53" s="775">
        <f t="shared" ref="LOM53" si="5975">IF(OR(LOK26&lt;$C$18,LOK26&gt;($C$18+9)),0,IF($F$2=1,IF($F$53&lt;(INDEX($G$33:$AJ$33,MATCH($E$18,$G$31:$AJ$31))),LOK$28,LOK$38),LOK$28))</f>
        <v>0</v>
      </c>
      <c r="LON53" s="775">
        <f t="shared" ref="LON53:LOO53" si="5976">IF(OR(LOL26&lt;$C$18,LOL26&gt;($C$18+9)),0,IF($F$2=1,IF($F$53&lt;(INDEX($G$33:$AJ$33,MATCH($E$18,$G$31:$AJ$31))),LOL$28,LOL$38),LOL$28))</f>
        <v>0</v>
      </c>
      <c r="LOO53" s="775">
        <f t="shared" si="5976"/>
        <v>0</v>
      </c>
      <c r="LOP53" s="775">
        <f t="shared" ref="LOP53" si="5977">IF(OR(LON26&lt;$C$18,LON26&gt;($C$18+9)),0,IF($F$2=1,IF($F$53&lt;(INDEX($G$33:$AJ$33,MATCH($E$18,$G$31:$AJ$31))),LON$28,LON$38),LON$28))</f>
        <v>0</v>
      </c>
      <c r="LOQ53" s="775">
        <f t="shared" ref="LOQ53:LOR53" si="5978">IF(OR(LOO26&lt;$C$18,LOO26&gt;($C$18+9)),0,IF($F$2=1,IF($F$53&lt;(INDEX($G$33:$AJ$33,MATCH($E$18,$G$31:$AJ$31))),LOO$28,LOO$38),LOO$28))</f>
        <v>0</v>
      </c>
      <c r="LOR53" s="775">
        <f t="shared" si="5978"/>
        <v>0</v>
      </c>
      <c r="LOS53" s="775">
        <f t="shared" ref="LOS53" si="5979">IF(OR(LOQ26&lt;$C$18,LOQ26&gt;($C$18+9)),0,IF($F$2=1,IF($F$53&lt;(INDEX($G$33:$AJ$33,MATCH($E$18,$G$31:$AJ$31))),LOQ$28,LOQ$38),LOQ$28))</f>
        <v>0</v>
      </c>
      <c r="LOT53" s="775">
        <f t="shared" ref="LOT53:LOU53" si="5980">IF(OR(LOR26&lt;$C$18,LOR26&gt;($C$18+9)),0,IF($F$2=1,IF($F$53&lt;(INDEX($G$33:$AJ$33,MATCH($E$18,$G$31:$AJ$31))),LOR$28,LOR$38),LOR$28))</f>
        <v>0</v>
      </c>
      <c r="LOU53" s="775">
        <f t="shared" si="5980"/>
        <v>0</v>
      </c>
      <c r="LOV53" s="775">
        <f t="shared" ref="LOV53" si="5981">IF(OR(LOT26&lt;$C$18,LOT26&gt;($C$18+9)),0,IF($F$2=1,IF($F$53&lt;(INDEX($G$33:$AJ$33,MATCH($E$18,$G$31:$AJ$31))),LOT$28,LOT$38),LOT$28))</f>
        <v>0</v>
      </c>
      <c r="LOW53" s="775">
        <f t="shared" ref="LOW53:LOX53" si="5982">IF(OR(LOU26&lt;$C$18,LOU26&gt;($C$18+9)),0,IF($F$2=1,IF($F$53&lt;(INDEX($G$33:$AJ$33,MATCH($E$18,$G$31:$AJ$31))),LOU$28,LOU$38),LOU$28))</f>
        <v>0</v>
      </c>
      <c r="LOX53" s="775">
        <f t="shared" si="5982"/>
        <v>0</v>
      </c>
      <c r="LOY53" s="775">
        <f t="shared" ref="LOY53" si="5983">IF(OR(LOW26&lt;$C$18,LOW26&gt;($C$18+9)),0,IF($F$2=1,IF($F$53&lt;(INDEX($G$33:$AJ$33,MATCH($E$18,$G$31:$AJ$31))),LOW$28,LOW$38),LOW$28))</f>
        <v>0</v>
      </c>
      <c r="LOZ53" s="775">
        <f t="shared" ref="LOZ53:LPA53" si="5984">IF(OR(LOX26&lt;$C$18,LOX26&gt;($C$18+9)),0,IF($F$2=1,IF($F$53&lt;(INDEX($G$33:$AJ$33,MATCH($E$18,$G$31:$AJ$31))),LOX$28,LOX$38),LOX$28))</f>
        <v>0</v>
      </c>
      <c r="LPA53" s="775">
        <f t="shared" si="5984"/>
        <v>0</v>
      </c>
      <c r="LPB53" s="775">
        <f t="shared" ref="LPB53" si="5985">IF(OR(LOZ26&lt;$C$18,LOZ26&gt;($C$18+9)),0,IF($F$2=1,IF($F$53&lt;(INDEX($G$33:$AJ$33,MATCH($E$18,$G$31:$AJ$31))),LOZ$28,LOZ$38),LOZ$28))</f>
        <v>0</v>
      </c>
      <c r="LPC53" s="775">
        <f t="shared" ref="LPC53:LPD53" si="5986">IF(OR(LPA26&lt;$C$18,LPA26&gt;($C$18+9)),0,IF($F$2=1,IF($F$53&lt;(INDEX($G$33:$AJ$33,MATCH($E$18,$G$31:$AJ$31))),LPA$28,LPA$38),LPA$28))</f>
        <v>0</v>
      </c>
      <c r="LPD53" s="775">
        <f t="shared" si="5986"/>
        <v>0</v>
      </c>
      <c r="LPE53" s="775">
        <f t="shared" ref="LPE53" si="5987">IF(OR(LPC26&lt;$C$18,LPC26&gt;($C$18+9)),0,IF($F$2=1,IF($F$53&lt;(INDEX($G$33:$AJ$33,MATCH($E$18,$G$31:$AJ$31))),LPC$28,LPC$38),LPC$28))</f>
        <v>0</v>
      </c>
      <c r="LPF53" s="775">
        <f t="shared" ref="LPF53:LPG53" si="5988">IF(OR(LPD26&lt;$C$18,LPD26&gt;($C$18+9)),0,IF($F$2=1,IF($F$53&lt;(INDEX($G$33:$AJ$33,MATCH($E$18,$G$31:$AJ$31))),LPD$28,LPD$38),LPD$28))</f>
        <v>0</v>
      </c>
      <c r="LPG53" s="775">
        <f t="shared" si="5988"/>
        <v>0</v>
      </c>
      <c r="LPH53" s="775">
        <f t="shared" ref="LPH53" si="5989">IF(OR(LPF26&lt;$C$18,LPF26&gt;($C$18+9)),0,IF($F$2=1,IF($F$53&lt;(INDEX($G$33:$AJ$33,MATCH($E$18,$G$31:$AJ$31))),LPF$28,LPF$38),LPF$28))</f>
        <v>0</v>
      </c>
      <c r="LPI53" s="775">
        <f t="shared" ref="LPI53:LPJ53" si="5990">IF(OR(LPG26&lt;$C$18,LPG26&gt;($C$18+9)),0,IF($F$2=1,IF($F$53&lt;(INDEX($G$33:$AJ$33,MATCH($E$18,$G$31:$AJ$31))),LPG$28,LPG$38),LPG$28))</f>
        <v>0</v>
      </c>
      <c r="LPJ53" s="775">
        <f t="shared" si="5990"/>
        <v>0</v>
      </c>
      <c r="LPK53" s="775">
        <f t="shared" ref="LPK53" si="5991">IF(OR(LPI26&lt;$C$18,LPI26&gt;($C$18+9)),0,IF($F$2=1,IF($F$53&lt;(INDEX($G$33:$AJ$33,MATCH($E$18,$G$31:$AJ$31))),LPI$28,LPI$38),LPI$28))</f>
        <v>0</v>
      </c>
      <c r="LPL53" s="775">
        <f t="shared" ref="LPL53:LPM53" si="5992">IF(OR(LPJ26&lt;$C$18,LPJ26&gt;($C$18+9)),0,IF($F$2=1,IF($F$53&lt;(INDEX($G$33:$AJ$33,MATCH($E$18,$G$31:$AJ$31))),LPJ$28,LPJ$38),LPJ$28))</f>
        <v>0</v>
      </c>
      <c r="LPM53" s="775">
        <f t="shared" si="5992"/>
        <v>0</v>
      </c>
      <c r="LPN53" s="775">
        <f t="shared" ref="LPN53" si="5993">IF(OR(LPL26&lt;$C$18,LPL26&gt;($C$18+9)),0,IF($F$2=1,IF($F$53&lt;(INDEX($G$33:$AJ$33,MATCH($E$18,$G$31:$AJ$31))),LPL$28,LPL$38),LPL$28))</f>
        <v>0</v>
      </c>
      <c r="LPO53" s="775">
        <f t="shared" ref="LPO53:LPP53" si="5994">IF(OR(LPM26&lt;$C$18,LPM26&gt;($C$18+9)),0,IF($F$2=1,IF($F$53&lt;(INDEX($G$33:$AJ$33,MATCH($E$18,$G$31:$AJ$31))),LPM$28,LPM$38),LPM$28))</f>
        <v>0</v>
      </c>
      <c r="LPP53" s="775">
        <f t="shared" si="5994"/>
        <v>0</v>
      </c>
      <c r="LPQ53" s="775">
        <f t="shared" ref="LPQ53" si="5995">IF(OR(LPO26&lt;$C$18,LPO26&gt;($C$18+9)),0,IF($F$2=1,IF($F$53&lt;(INDEX($G$33:$AJ$33,MATCH($E$18,$G$31:$AJ$31))),LPO$28,LPO$38),LPO$28))</f>
        <v>0</v>
      </c>
      <c r="LPR53" s="775">
        <f t="shared" ref="LPR53:LPS53" si="5996">IF(OR(LPP26&lt;$C$18,LPP26&gt;($C$18+9)),0,IF($F$2=1,IF($F$53&lt;(INDEX($G$33:$AJ$33,MATCH($E$18,$G$31:$AJ$31))),LPP$28,LPP$38),LPP$28))</f>
        <v>0</v>
      </c>
      <c r="LPS53" s="775">
        <f t="shared" si="5996"/>
        <v>0</v>
      </c>
      <c r="LPT53" s="775">
        <f t="shared" ref="LPT53" si="5997">IF(OR(LPR26&lt;$C$18,LPR26&gt;($C$18+9)),0,IF($F$2=1,IF($F$53&lt;(INDEX($G$33:$AJ$33,MATCH($E$18,$G$31:$AJ$31))),LPR$28,LPR$38),LPR$28))</f>
        <v>0</v>
      </c>
      <c r="LPU53" s="775">
        <f t="shared" ref="LPU53:LPV53" si="5998">IF(OR(LPS26&lt;$C$18,LPS26&gt;($C$18+9)),0,IF($F$2=1,IF($F$53&lt;(INDEX($G$33:$AJ$33,MATCH($E$18,$G$31:$AJ$31))),LPS$28,LPS$38),LPS$28))</f>
        <v>0</v>
      </c>
      <c r="LPV53" s="775">
        <f t="shared" si="5998"/>
        <v>0</v>
      </c>
      <c r="LPW53" s="775">
        <f t="shared" ref="LPW53" si="5999">IF(OR(LPU26&lt;$C$18,LPU26&gt;($C$18+9)),0,IF($F$2=1,IF($F$53&lt;(INDEX($G$33:$AJ$33,MATCH($E$18,$G$31:$AJ$31))),LPU$28,LPU$38),LPU$28))</f>
        <v>0</v>
      </c>
      <c r="LPX53" s="775">
        <f t="shared" ref="LPX53:LPY53" si="6000">IF(OR(LPV26&lt;$C$18,LPV26&gt;($C$18+9)),0,IF($F$2=1,IF($F$53&lt;(INDEX($G$33:$AJ$33,MATCH($E$18,$G$31:$AJ$31))),LPV$28,LPV$38),LPV$28))</f>
        <v>0</v>
      </c>
      <c r="LPY53" s="775">
        <f t="shared" si="6000"/>
        <v>0</v>
      </c>
      <c r="LPZ53" s="775">
        <f t="shared" ref="LPZ53" si="6001">IF(OR(LPX26&lt;$C$18,LPX26&gt;($C$18+9)),0,IF($F$2=1,IF($F$53&lt;(INDEX($G$33:$AJ$33,MATCH($E$18,$G$31:$AJ$31))),LPX$28,LPX$38),LPX$28))</f>
        <v>0</v>
      </c>
      <c r="LQA53" s="775">
        <f t="shared" ref="LQA53:LQB53" si="6002">IF(OR(LPY26&lt;$C$18,LPY26&gt;($C$18+9)),0,IF($F$2=1,IF($F$53&lt;(INDEX($G$33:$AJ$33,MATCH($E$18,$G$31:$AJ$31))),LPY$28,LPY$38),LPY$28))</f>
        <v>0</v>
      </c>
      <c r="LQB53" s="775">
        <f t="shared" si="6002"/>
        <v>0</v>
      </c>
      <c r="LQC53" s="775">
        <f t="shared" ref="LQC53" si="6003">IF(OR(LQA26&lt;$C$18,LQA26&gt;($C$18+9)),0,IF($F$2=1,IF($F$53&lt;(INDEX($G$33:$AJ$33,MATCH($E$18,$G$31:$AJ$31))),LQA$28,LQA$38),LQA$28))</f>
        <v>0</v>
      </c>
      <c r="LQD53" s="775">
        <f t="shared" ref="LQD53:LQE53" si="6004">IF(OR(LQB26&lt;$C$18,LQB26&gt;($C$18+9)),0,IF($F$2=1,IF($F$53&lt;(INDEX($G$33:$AJ$33,MATCH($E$18,$G$31:$AJ$31))),LQB$28,LQB$38),LQB$28))</f>
        <v>0</v>
      </c>
      <c r="LQE53" s="775">
        <f t="shared" si="6004"/>
        <v>0</v>
      </c>
      <c r="LQF53" s="775">
        <f t="shared" ref="LQF53" si="6005">IF(OR(LQD26&lt;$C$18,LQD26&gt;($C$18+9)),0,IF($F$2=1,IF($F$53&lt;(INDEX($G$33:$AJ$33,MATCH($E$18,$G$31:$AJ$31))),LQD$28,LQD$38),LQD$28))</f>
        <v>0</v>
      </c>
      <c r="LQG53" s="775">
        <f t="shared" ref="LQG53:LQH53" si="6006">IF(OR(LQE26&lt;$C$18,LQE26&gt;($C$18+9)),0,IF($F$2=1,IF($F$53&lt;(INDEX($G$33:$AJ$33,MATCH($E$18,$G$31:$AJ$31))),LQE$28,LQE$38),LQE$28))</f>
        <v>0</v>
      </c>
      <c r="LQH53" s="775">
        <f t="shared" si="6006"/>
        <v>0</v>
      </c>
      <c r="LQI53" s="775">
        <f t="shared" ref="LQI53" si="6007">IF(OR(LQG26&lt;$C$18,LQG26&gt;($C$18+9)),0,IF($F$2=1,IF($F$53&lt;(INDEX($G$33:$AJ$33,MATCH($E$18,$G$31:$AJ$31))),LQG$28,LQG$38),LQG$28))</f>
        <v>0</v>
      </c>
      <c r="LQJ53" s="775">
        <f t="shared" ref="LQJ53:LQK53" si="6008">IF(OR(LQH26&lt;$C$18,LQH26&gt;($C$18+9)),0,IF($F$2=1,IF($F$53&lt;(INDEX($G$33:$AJ$33,MATCH($E$18,$G$31:$AJ$31))),LQH$28,LQH$38),LQH$28))</f>
        <v>0</v>
      </c>
      <c r="LQK53" s="775">
        <f t="shared" si="6008"/>
        <v>0</v>
      </c>
      <c r="LQL53" s="775">
        <f t="shared" ref="LQL53" si="6009">IF(OR(LQJ26&lt;$C$18,LQJ26&gt;($C$18+9)),0,IF($F$2=1,IF($F$53&lt;(INDEX($G$33:$AJ$33,MATCH($E$18,$G$31:$AJ$31))),LQJ$28,LQJ$38),LQJ$28))</f>
        <v>0</v>
      </c>
      <c r="LQM53" s="775">
        <f t="shared" ref="LQM53:LQN53" si="6010">IF(OR(LQK26&lt;$C$18,LQK26&gt;($C$18+9)),0,IF($F$2=1,IF($F$53&lt;(INDEX($G$33:$AJ$33,MATCH($E$18,$G$31:$AJ$31))),LQK$28,LQK$38),LQK$28))</f>
        <v>0</v>
      </c>
      <c r="LQN53" s="775">
        <f t="shared" si="6010"/>
        <v>0</v>
      </c>
      <c r="LQO53" s="775">
        <f t="shared" ref="LQO53" si="6011">IF(OR(LQM26&lt;$C$18,LQM26&gt;($C$18+9)),0,IF($F$2=1,IF($F$53&lt;(INDEX($G$33:$AJ$33,MATCH($E$18,$G$31:$AJ$31))),LQM$28,LQM$38),LQM$28))</f>
        <v>0</v>
      </c>
      <c r="LQP53" s="775">
        <f t="shared" ref="LQP53:LQQ53" si="6012">IF(OR(LQN26&lt;$C$18,LQN26&gt;($C$18+9)),0,IF($F$2=1,IF($F$53&lt;(INDEX($G$33:$AJ$33,MATCH($E$18,$G$31:$AJ$31))),LQN$28,LQN$38),LQN$28))</f>
        <v>0</v>
      </c>
      <c r="LQQ53" s="775">
        <f t="shared" si="6012"/>
        <v>0</v>
      </c>
      <c r="LQR53" s="775">
        <f t="shared" ref="LQR53" si="6013">IF(OR(LQP26&lt;$C$18,LQP26&gt;($C$18+9)),0,IF($F$2=1,IF($F$53&lt;(INDEX($G$33:$AJ$33,MATCH($E$18,$G$31:$AJ$31))),LQP$28,LQP$38),LQP$28))</f>
        <v>0</v>
      </c>
      <c r="LQS53" s="775">
        <f t="shared" ref="LQS53:LQT53" si="6014">IF(OR(LQQ26&lt;$C$18,LQQ26&gt;($C$18+9)),0,IF($F$2=1,IF($F$53&lt;(INDEX($G$33:$AJ$33,MATCH($E$18,$G$31:$AJ$31))),LQQ$28,LQQ$38),LQQ$28))</f>
        <v>0</v>
      </c>
      <c r="LQT53" s="775">
        <f t="shared" si="6014"/>
        <v>0</v>
      </c>
      <c r="LQU53" s="775">
        <f t="shared" ref="LQU53" si="6015">IF(OR(LQS26&lt;$C$18,LQS26&gt;($C$18+9)),0,IF($F$2=1,IF($F$53&lt;(INDEX($G$33:$AJ$33,MATCH($E$18,$G$31:$AJ$31))),LQS$28,LQS$38),LQS$28))</f>
        <v>0</v>
      </c>
      <c r="LQV53" s="775">
        <f t="shared" ref="LQV53:LQW53" si="6016">IF(OR(LQT26&lt;$C$18,LQT26&gt;($C$18+9)),0,IF($F$2=1,IF($F$53&lt;(INDEX($G$33:$AJ$33,MATCH($E$18,$G$31:$AJ$31))),LQT$28,LQT$38),LQT$28))</f>
        <v>0</v>
      </c>
      <c r="LQW53" s="775">
        <f t="shared" si="6016"/>
        <v>0</v>
      </c>
      <c r="LQX53" s="775">
        <f t="shared" ref="LQX53" si="6017">IF(OR(LQV26&lt;$C$18,LQV26&gt;($C$18+9)),0,IF($F$2=1,IF($F$53&lt;(INDEX($G$33:$AJ$33,MATCH($E$18,$G$31:$AJ$31))),LQV$28,LQV$38),LQV$28))</f>
        <v>0</v>
      </c>
      <c r="LQY53" s="775">
        <f t="shared" ref="LQY53:LQZ53" si="6018">IF(OR(LQW26&lt;$C$18,LQW26&gt;($C$18+9)),0,IF($F$2=1,IF($F$53&lt;(INDEX($G$33:$AJ$33,MATCH($E$18,$G$31:$AJ$31))),LQW$28,LQW$38),LQW$28))</f>
        <v>0</v>
      </c>
      <c r="LQZ53" s="775">
        <f t="shared" si="6018"/>
        <v>0</v>
      </c>
      <c r="LRA53" s="775">
        <f t="shared" ref="LRA53" si="6019">IF(OR(LQY26&lt;$C$18,LQY26&gt;($C$18+9)),0,IF($F$2=1,IF($F$53&lt;(INDEX($G$33:$AJ$33,MATCH($E$18,$G$31:$AJ$31))),LQY$28,LQY$38),LQY$28))</f>
        <v>0</v>
      </c>
      <c r="LRB53" s="775">
        <f t="shared" ref="LRB53:LRC53" si="6020">IF(OR(LQZ26&lt;$C$18,LQZ26&gt;($C$18+9)),0,IF($F$2=1,IF($F$53&lt;(INDEX($G$33:$AJ$33,MATCH($E$18,$G$31:$AJ$31))),LQZ$28,LQZ$38),LQZ$28))</f>
        <v>0</v>
      </c>
      <c r="LRC53" s="775">
        <f t="shared" si="6020"/>
        <v>0</v>
      </c>
      <c r="LRD53" s="775">
        <f t="shared" ref="LRD53" si="6021">IF(OR(LRB26&lt;$C$18,LRB26&gt;($C$18+9)),0,IF($F$2=1,IF($F$53&lt;(INDEX($G$33:$AJ$33,MATCH($E$18,$G$31:$AJ$31))),LRB$28,LRB$38),LRB$28))</f>
        <v>0</v>
      </c>
      <c r="LRE53" s="775">
        <f t="shared" ref="LRE53:LRF53" si="6022">IF(OR(LRC26&lt;$C$18,LRC26&gt;($C$18+9)),0,IF($F$2=1,IF($F$53&lt;(INDEX($G$33:$AJ$33,MATCH($E$18,$G$31:$AJ$31))),LRC$28,LRC$38),LRC$28))</f>
        <v>0</v>
      </c>
      <c r="LRF53" s="775">
        <f t="shared" si="6022"/>
        <v>0</v>
      </c>
      <c r="LRG53" s="775">
        <f t="shared" ref="LRG53" si="6023">IF(OR(LRE26&lt;$C$18,LRE26&gt;($C$18+9)),0,IF($F$2=1,IF($F$53&lt;(INDEX($G$33:$AJ$33,MATCH($E$18,$G$31:$AJ$31))),LRE$28,LRE$38),LRE$28))</f>
        <v>0</v>
      </c>
      <c r="LRH53" s="775">
        <f t="shared" ref="LRH53:LRI53" si="6024">IF(OR(LRF26&lt;$C$18,LRF26&gt;($C$18+9)),0,IF($F$2=1,IF($F$53&lt;(INDEX($G$33:$AJ$33,MATCH($E$18,$G$31:$AJ$31))),LRF$28,LRF$38),LRF$28))</f>
        <v>0</v>
      </c>
      <c r="LRI53" s="775">
        <f t="shared" si="6024"/>
        <v>0</v>
      </c>
      <c r="LRJ53" s="775">
        <f t="shared" ref="LRJ53" si="6025">IF(OR(LRH26&lt;$C$18,LRH26&gt;($C$18+9)),0,IF($F$2=1,IF($F$53&lt;(INDEX($G$33:$AJ$33,MATCH($E$18,$G$31:$AJ$31))),LRH$28,LRH$38),LRH$28))</f>
        <v>0</v>
      </c>
      <c r="LRK53" s="775">
        <f t="shared" ref="LRK53:LRL53" si="6026">IF(OR(LRI26&lt;$C$18,LRI26&gt;($C$18+9)),0,IF($F$2=1,IF($F$53&lt;(INDEX($G$33:$AJ$33,MATCH($E$18,$G$31:$AJ$31))),LRI$28,LRI$38),LRI$28))</f>
        <v>0</v>
      </c>
      <c r="LRL53" s="775">
        <f t="shared" si="6026"/>
        <v>0</v>
      </c>
      <c r="LRM53" s="775">
        <f t="shared" ref="LRM53" si="6027">IF(OR(LRK26&lt;$C$18,LRK26&gt;($C$18+9)),0,IF($F$2=1,IF($F$53&lt;(INDEX($G$33:$AJ$33,MATCH($E$18,$G$31:$AJ$31))),LRK$28,LRK$38),LRK$28))</f>
        <v>0</v>
      </c>
      <c r="LRN53" s="775">
        <f t="shared" ref="LRN53:LRO53" si="6028">IF(OR(LRL26&lt;$C$18,LRL26&gt;($C$18+9)),0,IF($F$2=1,IF($F$53&lt;(INDEX($G$33:$AJ$33,MATCH($E$18,$G$31:$AJ$31))),LRL$28,LRL$38),LRL$28))</f>
        <v>0</v>
      </c>
      <c r="LRO53" s="775">
        <f t="shared" si="6028"/>
        <v>0</v>
      </c>
      <c r="LRP53" s="775">
        <f t="shared" ref="LRP53" si="6029">IF(OR(LRN26&lt;$C$18,LRN26&gt;($C$18+9)),0,IF($F$2=1,IF($F$53&lt;(INDEX($G$33:$AJ$33,MATCH($E$18,$G$31:$AJ$31))),LRN$28,LRN$38),LRN$28))</f>
        <v>0</v>
      </c>
      <c r="LRQ53" s="775">
        <f t="shared" ref="LRQ53:LRR53" si="6030">IF(OR(LRO26&lt;$C$18,LRO26&gt;($C$18+9)),0,IF($F$2=1,IF($F$53&lt;(INDEX($G$33:$AJ$33,MATCH($E$18,$G$31:$AJ$31))),LRO$28,LRO$38),LRO$28))</f>
        <v>0</v>
      </c>
      <c r="LRR53" s="775">
        <f t="shared" si="6030"/>
        <v>0</v>
      </c>
      <c r="LRS53" s="775">
        <f t="shared" ref="LRS53" si="6031">IF(OR(LRQ26&lt;$C$18,LRQ26&gt;($C$18+9)),0,IF($F$2=1,IF($F$53&lt;(INDEX($G$33:$AJ$33,MATCH($E$18,$G$31:$AJ$31))),LRQ$28,LRQ$38),LRQ$28))</f>
        <v>0</v>
      </c>
      <c r="LRT53" s="775">
        <f t="shared" ref="LRT53:LRU53" si="6032">IF(OR(LRR26&lt;$C$18,LRR26&gt;($C$18+9)),0,IF($F$2=1,IF($F$53&lt;(INDEX($G$33:$AJ$33,MATCH($E$18,$G$31:$AJ$31))),LRR$28,LRR$38),LRR$28))</f>
        <v>0</v>
      </c>
      <c r="LRU53" s="775">
        <f t="shared" si="6032"/>
        <v>0</v>
      </c>
      <c r="LRV53" s="775">
        <f t="shared" ref="LRV53" si="6033">IF(OR(LRT26&lt;$C$18,LRT26&gt;($C$18+9)),0,IF($F$2=1,IF($F$53&lt;(INDEX($G$33:$AJ$33,MATCH($E$18,$G$31:$AJ$31))),LRT$28,LRT$38),LRT$28))</f>
        <v>0</v>
      </c>
      <c r="LRW53" s="775">
        <f t="shared" ref="LRW53:LRX53" si="6034">IF(OR(LRU26&lt;$C$18,LRU26&gt;($C$18+9)),0,IF($F$2=1,IF($F$53&lt;(INDEX($G$33:$AJ$33,MATCH($E$18,$G$31:$AJ$31))),LRU$28,LRU$38),LRU$28))</f>
        <v>0</v>
      </c>
      <c r="LRX53" s="775">
        <f t="shared" si="6034"/>
        <v>0</v>
      </c>
      <c r="LRY53" s="775">
        <f t="shared" ref="LRY53" si="6035">IF(OR(LRW26&lt;$C$18,LRW26&gt;($C$18+9)),0,IF($F$2=1,IF($F$53&lt;(INDEX($G$33:$AJ$33,MATCH($E$18,$G$31:$AJ$31))),LRW$28,LRW$38),LRW$28))</f>
        <v>0</v>
      </c>
      <c r="LRZ53" s="775">
        <f t="shared" ref="LRZ53:LSA53" si="6036">IF(OR(LRX26&lt;$C$18,LRX26&gt;($C$18+9)),0,IF($F$2=1,IF($F$53&lt;(INDEX($G$33:$AJ$33,MATCH($E$18,$G$31:$AJ$31))),LRX$28,LRX$38),LRX$28))</f>
        <v>0</v>
      </c>
      <c r="LSA53" s="775">
        <f t="shared" si="6036"/>
        <v>0</v>
      </c>
      <c r="LSB53" s="775">
        <f t="shared" ref="LSB53" si="6037">IF(OR(LRZ26&lt;$C$18,LRZ26&gt;($C$18+9)),0,IF($F$2=1,IF($F$53&lt;(INDEX($G$33:$AJ$33,MATCH($E$18,$G$31:$AJ$31))),LRZ$28,LRZ$38),LRZ$28))</f>
        <v>0</v>
      </c>
      <c r="LSC53" s="775">
        <f t="shared" ref="LSC53:LSD53" si="6038">IF(OR(LSA26&lt;$C$18,LSA26&gt;($C$18+9)),0,IF($F$2=1,IF($F$53&lt;(INDEX($G$33:$AJ$33,MATCH($E$18,$G$31:$AJ$31))),LSA$28,LSA$38),LSA$28))</f>
        <v>0</v>
      </c>
      <c r="LSD53" s="775">
        <f t="shared" si="6038"/>
        <v>0</v>
      </c>
      <c r="LSE53" s="775">
        <f t="shared" ref="LSE53" si="6039">IF(OR(LSC26&lt;$C$18,LSC26&gt;($C$18+9)),0,IF($F$2=1,IF($F$53&lt;(INDEX($G$33:$AJ$33,MATCH($E$18,$G$31:$AJ$31))),LSC$28,LSC$38),LSC$28))</f>
        <v>0</v>
      </c>
      <c r="LSF53" s="775">
        <f t="shared" ref="LSF53:LSG53" si="6040">IF(OR(LSD26&lt;$C$18,LSD26&gt;($C$18+9)),0,IF($F$2=1,IF($F$53&lt;(INDEX($G$33:$AJ$33,MATCH($E$18,$G$31:$AJ$31))),LSD$28,LSD$38),LSD$28))</f>
        <v>0</v>
      </c>
      <c r="LSG53" s="775">
        <f t="shared" si="6040"/>
        <v>0</v>
      </c>
      <c r="LSH53" s="775">
        <f t="shared" ref="LSH53" si="6041">IF(OR(LSF26&lt;$C$18,LSF26&gt;($C$18+9)),0,IF($F$2=1,IF($F$53&lt;(INDEX($G$33:$AJ$33,MATCH($E$18,$G$31:$AJ$31))),LSF$28,LSF$38),LSF$28))</f>
        <v>0</v>
      </c>
      <c r="LSI53" s="775">
        <f t="shared" ref="LSI53:LSJ53" si="6042">IF(OR(LSG26&lt;$C$18,LSG26&gt;($C$18+9)),0,IF($F$2=1,IF($F$53&lt;(INDEX($G$33:$AJ$33,MATCH($E$18,$G$31:$AJ$31))),LSG$28,LSG$38),LSG$28))</f>
        <v>0</v>
      </c>
      <c r="LSJ53" s="775">
        <f t="shared" si="6042"/>
        <v>0</v>
      </c>
      <c r="LSK53" s="775">
        <f t="shared" ref="LSK53" si="6043">IF(OR(LSI26&lt;$C$18,LSI26&gt;($C$18+9)),0,IF($F$2=1,IF($F$53&lt;(INDEX($G$33:$AJ$33,MATCH($E$18,$G$31:$AJ$31))),LSI$28,LSI$38),LSI$28))</f>
        <v>0</v>
      </c>
      <c r="LSL53" s="775">
        <f t="shared" ref="LSL53:LSM53" si="6044">IF(OR(LSJ26&lt;$C$18,LSJ26&gt;($C$18+9)),0,IF($F$2=1,IF($F$53&lt;(INDEX($G$33:$AJ$33,MATCH($E$18,$G$31:$AJ$31))),LSJ$28,LSJ$38),LSJ$28))</f>
        <v>0</v>
      </c>
      <c r="LSM53" s="775">
        <f t="shared" si="6044"/>
        <v>0</v>
      </c>
      <c r="LSN53" s="775">
        <f t="shared" ref="LSN53" si="6045">IF(OR(LSL26&lt;$C$18,LSL26&gt;($C$18+9)),0,IF($F$2=1,IF($F$53&lt;(INDEX($G$33:$AJ$33,MATCH($E$18,$G$31:$AJ$31))),LSL$28,LSL$38),LSL$28))</f>
        <v>0</v>
      </c>
      <c r="LSO53" s="775">
        <f t="shared" ref="LSO53:LSP53" si="6046">IF(OR(LSM26&lt;$C$18,LSM26&gt;($C$18+9)),0,IF($F$2=1,IF($F$53&lt;(INDEX($G$33:$AJ$33,MATCH($E$18,$G$31:$AJ$31))),LSM$28,LSM$38),LSM$28))</f>
        <v>0</v>
      </c>
      <c r="LSP53" s="775">
        <f t="shared" si="6046"/>
        <v>0</v>
      </c>
      <c r="LSQ53" s="775">
        <f t="shared" ref="LSQ53" si="6047">IF(OR(LSO26&lt;$C$18,LSO26&gt;($C$18+9)),0,IF($F$2=1,IF($F$53&lt;(INDEX($G$33:$AJ$33,MATCH($E$18,$G$31:$AJ$31))),LSO$28,LSO$38),LSO$28))</f>
        <v>0</v>
      </c>
      <c r="LSR53" s="775">
        <f t="shared" ref="LSR53:LSS53" si="6048">IF(OR(LSP26&lt;$C$18,LSP26&gt;($C$18+9)),0,IF($F$2=1,IF($F$53&lt;(INDEX($G$33:$AJ$33,MATCH($E$18,$G$31:$AJ$31))),LSP$28,LSP$38),LSP$28))</f>
        <v>0</v>
      </c>
      <c r="LSS53" s="775">
        <f t="shared" si="6048"/>
        <v>0</v>
      </c>
      <c r="LST53" s="775">
        <f t="shared" ref="LST53" si="6049">IF(OR(LSR26&lt;$C$18,LSR26&gt;($C$18+9)),0,IF($F$2=1,IF($F$53&lt;(INDEX($G$33:$AJ$33,MATCH($E$18,$G$31:$AJ$31))),LSR$28,LSR$38),LSR$28))</f>
        <v>0</v>
      </c>
      <c r="LSU53" s="775">
        <f t="shared" ref="LSU53:LSV53" si="6050">IF(OR(LSS26&lt;$C$18,LSS26&gt;($C$18+9)),0,IF($F$2=1,IF($F$53&lt;(INDEX($G$33:$AJ$33,MATCH($E$18,$G$31:$AJ$31))),LSS$28,LSS$38),LSS$28))</f>
        <v>0</v>
      </c>
      <c r="LSV53" s="775">
        <f t="shared" si="6050"/>
        <v>0</v>
      </c>
      <c r="LSW53" s="775">
        <f t="shared" ref="LSW53" si="6051">IF(OR(LSU26&lt;$C$18,LSU26&gt;($C$18+9)),0,IF($F$2=1,IF($F$53&lt;(INDEX($G$33:$AJ$33,MATCH($E$18,$G$31:$AJ$31))),LSU$28,LSU$38),LSU$28))</f>
        <v>0</v>
      </c>
      <c r="LSX53" s="775">
        <f t="shared" ref="LSX53:LSY53" si="6052">IF(OR(LSV26&lt;$C$18,LSV26&gt;($C$18+9)),0,IF($F$2=1,IF($F$53&lt;(INDEX($G$33:$AJ$33,MATCH($E$18,$G$31:$AJ$31))),LSV$28,LSV$38),LSV$28))</f>
        <v>0</v>
      </c>
      <c r="LSY53" s="775">
        <f t="shared" si="6052"/>
        <v>0</v>
      </c>
      <c r="LSZ53" s="775">
        <f t="shared" ref="LSZ53" si="6053">IF(OR(LSX26&lt;$C$18,LSX26&gt;($C$18+9)),0,IF($F$2=1,IF($F$53&lt;(INDEX($G$33:$AJ$33,MATCH($E$18,$G$31:$AJ$31))),LSX$28,LSX$38),LSX$28))</f>
        <v>0</v>
      </c>
      <c r="LTA53" s="775">
        <f t="shared" ref="LTA53:LTB53" si="6054">IF(OR(LSY26&lt;$C$18,LSY26&gt;($C$18+9)),0,IF($F$2=1,IF($F$53&lt;(INDEX($G$33:$AJ$33,MATCH($E$18,$G$31:$AJ$31))),LSY$28,LSY$38),LSY$28))</f>
        <v>0</v>
      </c>
      <c r="LTB53" s="775">
        <f t="shared" si="6054"/>
        <v>0</v>
      </c>
      <c r="LTC53" s="775">
        <f t="shared" ref="LTC53" si="6055">IF(OR(LTA26&lt;$C$18,LTA26&gt;($C$18+9)),0,IF($F$2=1,IF($F$53&lt;(INDEX($G$33:$AJ$33,MATCH($E$18,$G$31:$AJ$31))),LTA$28,LTA$38),LTA$28))</f>
        <v>0</v>
      </c>
      <c r="LTD53" s="775">
        <f t="shared" ref="LTD53:LTE53" si="6056">IF(OR(LTB26&lt;$C$18,LTB26&gt;($C$18+9)),0,IF($F$2=1,IF($F$53&lt;(INDEX($G$33:$AJ$33,MATCH($E$18,$G$31:$AJ$31))),LTB$28,LTB$38),LTB$28))</f>
        <v>0</v>
      </c>
      <c r="LTE53" s="775">
        <f t="shared" si="6056"/>
        <v>0</v>
      </c>
      <c r="LTF53" s="775">
        <f t="shared" ref="LTF53" si="6057">IF(OR(LTD26&lt;$C$18,LTD26&gt;($C$18+9)),0,IF($F$2=1,IF($F$53&lt;(INDEX($G$33:$AJ$33,MATCH($E$18,$G$31:$AJ$31))),LTD$28,LTD$38),LTD$28))</f>
        <v>0</v>
      </c>
      <c r="LTG53" s="775">
        <f t="shared" ref="LTG53:LTH53" si="6058">IF(OR(LTE26&lt;$C$18,LTE26&gt;($C$18+9)),0,IF($F$2=1,IF($F$53&lt;(INDEX($G$33:$AJ$33,MATCH($E$18,$G$31:$AJ$31))),LTE$28,LTE$38),LTE$28))</f>
        <v>0</v>
      </c>
      <c r="LTH53" s="775">
        <f t="shared" si="6058"/>
        <v>0</v>
      </c>
      <c r="LTI53" s="775">
        <f t="shared" ref="LTI53" si="6059">IF(OR(LTG26&lt;$C$18,LTG26&gt;($C$18+9)),0,IF($F$2=1,IF($F$53&lt;(INDEX($G$33:$AJ$33,MATCH($E$18,$G$31:$AJ$31))),LTG$28,LTG$38),LTG$28))</f>
        <v>0</v>
      </c>
      <c r="LTJ53" s="775">
        <f t="shared" ref="LTJ53:LTK53" si="6060">IF(OR(LTH26&lt;$C$18,LTH26&gt;($C$18+9)),0,IF($F$2=1,IF($F$53&lt;(INDEX($G$33:$AJ$33,MATCH($E$18,$G$31:$AJ$31))),LTH$28,LTH$38),LTH$28))</f>
        <v>0</v>
      </c>
      <c r="LTK53" s="775">
        <f t="shared" si="6060"/>
        <v>0</v>
      </c>
      <c r="LTL53" s="775">
        <f t="shared" ref="LTL53" si="6061">IF(OR(LTJ26&lt;$C$18,LTJ26&gt;($C$18+9)),0,IF($F$2=1,IF($F$53&lt;(INDEX($G$33:$AJ$33,MATCH($E$18,$G$31:$AJ$31))),LTJ$28,LTJ$38),LTJ$28))</f>
        <v>0</v>
      </c>
      <c r="LTM53" s="775">
        <f t="shared" ref="LTM53:LTN53" si="6062">IF(OR(LTK26&lt;$C$18,LTK26&gt;($C$18+9)),0,IF($F$2=1,IF($F$53&lt;(INDEX($G$33:$AJ$33,MATCH($E$18,$G$31:$AJ$31))),LTK$28,LTK$38),LTK$28))</f>
        <v>0</v>
      </c>
      <c r="LTN53" s="775">
        <f t="shared" si="6062"/>
        <v>0</v>
      </c>
      <c r="LTO53" s="775">
        <f t="shared" ref="LTO53" si="6063">IF(OR(LTM26&lt;$C$18,LTM26&gt;($C$18+9)),0,IF($F$2=1,IF($F$53&lt;(INDEX($G$33:$AJ$33,MATCH($E$18,$G$31:$AJ$31))),LTM$28,LTM$38),LTM$28))</f>
        <v>0</v>
      </c>
      <c r="LTP53" s="775">
        <f t="shared" ref="LTP53:LTQ53" si="6064">IF(OR(LTN26&lt;$C$18,LTN26&gt;($C$18+9)),0,IF($F$2=1,IF($F$53&lt;(INDEX($G$33:$AJ$33,MATCH($E$18,$G$31:$AJ$31))),LTN$28,LTN$38),LTN$28))</f>
        <v>0</v>
      </c>
      <c r="LTQ53" s="775">
        <f t="shared" si="6064"/>
        <v>0</v>
      </c>
      <c r="LTR53" s="775">
        <f t="shared" ref="LTR53" si="6065">IF(OR(LTP26&lt;$C$18,LTP26&gt;($C$18+9)),0,IF($F$2=1,IF($F$53&lt;(INDEX($G$33:$AJ$33,MATCH($E$18,$G$31:$AJ$31))),LTP$28,LTP$38),LTP$28))</f>
        <v>0</v>
      </c>
      <c r="LTS53" s="775">
        <f t="shared" ref="LTS53:LTT53" si="6066">IF(OR(LTQ26&lt;$C$18,LTQ26&gt;($C$18+9)),0,IF($F$2=1,IF($F$53&lt;(INDEX($G$33:$AJ$33,MATCH($E$18,$G$31:$AJ$31))),LTQ$28,LTQ$38),LTQ$28))</f>
        <v>0</v>
      </c>
      <c r="LTT53" s="775">
        <f t="shared" si="6066"/>
        <v>0</v>
      </c>
      <c r="LTU53" s="775">
        <f t="shared" ref="LTU53" si="6067">IF(OR(LTS26&lt;$C$18,LTS26&gt;($C$18+9)),0,IF($F$2=1,IF($F$53&lt;(INDEX($G$33:$AJ$33,MATCH($E$18,$G$31:$AJ$31))),LTS$28,LTS$38),LTS$28))</f>
        <v>0</v>
      </c>
      <c r="LTV53" s="775">
        <f t="shared" ref="LTV53:LTW53" si="6068">IF(OR(LTT26&lt;$C$18,LTT26&gt;($C$18+9)),0,IF($F$2=1,IF($F$53&lt;(INDEX($G$33:$AJ$33,MATCH($E$18,$G$31:$AJ$31))),LTT$28,LTT$38),LTT$28))</f>
        <v>0</v>
      </c>
      <c r="LTW53" s="775">
        <f t="shared" si="6068"/>
        <v>0</v>
      </c>
      <c r="LTX53" s="775">
        <f t="shared" ref="LTX53" si="6069">IF(OR(LTV26&lt;$C$18,LTV26&gt;($C$18+9)),0,IF($F$2=1,IF($F$53&lt;(INDEX($G$33:$AJ$33,MATCH($E$18,$G$31:$AJ$31))),LTV$28,LTV$38),LTV$28))</f>
        <v>0</v>
      </c>
      <c r="LTY53" s="775">
        <f t="shared" ref="LTY53:LTZ53" si="6070">IF(OR(LTW26&lt;$C$18,LTW26&gt;($C$18+9)),0,IF($F$2=1,IF($F$53&lt;(INDEX($G$33:$AJ$33,MATCH($E$18,$G$31:$AJ$31))),LTW$28,LTW$38),LTW$28))</f>
        <v>0</v>
      </c>
      <c r="LTZ53" s="775">
        <f t="shared" si="6070"/>
        <v>0</v>
      </c>
      <c r="LUA53" s="775">
        <f t="shared" ref="LUA53" si="6071">IF(OR(LTY26&lt;$C$18,LTY26&gt;($C$18+9)),0,IF($F$2=1,IF($F$53&lt;(INDEX($G$33:$AJ$33,MATCH($E$18,$G$31:$AJ$31))),LTY$28,LTY$38),LTY$28))</f>
        <v>0</v>
      </c>
      <c r="LUB53" s="775">
        <f t="shared" ref="LUB53:LUC53" si="6072">IF(OR(LTZ26&lt;$C$18,LTZ26&gt;($C$18+9)),0,IF($F$2=1,IF($F$53&lt;(INDEX($G$33:$AJ$33,MATCH($E$18,$G$31:$AJ$31))),LTZ$28,LTZ$38),LTZ$28))</f>
        <v>0</v>
      </c>
      <c r="LUC53" s="775">
        <f t="shared" si="6072"/>
        <v>0</v>
      </c>
      <c r="LUD53" s="775">
        <f t="shared" ref="LUD53" si="6073">IF(OR(LUB26&lt;$C$18,LUB26&gt;($C$18+9)),0,IF($F$2=1,IF($F$53&lt;(INDEX($G$33:$AJ$33,MATCH($E$18,$G$31:$AJ$31))),LUB$28,LUB$38),LUB$28))</f>
        <v>0</v>
      </c>
      <c r="LUE53" s="775">
        <f t="shared" ref="LUE53:LUF53" si="6074">IF(OR(LUC26&lt;$C$18,LUC26&gt;($C$18+9)),0,IF($F$2=1,IF($F$53&lt;(INDEX($G$33:$AJ$33,MATCH($E$18,$G$31:$AJ$31))),LUC$28,LUC$38),LUC$28))</f>
        <v>0</v>
      </c>
      <c r="LUF53" s="775">
        <f t="shared" si="6074"/>
        <v>0</v>
      </c>
      <c r="LUG53" s="775">
        <f t="shared" ref="LUG53" si="6075">IF(OR(LUE26&lt;$C$18,LUE26&gt;($C$18+9)),0,IF($F$2=1,IF($F$53&lt;(INDEX($G$33:$AJ$33,MATCH($E$18,$G$31:$AJ$31))),LUE$28,LUE$38),LUE$28))</f>
        <v>0</v>
      </c>
      <c r="LUH53" s="775">
        <f t="shared" ref="LUH53:LUI53" si="6076">IF(OR(LUF26&lt;$C$18,LUF26&gt;($C$18+9)),0,IF($F$2=1,IF($F$53&lt;(INDEX($G$33:$AJ$33,MATCH($E$18,$G$31:$AJ$31))),LUF$28,LUF$38),LUF$28))</f>
        <v>0</v>
      </c>
      <c r="LUI53" s="775">
        <f t="shared" si="6076"/>
        <v>0</v>
      </c>
      <c r="LUJ53" s="775">
        <f t="shared" ref="LUJ53" si="6077">IF(OR(LUH26&lt;$C$18,LUH26&gt;($C$18+9)),0,IF($F$2=1,IF($F$53&lt;(INDEX($G$33:$AJ$33,MATCH($E$18,$G$31:$AJ$31))),LUH$28,LUH$38),LUH$28))</f>
        <v>0</v>
      </c>
      <c r="LUK53" s="775">
        <f t="shared" ref="LUK53:LUL53" si="6078">IF(OR(LUI26&lt;$C$18,LUI26&gt;($C$18+9)),0,IF($F$2=1,IF($F$53&lt;(INDEX($G$33:$AJ$33,MATCH($E$18,$G$31:$AJ$31))),LUI$28,LUI$38),LUI$28))</f>
        <v>0</v>
      </c>
      <c r="LUL53" s="775">
        <f t="shared" si="6078"/>
        <v>0</v>
      </c>
      <c r="LUM53" s="775">
        <f t="shared" ref="LUM53" si="6079">IF(OR(LUK26&lt;$C$18,LUK26&gt;($C$18+9)),0,IF($F$2=1,IF($F$53&lt;(INDEX($G$33:$AJ$33,MATCH($E$18,$G$31:$AJ$31))),LUK$28,LUK$38),LUK$28))</f>
        <v>0</v>
      </c>
      <c r="LUN53" s="775">
        <f t="shared" ref="LUN53:LUO53" si="6080">IF(OR(LUL26&lt;$C$18,LUL26&gt;($C$18+9)),0,IF($F$2=1,IF($F$53&lt;(INDEX($G$33:$AJ$33,MATCH($E$18,$G$31:$AJ$31))),LUL$28,LUL$38),LUL$28))</f>
        <v>0</v>
      </c>
      <c r="LUO53" s="775">
        <f t="shared" si="6080"/>
        <v>0</v>
      </c>
      <c r="LUP53" s="775">
        <f t="shared" ref="LUP53" si="6081">IF(OR(LUN26&lt;$C$18,LUN26&gt;($C$18+9)),0,IF($F$2=1,IF($F$53&lt;(INDEX($G$33:$AJ$33,MATCH($E$18,$G$31:$AJ$31))),LUN$28,LUN$38),LUN$28))</f>
        <v>0</v>
      </c>
      <c r="LUQ53" s="775">
        <f t="shared" ref="LUQ53:LUR53" si="6082">IF(OR(LUO26&lt;$C$18,LUO26&gt;($C$18+9)),0,IF($F$2=1,IF($F$53&lt;(INDEX($G$33:$AJ$33,MATCH($E$18,$G$31:$AJ$31))),LUO$28,LUO$38),LUO$28))</f>
        <v>0</v>
      </c>
      <c r="LUR53" s="775">
        <f t="shared" si="6082"/>
        <v>0</v>
      </c>
      <c r="LUS53" s="775">
        <f t="shared" ref="LUS53" si="6083">IF(OR(LUQ26&lt;$C$18,LUQ26&gt;($C$18+9)),0,IF($F$2=1,IF($F$53&lt;(INDEX($G$33:$AJ$33,MATCH($E$18,$G$31:$AJ$31))),LUQ$28,LUQ$38),LUQ$28))</f>
        <v>0</v>
      </c>
      <c r="LUT53" s="775">
        <f t="shared" ref="LUT53:LUU53" si="6084">IF(OR(LUR26&lt;$C$18,LUR26&gt;($C$18+9)),0,IF($F$2=1,IF($F$53&lt;(INDEX($G$33:$AJ$33,MATCH($E$18,$G$31:$AJ$31))),LUR$28,LUR$38),LUR$28))</f>
        <v>0</v>
      </c>
      <c r="LUU53" s="775">
        <f t="shared" si="6084"/>
        <v>0</v>
      </c>
      <c r="LUV53" s="775">
        <f t="shared" ref="LUV53" si="6085">IF(OR(LUT26&lt;$C$18,LUT26&gt;($C$18+9)),0,IF($F$2=1,IF($F$53&lt;(INDEX($G$33:$AJ$33,MATCH($E$18,$G$31:$AJ$31))),LUT$28,LUT$38),LUT$28))</f>
        <v>0</v>
      </c>
      <c r="LUW53" s="775">
        <f t="shared" ref="LUW53:LUX53" si="6086">IF(OR(LUU26&lt;$C$18,LUU26&gt;($C$18+9)),0,IF($F$2=1,IF($F$53&lt;(INDEX($G$33:$AJ$33,MATCH($E$18,$G$31:$AJ$31))),LUU$28,LUU$38),LUU$28))</f>
        <v>0</v>
      </c>
      <c r="LUX53" s="775">
        <f t="shared" si="6086"/>
        <v>0</v>
      </c>
      <c r="LUY53" s="775">
        <f t="shared" ref="LUY53" si="6087">IF(OR(LUW26&lt;$C$18,LUW26&gt;($C$18+9)),0,IF($F$2=1,IF($F$53&lt;(INDEX($G$33:$AJ$33,MATCH($E$18,$G$31:$AJ$31))),LUW$28,LUW$38),LUW$28))</f>
        <v>0</v>
      </c>
      <c r="LUZ53" s="775">
        <f t="shared" ref="LUZ53:LVA53" si="6088">IF(OR(LUX26&lt;$C$18,LUX26&gt;($C$18+9)),0,IF($F$2=1,IF($F$53&lt;(INDEX($G$33:$AJ$33,MATCH($E$18,$G$31:$AJ$31))),LUX$28,LUX$38),LUX$28))</f>
        <v>0</v>
      </c>
      <c r="LVA53" s="775">
        <f t="shared" si="6088"/>
        <v>0</v>
      </c>
      <c r="LVB53" s="775">
        <f t="shared" ref="LVB53" si="6089">IF(OR(LUZ26&lt;$C$18,LUZ26&gt;($C$18+9)),0,IF($F$2=1,IF($F$53&lt;(INDEX($G$33:$AJ$33,MATCH($E$18,$G$31:$AJ$31))),LUZ$28,LUZ$38),LUZ$28))</f>
        <v>0</v>
      </c>
      <c r="LVC53" s="775">
        <f t="shared" ref="LVC53:LVD53" si="6090">IF(OR(LVA26&lt;$C$18,LVA26&gt;($C$18+9)),0,IF($F$2=1,IF($F$53&lt;(INDEX($G$33:$AJ$33,MATCH($E$18,$G$31:$AJ$31))),LVA$28,LVA$38),LVA$28))</f>
        <v>0</v>
      </c>
      <c r="LVD53" s="775">
        <f t="shared" si="6090"/>
        <v>0</v>
      </c>
      <c r="LVE53" s="775">
        <f t="shared" ref="LVE53" si="6091">IF(OR(LVC26&lt;$C$18,LVC26&gt;($C$18+9)),0,IF($F$2=1,IF($F$53&lt;(INDEX($G$33:$AJ$33,MATCH($E$18,$G$31:$AJ$31))),LVC$28,LVC$38),LVC$28))</f>
        <v>0</v>
      </c>
      <c r="LVF53" s="775">
        <f t="shared" ref="LVF53:LVG53" si="6092">IF(OR(LVD26&lt;$C$18,LVD26&gt;($C$18+9)),0,IF($F$2=1,IF($F$53&lt;(INDEX($G$33:$AJ$33,MATCH($E$18,$G$31:$AJ$31))),LVD$28,LVD$38),LVD$28))</f>
        <v>0</v>
      </c>
      <c r="LVG53" s="775">
        <f t="shared" si="6092"/>
        <v>0</v>
      </c>
      <c r="LVH53" s="775">
        <f t="shared" ref="LVH53" si="6093">IF(OR(LVF26&lt;$C$18,LVF26&gt;($C$18+9)),0,IF($F$2=1,IF($F$53&lt;(INDEX($G$33:$AJ$33,MATCH($E$18,$G$31:$AJ$31))),LVF$28,LVF$38),LVF$28))</f>
        <v>0</v>
      </c>
      <c r="LVI53" s="775">
        <f t="shared" ref="LVI53:LVJ53" si="6094">IF(OR(LVG26&lt;$C$18,LVG26&gt;($C$18+9)),0,IF($F$2=1,IF($F$53&lt;(INDEX($G$33:$AJ$33,MATCH($E$18,$G$31:$AJ$31))),LVG$28,LVG$38),LVG$28))</f>
        <v>0</v>
      </c>
      <c r="LVJ53" s="775">
        <f t="shared" si="6094"/>
        <v>0</v>
      </c>
      <c r="LVK53" s="775">
        <f t="shared" ref="LVK53" si="6095">IF(OR(LVI26&lt;$C$18,LVI26&gt;($C$18+9)),0,IF($F$2=1,IF($F$53&lt;(INDEX($G$33:$AJ$33,MATCH($E$18,$G$31:$AJ$31))),LVI$28,LVI$38),LVI$28))</f>
        <v>0</v>
      </c>
      <c r="LVL53" s="775">
        <f t="shared" ref="LVL53:LVM53" si="6096">IF(OR(LVJ26&lt;$C$18,LVJ26&gt;($C$18+9)),0,IF($F$2=1,IF($F$53&lt;(INDEX($G$33:$AJ$33,MATCH($E$18,$G$31:$AJ$31))),LVJ$28,LVJ$38),LVJ$28))</f>
        <v>0</v>
      </c>
      <c r="LVM53" s="775">
        <f t="shared" si="6096"/>
        <v>0</v>
      </c>
      <c r="LVN53" s="775">
        <f t="shared" ref="LVN53" si="6097">IF(OR(LVL26&lt;$C$18,LVL26&gt;($C$18+9)),0,IF($F$2=1,IF($F$53&lt;(INDEX($G$33:$AJ$33,MATCH($E$18,$G$31:$AJ$31))),LVL$28,LVL$38),LVL$28))</f>
        <v>0</v>
      </c>
      <c r="LVO53" s="775">
        <f t="shared" ref="LVO53:LVP53" si="6098">IF(OR(LVM26&lt;$C$18,LVM26&gt;($C$18+9)),0,IF($F$2=1,IF($F$53&lt;(INDEX($G$33:$AJ$33,MATCH($E$18,$G$31:$AJ$31))),LVM$28,LVM$38),LVM$28))</f>
        <v>0</v>
      </c>
      <c r="LVP53" s="775">
        <f t="shared" si="6098"/>
        <v>0</v>
      </c>
      <c r="LVQ53" s="775">
        <f t="shared" ref="LVQ53" si="6099">IF(OR(LVO26&lt;$C$18,LVO26&gt;($C$18+9)),0,IF($F$2=1,IF($F$53&lt;(INDEX($G$33:$AJ$33,MATCH($E$18,$G$31:$AJ$31))),LVO$28,LVO$38),LVO$28))</f>
        <v>0</v>
      </c>
      <c r="LVR53" s="775">
        <f t="shared" ref="LVR53:LVS53" si="6100">IF(OR(LVP26&lt;$C$18,LVP26&gt;($C$18+9)),0,IF($F$2=1,IF($F$53&lt;(INDEX($G$33:$AJ$33,MATCH($E$18,$G$31:$AJ$31))),LVP$28,LVP$38),LVP$28))</f>
        <v>0</v>
      </c>
      <c r="LVS53" s="775">
        <f t="shared" si="6100"/>
        <v>0</v>
      </c>
      <c r="LVT53" s="775">
        <f t="shared" ref="LVT53" si="6101">IF(OR(LVR26&lt;$C$18,LVR26&gt;($C$18+9)),0,IF($F$2=1,IF($F$53&lt;(INDEX($G$33:$AJ$33,MATCH($E$18,$G$31:$AJ$31))),LVR$28,LVR$38),LVR$28))</f>
        <v>0</v>
      </c>
      <c r="LVU53" s="775">
        <f t="shared" ref="LVU53:LVV53" si="6102">IF(OR(LVS26&lt;$C$18,LVS26&gt;($C$18+9)),0,IF($F$2=1,IF($F$53&lt;(INDEX($G$33:$AJ$33,MATCH($E$18,$G$31:$AJ$31))),LVS$28,LVS$38),LVS$28))</f>
        <v>0</v>
      </c>
      <c r="LVV53" s="775">
        <f t="shared" si="6102"/>
        <v>0</v>
      </c>
      <c r="LVW53" s="775">
        <f t="shared" ref="LVW53" si="6103">IF(OR(LVU26&lt;$C$18,LVU26&gt;($C$18+9)),0,IF($F$2=1,IF($F$53&lt;(INDEX($G$33:$AJ$33,MATCH($E$18,$G$31:$AJ$31))),LVU$28,LVU$38),LVU$28))</f>
        <v>0</v>
      </c>
      <c r="LVX53" s="775">
        <f t="shared" ref="LVX53:LVY53" si="6104">IF(OR(LVV26&lt;$C$18,LVV26&gt;($C$18+9)),0,IF($F$2=1,IF($F$53&lt;(INDEX($G$33:$AJ$33,MATCH($E$18,$G$31:$AJ$31))),LVV$28,LVV$38),LVV$28))</f>
        <v>0</v>
      </c>
      <c r="LVY53" s="775">
        <f t="shared" si="6104"/>
        <v>0</v>
      </c>
      <c r="LVZ53" s="775">
        <f t="shared" ref="LVZ53" si="6105">IF(OR(LVX26&lt;$C$18,LVX26&gt;($C$18+9)),0,IF($F$2=1,IF($F$53&lt;(INDEX($G$33:$AJ$33,MATCH($E$18,$G$31:$AJ$31))),LVX$28,LVX$38),LVX$28))</f>
        <v>0</v>
      </c>
      <c r="LWA53" s="775">
        <f t="shared" ref="LWA53:LWB53" si="6106">IF(OR(LVY26&lt;$C$18,LVY26&gt;($C$18+9)),0,IF($F$2=1,IF($F$53&lt;(INDEX($G$33:$AJ$33,MATCH($E$18,$G$31:$AJ$31))),LVY$28,LVY$38),LVY$28))</f>
        <v>0</v>
      </c>
      <c r="LWB53" s="775">
        <f t="shared" si="6106"/>
        <v>0</v>
      </c>
      <c r="LWC53" s="775">
        <f t="shared" ref="LWC53" si="6107">IF(OR(LWA26&lt;$C$18,LWA26&gt;($C$18+9)),0,IF($F$2=1,IF($F$53&lt;(INDEX($G$33:$AJ$33,MATCH($E$18,$G$31:$AJ$31))),LWA$28,LWA$38),LWA$28))</f>
        <v>0</v>
      </c>
      <c r="LWD53" s="775">
        <f t="shared" ref="LWD53:LWE53" si="6108">IF(OR(LWB26&lt;$C$18,LWB26&gt;($C$18+9)),0,IF($F$2=1,IF($F$53&lt;(INDEX($G$33:$AJ$33,MATCH($E$18,$G$31:$AJ$31))),LWB$28,LWB$38),LWB$28))</f>
        <v>0</v>
      </c>
      <c r="LWE53" s="775">
        <f t="shared" si="6108"/>
        <v>0</v>
      </c>
      <c r="LWF53" s="775">
        <f t="shared" ref="LWF53" si="6109">IF(OR(LWD26&lt;$C$18,LWD26&gt;($C$18+9)),0,IF($F$2=1,IF($F$53&lt;(INDEX($G$33:$AJ$33,MATCH($E$18,$G$31:$AJ$31))),LWD$28,LWD$38),LWD$28))</f>
        <v>0</v>
      </c>
      <c r="LWG53" s="775">
        <f t="shared" ref="LWG53:LWH53" si="6110">IF(OR(LWE26&lt;$C$18,LWE26&gt;($C$18+9)),0,IF($F$2=1,IF($F$53&lt;(INDEX($G$33:$AJ$33,MATCH($E$18,$G$31:$AJ$31))),LWE$28,LWE$38),LWE$28))</f>
        <v>0</v>
      </c>
      <c r="LWH53" s="775">
        <f t="shared" si="6110"/>
        <v>0</v>
      </c>
      <c r="LWI53" s="775">
        <f t="shared" ref="LWI53" si="6111">IF(OR(LWG26&lt;$C$18,LWG26&gt;($C$18+9)),0,IF($F$2=1,IF($F$53&lt;(INDEX($G$33:$AJ$33,MATCH($E$18,$G$31:$AJ$31))),LWG$28,LWG$38),LWG$28))</f>
        <v>0</v>
      </c>
      <c r="LWJ53" s="775">
        <f t="shared" ref="LWJ53:LWK53" si="6112">IF(OR(LWH26&lt;$C$18,LWH26&gt;($C$18+9)),0,IF($F$2=1,IF($F$53&lt;(INDEX($G$33:$AJ$33,MATCH($E$18,$G$31:$AJ$31))),LWH$28,LWH$38),LWH$28))</f>
        <v>0</v>
      </c>
      <c r="LWK53" s="775">
        <f t="shared" si="6112"/>
        <v>0</v>
      </c>
      <c r="LWL53" s="775">
        <f t="shared" ref="LWL53" si="6113">IF(OR(LWJ26&lt;$C$18,LWJ26&gt;($C$18+9)),0,IF($F$2=1,IF($F$53&lt;(INDEX($G$33:$AJ$33,MATCH($E$18,$G$31:$AJ$31))),LWJ$28,LWJ$38),LWJ$28))</f>
        <v>0</v>
      </c>
      <c r="LWM53" s="775">
        <f t="shared" ref="LWM53:LWN53" si="6114">IF(OR(LWK26&lt;$C$18,LWK26&gt;($C$18+9)),0,IF($F$2=1,IF($F$53&lt;(INDEX($G$33:$AJ$33,MATCH($E$18,$G$31:$AJ$31))),LWK$28,LWK$38),LWK$28))</f>
        <v>0</v>
      </c>
      <c r="LWN53" s="775">
        <f t="shared" si="6114"/>
        <v>0</v>
      </c>
      <c r="LWO53" s="775">
        <f t="shared" ref="LWO53" si="6115">IF(OR(LWM26&lt;$C$18,LWM26&gt;($C$18+9)),0,IF($F$2=1,IF($F$53&lt;(INDEX($G$33:$AJ$33,MATCH($E$18,$G$31:$AJ$31))),LWM$28,LWM$38),LWM$28))</f>
        <v>0</v>
      </c>
      <c r="LWP53" s="775">
        <f t="shared" ref="LWP53:LWQ53" si="6116">IF(OR(LWN26&lt;$C$18,LWN26&gt;($C$18+9)),0,IF($F$2=1,IF($F$53&lt;(INDEX($G$33:$AJ$33,MATCH($E$18,$G$31:$AJ$31))),LWN$28,LWN$38),LWN$28))</f>
        <v>0</v>
      </c>
      <c r="LWQ53" s="775">
        <f t="shared" si="6116"/>
        <v>0</v>
      </c>
      <c r="LWR53" s="775">
        <f t="shared" ref="LWR53" si="6117">IF(OR(LWP26&lt;$C$18,LWP26&gt;($C$18+9)),0,IF($F$2=1,IF($F$53&lt;(INDEX($G$33:$AJ$33,MATCH($E$18,$G$31:$AJ$31))),LWP$28,LWP$38),LWP$28))</f>
        <v>0</v>
      </c>
      <c r="LWS53" s="775">
        <f t="shared" ref="LWS53:LWT53" si="6118">IF(OR(LWQ26&lt;$C$18,LWQ26&gt;($C$18+9)),0,IF($F$2=1,IF($F$53&lt;(INDEX($G$33:$AJ$33,MATCH($E$18,$G$31:$AJ$31))),LWQ$28,LWQ$38),LWQ$28))</f>
        <v>0</v>
      </c>
      <c r="LWT53" s="775">
        <f t="shared" si="6118"/>
        <v>0</v>
      </c>
      <c r="LWU53" s="775">
        <f t="shared" ref="LWU53" si="6119">IF(OR(LWS26&lt;$C$18,LWS26&gt;($C$18+9)),0,IF($F$2=1,IF($F$53&lt;(INDEX($G$33:$AJ$33,MATCH($E$18,$G$31:$AJ$31))),LWS$28,LWS$38),LWS$28))</f>
        <v>0</v>
      </c>
      <c r="LWV53" s="775">
        <f t="shared" ref="LWV53:LWW53" si="6120">IF(OR(LWT26&lt;$C$18,LWT26&gt;($C$18+9)),0,IF($F$2=1,IF($F$53&lt;(INDEX($G$33:$AJ$33,MATCH($E$18,$G$31:$AJ$31))),LWT$28,LWT$38),LWT$28))</f>
        <v>0</v>
      </c>
      <c r="LWW53" s="775">
        <f t="shared" si="6120"/>
        <v>0</v>
      </c>
      <c r="LWX53" s="775">
        <f t="shared" ref="LWX53" si="6121">IF(OR(LWV26&lt;$C$18,LWV26&gt;($C$18+9)),0,IF($F$2=1,IF($F$53&lt;(INDEX($G$33:$AJ$33,MATCH($E$18,$G$31:$AJ$31))),LWV$28,LWV$38),LWV$28))</f>
        <v>0</v>
      </c>
      <c r="LWY53" s="775">
        <f t="shared" ref="LWY53:LWZ53" si="6122">IF(OR(LWW26&lt;$C$18,LWW26&gt;($C$18+9)),0,IF($F$2=1,IF($F$53&lt;(INDEX($G$33:$AJ$33,MATCH($E$18,$G$31:$AJ$31))),LWW$28,LWW$38),LWW$28))</f>
        <v>0</v>
      </c>
      <c r="LWZ53" s="775">
        <f t="shared" si="6122"/>
        <v>0</v>
      </c>
      <c r="LXA53" s="775">
        <f t="shared" ref="LXA53" si="6123">IF(OR(LWY26&lt;$C$18,LWY26&gt;($C$18+9)),0,IF($F$2=1,IF($F$53&lt;(INDEX($G$33:$AJ$33,MATCH($E$18,$G$31:$AJ$31))),LWY$28,LWY$38),LWY$28))</f>
        <v>0</v>
      </c>
      <c r="LXB53" s="775">
        <f t="shared" ref="LXB53:LXC53" si="6124">IF(OR(LWZ26&lt;$C$18,LWZ26&gt;($C$18+9)),0,IF($F$2=1,IF($F$53&lt;(INDEX($G$33:$AJ$33,MATCH($E$18,$G$31:$AJ$31))),LWZ$28,LWZ$38),LWZ$28))</f>
        <v>0</v>
      </c>
      <c r="LXC53" s="775">
        <f t="shared" si="6124"/>
        <v>0</v>
      </c>
      <c r="LXD53" s="775">
        <f t="shared" ref="LXD53" si="6125">IF(OR(LXB26&lt;$C$18,LXB26&gt;($C$18+9)),0,IF($F$2=1,IF($F$53&lt;(INDEX($G$33:$AJ$33,MATCH($E$18,$G$31:$AJ$31))),LXB$28,LXB$38),LXB$28))</f>
        <v>0</v>
      </c>
      <c r="LXE53" s="775">
        <f t="shared" ref="LXE53:LXF53" si="6126">IF(OR(LXC26&lt;$C$18,LXC26&gt;($C$18+9)),0,IF($F$2=1,IF($F$53&lt;(INDEX($G$33:$AJ$33,MATCH($E$18,$G$31:$AJ$31))),LXC$28,LXC$38),LXC$28))</f>
        <v>0</v>
      </c>
      <c r="LXF53" s="775">
        <f t="shared" si="6126"/>
        <v>0</v>
      </c>
      <c r="LXG53" s="775">
        <f t="shared" ref="LXG53" si="6127">IF(OR(LXE26&lt;$C$18,LXE26&gt;($C$18+9)),0,IF($F$2=1,IF($F$53&lt;(INDEX($G$33:$AJ$33,MATCH($E$18,$G$31:$AJ$31))),LXE$28,LXE$38),LXE$28))</f>
        <v>0</v>
      </c>
      <c r="LXH53" s="775">
        <f t="shared" ref="LXH53:LXI53" si="6128">IF(OR(LXF26&lt;$C$18,LXF26&gt;($C$18+9)),0,IF($F$2=1,IF($F$53&lt;(INDEX($G$33:$AJ$33,MATCH($E$18,$G$31:$AJ$31))),LXF$28,LXF$38),LXF$28))</f>
        <v>0</v>
      </c>
      <c r="LXI53" s="775">
        <f t="shared" si="6128"/>
        <v>0</v>
      </c>
      <c r="LXJ53" s="775">
        <f t="shared" ref="LXJ53" si="6129">IF(OR(LXH26&lt;$C$18,LXH26&gt;($C$18+9)),0,IF($F$2=1,IF($F$53&lt;(INDEX($G$33:$AJ$33,MATCH($E$18,$G$31:$AJ$31))),LXH$28,LXH$38),LXH$28))</f>
        <v>0</v>
      </c>
      <c r="LXK53" s="775">
        <f t="shared" ref="LXK53:LXL53" si="6130">IF(OR(LXI26&lt;$C$18,LXI26&gt;($C$18+9)),0,IF($F$2=1,IF($F$53&lt;(INDEX($G$33:$AJ$33,MATCH($E$18,$G$31:$AJ$31))),LXI$28,LXI$38),LXI$28))</f>
        <v>0</v>
      </c>
      <c r="LXL53" s="775">
        <f t="shared" si="6130"/>
        <v>0</v>
      </c>
      <c r="LXM53" s="775">
        <f t="shared" ref="LXM53" si="6131">IF(OR(LXK26&lt;$C$18,LXK26&gt;($C$18+9)),0,IF($F$2=1,IF($F$53&lt;(INDEX($G$33:$AJ$33,MATCH($E$18,$G$31:$AJ$31))),LXK$28,LXK$38),LXK$28))</f>
        <v>0</v>
      </c>
      <c r="LXN53" s="775">
        <f t="shared" ref="LXN53:LXO53" si="6132">IF(OR(LXL26&lt;$C$18,LXL26&gt;($C$18+9)),0,IF($F$2=1,IF($F$53&lt;(INDEX($G$33:$AJ$33,MATCH($E$18,$G$31:$AJ$31))),LXL$28,LXL$38),LXL$28))</f>
        <v>0</v>
      </c>
      <c r="LXO53" s="775">
        <f t="shared" si="6132"/>
        <v>0</v>
      </c>
      <c r="LXP53" s="775">
        <f t="shared" ref="LXP53" si="6133">IF(OR(LXN26&lt;$C$18,LXN26&gt;($C$18+9)),0,IF($F$2=1,IF($F$53&lt;(INDEX($G$33:$AJ$33,MATCH($E$18,$G$31:$AJ$31))),LXN$28,LXN$38),LXN$28))</f>
        <v>0</v>
      </c>
      <c r="LXQ53" s="775">
        <f t="shared" ref="LXQ53:LXR53" si="6134">IF(OR(LXO26&lt;$C$18,LXO26&gt;($C$18+9)),0,IF($F$2=1,IF($F$53&lt;(INDEX($G$33:$AJ$33,MATCH($E$18,$G$31:$AJ$31))),LXO$28,LXO$38),LXO$28))</f>
        <v>0</v>
      </c>
      <c r="LXR53" s="775">
        <f t="shared" si="6134"/>
        <v>0</v>
      </c>
      <c r="LXS53" s="775">
        <f t="shared" ref="LXS53" si="6135">IF(OR(LXQ26&lt;$C$18,LXQ26&gt;($C$18+9)),0,IF($F$2=1,IF($F$53&lt;(INDEX($G$33:$AJ$33,MATCH($E$18,$G$31:$AJ$31))),LXQ$28,LXQ$38),LXQ$28))</f>
        <v>0</v>
      </c>
      <c r="LXT53" s="775">
        <f t="shared" ref="LXT53:LXU53" si="6136">IF(OR(LXR26&lt;$C$18,LXR26&gt;($C$18+9)),0,IF($F$2=1,IF($F$53&lt;(INDEX($G$33:$AJ$33,MATCH($E$18,$G$31:$AJ$31))),LXR$28,LXR$38),LXR$28))</f>
        <v>0</v>
      </c>
      <c r="LXU53" s="775">
        <f t="shared" si="6136"/>
        <v>0</v>
      </c>
      <c r="LXV53" s="775">
        <f t="shared" ref="LXV53" si="6137">IF(OR(LXT26&lt;$C$18,LXT26&gt;($C$18+9)),0,IF($F$2=1,IF($F$53&lt;(INDEX($G$33:$AJ$33,MATCH($E$18,$G$31:$AJ$31))),LXT$28,LXT$38),LXT$28))</f>
        <v>0</v>
      </c>
      <c r="LXW53" s="775">
        <f t="shared" ref="LXW53:LXX53" si="6138">IF(OR(LXU26&lt;$C$18,LXU26&gt;($C$18+9)),0,IF($F$2=1,IF($F$53&lt;(INDEX($G$33:$AJ$33,MATCH($E$18,$G$31:$AJ$31))),LXU$28,LXU$38),LXU$28))</f>
        <v>0</v>
      </c>
      <c r="LXX53" s="775">
        <f t="shared" si="6138"/>
        <v>0</v>
      </c>
      <c r="LXY53" s="775">
        <f t="shared" ref="LXY53" si="6139">IF(OR(LXW26&lt;$C$18,LXW26&gt;($C$18+9)),0,IF($F$2=1,IF($F$53&lt;(INDEX($G$33:$AJ$33,MATCH($E$18,$G$31:$AJ$31))),LXW$28,LXW$38),LXW$28))</f>
        <v>0</v>
      </c>
      <c r="LXZ53" s="775">
        <f t="shared" ref="LXZ53:LYA53" si="6140">IF(OR(LXX26&lt;$C$18,LXX26&gt;($C$18+9)),0,IF($F$2=1,IF($F$53&lt;(INDEX($G$33:$AJ$33,MATCH($E$18,$G$31:$AJ$31))),LXX$28,LXX$38),LXX$28))</f>
        <v>0</v>
      </c>
      <c r="LYA53" s="775">
        <f t="shared" si="6140"/>
        <v>0</v>
      </c>
      <c r="LYB53" s="775">
        <f t="shared" ref="LYB53" si="6141">IF(OR(LXZ26&lt;$C$18,LXZ26&gt;($C$18+9)),0,IF($F$2=1,IF($F$53&lt;(INDEX($G$33:$AJ$33,MATCH($E$18,$G$31:$AJ$31))),LXZ$28,LXZ$38),LXZ$28))</f>
        <v>0</v>
      </c>
      <c r="LYC53" s="775">
        <f t="shared" ref="LYC53:LYD53" si="6142">IF(OR(LYA26&lt;$C$18,LYA26&gt;($C$18+9)),0,IF($F$2=1,IF($F$53&lt;(INDEX($G$33:$AJ$33,MATCH($E$18,$G$31:$AJ$31))),LYA$28,LYA$38),LYA$28))</f>
        <v>0</v>
      </c>
      <c r="LYD53" s="775">
        <f t="shared" si="6142"/>
        <v>0</v>
      </c>
      <c r="LYE53" s="775">
        <f t="shared" ref="LYE53" si="6143">IF(OR(LYC26&lt;$C$18,LYC26&gt;($C$18+9)),0,IF($F$2=1,IF($F$53&lt;(INDEX($G$33:$AJ$33,MATCH($E$18,$G$31:$AJ$31))),LYC$28,LYC$38),LYC$28))</f>
        <v>0</v>
      </c>
      <c r="LYF53" s="775">
        <f t="shared" ref="LYF53:LYG53" si="6144">IF(OR(LYD26&lt;$C$18,LYD26&gt;($C$18+9)),0,IF($F$2=1,IF($F$53&lt;(INDEX($G$33:$AJ$33,MATCH($E$18,$G$31:$AJ$31))),LYD$28,LYD$38),LYD$28))</f>
        <v>0</v>
      </c>
      <c r="LYG53" s="775">
        <f t="shared" si="6144"/>
        <v>0</v>
      </c>
      <c r="LYH53" s="775">
        <f t="shared" ref="LYH53" si="6145">IF(OR(LYF26&lt;$C$18,LYF26&gt;($C$18+9)),0,IF($F$2=1,IF($F$53&lt;(INDEX($G$33:$AJ$33,MATCH($E$18,$G$31:$AJ$31))),LYF$28,LYF$38),LYF$28))</f>
        <v>0</v>
      </c>
      <c r="LYI53" s="775">
        <f t="shared" ref="LYI53:LYJ53" si="6146">IF(OR(LYG26&lt;$C$18,LYG26&gt;($C$18+9)),0,IF($F$2=1,IF($F$53&lt;(INDEX($G$33:$AJ$33,MATCH($E$18,$G$31:$AJ$31))),LYG$28,LYG$38),LYG$28))</f>
        <v>0</v>
      </c>
      <c r="LYJ53" s="775">
        <f t="shared" si="6146"/>
        <v>0</v>
      </c>
      <c r="LYK53" s="775">
        <f t="shared" ref="LYK53" si="6147">IF(OR(LYI26&lt;$C$18,LYI26&gt;($C$18+9)),0,IF($F$2=1,IF($F$53&lt;(INDEX($G$33:$AJ$33,MATCH($E$18,$G$31:$AJ$31))),LYI$28,LYI$38),LYI$28))</f>
        <v>0</v>
      </c>
      <c r="LYL53" s="775">
        <f t="shared" ref="LYL53:LYM53" si="6148">IF(OR(LYJ26&lt;$C$18,LYJ26&gt;($C$18+9)),0,IF($F$2=1,IF($F$53&lt;(INDEX($G$33:$AJ$33,MATCH($E$18,$G$31:$AJ$31))),LYJ$28,LYJ$38),LYJ$28))</f>
        <v>0</v>
      </c>
      <c r="LYM53" s="775">
        <f t="shared" si="6148"/>
        <v>0</v>
      </c>
      <c r="LYN53" s="775">
        <f t="shared" ref="LYN53" si="6149">IF(OR(LYL26&lt;$C$18,LYL26&gt;($C$18+9)),0,IF($F$2=1,IF($F$53&lt;(INDEX($G$33:$AJ$33,MATCH($E$18,$G$31:$AJ$31))),LYL$28,LYL$38),LYL$28))</f>
        <v>0</v>
      </c>
      <c r="LYO53" s="775">
        <f t="shared" ref="LYO53:LYP53" si="6150">IF(OR(LYM26&lt;$C$18,LYM26&gt;($C$18+9)),0,IF($F$2=1,IF($F$53&lt;(INDEX($G$33:$AJ$33,MATCH($E$18,$G$31:$AJ$31))),LYM$28,LYM$38),LYM$28))</f>
        <v>0</v>
      </c>
      <c r="LYP53" s="775">
        <f t="shared" si="6150"/>
        <v>0</v>
      </c>
      <c r="LYQ53" s="775">
        <f t="shared" ref="LYQ53" si="6151">IF(OR(LYO26&lt;$C$18,LYO26&gt;($C$18+9)),0,IF($F$2=1,IF($F$53&lt;(INDEX($G$33:$AJ$33,MATCH($E$18,$G$31:$AJ$31))),LYO$28,LYO$38),LYO$28))</f>
        <v>0</v>
      </c>
      <c r="LYR53" s="775">
        <f t="shared" ref="LYR53:LYS53" si="6152">IF(OR(LYP26&lt;$C$18,LYP26&gt;($C$18+9)),0,IF($F$2=1,IF($F$53&lt;(INDEX($G$33:$AJ$33,MATCH($E$18,$G$31:$AJ$31))),LYP$28,LYP$38),LYP$28))</f>
        <v>0</v>
      </c>
      <c r="LYS53" s="775">
        <f t="shared" si="6152"/>
        <v>0</v>
      </c>
      <c r="LYT53" s="775">
        <f t="shared" ref="LYT53" si="6153">IF(OR(LYR26&lt;$C$18,LYR26&gt;($C$18+9)),0,IF($F$2=1,IF($F$53&lt;(INDEX($G$33:$AJ$33,MATCH($E$18,$G$31:$AJ$31))),LYR$28,LYR$38),LYR$28))</f>
        <v>0</v>
      </c>
      <c r="LYU53" s="775">
        <f t="shared" ref="LYU53:LYV53" si="6154">IF(OR(LYS26&lt;$C$18,LYS26&gt;($C$18+9)),0,IF($F$2=1,IF($F$53&lt;(INDEX($G$33:$AJ$33,MATCH($E$18,$G$31:$AJ$31))),LYS$28,LYS$38),LYS$28))</f>
        <v>0</v>
      </c>
      <c r="LYV53" s="775">
        <f t="shared" si="6154"/>
        <v>0</v>
      </c>
      <c r="LYW53" s="775">
        <f t="shared" ref="LYW53" si="6155">IF(OR(LYU26&lt;$C$18,LYU26&gt;($C$18+9)),0,IF($F$2=1,IF($F$53&lt;(INDEX($G$33:$AJ$33,MATCH($E$18,$G$31:$AJ$31))),LYU$28,LYU$38),LYU$28))</f>
        <v>0</v>
      </c>
      <c r="LYX53" s="775">
        <f t="shared" ref="LYX53:LYY53" si="6156">IF(OR(LYV26&lt;$C$18,LYV26&gt;($C$18+9)),0,IF($F$2=1,IF($F$53&lt;(INDEX($G$33:$AJ$33,MATCH($E$18,$G$31:$AJ$31))),LYV$28,LYV$38),LYV$28))</f>
        <v>0</v>
      </c>
      <c r="LYY53" s="775">
        <f t="shared" si="6156"/>
        <v>0</v>
      </c>
      <c r="LYZ53" s="775">
        <f t="shared" ref="LYZ53" si="6157">IF(OR(LYX26&lt;$C$18,LYX26&gt;($C$18+9)),0,IF($F$2=1,IF($F$53&lt;(INDEX($G$33:$AJ$33,MATCH($E$18,$G$31:$AJ$31))),LYX$28,LYX$38),LYX$28))</f>
        <v>0</v>
      </c>
      <c r="LZA53" s="775">
        <f t="shared" ref="LZA53:LZB53" si="6158">IF(OR(LYY26&lt;$C$18,LYY26&gt;($C$18+9)),0,IF($F$2=1,IF($F$53&lt;(INDEX($G$33:$AJ$33,MATCH($E$18,$G$31:$AJ$31))),LYY$28,LYY$38),LYY$28))</f>
        <v>0</v>
      </c>
      <c r="LZB53" s="775">
        <f t="shared" si="6158"/>
        <v>0</v>
      </c>
      <c r="LZC53" s="775">
        <f t="shared" ref="LZC53" si="6159">IF(OR(LZA26&lt;$C$18,LZA26&gt;($C$18+9)),0,IF($F$2=1,IF($F$53&lt;(INDEX($G$33:$AJ$33,MATCH($E$18,$G$31:$AJ$31))),LZA$28,LZA$38),LZA$28))</f>
        <v>0</v>
      </c>
      <c r="LZD53" s="775">
        <f t="shared" ref="LZD53:LZE53" si="6160">IF(OR(LZB26&lt;$C$18,LZB26&gt;($C$18+9)),0,IF($F$2=1,IF($F$53&lt;(INDEX($G$33:$AJ$33,MATCH($E$18,$G$31:$AJ$31))),LZB$28,LZB$38),LZB$28))</f>
        <v>0</v>
      </c>
      <c r="LZE53" s="775">
        <f t="shared" si="6160"/>
        <v>0</v>
      </c>
      <c r="LZF53" s="775">
        <f t="shared" ref="LZF53" si="6161">IF(OR(LZD26&lt;$C$18,LZD26&gt;($C$18+9)),0,IF($F$2=1,IF($F$53&lt;(INDEX($G$33:$AJ$33,MATCH($E$18,$G$31:$AJ$31))),LZD$28,LZD$38),LZD$28))</f>
        <v>0</v>
      </c>
      <c r="LZG53" s="775">
        <f t="shared" ref="LZG53:LZH53" si="6162">IF(OR(LZE26&lt;$C$18,LZE26&gt;($C$18+9)),0,IF($F$2=1,IF($F$53&lt;(INDEX($G$33:$AJ$33,MATCH($E$18,$G$31:$AJ$31))),LZE$28,LZE$38),LZE$28))</f>
        <v>0</v>
      </c>
      <c r="LZH53" s="775">
        <f t="shared" si="6162"/>
        <v>0</v>
      </c>
      <c r="LZI53" s="775">
        <f t="shared" ref="LZI53" si="6163">IF(OR(LZG26&lt;$C$18,LZG26&gt;($C$18+9)),0,IF($F$2=1,IF($F$53&lt;(INDEX($G$33:$AJ$33,MATCH($E$18,$G$31:$AJ$31))),LZG$28,LZG$38),LZG$28))</f>
        <v>0</v>
      </c>
      <c r="LZJ53" s="775">
        <f t="shared" ref="LZJ53:LZK53" si="6164">IF(OR(LZH26&lt;$C$18,LZH26&gt;($C$18+9)),0,IF($F$2=1,IF($F$53&lt;(INDEX($G$33:$AJ$33,MATCH($E$18,$G$31:$AJ$31))),LZH$28,LZH$38),LZH$28))</f>
        <v>0</v>
      </c>
      <c r="LZK53" s="775">
        <f t="shared" si="6164"/>
        <v>0</v>
      </c>
      <c r="LZL53" s="775">
        <f t="shared" ref="LZL53" si="6165">IF(OR(LZJ26&lt;$C$18,LZJ26&gt;($C$18+9)),0,IF($F$2=1,IF($F$53&lt;(INDEX($G$33:$AJ$33,MATCH($E$18,$G$31:$AJ$31))),LZJ$28,LZJ$38),LZJ$28))</f>
        <v>0</v>
      </c>
      <c r="LZM53" s="775">
        <f t="shared" ref="LZM53:LZN53" si="6166">IF(OR(LZK26&lt;$C$18,LZK26&gt;($C$18+9)),0,IF($F$2=1,IF($F$53&lt;(INDEX($G$33:$AJ$33,MATCH($E$18,$G$31:$AJ$31))),LZK$28,LZK$38),LZK$28))</f>
        <v>0</v>
      </c>
      <c r="LZN53" s="775">
        <f t="shared" si="6166"/>
        <v>0</v>
      </c>
      <c r="LZO53" s="775">
        <f t="shared" ref="LZO53" si="6167">IF(OR(LZM26&lt;$C$18,LZM26&gt;($C$18+9)),0,IF($F$2=1,IF($F$53&lt;(INDEX($G$33:$AJ$33,MATCH($E$18,$G$31:$AJ$31))),LZM$28,LZM$38),LZM$28))</f>
        <v>0</v>
      </c>
      <c r="LZP53" s="775">
        <f t="shared" ref="LZP53:LZQ53" si="6168">IF(OR(LZN26&lt;$C$18,LZN26&gt;($C$18+9)),0,IF($F$2=1,IF($F$53&lt;(INDEX($G$33:$AJ$33,MATCH($E$18,$G$31:$AJ$31))),LZN$28,LZN$38),LZN$28))</f>
        <v>0</v>
      </c>
      <c r="LZQ53" s="775">
        <f t="shared" si="6168"/>
        <v>0</v>
      </c>
      <c r="LZR53" s="775">
        <f t="shared" ref="LZR53" si="6169">IF(OR(LZP26&lt;$C$18,LZP26&gt;($C$18+9)),0,IF($F$2=1,IF($F$53&lt;(INDEX($G$33:$AJ$33,MATCH($E$18,$G$31:$AJ$31))),LZP$28,LZP$38),LZP$28))</f>
        <v>0</v>
      </c>
      <c r="LZS53" s="775">
        <f t="shared" ref="LZS53:LZT53" si="6170">IF(OR(LZQ26&lt;$C$18,LZQ26&gt;($C$18+9)),0,IF($F$2=1,IF($F$53&lt;(INDEX($G$33:$AJ$33,MATCH($E$18,$G$31:$AJ$31))),LZQ$28,LZQ$38),LZQ$28))</f>
        <v>0</v>
      </c>
      <c r="LZT53" s="775">
        <f t="shared" si="6170"/>
        <v>0</v>
      </c>
      <c r="LZU53" s="775">
        <f t="shared" ref="LZU53" si="6171">IF(OR(LZS26&lt;$C$18,LZS26&gt;($C$18+9)),0,IF($F$2=1,IF($F$53&lt;(INDEX($G$33:$AJ$33,MATCH($E$18,$G$31:$AJ$31))),LZS$28,LZS$38),LZS$28))</f>
        <v>0</v>
      </c>
      <c r="LZV53" s="775">
        <f t="shared" ref="LZV53:LZW53" si="6172">IF(OR(LZT26&lt;$C$18,LZT26&gt;($C$18+9)),0,IF($F$2=1,IF($F$53&lt;(INDEX($G$33:$AJ$33,MATCH($E$18,$G$31:$AJ$31))),LZT$28,LZT$38),LZT$28))</f>
        <v>0</v>
      </c>
      <c r="LZW53" s="775">
        <f t="shared" si="6172"/>
        <v>0</v>
      </c>
      <c r="LZX53" s="775">
        <f t="shared" ref="LZX53" si="6173">IF(OR(LZV26&lt;$C$18,LZV26&gt;($C$18+9)),0,IF($F$2=1,IF($F$53&lt;(INDEX($G$33:$AJ$33,MATCH($E$18,$G$31:$AJ$31))),LZV$28,LZV$38),LZV$28))</f>
        <v>0</v>
      </c>
      <c r="LZY53" s="775">
        <f t="shared" ref="LZY53:LZZ53" si="6174">IF(OR(LZW26&lt;$C$18,LZW26&gt;($C$18+9)),0,IF($F$2=1,IF($F$53&lt;(INDEX($G$33:$AJ$33,MATCH($E$18,$G$31:$AJ$31))),LZW$28,LZW$38),LZW$28))</f>
        <v>0</v>
      </c>
      <c r="LZZ53" s="775">
        <f t="shared" si="6174"/>
        <v>0</v>
      </c>
      <c r="MAA53" s="775">
        <f t="shared" ref="MAA53" si="6175">IF(OR(LZY26&lt;$C$18,LZY26&gt;($C$18+9)),0,IF($F$2=1,IF($F$53&lt;(INDEX($G$33:$AJ$33,MATCH($E$18,$G$31:$AJ$31))),LZY$28,LZY$38),LZY$28))</f>
        <v>0</v>
      </c>
      <c r="MAB53" s="775">
        <f t="shared" ref="MAB53:MAC53" si="6176">IF(OR(LZZ26&lt;$C$18,LZZ26&gt;($C$18+9)),0,IF($F$2=1,IF($F$53&lt;(INDEX($G$33:$AJ$33,MATCH($E$18,$G$31:$AJ$31))),LZZ$28,LZZ$38),LZZ$28))</f>
        <v>0</v>
      </c>
      <c r="MAC53" s="775">
        <f t="shared" si="6176"/>
        <v>0</v>
      </c>
      <c r="MAD53" s="775">
        <f t="shared" ref="MAD53" si="6177">IF(OR(MAB26&lt;$C$18,MAB26&gt;($C$18+9)),0,IF($F$2=1,IF($F$53&lt;(INDEX($G$33:$AJ$33,MATCH($E$18,$G$31:$AJ$31))),MAB$28,MAB$38),MAB$28))</f>
        <v>0</v>
      </c>
      <c r="MAE53" s="775">
        <f t="shared" ref="MAE53:MAF53" si="6178">IF(OR(MAC26&lt;$C$18,MAC26&gt;($C$18+9)),0,IF($F$2=1,IF($F$53&lt;(INDEX($G$33:$AJ$33,MATCH($E$18,$G$31:$AJ$31))),MAC$28,MAC$38),MAC$28))</f>
        <v>0</v>
      </c>
      <c r="MAF53" s="775">
        <f t="shared" si="6178"/>
        <v>0</v>
      </c>
      <c r="MAG53" s="775">
        <f t="shared" ref="MAG53" si="6179">IF(OR(MAE26&lt;$C$18,MAE26&gt;($C$18+9)),0,IF($F$2=1,IF($F$53&lt;(INDEX($G$33:$AJ$33,MATCH($E$18,$G$31:$AJ$31))),MAE$28,MAE$38),MAE$28))</f>
        <v>0</v>
      </c>
      <c r="MAH53" s="775">
        <f t="shared" ref="MAH53:MAI53" si="6180">IF(OR(MAF26&lt;$C$18,MAF26&gt;($C$18+9)),0,IF($F$2=1,IF($F$53&lt;(INDEX($G$33:$AJ$33,MATCH($E$18,$G$31:$AJ$31))),MAF$28,MAF$38),MAF$28))</f>
        <v>0</v>
      </c>
      <c r="MAI53" s="775">
        <f t="shared" si="6180"/>
        <v>0</v>
      </c>
      <c r="MAJ53" s="775">
        <f t="shared" ref="MAJ53" si="6181">IF(OR(MAH26&lt;$C$18,MAH26&gt;($C$18+9)),0,IF($F$2=1,IF($F$53&lt;(INDEX($G$33:$AJ$33,MATCH($E$18,$G$31:$AJ$31))),MAH$28,MAH$38),MAH$28))</f>
        <v>0</v>
      </c>
      <c r="MAK53" s="775">
        <f t="shared" ref="MAK53:MAL53" si="6182">IF(OR(MAI26&lt;$C$18,MAI26&gt;($C$18+9)),0,IF($F$2=1,IF($F$53&lt;(INDEX($G$33:$AJ$33,MATCH($E$18,$G$31:$AJ$31))),MAI$28,MAI$38),MAI$28))</f>
        <v>0</v>
      </c>
      <c r="MAL53" s="775">
        <f t="shared" si="6182"/>
        <v>0</v>
      </c>
      <c r="MAM53" s="775">
        <f t="shared" ref="MAM53" si="6183">IF(OR(MAK26&lt;$C$18,MAK26&gt;($C$18+9)),0,IF($F$2=1,IF($F$53&lt;(INDEX($G$33:$AJ$33,MATCH($E$18,$G$31:$AJ$31))),MAK$28,MAK$38),MAK$28))</f>
        <v>0</v>
      </c>
      <c r="MAN53" s="775">
        <f t="shared" ref="MAN53:MAO53" si="6184">IF(OR(MAL26&lt;$C$18,MAL26&gt;($C$18+9)),0,IF($F$2=1,IF($F$53&lt;(INDEX($G$33:$AJ$33,MATCH($E$18,$G$31:$AJ$31))),MAL$28,MAL$38),MAL$28))</f>
        <v>0</v>
      </c>
      <c r="MAO53" s="775">
        <f t="shared" si="6184"/>
        <v>0</v>
      </c>
      <c r="MAP53" s="775">
        <f t="shared" ref="MAP53" si="6185">IF(OR(MAN26&lt;$C$18,MAN26&gt;($C$18+9)),0,IF($F$2=1,IF($F$53&lt;(INDEX($G$33:$AJ$33,MATCH($E$18,$G$31:$AJ$31))),MAN$28,MAN$38),MAN$28))</f>
        <v>0</v>
      </c>
      <c r="MAQ53" s="775">
        <f t="shared" ref="MAQ53:MAR53" si="6186">IF(OR(MAO26&lt;$C$18,MAO26&gt;($C$18+9)),0,IF($F$2=1,IF($F$53&lt;(INDEX($G$33:$AJ$33,MATCH($E$18,$G$31:$AJ$31))),MAO$28,MAO$38),MAO$28))</f>
        <v>0</v>
      </c>
      <c r="MAR53" s="775">
        <f t="shared" si="6186"/>
        <v>0</v>
      </c>
      <c r="MAS53" s="775">
        <f t="shared" ref="MAS53" si="6187">IF(OR(MAQ26&lt;$C$18,MAQ26&gt;($C$18+9)),0,IF($F$2=1,IF($F$53&lt;(INDEX($G$33:$AJ$33,MATCH($E$18,$G$31:$AJ$31))),MAQ$28,MAQ$38),MAQ$28))</f>
        <v>0</v>
      </c>
      <c r="MAT53" s="775">
        <f t="shared" ref="MAT53:MAU53" si="6188">IF(OR(MAR26&lt;$C$18,MAR26&gt;($C$18+9)),0,IF($F$2=1,IF($F$53&lt;(INDEX($G$33:$AJ$33,MATCH($E$18,$G$31:$AJ$31))),MAR$28,MAR$38),MAR$28))</f>
        <v>0</v>
      </c>
      <c r="MAU53" s="775">
        <f t="shared" si="6188"/>
        <v>0</v>
      </c>
      <c r="MAV53" s="775">
        <f t="shared" ref="MAV53" si="6189">IF(OR(MAT26&lt;$C$18,MAT26&gt;($C$18+9)),0,IF($F$2=1,IF($F$53&lt;(INDEX($G$33:$AJ$33,MATCH($E$18,$G$31:$AJ$31))),MAT$28,MAT$38),MAT$28))</f>
        <v>0</v>
      </c>
      <c r="MAW53" s="775">
        <f t="shared" ref="MAW53:MAX53" si="6190">IF(OR(MAU26&lt;$C$18,MAU26&gt;($C$18+9)),0,IF($F$2=1,IF($F$53&lt;(INDEX($G$33:$AJ$33,MATCH($E$18,$G$31:$AJ$31))),MAU$28,MAU$38),MAU$28))</f>
        <v>0</v>
      </c>
      <c r="MAX53" s="775">
        <f t="shared" si="6190"/>
        <v>0</v>
      </c>
      <c r="MAY53" s="775">
        <f t="shared" ref="MAY53" si="6191">IF(OR(MAW26&lt;$C$18,MAW26&gt;($C$18+9)),0,IF($F$2=1,IF($F$53&lt;(INDEX($G$33:$AJ$33,MATCH($E$18,$G$31:$AJ$31))),MAW$28,MAW$38),MAW$28))</f>
        <v>0</v>
      </c>
      <c r="MAZ53" s="775">
        <f t="shared" ref="MAZ53:MBA53" si="6192">IF(OR(MAX26&lt;$C$18,MAX26&gt;($C$18+9)),0,IF($F$2=1,IF($F$53&lt;(INDEX($G$33:$AJ$33,MATCH($E$18,$G$31:$AJ$31))),MAX$28,MAX$38),MAX$28))</f>
        <v>0</v>
      </c>
      <c r="MBA53" s="775">
        <f t="shared" si="6192"/>
        <v>0</v>
      </c>
      <c r="MBB53" s="775">
        <f t="shared" ref="MBB53" si="6193">IF(OR(MAZ26&lt;$C$18,MAZ26&gt;($C$18+9)),0,IF($F$2=1,IF($F$53&lt;(INDEX($G$33:$AJ$33,MATCH($E$18,$G$31:$AJ$31))),MAZ$28,MAZ$38),MAZ$28))</f>
        <v>0</v>
      </c>
      <c r="MBC53" s="775">
        <f t="shared" ref="MBC53:MBD53" si="6194">IF(OR(MBA26&lt;$C$18,MBA26&gt;($C$18+9)),0,IF($F$2=1,IF($F$53&lt;(INDEX($G$33:$AJ$33,MATCH($E$18,$G$31:$AJ$31))),MBA$28,MBA$38),MBA$28))</f>
        <v>0</v>
      </c>
      <c r="MBD53" s="775">
        <f t="shared" si="6194"/>
        <v>0</v>
      </c>
      <c r="MBE53" s="775">
        <f t="shared" ref="MBE53" si="6195">IF(OR(MBC26&lt;$C$18,MBC26&gt;($C$18+9)),0,IF($F$2=1,IF($F$53&lt;(INDEX($G$33:$AJ$33,MATCH($E$18,$G$31:$AJ$31))),MBC$28,MBC$38),MBC$28))</f>
        <v>0</v>
      </c>
      <c r="MBF53" s="775">
        <f t="shared" ref="MBF53:MBG53" si="6196">IF(OR(MBD26&lt;$C$18,MBD26&gt;($C$18+9)),0,IF($F$2=1,IF($F$53&lt;(INDEX($G$33:$AJ$33,MATCH($E$18,$G$31:$AJ$31))),MBD$28,MBD$38),MBD$28))</f>
        <v>0</v>
      </c>
      <c r="MBG53" s="775">
        <f t="shared" si="6196"/>
        <v>0</v>
      </c>
      <c r="MBH53" s="775">
        <f t="shared" ref="MBH53" si="6197">IF(OR(MBF26&lt;$C$18,MBF26&gt;($C$18+9)),0,IF($F$2=1,IF($F$53&lt;(INDEX($G$33:$AJ$33,MATCH($E$18,$G$31:$AJ$31))),MBF$28,MBF$38),MBF$28))</f>
        <v>0</v>
      </c>
      <c r="MBI53" s="775">
        <f t="shared" ref="MBI53:MBJ53" si="6198">IF(OR(MBG26&lt;$C$18,MBG26&gt;($C$18+9)),0,IF($F$2=1,IF($F$53&lt;(INDEX($G$33:$AJ$33,MATCH($E$18,$G$31:$AJ$31))),MBG$28,MBG$38),MBG$28))</f>
        <v>0</v>
      </c>
      <c r="MBJ53" s="775">
        <f t="shared" si="6198"/>
        <v>0</v>
      </c>
      <c r="MBK53" s="775">
        <f t="shared" ref="MBK53" si="6199">IF(OR(MBI26&lt;$C$18,MBI26&gt;($C$18+9)),0,IF($F$2=1,IF($F$53&lt;(INDEX($G$33:$AJ$33,MATCH($E$18,$G$31:$AJ$31))),MBI$28,MBI$38),MBI$28))</f>
        <v>0</v>
      </c>
      <c r="MBL53" s="775">
        <f t="shared" ref="MBL53:MBM53" si="6200">IF(OR(MBJ26&lt;$C$18,MBJ26&gt;($C$18+9)),0,IF($F$2=1,IF($F$53&lt;(INDEX($G$33:$AJ$33,MATCH($E$18,$G$31:$AJ$31))),MBJ$28,MBJ$38),MBJ$28))</f>
        <v>0</v>
      </c>
      <c r="MBM53" s="775">
        <f t="shared" si="6200"/>
        <v>0</v>
      </c>
      <c r="MBN53" s="775">
        <f t="shared" ref="MBN53" si="6201">IF(OR(MBL26&lt;$C$18,MBL26&gt;($C$18+9)),0,IF($F$2=1,IF($F$53&lt;(INDEX($G$33:$AJ$33,MATCH($E$18,$G$31:$AJ$31))),MBL$28,MBL$38),MBL$28))</f>
        <v>0</v>
      </c>
      <c r="MBO53" s="775">
        <f t="shared" ref="MBO53:MBP53" si="6202">IF(OR(MBM26&lt;$C$18,MBM26&gt;($C$18+9)),0,IF($F$2=1,IF($F$53&lt;(INDEX($G$33:$AJ$33,MATCH($E$18,$G$31:$AJ$31))),MBM$28,MBM$38),MBM$28))</f>
        <v>0</v>
      </c>
      <c r="MBP53" s="775">
        <f t="shared" si="6202"/>
        <v>0</v>
      </c>
      <c r="MBQ53" s="775">
        <f t="shared" ref="MBQ53" si="6203">IF(OR(MBO26&lt;$C$18,MBO26&gt;($C$18+9)),0,IF($F$2=1,IF($F$53&lt;(INDEX($G$33:$AJ$33,MATCH($E$18,$G$31:$AJ$31))),MBO$28,MBO$38),MBO$28))</f>
        <v>0</v>
      </c>
      <c r="MBR53" s="775">
        <f t="shared" ref="MBR53:MBS53" si="6204">IF(OR(MBP26&lt;$C$18,MBP26&gt;($C$18+9)),0,IF($F$2=1,IF($F$53&lt;(INDEX($G$33:$AJ$33,MATCH($E$18,$G$31:$AJ$31))),MBP$28,MBP$38),MBP$28))</f>
        <v>0</v>
      </c>
      <c r="MBS53" s="775">
        <f t="shared" si="6204"/>
        <v>0</v>
      </c>
      <c r="MBT53" s="775">
        <f t="shared" ref="MBT53" si="6205">IF(OR(MBR26&lt;$C$18,MBR26&gt;($C$18+9)),0,IF($F$2=1,IF($F$53&lt;(INDEX($G$33:$AJ$33,MATCH($E$18,$G$31:$AJ$31))),MBR$28,MBR$38),MBR$28))</f>
        <v>0</v>
      </c>
      <c r="MBU53" s="775">
        <f t="shared" ref="MBU53:MBV53" si="6206">IF(OR(MBS26&lt;$C$18,MBS26&gt;($C$18+9)),0,IF($F$2=1,IF($F$53&lt;(INDEX($G$33:$AJ$33,MATCH($E$18,$G$31:$AJ$31))),MBS$28,MBS$38),MBS$28))</f>
        <v>0</v>
      </c>
      <c r="MBV53" s="775">
        <f t="shared" si="6206"/>
        <v>0</v>
      </c>
      <c r="MBW53" s="775">
        <f t="shared" ref="MBW53" si="6207">IF(OR(MBU26&lt;$C$18,MBU26&gt;($C$18+9)),0,IF($F$2=1,IF($F$53&lt;(INDEX($G$33:$AJ$33,MATCH($E$18,$G$31:$AJ$31))),MBU$28,MBU$38),MBU$28))</f>
        <v>0</v>
      </c>
      <c r="MBX53" s="775">
        <f t="shared" ref="MBX53:MBY53" si="6208">IF(OR(MBV26&lt;$C$18,MBV26&gt;($C$18+9)),0,IF($F$2=1,IF($F$53&lt;(INDEX($G$33:$AJ$33,MATCH($E$18,$G$31:$AJ$31))),MBV$28,MBV$38),MBV$28))</f>
        <v>0</v>
      </c>
      <c r="MBY53" s="775">
        <f t="shared" si="6208"/>
        <v>0</v>
      </c>
      <c r="MBZ53" s="775">
        <f t="shared" ref="MBZ53" si="6209">IF(OR(MBX26&lt;$C$18,MBX26&gt;($C$18+9)),0,IF($F$2=1,IF($F$53&lt;(INDEX($G$33:$AJ$33,MATCH($E$18,$G$31:$AJ$31))),MBX$28,MBX$38),MBX$28))</f>
        <v>0</v>
      </c>
      <c r="MCA53" s="775">
        <f t="shared" ref="MCA53:MCB53" si="6210">IF(OR(MBY26&lt;$C$18,MBY26&gt;($C$18+9)),0,IF($F$2=1,IF($F$53&lt;(INDEX($G$33:$AJ$33,MATCH($E$18,$G$31:$AJ$31))),MBY$28,MBY$38),MBY$28))</f>
        <v>0</v>
      </c>
      <c r="MCB53" s="775">
        <f t="shared" si="6210"/>
        <v>0</v>
      </c>
      <c r="MCC53" s="775">
        <f t="shared" ref="MCC53" si="6211">IF(OR(MCA26&lt;$C$18,MCA26&gt;($C$18+9)),0,IF($F$2=1,IF($F$53&lt;(INDEX($G$33:$AJ$33,MATCH($E$18,$G$31:$AJ$31))),MCA$28,MCA$38),MCA$28))</f>
        <v>0</v>
      </c>
      <c r="MCD53" s="775">
        <f t="shared" ref="MCD53:MCE53" si="6212">IF(OR(MCB26&lt;$C$18,MCB26&gt;($C$18+9)),0,IF($F$2=1,IF($F$53&lt;(INDEX($G$33:$AJ$33,MATCH($E$18,$G$31:$AJ$31))),MCB$28,MCB$38),MCB$28))</f>
        <v>0</v>
      </c>
      <c r="MCE53" s="775">
        <f t="shared" si="6212"/>
        <v>0</v>
      </c>
      <c r="MCF53" s="775">
        <f t="shared" ref="MCF53" si="6213">IF(OR(MCD26&lt;$C$18,MCD26&gt;($C$18+9)),0,IF($F$2=1,IF($F$53&lt;(INDEX($G$33:$AJ$33,MATCH($E$18,$G$31:$AJ$31))),MCD$28,MCD$38),MCD$28))</f>
        <v>0</v>
      </c>
      <c r="MCG53" s="775">
        <f t="shared" ref="MCG53:MCH53" si="6214">IF(OR(MCE26&lt;$C$18,MCE26&gt;($C$18+9)),0,IF($F$2=1,IF($F$53&lt;(INDEX($G$33:$AJ$33,MATCH($E$18,$G$31:$AJ$31))),MCE$28,MCE$38),MCE$28))</f>
        <v>0</v>
      </c>
      <c r="MCH53" s="775">
        <f t="shared" si="6214"/>
        <v>0</v>
      </c>
      <c r="MCI53" s="775">
        <f t="shared" ref="MCI53" si="6215">IF(OR(MCG26&lt;$C$18,MCG26&gt;($C$18+9)),0,IF($F$2=1,IF($F$53&lt;(INDEX($G$33:$AJ$33,MATCH($E$18,$G$31:$AJ$31))),MCG$28,MCG$38),MCG$28))</f>
        <v>0</v>
      </c>
      <c r="MCJ53" s="775">
        <f t="shared" ref="MCJ53:MCK53" si="6216">IF(OR(MCH26&lt;$C$18,MCH26&gt;($C$18+9)),0,IF($F$2=1,IF($F$53&lt;(INDEX($G$33:$AJ$33,MATCH($E$18,$G$31:$AJ$31))),MCH$28,MCH$38),MCH$28))</f>
        <v>0</v>
      </c>
      <c r="MCK53" s="775">
        <f t="shared" si="6216"/>
        <v>0</v>
      </c>
      <c r="MCL53" s="775">
        <f t="shared" ref="MCL53" si="6217">IF(OR(MCJ26&lt;$C$18,MCJ26&gt;($C$18+9)),0,IF($F$2=1,IF($F$53&lt;(INDEX($G$33:$AJ$33,MATCH($E$18,$G$31:$AJ$31))),MCJ$28,MCJ$38),MCJ$28))</f>
        <v>0</v>
      </c>
      <c r="MCM53" s="775">
        <f t="shared" ref="MCM53:MCN53" si="6218">IF(OR(MCK26&lt;$C$18,MCK26&gt;($C$18+9)),0,IF($F$2=1,IF($F$53&lt;(INDEX($G$33:$AJ$33,MATCH($E$18,$G$31:$AJ$31))),MCK$28,MCK$38),MCK$28))</f>
        <v>0</v>
      </c>
      <c r="MCN53" s="775">
        <f t="shared" si="6218"/>
        <v>0</v>
      </c>
      <c r="MCO53" s="775">
        <f t="shared" ref="MCO53" si="6219">IF(OR(MCM26&lt;$C$18,MCM26&gt;($C$18+9)),0,IF($F$2=1,IF($F$53&lt;(INDEX($G$33:$AJ$33,MATCH($E$18,$G$31:$AJ$31))),MCM$28,MCM$38),MCM$28))</f>
        <v>0</v>
      </c>
      <c r="MCP53" s="775">
        <f t="shared" ref="MCP53:MCQ53" si="6220">IF(OR(MCN26&lt;$C$18,MCN26&gt;($C$18+9)),0,IF($F$2=1,IF($F$53&lt;(INDEX($G$33:$AJ$33,MATCH($E$18,$G$31:$AJ$31))),MCN$28,MCN$38),MCN$28))</f>
        <v>0</v>
      </c>
      <c r="MCQ53" s="775">
        <f t="shared" si="6220"/>
        <v>0</v>
      </c>
      <c r="MCR53" s="775">
        <f t="shared" ref="MCR53" si="6221">IF(OR(MCP26&lt;$C$18,MCP26&gt;($C$18+9)),0,IF($F$2=1,IF($F$53&lt;(INDEX($G$33:$AJ$33,MATCH($E$18,$G$31:$AJ$31))),MCP$28,MCP$38),MCP$28))</f>
        <v>0</v>
      </c>
      <c r="MCS53" s="775">
        <f t="shared" ref="MCS53:MCT53" si="6222">IF(OR(MCQ26&lt;$C$18,MCQ26&gt;($C$18+9)),0,IF($F$2=1,IF($F$53&lt;(INDEX($G$33:$AJ$33,MATCH($E$18,$G$31:$AJ$31))),MCQ$28,MCQ$38),MCQ$28))</f>
        <v>0</v>
      </c>
      <c r="MCT53" s="775">
        <f t="shared" si="6222"/>
        <v>0</v>
      </c>
      <c r="MCU53" s="775">
        <f t="shared" ref="MCU53" si="6223">IF(OR(MCS26&lt;$C$18,MCS26&gt;($C$18+9)),0,IF($F$2=1,IF($F$53&lt;(INDEX($G$33:$AJ$33,MATCH($E$18,$G$31:$AJ$31))),MCS$28,MCS$38),MCS$28))</f>
        <v>0</v>
      </c>
      <c r="MCV53" s="775">
        <f t="shared" ref="MCV53:MCW53" si="6224">IF(OR(MCT26&lt;$C$18,MCT26&gt;($C$18+9)),0,IF($F$2=1,IF($F$53&lt;(INDEX($G$33:$AJ$33,MATCH($E$18,$G$31:$AJ$31))),MCT$28,MCT$38),MCT$28))</f>
        <v>0</v>
      </c>
      <c r="MCW53" s="775">
        <f t="shared" si="6224"/>
        <v>0</v>
      </c>
      <c r="MCX53" s="775">
        <f t="shared" ref="MCX53" si="6225">IF(OR(MCV26&lt;$C$18,MCV26&gt;($C$18+9)),0,IF($F$2=1,IF($F$53&lt;(INDEX($G$33:$AJ$33,MATCH($E$18,$G$31:$AJ$31))),MCV$28,MCV$38),MCV$28))</f>
        <v>0</v>
      </c>
      <c r="MCY53" s="775">
        <f t="shared" ref="MCY53:MCZ53" si="6226">IF(OR(MCW26&lt;$C$18,MCW26&gt;($C$18+9)),0,IF($F$2=1,IF($F$53&lt;(INDEX($G$33:$AJ$33,MATCH($E$18,$G$31:$AJ$31))),MCW$28,MCW$38),MCW$28))</f>
        <v>0</v>
      </c>
      <c r="MCZ53" s="775">
        <f t="shared" si="6226"/>
        <v>0</v>
      </c>
      <c r="MDA53" s="775">
        <f t="shared" ref="MDA53" si="6227">IF(OR(MCY26&lt;$C$18,MCY26&gt;($C$18+9)),0,IF($F$2=1,IF($F$53&lt;(INDEX($G$33:$AJ$33,MATCH($E$18,$G$31:$AJ$31))),MCY$28,MCY$38),MCY$28))</f>
        <v>0</v>
      </c>
      <c r="MDB53" s="775">
        <f t="shared" ref="MDB53:MDC53" si="6228">IF(OR(MCZ26&lt;$C$18,MCZ26&gt;($C$18+9)),0,IF($F$2=1,IF($F$53&lt;(INDEX($G$33:$AJ$33,MATCH($E$18,$G$31:$AJ$31))),MCZ$28,MCZ$38),MCZ$28))</f>
        <v>0</v>
      </c>
      <c r="MDC53" s="775">
        <f t="shared" si="6228"/>
        <v>0</v>
      </c>
      <c r="MDD53" s="775">
        <f t="shared" ref="MDD53" si="6229">IF(OR(MDB26&lt;$C$18,MDB26&gt;($C$18+9)),0,IF($F$2=1,IF($F$53&lt;(INDEX($G$33:$AJ$33,MATCH($E$18,$G$31:$AJ$31))),MDB$28,MDB$38),MDB$28))</f>
        <v>0</v>
      </c>
      <c r="MDE53" s="775">
        <f t="shared" ref="MDE53:MDF53" si="6230">IF(OR(MDC26&lt;$C$18,MDC26&gt;($C$18+9)),0,IF($F$2=1,IF($F$53&lt;(INDEX($G$33:$AJ$33,MATCH($E$18,$G$31:$AJ$31))),MDC$28,MDC$38),MDC$28))</f>
        <v>0</v>
      </c>
      <c r="MDF53" s="775">
        <f t="shared" si="6230"/>
        <v>0</v>
      </c>
      <c r="MDG53" s="775">
        <f t="shared" ref="MDG53" si="6231">IF(OR(MDE26&lt;$C$18,MDE26&gt;($C$18+9)),0,IF($F$2=1,IF($F$53&lt;(INDEX($G$33:$AJ$33,MATCH($E$18,$G$31:$AJ$31))),MDE$28,MDE$38),MDE$28))</f>
        <v>0</v>
      </c>
      <c r="MDH53" s="775">
        <f t="shared" ref="MDH53:MDI53" si="6232">IF(OR(MDF26&lt;$C$18,MDF26&gt;($C$18+9)),0,IF($F$2=1,IF($F$53&lt;(INDEX($G$33:$AJ$33,MATCH($E$18,$G$31:$AJ$31))),MDF$28,MDF$38),MDF$28))</f>
        <v>0</v>
      </c>
      <c r="MDI53" s="775">
        <f t="shared" si="6232"/>
        <v>0</v>
      </c>
      <c r="MDJ53" s="775">
        <f t="shared" ref="MDJ53" si="6233">IF(OR(MDH26&lt;$C$18,MDH26&gt;($C$18+9)),0,IF($F$2=1,IF($F$53&lt;(INDEX($G$33:$AJ$33,MATCH($E$18,$G$31:$AJ$31))),MDH$28,MDH$38),MDH$28))</f>
        <v>0</v>
      </c>
      <c r="MDK53" s="775">
        <f t="shared" ref="MDK53:MDL53" si="6234">IF(OR(MDI26&lt;$C$18,MDI26&gt;($C$18+9)),0,IF($F$2=1,IF($F$53&lt;(INDEX($G$33:$AJ$33,MATCH($E$18,$G$31:$AJ$31))),MDI$28,MDI$38),MDI$28))</f>
        <v>0</v>
      </c>
      <c r="MDL53" s="775">
        <f t="shared" si="6234"/>
        <v>0</v>
      </c>
      <c r="MDM53" s="775">
        <f t="shared" ref="MDM53" si="6235">IF(OR(MDK26&lt;$C$18,MDK26&gt;($C$18+9)),0,IF($F$2=1,IF($F$53&lt;(INDEX($G$33:$AJ$33,MATCH($E$18,$G$31:$AJ$31))),MDK$28,MDK$38),MDK$28))</f>
        <v>0</v>
      </c>
      <c r="MDN53" s="775">
        <f t="shared" ref="MDN53:MDO53" si="6236">IF(OR(MDL26&lt;$C$18,MDL26&gt;($C$18+9)),0,IF($F$2=1,IF($F$53&lt;(INDEX($G$33:$AJ$33,MATCH($E$18,$G$31:$AJ$31))),MDL$28,MDL$38),MDL$28))</f>
        <v>0</v>
      </c>
      <c r="MDO53" s="775">
        <f t="shared" si="6236"/>
        <v>0</v>
      </c>
      <c r="MDP53" s="775">
        <f t="shared" ref="MDP53" si="6237">IF(OR(MDN26&lt;$C$18,MDN26&gt;($C$18+9)),0,IF($F$2=1,IF($F$53&lt;(INDEX($G$33:$AJ$33,MATCH($E$18,$G$31:$AJ$31))),MDN$28,MDN$38),MDN$28))</f>
        <v>0</v>
      </c>
      <c r="MDQ53" s="775">
        <f t="shared" ref="MDQ53:MDR53" si="6238">IF(OR(MDO26&lt;$C$18,MDO26&gt;($C$18+9)),0,IF($F$2=1,IF($F$53&lt;(INDEX($G$33:$AJ$33,MATCH($E$18,$G$31:$AJ$31))),MDO$28,MDO$38),MDO$28))</f>
        <v>0</v>
      </c>
      <c r="MDR53" s="775">
        <f t="shared" si="6238"/>
        <v>0</v>
      </c>
      <c r="MDS53" s="775">
        <f t="shared" ref="MDS53" si="6239">IF(OR(MDQ26&lt;$C$18,MDQ26&gt;($C$18+9)),0,IF($F$2=1,IF($F$53&lt;(INDEX($G$33:$AJ$33,MATCH($E$18,$G$31:$AJ$31))),MDQ$28,MDQ$38),MDQ$28))</f>
        <v>0</v>
      </c>
      <c r="MDT53" s="775">
        <f t="shared" ref="MDT53:MDU53" si="6240">IF(OR(MDR26&lt;$C$18,MDR26&gt;($C$18+9)),0,IF($F$2=1,IF($F$53&lt;(INDEX($G$33:$AJ$33,MATCH($E$18,$G$31:$AJ$31))),MDR$28,MDR$38),MDR$28))</f>
        <v>0</v>
      </c>
      <c r="MDU53" s="775">
        <f t="shared" si="6240"/>
        <v>0</v>
      </c>
      <c r="MDV53" s="775">
        <f t="shared" ref="MDV53" si="6241">IF(OR(MDT26&lt;$C$18,MDT26&gt;($C$18+9)),0,IF($F$2=1,IF($F$53&lt;(INDEX($G$33:$AJ$33,MATCH($E$18,$G$31:$AJ$31))),MDT$28,MDT$38),MDT$28))</f>
        <v>0</v>
      </c>
      <c r="MDW53" s="775">
        <f t="shared" ref="MDW53:MDX53" si="6242">IF(OR(MDU26&lt;$C$18,MDU26&gt;($C$18+9)),0,IF($F$2=1,IF($F$53&lt;(INDEX($G$33:$AJ$33,MATCH($E$18,$G$31:$AJ$31))),MDU$28,MDU$38),MDU$28))</f>
        <v>0</v>
      </c>
      <c r="MDX53" s="775">
        <f t="shared" si="6242"/>
        <v>0</v>
      </c>
      <c r="MDY53" s="775">
        <f t="shared" ref="MDY53" si="6243">IF(OR(MDW26&lt;$C$18,MDW26&gt;($C$18+9)),0,IF($F$2=1,IF($F$53&lt;(INDEX($G$33:$AJ$33,MATCH($E$18,$G$31:$AJ$31))),MDW$28,MDW$38),MDW$28))</f>
        <v>0</v>
      </c>
      <c r="MDZ53" s="775">
        <f t="shared" ref="MDZ53:MEA53" si="6244">IF(OR(MDX26&lt;$C$18,MDX26&gt;($C$18+9)),0,IF($F$2=1,IF($F$53&lt;(INDEX($G$33:$AJ$33,MATCH($E$18,$G$31:$AJ$31))),MDX$28,MDX$38),MDX$28))</f>
        <v>0</v>
      </c>
      <c r="MEA53" s="775">
        <f t="shared" si="6244"/>
        <v>0</v>
      </c>
      <c r="MEB53" s="775">
        <f t="shared" ref="MEB53" si="6245">IF(OR(MDZ26&lt;$C$18,MDZ26&gt;($C$18+9)),0,IF($F$2=1,IF($F$53&lt;(INDEX($G$33:$AJ$33,MATCH($E$18,$G$31:$AJ$31))),MDZ$28,MDZ$38),MDZ$28))</f>
        <v>0</v>
      </c>
      <c r="MEC53" s="775">
        <f t="shared" ref="MEC53:MED53" si="6246">IF(OR(MEA26&lt;$C$18,MEA26&gt;($C$18+9)),0,IF($F$2=1,IF($F$53&lt;(INDEX($G$33:$AJ$33,MATCH($E$18,$G$31:$AJ$31))),MEA$28,MEA$38),MEA$28))</f>
        <v>0</v>
      </c>
      <c r="MED53" s="775">
        <f t="shared" si="6246"/>
        <v>0</v>
      </c>
      <c r="MEE53" s="775">
        <f t="shared" ref="MEE53" si="6247">IF(OR(MEC26&lt;$C$18,MEC26&gt;($C$18+9)),0,IF($F$2=1,IF($F$53&lt;(INDEX($G$33:$AJ$33,MATCH($E$18,$G$31:$AJ$31))),MEC$28,MEC$38),MEC$28))</f>
        <v>0</v>
      </c>
      <c r="MEF53" s="775">
        <f t="shared" ref="MEF53:MEG53" si="6248">IF(OR(MED26&lt;$C$18,MED26&gt;($C$18+9)),0,IF($F$2=1,IF($F$53&lt;(INDEX($G$33:$AJ$33,MATCH($E$18,$G$31:$AJ$31))),MED$28,MED$38),MED$28))</f>
        <v>0</v>
      </c>
      <c r="MEG53" s="775">
        <f t="shared" si="6248"/>
        <v>0</v>
      </c>
      <c r="MEH53" s="775">
        <f t="shared" ref="MEH53" si="6249">IF(OR(MEF26&lt;$C$18,MEF26&gt;($C$18+9)),0,IF($F$2=1,IF($F$53&lt;(INDEX($G$33:$AJ$33,MATCH($E$18,$G$31:$AJ$31))),MEF$28,MEF$38),MEF$28))</f>
        <v>0</v>
      </c>
      <c r="MEI53" s="775">
        <f t="shared" ref="MEI53:MEJ53" si="6250">IF(OR(MEG26&lt;$C$18,MEG26&gt;($C$18+9)),0,IF($F$2=1,IF($F$53&lt;(INDEX($G$33:$AJ$33,MATCH($E$18,$G$31:$AJ$31))),MEG$28,MEG$38),MEG$28))</f>
        <v>0</v>
      </c>
      <c r="MEJ53" s="775">
        <f t="shared" si="6250"/>
        <v>0</v>
      </c>
      <c r="MEK53" s="775">
        <f t="shared" ref="MEK53" si="6251">IF(OR(MEI26&lt;$C$18,MEI26&gt;($C$18+9)),0,IF($F$2=1,IF($F$53&lt;(INDEX($G$33:$AJ$33,MATCH($E$18,$G$31:$AJ$31))),MEI$28,MEI$38),MEI$28))</f>
        <v>0</v>
      </c>
      <c r="MEL53" s="775">
        <f t="shared" ref="MEL53:MEM53" si="6252">IF(OR(MEJ26&lt;$C$18,MEJ26&gt;($C$18+9)),0,IF($F$2=1,IF($F$53&lt;(INDEX($G$33:$AJ$33,MATCH($E$18,$G$31:$AJ$31))),MEJ$28,MEJ$38),MEJ$28))</f>
        <v>0</v>
      </c>
      <c r="MEM53" s="775">
        <f t="shared" si="6252"/>
        <v>0</v>
      </c>
      <c r="MEN53" s="775">
        <f t="shared" ref="MEN53" si="6253">IF(OR(MEL26&lt;$C$18,MEL26&gt;($C$18+9)),0,IF($F$2=1,IF($F$53&lt;(INDEX($G$33:$AJ$33,MATCH($E$18,$G$31:$AJ$31))),MEL$28,MEL$38),MEL$28))</f>
        <v>0</v>
      </c>
      <c r="MEO53" s="775">
        <f t="shared" ref="MEO53:MEP53" si="6254">IF(OR(MEM26&lt;$C$18,MEM26&gt;($C$18+9)),0,IF($F$2=1,IF($F$53&lt;(INDEX($G$33:$AJ$33,MATCH($E$18,$G$31:$AJ$31))),MEM$28,MEM$38),MEM$28))</f>
        <v>0</v>
      </c>
      <c r="MEP53" s="775">
        <f t="shared" si="6254"/>
        <v>0</v>
      </c>
      <c r="MEQ53" s="775">
        <f t="shared" ref="MEQ53" si="6255">IF(OR(MEO26&lt;$C$18,MEO26&gt;($C$18+9)),0,IF($F$2=1,IF($F$53&lt;(INDEX($G$33:$AJ$33,MATCH($E$18,$G$31:$AJ$31))),MEO$28,MEO$38),MEO$28))</f>
        <v>0</v>
      </c>
      <c r="MER53" s="775">
        <f t="shared" ref="MER53:MES53" si="6256">IF(OR(MEP26&lt;$C$18,MEP26&gt;($C$18+9)),0,IF($F$2=1,IF($F$53&lt;(INDEX($G$33:$AJ$33,MATCH($E$18,$G$31:$AJ$31))),MEP$28,MEP$38),MEP$28))</f>
        <v>0</v>
      </c>
      <c r="MES53" s="775">
        <f t="shared" si="6256"/>
        <v>0</v>
      </c>
      <c r="MET53" s="775">
        <f t="shared" ref="MET53" si="6257">IF(OR(MER26&lt;$C$18,MER26&gt;($C$18+9)),0,IF($F$2=1,IF($F$53&lt;(INDEX($G$33:$AJ$33,MATCH($E$18,$G$31:$AJ$31))),MER$28,MER$38),MER$28))</f>
        <v>0</v>
      </c>
      <c r="MEU53" s="775">
        <f t="shared" ref="MEU53:MEV53" si="6258">IF(OR(MES26&lt;$C$18,MES26&gt;($C$18+9)),0,IF($F$2=1,IF($F$53&lt;(INDEX($G$33:$AJ$33,MATCH($E$18,$G$31:$AJ$31))),MES$28,MES$38),MES$28))</f>
        <v>0</v>
      </c>
      <c r="MEV53" s="775">
        <f t="shared" si="6258"/>
        <v>0</v>
      </c>
      <c r="MEW53" s="775">
        <f t="shared" ref="MEW53" si="6259">IF(OR(MEU26&lt;$C$18,MEU26&gt;($C$18+9)),0,IF($F$2=1,IF($F$53&lt;(INDEX($G$33:$AJ$33,MATCH($E$18,$G$31:$AJ$31))),MEU$28,MEU$38),MEU$28))</f>
        <v>0</v>
      </c>
      <c r="MEX53" s="775">
        <f t="shared" ref="MEX53:MEY53" si="6260">IF(OR(MEV26&lt;$C$18,MEV26&gt;($C$18+9)),0,IF($F$2=1,IF($F$53&lt;(INDEX($G$33:$AJ$33,MATCH($E$18,$G$31:$AJ$31))),MEV$28,MEV$38),MEV$28))</f>
        <v>0</v>
      </c>
      <c r="MEY53" s="775">
        <f t="shared" si="6260"/>
        <v>0</v>
      </c>
      <c r="MEZ53" s="775">
        <f t="shared" ref="MEZ53" si="6261">IF(OR(MEX26&lt;$C$18,MEX26&gt;($C$18+9)),0,IF($F$2=1,IF($F$53&lt;(INDEX($G$33:$AJ$33,MATCH($E$18,$G$31:$AJ$31))),MEX$28,MEX$38),MEX$28))</f>
        <v>0</v>
      </c>
      <c r="MFA53" s="775">
        <f t="shared" ref="MFA53:MFB53" si="6262">IF(OR(MEY26&lt;$C$18,MEY26&gt;($C$18+9)),0,IF($F$2=1,IF($F$53&lt;(INDEX($G$33:$AJ$33,MATCH($E$18,$G$31:$AJ$31))),MEY$28,MEY$38),MEY$28))</f>
        <v>0</v>
      </c>
      <c r="MFB53" s="775">
        <f t="shared" si="6262"/>
        <v>0</v>
      </c>
      <c r="MFC53" s="775">
        <f t="shared" ref="MFC53" si="6263">IF(OR(MFA26&lt;$C$18,MFA26&gt;($C$18+9)),0,IF($F$2=1,IF($F$53&lt;(INDEX($G$33:$AJ$33,MATCH($E$18,$G$31:$AJ$31))),MFA$28,MFA$38),MFA$28))</f>
        <v>0</v>
      </c>
      <c r="MFD53" s="775">
        <f t="shared" ref="MFD53:MFE53" si="6264">IF(OR(MFB26&lt;$C$18,MFB26&gt;($C$18+9)),0,IF($F$2=1,IF($F$53&lt;(INDEX($G$33:$AJ$33,MATCH($E$18,$G$31:$AJ$31))),MFB$28,MFB$38),MFB$28))</f>
        <v>0</v>
      </c>
      <c r="MFE53" s="775">
        <f t="shared" si="6264"/>
        <v>0</v>
      </c>
      <c r="MFF53" s="775">
        <f t="shared" ref="MFF53" si="6265">IF(OR(MFD26&lt;$C$18,MFD26&gt;($C$18+9)),0,IF($F$2=1,IF($F$53&lt;(INDEX($G$33:$AJ$33,MATCH($E$18,$G$31:$AJ$31))),MFD$28,MFD$38),MFD$28))</f>
        <v>0</v>
      </c>
      <c r="MFG53" s="775">
        <f t="shared" ref="MFG53:MFH53" si="6266">IF(OR(MFE26&lt;$C$18,MFE26&gt;($C$18+9)),0,IF($F$2=1,IF($F$53&lt;(INDEX($G$33:$AJ$33,MATCH($E$18,$G$31:$AJ$31))),MFE$28,MFE$38),MFE$28))</f>
        <v>0</v>
      </c>
      <c r="MFH53" s="775">
        <f t="shared" si="6266"/>
        <v>0</v>
      </c>
      <c r="MFI53" s="775">
        <f t="shared" ref="MFI53" si="6267">IF(OR(MFG26&lt;$C$18,MFG26&gt;($C$18+9)),0,IF($F$2=1,IF($F$53&lt;(INDEX($G$33:$AJ$33,MATCH($E$18,$G$31:$AJ$31))),MFG$28,MFG$38),MFG$28))</f>
        <v>0</v>
      </c>
      <c r="MFJ53" s="775">
        <f t="shared" ref="MFJ53:MFK53" si="6268">IF(OR(MFH26&lt;$C$18,MFH26&gt;($C$18+9)),0,IF($F$2=1,IF($F$53&lt;(INDEX($G$33:$AJ$33,MATCH($E$18,$G$31:$AJ$31))),MFH$28,MFH$38),MFH$28))</f>
        <v>0</v>
      </c>
      <c r="MFK53" s="775">
        <f t="shared" si="6268"/>
        <v>0</v>
      </c>
      <c r="MFL53" s="775">
        <f t="shared" ref="MFL53" si="6269">IF(OR(MFJ26&lt;$C$18,MFJ26&gt;($C$18+9)),0,IF($F$2=1,IF($F$53&lt;(INDEX($G$33:$AJ$33,MATCH($E$18,$G$31:$AJ$31))),MFJ$28,MFJ$38),MFJ$28))</f>
        <v>0</v>
      </c>
      <c r="MFM53" s="775">
        <f t="shared" ref="MFM53:MFN53" si="6270">IF(OR(MFK26&lt;$C$18,MFK26&gt;($C$18+9)),0,IF($F$2=1,IF($F$53&lt;(INDEX($G$33:$AJ$33,MATCH($E$18,$G$31:$AJ$31))),MFK$28,MFK$38),MFK$28))</f>
        <v>0</v>
      </c>
      <c r="MFN53" s="775">
        <f t="shared" si="6270"/>
        <v>0</v>
      </c>
      <c r="MFO53" s="775">
        <f t="shared" ref="MFO53" si="6271">IF(OR(MFM26&lt;$C$18,MFM26&gt;($C$18+9)),0,IF($F$2=1,IF($F$53&lt;(INDEX($G$33:$AJ$33,MATCH($E$18,$G$31:$AJ$31))),MFM$28,MFM$38),MFM$28))</f>
        <v>0</v>
      </c>
      <c r="MFP53" s="775">
        <f t="shared" ref="MFP53:MFQ53" si="6272">IF(OR(MFN26&lt;$C$18,MFN26&gt;($C$18+9)),0,IF($F$2=1,IF($F$53&lt;(INDEX($G$33:$AJ$33,MATCH($E$18,$G$31:$AJ$31))),MFN$28,MFN$38),MFN$28))</f>
        <v>0</v>
      </c>
      <c r="MFQ53" s="775">
        <f t="shared" si="6272"/>
        <v>0</v>
      </c>
      <c r="MFR53" s="775">
        <f t="shared" ref="MFR53" si="6273">IF(OR(MFP26&lt;$C$18,MFP26&gt;($C$18+9)),0,IF($F$2=1,IF($F$53&lt;(INDEX($G$33:$AJ$33,MATCH($E$18,$G$31:$AJ$31))),MFP$28,MFP$38),MFP$28))</f>
        <v>0</v>
      </c>
      <c r="MFS53" s="775">
        <f t="shared" ref="MFS53:MFT53" si="6274">IF(OR(MFQ26&lt;$C$18,MFQ26&gt;($C$18+9)),0,IF($F$2=1,IF($F$53&lt;(INDEX($G$33:$AJ$33,MATCH($E$18,$G$31:$AJ$31))),MFQ$28,MFQ$38),MFQ$28))</f>
        <v>0</v>
      </c>
      <c r="MFT53" s="775">
        <f t="shared" si="6274"/>
        <v>0</v>
      </c>
      <c r="MFU53" s="775">
        <f t="shared" ref="MFU53" si="6275">IF(OR(MFS26&lt;$C$18,MFS26&gt;($C$18+9)),0,IF($F$2=1,IF($F$53&lt;(INDEX($G$33:$AJ$33,MATCH($E$18,$G$31:$AJ$31))),MFS$28,MFS$38),MFS$28))</f>
        <v>0</v>
      </c>
      <c r="MFV53" s="775">
        <f t="shared" ref="MFV53:MFW53" si="6276">IF(OR(MFT26&lt;$C$18,MFT26&gt;($C$18+9)),0,IF($F$2=1,IF($F$53&lt;(INDEX($G$33:$AJ$33,MATCH($E$18,$G$31:$AJ$31))),MFT$28,MFT$38),MFT$28))</f>
        <v>0</v>
      </c>
      <c r="MFW53" s="775">
        <f t="shared" si="6276"/>
        <v>0</v>
      </c>
      <c r="MFX53" s="775">
        <f t="shared" ref="MFX53" si="6277">IF(OR(MFV26&lt;$C$18,MFV26&gt;($C$18+9)),0,IF($F$2=1,IF($F$53&lt;(INDEX($G$33:$AJ$33,MATCH($E$18,$G$31:$AJ$31))),MFV$28,MFV$38),MFV$28))</f>
        <v>0</v>
      </c>
      <c r="MFY53" s="775">
        <f t="shared" ref="MFY53:MFZ53" si="6278">IF(OR(MFW26&lt;$C$18,MFW26&gt;($C$18+9)),0,IF($F$2=1,IF($F$53&lt;(INDEX($G$33:$AJ$33,MATCH($E$18,$G$31:$AJ$31))),MFW$28,MFW$38),MFW$28))</f>
        <v>0</v>
      </c>
      <c r="MFZ53" s="775">
        <f t="shared" si="6278"/>
        <v>0</v>
      </c>
      <c r="MGA53" s="775">
        <f t="shared" ref="MGA53" si="6279">IF(OR(MFY26&lt;$C$18,MFY26&gt;($C$18+9)),0,IF($F$2=1,IF($F$53&lt;(INDEX($G$33:$AJ$33,MATCH($E$18,$G$31:$AJ$31))),MFY$28,MFY$38),MFY$28))</f>
        <v>0</v>
      </c>
      <c r="MGB53" s="775">
        <f t="shared" ref="MGB53:MGC53" si="6280">IF(OR(MFZ26&lt;$C$18,MFZ26&gt;($C$18+9)),0,IF($F$2=1,IF($F$53&lt;(INDEX($G$33:$AJ$33,MATCH($E$18,$G$31:$AJ$31))),MFZ$28,MFZ$38),MFZ$28))</f>
        <v>0</v>
      </c>
      <c r="MGC53" s="775">
        <f t="shared" si="6280"/>
        <v>0</v>
      </c>
      <c r="MGD53" s="775">
        <f t="shared" ref="MGD53" si="6281">IF(OR(MGB26&lt;$C$18,MGB26&gt;($C$18+9)),0,IF($F$2=1,IF($F$53&lt;(INDEX($G$33:$AJ$33,MATCH($E$18,$G$31:$AJ$31))),MGB$28,MGB$38),MGB$28))</f>
        <v>0</v>
      </c>
      <c r="MGE53" s="775">
        <f t="shared" ref="MGE53:MGF53" si="6282">IF(OR(MGC26&lt;$C$18,MGC26&gt;($C$18+9)),0,IF($F$2=1,IF($F$53&lt;(INDEX($G$33:$AJ$33,MATCH($E$18,$G$31:$AJ$31))),MGC$28,MGC$38),MGC$28))</f>
        <v>0</v>
      </c>
      <c r="MGF53" s="775">
        <f t="shared" si="6282"/>
        <v>0</v>
      </c>
      <c r="MGG53" s="775">
        <f t="shared" ref="MGG53" si="6283">IF(OR(MGE26&lt;$C$18,MGE26&gt;($C$18+9)),0,IF($F$2=1,IF($F$53&lt;(INDEX($G$33:$AJ$33,MATCH($E$18,$G$31:$AJ$31))),MGE$28,MGE$38),MGE$28))</f>
        <v>0</v>
      </c>
      <c r="MGH53" s="775">
        <f t="shared" ref="MGH53:MGI53" si="6284">IF(OR(MGF26&lt;$C$18,MGF26&gt;($C$18+9)),0,IF($F$2=1,IF($F$53&lt;(INDEX($G$33:$AJ$33,MATCH($E$18,$G$31:$AJ$31))),MGF$28,MGF$38),MGF$28))</f>
        <v>0</v>
      </c>
      <c r="MGI53" s="775">
        <f t="shared" si="6284"/>
        <v>0</v>
      </c>
      <c r="MGJ53" s="775">
        <f t="shared" ref="MGJ53" si="6285">IF(OR(MGH26&lt;$C$18,MGH26&gt;($C$18+9)),0,IF($F$2=1,IF($F$53&lt;(INDEX($G$33:$AJ$33,MATCH($E$18,$G$31:$AJ$31))),MGH$28,MGH$38),MGH$28))</f>
        <v>0</v>
      </c>
      <c r="MGK53" s="775">
        <f t="shared" ref="MGK53:MGL53" si="6286">IF(OR(MGI26&lt;$C$18,MGI26&gt;($C$18+9)),0,IF($F$2=1,IF($F$53&lt;(INDEX($G$33:$AJ$33,MATCH($E$18,$G$31:$AJ$31))),MGI$28,MGI$38),MGI$28))</f>
        <v>0</v>
      </c>
      <c r="MGL53" s="775">
        <f t="shared" si="6286"/>
        <v>0</v>
      </c>
      <c r="MGM53" s="775">
        <f t="shared" ref="MGM53" si="6287">IF(OR(MGK26&lt;$C$18,MGK26&gt;($C$18+9)),0,IF($F$2=1,IF($F$53&lt;(INDEX($G$33:$AJ$33,MATCH($E$18,$G$31:$AJ$31))),MGK$28,MGK$38),MGK$28))</f>
        <v>0</v>
      </c>
      <c r="MGN53" s="775">
        <f t="shared" ref="MGN53:MGO53" si="6288">IF(OR(MGL26&lt;$C$18,MGL26&gt;($C$18+9)),0,IF($F$2=1,IF($F$53&lt;(INDEX($G$33:$AJ$33,MATCH($E$18,$G$31:$AJ$31))),MGL$28,MGL$38),MGL$28))</f>
        <v>0</v>
      </c>
      <c r="MGO53" s="775">
        <f t="shared" si="6288"/>
        <v>0</v>
      </c>
      <c r="MGP53" s="775">
        <f t="shared" ref="MGP53" si="6289">IF(OR(MGN26&lt;$C$18,MGN26&gt;($C$18+9)),0,IF($F$2=1,IF($F$53&lt;(INDEX($G$33:$AJ$33,MATCH($E$18,$G$31:$AJ$31))),MGN$28,MGN$38),MGN$28))</f>
        <v>0</v>
      </c>
      <c r="MGQ53" s="775">
        <f t="shared" ref="MGQ53:MGR53" si="6290">IF(OR(MGO26&lt;$C$18,MGO26&gt;($C$18+9)),0,IF($F$2=1,IF($F$53&lt;(INDEX($G$33:$AJ$33,MATCH($E$18,$G$31:$AJ$31))),MGO$28,MGO$38),MGO$28))</f>
        <v>0</v>
      </c>
      <c r="MGR53" s="775">
        <f t="shared" si="6290"/>
        <v>0</v>
      </c>
      <c r="MGS53" s="775">
        <f t="shared" ref="MGS53" si="6291">IF(OR(MGQ26&lt;$C$18,MGQ26&gt;($C$18+9)),0,IF($F$2=1,IF($F$53&lt;(INDEX($G$33:$AJ$33,MATCH($E$18,$G$31:$AJ$31))),MGQ$28,MGQ$38),MGQ$28))</f>
        <v>0</v>
      </c>
      <c r="MGT53" s="775">
        <f t="shared" ref="MGT53:MGU53" si="6292">IF(OR(MGR26&lt;$C$18,MGR26&gt;($C$18+9)),0,IF($F$2=1,IF($F$53&lt;(INDEX($G$33:$AJ$33,MATCH($E$18,$G$31:$AJ$31))),MGR$28,MGR$38),MGR$28))</f>
        <v>0</v>
      </c>
      <c r="MGU53" s="775">
        <f t="shared" si="6292"/>
        <v>0</v>
      </c>
      <c r="MGV53" s="775">
        <f t="shared" ref="MGV53" si="6293">IF(OR(MGT26&lt;$C$18,MGT26&gt;($C$18+9)),0,IF($F$2=1,IF($F$53&lt;(INDEX($G$33:$AJ$33,MATCH($E$18,$G$31:$AJ$31))),MGT$28,MGT$38),MGT$28))</f>
        <v>0</v>
      </c>
      <c r="MGW53" s="775">
        <f t="shared" ref="MGW53:MGX53" si="6294">IF(OR(MGU26&lt;$C$18,MGU26&gt;($C$18+9)),0,IF($F$2=1,IF($F$53&lt;(INDEX($G$33:$AJ$33,MATCH($E$18,$G$31:$AJ$31))),MGU$28,MGU$38),MGU$28))</f>
        <v>0</v>
      </c>
      <c r="MGX53" s="775">
        <f t="shared" si="6294"/>
        <v>0</v>
      </c>
      <c r="MGY53" s="775">
        <f t="shared" ref="MGY53" si="6295">IF(OR(MGW26&lt;$C$18,MGW26&gt;($C$18+9)),0,IF($F$2=1,IF($F$53&lt;(INDEX($G$33:$AJ$33,MATCH($E$18,$G$31:$AJ$31))),MGW$28,MGW$38),MGW$28))</f>
        <v>0</v>
      </c>
      <c r="MGZ53" s="775">
        <f t="shared" ref="MGZ53:MHA53" si="6296">IF(OR(MGX26&lt;$C$18,MGX26&gt;($C$18+9)),0,IF($F$2=1,IF($F$53&lt;(INDEX($G$33:$AJ$33,MATCH($E$18,$G$31:$AJ$31))),MGX$28,MGX$38),MGX$28))</f>
        <v>0</v>
      </c>
      <c r="MHA53" s="775">
        <f t="shared" si="6296"/>
        <v>0</v>
      </c>
      <c r="MHB53" s="775">
        <f t="shared" ref="MHB53" si="6297">IF(OR(MGZ26&lt;$C$18,MGZ26&gt;($C$18+9)),0,IF($F$2=1,IF($F$53&lt;(INDEX($G$33:$AJ$33,MATCH($E$18,$G$31:$AJ$31))),MGZ$28,MGZ$38),MGZ$28))</f>
        <v>0</v>
      </c>
      <c r="MHC53" s="775">
        <f t="shared" ref="MHC53:MHD53" si="6298">IF(OR(MHA26&lt;$C$18,MHA26&gt;($C$18+9)),0,IF($F$2=1,IF($F$53&lt;(INDEX($G$33:$AJ$33,MATCH($E$18,$G$31:$AJ$31))),MHA$28,MHA$38),MHA$28))</f>
        <v>0</v>
      </c>
      <c r="MHD53" s="775">
        <f t="shared" si="6298"/>
        <v>0</v>
      </c>
      <c r="MHE53" s="775">
        <f t="shared" ref="MHE53" si="6299">IF(OR(MHC26&lt;$C$18,MHC26&gt;($C$18+9)),0,IF($F$2=1,IF($F$53&lt;(INDEX($G$33:$AJ$33,MATCH($E$18,$G$31:$AJ$31))),MHC$28,MHC$38),MHC$28))</f>
        <v>0</v>
      </c>
      <c r="MHF53" s="775">
        <f t="shared" ref="MHF53:MHG53" si="6300">IF(OR(MHD26&lt;$C$18,MHD26&gt;($C$18+9)),0,IF($F$2=1,IF($F$53&lt;(INDEX($G$33:$AJ$33,MATCH($E$18,$G$31:$AJ$31))),MHD$28,MHD$38),MHD$28))</f>
        <v>0</v>
      </c>
      <c r="MHG53" s="775">
        <f t="shared" si="6300"/>
        <v>0</v>
      </c>
      <c r="MHH53" s="775">
        <f t="shared" ref="MHH53" si="6301">IF(OR(MHF26&lt;$C$18,MHF26&gt;($C$18+9)),0,IF($F$2=1,IF($F$53&lt;(INDEX($G$33:$AJ$33,MATCH($E$18,$G$31:$AJ$31))),MHF$28,MHF$38),MHF$28))</f>
        <v>0</v>
      </c>
      <c r="MHI53" s="775">
        <f t="shared" ref="MHI53:MHJ53" si="6302">IF(OR(MHG26&lt;$C$18,MHG26&gt;($C$18+9)),0,IF($F$2=1,IF($F$53&lt;(INDEX($G$33:$AJ$33,MATCH($E$18,$G$31:$AJ$31))),MHG$28,MHG$38),MHG$28))</f>
        <v>0</v>
      </c>
      <c r="MHJ53" s="775">
        <f t="shared" si="6302"/>
        <v>0</v>
      </c>
      <c r="MHK53" s="775">
        <f t="shared" ref="MHK53" si="6303">IF(OR(MHI26&lt;$C$18,MHI26&gt;($C$18+9)),0,IF($F$2=1,IF($F$53&lt;(INDEX($G$33:$AJ$33,MATCH($E$18,$G$31:$AJ$31))),MHI$28,MHI$38),MHI$28))</f>
        <v>0</v>
      </c>
      <c r="MHL53" s="775">
        <f t="shared" ref="MHL53:MHM53" si="6304">IF(OR(MHJ26&lt;$C$18,MHJ26&gt;($C$18+9)),0,IF($F$2=1,IF($F$53&lt;(INDEX($G$33:$AJ$33,MATCH($E$18,$G$31:$AJ$31))),MHJ$28,MHJ$38),MHJ$28))</f>
        <v>0</v>
      </c>
      <c r="MHM53" s="775">
        <f t="shared" si="6304"/>
        <v>0</v>
      </c>
      <c r="MHN53" s="775">
        <f t="shared" ref="MHN53" si="6305">IF(OR(MHL26&lt;$C$18,MHL26&gt;($C$18+9)),0,IF($F$2=1,IF($F$53&lt;(INDEX($G$33:$AJ$33,MATCH($E$18,$G$31:$AJ$31))),MHL$28,MHL$38),MHL$28))</f>
        <v>0</v>
      </c>
      <c r="MHO53" s="775">
        <f t="shared" ref="MHO53:MHP53" si="6306">IF(OR(MHM26&lt;$C$18,MHM26&gt;($C$18+9)),0,IF($F$2=1,IF($F$53&lt;(INDEX($G$33:$AJ$33,MATCH($E$18,$G$31:$AJ$31))),MHM$28,MHM$38),MHM$28))</f>
        <v>0</v>
      </c>
      <c r="MHP53" s="775">
        <f t="shared" si="6306"/>
        <v>0</v>
      </c>
      <c r="MHQ53" s="775">
        <f t="shared" ref="MHQ53" si="6307">IF(OR(MHO26&lt;$C$18,MHO26&gt;($C$18+9)),0,IF($F$2=1,IF($F$53&lt;(INDEX($G$33:$AJ$33,MATCH($E$18,$G$31:$AJ$31))),MHO$28,MHO$38),MHO$28))</f>
        <v>0</v>
      </c>
      <c r="MHR53" s="775">
        <f t="shared" ref="MHR53:MHS53" si="6308">IF(OR(MHP26&lt;$C$18,MHP26&gt;($C$18+9)),0,IF($F$2=1,IF($F$53&lt;(INDEX($G$33:$AJ$33,MATCH($E$18,$G$31:$AJ$31))),MHP$28,MHP$38),MHP$28))</f>
        <v>0</v>
      </c>
      <c r="MHS53" s="775">
        <f t="shared" si="6308"/>
        <v>0</v>
      </c>
      <c r="MHT53" s="775">
        <f t="shared" ref="MHT53" si="6309">IF(OR(MHR26&lt;$C$18,MHR26&gt;($C$18+9)),0,IF($F$2=1,IF($F$53&lt;(INDEX($G$33:$AJ$33,MATCH($E$18,$G$31:$AJ$31))),MHR$28,MHR$38),MHR$28))</f>
        <v>0</v>
      </c>
      <c r="MHU53" s="775">
        <f t="shared" ref="MHU53:MHV53" si="6310">IF(OR(MHS26&lt;$C$18,MHS26&gt;($C$18+9)),0,IF($F$2=1,IF($F$53&lt;(INDEX($G$33:$AJ$33,MATCH($E$18,$G$31:$AJ$31))),MHS$28,MHS$38),MHS$28))</f>
        <v>0</v>
      </c>
      <c r="MHV53" s="775">
        <f t="shared" si="6310"/>
        <v>0</v>
      </c>
      <c r="MHW53" s="775">
        <f t="shared" ref="MHW53" si="6311">IF(OR(MHU26&lt;$C$18,MHU26&gt;($C$18+9)),0,IF($F$2=1,IF($F$53&lt;(INDEX($G$33:$AJ$33,MATCH($E$18,$G$31:$AJ$31))),MHU$28,MHU$38),MHU$28))</f>
        <v>0</v>
      </c>
      <c r="MHX53" s="775">
        <f t="shared" ref="MHX53:MHY53" si="6312">IF(OR(MHV26&lt;$C$18,MHV26&gt;($C$18+9)),0,IF($F$2=1,IF($F$53&lt;(INDEX($G$33:$AJ$33,MATCH($E$18,$G$31:$AJ$31))),MHV$28,MHV$38),MHV$28))</f>
        <v>0</v>
      </c>
      <c r="MHY53" s="775">
        <f t="shared" si="6312"/>
        <v>0</v>
      </c>
      <c r="MHZ53" s="775">
        <f t="shared" ref="MHZ53" si="6313">IF(OR(MHX26&lt;$C$18,MHX26&gt;($C$18+9)),0,IF($F$2=1,IF($F$53&lt;(INDEX($G$33:$AJ$33,MATCH($E$18,$G$31:$AJ$31))),MHX$28,MHX$38),MHX$28))</f>
        <v>0</v>
      </c>
      <c r="MIA53" s="775">
        <f t="shared" ref="MIA53:MIB53" si="6314">IF(OR(MHY26&lt;$C$18,MHY26&gt;($C$18+9)),0,IF($F$2=1,IF($F$53&lt;(INDEX($G$33:$AJ$33,MATCH($E$18,$G$31:$AJ$31))),MHY$28,MHY$38),MHY$28))</f>
        <v>0</v>
      </c>
      <c r="MIB53" s="775">
        <f t="shared" si="6314"/>
        <v>0</v>
      </c>
      <c r="MIC53" s="775">
        <f t="shared" ref="MIC53" si="6315">IF(OR(MIA26&lt;$C$18,MIA26&gt;($C$18+9)),0,IF($F$2=1,IF($F$53&lt;(INDEX($G$33:$AJ$33,MATCH($E$18,$G$31:$AJ$31))),MIA$28,MIA$38),MIA$28))</f>
        <v>0</v>
      </c>
      <c r="MID53" s="775">
        <f t="shared" ref="MID53:MIE53" si="6316">IF(OR(MIB26&lt;$C$18,MIB26&gt;($C$18+9)),0,IF($F$2=1,IF($F$53&lt;(INDEX($G$33:$AJ$33,MATCH($E$18,$G$31:$AJ$31))),MIB$28,MIB$38),MIB$28))</f>
        <v>0</v>
      </c>
      <c r="MIE53" s="775">
        <f t="shared" si="6316"/>
        <v>0</v>
      </c>
      <c r="MIF53" s="775">
        <f t="shared" ref="MIF53" si="6317">IF(OR(MID26&lt;$C$18,MID26&gt;($C$18+9)),0,IF($F$2=1,IF($F$53&lt;(INDEX($G$33:$AJ$33,MATCH($E$18,$G$31:$AJ$31))),MID$28,MID$38),MID$28))</f>
        <v>0</v>
      </c>
      <c r="MIG53" s="775">
        <f t="shared" ref="MIG53:MIH53" si="6318">IF(OR(MIE26&lt;$C$18,MIE26&gt;($C$18+9)),0,IF($F$2=1,IF($F$53&lt;(INDEX($G$33:$AJ$33,MATCH($E$18,$G$31:$AJ$31))),MIE$28,MIE$38),MIE$28))</f>
        <v>0</v>
      </c>
      <c r="MIH53" s="775">
        <f t="shared" si="6318"/>
        <v>0</v>
      </c>
      <c r="MII53" s="775">
        <f t="shared" ref="MII53" si="6319">IF(OR(MIG26&lt;$C$18,MIG26&gt;($C$18+9)),0,IF($F$2=1,IF($F$53&lt;(INDEX($G$33:$AJ$33,MATCH($E$18,$G$31:$AJ$31))),MIG$28,MIG$38),MIG$28))</f>
        <v>0</v>
      </c>
      <c r="MIJ53" s="775">
        <f t="shared" ref="MIJ53:MIK53" si="6320">IF(OR(MIH26&lt;$C$18,MIH26&gt;($C$18+9)),0,IF($F$2=1,IF($F$53&lt;(INDEX($G$33:$AJ$33,MATCH($E$18,$G$31:$AJ$31))),MIH$28,MIH$38),MIH$28))</f>
        <v>0</v>
      </c>
      <c r="MIK53" s="775">
        <f t="shared" si="6320"/>
        <v>0</v>
      </c>
      <c r="MIL53" s="775">
        <f t="shared" ref="MIL53" si="6321">IF(OR(MIJ26&lt;$C$18,MIJ26&gt;($C$18+9)),0,IF($F$2=1,IF($F$53&lt;(INDEX($G$33:$AJ$33,MATCH($E$18,$G$31:$AJ$31))),MIJ$28,MIJ$38),MIJ$28))</f>
        <v>0</v>
      </c>
      <c r="MIM53" s="775">
        <f t="shared" ref="MIM53:MIN53" si="6322">IF(OR(MIK26&lt;$C$18,MIK26&gt;($C$18+9)),0,IF($F$2=1,IF($F$53&lt;(INDEX($G$33:$AJ$33,MATCH($E$18,$G$31:$AJ$31))),MIK$28,MIK$38),MIK$28))</f>
        <v>0</v>
      </c>
      <c r="MIN53" s="775">
        <f t="shared" si="6322"/>
        <v>0</v>
      </c>
      <c r="MIO53" s="775">
        <f t="shared" ref="MIO53" si="6323">IF(OR(MIM26&lt;$C$18,MIM26&gt;($C$18+9)),0,IF($F$2=1,IF($F$53&lt;(INDEX($G$33:$AJ$33,MATCH($E$18,$G$31:$AJ$31))),MIM$28,MIM$38),MIM$28))</f>
        <v>0</v>
      </c>
      <c r="MIP53" s="775">
        <f t="shared" ref="MIP53:MIQ53" si="6324">IF(OR(MIN26&lt;$C$18,MIN26&gt;($C$18+9)),0,IF($F$2=1,IF($F$53&lt;(INDEX($G$33:$AJ$33,MATCH($E$18,$G$31:$AJ$31))),MIN$28,MIN$38),MIN$28))</f>
        <v>0</v>
      </c>
      <c r="MIQ53" s="775">
        <f t="shared" si="6324"/>
        <v>0</v>
      </c>
      <c r="MIR53" s="775">
        <f t="shared" ref="MIR53" si="6325">IF(OR(MIP26&lt;$C$18,MIP26&gt;($C$18+9)),0,IF($F$2=1,IF($F$53&lt;(INDEX($G$33:$AJ$33,MATCH($E$18,$G$31:$AJ$31))),MIP$28,MIP$38),MIP$28))</f>
        <v>0</v>
      </c>
      <c r="MIS53" s="775">
        <f t="shared" ref="MIS53:MIT53" si="6326">IF(OR(MIQ26&lt;$C$18,MIQ26&gt;($C$18+9)),0,IF($F$2=1,IF($F$53&lt;(INDEX($G$33:$AJ$33,MATCH($E$18,$G$31:$AJ$31))),MIQ$28,MIQ$38),MIQ$28))</f>
        <v>0</v>
      </c>
      <c r="MIT53" s="775">
        <f t="shared" si="6326"/>
        <v>0</v>
      </c>
      <c r="MIU53" s="775">
        <f t="shared" ref="MIU53" si="6327">IF(OR(MIS26&lt;$C$18,MIS26&gt;($C$18+9)),0,IF($F$2=1,IF($F$53&lt;(INDEX($G$33:$AJ$33,MATCH($E$18,$G$31:$AJ$31))),MIS$28,MIS$38),MIS$28))</f>
        <v>0</v>
      </c>
      <c r="MIV53" s="775">
        <f t="shared" ref="MIV53:MIW53" si="6328">IF(OR(MIT26&lt;$C$18,MIT26&gt;($C$18+9)),0,IF($F$2=1,IF($F$53&lt;(INDEX($G$33:$AJ$33,MATCH($E$18,$G$31:$AJ$31))),MIT$28,MIT$38),MIT$28))</f>
        <v>0</v>
      </c>
      <c r="MIW53" s="775">
        <f t="shared" si="6328"/>
        <v>0</v>
      </c>
      <c r="MIX53" s="775">
        <f t="shared" ref="MIX53" si="6329">IF(OR(MIV26&lt;$C$18,MIV26&gt;($C$18+9)),0,IF($F$2=1,IF($F$53&lt;(INDEX($G$33:$AJ$33,MATCH($E$18,$G$31:$AJ$31))),MIV$28,MIV$38),MIV$28))</f>
        <v>0</v>
      </c>
      <c r="MIY53" s="775">
        <f t="shared" ref="MIY53:MIZ53" si="6330">IF(OR(MIW26&lt;$C$18,MIW26&gt;($C$18+9)),0,IF($F$2=1,IF($F$53&lt;(INDEX($G$33:$AJ$33,MATCH($E$18,$G$31:$AJ$31))),MIW$28,MIW$38),MIW$28))</f>
        <v>0</v>
      </c>
      <c r="MIZ53" s="775">
        <f t="shared" si="6330"/>
        <v>0</v>
      </c>
      <c r="MJA53" s="775">
        <f t="shared" ref="MJA53" si="6331">IF(OR(MIY26&lt;$C$18,MIY26&gt;($C$18+9)),0,IF($F$2=1,IF($F$53&lt;(INDEX($G$33:$AJ$33,MATCH($E$18,$G$31:$AJ$31))),MIY$28,MIY$38),MIY$28))</f>
        <v>0</v>
      </c>
      <c r="MJB53" s="775">
        <f t="shared" ref="MJB53:MJC53" si="6332">IF(OR(MIZ26&lt;$C$18,MIZ26&gt;($C$18+9)),0,IF($F$2=1,IF($F$53&lt;(INDEX($G$33:$AJ$33,MATCH($E$18,$G$31:$AJ$31))),MIZ$28,MIZ$38),MIZ$28))</f>
        <v>0</v>
      </c>
      <c r="MJC53" s="775">
        <f t="shared" si="6332"/>
        <v>0</v>
      </c>
      <c r="MJD53" s="775">
        <f t="shared" ref="MJD53" si="6333">IF(OR(MJB26&lt;$C$18,MJB26&gt;($C$18+9)),0,IF($F$2=1,IF($F$53&lt;(INDEX($G$33:$AJ$33,MATCH($E$18,$G$31:$AJ$31))),MJB$28,MJB$38),MJB$28))</f>
        <v>0</v>
      </c>
      <c r="MJE53" s="775">
        <f t="shared" ref="MJE53:MJF53" si="6334">IF(OR(MJC26&lt;$C$18,MJC26&gt;($C$18+9)),0,IF($F$2=1,IF($F$53&lt;(INDEX($G$33:$AJ$33,MATCH($E$18,$G$31:$AJ$31))),MJC$28,MJC$38),MJC$28))</f>
        <v>0</v>
      </c>
      <c r="MJF53" s="775">
        <f t="shared" si="6334"/>
        <v>0</v>
      </c>
      <c r="MJG53" s="775">
        <f t="shared" ref="MJG53" si="6335">IF(OR(MJE26&lt;$C$18,MJE26&gt;($C$18+9)),0,IF($F$2=1,IF($F$53&lt;(INDEX($G$33:$AJ$33,MATCH($E$18,$G$31:$AJ$31))),MJE$28,MJE$38),MJE$28))</f>
        <v>0</v>
      </c>
      <c r="MJH53" s="775">
        <f t="shared" ref="MJH53:MJI53" si="6336">IF(OR(MJF26&lt;$C$18,MJF26&gt;($C$18+9)),0,IF($F$2=1,IF($F$53&lt;(INDEX($G$33:$AJ$33,MATCH($E$18,$G$31:$AJ$31))),MJF$28,MJF$38),MJF$28))</f>
        <v>0</v>
      </c>
      <c r="MJI53" s="775">
        <f t="shared" si="6336"/>
        <v>0</v>
      </c>
      <c r="MJJ53" s="775">
        <f t="shared" ref="MJJ53" si="6337">IF(OR(MJH26&lt;$C$18,MJH26&gt;($C$18+9)),0,IF($F$2=1,IF($F$53&lt;(INDEX($G$33:$AJ$33,MATCH($E$18,$G$31:$AJ$31))),MJH$28,MJH$38),MJH$28))</f>
        <v>0</v>
      </c>
      <c r="MJK53" s="775">
        <f t="shared" ref="MJK53:MJL53" si="6338">IF(OR(MJI26&lt;$C$18,MJI26&gt;($C$18+9)),0,IF($F$2=1,IF($F$53&lt;(INDEX($G$33:$AJ$33,MATCH($E$18,$G$31:$AJ$31))),MJI$28,MJI$38),MJI$28))</f>
        <v>0</v>
      </c>
      <c r="MJL53" s="775">
        <f t="shared" si="6338"/>
        <v>0</v>
      </c>
      <c r="MJM53" s="775">
        <f t="shared" ref="MJM53" si="6339">IF(OR(MJK26&lt;$C$18,MJK26&gt;($C$18+9)),0,IF($F$2=1,IF($F$53&lt;(INDEX($G$33:$AJ$33,MATCH($E$18,$G$31:$AJ$31))),MJK$28,MJK$38),MJK$28))</f>
        <v>0</v>
      </c>
      <c r="MJN53" s="775">
        <f t="shared" ref="MJN53:MJO53" si="6340">IF(OR(MJL26&lt;$C$18,MJL26&gt;($C$18+9)),0,IF($F$2=1,IF($F$53&lt;(INDEX($G$33:$AJ$33,MATCH($E$18,$G$31:$AJ$31))),MJL$28,MJL$38),MJL$28))</f>
        <v>0</v>
      </c>
      <c r="MJO53" s="775">
        <f t="shared" si="6340"/>
        <v>0</v>
      </c>
      <c r="MJP53" s="775">
        <f t="shared" ref="MJP53" si="6341">IF(OR(MJN26&lt;$C$18,MJN26&gt;($C$18+9)),0,IF($F$2=1,IF($F$53&lt;(INDEX($G$33:$AJ$33,MATCH($E$18,$G$31:$AJ$31))),MJN$28,MJN$38),MJN$28))</f>
        <v>0</v>
      </c>
      <c r="MJQ53" s="775">
        <f t="shared" ref="MJQ53:MJR53" si="6342">IF(OR(MJO26&lt;$C$18,MJO26&gt;($C$18+9)),0,IF($F$2=1,IF($F$53&lt;(INDEX($G$33:$AJ$33,MATCH($E$18,$G$31:$AJ$31))),MJO$28,MJO$38),MJO$28))</f>
        <v>0</v>
      </c>
      <c r="MJR53" s="775">
        <f t="shared" si="6342"/>
        <v>0</v>
      </c>
      <c r="MJS53" s="775">
        <f t="shared" ref="MJS53" si="6343">IF(OR(MJQ26&lt;$C$18,MJQ26&gt;($C$18+9)),0,IF($F$2=1,IF($F$53&lt;(INDEX($G$33:$AJ$33,MATCH($E$18,$G$31:$AJ$31))),MJQ$28,MJQ$38),MJQ$28))</f>
        <v>0</v>
      </c>
      <c r="MJT53" s="775">
        <f t="shared" ref="MJT53:MJU53" si="6344">IF(OR(MJR26&lt;$C$18,MJR26&gt;($C$18+9)),0,IF($F$2=1,IF($F$53&lt;(INDEX($G$33:$AJ$33,MATCH($E$18,$G$31:$AJ$31))),MJR$28,MJR$38),MJR$28))</f>
        <v>0</v>
      </c>
      <c r="MJU53" s="775">
        <f t="shared" si="6344"/>
        <v>0</v>
      </c>
      <c r="MJV53" s="775">
        <f t="shared" ref="MJV53" si="6345">IF(OR(MJT26&lt;$C$18,MJT26&gt;($C$18+9)),0,IF($F$2=1,IF($F$53&lt;(INDEX($G$33:$AJ$33,MATCH($E$18,$G$31:$AJ$31))),MJT$28,MJT$38),MJT$28))</f>
        <v>0</v>
      </c>
      <c r="MJW53" s="775">
        <f t="shared" ref="MJW53:MJX53" si="6346">IF(OR(MJU26&lt;$C$18,MJU26&gt;($C$18+9)),0,IF($F$2=1,IF($F$53&lt;(INDEX($G$33:$AJ$33,MATCH($E$18,$G$31:$AJ$31))),MJU$28,MJU$38),MJU$28))</f>
        <v>0</v>
      </c>
      <c r="MJX53" s="775">
        <f t="shared" si="6346"/>
        <v>0</v>
      </c>
      <c r="MJY53" s="775">
        <f t="shared" ref="MJY53" si="6347">IF(OR(MJW26&lt;$C$18,MJW26&gt;($C$18+9)),0,IF($F$2=1,IF($F$53&lt;(INDEX($G$33:$AJ$33,MATCH($E$18,$G$31:$AJ$31))),MJW$28,MJW$38),MJW$28))</f>
        <v>0</v>
      </c>
      <c r="MJZ53" s="775">
        <f t="shared" ref="MJZ53:MKA53" si="6348">IF(OR(MJX26&lt;$C$18,MJX26&gt;($C$18+9)),0,IF($F$2=1,IF($F$53&lt;(INDEX($G$33:$AJ$33,MATCH($E$18,$G$31:$AJ$31))),MJX$28,MJX$38),MJX$28))</f>
        <v>0</v>
      </c>
      <c r="MKA53" s="775">
        <f t="shared" si="6348"/>
        <v>0</v>
      </c>
      <c r="MKB53" s="775">
        <f t="shared" ref="MKB53" si="6349">IF(OR(MJZ26&lt;$C$18,MJZ26&gt;($C$18+9)),0,IF($F$2=1,IF($F$53&lt;(INDEX($G$33:$AJ$33,MATCH($E$18,$G$31:$AJ$31))),MJZ$28,MJZ$38),MJZ$28))</f>
        <v>0</v>
      </c>
      <c r="MKC53" s="775">
        <f t="shared" ref="MKC53:MKD53" si="6350">IF(OR(MKA26&lt;$C$18,MKA26&gt;($C$18+9)),0,IF($F$2=1,IF($F$53&lt;(INDEX($G$33:$AJ$33,MATCH($E$18,$G$31:$AJ$31))),MKA$28,MKA$38),MKA$28))</f>
        <v>0</v>
      </c>
      <c r="MKD53" s="775">
        <f t="shared" si="6350"/>
        <v>0</v>
      </c>
      <c r="MKE53" s="775">
        <f t="shared" ref="MKE53" si="6351">IF(OR(MKC26&lt;$C$18,MKC26&gt;($C$18+9)),0,IF($F$2=1,IF($F$53&lt;(INDEX($G$33:$AJ$33,MATCH($E$18,$G$31:$AJ$31))),MKC$28,MKC$38),MKC$28))</f>
        <v>0</v>
      </c>
      <c r="MKF53" s="775">
        <f t="shared" ref="MKF53:MKG53" si="6352">IF(OR(MKD26&lt;$C$18,MKD26&gt;($C$18+9)),0,IF($F$2=1,IF($F$53&lt;(INDEX($G$33:$AJ$33,MATCH($E$18,$G$31:$AJ$31))),MKD$28,MKD$38),MKD$28))</f>
        <v>0</v>
      </c>
      <c r="MKG53" s="775">
        <f t="shared" si="6352"/>
        <v>0</v>
      </c>
      <c r="MKH53" s="775">
        <f t="shared" ref="MKH53" si="6353">IF(OR(MKF26&lt;$C$18,MKF26&gt;($C$18+9)),0,IF($F$2=1,IF($F$53&lt;(INDEX($G$33:$AJ$33,MATCH($E$18,$G$31:$AJ$31))),MKF$28,MKF$38),MKF$28))</f>
        <v>0</v>
      </c>
      <c r="MKI53" s="775">
        <f t="shared" ref="MKI53:MKJ53" si="6354">IF(OR(MKG26&lt;$C$18,MKG26&gt;($C$18+9)),0,IF($F$2=1,IF($F$53&lt;(INDEX($G$33:$AJ$33,MATCH($E$18,$G$31:$AJ$31))),MKG$28,MKG$38),MKG$28))</f>
        <v>0</v>
      </c>
      <c r="MKJ53" s="775">
        <f t="shared" si="6354"/>
        <v>0</v>
      </c>
      <c r="MKK53" s="775">
        <f t="shared" ref="MKK53" si="6355">IF(OR(MKI26&lt;$C$18,MKI26&gt;($C$18+9)),0,IF($F$2=1,IF($F$53&lt;(INDEX($G$33:$AJ$33,MATCH($E$18,$G$31:$AJ$31))),MKI$28,MKI$38),MKI$28))</f>
        <v>0</v>
      </c>
      <c r="MKL53" s="775">
        <f t="shared" ref="MKL53:MKM53" si="6356">IF(OR(MKJ26&lt;$C$18,MKJ26&gt;($C$18+9)),0,IF($F$2=1,IF($F$53&lt;(INDEX($G$33:$AJ$33,MATCH($E$18,$G$31:$AJ$31))),MKJ$28,MKJ$38),MKJ$28))</f>
        <v>0</v>
      </c>
      <c r="MKM53" s="775">
        <f t="shared" si="6356"/>
        <v>0</v>
      </c>
      <c r="MKN53" s="775">
        <f t="shared" ref="MKN53" si="6357">IF(OR(MKL26&lt;$C$18,MKL26&gt;($C$18+9)),0,IF($F$2=1,IF($F$53&lt;(INDEX($G$33:$AJ$33,MATCH($E$18,$G$31:$AJ$31))),MKL$28,MKL$38),MKL$28))</f>
        <v>0</v>
      </c>
      <c r="MKO53" s="775">
        <f t="shared" ref="MKO53:MKP53" si="6358">IF(OR(MKM26&lt;$C$18,MKM26&gt;($C$18+9)),0,IF($F$2=1,IF($F$53&lt;(INDEX($G$33:$AJ$33,MATCH($E$18,$G$31:$AJ$31))),MKM$28,MKM$38),MKM$28))</f>
        <v>0</v>
      </c>
      <c r="MKP53" s="775">
        <f t="shared" si="6358"/>
        <v>0</v>
      </c>
      <c r="MKQ53" s="775">
        <f t="shared" ref="MKQ53" si="6359">IF(OR(MKO26&lt;$C$18,MKO26&gt;($C$18+9)),0,IF($F$2=1,IF($F$53&lt;(INDEX($G$33:$AJ$33,MATCH($E$18,$G$31:$AJ$31))),MKO$28,MKO$38),MKO$28))</f>
        <v>0</v>
      </c>
      <c r="MKR53" s="775">
        <f t="shared" ref="MKR53:MKS53" si="6360">IF(OR(MKP26&lt;$C$18,MKP26&gt;($C$18+9)),0,IF($F$2=1,IF($F$53&lt;(INDEX($G$33:$AJ$33,MATCH($E$18,$G$31:$AJ$31))),MKP$28,MKP$38),MKP$28))</f>
        <v>0</v>
      </c>
      <c r="MKS53" s="775">
        <f t="shared" si="6360"/>
        <v>0</v>
      </c>
      <c r="MKT53" s="775">
        <f t="shared" ref="MKT53" si="6361">IF(OR(MKR26&lt;$C$18,MKR26&gt;($C$18+9)),0,IF($F$2=1,IF($F$53&lt;(INDEX($G$33:$AJ$33,MATCH($E$18,$G$31:$AJ$31))),MKR$28,MKR$38),MKR$28))</f>
        <v>0</v>
      </c>
      <c r="MKU53" s="775">
        <f t="shared" ref="MKU53:MKV53" si="6362">IF(OR(MKS26&lt;$C$18,MKS26&gt;($C$18+9)),0,IF($F$2=1,IF($F$53&lt;(INDEX($G$33:$AJ$33,MATCH($E$18,$G$31:$AJ$31))),MKS$28,MKS$38),MKS$28))</f>
        <v>0</v>
      </c>
      <c r="MKV53" s="775">
        <f t="shared" si="6362"/>
        <v>0</v>
      </c>
      <c r="MKW53" s="775">
        <f t="shared" ref="MKW53" si="6363">IF(OR(MKU26&lt;$C$18,MKU26&gt;($C$18+9)),0,IF($F$2=1,IF($F$53&lt;(INDEX($G$33:$AJ$33,MATCH($E$18,$G$31:$AJ$31))),MKU$28,MKU$38),MKU$28))</f>
        <v>0</v>
      </c>
      <c r="MKX53" s="775">
        <f t="shared" ref="MKX53:MKY53" si="6364">IF(OR(MKV26&lt;$C$18,MKV26&gt;($C$18+9)),0,IF($F$2=1,IF($F$53&lt;(INDEX($G$33:$AJ$33,MATCH($E$18,$G$31:$AJ$31))),MKV$28,MKV$38),MKV$28))</f>
        <v>0</v>
      </c>
      <c r="MKY53" s="775">
        <f t="shared" si="6364"/>
        <v>0</v>
      </c>
      <c r="MKZ53" s="775">
        <f t="shared" ref="MKZ53" si="6365">IF(OR(MKX26&lt;$C$18,MKX26&gt;($C$18+9)),0,IF($F$2=1,IF($F$53&lt;(INDEX($G$33:$AJ$33,MATCH($E$18,$G$31:$AJ$31))),MKX$28,MKX$38),MKX$28))</f>
        <v>0</v>
      </c>
      <c r="MLA53" s="775">
        <f t="shared" ref="MLA53:MLB53" si="6366">IF(OR(MKY26&lt;$C$18,MKY26&gt;($C$18+9)),0,IF($F$2=1,IF($F$53&lt;(INDEX($G$33:$AJ$33,MATCH($E$18,$G$31:$AJ$31))),MKY$28,MKY$38),MKY$28))</f>
        <v>0</v>
      </c>
      <c r="MLB53" s="775">
        <f t="shared" si="6366"/>
        <v>0</v>
      </c>
      <c r="MLC53" s="775">
        <f t="shared" ref="MLC53" si="6367">IF(OR(MLA26&lt;$C$18,MLA26&gt;($C$18+9)),0,IF($F$2=1,IF($F$53&lt;(INDEX($G$33:$AJ$33,MATCH($E$18,$G$31:$AJ$31))),MLA$28,MLA$38),MLA$28))</f>
        <v>0</v>
      </c>
      <c r="MLD53" s="775">
        <f t="shared" ref="MLD53:MLE53" si="6368">IF(OR(MLB26&lt;$C$18,MLB26&gt;($C$18+9)),0,IF($F$2=1,IF($F$53&lt;(INDEX($G$33:$AJ$33,MATCH($E$18,$G$31:$AJ$31))),MLB$28,MLB$38),MLB$28))</f>
        <v>0</v>
      </c>
      <c r="MLE53" s="775">
        <f t="shared" si="6368"/>
        <v>0</v>
      </c>
      <c r="MLF53" s="775">
        <f t="shared" ref="MLF53" si="6369">IF(OR(MLD26&lt;$C$18,MLD26&gt;($C$18+9)),0,IF($F$2=1,IF($F$53&lt;(INDEX($G$33:$AJ$33,MATCH($E$18,$G$31:$AJ$31))),MLD$28,MLD$38),MLD$28))</f>
        <v>0</v>
      </c>
      <c r="MLG53" s="775">
        <f t="shared" ref="MLG53:MLH53" si="6370">IF(OR(MLE26&lt;$C$18,MLE26&gt;($C$18+9)),0,IF($F$2=1,IF($F$53&lt;(INDEX($G$33:$AJ$33,MATCH($E$18,$G$31:$AJ$31))),MLE$28,MLE$38),MLE$28))</f>
        <v>0</v>
      </c>
      <c r="MLH53" s="775">
        <f t="shared" si="6370"/>
        <v>0</v>
      </c>
      <c r="MLI53" s="775">
        <f t="shared" ref="MLI53" si="6371">IF(OR(MLG26&lt;$C$18,MLG26&gt;($C$18+9)),0,IF($F$2=1,IF($F$53&lt;(INDEX($G$33:$AJ$33,MATCH($E$18,$G$31:$AJ$31))),MLG$28,MLG$38),MLG$28))</f>
        <v>0</v>
      </c>
      <c r="MLJ53" s="775">
        <f t="shared" ref="MLJ53:MLK53" si="6372">IF(OR(MLH26&lt;$C$18,MLH26&gt;($C$18+9)),0,IF($F$2=1,IF($F$53&lt;(INDEX($G$33:$AJ$33,MATCH($E$18,$G$31:$AJ$31))),MLH$28,MLH$38),MLH$28))</f>
        <v>0</v>
      </c>
      <c r="MLK53" s="775">
        <f t="shared" si="6372"/>
        <v>0</v>
      </c>
      <c r="MLL53" s="775">
        <f t="shared" ref="MLL53" si="6373">IF(OR(MLJ26&lt;$C$18,MLJ26&gt;($C$18+9)),0,IF($F$2=1,IF($F$53&lt;(INDEX($G$33:$AJ$33,MATCH($E$18,$G$31:$AJ$31))),MLJ$28,MLJ$38),MLJ$28))</f>
        <v>0</v>
      </c>
      <c r="MLM53" s="775">
        <f t="shared" ref="MLM53:MLN53" si="6374">IF(OR(MLK26&lt;$C$18,MLK26&gt;($C$18+9)),0,IF($F$2=1,IF($F$53&lt;(INDEX($G$33:$AJ$33,MATCH($E$18,$G$31:$AJ$31))),MLK$28,MLK$38),MLK$28))</f>
        <v>0</v>
      </c>
      <c r="MLN53" s="775">
        <f t="shared" si="6374"/>
        <v>0</v>
      </c>
      <c r="MLO53" s="775">
        <f t="shared" ref="MLO53" si="6375">IF(OR(MLM26&lt;$C$18,MLM26&gt;($C$18+9)),0,IF($F$2=1,IF($F$53&lt;(INDEX($G$33:$AJ$33,MATCH($E$18,$G$31:$AJ$31))),MLM$28,MLM$38),MLM$28))</f>
        <v>0</v>
      </c>
      <c r="MLP53" s="775">
        <f t="shared" ref="MLP53:MLQ53" si="6376">IF(OR(MLN26&lt;$C$18,MLN26&gt;($C$18+9)),0,IF($F$2=1,IF($F$53&lt;(INDEX($G$33:$AJ$33,MATCH($E$18,$G$31:$AJ$31))),MLN$28,MLN$38),MLN$28))</f>
        <v>0</v>
      </c>
      <c r="MLQ53" s="775">
        <f t="shared" si="6376"/>
        <v>0</v>
      </c>
      <c r="MLR53" s="775">
        <f t="shared" ref="MLR53" si="6377">IF(OR(MLP26&lt;$C$18,MLP26&gt;($C$18+9)),0,IF($F$2=1,IF($F$53&lt;(INDEX($G$33:$AJ$33,MATCH($E$18,$G$31:$AJ$31))),MLP$28,MLP$38),MLP$28))</f>
        <v>0</v>
      </c>
      <c r="MLS53" s="775">
        <f t="shared" ref="MLS53:MLT53" si="6378">IF(OR(MLQ26&lt;$C$18,MLQ26&gt;($C$18+9)),0,IF($F$2=1,IF($F$53&lt;(INDEX($G$33:$AJ$33,MATCH($E$18,$G$31:$AJ$31))),MLQ$28,MLQ$38),MLQ$28))</f>
        <v>0</v>
      </c>
      <c r="MLT53" s="775">
        <f t="shared" si="6378"/>
        <v>0</v>
      </c>
      <c r="MLU53" s="775">
        <f t="shared" ref="MLU53" si="6379">IF(OR(MLS26&lt;$C$18,MLS26&gt;($C$18+9)),0,IF($F$2=1,IF($F$53&lt;(INDEX($G$33:$AJ$33,MATCH($E$18,$G$31:$AJ$31))),MLS$28,MLS$38),MLS$28))</f>
        <v>0</v>
      </c>
      <c r="MLV53" s="775">
        <f t="shared" ref="MLV53:MLW53" si="6380">IF(OR(MLT26&lt;$C$18,MLT26&gt;($C$18+9)),0,IF($F$2=1,IF($F$53&lt;(INDEX($G$33:$AJ$33,MATCH($E$18,$G$31:$AJ$31))),MLT$28,MLT$38),MLT$28))</f>
        <v>0</v>
      </c>
      <c r="MLW53" s="775">
        <f t="shared" si="6380"/>
        <v>0</v>
      </c>
      <c r="MLX53" s="775">
        <f t="shared" ref="MLX53" si="6381">IF(OR(MLV26&lt;$C$18,MLV26&gt;($C$18+9)),0,IF($F$2=1,IF($F$53&lt;(INDEX($G$33:$AJ$33,MATCH($E$18,$G$31:$AJ$31))),MLV$28,MLV$38),MLV$28))</f>
        <v>0</v>
      </c>
      <c r="MLY53" s="775">
        <f t="shared" ref="MLY53:MLZ53" si="6382">IF(OR(MLW26&lt;$C$18,MLW26&gt;($C$18+9)),0,IF($F$2=1,IF($F$53&lt;(INDEX($G$33:$AJ$33,MATCH($E$18,$G$31:$AJ$31))),MLW$28,MLW$38),MLW$28))</f>
        <v>0</v>
      </c>
      <c r="MLZ53" s="775">
        <f t="shared" si="6382"/>
        <v>0</v>
      </c>
      <c r="MMA53" s="775">
        <f t="shared" ref="MMA53" si="6383">IF(OR(MLY26&lt;$C$18,MLY26&gt;($C$18+9)),0,IF($F$2=1,IF($F$53&lt;(INDEX($G$33:$AJ$33,MATCH($E$18,$G$31:$AJ$31))),MLY$28,MLY$38),MLY$28))</f>
        <v>0</v>
      </c>
      <c r="MMB53" s="775">
        <f t="shared" ref="MMB53:MMC53" si="6384">IF(OR(MLZ26&lt;$C$18,MLZ26&gt;($C$18+9)),0,IF($F$2=1,IF($F$53&lt;(INDEX($G$33:$AJ$33,MATCH($E$18,$G$31:$AJ$31))),MLZ$28,MLZ$38),MLZ$28))</f>
        <v>0</v>
      </c>
      <c r="MMC53" s="775">
        <f t="shared" si="6384"/>
        <v>0</v>
      </c>
      <c r="MMD53" s="775">
        <f t="shared" ref="MMD53" si="6385">IF(OR(MMB26&lt;$C$18,MMB26&gt;($C$18+9)),0,IF($F$2=1,IF($F$53&lt;(INDEX($G$33:$AJ$33,MATCH($E$18,$G$31:$AJ$31))),MMB$28,MMB$38),MMB$28))</f>
        <v>0</v>
      </c>
      <c r="MME53" s="775">
        <f t="shared" ref="MME53:MMF53" si="6386">IF(OR(MMC26&lt;$C$18,MMC26&gt;($C$18+9)),0,IF($F$2=1,IF($F$53&lt;(INDEX($G$33:$AJ$33,MATCH($E$18,$G$31:$AJ$31))),MMC$28,MMC$38),MMC$28))</f>
        <v>0</v>
      </c>
      <c r="MMF53" s="775">
        <f t="shared" si="6386"/>
        <v>0</v>
      </c>
      <c r="MMG53" s="775">
        <f t="shared" ref="MMG53" si="6387">IF(OR(MME26&lt;$C$18,MME26&gt;($C$18+9)),0,IF($F$2=1,IF($F$53&lt;(INDEX($G$33:$AJ$33,MATCH($E$18,$G$31:$AJ$31))),MME$28,MME$38),MME$28))</f>
        <v>0</v>
      </c>
      <c r="MMH53" s="775">
        <f t="shared" ref="MMH53:MMI53" si="6388">IF(OR(MMF26&lt;$C$18,MMF26&gt;($C$18+9)),0,IF($F$2=1,IF($F$53&lt;(INDEX($G$33:$AJ$33,MATCH($E$18,$G$31:$AJ$31))),MMF$28,MMF$38),MMF$28))</f>
        <v>0</v>
      </c>
      <c r="MMI53" s="775">
        <f t="shared" si="6388"/>
        <v>0</v>
      </c>
      <c r="MMJ53" s="775">
        <f t="shared" ref="MMJ53" si="6389">IF(OR(MMH26&lt;$C$18,MMH26&gt;($C$18+9)),0,IF($F$2=1,IF($F$53&lt;(INDEX($G$33:$AJ$33,MATCH($E$18,$G$31:$AJ$31))),MMH$28,MMH$38),MMH$28))</f>
        <v>0</v>
      </c>
      <c r="MMK53" s="775">
        <f t="shared" ref="MMK53:MML53" si="6390">IF(OR(MMI26&lt;$C$18,MMI26&gt;($C$18+9)),0,IF($F$2=1,IF($F$53&lt;(INDEX($G$33:$AJ$33,MATCH($E$18,$G$31:$AJ$31))),MMI$28,MMI$38),MMI$28))</f>
        <v>0</v>
      </c>
      <c r="MML53" s="775">
        <f t="shared" si="6390"/>
        <v>0</v>
      </c>
      <c r="MMM53" s="775">
        <f t="shared" ref="MMM53" si="6391">IF(OR(MMK26&lt;$C$18,MMK26&gt;($C$18+9)),0,IF($F$2=1,IF($F$53&lt;(INDEX($G$33:$AJ$33,MATCH($E$18,$G$31:$AJ$31))),MMK$28,MMK$38),MMK$28))</f>
        <v>0</v>
      </c>
      <c r="MMN53" s="775">
        <f t="shared" ref="MMN53:MMO53" si="6392">IF(OR(MML26&lt;$C$18,MML26&gt;($C$18+9)),0,IF($F$2=1,IF($F$53&lt;(INDEX($G$33:$AJ$33,MATCH($E$18,$G$31:$AJ$31))),MML$28,MML$38),MML$28))</f>
        <v>0</v>
      </c>
      <c r="MMO53" s="775">
        <f t="shared" si="6392"/>
        <v>0</v>
      </c>
      <c r="MMP53" s="775">
        <f t="shared" ref="MMP53" si="6393">IF(OR(MMN26&lt;$C$18,MMN26&gt;($C$18+9)),0,IF($F$2=1,IF($F$53&lt;(INDEX($G$33:$AJ$33,MATCH($E$18,$G$31:$AJ$31))),MMN$28,MMN$38),MMN$28))</f>
        <v>0</v>
      </c>
      <c r="MMQ53" s="775">
        <f t="shared" ref="MMQ53:MMR53" si="6394">IF(OR(MMO26&lt;$C$18,MMO26&gt;($C$18+9)),0,IF($F$2=1,IF($F$53&lt;(INDEX($G$33:$AJ$33,MATCH($E$18,$G$31:$AJ$31))),MMO$28,MMO$38),MMO$28))</f>
        <v>0</v>
      </c>
      <c r="MMR53" s="775">
        <f t="shared" si="6394"/>
        <v>0</v>
      </c>
      <c r="MMS53" s="775">
        <f t="shared" ref="MMS53" si="6395">IF(OR(MMQ26&lt;$C$18,MMQ26&gt;($C$18+9)),0,IF($F$2=1,IF($F$53&lt;(INDEX($G$33:$AJ$33,MATCH($E$18,$G$31:$AJ$31))),MMQ$28,MMQ$38),MMQ$28))</f>
        <v>0</v>
      </c>
      <c r="MMT53" s="775">
        <f t="shared" ref="MMT53:MMU53" si="6396">IF(OR(MMR26&lt;$C$18,MMR26&gt;($C$18+9)),0,IF($F$2=1,IF($F$53&lt;(INDEX($G$33:$AJ$33,MATCH($E$18,$G$31:$AJ$31))),MMR$28,MMR$38),MMR$28))</f>
        <v>0</v>
      </c>
      <c r="MMU53" s="775">
        <f t="shared" si="6396"/>
        <v>0</v>
      </c>
      <c r="MMV53" s="775">
        <f t="shared" ref="MMV53" si="6397">IF(OR(MMT26&lt;$C$18,MMT26&gt;($C$18+9)),0,IF($F$2=1,IF($F$53&lt;(INDEX($G$33:$AJ$33,MATCH($E$18,$G$31:$AJ$31))),MMT$28,MMT$38),MMT$28))</f>
        <v>0</v>
      </c>
      <c r="MMW53" s="775">
        <f t="shared" ref="MMW53:MMX53" si="6398">IF(OR(MMU26&lt;$C$18,MMU26&gt;($C$18+9)),0,IF($F$2=1,IF($F$53&lt;(INDEX($G$33:$AJ$33,MATCH($E$18,$G$31:$AJ$31))),MMU$28,MMU$38),MMU$28))</f>
        <v>0</v>
      </c>
      <c r="MMX53" s="775">
        <f t="shared" si="6398"/>
        <v>0</v>
      </c>
      <c r="MMY53" s="775">
        <f t="shared" ref="MMY53" si="6399">IF(OR(MMW26&lt;$C$18,MMW26&gt;($C$18+9)),0,IF($F$2=1,IF($F$53&lt;(INDEX($G$33:$AJ$33,MATCH($E$18,$G$31:$AJ$31))),MMW$28,MMW$38),MMW$28))</f>
        <v>0</v>
      </c>
      <c r="MMZ53" s="775">
        <f t="shared" ref="MMZ53:MNA53" si="6400">IF(OR(MMX26&lt;$C$18,MMX26&gt;($C$18+9)),0,IF($F$2=1,IF($F$53&lt;(INDEX($G$33:$AJ$33,MATCH($E$18,$G$31:$AJ$31))),MMX$28,MMX$38),MMX$28))</f>
        <v>0</v>
      </c>
      <c r="MNA53" s="775">
        <f t="shared" si="6400"/>
        <v>0</v>
      </c>
      <c r="MNB53" s="775">
        <f t="shared" ref="MNB53" si="6401">IF(OR(MMZ26&lt;$C$18,MMZ26&gt;($C$18+9)),0,IF($F$2=1,IF($F$53&lt;(INDEX($G$33:$AJ$33,MATCH($E$18,$G$31:$AJ$31))),MMZ$28,MMZ$38),MMZ$28))</f>
        <v>0</v>
      </c>
      <c r="MNC53" s="775">
        <f t="shared" ref="MNC53:MND53" si="6402">IF(OR(MNA26&lt;$C$18,MNA26&gt;($C$18+9)),0,IF($F$2=1,IF($F$53&lt;(INDEX($G$33:$AJ$33,MATCH($E$18,$G$31:$AJ$31))),MNA$28,MNA$38),MNA$28))</f>
        <v>0</v>
      </c>
      <c r="MND53" s="775">
        <f t="shared" si="6402"/>
        <v>0</v>
      </c>
      <c r="MNE53" s="775">
        <f t="shared" ref="MNE53" si="6403">IF(OR(MNC26&lt;$C$18,MNC26&gt;($C$18+9)),0,IF($F$2=1,IF($F$53&lt;(INDEX($G$33:$AJ$33,MATCH($E$18,$G$31:$AJ$31))),MNC$28,MNC$38),MNC$28))</f>
        <v>0</v>
      </c>
      <c r="MNF53" s="775">
        <f t="shared" ref="MNF53:MNG53" si="6404">IF(OR(MND26&lt;$C$18,MND26&gt;($C$18+9)),0,IF($F$2=1,IF($F$53&lt;(INDEX($G$33:$AJ$33,MATCH($E$18,$G$31:$AJ$31))),MND$28,MND$38),MND$28))</f>
        <v>0</v>
      </c>
      <c r="MNG53" s="775">
        <f t="shared" si="6404"/>
        <v>0</v>
      </c>
      <c r="MNH53" s="775">
        <f t="shared" ref="MNH53" si="6405">IF(OR(MNF26&lt;$C$18,MNF26&gt;($C$18+9)),0,IF($F$2=1,IF($F$53&lt;(INDEX($G$33:$AJ$33,MATCH($E$18,$G$31:$AJ$31))),MNF$28,MNF$38),MNF$28))</f>
        <v>0</v>
      </c>
      <c r="MNI53" s="775">
        <f t="shared" ref="MNI53:MNJ53" si="6406">IF(OR(MNG26&lt;$C$18,MNG26&gt;($C$18+9)),0,IF($F$2=1,IF($F$53&lt;(INDEX($G$33:$AJ$33,MATCH($E$18,$G$31:$AJ$31))),MNG$28,MNG$38),MNG$28))</f>
        <v>0</v>
      </c>
      <c r="MNJ53" s="775">
        <f t="shared" si="6406"/>
        <v>0</v>
      </c>
      <c r="MNK53" s="775">
        <f t="shared" ref="MNK53" si="6407">IF(OR(MNI26&lt;$C$18,MNI26&gt;($C$18+9)),0,IF($F$2=1,IF($F$53&lt;(INDEX($G$33:$AJ$33,MATCH($E$18,$G$31:$AJ$31))),MNI$28,MNI$38),MNI$28))</f>
        <v>0</v>
      </c>
      <c r="MNL53" s="775">
        <f t="shared" ref="MNL53:MNM53" si="6408">IF(OR(MNJ26&lt;$C$18,MNJ26&gt;($C$18+9)),0,IF($F$2=1,IF($F$53&lt;(INDEX($G$33:$AJ$33,MATCH($E$18,$G$31:$AJ$31))),MNJ$28,MNJ$38),MNJ$28))</f>
        <v>0</v>
      </c>
      <c r="MNM53" s="775">
        <f t="shared" si="6408"/>
        <v>0</v>
      </c>
      <c r="MNN53" s="775">
        <f t="shared" ref="MNN53" si="6409">IF(OR(MNL26&lt;$C$18,MNL26&gt;($C$18+9)),0,IF($F$2=1,IF($F$53&lt;(INDEX($G$33:$AJ$33,MATCH($E$18,$G$31:$AJ$31))),MNL$28,MNL$38),MNL$28))</f>
        <v>0</v>
      </c>
      <c r="MNO53" s="775">
        <f t="shared" ref="MNO53:MNP53" si="6410">IF(OR(MNM26&lt;$C$18,MNM26&gt;($C$18+9)),0,IF($F$2=1,IF($F$53&lt;(INDEX($G$33:$AJ$33,MATCH($E$18,$G$31:$AJ$31))),MNM$28,MNM$38),MNM$28))</f>
        <v>0</v>
      </c>
      <c r="MNP53" s="775">
        <f t="shared" si="6410"/>
        <v>0</v>
      </c>
      <c r="MNQ53" s="775">
        <f t="shared" ref="MNQ53" si="6411">IF(OR(MNO26&lt;$C$18,MNO26&gt;($C$18+9)),0,IF($F$2=1,IF($F$53&lt;(INDEX($G$33:$AJ$33,MATCH($E$18,$G$31:$AJ$31))),MNO$28,MNO$38),MNO$28))</f>
        <v>0</v>
      </c>
      <c r="MNR53" s="775">
        <f t="shared" ref="MNR53:MNS53" si="6412">IF(OR(MNP26&lt;$C$18,MNP26&gt;($C$18+9)),0,IF($F$2=1,IF($F$53&lt;(INDEX($G$33:$AJ$33,MATCH($E$18,$G$31:$AJ$31))),MNP$28,MNP$38),MNP$28))</f>
        <v>0</v>
      </c>
      <c r="MNS53" s="775">
        <f t="shared" si="6412"/>
        <v>0</v>
      </c>
      <c r="MNT53" s="775">
        <f t="shared" ref="MNT53" si="6413">IF(OR(MNR26&lt;$C$18,MNR26&gt;($C$18+9)),0,IF($F$2=1,IF($F$53&lt;(INDEX($G$33:$AJ$33,MATCH($E$18,$G$31:$AJ$31))),MNR$28,MNR$38),MNR$28))</f>
        <v>0</v>
      </c>
      <c r="MNU53" s="775">
        <f t="shared" ref="MNU53:MNV53" si="6414">IF(OR(MNS26&lt;$C$18,MNS26&gt;($C$18+9)),0,IF($F$2=1,IF($F$53&lt;(INDEX($G$33:$AJ$33,MATCH($E$18,$G$31:$AJ$31))),MNS$28,MNS$38),MNS$28))</f>
        <v>0</v>
      </c>
      <c r="MNV53" s="775">
        <f t="shared" si="6414"/>
        <v>0</v>
      </c>
      <c r="MNW53" s="775">
        <f t="shared" ref="MNW53" si="6415">IF(OR(MNU26&lt;$C$18,MNU26&gt;($C$18+9)),0,IF($F$2=1,IF($F$53&lt;(INDEX($G$33:$AJ$33,MATCH($E$18,$G$31:$AJ$31))),MNU$28,MNU$38),MNU$28))</f>
        <v>0</v>
      </c>
      <c r="MNX53" s="775">
        <f t="shared" ref="MNX53:MNY53" si="6416">IF(OR(MNV26&lt;$C$18,MNV26&gt;($C$18+9)),0,IF($F$2=1,IF($F$53&lt;(INDEX($G$33:$AJ$33,MATCH($E$18,$G$31:$AJ$31))),MNV$28,MNV$38),MNV$28))</f>
        <v>0</v>
      </c>
      <c r="MNY53" s="775">
        <f t="shared" si="6416"/>
        <v>0</v>
      </c>
      <c r="MNZ53" s="775">
        <f t="shared" ref="MNZ53" si="6417">IF(OR(MNX26&lt;$C$18,MNX26&gt;($C$18+9)),0,IF($F$2=1,IF($F$53&lt;(INDEX($G$33:$AJ$33,MATCH($E$18,$G$31:$AJ$31))),MNX$28,MNX$38),MNX$28))</f>
        <v>0</v>
      </c>
      <c r="MOA53" s="775">
        <f t="shared" ref="MOA53:MOB53" si="6418">IF(OR(MNY26&lt;$C$18,MNY26&gt;($C$18+9)),0,IF($F$2=1,IF($F$53&lt;(INDEX($G$33:$AJ$33,MATCH($E$18,$G$31:$AJ$31))),MNY$28,MNY$38),MNY$28))</f>
        <v>0</v>
      </c>
      <c r="MOB53" s="775">
        <f t="shared" si="6418"/>
        <v>0</v>
      </c>
      <c r="MOC53" s="775">
        <f t="shared" ref="MOC53" si="6419">IF(OR(MOA26&lt;$C$18,MOA26&gt;($C$18+9)),0,IF($F$2=1,IF($F$53&lt;(INDEX($G$33:$AJ$33,MATCH($E$18,$G$31:$AJ$31))),MOA$28,MOA$38),MOA$28))</f>
        <v>0</v>
      </c>
      <c r="MOD53" s="775">
        <f t="shared" ref="MOD53:MOE53" si="6420">IF(OR(MOB26&lt;$C$18,MOB26&gt;($C$18+9)),0,IF($F$2=1,IF($F$53&lt;(INDEX($G$33:$AJ$33,MATCH($E$18,$G$31:$AJ$31))),MOB$28,MOB$38),MOB$28))</f>
        <v>0</v>
      </c>
      <c r="MOE53" s="775">
        <f t="shared" si="6420"/>
        <v>0</v>
      </c>
      <c r="MOF53" s="775">
        <f t="shared" ref="MOF53" si="6421">IF(OR(MOD26&lt;$C$18,MOD26&gt;($C$18+9)),0,IF($F$2=1,IF($F$53&lt;(INDEX($G$33:$AJ$33,MATCH($E$18,$G$31:$AJ$31))),MOD$28,MOD$38),MOD$28))</f>
        <v>0</v>
      </c>
      <c r="MOG53" s="775">
        <f t="shared" ref="MOG53:MOH53" si="6422">IF(OR(MOE26&lt;$C$18,MOE26&gt;($C$18+9)),0,IF($F$2=1,IF($F$53&lt;(INDEX($G$33:$AJ$33,MATCH($E$18,$G$31:$AJ$31))),MOE$28,MOE$38),MOE$28))</f>
        <v>0</v>
      </c>
      <c r="MOH53" s="775">
        <f t="shared" si="6422"/>
        <v>0</v>
      </c>
      <c r="MOI53" s="775">
        <f t="shared" ref="MOI53" si="6423">IF(OR(MOG26&lt;$C$18,MOG26&gt;($C$18+9)),0,IF($F$2=1,IF($F$53&lt;(INDEX($G$33:$AJ$33,MATCH($E$18,$G$31:$AJ$31))),MOG$28,MOG$38),MOG$28))</f>
        <v>0</v>
      </c>
      <c r="MOJ53" s="775">
        <f t="shared" ref="MOJ53:MOK53" si="6424">IF(OR(MOH26&lt;$C$18,MOH26&gt;($C$18+9)),0,IF($F$2=1,IF($F$53&lt;(INDEX($G$33:$AJ$33,MATCH($E$18,$G$31:$AJ$31))),MOH$28,MOH$38),MOH$28))</f>
        <v>0</v>
      </c>
      <c r="MOK53" s="775">
        <f t="shared" si="6424"/>
        <v>0</v>
      </c>
      <c r="MOL53" s="775">
        <f t="shared" ref="MOL53" si="6425">IF(OR(MOJ26&lt;$C$18,MOJ26&gt;($C$18+9)),0,IF($F$2=1,IF($F$53&lt;(INDEX($G$33:$AJ$33,MATCH($E$18,$G$31:$AJ$31))),MOJ$28,MOJ$38),MOJ$28))</f>
        <v>0</v>
      </c>
      <c r="MOM53" s="775">
        <f t="shared" ref="MOM53:MON53" si="6426">IF(OR(MOK26&lt;$C$18,MOK26&gt;($C$18+9)),0,IF($F$2=1,IF($F$53&lt;(INDEX($G$33:$AJ$33,MATCH($E$18,$G$31:$AJ$31))),MOK$28,MOK$38),MOK$28))</f>
        <v>0</v>
      </c>
      <c r="MON53" s="775">
        <f t="shared" si="6426"/>
        <v>0</v>
      </c>
      <c r="MOO53" s="775">
        <f t="shared" ref="MOO53" si="6427">IF(OR(MOM26&lt;$C$18,MOM26&gt;($C$18+9)),0,IF($F$2=1,IF($F$53&lt;(INDEX($G$33:$AJ$33,MATCH($E$18,$G$31:$AJ$31))),MOM$28,MOM$38),MOM$28))</f>
        <v>0</v>
      </c>
      <c r="MOP53" s="775">
        <f t="shared" ref="MOP53:MOQ53" si="6428">IF(OR(MON26&lt;$C$18,MON26&gt;($C$18+9)),0,IF($F$2=1,IF($F$53&lt;(INDEX($G$33:$AJ$33,MATCH($E$18,$G$31:$AJ$31))),MON$28,MON$38),MON$28))</f>
        <v>0</v>
      </c>
      <c r="MOQ53" s="775">
        <f t="shared" si="6428"/>
        <v>0</v>
      </c>
      <c r="MOR53" s="775">
        <f t="shared" ref="MOR53" si="6429">IF(OR(MOP26&lt;$C$18,MOP26&gt;($C$18+9)),0,IF($F$2=1,IF($F$53&lt;(INDEX($G$33:$AJ$33,MATCH($E$18,$G$31:$AJ$31))),MOP$28,MOP$38),MOP$28))</f>
        <v>0</v>
      </c>
      <c r="MOS53" s="775">
        <f t="shared" ref="MOS53:MOT53" si="6430">IF(OR(MOQ26&lt;$C$18,MOQ26&gt;($C$18+9)),0,IF($F$2=1,IF($F$53&lt;(INDEX($G$33:$AJ$33,MATCH($E$18,$G$31:$AJ$31))),MOQ$28,MOQ$38),MOQ$28))</f>
        <v>0</v>
      </c>
      <c r="MOT53" s="775">
        <f t="shared" si="6430"/>
        <v>0</v>
      </c>
      <c r="MOU53" s="775">
        <f t="shared" ref="MOU53" si="6431">IF(OR(MOS26&lt;$C$18,MOS26&gt;($C$18+9)),0,IF($F$2=1,IF($F$53&lt;(INDEX($G$33:$AJ$33,MATCH($E$18,$G$31:$AJ$31))),MOS$28,MOS$38),MOS$28))</f>
        <v>0</v>
      </c>
      <c r="MOV53" s="775">
        <f t="shared" ref="MOV53:MOW53" si="6432">IF(OR(MOT26&lt;$C$18,MOT26&gt;($C$18+9)),0,IF($F$2=1,IF($F$53&lt;(INDEX($G$33:$AJ$33,MATCH($E$18,$G$31:$AJ$31))),MOT$28,MOT$38),MOT$28))</f>
        <v>0</v>
      </c>
      <c r="MOW53" s="775">
        <f t="shared" si="6432"/>
        <v>0</v>
      </c>
      <c r="MOX53" s="775">
        <f t="shared" ref="MOX53" si="6433">IF(OR(MOV26&lt;$C$18,MOV26&gt;($C$18+9)),0,IF($F$2=1,IF($F$53&lt;(INDEX($G$33:$AJ$33,MATCH($E$18,$G$31:$AJ$31))),MOV$28,MOV$38),MOV$28))</f>
        <v>0</v>
      </c>
      <c r="MOY53" s="775">
        <f t="shared" ref="MOY53:MOZ53" si="6434">IF(OR(MOW26&lt;$C$18,MOW26&gt;($C$18+9)),0,IF($F$2=1,IF($F$53&lt;(INDEX($G$33:$AJ$33,MATCH($E$18,$G$31:$AJ$31))),MOW$28,MOW$38),MOW$28))</f>
        <v>0</v>
      </c>
      <c r="MOZ53" s="775">
        <f t="shared" si="6434"/>
        <v>0</v>
      </c>
      <c r="MPA53" s="775">
        <f t="shared" ref="MPA53" si="6435">IF(OR(MOY26&lt;$C$18,MOY26&gt;($C$18+9)),0,IF($F$2=1,IF($F$53&lt;(INDEX($G$33:$AJ$33,MATCH($E$18,$G$31:$AJ$31))),MOY$28,MOY$38),MOY$28))</f>
        <v>0</v>
      </c>
      <c r="MPB53" s="775">
        <f t="shared" ref="MPB53:MPC53" si="6436">IF(OR(MOZ26&lt;$C$18,MOZ26&gt;($C$18+9)),0,IF($F$2=1,IF($F$53&lt;(INDEX($G$33:$AJ$33,MATCH($E$18,$G$31:$AJ$31))),MOZ$28,MOZ$38),MOZ$28))</f>
        <v>0</v>
      </c>
      <c r="MPC53" s="775">
        <f t="shared" si="6436"/>
        <v>0</v>
      </c>
      <c r="MPD53" s="775">
        <f t="shared" ref="MPD53" si="6437">IF(OR(MPB26&lt;$C$18,MPB26&gt;($C$18+9)),0,IF($F$2=1,IF($F$53&lt;(INDEX($G$33:$AJ$33,MATCH($E$18,$G$31:$AJ$31))),MPB$28,MPB$38),MPB$28))</f>
        <v>0</v>
      </c>
      <c r="MPE53" s="775">
        <f t="shared" ref="MPE53:MPF53" si="6438">IF(OR(MPC26&lt;$C$18,MPC26&gt;($C$18+9)),0,IF($F$2=1,IF($F$53&lt;(INDEX($G$33:$AJ$33,MATCH($E$18,$G$31:$AJ$31))),MPC$28,MPC$38),MPC$28))</f>
        <v>0</v>
      </c>
      <c r="MPF53" s="775">
        <f t="shared" si="6438"/>
        <v>0</v>
      </c>
      <c r="MPG53" s="775">
        <f t="shared" ref="MPG53" si="6439">IF(OR(MPE26&lt;$C$18,MPE26&gt;($C$18+9)),0,IF($F$2=1,IF($F$53&lt;(INDEX($G$33:$AJ$33,MATCH($E$18,$G$31:$AJ$31))),MPE$28,MPE$38),MPE$28))</f>
        <v>0</v>
      </c>
      <c r="MPH53" s="775">
        <f t="shared" ref="MPH53:MPI53" si="6440">IF(OR(MPF26&lt;$C$18,MPF26&gt;($C$18+9)),0,IF($F$2=1,IF($F$53&lt;(INDEX($G$33:$AJ$33,MATCH($E$18,$G$31:$AJ$31))),MPF$28,MPF$38),MPF$28))</f>
        <v>0</v>
      </c>
      <c r="MPI53" s="775">
        <f t="shared" si="6440"/>
        <v>0</v>
      </c>
      <c r="MPJ53" s="775">
        <f t="shared" ref="MPJ53" si="6441">IF(OR(MPH26&lt;$C$18,MPH26&gt;($C$18+9)),0,IF($F$2=1,IF($F$53&lt;(INDEX($G$33:$AJ$33,MATCH($E$18,$G$31:$AJ$31))),MPH$28,MPH$38),MPH$28))</f>
        <v>0</v>
      </c>
      <c r="MPK53" s="775">
        <f t="shared" ref="MPK53:MPL53" si="6442">IF(OR(MPI26&lt;$C$18,MPI26&gt;($C$18+9)),0,IF($F$2=1,IF($F$53&lt;(INDEX($G$33:$AJ$33,MATCH($E$18,$G$31:$AJ$31))),MPI$28,MPI$38),MPI$28))</f>
        <v>0</v>
      </c>
      <c r="MPL53" s="775">
        <f t="shared" si="6442"/>
        <v>0</v>
      </c>
      <c r="MPM53" s="775">
        <f t="shared" ref="MPM53" si="6443">IF(OR(MPK26&lt;$C$18,MPK26&gt;($C$18+9)),0,IF($F$2=1,IF($F$53&lt;(INDEX($G$33:$AJ$33,MATCH($E$18,$G$31:$AJ$31))),MPK$28,MPK$38),MPK$28))</f>
        <v>0</v>
      </c>
      <c r="MPN53" s="775">
        <f t="shared" ref="MPN53:MPO53" si="6444">IF(OR(MPL26&lt;$C$18,MPL26&gt;($C$18+9)),0,IF($F$2=1,IF($F$53&lt;(INDEX($G$33:$AJ$33,MATCH($E$18,$G$31:$AJ$31))),MPL$28,MPL$38),MPL$28))</f>
        <v>0</v>
      </c>
      <c r="MPO53" s="775">
        <f t="shared" si="6444"/>
        <v>0</v>
      </c>
      <c r="MPP53" s="775">
        <f t="shared" ref="MPP53" si="6445">IF(OR(MPN26&lt;$C$18,MPN26&gt;($C$18+9)),0,IF($F$2=1,IF($F$53&lt;(INDEX($G$33:$AJ$33,MATCH($E$18,$G$31:$AJ$31))),MPN$28,MPN$38),MPN$28))</f>
        <v>0</v>
      </c>
      <c r="MPQ53" s="775">
        <f t="shared" ref="MPQ53:MPR53" si="6446">IF(OR(MPO26&lt;$C$18,MPO26&gt;($C$18+9)),0,IF($F$2=1,IF($F$53&lt;(INDEX($G$33:$AJ$33,MATCH($E$18,$G$31:$AJ$31))),MPO$28,MPO$38),MPO$28))</f>
        <v>0</v>
      </c>
      <c r="MPR53" s="775">
        <f t="shared" si="6446"/>
        <v>0</v>
      </c>
      <c r="MPS53" s="775">
        <f t="shared" ref="MPS53" si="6447">IF(OR(MPQ26&lt;$C$18,MPQ26&gt;($C$18+9)),0,IF($F$2=1,IF($F$53&lt;(INDEX($G$33:$AJ$33,MATCH($E$18,$G$31:$AJ$31))),MPQ$28,MPQ$38),MPQ$28))</f>
        <v>0</v>
      </c>
      <c r="MPT53" s="775">
        <f t="shared" ref="MPT53:MPU53" si="6448">IF(OR(MPR26&lt;$C$18,MPR26&gt;($C$18+9)),0,IF($F$2=1,IF($F$53&lt;(INDEX($G$33:$AJ$33,MATCH($E$18,$G$31:$AJ$31))),MPR$28,MPR$38),MPR$28))</f>
        <v>0</v>
      </c>
      <c r="MPU53" s="775">
        <f t="shared" si="6448"/>
        <v>0</v>
      </c>
      <c r="MPV53" s="775">
        <f t="shared" ref="MPV53" si="6449">IF(OR(MPT26&lt;$C$18,MPT26&gt;($C$18+9)),0,IF($F$2=1,IF($F$53&lt;(INDEX($G$33:$AJ$33,MATCH($E$18,$G$31:$AJ$31))),MPT$28,MPT$38),MPT$28))</f>
        <v>0</v>
      </c>
      <c r="MPW53" s="775">
        <f t="shared" ref="MPW53:MPX53" si="6450">IF(OR(MPU26&lt;$C$18,MPU26&gt;($C$18+9)),0,IF($F$2=1,IF($F$53&lt;(INDEX($G$33:$AJ$33,MATCH($E$18,$G$31:$AJ$31))),MPU$28,MPU$38),MPU$28))</f>
        <v>0</v>
      </c>
      <c r="MPX53" s="775">
        <f t="shared" si="6450"/>
        <v>0</v>
      </c>
      <c r="MPY53" s="775">
        <f t="shared" ref="MPY53" si="6451">IF(OR(MPW26&lt;$C$18,MPW26&gt;($C$18+9)),0,IF($F$2=1,IF($F$53&lt;(INDEX($G$33:$AJ$33,MATCH($E$18,$G$31:$AJ$31))),MPW$28,MPW$38),MPW$28))</f>
        <v>0</v>
      </c>
      <c r="MPZ53" s="775">
        <f t="shared" ref="MPZ53:MQA53" si="6452">IF(OR(MPX26&lt;$C$18,MPX26&gt;($C$18+9)),0,IF($F$2=1,IF($F$53&lt;(INDEX($G$33:$AJ$33,MATCH($E$18,$G$31:$AJ$31))),MPX$28,MPX$38),MPX$28))</f>
        <v>0</v>
      </c>
      <c r="MQA53" s="775">
        <f t="shared" si="6452"/>
        <v>0</v>
      </c>
      <c r="MQB53" s="775">
        <f t="shared" ref="MQB53" si="6453">IF(OR(MPZ26&lt;$C$18,MPZ26&gt;($C$18+9)),0,IF($F$2=1,IF($F$53&lt;(INDEX($G$33:$AJ$33,MATCH($E$18,$G$31:$AJ$31))),MPZ$28,MPZ$38),MPZ$28))</f>
        <v>0</v>
      </c>
      <c r="MQC53" s="775">
        <f t="shared" ref="MQC53:MQD53" si="6454">IF(OR(MQA26&lt;$C$18,MQA26&gt;($C$18+9)),0,IF($F$2=1,IF($F$53&lt;(INDEX($G$33:$AJ$33,MATCH($E$18,$G$31:$AJ$31))),MQA$28,MQA$38),MQA$28))</f>
        <v>0</v>
      </c>
      <c r="MQD53" s="775">
        <f t="shared" si="6454"/>
        <v>0</v>
      </c>
      <c r="MQE53" s="775">
        <f t="shared" ref="MQE53" si="6455">IF(OR(MQC26&lt;$C$18,MQC26&gt;($C$18+9)),0,IF($F$2=1,IF($F$53&lt;(INDEX($G$33:$AJ$33,MATCH($E$18,$G$31:$AJ$31))),MQC$28,MQC$38),MQC$28))</f>
        <v>0</v>
      </c>
      <c r="MQF53" s="775">
        <f t="shared" ref="MQF53:MQG53" si="6456">IF(OR(MQD26&lt;$C$18,MQD26&gt;($C$18+9)),0,IF($F$2=1,IF($F$53&lt;(INDEX($G$33:$AJ$33,MATCH($E$18,$G$31:$AJ$31))),MQD$28,MQD$38),MQD$28))</f>
        <v>0</v>
      </c>
      <c r="MQG53" s="775">
        <f t="shared" si="6456"/>
        <v>0</v>
      </c>
      <c r="MQH53" s="775">
        <f t="shared" ref="MQH53" si="6457">IF(OR(MQF26&lt;$C$18,MQF26&gt;($C$18+9)),0,IF($F$2=1,IF($F$53&lt;(INDEX($G$33:$AJ$33,MATCH($E$18,$G$31:$AJ$31))),MQF$28,MQF$38),MQF$28))</f>
        <v>0</v>
      </c>
      <c r="MQI53" s="775">
        <f t="shared" ref="MQI53:MQJ53" si="6458">IF(OR(MQG26&lt;$C$18,MQG26&gt;($C$18+9)),0,IF($F$2=1,IF($F$53&lt;(INDEX($G$33:$AJ$33,MATCH($E$18,$G$31:$AJ$31))),MQG$28,MQG$38),MQG$28))</f>
        <v>0</v>
      </c>
      <c r="MQJ53" s="775">
        <f t="shared" si="6458"/>
        <v>0</v>
      </c>
      <c r="MQK53" s="775">
        <f t="shared" ref="MQK53" si="6459">IF(OR(MQI26&lt;$C$18,MQI26&gt;($C$18+9)),0,IF($F$2=1,IF($F$53&lt;(INDEX($G$33:$AJ$33,MATCH($E$18,$G$31:$AJ$31))),MQI$28,MQI$38),MQI$28))</f>
        <v>0</v>
      </c>
      <c r="MQL53" s="775">
        <f t="shared" ref="MQL53:MQM53" si="6460">IF(OR(MQJ26&lt;$C$18,MQJ26&gt;($C$18+9)),0,IF($F$2=1,IF($F$53&lt;(INDEX($G$33:$AJ$33,MATCH($E$18,$G$31:$AJ$31))),MQJ$28,MQJ$38),MQJ$28))</f>
        <v>0</v>
      </c>
      <c r="MQM53" s="775">
        <f t="shared" si="6460"/>
        <v>0</v>
      </c>
      <c r="MQN53" s="775">
        <f t="shared" ref="MQN53" si="6461">IF(OR(MQL26&lt;$C$18,MQL26&gt;($C$18+9)),0,IF($F$2=1,IF($F$53&lt;(INDEX($G$33:$AJ$33,MATCH($E$18,$G$31:$AJ$31))),MQL$28,MQL$38),MQL$28))</f>
        <v>0</v>
      </c>
      <c r="MQO53" s="775">
        <f t="shared" ref="MQO53:MQP53" si="6462">IF(OR(MQM26&lt;$C$18,MQM26&gt;($C$18+9)),0,IF($F$2=1,IF($F$53&lt;(INDEX($G$33:$AJ$33,MATCH($E$18,$G$31:$AJ$31))),MQM$28,MQM$38),MQM$28))</f>
        <v>0</v>
      </c>
      <c r="MQP53" s="775">
        <f t="shared" si="6462"/>
        <v>0</v>
      </c>
      <c r="MQQ53" s="775">
        <f t="shared" ref="MQQ53" si="6463">IF(OR(MQO26&lt;$C$18,MQO26&gt;($C$18+9)),0,IF($F$2=1,IF($F$53&lt;(INDEX($G$33:$AJ$33,MATCH($E$18,$G$31:$AJ$31))),MQO$28,MQO$38),MQO$28))</f>
        <v>0</v>
      </c>
      <c r="MQR53" s="775">
        <f t="shared" ref="MQR53:MQS53" si="6464">IF(OR(MQP26&lt;$C$18,MQP26&gt;($C$18+9)),0,IF($F$2=1,IF($F$53&lt;(INDEX($G$33:$AJ$33,MATCH($E$18,$G$31:$AJ$31))),MQP$28,MQP$38),MQP$28))</f>
        <v>0</v>
      </c>
      <c r="MQS53" s="775">
        <f t="shared" si="6464"/>
        <v>0</v>
      </c>
      <c r="MQT53" s="775">
        <f t="shared" ref="MQT53" si="6465">IF(OR(MQR26&lt;$C$18,MQR26&gt;($C$18+9)),0,IF($F$2=1,IF($F$53&lt;(INDEX($G$33:$AJ$33,MATCH($E$18,$G$31:$AJ$31))),MQR$28,MQR$38),MQR$28))</f>
        <v>0</v>
      </c>
      <c r="MQU53" s="775">
        <f t="shared" ref="MQU53:MQV53" si="6466">IF(OR(MQS26&lt;$C$18,MQS26&gt;($C$18+9)),0,IF($F$2=1,IF($F$53&lt;(INDEX($G$33:$AJ$33,MATCH($E$18,$G$31:$AJ$31))),MQS$28,MQS$38),MQS$28))</f>
        <v>0</v>
      </c>
      <c r="MQV53" s="775">
        <f t="shared" si="6466"/>
        <v>0</v>
      </c>
      <c r="MQW53" s="775">
        <f t="shared" ref="MQW53" si="6467">IF(OR(MQU26&lt;$C$18,MQU26&gt;($C$18+9)),0,IF($F$2=1,IF($F$53&lt;(INDEX($G$33:$AJ$33,MATCH($E$18,$G$31:$AJ$31))),MQU$28,MQU$38),MQU$28))</f>
        <v>0</v>
      </c>
      <c r="MQX53" s="775">
        <f t="shared" ref="MQX53:MQY53" si="6468">IF(OR(MQV26&lt;$C$18,MQV26&gt;($C$18+9)),0,IF($F$2=1,IF($F$53&lt;(INDEX($G$33:$AJ$33,MATCH($E$18,$G$31:$AJ$31))),MQV$28,MQV$38),MQV$28))</f>
        <v>0</v>
      </c>
      <c r="MQY53" s="775">
        <f t="shared" si="6468"/>
        <v>0</v>
      </c>
      <c r="MQZ53" s="775">
        <f t="shared" ref="MQZ53" si="6469">IF(OR(MQX26&lt;$C$18,MQX26&gt;($C$18+9)),0,IF($F$2=1,IF($F$53&lt;(INDEX($G$33:$AJ$33,MATCH($E$18,$G$31:$AJ$31))),MQX$28,MQX$38),MQX$28))</f>
        <v>0</v>
      </c>
      <c r="MRA53" s="775">
        <f t="shared" ref="MRA53:MRB53" si="6470">IF(OR(MQY26&lt;$C$18,MQY26&gt;($C$18+9)),0,IF($F$2=1,IF($F$53&lt;(INDEX($G$33:$AJ$33,MATCH($E$18,$G$31:$AJ$31))),MQY$28,MQY$38),MQY$28))</f>
        <v>0</v>
      </c>
      <c r="MRB53" s="775">
        <f t="shared" si="6470"/>
        <v>0</v>
      </c>
      <c r="MRC53" s="775">
        <f t="shared" ref="MRC53" si="6471">IF(OR(MRA26&lt;$C$18,MRA26&gt;($C$18+9)),0,IF($F$2=1,IF($F$53&lt;(INDEX($G$33:$AJ$33,MATCH($E$18,$G$31:$AJ$31))),MRA$28,MRA$38),MRA$28))</f>
        <v>0</v>
      </c>
      <c r="MRD53" s="775">
        <f t="shared" ref="MRD53:MRE53" si="6472">IF(OR(MRB26&lt;$C$18,MRB26&gt;($C$18+9)),0,IF($F$2=1,IF($F$53&lt;(INDEX($G$33:$AJ$33,MATCH($E$18,$G$31:$AJ$31))),MRB$28,MRB$38),MRB$28))</f>
        <v>0</v>
      </c>
      <c r="MRE53" s="775">
        <f t="shared" si="6472"/>
        <v>0</v>
      </c>
      <c r="MRF53" s="775">
        <f t="shared" ref="MRF53" si="6473">IF(OR(MRD26&lt;$C$18,MRD26&gt;($C$18+9)),0,IF($F$2=1,IF($F$53&lt;(INDEX($G$33:$AJ$33,MATCH($E$18,$G$31:$AJ$31))),MRD$28,MRD$38),MRD$28))</f>
        <v>0</v>
      </c>
      <c r="MRG53" s="775">
        <f t="shared" ref="MRG53:MRH53" si="6474">IF(OR(MRE26&lt;$C$18,MRE26&gt;($C$18+9)),0,IF($F$2=1,IF($F$53&lt;(INDEX($G$33:$AJ$33,MATCH($E$18,$G$31:$AJ$31))),MRE$28,MRE$38),MRE$28))</f>
        <v>0</v>
      </c>
      <c r="MRH53" s="775">
        <f t="shared" si="6474"/>
        <v>0</v>
      </c>
      <c r="MRI53" s="775">
        <f t="shared" ref="MRI53" si="6475">IF(OR(MRG26&lt;$C$18,MRG26&gt;($C$18+9)),0,IF($F$2=1,IF($F$53&lt;(INDEX($G$33:$AJ$33,MATCH($E$18,$G$31:$AJ$31))),MRG$28,MRG$38),MRG$28))</f>
        <v>0</v>
      </c>
      <c r="MRJ53" s="775">
        <f t="shared" ref="MRJ53:MRK53" si="6476">IF(OR(MRH26&lt;$C$18,MRH26&gt;($C$18+9)),0,IF($F$2=1,IF($F$53&lt;(INDEX($G$33:$AJ$33,MATCH($E$18,$G$31:$AJ$31))),MRH$28,MRH$38),MRH$28))</f>
        <v>0</v>
      </c>
      <c r="MRK53" s="775">
        <f t="shared" si="6476"/>
        <v>0</v>
      </c>
      <c r="MRL53" s="775">
        <f t="shared" ref="MRL53" si="6477">IF(OR(MRJ26&lt;$C$18,MRJ26&gt;($C$18+9)),0,IF($F$2=1,IF($F$53&lt;(INDEX($G$33:$AJ$33,MATCH($E$18,$G$31:$AJ$31))),MRJ$28,MRJ$38),MRJ$28))</f>
        <v>0</v>
      </c>
      <c r="MRM53" s="775">
        <f t="shared" ref="MRM53:MRN53" si="6478">IF(OR(MRK26&lt;$C$18,MRK26&gt;($C$18+9)),0,IF($F$2=1,IF($F$53&lt;(INDEX($G$33:$AJ$33,MATCH($E$18,$G$31:$AJ$31))),MRK$28,MRK$38),MRK$28))</f>
        <v>0</v>
      </c>
      <c r="MRN53" s="775">
        <f t="shared" si="6478"/>
        <v>0</v>
      </c>
      <c r="MRO53" s="775">
        <f t="shared" ref="MRO53" si="6479">IF(OR(MRM26&lt;$C$18,MRM26&gt;($C$18+9)),0,IF($F$2=1,IF($F$53&lt;(INDEX($G$33:$AJ$33,MATCH($E$18,$G$31:$AJ$31))),MRM$28,MRM$38),MRM$28))</f>
        <v>0</v>
      </c>
      <c r="MRP53" s="775">
        <f t="shared" ref="MRP53:MRQ53" si="6480">IF(OR(MRN26&lt;$C$18,MRN26&gt;($C$18+9)),0,IF($F$2=1,IF($F$53&lt;(INDEX($G$33:$AJ$33,MATCH($E$18,$G$31:$AJ$31))),MRN$28,MRN$38),MRN$28))</f>
        <v>0</v>
      </c>
      <c r="MRQ53" s="775">
        <f t="shared" si="6480"/>
        <v>0</v>
      </c>
      <c r="MRR53" s="775">
        <f t="shared" ref="MRR53" si="6481">IF(OR(MRP26&lt;$C$18,MRP26&gt;($C$18+9)),0,IF($F$2=1,IF($F$53&lt;(INDEX($G$33:$AJ$33,MATCH($E$18,$G$31:$AJ$31))),MRP$28,MRP$38),MRP$28))</f>
        <v>0</v>
      </c>
      <c r="MRS53" s="775">
        <f t="shared" ref="MRS53:MRT53" si="6482">IF(OR(MRQ26&lt;$C$18,MRQ26&gt;($C$18+9)),0,IF($F$2=1,IF($F$53&lt;(INDEX($G$33:$AJ$33,MATCH($E$18,$G$31:$AJ$31))),MRQ$28,MRQ$38),MRQ$28))</f>
        <v>0</v>
      </c>
      <c r="MRT53" s="775">
        <f t="shared" si="6482"/>
        <v>0</v>
      </c>
      <c r="MRU53" s="775">
        <f t="shared" ref="MRU53" si="6483">IF(OR(MRS26&lt;$C$18,MRS26&gt;($C$18+9)),0,IF($F$2=1,IF($F$53&lt;(INDEX($G$33:$AJ$33,MATCH($E$18,$G$31:$AJ$31))),MRS$28,MRS$38),MRS$28))</f>
        <v>0</v>
      </c>
      <c r="MRV53" s="775">
        <f t="shared" ref="MRV53:MRW53" si="6484">IF(OR(MRT26&lt;$C$18,MRT26&gt;($C$18+9)),0,IF($F$2=1,IF($F$53&lt;(INDEX($G$33:$AJ$33,MATCH($E$18,$G$31:$AJ$31))),MRT$28,MRT$38),MRT$28))</f>
        <v>0</v>
      </c>
      <c r="MRW53" s="775">
        <f t="shared" si="6484"/>
        <v>0</v>
      </c>
      <c r="MRX53" s="775">
        <f t="shared" ref="MRX53" si="6485">IF(OR(MRV26&lt;$C$18,MRV26&gt;($C$18+9)),0,IF($F$2=1,IF($F$53&lt;(INDEX($G$33:$AJ$33,MATCH($E$18,$G$31:$AJ$31))),MRV$28,MRV$38),MRV$28))</f>
        <v>0</v>
      </c>
      <c r="MRY53" s="775">
        <f t="shared" ref="MRY53:MRZ53" si="6486">IF(OR(MRW26&lt;$C$18,MRW26&gt;($C$18+9)),0,IF($F$2=1,IF($F$53&lt;(INDEX($G$33:$AJ$33,MATCH($E$18,$G$31:$AJ$31))),MRW$28,MRW$38),MRW$28))</f>
        <v>0</v>
      </c>
      <c r="MRZ53" s="775">
        <f t="shared" si="6486"/>
        <v>0</v>
      </c>
      <c r="MSA53" s="775">
        <f t="shared" ref="MSA53" si="6487">IF(OR(MRY26&lt;$C$18,MRY26&gt;($C$18+9)),0,IF($F$2=1,IF($F$53&lt;(INDEX($G$33:$AJ$33,MATCH($E$18,$G$31:$AJ$31))),MRY$28,MRY$38),MRY$28))</f>
        <v>0</v>
      </c>
      <c r="MSB53" s="775">
        <f t="shared" ref="MSB53:MSC53" si="6488">IF(OR(MRZ26&lt;$C$18,MRZ26&gt;($C$18+9)),0,IF($F$2=1,IF($F$53&lt;(INDEX($G$33:$AJ$33,MATCH($E$18,$G$31:$AJ$31))),MRZ$28,MRZ$38),MRZ$28))</f>
        <v>0</v>
      </c>
      <c r="MSC53" s="775">
        <f t="shared" si="6488"/>
        <v>0</v>
      </c>
      <c r="MSD53" s="775">
        <f t="shared" ref="MSD53" si="6489">IF(OR(MSB26&lt;$C$18,MSB26&gt;($C$18+9)),0,IF($F$2=1,IF($F$53&lt;(INDEX($G$33:$AJ$33,MATCH($E$18,$G$31:$AJ$31))),MSB$28,MSB$38),MSB$28))</f>
        <v>0</v>
      </c>
      <c r="MSE53" s="775">
        <f t="shared" ref="MSE53:MSF53" si="6490">IF(OR(MSC26&lt;$C$18,MSC26&gt;($C$18+9)),0,IF($F$2=1,IF($F$53&lt;(INDEX($G$33:$AJ$33,MATCH($E$18,$G$31:$AJ$31))),MSC$28,MSC$38),MSC$28))</f>
        <v>0</v>
      </c>
      <c r="MSF53" s="775">
        <f t="shared" si="6490"/>
        <v>0</v>
      </c>
      <c r="MSG53" s="775">
        <f t="shared" ref="MSG53" si="6491">IF(OR(MSE26&lt;$C$18,MSE26&gt;($C$18+9)),0,IF($F$2=1,IF($F$53&lt;(INDEX($G$33:$AJ$33,MATCH($E$18,$G$31:$AJ$31))),MSE$28,MSE$38),MSE$28))</f>
        <v>0</v>
      </c>
      <c r="MSH53" s="775">
        <f t="shared" ref="MSH53:MSI53" si="6492">IF(OR(MSF26&lt;$C$18,MSF26&gt;($C$18+9)),0,IF($F$2=1,IF($F$53&lt;(INDEX($G$33:$AJ$33,MATCH($E$18,$G$31:$AJ$31))),MSF$28,MSF$38),MSF$28))</f>
        <v>0</v>
      </c>
      <c r="MSI53" s="775">
        <f t="shared" si="6492"/>
        <v>0</v>
      </c>
      <c r="MSJ53" s="775">
        <f t="shared" ref="MSJ53" si="6493">IF(OR(MSH26&lt;$C$18,MSH26&gt;($C$18+9)),0,IF($F$2=1,IF($F$53&lt;(INDEX($G$33:$AJ$33,MATCH($E$18,$G$31:$AJ$31))),MSH$28,MSH$38),MSH$28))</f>
        <v>0</v>
      </c>
      <c r="MSK53" s="775">
        <f t="shared" ref="MSK53:MSL53" si="6494">IF(OR(MSI26&lt;$C$18,MSI26&gt;($C$18+9)),0,IF($F$2=1,IF($F$53&lt;(INDEX($G$33:$AJ$33,MATCH($E$18,$G$31:$AJ$31))),MSI$28,MSI$38),MSI$28))</f>
        <v>0</v>
      </c>
      <c r="MSL53" s="775">
        <f t="shared" si="6494"/>
        <v>0</v>
      </c>
      <c r="MSM53" s="775">
        <f t="shared" ref="MSM53" si="6495">IF(OR(MSK26&lt;$C$18,MSK26&gt;($C$18+9)),0,IF($F$2=1,IF($F$53&lt;(INDEX($G$33:$AJ$33,MATCH($E$18,$G$31:$AJ$31))),MSK$28,MSK$38),MSK$28))</f>
        <v>0</v>
      </c>
      <c r="MSN53" s="775">
        <f t="shared" ref="MSN53:MSO53" si="6496">IF(OR(MSL26&lt;$C$18,MSL26&gt;($C$18+9)),0,IF($F$2=1,IF($F$53&lt;(INDEX($G$33:$AJ$33,MATCH($E$18,$G$31:$AJ$31))),MSL$28,MSL$38),MSL$28))</f>
        <v>0</v>
      </c>
      <c r="MSO53" s="775">
        <f t="shared" si="6496"/>
        <v>0</v>
      </c>
      <c r="MSP53" s="775">
        <f t="shared" ref="MSP53" si="6497">IF(OR(MSN26&lt;$C$18,MSN26&gt;($C$18+9)),0,IF($F$2=1,IF($F$53&lt;(INDEX($G$33:$AJ$33,MATCH($E$18,$G$31:$AJ$31))),MSN$28,MSN$38),MSN$28))</f>
        <v>0</v>
      </c>
      <c r="MSQ53" s="775">
        <f t="shared" ref="MSQ53:MSR53" si="6498">IF(OR(MSO26&lt;$C$18,MSO26&gt;($C$18+9)),0,IF($F$2=1,IF($F$53&lt;(INDEX($G$33:$AJ$33,MATCH($E$18,$G$31:$AJ$31))),MSO$28,MSO$38),MSO$28))</f>
        <v>0</v>
      </c>
      <c r="MSR53" s="775">
        <f t="shared" si="6498"/>
        <v>0</v>
      </c>
      <c r="MSS53" s="775">
        <f t="shared" ref="MSS53" si="6499">IF(OR(MSQ26&lt;$C$18,MSQ26&gt;($C$18+9)),0,IF($F$2=1,IF($F$53&lt;(INDEX($G$33:$AJ$33,MATCH($E$18,$G$31:$AJ$31))),MSQ$28,MSQ$38),MSQ$28))</f>
        <v>0</v>
      </c>
      <c r="MST53" s="775">
        <f t="shared" ref="MST53:MSU53" si="6500">IF(OR(MSR26&lt;$C$18,MSR26&gt;($C$18+9)),0,IF($F$2=1,IF($F$53&lt;(INDEX($G$33:$AJ$33,MATCH($E$18,$G$31:$AJ$31))),MSR$28,MSR$38),MSR$28))</f>
        <v>0</v>
      </c>
      <c r="MSU53" s="775">
        <f t="shared" si="6500"/>
        <v>0</v>
      </c>
      <c r="MSV53" s="775">
        <f t="shared" ref="MSV53" si="6501">IF(OR(MST26&lt;$C$18,MST26&gt;($C$18+9)),0,IF($F$2=1,IF($F$53&lt;(INDEX($G$33:$AJ$33,MATCH($E$18,$G$31:$AJ$31))),MST$28,MST$38),MST$28))</f>
        <v>0</v>
      </c>
      <c r="MSW53" s="775">
        <f t="shared" ref="MSW53:MSX53" si="6502">IF(OR(MSU26&lt;$C$18,MSU26&gt;($C$18+9)),0,IF($F$2=1,IF($F$53&lt;(INDEX($G$33:$AJ$33,MATCH($E$18,$G$31:$AJ$31))),MSU$28,MSU$38),MSU$28))</f>
        <v>0</v>
      </c>
      <c r="MSX53" s="775">
        <f t="shared" si="6502"/>
        <v>0</v>
      </c>
      <c r="MSY53" s="775">
        <f t="shared" ref="MSY53" si="6503">IF(OR(MSW26&lt;$C$18,MSW26&gt;($C$18+9)),0,IF($F$2=1,IF($F$53&lt;(INDEX($G$33:$AJ$33,MATCH($E$18,$G$31:$AJ$31))),MSW$28,MSW$38),MSW$28))</f>
        <v>0</v>
      </c>
      <c r="MSZ53" s="775">
        <f t="shared" ref="MSZ53:MTA53" si="6504">IF(OR(MSX26&lt;$C$18,MSX26&gt;($C$18+9)),0,IF($F$2=1,IF($F$53&lt;(INDEX($G$33:$AJ$33,MATCH($E$18,$G$31:$AJ$31))),MSX$28,MSX$38),MSX$28))</f>
        <v>0</v>
      </c>
      <c r="MTA53" s="775">
        <f t="shared" si="6504"/>
        <v>0</v>
      </c>
      <c r="MTB53" s="775">
        <f t="shared" ref="MTB53" si="6505">IF(OR(MSZ26&lt;$C$18,MSZ26&gt;($C$18+9)),0,IF($F$2=1,IF($F$53&lt;(INDEX($G$33:$AJ$33,MATCH($E$18,$G$31:$AJ$31))),MSZ$28,MSZ$38),MSZ$28))</f>
        <v>0</v>
      </c>
      <c r="MTC53" s="775">
        <f t="shared" ref="MTC53:MTD53" si="6506">IF(OR(MTA26&lt;$C$18,MTA26&gt;($C$18+9)),0,IF($F$2=1,IF($F$53&lt;(INDEX($G$33:$AJ$33,MATCH($E$18,$G$31:$AJ$31))),MTA$28,MTA$38),MTA$28))</f>
        <v>0</v>
      </c>
      <c r="MTD53" s="775">
        <f t="shared" si="6506"/>
        <v>0</v>
      </c>
      <c r="MTE53" s="775">
        <f t="shared" ref="MTE53" si="6507">IF(OR(MTC26&lt;$C$18,MTC26&gt;($C$18+9)),0,IF($F$2=1,IF($F$53&lt;(INDEX($G$33:$AJ$33,MATCH($E$18,$G$31:$AJ$31))),MTC$28,MTC$38),MTC$28))</f>
        <v>0</v>
      </c>
      <c r="MTF53" s="775">
        <f t="shared" ref="MTF53:MTG53" si="6508">IF(OR(MTD26&lt;$C$18,MTD26&gt;($C$18+9)),0,IF($F$2=1,IF($F$53&lt;(INDEX($G$33:$AJ$33,MATCH($E$18,$G$31:$AJ$31))),MTD$28,MTD$38),MTD$28))</f>
        <v>0</v>
      </c>
      <c r="MTG53" s="775">
        <f t="shared" si="6508"/>
        <v>0</v>
      </c>
      <c r="MTH53" s="775">
        <f t="shared" ref="MTH53" si="6509">IF(OR(MTF26&lt;$C$18,MTF26&gt;($C$18+9)),0,IF($F$2=1,IF($F$53&lt;(INDEX($G$33:$AJ$33,MATCH($E$18,$G$31:$AJ$31))),MTF$28,MTF$38),MTF$28))</f>
        <v>0</v>
      </c>
      <c r="MTI53" s="775">
        <f t="shared" ref="MTI53:MTJ53" si="6510">IF(OR(MTG26&lt;$C$18,MTG26&gt;($C$18+9)),0,IF($F$2=1,IF($F$53&lt;(INDEX($G$33:$AJ$33,MATCH($E$18,$G$31:$AJ$31))),MTG$28,MTG$38),MTG$28))</f>
        <v>0</v>
      </c>
      <c r="MTJ53" s="775">
        <f t="shared" si="6510"/>
        <v>0</v>
      </c>
      <c r="MTK53" s="775">
        <f t="shared" ref="MTK53" si="6511">IF(OR(MTI26&lt;$C$18,MTI26&gt;($C$18+9)),0,IF($F$2=1,IF($F$53&lt;(INDEX($G$33:$AJ$33,MATCH($E$18,$G$31:$AJ$31))),MTI$28,MTI$38),MTI$28))</f>
        <v>0</v>
      </c>
      <c r="MTL53" s="775">
        <f t="shared" ref="MTL53:MTM53" si="6512">IF(OR(MTJ26&lt;$C$18,MTJ26&gt;($C$18+9)),0,IF($F$2=1,IF($F$53&lt;(INDEX($G$33:$AJ$33,MATCH($E$18,$G$31:$AJ$31))),MTJ$28,MTJ$38),MTJ$28))</f>
        <v>0</v>
      </c>
      <c r="MTM53" s="775">
        <f t="shared" si="6512"/>
        <v>0</v>
      </c>
      <c r="MTN53" s="775">
        <f t="shared" ref="MTN53" si="6513">IF(OR(MTL26&lt;$C$18,MTL26&gt;($C$18+9)),0,IF($F$2=1,IF($F$53&lt;(INDEX($G$33:$AJ$33,MATCH($E$18,$G$31:$AJ$31))),MTL$28,MTL$38),MTL$28))</f>
        <v>0</v>
      </c>
      <c r="MTO53" s="775">
        <f t="shared" ref="MTO53:MTP53" si="6514">IF(OR(MTM26&lt;$C$18,MTM26&gt;($C$18+9)),0,IF($F$2=1,IF($F$53&lt;(INDEX($G$33:$AJ$33,MATCH($E$18,$G$31:$AJ$31))),MTM$28,MTM$38),MTM$28))</f>
        <v>0</v>
      </c>
      <c r="MTP53" s="775">
        <f t="shared" si="6514"/>
        <v>0</v>
      </c>
      <c r="MTQ53" s="775">
        <f t="shared" ref="MTQ53" si="6515">IF(OR(MTO26&lt;$C$18,MTO26&gt;($C$18+9)),0,IF($F$2=1,IF($F$53&lt;(INDEX($G$33:$AJ$33,MATCH($E$18,$G$31:$AJ$31))),MTO$28,MTO$38),MTO$28))</f>
        <v>0</v>
      </c>
      <c r="MTR53" s="775">
        <f t="shared" ref="MTR53:MTS53" si="6516">IF(OR(MTP26&lt;$C$18,MTP26&gt;($C$18+9)),0,IF($F$2=1,IF($F$53&lt;(INDEX($G$33:$AJ$33,MATCH($E$18,$G$31:$AJ$31))),MTP$28,MTP$38),MTP$28))</f>
        <v>0</v>
      </c>
      <c r="MTS53" s="775">
        <f t="shared" si="6516"/>
        <v>0</v>
      </c>
      <c r="MTT53" s="775">
        <f t="shared" ref="MTT53" si="6517">IF(OR(MTR26&lt;$C$18,MTR26&gt;($C$18+9)),0,IF($F$2=1,IF($F$53&lt;(INDEX($G$33:$AJ$33,MATCH($E$18,$G$31:$AJ$31))),MTR$28,MTR$38),MTR$28))</f>
        <v>0</v>
      </c>
      <c r="MTU53" s="775">
        <f t="shared" ref="MTU53:MTV53" si="6518">IF(OR(MTS26&lt;$C$18,MTS26&gt;($C$18+9)),0,IF($F$2=1,IF($F$53&lt;(INDEX($G$33:$AJ$33,MATCH($E$18,$G$31:$AJ$31))),MTS$28,MTS$38),MTS$28))</f>
        <v>0</v>
      </c>
      <c r="MTV53" s="775">
        <f t="shared" si="6518"/>
        <v>0</v>
      </c>
      <c r="MTW53" s="775">
        <f t="shared" ref="MTW53" si="6519">IF(OR(MTU26&lt;$C$18,MTU26&gt;($C$18+9)),0,IF($F$2=1,IF($F$53&lt;(INDEX($G$33:$AJ$33,MATCH($E$18,$G$31:$AJ$31))),MTU$28,MTU$38),MTU$28))</f>
        <v>0</v>
      </c>
      <c r="MTX53" s="775">
        <f t="shared" ref="MTX53:MTY53" si="6520">IF(OR(MTV26&lt;$C$18,MTV26&gt;($C$18+9)),0,IF($F$2=1,IF($F$53&lt;(INDEX($G$33:$AJ$33,MATCH($E$18,$G$31:$AJ$31))),MTV$28,MTV$38),MTV$28))</f>
        <v>0</v>
      </c>
      <c r="MTY53" s="775">
        <f t="shared" si="6520"/>
        <v>0</v>
      </c>
      <c r="MTZ53" s="775">
        <f t="shared" ref="MTZ53" si="6521">IF(OR(MTX26&lt;$C$18,MTX26&gt;($C$18+9)),0,IF($F$2=1,IF($F$53&lt;(INDEX($G$33:$AJ$33,MATCH($E$18,$G$31:$AJ$31))),MTX$28,MTX$38),MTX$28))</f>
        <v>0</v>
      </c>
      <c r="MUA53" s="775">
        <f t="shared" ref="MUA53:MUB53" si="6522">IF(OR(MTY26&lt;$C$18,MTY26&gt;($C$18+9)),0,IF($F$2=1,IF($F$53&lt;(INDEX($G$33:$AJ$33,MATCH($E$18,$G$31:$AJ$31))),MTY$28,MTY$38),MTY$28))</f>
        <v>0</v>
      </c>
      <c r="MUB53" s="775">
        <f t="shared" si="6522"/>
        <v>0</v>
      </c>
      <c r="MUC53" s="775">
        <f t="shared" ref="MUC53" si="6523">IF(OR(MUA26&lt;$C$18,MUA26&gt;($C$18+9)),0,IF($F$2=1,IF($F$53&lt;(INDEX($G$33:$AJ$33,MATCH($E$18,$G$31:$AJ$31))),MUA$28,MUA$38),MUA$28))</f>
        <v>0</v>
      </c>
      <c r="MUD53" s="775">
        <f t="shared" ref="MUD53:MUE53" si="6524">IF(OR(MUB26&lt;$C$18,MUB26&gt;($C$18+9)),0,IF($F$2=1,IF($F$53&lt;(INDEX($G$33:$AJ$33,MATCH($E$18,$G$31:$AJ$31))),MUB$28,MUB$38),MUB$28))</f>
        <v>0</v>
      </c>
      <c r="MUE53" s="775">
        <f t="shared" si="6524"/>
        <v>0</v>
      </c>
      <c r="MUF53" s="775">
        <f t="shared" ref="MUF53" si="6525">IF(OR(MUD26&lt;$C$18,MUD26&gt;($C$18+9)),0,IF($F$2=1,IF($F$53&lt;(INDEX($G$33:$AJ$33,MATCH($E$18,$G$31:$AJ$31))),MUD$28,MUD$38),MUD$28))</f>
        <v>0</v>
      </c>
      <c r="MUG53" s="775">
        <f t="shared" ref="MUG53:MUH53" si="6526">IF(OR(MUE26&lt;$C$18,MUE26&gt;($C$18+9)),0,IF($F$2=1,IF($F$53&lt;(INDEX($G$33:$AJ$33,MATCH($E$18,$G$31:$AJ$31))),MUE$28,MUE$38),MUE$28))</f>
        <v>0</v>
      </c>
      <c r="MUH53" s="775">
        <f t="shared" si="6526"/>
        <v>0</v>
      </c>
      <c r="MUI53" s="775">
        <f t="shared" ref="MUI53" si="6527">IF(OR(MUG26&lt;$C$18,MUG26&gt;($C$18+9)),0,IF($F$2=1,IF($F$53&lt;(INDEX($G$33:$AJ$33,MATCH($E$18,$G$31:$AJ$31))),MUG$28,MUG$38),MUG$28))</f>
        <v>0</v>
      </c>
      <c r="MUJ53" s="775">
        <f t="shared" ref="MUJ53:MUK53" si="6528">IF(OR(MUH26&lt;$C$18,MUH26&gt;($C$18+9)),0,IF($F$2=1,IF($F$53&lt;(INDEX($G$33:$AJ$33,MATCH($E$18,$G$31:$AJ$31))),MUH$28,MUH$38),MUH$28))</f>
        <v>0</v>
      </c>
      <c r="MUK53" s="775">
        <f t="shared" si="6528"/>
        <v>0</v>
      </c>
      <c r="MUL53" s="775">
        <f t="shared" ref="MUL53" si="6529">IF(OR(MUJ26&lt;$C$18,MUJ26&gt;($C$18+9)),0,IF($F$2=1,IF($F$53&lt;(INDEX($G$33:$AJ$33,MATCH($E$18,$G$31:$AJ$31))),MUJ$28,MUJ$38),MUJ$28))</f>
        <v>0</v>
      </c>
      <c r="MUM53" s="775">
        <f t="shared" ref="MUM53:MUN53" si="6530">IF(OR(MUK26&lt;$C$18,MUK26&gt;($C$18+9)),0,IF($F$2=1,IF($F$53&lt;(INDEX($G$33:$AJ$33,MATCH($E$18,$G$31:$AJ$31))),MUK$28,MUK$38),MUK$28))</f>
        <v>0</v>
      </c>
      <c r="MUN53" s="775">
        <f t="shared" si="6530"/>
        <v>0</v>
      </c>
      <c r="MUO53" s="775">
        <f t="shared" ref="MUO53" si="6531">IF(OR(MUM26&lt;$C$18,MUM26&gt;($C$18+9)),0,IF($F$2=1,IF($F$53&lt;(INDEX($G$33:$AJ$33,MATCH($E$18,$G$31:$AJ$31))),MUM$28,MUM$38),MUM$28))</f>
        <v>0</v>
      </c>
      <c r="MUP53" s="775">
        <f t="shared" ref="MUP53:MUQ53" si="6532">IF(OR(MUN26&lt;$C$18,MUN26&gt;($C$18+9)),0,IF($F$2=1,IF($F$53&lt;(INDEX($G$33:$AJ$33,MATCH($E$18,$G$31:$AJ$31))),MUN$28,MUN$38),MUN$28))</f>
        <v>0</v>
      </c>
      <c r="MUQ53" s="775">
        <f t="shared" si="6532"/>
        <v>0</v>
      </c>
      <c r="MUR53" s="775">
        <f t="shared" ref="MUR53" si="6533">IF(OR(MUP26&lt;$C$18,MUP26&gt;($C$18+9)),0,IF($F$2=1,IF($F$53&lt;(INDEX($G$33:$AJ$33,MATCH($E$18,$G$31:$AJ$31))),MUP$28,MUP$38),MUP$28))</f>
        <v>0</v>
      </c>
      <c r="MUS53" s="775">
        <f t="shared" ref="MUS53:MUT53" si="6534">IF(OR(MUQ26&lt;$C$18,MUQ26&gt;($C$18+9)),0,IF($F$2=1,IF($F$53&lt;(INDEX($G$33:$AJ$33,MATCH($E$18,$G$31:$AJ$31))),MUQ$28,MUQ$38),MUQ$28))</f>
        <v>0</v>
      </c>
      <c r="MUT53" s="775">
        <f t="shared" si="6534"/>
        <v>0</v>
      </c>
      <c r="MUU53" s="775">
        <f t="shared" ref="MUU53" si="6535">IF(OR(MUS26&lt;$C$18,MUS26&gt;($C$18+9)),0,IF($F$2=1,IF($F$53&lt;(INDEX($G$33:$AJ$33,MATCH($E$18,$G$31:$AJ$31))),MUS$28,MUS$38),MUS$28))</f>
        <v>0</v>
      </c>
      <c r="MUV53" s="775">
        <f t="shared" ref="MUV53:MUW53" si="6536">IF(OR(MUT26&lt;$C$18,MUT26&gt;($C$18+9)),0,IF($F$2=1,IF($F$53&lt;(INDEX($G$33:$AJ$33,MATCH($E$18,$G$31:$AJ$31))),MUT$28,MUT$38),MUT$28))</f>
        <v>0</v>
      </c>
      <c r="MUW53" s="775">
        <f t="shared" si="6536"/>
        <v>0</v>
      </c>
      <c r="MUX53" s="775">
        <f t="shared" ref="MUX53" si="6537">IF(OR(MUV26&lt;$C$18,MUV26&gt;($C$18+9)),0,IF($F$2=1,IF($F$53&lt;(INDEX($G$33:$AJ$33,MATCH($E$18,$G$31:$AJ$31))),MUV$28,MUV$38),MUV$28))</f>
        <v>0</v>
      </c>
      <c r="MUY53" s="775">
        <f t="shared" ref="MUY53:MUZ53" si="6538">IF(OR(MUW26&lt;$C$18,MUW26&gt;($C$18+9)),0,IF($F$2=1,IF($F$53&lt;(INDEX($G$33:$AJ$33,MATCH($E$18,$G$31:$AJ$31))),MUW$28,MUW$38),MUW$28))</f>
        <v>0</v>
      </c>
      <c r="MUZ53" s="775">
        <f t="shared" si="6538"/>
        <v>0</v>
      </c>
      <c r="MVA53" s="775">
        <f t="shared" ref="MVA53" si="6539">IF(OR(MUY26&lt;$C$18,MUY26&gt;($C$18+9)),0,IF($F$2=1,IF($F$53&lt;(INDEX($G$33:$AJ$33,MATCH($E$18,$G$31:$AJ$31))),MUY$28,MUY$38),MUY$28))</f>
        <v>0</v>
      </c>
      <c r="MVB53" s="775">
        <f t="shared" ref="MVB53:MVC53" si="6540">IF(OR(MUZ26&lt;$C$18,MUZ26&gt;($C$18+9)),0,IF($F$2=1,IF($F$53&lt;(INDEX($G$33:$AJ$33,MATCH($E$18,$G$31:$AJ$31))),MUZ$28,MUZ$38),MUZ$28))</f>
        <v>0</v>
      </c>
      <c r="MVC53" s="775">
        <f t="shared" si="6540"/>
        <v>0</v>
      </c>
      <c r="MVD53" s="775">
        <f t="shared" ref="MVD53" si="6541">IF(OR(MVB26&lt;$C$18,MVB26&gt;($C$18+9)),0,IF($F$2=1,IF($F$53&lt;(INDEX($G$33:$AJ$33,MATCH($E$18,$G$31:$AJ$31))),MVB$28,MVB$38),MVB$28))</f>
        <v>0</v>
      </c>
      <c r="MVE53" s="775">
        <f t="shared" ref="MVE53:MVF53" si="6542">IF(OR(MVC26&lt;$C$18,MVC26&gt;($C$18+9)),0,IF($F$2=1,IF($F$53&lt;(INDEX($G$33:$AJ$33,MATCH($E$18,$G$31:$AJ$31))),MVC$28,MVC$38),MVC$28))</f>
        <v>0</v>
      </c>
      <c r="MVF53" s="775">
        <f t="shared" si="6542"/>
        <v>0</v>
      </c>
      <c r="MVG53" s="775">
        <f t="shared" ref="MVG53" si="6543">IF(OR(MVE26&lt;$C$18,MVE26&gt;($C$18+9)),0,IF($F$2=1,IF($F$53&lt;(INDEX($G$33:$AJ$33,MATCH($E$18,$G$31:$AJ$31))),MVE$28,MVE$38),MVE$28))</f>
        <v>0</v>
      </c>
      <c r="MVH53" s="775">
        <f t="shared" ref="MVH53:MVI53" si="6544">IF(OR(MVF26&lt;$C$18,MVF26&gt;($C$18+9)),0,IF($F$2=1,IF($F$53&lt;(INDEX($G$33:$AJ$33,MATCH($E$18,$G$31:$AJ$31))),MVF$28,MVF$38),MVF$28))</f>
        <v>0</v>
      </c>
      <c r="MVI53" s="775">
        <f t="shared" si="6544"/>
        <v>0</v>
      </c>
      <c r="MVJ53" s="775">
        <f t="shared" ref="MVJ53" si="6545">IF(OR(MVH26&lt;$C$18,MVH26&gt;($C$18+9)),0,IF($F$2=1,IF($F$53&lt;(INDEX($G$33:$AJ$33,MATCH($E$18,$G$31:$AJ$31))),MVH$28,MVH$38),MVH$28))</f>
        <v>0</v>
      </c>
      <c r="MVK53" s="775">
        <f t="shared" ref="MVK53:MVL53" si="6546">IF(OR(MVI26&lt;$C$18,MVI26&gt;($C$18+9)),0,IF($F$2=1,IF($F$53&lt;(INDEX($G$33:$AJ$33,MATCH($E$18,$G$31:$AJ$31))),MVI$28,MVI$38),MVI$28))</f>
        <v>0</v>
      </c>
      <c r="MVL53" s="775">
        <f t="shared" si="6546"/>
        <v>0</v>
      </c>
      <c r="MVM53" s="775">
        <f t="shared" ref="MVM53" si="6547">IF(OR(MVK26&lt;$C$18,MVK26&gt;($C$18+9)),0,IF($F$2=1,IF($F$53&lt;(INDEX($G$33:$AJ$33,MATCH($E$18,$G$31:$AJ$31))),MVK$28,MVK$38),MVK$28))</f>
        <v>0</v>
      </c>
      <c r="MVN53" s="775">
        <f t="shared" ref="MVN53:MVO53" si="6548">IF(OR(MVL26&lt;$C$18,MVL26&gt;($C$18+9)),0,IF($F$2=1,IF($F$53&lt;(INDEX($G$33:$AJ$33,MATCH($E$18,$G$31:$AJ$31))),MVL$28,MVL$38),MVL$28))</f>
        <v>0</v>
      </c>
      <c r="MVO53" s="775">
        <f t="shared" si="6548"/>
        <v>0</v>
      </c>
      <c r="MVP53" s="775">
        <f t="shared" ref="MVP53" si="6549">IF(OR(MVN26&lt;$C$18,MVN26&gt;($C$18+9)),0,IF($F$2=1,IF($F$53&lt;(INDEX($G$33:$AJ$33,MATCH($E$18,$G$31:$AJ$31))),MVN$28,MVN$38),MVN$28))</f>
        <v>0</v>
      </c>
      <c r="MVQ53" s="775">
        <f t="shared" ref="MVQ53:MVR53" si="6550">IF(OR(MVO26&lt;$C$18,MVO26&gt;($C$18+9)),0,IF($F$2=1,IF($F$53&lt;(INDEX($G$33:$AJ$33,MATCH($E$18,$G$31:$AJ$31))),MVO$28,MVO$38),MVO$28))</f>
        <v>0</v>
      </c>
      <c r="MVR53" s="775">
        <f t="shared" si="6550"/>
        <v>0</v>
      </c>
      <c r="MVS53" s="775">
        <f t="shared" ref="MVS53" si="6551">IF(OR(MVQ26&lt;$C$18,MVQ26&gt;($C$18+9)),0,IF($F$2=1,IF($F$53&lt;(INDEX($G$33:$AJ$33,MATCH($E$18,$G$31:$AJ$31))),MVQ$28,MVQ$38),MVQ$28))</f>
        <v>0</v>
      </c>
      <c r="MVT53" s="775">
        <f t="shared" ref="MVT53:MVU53" si="6552">IF(OR(MVR26&lt;$C$18,MVR26&gt;($C$18+9)),0,IF($F$2=1,IF($F$53&lt;(INDEX($G$33:$AJ$33,MATCH($E$18,$G$31:$AJ$31))),MVR$28,MVR$38),MVR$28))</f>
        <v>0</v>
      </c>
      <c r="MVU53" s="775">
        <f t="shared" si="6552"/>
        <v>0</v>
      </c>
      <c r="MVV53" s="775">
        <f t="shared" ref="MVV53" si="6553">IF(OR(MVT26&lt;$C$18,MVT26&gt;($C$18+9)),0,IF($F$2=1,IF($F$53&lt;(INDEX($G$33:$AJ$33,MATCH($E$18,$G$31:$AJ$31))),MVT$28,MVT$38),MVT$28))</f>
        <v>0</v>
      </c>
      <c r="MVW53" s="775">
        <f t="shared" ref="MVW53:MVX53" si="6554">IF(OR(MVU26&lt;$C$18,MVU26&gt;($C$18+9)),0,IF($F$2=1,IF($F$53&lt;(INDEX($G$33:$AJ$33,MATCH($E$18,$G$31:$AJ$31))),MVU$28,MVU$38),MVU$28))</f>
        <v>0</v>
      </c>
      <c r="MVX53" s="775">
        <f t="shared" si="6554"/>
        <v>0</v>
      </c>
      <c r="MVY53" s="775">
        <f t="shared" ref="MVY53" si="6555">IF(OR(MVW26&lt;$C$18,MVW26&gt;($C$18+9)),0,IF($F$2=1,IF($F$53&lt;(INDEX($G$33:$AJ$33,MATCH($E$18,$G$31:$AJ$31))),MVW$28,MVW$38),MVW$28))</f>
        <v>0</v>
      </c>
      <c r="MVZ53" s="775">
        <f t="shared" ref="MVZ53:MWA53" si="6556">IF(OR(MVX26&lt;$C$18,MVX26&gt;($C$18+9)),0,IF($F$2=1,IF($F$53&lt;(INDEX($G$33:$AJ$33,MATCH($E$18,$G$31:$AJ$31))),MVX$28,MVX$38),MVX$28))</f>
        <v>0</v>
      </c>
      <c r="MWA53" s="775">
        <f t="shared" si="6556"/>
        <v>0</v>
      </c>
      <c r="MWB53" s="775">
        <f t="shared" ref="MWB53" si="6557">IF(OR(MVZ26&lt;$C$18,MVZ26&gt;($C$18+9)),0,IF($F$2=1,IF($F$53&lt;(INDEX($G$33:$AJ$33,MATCH($E$18,$G$31:$AJ$31))),MVZ$28,MVZ$38),MVZ$28))</f>
        <v>0</v>
      </c>
      <c r="MWC53" s="775">
        <f t="shared" ref="MWC53:MWD53" si="6558">IF(OR(MWA26&lt;$C$18,MWA26&gt;($C$18+9)),0,IF($F$2=1,IF($F$53&lt;(INDEX($G$33:$AJ$33,MATCH($E$18,$G$31:$AJ$31))),MWA$28,MWA$38),MWA$28))</f>
        <v>0</v>
      </c>
      <c r="MWD53" s="775">
        <f t="shared" si="6558"/>
        <v>0</v>
      </c>
      <c r="MWE53" s="775">
        <f t="shared" ref="MWE53" si="6559">IF(OR(MWC26&lt;$C$18,MWC26&gt;($C$18+9)),0,IF($F$2=1,IF($F$53&lt;(INDEX($G$33:$AJ$33,MATCH($E$18,$G$31:$AJ$31))),MWC$28,MWC$38),MWC$28))</f>
        <v>0</v>
      </c>
      <c r="MWF53" s="775">
        <f t="shared" ref="MWF53:MWG53" si="6560">IF(OR(MWD26&lt;$C$18,MWD26&gt;($C$18+9)),0,IF($F$2=1,IF($F$53&lt;(INDEX($G$33:$AJ$33,MATCH($E$18,$G$31:$AJ$31))),MWD$28,MWD$38),MWD$28))</f>
        <v>0</v>
      </c>
      <c r="MWG53" s="775">
        <f t="shared" si="6560"/>
        <v>0</v>
      </c>
      <c r="MWH53" s="775">
        <f t="shared" ref="MWH53" si="6561">IF(OR(MWF26&lt;$C$18,MWF26&gt;($C$18+9)),0,IF($F$2=1,IF($F$53&lt;(INDEX($G$33:$AJ$33,MATCH($E$18,$G$31:$AJ$31))),MWF$28,MWF$38),MWF$28))</f>
        <v>0</v>
      </c>
      <c r="MWI53" s="775">
        <f t="shared" ref="MWI53:MWJ53" si="6562">IF(OR(MWG26&lt;$C$18,MWG26&gt;($C$18+9)),0,IF($F$2=1,IF($F$53&lt;(INDEX($G$33:$AJ$33,MATCH($E$18,$G$31:$AJ$31))),MWG$28,MWG$38),MWG$28))</f>
        <v>0</v>
      </c>
      <c r="MWJ53" s="775">
        <f t="shared" si="6562"/>
        <v>0</v>
      </c>
      <c r="MWK53" s="775">
        <f t="shared" ref="MWK53" si="6563">IF(OR(MWI26&lt;$C$18,MWI26&gt;($C$18+9)),0,IF($F$2=1,IF($F$53&lt;(INDEX($G$33:$AJ$33,MATCH($E$18,$G$31:$AJ$31))),MWI$28,MWI$38),MWI$28))</f>
        <v>0</v>
      </c>
      <c r="MWL53" s="775">
        <f t="shared" ref="MWL53:MWM53" si="6564">IF(OR(MWJ26&lt;$C$18,MWJ26&gt;($C$18+9)),0,IF($F$2=1,IF($F$53&lt;(INDEX($G$33:$AJ$33,MATCH($E$18,$G$31:$AJ$31))),MWJ$28,MWJ$38),MWJ$28))</f>
        <v>0</v>
      </c>
      <c r="MWM53" s="775">
        <f t="shared" si="6564"/>
        <v>0</v>
      </c>
      <c r="MWN53" s="775">
        <f t="shared" ref="MWN53" si="6565">IF(OR(MWL26&lt;$C$18,MWL26&gt;($C$18+9)),0,IF($F$2=1,IF($F$53&lt;(INDEX($G$33:$AJ$33,MATCH($E$18,$G$31:$AJ$31))),MWL$28,MWL$38),MWL$28))</f>
        <v>0</v>
      </c>
      <c r="MWO53" s="775">
        <f t="shared" ref="MWO53:MWP53" si="6566">IF(OR(MWM26&lt;$C$18,MWM26&gt;($C$18+9)),0,IF($F$2=1,IF($F$53&lt;(INDEX($G$33:$AJ$33,MATCH($E$18,$G$31:$AJ$31))),MWM$28,MWM$38),MWM$28))</f>
        <v>0</v>
      </c>
      <c r="MWP53" s="775">
        <f t="shared" si="6566"/>
        <v>0</v>
      </c>
      <c r="MWQ53" s="775">
        <f t="shared" ref="MWQ53" si="6567">IF(OR(MWO26&lt;$C$18,MWO26&gt;($C$18+9)),0,IF($F$2=1,IF($F$53&lt;(INDEX($G$33:$AJ$33,MATCH($E$18,$G$31:$AJ$31))),MWO$28,MWO$38),MWO$28))</f>
        <v>0</v>
      </c>
      <c r="MWR53" s="775">
        <f t="shared" ref="MWR53:MWS53" si="6568">IF(OR(MWP26&lt;$C$18,MWP26&gt;($C$18+9)),0,IF($F$2=1,IF($F$53&lt;(INDEX($G$33:$AJ$33,MATCH($E$18,$G$31:$AJ$31))),MWP$28,MWP$38),MWP$28))</f>
        <v>0</v>
      </c>
      <c r="MWS53" s="775">
        <f t="shared" si="6568"/>
        <v>0</v>
      </c>
      <c r="MWT53" s="775">
        <f t="shared" ref="MWT53" si="6569">IF(OR(MWR26&lt;$C$18,MWR26&gt;($C$18+9)),0,IF($F$2=1,IF($F$53&lt;(INDEX($G$33:$AJ$33,MATCH($E$18,$G$31:$AJ$31))),MWR$28,MWR$38),MWR$28))</f>
        <v>0</v>
      </c>
      <c r="MWU53" s="775">
        <f t="shared" ref="MWU53:MWV53" si="6570">IF(OR(MWS26&lt;$C$18,MWS26&gt;($C$18+9)),0,IF($F$2=1,IF($F$53&lt;(INDEX($G$33:$AJ$33,MATCH($E$18,$G$31:$AJ$31))),MWS$28,MWS$38),MWS$28))</f>
        <v>0</v>
      </c>
      <c r="MWV53" s="775">
        <f t="shared" si="6570"/>
        <v>0</v>
      </c>
      <c r="MWW53" s="775">
        <f t="shared" ref="MWW53" si="6571">IF(OR(MWU26&lt;$C$18,MWU26&gt;($C$18+9)),0,IF($F$2=1,IF($F$53&lt;(INDEX($G$33:$AJ$33,MATCH($E$18,$G$31:$AJ$31))),MWU$28,MWU$38),MWU$28))</f>
        <v>0</v>
      </c>
      <c r="MWX53" s="775">
        <f t="shared" ref="MWX53:MWY53" si="6572">IF(OR(MWV26&lt;$C$18,MWV26&gt;($C$18+9)),0,IF($F$2=1,IF($F$53&lt;(INDEX($G$33:$AJ$33,MATCH($E$18,$G$31:$AJ$31))),MWV$28,MWV$38),MWV$28))</f>
        <v>0</v>
      </c>
      <c r="MWY53" s="775">
        <f t="shared" si="6572"/>
        <v>0</v>
      </c>
      <c r="MWZ53" s="775">
        <f t="shared" ref="MWZ53" si="6573">IF(OR(MWX26&lt;$C$18,MWX26&gt;($C$18+9)),0,IF($F$2=1,IF($F$53&lt;(INDEX($G$33:$AJ$33,MATCH($E$18,$G$31:$AJ$31))),MWX$28,MWX$38),MWX$28))</f>
        <v>0</v>
      </c>
      <c r="MXA53" s="775">
        <f t="shared" ref="MXA53:MXB53" si="6574">IF(OR(MWY26&lt;$C$18,MWY26&gt;($C$18+9)),0,IF($F$2=1,IF($F$53&lt;(INDEX($G$33:$AJ$33,MATCH($E$18,$G$31:$AJ$31))),MWY$28,MWY$38),MWY$28))</f>
        <v>0</v>
      </c>
      <c r="MXB53" s="775">
        <f t="shared" si="6574"/>
        <v>0</v>
      </c>
      <c r="MXC53" s="775">
        <f t="shared" ref="MXC53" si="6575">IF(OR(MXA26&lt;$C$18,MXA26&gt;($C$18+9)),0,IF($F$2=1,IF($F$53&lt;(INDEX($G$33:$AJ$33,MATCH($E$18,$G$31:$AJ$31))),MXA$28,MXA$38),MXA$28))</f>
        <v>0</v>
      </c>
      <c r="MXD53" s="775">
        <f t="shared" ref="MXD53:MXE53" si="6576">IF(OR(MXB26&lt;$C$18,MXB26&gt;($C$18+9)),0,IF($F$2=1,IF($F$53&lt;(INDEX($G$33:$AJ$33,MATCH($E$18,$G$31:$AJ$31))),MXB$28,MXB$38),MXB$28))</f>
        <v>0</v>
      </c>
      <c r="MXE53" s="775">
        <f t="shared" si="6576"/>
        <v>0</v>
      </c>
      <c r="MXF53" s="775">
        <f t="shared" ref="MXF53" si="6577">IF(OR(MXD26&lt;$C$18,MXD26&gt;($C$18+9)),0,IF($F$2=1,IF($F$53&lt;(INDEX($G$33:$AJ$33,MATCH($E$18,$G$31:$AJ$31))),MXD$28,MXD$38),MXD$28))</f>
        <v>0</v>
      </c>
      <c r="MXG53" s="775">
        <f t="shared" ref="MXG53:MXH53" si="6578">IF(OR(MXE26&lt;$C$18,MXE26&gt;($C$18+9)),0,IF($F$2=1,IF($F$53&lt;(INDEX($G$33:$AJ$33,MATCH($E$18,$G$31:$AJ$31))),MXE$28,MXE$38),MXE$28))</f>
        <v>0</v>
      </c>
      <c r="MXH53" s="775">
        <f t="shared" si="6578"/>
        <v>0</v>
      </c>
      <c r="MXI53" s="775">
        <f t="shared" ref="MXI53" si="6579">IF(OR(MXG26&lt;$C$18,MXG26&gt;($C$18+9)),0,IF($F$2=1,IF($F$53&lt;(INDEX($G$33:$AJ$33,MATCH($E$18,$G$31:$AJ$31))),MXG$28,MXG$38),MXG$28))</f>
        <v>0</v>
      </c>
      <c r="MXJ53" s="775">
        <f t="shared" ref="MXJ53:MXK53" si="6580">IF(OR(MXH26&lt;$C$18,MXH26&gt;($C$18+9)),0,IF($F$2=1,IF($F$53&lt;(INDEX($G$33:$AJ$33,MATCH($E$18,$G$31:$AJ$31))),MXH$28,MXH$38),MXH$28))</f>
        <v>0</v>
      </c>
      <c r="MXK53" s="775">
        <f t="shared" si="6580"/>
        <v>0</v>
      </c>
      <c r="MXL53" s="775">
        <f t="shared" ref="MXL53" si="6581">IF(OR(MXJ26&lt;$C$18,MXJ26&gt;($C$18+9)),0,IF($F$2=1,IF($F$53&lt;(INDEX($G$33:$AJ$33,MATCH($E$18,$G$31:$AJ$31))),MXJ$28,MXJ$38),MXJ$28))</f>
        <v>0</v>
      </c>
      <c r="MXM53" s="775">
        <f t="shared" ref="MXM53:MXN53" si="6582">IF(OR(MXK26&lt;$C$18,MXK26&gt;($C$18+9)),0,IF($F$2=1,IF($F$53&lt;(INDEX($G$33:$AJ$33,MATCH($E$18,$G$31:$AJ$31))),MXK$28,MXK$38),MXK$28))</f>
        <v>0</v>
      </c>
      <c r="MXN53" s="775">
        <f t="shared" si="6582"/>
        <v>0</v>
      </c>
      <c r="MXO53" s="775">
        <f t="shared" ref="MXO53" si="6583">IF(OR(MXM26&lt;$C$18,MXM26&gt;($C$18+9)),0,IF($F$2=1,IF($F$53&lt;(INDEX($G$33:$AJ$33,MATCH($E$18,$G$31:$AJ$31))),MXM$28,MXM$38),MXM$28))</f>
        <v>0</v>
      </c>
      <c r="MXP53" s="775">
        <f t="shared" ref="MXP53:MXQ53" si="6584">IF(OR(MXN26&lt;$C$18,MXN26&gt;($C$18+9)),0,IF($F$2=1,IF($F$53&lt;(INDEX($G$33:$AJ$33,MATCH($E$18,$G$31:$AJ$31))),MXN$28,MXN$38),MXN$28))</f>
        <v>0</v>
      </c>
      <c r="MXQ53" s="775">
        <f t="shared" si="6584"/>
        <v>0</v>
      </c>
      <c r="MXR53" s="775">
        <f t="shared" ref="MXR53" si="6585">IF(OR(MXP26&lt;$C$18,MXP26&gt;($C$18+9)),0,IF($F$2=1,IF($F$53&lt;(INDEX($G$33:$AJ$33,MATCH($E$18,$G$31:$AJ$31))),MXP$28,MXP$38),MXP$28))</f>
        <v>0</v>
      </c>
      <c r="MXS53" s="775">
        <f t="shared" ref="MXS53:MXT53" si="6586">IF(OR(MXQ26&lt;$C$18,MXQ26&gt;($C$18+9)),0,IF($F$2=1,IF($F$53&lt;(INDEX($G$33:$AJ$33,MATCH($E$18,$G$31:$AJ$31))),MXQ$28,MXQ$38),MXQ$28))</f>
        <v>0</v>
      </c>
      <c r="MXT53" s="775">
        <f t="shared" si="6586"/>
        <v>0</v>
      </c>
      <c r="MXU53" s="775">
        <f t="shared" ref="MXU53" si="6587">IF(OR(MXS26&lt;$C$18,MXS26&gt;($C$18+9)),0,IF($F$2=1,IF($F$53&lt;(INDEX($G$33:$AJ$33,MATCH($E$18,$G$31:$AJ$31))),MXS$28,MXS$38),MXS$28))</f>
        <v>0</v>
      </c>
      <c r="MXV53" s="775">
        <f t="shared" ref="MXV53:MXW53" si="6588">IF(OR(MXT26&lt;$C$18,MXT26&gt;($C$18+9)),0,IF($F$2=1,IF($F$53&lt;(INDEX($G$33:$AJ$33,MATCH($E$18,$G$31:$AJ$31))),MXT$28,MXT$38),MXT$28))</f>
        <v>0</v>
      </c>
      <c r="MXW53" s="775">
        <f t="shared" si="6588"/>
        <v>0</v>
      </c>
      <c r="MXX53" s="775">
        <f t="shared" ref="MXX53" si="6589">IF(OR(MXV26&lt;$C$18,MXV26&gt;($C$18+9)),0,IF($F$2=1,IF($F$53&lt;(INDEX($G$33:$AJ$33,MATCH($E$18,$G$31:$AJ$31))),MXV$28,MXV$38),MXV$28))</f>
        <v>0</v>
      </c>
      <c r="MXY53" s="775">
        <f t="shared" ref="MXY53:MXZ53" si="6590">IF(OR(MXW26&lt;$C$18,MXW26&gt;($C$18+9)),0,IF($F$2=1,IF($F$53&lt;(INDEX($G$33:$AJ$33,MATCH($E$18,$G$31:$AJ$31))),MXW$28,MXW$38),MXW$28))</f>
        <v>0</v>
      </c>
      <c r="MXZ53" s="775">
        <f t="shared" si="6590"/>
        <v>0</v>
      </c>
      <c r="MYA53" s="775">
        <f t="shared" ref="MYA53" si="6591">IF(OR(MXY26&lt;$C$18,MXY26&gt;($C$18+9)),0,IF($F$2=1,IF($F$53&lt;(INDEX($G$33:$AJ$33,MATCH($E$18,$G$31:$AJ$31))),MXY$28,MXY$38),MXY$28))</f>
        <v>0</v>
      </c>
      <c r="MYB53" s="775">
        <f t="shared" ref="MYB53:MYC53" si="6592">IF(OR(MXZ26&lt;$C$18,MXZ26&gt;($C$18+9)),0,IF($F$2=1,IF($F$53&lt;(INDEX($G$33:$AJ$33,MATCH($E$18,$G$31:$AJ$31))),MXZ$28,MXZ$38),MXZ$28))</f>
        <v>0</v>
      </c>
      <c r="MYC53" s="775">
        <f t="shared" si="6592"/>
        <v>0</v>
      </c>
      <c r="MYD53" s="775">
        <f t="shared" ref="MYD53" si="6593">IF(OR(MYB26&lt;$C$18,MYB26&gt;($C$18+9)),0,IF($F$2=1,IF($F$53&lt;(INDEX($G$33:$AJ$33,MATCH($E$18,$G$31:$AJ$31))),MYB$28,MYB$38),MYB$28))</f>
        <v>0</v>
      </c>
      <c r="MYE53" s="775">
        <f t="shared" ref="MYE53:MYF53" si="6594">IF(OR(MYC26&lt;$C$18,MYC26&gt;($C$18+9)),0,IF($F$2=1,IF($F$53&lt;(INDEX($G$33:$AJ$33,MATCH($E$18,$G$31:$AJ$31))),MYC$28,MYC$38),MYC$28))</f>
        <v>0</v>
      </c>
      <c r="MYF53" s="775">
        <f t="shared" si="6594"/>
        <v>0</v>
      </c>
      <c r="MYG53" s="775">
        <f t="shared" ref="MYG53" si="6595">IF(OR(MYE26&lt;$C$18,MYE26&gt;($C$18+9)),0,IF($F$2=1,IF($F$53&lt;(INDEX($G$33:$AJ$33,MATCH($E$18,$G$31:$AJ$31))),MYE$28,MYE$38),MYE$28))</f>
        <v>0</v>
      </c>
      <c r="MYH53" s="775">
        <f t="shared" ref="MYH53:MYI53" si="6596">IF(OR(MYF26&lt;$C$18,MYF26&gt;($C$18+9)),0,IF($F$2=1,IF($F$53&lt;(INDEX($G$33:$AJ$33,MATCH($E$18,$G$31:$AJ$31))),MYF$28,MYF$38),MYF$28))</f>
        <v>0</v>
      </c>
      <c r="MYI53" s="775">
        <f t="shared" si="6596"/>
        <v>0</v>
      </c>
      <c r="MYJ53" s="775">
        <f t="shared" ref="MYJ53" si="6597">IF(OR(MYH26&lt;$C$18,MYH26&gt;($C$18+9)),0,IF($F$2=1,IF($F$53&lt;(INDEX($G$33:$AJ$33,MATCH($E$18,$G$31:$AJ$31))),MYH$28,MYH$38),MYH$28))</f>
        <v>0</v>
      </c>
      <c r="MYK53" s="775">
        <f t="shared" ref="MYK53:MYL53" si="6598">IF(OR(MYI26&lt;$C$18,MYI26&gt;($C$18+9)),0,IF($F$2=1,IF($F$53&lt;(INDEX($G$33:$AJ$33,MATCH($E$18,$G$31:$AJ$31))),MYI$28,MYI$38),MYI$28))</f>
        <v>0</v>
      </c>
      <c r="MYL53" s="775">
        <f t="shared" si="6598"/>
        <v>0</v>
      </c>
      <c r="MYM53" s="775">
        <f t="shared" ref="MYM53" si="6599">IF(OR(MYK26&lt;$C$18,MYK26&gt;($C$18+9)),0,IF($F$2=1,IF($F$53&lt;(INDEX($G$33:$AJ$33,MATCH($E$18,$G$31:$AJ$31))),MYK$28,MYK$38),MYK$28))</f>
        <v>0</v>
      </c>
      <c r="MYN53" s="775">
        <f t="shared" ref="MYN53:MYO53" si="6600">IF(OR(MYL26&lt;$C$18,MYL26&gt;($C$18+9)),0,IF($F$2=1,IF($F$53&lt;(INDEX($G$33:$AJ$33,MATCH($E$18,$G$31:$AJ$31))),MYL$28,MYL$38),MYL$28))</f>
        <v>0</v>
      </c>
      <c r="MYO53" s="775">
        <f t="shared" si="6600"/>
        <v>0</v>
      </c>
      <c r="MYP53" s="775">
        <f t="shared" ref="MYP53" si="6601">IF(OR(MYN26&lt;$C$18,MYN26&gt;($C$18+9)),0,IF($F$2=1,IF($F$53&lt;(INDEX($G$33:$AJ$33,MATCH($E$18,$G$31:$AJ$31))),MYN$28,MYN$38),MYN$28))</f>
        <v>0</v>
      </c>
      <c r="MYQ53" s="775">
        <f t="shared" ref="MYQ53:MYR53" si="6602">IF(OR(MYO26&lt;$C$18,MYO26&gt;($C$18+9)),0,IF($F$2=1,IF($F$53&lt;(INDEX($G$33:$AJ$33,MATCH($E$18,$G$31:$AJ$31))),MYO$28,MYO$38),MYO$28))</f>
        <v>0</v>
      </c>
      <c r="MYR53" s="775">
        <f t="shared" si="6602"/>
        <v>0</v>
      </c>
      <c r="MYS53" s="775">
        <f t="shared" ref="MYS53" si="6603">IF(OR(MYQ26&lt;$C$18,MYQ26&gt;($C$18+9)),0,IF($F$2=1,IF($F$53&lt;(INDEX($G$33:$AJ$33,MATCH($E$18,$G$31:$AJ$31))),MYQ$28,MYQ$38),MYQ$28))</f>
        <v>0</v>
      </c>
      <c r="MYT53" s="775">
        <f t="shared" ref="MYT53:MYU53" si="6604">IF(OR(MYR26&lt;$C$18,MYR26&gt;($C$18+9)),0,IF($F$2=1,IF($F$53&lt;(INDEX($G$33:$AJ$33,MATCH($E$18,$G$31:$AJ$31))),MYR$28,MYR$38),MYR$28))</f>
        <v>0</v>
      </c>
      <c r="MYU53" s="775">
        <f t="shared" si="6604"/>
        <v>0</v>
      </c>
      <c r="MYV53" s="775">
        <f t="shared" ref="MYV53" si="6605">IF(OR(MYT26&lt;$C$18,MYT26&gt;($C$18+9)),0,IF($F$2=1,IF($F$53&lt;(INDEX($G$33:$AJ$33,MATCH($E$18,$G$31:$AJ$31))),MYT$28,MYT$38),MYT$28))</f>
        <v>0</v>
      </c>
      <c r="MYW53" s="775">
        <f t="shared" ref="MYW53:MYX53" si="6606">IF(OR(MYU26&lt;$C$18,MYU26&gt;($C$18+9)),0,IF($F$2=1,IF($F$53&lt;(INDEX($G$33:$AJ$33,MATCH($E$18,$G$31:$AJ$31))),MYU$28,MYU$38),MYU$28))</f>
        <v>0</v>
      </c>
      <c r="MYX53" s="775">
        <f t="shared" si="6606"/>
        <v>0</v>
      </c>
      <c r="MYY53" s="775">
        <f t="shared" ref="MYY53" si="6607">IF(OR(MYW26&lt;$C$18,MYW26&gt;($C$18+9)),0,IF($F$2=1,IF($F$53&lt;(INDEX($G$33:$AJ$33,MATCH($E$18,$G$31:$AJ$31))),MYW$28,MYW$38),MYW$28))</f>
        <v>0</v>
      </c>
      <c r="MYZ53" s="775">
        <f t="shared" ref="MYZ53:MZA53" si="6608">IF(OR(MYX26&lt;$C$18,MYX26&gt;($C$18+9)),0,IF($F$2=1,IF($F$53&lt;(INDEX($G$33:$AJ$33,MATCH($E$18,$G$31:$AJ$31))),MYX$28,MYX$38),MYX$28))</f>
        <v>0</v>
      </c>
      <c r="MZA53" s="775">
        <f t="shared" si="6608"/>
        <v>0</v>
      </c>
      <c r="MZB53" s="775">
        <f t="shared" ref="MZB53" si="6609">IF(OR(MYZ26&lt;$C$18,MYZ26&gt;($C$18+9)),0,IF($F$2=1,IF($F$53&lt;(INDEX($G$33:$AJ$33,MATCH($E$18,$G$31:$AJ$31))),MYZ$28,MYZ$38),MYZ$28))</f>
        <v>0</v>
      </c>
      <c r="MZC53" s="775">
        <f t="shared" ref="MZC53:MZD53" si="6610">IF(OR(MZA26&lt;$C$18,MZA26&gt;($C$18+9)),0,IF($F$2=1,IF($F$53&lt;(INDEX($G$33:$AJ$33,MATCH($E$18,$G$31:$AJ$31))),MZA$28,MZA$38),MZA$28))</f>
        <v>0</v>
      </c>
      <c r="MZD53" s="775">
        <f t="shared" si="6610"/>
        <v>0</v>
      </c>
      <c r="MZE53" s="775">
        <f t="shared" ref="MZE53" si="6611">IF(OR(MZC26&lt;$C$18,MZC26&gt;($C$18+9)),0,IF($F$2=1,IF($F$53&lt;(INDEX($G$33:$AJ$33,MATCH($E$18,$G$31:$AJ$31))),MZC$28,MZC$38),MZC$28))</f>
        <v>0</v>
      </c>
      <c r="MZF53" s="775">
        <f t="shared" ref="MZF53:MZG53" si="6612">IF(OR(MZD26&lt;$C$18,MZD26&gt;($C$18+9)),0,IF($F$2=1,IF($F$53&lt;(INDEX($G$33:$AJ$33,MATCH($E$18,$G$31:$AJ$31))),MZD$28,MZD$38),MZD$28))</f>
        <v>0</v>
      </c>
      <c r="MZG53" s="775">
        <f t="shared" si="6612"/>
        <v>0</v>
      </c>
      <c r="MZH53" s="775">
        <f t="shared" ref="MZH53" si="6613">IF(OR(MZF26&lt;$C$18,MZF26&gt;($C$18+9)),0,IF($F$2=1,IF($F$53&lt;(INDEX($G$33:$AJ$33,MATCH($E$18,$G$31:$AJ$31))),MZF$28,MZF$38),MZF$28))</f>
        <v>0</v>
      </c>
      <c r="MZI53" s="775">
        <f t="shared" ref="MZI53:MZJ53" si="6614">IF(OR(MZG26&lt;$C$18,MZG26&gt;($C$18+9)),0,IF($F$2=1,IF($F$53&lt;(INDEX($G$33:$AJ$33,MATCH($E$18,$G$31:$AJ$31))),MZG$28,MZG$38),MZG$28))</f>
        <v>0</v>
      </c>
      <c r="MZJ53" s="775">
        <f t="shared" si="6614"/>
        <v>0</v>
      </c>
      <c r="MZK53" s="775">
        <f t="shared" ref="MZK53" si="6615">IF(OR(MZI26&lt;$C$18,MZI26&gt;($C$18+9)),0,IF($F$2=1,IF($F$53&lt;(INDEX($G$33:$AJ$33,MATCH($E$18,$G$31:$AJ$31))),MZI$28,MZI$38),MZI$28))</f>
        <v>0</v>
      </c>
      <c r="MZL53" s="775">
        <f t="shared" ref="MZL53:MZM53" si="6616">IF(OR(MZJ26&lt;$C$18,MZJ26&gt;($C$18+9)),0,IF($F$2=1,IF($F$53&lt;(INDEX($G$33:$AJ$33,MATCH($E$18,$G$31:$AJ$31))),MZJ$28,MZJ$38),MZJ$28))</f>
        <v>0</v>
      </c>
      <c r="MZM53" s="775">
        <f t="shared" si="6616"/>
        <v>0</v>
      </c>
      <c r="MZN53" s="775">
        <f t="shared" ref="MZN53" si="6617">IF(OR(MZL26&lt;$C$18,MZL26&gt;($C$18+9)),0,IF($F$2=1,IF($F$53&lt;(INDEX($G$33:$AJ$33,MATCH($E$18,$G$31:$AJ$31))),MZL$28,MZL$38),MZL$28))</f>
        <v>0</v>
      </c>
      <c r="MZO53" s="775">
        <f t="shared" ref="MZO53:MZP53" si="6618">IF(OR(MZM26&lt;$C$18,MZM26&gt;($C$18+9)),0,IF($F$2=1,IF($F$53&lt;(INDEX($G$33:$AJ$33,MATCH($E$18,$G$31:$AJ$31))),MZM$28,MZM$38),MZM$28))</f>
        <v>0</v>
      </c>
      <c r="MZP53" s="775">
        <f t="shared" si="6618"/>
        <v>0</v>
      </c>
      <c r="MZQ53" s="775">
        <f t="shared" ref="MZQ53" si="6619">IF(OR(MZO26&lt;$C$18,MZO26&gt;($C$18+9)),0,IF($F$2=1,IF($F$53&lt;(INDEX($G$33:$AJ$33,MATCH($E$18,$G$31:$AJ$31))),MZO$28,MZO$38),MZO$28))</f>
        <v>0</v>
      </c>
      <c r="MZR53" s="775">
        <f t="shared" ref="MZR53:MZS53" si="6620">IF(OR(MZP26&lt;$C$18,MZP26&gt;($C$18+9)),0,IF($F$2=1,IF($F$53&lt;(INDEX($G$33:$AJ$33,MATCH($E$18,$G$31:$AJ$31))),MZP$28,MZP$38),MZP$28))</f>
        <v>0</v>
      </c>
      <c r="MZS53" s="775">
        <f t="shared" si="6620"/>
        <v>0</v>
      </c>
      <c r="MZT53" s="775">
        <f t="shared" ref="MZT53" si="6621">IF(OR(MZR26&lt;$C$18,MZR26&gt;($C$18+9)),0,IF($F$2=1,IF($F$53&lt;(INDEX($G$33:$AJ$33,MATCH($E$18,$G$31:$AJ$31))),MZR$28,MZR$38),MZR$28))</f>
        <v>0</v>
      </c>
      <c r="MZU53" s="775">
        <f t="shared" ref="MZU53:MZV53" si="6622">IF(OR(MZS26&lt;$C$18,MZS26&gt;($C$18+9)),0,IF($F$2=1,IF($F$53&lt;(INDEX($G$33:$AJ$33,MATCH($E$18,$G$31:$AJ$31))),MZS$28,MZS$38),MZS$28))</f>
        <v>0</v>
      </c>
      <c r="MZV53" s="775">
        <f t="shared" si="6622"/>
        <v>0</v>
      </c>
      <c r="MZW53" s="775">
        <f t="shared" ref="MZW53" si="6623">IF(OR(MZU26&lt;$C$18,MZU26&gt;($C$18+9)),0,IF($F$2=1,IF($F$53&lt;(INDEX($G$33:$AJ$33,MATCH($E$18,$G$31:$AJ$31))),MZU$28,MZU$38),MZU$28))</f>
        <v>0</v>
      </c>
      <c r="MZX53" s="775">
        <f t="shared" ref="MZX53:MZY53" si="6624">IF(OR(MZV26&lt;$C$18,MZV26&gt;($C$18+9)),0,IF($F$2=1,IF($F$53&lt;(INDEX($G$33:$AJ$33,MATCH($E$18,$G$31:$AJ$31))),MZV$28,MZV$38),MZV$28))</f>
        <v>0</v>
      </c>
      <c r="MZY53" s="775">
        <f t="shared" si="6624"/>
        <v>0</v>
      </c>
      <c r="MZZ53" s="775">
        <f t="shared" ref="MZZ53" si="6625">IF(OR(MZX26&lt;$C$18,MZX26&gt;($C$18+9)),0,IF($F$2=1,IF($F$53&lt;(INDEX($G$33:$AJ$33,MATCH($E$18,$G$31:$AJ$31))),MZX$28,MZX$38),MZX$28))</f>
        <v>0</v>
      </c>
      <c r="NAA53" s="775">
        <f t="shared" ref="NAA53:NAB53" si="6626">IF(OR(MZY26&lt;$C$18,MZY26&gt;($C$18+9)),0,IF($F$2=1,IF($F$53&lt;(INDEX($G$33:$AJ$33,MATCH($E$18,$G$31:$AJ$31))),MZY$28,MZY$38),MZY$28))</f>
        <v>0</v>
      </c>
      <c r="NAB53" s="775">
        <f t="shared" si="6626"/>
        <v>0</v>
      </c>
      <c r="NAC53" s="775">
        <f t="shared" ref="NAC53" si="6627">IF(OR(NAA26&lt;$C$18,NAA26&gt;($C$18+9)),0,IF($F$2=1,IF($F$53&lt;(INDEX($G$33:$AJ$33,MATCH($E$18,$G$31:$AJ$31))),NAA$28,NAA$38),NAA$28))</f>
        <v>0</v>
      </c>
      <c r="NAD53" s="775">
        <f t="shared" ref="NAD53:NAE53" si="6628">IF(OR(NAB26&lt;$C$18,NAB26&gt;($C$18+9)),0,IF($F$2=1,IF($F$53&lt;(INDEX($G$33:$AJ$33,MATCH($E$18,$G$31:$AJ$31))),NAB$28,NAB$38),NAB$28))</f>
        <v>0</v>
      </c>
      <c r="NAE53" s="775">
        <f t="shared" si="6628"/>
        <v>0</v>
      </c>
      <c r="NAF53" s="775">
        <f t="shared" ref="NAF53" si="6629">IF(OR(NAD26&lt;$C$18,NAD26&gt;($C$18+9)),0,IF($F$2=1,IF($F$53&lt;(INDEX($G$33:$AJ$33,MATCH($E$18,$G$31:$AJ$31))),NAD$28,NAD$38),NAD$28))</f>
        <v>0</v>
      </c>
      <c r="NAG53" s="775">
        <f t="shared" ref="NAG53:NAH53" si="6630">IF(OR(NAE26&lt;$C$18,NAE26&gt;($C$18+9)),0,IF($F$2=1,IF($F$53&lt;(INDEX($G$33:$AJ$33,MATCH($E$18,$G$31:$AJ$31))),NAE$28,NAE$38),NAE$28))</f>
        <v>0</v>
      </c>
      <c r="NAH53" s="775">
        <f t="shared" si="6630"/>
        <v>0</v>
      </c>
      <c r="NAI53" s="775">
        <f t="shared" ref="NAI53" si="6631">IF(OR(NAG26&lt;$C$18,NAG26&gt;($C$18+9)),0,IF($F$2=1,IF($F$53&lt;(INDEX($G$33:$AJ$33,MATCH($E$18,$G$31:$AJ$31))),NAG$28,NAG$38),NAG$28))</f>
        <v>0</v>
      </c>
      <c r="NAJ53" s="775">
        <f t="shared" ref="NAJ53:NAK53" si="6632">IF(OR(NAH26&lt;$C$18,NAH26&gt;($C$18+9)),0,IF($F$2=1,IF($F$53&lt;(INDEX($G$33:$AJ$33,MATCH($E$18,$G$31:$AJ$31))),NAH$28,NAH$38),NAH$28))</f>
        <v>0</v>
      </c>
      <c r="NAK53" s="775">
        <f t="shared" si="6632"/>
        <v>0</v>
      </c>
      <c r="NAL53" s="775">
        <f t="shared" ref="NAL53" si="6633">IF(OR(NAJ26&lt;$C$18,NAJ26&gt;($C$18+9)),0,IF($F$2=1,IF($F$53&lt;(INDEX($G$33:$AJ$33,MATCH($E$18,$G$31:$AJ$31))),NAJ$28,NAJ$38),NAJ$28))</f>
        <v>0</v>
      </c>
      <c r="NAM53" s="775">
        <f t="shared" ref="NAM53:NAN53" si="6634">IF(OR(NAK26&lt;$C$18,NAK26&gt;($C$18+9)),0,IF($F$2=1,IF($F$53&lt;(INDEX($G$33:$AJ$33,MATCH($E$18,$G$31:$AJ$31))),NAK$28,NAK$38),NAK$28))</f>
        <v>0</v>
      </c>
      <c r="NAN53" s="775">
        <f t="shared" si="6634"/>
        <v>0</v>
      </c>
      <c r="NAO53" s="775">
        <f t="shared" ref="NAO53" si="6635">IF(OR(NAM26&lt;$C$18,NAM26&gt;($C$18+9)),0,IF($F$2=1,IF($F$53&lt;(INDEX($G$33:$AJ$33,MATCH($E$18,$G$31:$AJ$31))),NAM$28,NAM$38),NAM$28))</f>
        <v>0</v>
      </c>
      <c r="NAP53" s="775">
        <f t="shared" ref="NAP53:NAQ53" si="6636">IF(OR(NAN26&lt;$C$18,NAN26&gt;($C$18+9)),0,IF($F$2=1,IF($F$53&lt;(INDEX($G$33:$AJ$33,MATCH($E$18,$G$31:$AJ$31))),NAN$28,NAN$38),NAN$28))</f>
        <v>0</v>
      </c>
      <c r="NAQ53" s="775">
        <f t="shared" si="6636"/>
        <v>0</v>
      </c>
      <c r="NAR53" s="775">
        <f t="shared" ref="NAR53" si="6637">IF(OR(NAP26&lt;$C$18,NAP26&gt;($C$18+9)),0,IF($F$2=1,IF($F$53&lt;(INDEX($G$33:$AJ$33,MATCH($E$18,$G$31:$AJ$31))),NAP$28,NAP$38),NAP$28))</f>
        <v>0</v>
      </c>
      <c r="NAS53" s="775">
        <f t="shared" ref="NAS53:NAT53" si="6638">IF(OR(NAQ26&lt;$C$18,NAQ26&gt;($C$18+9)),0,IF($F$2=1,IF($F$53&lt;(INDEX($G$33:$AJ$33,MATCH($E$18,$G$31:$AJ$31))),NAQ$28,NAQ$38),NAQ$28))</f>
        <v>0</v>
      </c>
      <c r="NAT53" s="775">
        <f t="shared" si="6638"/>
        <v>0</v>
      </c>
      <c r="NAU53" s="775">
        <f t="shared" ref="NAU53" si="6639">IF(OR(NAS26&lt;$C$18,NAS26&gt;($C$18+9)),0,IF($F$2=1,IF($F$53&lt;(INDEX($G$33:$AJ$33,MATCH($E$18,$G$31:$AJ$31))),NAS$28,NAS$38),NAS$28))</f>
        <v>0</v>
      </c>
      <c r="NAV53" s="775">
        <f t="shared" ref="NAV53:NAW53" si="6640">IF(OR(NAT26&lt;$C$18,NAT26&gt;($C$18+9)),0,IF($F$2=1,IF($F$53&lt;(INDEX($G$33:$AJ$33,MATCH($E$18,$G$31:$AJ$31))),NAT$28,NAT$38),NAT$28))</f>
        <v>0</v>
      </c>
      <c r="NAW53" s="775">
        <f t="shared" si="6640"/>
        <v>0</v>
      </c>
      <c r="NAX53" s="775">
        <f t="shared" ref="NAX53" si="6641">IF(OR(NAV26&lt;$C$18,NAV26&gt;($C$18+9)),0,IF($F$2=1,IF($F$53&lt;(INDEX($G$33:$AJ$33,MATCH($E$18,$G$31:$AJ$31))),NAV$28,NAV$38),NAV$28))</f>
        <v>0</v>
      </c>
      <c r="NAY53" s="775">
        <f t="shared" ref="NAY53:NAZ53" si="6642">IF(OR(NAW26&lt;$C$18,NAW26&gt;($C$18+9)),0,IF($F$2=1,IF($F$53&lt;(INDEX($G$33:$AJ$33,MATCH($E$18,$G$31:$AJ$31))),NAW$28,NAW$38),NAW$28))</f>
        <v>0</v>
      </c>
      <c r="NAZ53" s="775">
        <f t="shared" si="6642"/>
        <v>0</v>
      </c>
      <c r="NBA53" s="775">
        <f t="shared" ref="NBA53" si="6643">IF(OR(NAY26&lt;$C$18,NAY26&gt;($C$18+9)),0,IF($F$2=1,IF($F$53&lt;(INDEX($G$33:$AJ$33,MATCH($E$18,$G$31:$AJ$31))),NAY$28,NAY$38),NAY$28))</f>
        <v>0</v>
      </c>
      <c r="NBB53" s="775">
        <f t="shared" ref="NBB53:NBC53" si="6644">IF(OR(NAZ26&lt;$C$18,NAZ26&gt;($C$18+9)),0,IF($F$2=1,IF($F$53&lt;(INDEX($G$33:$AJ$33,MATCH($E$18,$G$31:$AJ$31))),NAZ$28,NAZ$38),NAZ$28))</f>
        <v>0</v>
      </c>
      <c r="NBC53" s="775">
        <f t="shared" si="6644"/>
        <v>0</v>
      </c>
      <c r="NBD53" s="775">
        <f t="shared" ref="NBD53" si="6645">IF(OR(NBB26&lt;$C$18,NBB26&gt;($C$18+9)),0,IF($F$2=1,IF($F$53&lt;(INDEX($G$33:$AJ$33,MATCH($E$18,$G$31:$AJ$31))),NBB$28,NBB$38),NBB$28))</f>
        <v>0</v>
      </c>
      <c r="NBE53" s="775">
        <f t="shared" ref="NBE53:NBF53" si="6646">IF(OR(NBC26&lt;$C$18,NBC26&gt;($C$18+9)),0,IF($F$2=1,IF($F$53&lt;(INDEX($G$33:$AJ$33,MATCH($E$18,$G$31:$AJ$31))),NBC$28,NBC$38),NBC$28))</f>
        <v>0</v>
      </c>
      <c r="NBF53" s="775">
        <f t="shared" si="6646"/>
        <v>0</v>
      </c>
      <c r="NBG53" s="775">
        <f t="shared" ref="NBG53" si="6647">IF(OR(NBE26&lt;$C$18,NBE26&gt;($C$18+9)),0,IF($F$2=1,IF($F$53&lt;(INDEX($G$33:$AJ$33,MATCH($E$18,$G$31:$AJ$31))),NBE$28,NBE$38),NBE$28))</f>
        <v>0</v>
      </c>
      <c r="NBH53" s="775">
        <f t="shared" ref="NBH53:NBI53" si="6648">IF(OR(NBF26&lt;$C$18,NBF26&gt;($C$18+9)),0,IF($F$2=1,IF($F$53&lt;(INDEX($G$33:$AJ$33,MATCH($E$18,$G$31:$AJ$31))),NBF$28,NBF$38),NBF$28))</f>
        <v>0</v>
      </c>
      <c r="NBI53" s="775">
        <f t="shared" si="6648"/>
        <v>0</v>
      </c>
      <c r="NBJ53" s="775">
        <f t="shared" ref="NBJ53" si="6649">IF(OR(NBH26&lt;$C$18,NBH26&gt;($C$18+9)),0,IF($F$2=1,IF($F$53&lt;(INDEX($G$33:$AJ$33,MATCH($E$18,$G$31:$AJ$31))),NBH$28,NBH$38),NBH$28))</f>
        <v>0</v>
      </c>
      <c r="NBK53" s="775">
        <f t="shared" ref="NBK53:NBL53" si="6650">IF(OR(NBI26&lt;$C$18,NBI26&gt;($C$18+9)),0,IF($F$2=1,IF($F$53&lt;(INDEX($G$33:$AJ$33,MATCH($E$18,$G$31:$AJ$31))),NBI$28,NBI$38),NBI$28))</f>
        <v>0</v>
      </c>
      <c r="NBL53" s="775">
        <f t="shared" si="6650"/>
        <v>0</v>
      </c>
      <c r="NBM53" s="775">
        <f t="shared" ref="NBM53" si="6651">IF(OR(NBK26&lt;$C$18,NBK26&gt;($C$18+9)),0,IF($F$2=1,IF($F$53&lt;(INDEX($G$33:$AJ$33,MATCH($E$18,$G$31:$AJ$31))),NBK$28,NBK$38),NBK$28))</f>
        <v>0</v>
      </c>
      <c r="NBN53" s="775">
        <f t="shared" ref="NBN53:NBO53" si="6652">IF(OR(NBL26&lt;$C$18,NBL26&gt;($C$18+9)),0,IF($F$2=1,IF($F$53&lt;(INDEX($G$33:$AJ$33,MATCH($E$18,$G$31:$AJ$31))),NBL$28,NBL$38),NBL$28))</f>
        <v>0</v>
      </c>
      <c r="NBO53" s="775">
        <f t="shared" si="6652"/>
        <v>0</v>
      </c>
      <c r="NBP53" s="775">
        <f t="shared" ref="NBP53" si="6653">IF(OR(NBN26&lt;$C$18,NBN26&gt;($C$18+9)),0,IF($F$2=1,IF($F$53&lt;(INDEX($G$33:$AJ$33,MATCH($E$18,$G$31:$AJ$31))),NBN$28,NBN$38),NBN$28))</f>
        <v>0</v>
      </c>
      <c r="NBQ53" s="775">
        <f t="shared" ref="NBQ53:NBR53" si="6654">IF(OR(NBO26&lt;$C$18,NBO26&gt;($C$18+9)),0,IF($F$2=1,IF($F$53&lt;(INDEX($G$33:$AJ$33,MATCH($E$18,$G$31:$AJ$31))),NBO$28,NBO$38),NBO$28))</f>
        <v>0</v>
      </c>
      <c r="NBR53" s="775">
        <f t="shared" si="6654"/>
        <v>0</v>
      </c>
      <c r="NBS53" s="775">
        <f t="shared" ref="NBS53" si="6655">IF(OR(NBQ26&lt;$C$18,NBQ26&gt;($C$18+9)),0,IF($F$2=1,IF($F$53&lt;(INDEX($G$33:$AJ$33,MATCH($E$18,$G$31:$AJ$31))),NBQ$28,NBQ$38),NBQ$28))</f>
        <v>0</v>
      </c>
      <c r="NBT53" s="775">
        <f t="shared" ref="NBT53:NBU53" si="6656">IF(OR(NBR26&lt;$C$18,NBR26&gt;($C$18+9)),0,IF($F$2=1,IF($F$53&lt;(INDEX($G$33:$AJ$33,MATCH($E$18,$G$31:$AJ$31))),NBR$28,NBR$38),NBR$28))</f>
        <v>0</v>
      </c>
      <c r="NBU53" s="775">
        <f t="shared" si="6656"/>
        <v>0</v>
      </c>
      <c r="NBV53" s="775">
        <f t="shared" ref="NBV53" si="6657">IF(OR(NBT26&lt;$C$18,NBT26&gt;($C$18+9)),0,IF($F$2=1,IF($F$53&lt;(INDEX($G$33:$AJ$33,MATCH($E$18,$G$31:$AJ$31))),NBT$28,NBT$38),NBT$28))</f>
        <v>0</v>
      </c>
      <c r="NBW53" s="775">
        <f t="shared" ref="NBW53:NBX53" si="6658">IF(OR(NBU26&lt;$C$18,NBU26&gt;($C$18+9)),0,IF($F$2=1,IF($F$53&lt;(INDEX($G$33:$AJ$33,MATCH($E$18,$G$31:$AJ$31))),NBU$28,NBU$38),NBU$28))</f>
        <v>0</v>
      </c>
      <c r="NBX53" s="775">
        <f t="shared" si="6658"/>
        <v>0</v>
      </c>
      <c r="NBY53" s="775">
        <f t="shared" ref="NBY53" si="6659">IF(OR(NBW26&lt;$C$18,NBW26&gt;($C$18+9)),0,IF($F$2=1,IF($F$53&lt;(INDEX($G$33:$AJ$33,MATCH($E$18,$G$31:$AJ$31))),NBW$28,NBW$38),NBW$28))</f>
        <v>0</v>
      </c>
      <c r="NBZ53" s="775">
        <f t="shared" ref="NBZ53:NCA53" si="6660">IF(OR(NBX26&lt;$C$18,NBX26&gt;($C$18+9)),0,IF($F$2=1,IF($F$53&lt;(INDEX($G$33:$AJ$33,MATCH($E$18,$G$31:$AJ$31))),NBX$28,NBX$38),NBX$28))</f>
        <v>0</v>
      </c>
      <c r="NCA53" s="775">
        <f t="shared" si="6660"/>
        <v>0</v>
      </c>
      <c r="NCB53" s="775">
        <f t="shared" ref="NCB53" si="6661">IF(OR(NBZ26&lt;$C$18,NBZ26&gt;($C$18+9)),0,IF($F$2=1,IF($F$53&lt;(INDEX($G$33:$AJ$33,MATCH($E$18,$G$31:$AJ$31))),NBZ$28,NBZ$38),NBZ$28))</f>
        <v>0</v>
      </c>
      <c r="NCC53" s="775">
        <f t="shared" ref="NCC53:NCD53" si="6662">IF(OR(NCA26&lt;$C$18,NCA26&gt;($C$18+9)),0,IF($F$2=1,IF($F$53&lt;(INDEX($G$33:$AJ$33,MATCH($E$18,$G$31:$AJ$31))),NCA$28,NCA$38),NCA$28))</f>
        <v>0</v>
      </c>
      <c r="NCD53" s="775">
        <f t="shared" si="6662"/>
        <v>0</v>
      </c>
      <c r="NCE53" s="775">
        <f t="shared" ref="NCE53" si="6663">IF(OR(NCC26&lt;$C$18,NCC26&gt;($C$18+9)),0,IF($F$2=1,IF($F$53&lt;(INDEX($G$33:$AJ$33,MATCH($E$18,$G$31:$AJ$31))),NCC$28,NCC$38),NCC$28))</f>
        <v>0</v>
      </c>
      <c r="NCF53" s="775">
        <f t="shared" ref="NCF53:NCG53" si="6664">IF(OR(NCD26&lt;$C$18,NCD26&gt;($C$18+9)),0,IF($F$2=1,IF($F$53&lt;(INDEX($G$33:$AJ$33,MATCH($E$18,$G$31:$AJ$31))),NCD$28,NCD$38),NCD$28))</f>
        <v>0</v>
      </c>
      <c r="NCG53" s="775">
        <f t="shared" si="6664"/>
        <v>0</v>
      </c>
      <c r="NCH53" s="775">
        <f t="shared" ref="NCH53" si="6665">IF(OR(NCF26&lt;$C$18,NCF26&gt;($C$18+9)),0,IF($F$2=1,IF($F$53&lt;(INDEX($G$33:$AJ$33,MATCH($E$18,$G$31:$AJ$31))),NCF$28,NCF$38),NCF$28))</f>
        <v>0</v>
      </c>
      <c r="NCI53" s="775">
        <f t="shared" ref="NCI53:NCJ53" si="6666">IF(OR(NCG26&lt;$C$18,NCG26&gt;($C$18+9)),0,IF($F$2=1,IF($F$53&lt;(INDEX($G$33:$AJ$33,MATCH($E$18,$G$31:$AJ$31))),NCG$28,NCG$38),NCG$28))</f>
        <v>0</v>
      </c>
      <c r="NCJ53" s="775">
        <f t="shared" si="6666"/>
        <v>0</v>
      </c>
      <c r="NCK53" s="775">
        <f t="shared" ref="NCK53" si="6667">IF(OR(NCI26&lt;$C$18,NCI26&gt;($C$18+9)),0,IF($F$2=1,IF($F$53&lt;(INDEX($G$33:$AJ$33,MATCH($E$18,$G$31:$AJ$31))),NCI$28,NCI$38),NCI$28))</f>
        <v>0</v>
      </c>
      <c r="NCL53" s="775">
        <f t="shared" ref="NCL53:NCM53" si="6668">IF(OR(NCJ26&lt;$C$18,NCJ26&gt;($C$18+9)),0,IF($F$2=1,IF($F$53&lt;(INDEX($G$33:$AJ$33,MATCH($E$18,$G$31:$AJ$31))),NCJ$28,NCJ$38),NCJ$28))</f>
        <v>0</v>
      </c>
      <c r="NCM53" s="775">
        <f t="shared" si="6668"/>
        <v>0</v>
      </c>
      <c r="NCN53" s="775">
        <f t="shared" ref="NCN53" si="6669">IF(OR(NCL26&lt;$C$18,NCL26&gt;($C$18+9)),0,IF($F$2=1,IF($F$53&lt;(INDEX($G$33:$AJ$33,MATCH($E$18,$G$31:$AJ$31))),NCL$28,NCL$38),NCL$28))</f>
        <v>0</v>
      </c>
      <c r="NCO53" s="775">
        <f t="shared" ref="NCO53:NCP53" si="6670">IF(OR(NCM26&lt;$C$18,NCM26&gt;($C$18+9)),0,IF($F$2=1,IF($F$53&lt;(INDEX($G$33:$AJ$33,MATCH($E$18,$G$31:$AJ$31))),NCM$28,NCM$38),NCM$28))</f>
        <v>0</v>
      </c>
      <c r="NCP53" s="775">
        <f t="shared" si="6670"/>
        <v>0</v>
      </c>
      <c r="NCQ53" s="775">
        <f t="shared" ref="NCQ53" si="6671">IF(OR(NCO26&lt;$C$18,NCO26&gt;($C$18+9)),0,IF($F$2=1,IF($F$53&lt;(INDEX($G$33:$AJ$33,MATCH($E$18,$G$31:$AJ$31))),NCO$28,NCO$38),NCO$28))</f>
        <v>0</v>
      </c>
      <c r="NCR53" s="775">
        <f t="shared" ref="NCR53:NCS53" si="6672">IF(OR(NCP26&lt;$C$18,NCP26&gt;($C$18+9)),0,IF($F$2=1,IF($F$53&lt;(INDEX($G$33:$AJ$33,MATCH($E$18,$G$31:$AJ$31))),NCP$28,NCP$38),NCP$28))</f>
        <v>0</v>
      </c>
      <c r="NCS53" s="775">
        <f t="shared" si="6672"/>
        <v>0</v>
      </c>
      <c r="NCT53" s="775">
        <f t="shared" ref="NCT53" si="6673">IF(OR(NCR26&lt;$C$18,NCR26&gt;($C$18+9)),0,IF($F$2=1,IF($F$53&lt;(INDEX($G$33:$AJ$33,MATCH($E$18,$G$31:$AJ$31))),NCR$28,NCR$38),NCR$28))</f>
        <v>0</v>
      </c>
      <c r="NCU53" s="775">
        <f t="shared" ref="NCU53:NCV53" si="6674">IF(OR(NCS26&lt;$C$18,NCS26&gt;($C$18+9)),0,IF($F$2=1,IF($F$53&lt;(INDEX($G$33:$AJ$33,MATCH($E$18,$G$31:$AJ$31))),NCS$28,NCS$38),NCS$28))</f>
        <v>0</v>
      </c>
      <c r="NCV53" s="775">
        <f t="shared" si="6674"/>
        <v>0</v>
      </c>
      <c r="NCW53" s="775">
        <f t="shared" ref="NCW53" si="6675">IF(OR(NCU26&lt;$C$18,NCU26&gt;($C$18+9)),0,IF($F$2=1,IF($F$53&lt;(INDEX($G$33:$AJ$33,MATCH($E$18,$G$31:$AJ$31))),NCU$28,NCU$38),NCU$28))</f>
        <v>0</v>
      </c>
      <c r="NCX53" s="775">
        <f t="shared" ref="NCX53:NCY53" si="6676">IF(OR(NCV26&lt;$C$18,NCV26&gt;($C$18+9)),0,IF($F$2=1,IF($F$53&lt;(INDEX($G$33:$AJ$33,MATCH($E$18,$G$31:$AJ$31))),NCV$28,NCV$38),NCV$28))</f>
        <v>0</v>
      </c>
      <c r="NCY53" s="775">
        <f t="shared" si="6676"/>
        <v>0</v>
      </c>
      <c r="NCZ53" s="775">
        <f t="shared" ref="NCZ53" si="6677">IF(OR(NCX26&lt;$C$18,NCX26&gt;($C$18+9)),0,IF($F$2=1,IF($F$53&lt;(INDEX($G$33:$AJ$33,MATCH($E$18,$G$31:$AJ$31))),NCX$28,NCX$38),NCX$28))</f>
        <v>0</v>
      </c>
      <c r="NDA53" s="775">
        <f t="shared" ref="NDA53:NDB53" si="6678">IF(OR(NCY26&lt;$C$18,NCY26&gt;($C$18+9)),0,IF($F$2=1,IF($F$53&lt;(INDEX($G$33:$AJ$33,MATCH($E$18,$G$31:$AJ$31))),NCY$28,NCY$38),NCY$28))</f>
        <v>0</v>
      </c>
      <c r="NDB53" s="775">
        <f t="shared" si="6678"/>
        <v>0</v>
      </c>
      <c r="NDC53" s="775">
        <f t="shared" ref="NDC53" si="6679">IF(OR(NDA26&lt;$C$18,NDA26&gt;($C$18+9)),0,IF($F$2=1,IF($F$53&lt;(INDEX($G$33:$AJ$33,MATCH($E$18,$G$31:$AJ$31))),NDA$28,NDA$38),NDA$28))</f>
        <v>0</v>
      </c>
      <c r="NDD53" s="775">
        <f t="shared" ref="NDD53:NDE53" si="6680">IF(OR(NDB26&lt;$C$18,NDB26&gt;($C$18+9)),0,IF($F$2=1,IF($F$53&lt;(INDEX($G$33:$AJ$33,MATCH($E$18,$G$31:$AJ$31))),NDB$28,NDB$38),NDB$28))</f>
        <v>0</v>
      </c>
      <c r="NDE53" s="775">
        <f t="shared" si="6680"/>
        <v>0</v>
      </c>
      <c r="NDF53" s="775">
        <f t="shared" ref="NDF53" si="6681">IF(OR(NDD26&lt;$C$18,NDD26&gt;($C$18+9)),0,IF($F$2=1,IF($F$53&lt;(INDEX($G$33:$AJ$33,MATCH($E$18,$G$31:$AJ$31))),NDD$28,NDD$38),NDD$28))</f>
        <v>0</v>
      </c>
      <c r="NDG53" s="775">
        <f t="shared" ref="NDG53:NDH53" si="6682">IF(OR(NDE26&lt;$C$18,NDE26&gt;($C$18+9)),0,IF($F$2=1,IF($F$53&lt;(INDEX($G$33:$AJ$33,MATCH($E$18,$G$31:$AJ$31))),NDE$28,NDE$38),NDE$28))</f>
        <v>0</v>
      </c>
      <c r="NDH53" s="775">
        <f t="shared" si="6682"/>
        <v>0</v>
      </c>
      <c r="NDI53" s="775">
        <f t="shared" ref="NDI53" si="6683">IF(OR(NDG26&lt;$C$18,NDG26&gt;($C$18+9)),0,IF($F$2=1,IF($F$53&lt;(INDEX($G$33:$AJ$33,MATCH($E$18,$G$31:$AJ$31))),NDG$28,NDG$38),NDG$28))</f>
        <v>0</v>
      </c>
      <c r="NDJ53" s="775">
        <f t="shared" ref="NDJ53:NDK53" si="6684">IF(OR(NDH26&lt;$C$18,NDH26&gt;($C$18+9)),0,IF($F$2=1,IF($F$53&lt;(INDEX($G$33:$AJ$33,MATCH($E$18,$G$31:$AJ$31))),NDH$28,NDH$38),NDH$28))</f>
        <v>0</v>
      </c>
      <c r="NDK53" s="775">
        <f t="shared" si="6684"/>
        <v>0</v>
      </c>
      <c r="NDL53" s="775">
        <f t="shared" ref="NDL53" si="6685">IF(OR(NDJ26&lt;$C$18,NDJ26&gt;($C$18+9)),0,IF($F$2=1,IF($F$53&lt;(INDEX($G$33:$AJ$33,MATCH($E$18,$G$31:$AJ$31))),NDJ$28,NDJ$38),NDJ$28))</f>
        <v>0</v>
      </c>
      <c r="NDM53" s="775">
        <f t="shared" ref="NDM53:NDN53" si="6686">IF(OR(NDK26&lt;$C$18,NDK26&gt;($C$18+9)),0,IF($F$2=1,IF($F$53&lt;(INDEX($G$33:$AJ$33,MATCH($E$18,$G$31:$AJ$31))),NDK$28,NDK$38),NDK$28))</f>
        <v>0</v>
      </c>
      <c r="NDN53" s="775">
        <f t="shared" si="6686"/>
        <v>0</v>
      </c>
      <c r="NDO53" s="775">
        <f t="shared" ref="NDO53" si="6687">IF(OR(NDM26&lt;$C$18,NDM26&gt;($C$18+9)),0,IF($F$2=1,IF($F$53&lt;(INDEX($G$33:$AJ$33,MATCH($E$18,$G$31:$AJ$31))),NDM$28,NDM$38),NDM$28))</f>
        <v>0</v>
      </c>
      <c r="NDP53" s="775">
        <f t="shared" ref="NDP53:NDQ53" si="6688">IF(OR(NDN26&lt;$C$18,NDN26&gt;($C$18+9)),0,IF($F$2=1,IF($F$53&lt;(INDEX($G$33:$AJ$33,MATCH($E$18,$G$31:$AJ$31))),NDN$28,NDN$38),NDN$28))</f>
        <v>0</v>
      </c>
      <c r="NDQ53" s="775">
        <f t="shared" si="6688"/>
        <v>0</v>
      </c>
      <c r="NDR53" s="775">
        <f t="shared" ref="NDR53" si="6689">IF(OR(NDP26&lt;$C$18,NDP26&gt;($C$18+9)),0,IF($F$2=1,IF($F$53&lt;(INDEX($G$33:$AJ$33,MATCH($E$18,$G$31:$AJ$31))),NDP$28,NDP$38),NDP$28))</f>
        <v>0</v>
      </c>
      <c r="NDS53" s="775">
        <f t="shared" ref="NDS53:NDT53" si="6690">IF(OR(NDQ26&lt;$C$18,NDQ26&gt;($C$18+9)),0,IF($F$2=1,IF($F$53&lt;(INDEX($G$33:$AJ$33,MATCH($E$18,$G$31:$AJ$31))),NDQ$28,NDQ$38),NDQ$28))</f>
        <v>0</v>
      </c>
      <c r="NDT53" s="775">
        <f t="shared" si="6690"/>
        <v>0</v>
      </c>
      <c r="NDU53" s="775">
        <f t="shared" ref="NDU53" si="6691">IF(OR(NDS26&lt;$C$18,NDS26&gt;($C$18+9)),0,IF($F$2=1,IF($F$53&lt;(INDEX($G$33:$AJ$33,MATCH($E$18,$G$31:$AJ$31))),NDS$28,NDS$38),NDS$28))</f>
        <v>0</v>
      </c>
      <c r="NDV53" s="775">
        <f t="shared" ref="NDV53:NDW53" si="6692">IF(OR(NDT26&lt;$C$18,NDT26&gt;($C$18+9)),0,IF($F$2=1,IF($F$53&lt;(INDEX($G$33:$AJ$33,MATCH($E$18,$G$31:$AJ$31))),NDT$28,NDT$38),NDT$28))</f>
        <v>0</v>
      </c>
      <c r="NDW53" s="775">
        <f t="shared" si="6692"/>
        <v>0</v>
      </c>
      <c r="NDX53" s="775">
        <f t="shared" ref="NDX53" si="6693">IF(OR(NDV26&lt;$C$18,NDV26&gt;($C$18+9)),0,IF($F$2=1,IF($F$53&lt;(INDEX($G$33:$AJ$33,MATCH($E$18,$G$31:$AJ$31))),NDV$28,NDV$38),NDV$28))</f>
        <v>0</v>
      </c>
      <c r="NDY53" s="775">
        <f t="shared" ref="NDY53:NDZ53" si="6694">IF(OR(NDW26&lt;$C$18,NDW26&gt;($C$18+9)),0,IF($F$2=1,IF($F$53&lt;(INDEX($G$33:$AJ$33,MATCH($E$18,$G$31:$AJ$31))),NDW$28,NDW$38),NDW$28))</f>
        <v>0</v>
      </c>
      <c r="NDZ53" s="775">
        <f t="shared" si="6694"/>
        <v>0</v>
      </c>
      <c r="NEA53" s="775">
        <f t="shared" ref="NEA53" si="6695">IF(OR(NDY26&lt;$C$18,NDY26&gt;($C$18+9)),0,IF($F$2=1,IF($F$53&lt;(INDEX($G$33:$AJ$33,MATCH($E$18,$G$31:$AJ$31))),NDY$28,NDY$38),NDY$28))</f>
        <v>0</v>
      </c>
      <c r="NEB53" s="775">
        <f t="shared" ref="NEB53:NEC53" si="6696">IF(OR(NDZ26&lt;$C$18,NDZ26&gt;($C$18+9)),0,IF($F$2=1,IF($F$53&lt;(INDEX($G$33:$AJ$33,MATCH($E$18,$G$31:$AJ$31))),NDZ$28,NDZ$38),NDZ$28))</f>
        <v>0</v>
      </c>
      <c r="NEC53" s="775">
        <f t="shared" si="6696"/>
        <v>0</v>
      </c>
      <c r="NED53" s="775">
        <f t="shared" ref="NED53" si="6697">IF(OR(NEB26&lt;$C$18,NEB26&gt;($C$18+9)),0,IF($F$2=1,IF($F$53&lt;(INDEX($G$33:$AJ$33,MATCH($E$18,$G$31:$AJ$31))),NEB$28,NEB$38),NEB$28))</f>
        <v>0</v>
      </c>
      <c r="NEE53" s="775">
        <f t="shared" ref="NEE53:NEF53" si="6698">IF(OR(NEC26&lt;$C$18,NEC26&gt;($C$18+9)),0,IF($F$2=1,IF($F$53&lt;(INDEX($G$33:$AJ$33,MATCH($E$18,$G$31:$AJ$31))),NEC$28,NEC$38),NEC$28))</f>
        <v>0</v>
      </c>
      <c r="NEF53" s="775">
        <f t="shared" si="6698"/>
        <v>0</v>
      </c>
      <c r="NEG53" s="775">
        <f t="shared" ref="NEG53" si="6699">IF(OR(NEE26&lt;$C$18,NEE26&gt;($C$18+9)),0,IF($F$2=1,IF($F$53&lt;(INDEX($G$33:$AJ$33,MATCH($E$18,$G$31:$AJ$31))),NEE$28,NEE$38),NEE$28))</f>
        <v>0</v>
      </c>
      <c r="NEH53" s="775">
        <f t="shared" ref="NEH53:NEI53" si="6700">IF(OR(NEF26&lt;$C$18,NEF26&gt;($C$18+9)),0,IF($F$2=1,IF($F$53&lt;(INDEX($G$33:$AJ$33,MATCH($E$18,$G$31:$AJ$31))),NEF$28,NEF$38),NEF$28))</f>
        <v>0</v>
      </c>
      <c r="NEI53" s="775">
        <f t="shared" si="6700"/>
        <v>0</v>
      </c>
      <c r="NEJ53" s="775">
        <f t="shared" ref="NEJ53" si="6701">IF(OR(NEH26&lt;$C$18,NEH26&gt;($C$18+9)),0,IF($F$2=1,IF($F$53&lt;(INDEX($G$33:$AJ$33,MATCH($E$18,$G$31:$AJ$31))),NEH$28,NEH$38),NEH$28))</f>
        <v>0</v>
      </c>
      <c r="NEK53" s="775">
        <f t="shared" ref="NEK53:NEL53" si="6702">IF(OR(NEI26&lt;$C$18,NEI26&gt;($C$18+9)),0,IF($F$2=1,IF($F$53&lt;(INDEX($G$33:$AJ$33,MATCH($E$18,$G$31:$AJ$31))),NEI$28,NEI$38),NEI$28))</f>
        <v>0</v>
      </c>
      <c r="NEL53" s="775">
        <f t="shared" si="6702"/>
        <v>0</v>
      </c>
      <c r="NEM53" s="775">
        <f t="shared" ref="NEM53" si="6703">IF(OR(NEK26&lt;$C$18,NEK26&gt;($C$18+9)),0,IF($F$2=1,IF($F$53&lt;(INDEX($G$33:$AJ$33,MATCH($E$18,$G$31:$AJ$31))),NEK$28,NEK$38),NEK$28))</f>
        <v>0</v>
      </c>
      <c r="NEN53" s="775">
        <f t="shared" ref="NEN53:NEO53" si="6704">IF(OR(NEL26&lt;$C$18,NEL26&gt;($C$18+9)),0,IF($F$2=1,IF($F$53&lt;(INDEX($G$33:$AJ$33,MATCH($E$18,$G$31:$AJ$31))),NEL$28,NEL$38),NEL$28))</f>
        <v>0</v>
      </c>
      <c r="NEO53" s="775">
        <f t="shared" si="6704"/>
        <v>0</v>
      </c>
      <c r="NEP53" s="775">
        <f t="shared" ref="NEP53" si="6705">IF(OR(NEN26&lt;$C$18,NEN26&gt;($C$18+9)),0,IF($F$2=1,IF($F$53&lt;(INDEX($G$33:$AJ$33,MATCH($E$18,$G$31:$AJ$31))),NEN$28,NEN$38),NEN$28))</f>
        <v>0</v>
      </c>
      <c r="NEQ53" s="775">
        <f t="shared" ref="NEQ53:NER53" si="6706">IF(OR(NEO26&lt;$C$18,NEO26&gt;($C$18+9)),0,IF($F$2=1,IF($F$53&lt;(INDEX($G$33:$AJ$33,MATCH($E$18,$G$31:$AJ$31))),NEO$28,NEO$38),NEO$28))</f>
        <v>0</v>
      </c>
      <c r="NER53" s="775">
        <f t="shared" si="6706"/>
        <v>0</v>
      </c>
      <c r="NES53" s="775">
        <f t="shared" ref="NES53" si="6707">IF(OR(NEQ26&lt;$C$18,NEQ26&gt;($C$18+9)),0,IF($F$2=1,IF($F$53&lt;(INDEX($G$33:$AJ$33,MATCH($E$18,$G$31:$AJ$31))),NEQ$28,NEQ$38),NEQ$28))</f>
        <v>0</v>
      </c>
      <c r="NET53" s="775">
        <f t="shared" ref="NET53:NEU53" si="6708">IF(OR(NER26&lt;$C$18,NER26&gt;($C$18+9)),0,IF($F$2=1,IF($F$53&lt;(INDEX($G$33:$AJ$33,MATCH($E$18,$G$31:$AJ$31))),NER$28,NER$38),NER$28))</f>
        <v>0</v>
      </c>
      <c r="NEU53" s="775">
        <f t="shared" si="6708"/>
        <v>0</v>
      </c>
      <c r="NEV53" s="775">
        <f t="shared" ref="NEV53" si="6709">IF(OR(NET26&lt;$C$18,NET26&gt;($C$18+9)),0,IF($F$2=1,IF($F$53&lt;(INDEX($G$33:$AJ$33,MATCH($E$18,$G$31:$AJ$31))),NET$28,NET$38),NET$28))</f>
        <v>0</v>
      </c>
      <c r="NEW53" s="775">
        <f t="shared" ref="NEW53:NEX53" si="6710">IF(OR(NEU26&lt;$C$18,NEU26&gt;($C$18+9)),0,IF($F$2=1,IF($F$53&lt;(INDEX($G$33:$AJ$33,MATCH($E$18,$G$31:$AJ$31))),NEU$28,NEU$38),NEU$28))</f>
        <v>0</v>
      </c>
      <c r="NEX53" s="775">
        <f t="shared" si="6710"/>
        <v>0</v>
      </c>
      <c r="NEY53" s="775">
        <f t="shared" ref="NEY53" si="6711">IF(OR(NEW26&lt;$C$18,NEW26&gt;($C$18+9)),0,IF($F$2=1,IF($F$53&lt;(INDEX($G$33:$AJ$33,MATCH($E$18,$G$31:$AJ$31))),NEW$28,NEW$38),NEW$28))</f>
        <v>0</v>
      </c>
      <c r="NEZ53" s="775">
        <f t="shared" ref="NEZ53:NFA53" si="6712">IF(OR(NEX26&lt;$C$18,NEX26&gt;($C$18+9)),0,IF($F$2=1,IF($F$53&lt;(INDEX($G$33:$AJ$33,MATCH($E$18,$G$31:$AJ$31))),NEX$28,NEX$38),NEX$28))</f>
        <v>0</v>
      </c>
      <c r="NFA53" s="775">
        <f t="shared" si="6712"/>
        <v>0</v>
      </c>
      <c r="NFB53" s="775">
        <f t="shared" ref="NFB53" si="6713">IF(OR(NEZ26&lt;$C$18,NEZ26&gt;($C$18+9)),0,IF($F$2=1,IF($F$53&lt;(INDEX($G$33:$AJ$33,MATCH($E$18,$G$31:$AJ$31))),NEZ$28,NEZ$38),NEZ$28))</f>
        <v>0</v>
      </c>
      <c r="NFC53" s="775">
        <f t="shared" ref="NFC53:NFD53" si="6714">IF(OR(NFA26&lt;$C$18,NFA26&gt;($C$18+9)),0,IF($F$2=1,IF($F$53&lt;(INDEX($G$33:$AJ$33,MATCH($E$18,$G$31:$AJ$31))),NFA$28,NFA$38),NFA$28))</f>
        <v>0</v>
      </c>
      <c r="NFD53" s="775">
        <f t="shared" si="6714"/>
        <v>0</v>
      </c>
      <c r="NFE53" s="775">
        <f t="shared" ref="NFE53" si="6715">IF(OR(NFC26&lt;$C$18,NFC26&gt;($C$18+9)),0,IF($F$2=1,IF($F$53&lt;(INDEX($G$33:$AJ$33,MATCH($E$18,$G$31:$AJ$31))),NFC$28,NFC$38),NFC$28))</f>
        <v>0</v>
      </c>
      <c r="NFF53" s="775">
        <f t="shared" ref="NFF53:NFG53" si="6716">IF(OR(NFD26&lt;$C$18,NFD26&gt;($C$18+9)),0,IF($F$2=1,IF($F$53&lt;(INDEX($G$33:$AJ$33,MATCH($E$18,$G$31:$AJ$31))),NFD$28,NFD$38),NFD$28))</f>
        <v>0</v>
      </c>
      <c r="NFG53" s="775">
        <f t="shared" si="6716"/>
        <v>0</v>
      </c>
      <c r="NFH53" s="775">
        <f t="shared" ref="NFH53" si="6717">IF(OR(NFF26&lt;$C$18,NFF26&gt;($C$18+9)),0,IF($F$2=1,IF($F$53&lt;(INDEX($G$33:$AJ$33,MATCH($E$18,$G$31:$AJ$31))),NFF$28,NFF$38),NFF$28))</f>
        <v>0</v>
      </c>
      <c r="NFI53" s="775">
        <f t="shared" ref="NFI53:NFJ53" si="6718">IF(OR(NFG26&lt;$C$18,NFG26&gt;($C$18+9)),0,IF($F$2=1,IF($F$53&lt;(INDEX($G$33:$AJ$33,MATCH($E$18,$G$31:$AJ$31))),NFG$28,NFG$38),NFG$28))</f>
        <v>0</v>
      </c>
      <c r="NFJ53" s="775">
        <f t="shared" si="6718"/>
        <v>0</v>
      </c>
      <c r="NFK53" s="775">
        <f t="shared" ref="NFK53" si="6719">IF(OR(NFI26&lt;$C$18,NFI26&gt;($C$18+9)),0,IF($F$2=1,IF($F$53&lt;(INDEX($G$33:$AJ$33,MATCH($E$18,$G$31:$AJ$31))),NFI$28,NFI$38),NFI$28))</f>
        <v>0</v>
      </c>
      <c r="NFL53" s="775">
        <f t="shared" ref="NFL53:NFM53" si="6720">IF(OR(NFJ26&lt;$C$18,NFJ26&gt;($C$18+9)),0,IF($F$2=1,IF($F$53&lt;(INDEX($G$33:$AJ$33,MATCH($E$18,$G$31:$AJ$31))),NFJ$28,NFJ$38),NFJ$28))</f>
        <v>0</v>
      </c>
      <c r="NFM53" s="775">
        <f t="shared" si="6720"/>
        <v>0</v>
      </c>
      <c r="NFN53" s="775">
        <f t="shared" ref="NFN53" si="6721">IF(OR(NFL26&lt;$C$18,NFL26&gt;($C$18+9)),0,IF($F$2=1,IF($F$53&lt;(INDEX($G$33:$AJ$33,MATCH($E$18,$G$31:$AJ$31))),NFL$28,NFL$38),NFL$28))</f>
        <v>0</v>
      </c>
      <c r="NFO53" s="775">
        <f t="shared" ref="NFO53:NFP53" si="6722">IF(OR(NFM26&lt;$C$18,NFM26&gt;($C$18+9)),0,IF($F$2=1,IF($F$53&lt;(INDEX($G$33:$AJ$33,MATCH($E$18,$G$31:$AJ$31))),NFM$28,NFM$38),NFM$28))</f>
        <v>0</v>
      </c>
      <c r="NFP53" s="775">
        <f t="shared" si="6722"/>
        <v>0</v>
      </c>
      <c r="NFQ53" s="775">
        <f t="shared" ref="NFQ53" si="6723">IF(OR(NFO26&lt;$C$18,NFO26&gt;($C$18+9)),0,IF($F$2=1,IF($F$53&lt;(INDEX($G$33:$AJ$33,MATCH($E$18,$G$31:$AJ$31))),NFO$28,NFO$38),NFO$28))</f>
        <v>0</v>
      </c>
      <c r="NFR53" s="775">
        <f t="shared" ref="NFR53:NFS53" si="6724">IF(OR(NFP26&lt;$C$18,NFP26&gt;($C$18+9)),0,IF($F$2=1,IF($F$53&lt;(INDEX($G$33:$AJ$33,MATCH($E$18,$G$31:$AJ$31))),NFP$28,NFP$38),NFP$28))</f>
        <v>0</v>
      </c>
      <c r="NFS53" s="775">
        <f t="shared" si="6724"/>
        <v>0</v>
      </c>
      <c r="NFT53" s="775">
        <f t="shared" ref="NFT53" si="6725">IF(OR(NFR26&lt;$C$18,NFR26&gt;($C$18+9)),0,IF($F$2=1,IF($F$53&lt;(INDEX($G$33:$AJ$33,MATCH($E$18,$G$31:$AJ$31))),NFR$28,NFR$38),NFR$28))</f>
        <v>0</v>
      </c>
      <c r="NFU53" s="775">
        <f t="shared" ref="NFU53:NFV53" si="6726">IF(OR(NFS26&lt;$C$18,NFS26&gt;($C$18+9)),0,IF($F$2=1,IF($F$53&lt;(INDEX($G$33:$AJ$33,MATCH($E$18,$G$31:$AJ$31))),NFS$28,NFS$38),NFS$28))</f>
        <v>0</v>
      </c>
      <c r="NFV53" s="775">
        <f t="shared" si="6726"/>
        <v>0</v>
      </c>
      <c r="NFW53" s="775">
        <f t="shared" ref="NFW53" si="6727">IF(OR(NFU26&lt;$C$18,NFU26&gt;($C$18+9)),0,IF($F$2=1,IF($F$53&lt;(INDEX($G$33:$AJ$33,MATCH($E$18,$G$31:$AJ$31))),NFU$28,NFU$38),NFU$28))</f>
        <v>0</v>
      </c>
      <c r="NFX53" s="775">
        <f t="shared" ref="NFX53:NFY53" si="6728">IF(OR(NFV26&lt;$C$18,NFV26&gt;($C$18+9)),0,IF($F$2=1,IF($F$53&lt;(INDEX($G$33:$AJ$33,MATCH($E$18,$G$31:$AJ$31))),NFV$28,NFV$38),NFV$28))</f>
        <v>0</v>
      </c>
      <c r="NFY53" s="775">
        <f t="shared" si="6728"/>
        <v>0</v>
      </c>
      <c r="NFZ53" s="775">
        <f t="shared" ref="NFZ53" si="6729">IF(OR(NFX26&lt;$C$18,NFX26&gt;($C$18+9)),0,IF($F$2=1,IF($F$53&lt;(INDEX($G$33:$AJ$33,MATCH($E$18,$G$31:$AJ$31))),NFX$28,NFX$38),NFX$28))</f>
        <v>0</v>
      </c>
      <c r="NGA53" s="775">
        <f t="shared" ref="NGA53:NGB53" si="6730">IF(OR(NFY26&lt;$C$18,NFY26&gt;($C$18+9)),0,IF($F$2=1,IF($F$53&lt;(INDEX($G$33:$AJ$33,MATCH($E$18,$G$31:$AJ$31))),NFY$28,NFY$38),NFY$28))</f>
        <v>0</v>
      </c>
      <c r="NGB53" s="775">
        <f t="shared" si="6730"/>
        <v>0</v>
      </c>
      <c r="NGC53" s="775">
        <f t="shared" ref="NGC53" si="6731">IF(OR(NGA26&lt;$C$18,NGA26&gt;($C$18+9)),0,IF($F$2=1,IF($F$53&lt;(INDEX($G$33:$AJ$33,MATCH($E$18,$G$31:$AJ$31))),NGA$28,NGA$38),NGA$28))</f>
        <v>0</v>
      </c>
      <c r="NGD53" s="775">
        <f t="shared" ref="NGD53:NGE53" si="6732">IF(OR(NGB26&lt;$C$18,NGB26&gt;($C$18+9)),0,IF($F$2=1,IF($F$53&lt;(INDEX($G$33:$AJ$33,MATCH($E$18,$G$31:$AJ$31))),NGB$28,NGB$38),NGB$28))</f>
        <v>0</v>
      </c>
      <c r="NGE53" s="775">
        <f t="shared" si="6732"/>
        <v>0</v>
      </c>
      <c r="NGF53" s="775">
        <f t="shared" ref="NGF53" si="6733">IF(OR(NGD26&lt;$C$18,NGD26&gt;($C$18+9)),0,IF($F$2=1,IF($F$53&lt;(INDEX($G$33:$AJ$33,MATCH($E$18,$G$31:$AJ$31))),NGD$28,NGD$38),NGD$28))</f>
        <v>0</v>
      </c>
      <c r="NGG53" s="775">
        <f t="shared" ref="NGG53:NGH53" si="6734">IF(OR(NGE26&lt;$C$18,NGE26&gt;($C$18+9)),0,IF($F$2=1,IF($F$53&lt;(INDEX($G$33:$AJ$33,MATCH($E$18,$G$31:$AJ$31))),NGE$28,NGE$38),NGE$28))</f>
        <v>0</v>
      </c>
      <c r="NGH53" s="775">
        <f t="shared" si="6734"/>
        <v>0</v>
      </c>
      <c r="NGI53" s="775">
        <f t="shared" ref="NGI53" si="6735">IF(OR(NGG26&lt;$C$18,NGG26&gt;($C$18+9)),0,IF($F$2=1,IF($F$53&lt;(INDEX($G$33:$AJ$33,MATCH($E$18,$G$31:$AJ$31))),NGG$28,NGG$38),NGG$28))</f>
        <v>0</v>
      </c>
      <c r="NGJ53" s="775">
        <f t="shared" ref="NGJ53:NGK53" si="6736">IF(OR(NGH26&lt;$C$18,NGH26&gt;($C$18+9)),0,IF($F$2=1,IF($F$53&lt;(INDEX($G$33:$AJ$33,MATCH($E$18,$G$31:$AJ$31))),NGH$28,NGH$38),NGH$28))</f>
        <v>0</v>
      </c>
      <c r="NGK53" s="775">
        <f t="shared" si="6736"/>
        <v>0</v>
      </c>
      <c r="NGL53" s="775">
        <f t="shared" ref="NGL53" si="6737">IF(OR(NGJ26&lt;$C$18,NGJ26&gt;($C$18+9)),0,IF($F$2=1,IF($F$53&lt;(INDEX($G$33:$AJ$33,MATCH($E$18,$G$31:$AJ$31))),NGJ$28,NGJ$38),NGJ$28))</f>
        <v>0</v>
      </c>
      <c r="NGM53" s="775">
        <f t="shared" ref="NGM53:NGN53" si="6738">IF(OR(NGK26&lt;$C$18,NGK26&gt;($C$18+9)),0,IF($F$2=1,IF($F$53&lt;(INDEX($G$33:$AJ$33,MATCH($E$18,$G$31:$AJ$31))),NGK$28,NGK$38),NGK$28))</f>
        <v>0</v>
      </c>
      <c r="NGN53" s="775">
        <f t="shared" si="6738"/>
        <v>0</v>
      </c>
      <c r="NGO53" s="775">
        <f t="shared" ref="NGO53" si="6739">IF(OR(NGM26&lt;$C$18,NGM26&gt;($C$18+9)),0,IF($F$2=1,IF($F$53&lt;(INDEX($G$33:$AJ$33,MATCH($E$18,$G$31:$AJ$31))),NGM$28,NGM$38),NGM$28))</f>
        <v>0</v>
      </c>
      <c r="NGP53" s="775">
        <f t="shared" ref="NGP53:NGQ53" si="6740">IF(OR(NGN26&lt;$C$18,NGN26&gt;($C$18+9)),0,IF($F$2=1,IF($F$53&lt;(INDEX($G$33:$AJ$33,MATCH($E$18,$G$31:$AJ$31))),NGN$28,NGN$38),NGN$28))</f>
        <v>0</v>
      </c>
      <c r="NGQ53" s="775">
        <f t="shared" si="6740"/>
        <v>0</v>
      </c>
      <c r="NGR53" s="775">
        <f t="shared" ref="NGR53" si="6741">IF(OR(NGP26&lt;$C$18,NGP26&gt;($C$18+9)),0,IF($F$2=1,IF($F$53&lt;(INDEX($G$33:$AJ$33,MATCH($E$18,$G$31:$AJ$31))),NGP$28,NGP$38),NGP$28))</f>
        <v>0</v>
      </c>
      <c r="NGS53" s="775">
        <f t="shared" ref="NGS53:NGT53" si="6742">IF(OR(NGQ26&lt;$C$18,NGQ26&gt;($C$18+9)),0,IF($F$2=1,IF($F$53&lt;(INDEX($G$33:$AJ$33,MATCH($E$18,$G$31:$AJ$31))),NGQ$28,NGQ$38),NGQ$28))</f>
        <v>0</v>
      </c>
      <c r="NGT53" s="775">
        <f t="shared" si="6742"/>
        <v>0</v>
      </c>
      <c r="NGU53" s="775">
        <f t="shared" ref="NGU53" si="6743">IF(OR(NGS26&lt;$C$18,NGS26&gt;($C$18+9)),0,IF($F$2=1,IF($F$53&lt;(INDEX($G$33:$AJ$33,MATCH($E$18,$G$31:$AJ$31))),NGS$28,NGS$38),NGS$28))</f>
        <v>0</v>
      </c>
      <c r="NGV53" s="775">
        <f t="shared" ref="NGV53:NGW53" si="6744">IF(OR(NGT26&lt;$C$18,NGT26&gt;($C$18+9)),0,IF($F$2=1,IF($F$53&lt;(INDEX($G$33:$AJ$33,MATCH($E$18,$G$31:$AJ$31))),NGT$28,NGT$38),NGT$28))</f>
        <v>0</v>
      </c>
      <c r="NGW53" s="775">
        <f t="shared" si="6744"/>
        <v>0</v>
      </c>
      <c r="NGX53" s="775">
        <f t="shared" ref="NGX53" si="6745">IF(OR(NGV26&lt;$C$18,NGV26&gt;($C$18+9)),0,IF($F$2=1,IF($F$53&lt;(INDEX($G$33:$AJ$33,MATCH($E$18,$G$31:$AJ$31))),NGV$28,NGV$38),NGV$28))</f>
        <v>0</v>
      </c>
      <c r="NGY53" s="775">
        <f t="shared" ref="NGY53:NGZ53" si="6746">IF(OR(NGW26&lt;$C$18,NGW26&gt;($C$18+9)),0,IF($F$2=1,IF($F$53&lt;(INDEX($G$33:$AJ$33,MATCH($E$18,$G$31:$AJ$31))),NGW$28,NGW$38),NGW$28))</f>
        <v>0</v>
      </c>
      <c r="NGZ53" s="775">
        <f t="shared" si="6746"/>
        <v>0</v>
      </c>
      <c r="NHA53" s="775">
        <f t="shared" ref="NHA53" si="6747">IF(OR(NGY26&lt;$C$18,NGY26&gt;($C$18+9)),0,IF($F$2=1,IF($F$53&lt;(INDEX($G$33:$AJ$33,MATCH($E$18,$G$31:$AJ$31))),NGY$28,NGY$38),NGY$28))</f>
        <v>0</v>
      </c>
      <c r="NHB53" s="775">
        <f t="shared" ref="NHB53:NHC53" si="6748">IF(OR(NGZ26&lt;$C$18,NGZ26&gt;($C$18+9)),0,IF($F$2=1,IF($F$53&lt;(INDEX($G$33:$AJ$33,MATCH($E$18,$G$31:$AJ$31))),NGZ$28,NGZ$38),NGZ$28))</f>
        <v>0</v>
      </c>
      <c r="NHC53" s="775">
        <f t="shared" si="6748"/>
        <v>0</v>
      </c>
      <c r="NHD53" s="775">
        <f t="shared" ref="NHD53" si="6749">IF(OR(NHB26&lt;$C$18,NHB26&gt;($C$18+9)),0,IF($F$2=1,IF($F$53&lt;(INDEX($G$33:$AJ$33,MATCH($E$18,$G$31:$AJ$31))),NHB$28,NHB$38),NHB$28))</f>
        <v>0</v>
      </c>
      <c r="NHE53" s="775">
        <f t="shared" ref="NHE53:NHF53" si="6750">IF(OR(NHC26&lt;$C$18,NHC26&gt;($C$18+9)),0,IF($F$2=1,IF($F$53&lt;(INDEX($G$33:$AJ$33,MATCH($E$18,$G$31:$AJ$31))),NHC$28,NHC$38),NHC$28))</f>
        <v>0</v>
      </c>
      <c r="NHF53" s="775">
        <f t="shared" si="6750"/>
        <v>0</v>
      </c>
      <c r="NHG53" s="775">
        <f t="shared" ref="NHG53" si="6751">IF(OR(NHE26&lt;$C$18,NHE26&gt;($C$18+9)),0,IF($F$2=1,IF($F$53&lt;(INDEX($G$33:$AJ$33,MATCH($E$18,$G$31:$AJ$31))),NHE$28,NHE$38),NHE$28))</f>
        <v>0</v>
      </c>
      <c r="NHH53" s="775">
        <f t="shared" ref="NHH53:NHI53" si="6752">IF(OR(NHF26&lt;$C$18,NHF26&gt;($C$18+9)),0,IF($F$2=1,IF($F$53&lt;(INDEX($G$33:$AJ$33,MATCH($E$18,$G$31:$AJ$31))),NHF$28,NHF$38),NHF$28))</f>
        <v>0</v>
      </c>
      <c r="NHI53" s="775">
        <f t="shared" si="6752"/>
        <v>0</v>
      </c>
      <c r="NHJ53" s="775">
        <f t="shared" ref="NHJ53" si="6753">IF(OR(NHH26&lt;$C$18,NHH26&gt;($C$18+9)),0,IF($F$2=1,IF($F$53&lt;(INDEX($G$33:$AJ$33,MATCH($E$18,$G$31:$AJ$31))),NHH$28,NHH$38),NHH$28))</f>
        <v>0</v>
      </c>
      <c r="NHK53" s="775">
        <f t="shared" ref="NHK53:NHL53" si="6754">IF(OR(NHI26&lt;$C$18,NHI26&gt;($C$18+9)),0,IF($F$2=1,IF($F$53&lt;(INDEX($G$33:$AJ$33,MATCH($E$18,$G$31:$AJ$31))),NHI$28,NHI$38),NHI$28))</f>
        <v>0</v>
      </c>
      <c r="NHL53" s="775">
        <f t="shared" si="6754"/>
        <v>0</v>
      </c>
      <c r="NHM53" s="775">
        <f t="shared" ref="NHM53" si="6755">IF(OR(NHK26&lt;$C$18,NHK26&gt;($C$18+9)),0,IF($F$2=1,IF($F$53&lt;(INDEX($G$33:$AJ$33,MATCH($E$18,$G$31:$AJ$31))),NHK$28,NHK$38),NHK$28))</f>
        <v>0</v>
      </c>
      <c r="NHN53" s="775">
        <f t="shared" ref="NHN53:NHO53" si="6756">IF(OR(NHL26&lt;$C$18,NHL26&gt;($C$18+9)),0,IF($F$2=1,IF($F$53&lt;(INDEX($G$33:$AJ$33,MATCH($E$18,$G$31:$AJ$31))),NHL$28,NHL$38),NHL$28))</f>
        <v>0</v>
      </c>
      <c r="NHO53" s="775">
        <f t="shared" si="6756"/>
        <v>0</v>
      </c>
      <c r="NHP53" s="775">
        <f t="shared" ref="NHP53" si="6757">IF(OR(NHN26&lt;$C$18,NHN26&gt;($C$18+9)),0,IF($F$2=1,IF($F$53&lt;(INDEX($G$33:$AJ$33,MATCH($E$18,$G$31:$AJ$31))),NHN$28,NHN$38),NHN$28))</f>
        <v>0</v>
      </c>
      <c r="NHQ53" s="775">
        <f t="shared" ref="NHQ53:NHR53" si="6758">IF(OR(NHO26&lt;$C$18,NHO26&gt;($C$18+9)),0,IF($F$2=1,IF($F$53&lt;(INDEX($G$33:$AJ$33,MATCH($E$18,$G$31:$AJ$31))),NHO$28,NHO$38),NHO$28))</f>
        <v>0</v>
      </c>
      <c r="NHR53" s="775">
        <f t="shared" si="6758"/>
        <v>0</v>
      </c>
      <c r="NHS53" s="775">
        <f t="shared" ref="NHS53" si="6759">IF(OR(NHQ26&lt;$C$18,NHQ26&gt;($C$18+9)),0,IF($F$2=1,IF($F$53&lt;(INDEX($G$33:$AJ$33,MATCH($E$18,$G$31:$AJ$31))),NHQ$28,NHQ$38),NHQ$28))</f>
        <v>0</v>
      </c>
      <c r="NHT53" s="775">
        <f t="shared" ref="NHT53:NHU53" si="6760">IF(OR(NHR26&lt;$C$18,NHR26&gt;($C$18+9)),0,IF($F$2=1,IF($F$53&lt;(INDEX($G$33:$AJ$33,MATCH($E$18,$G$31:$AJ$31))),NHR$28,NHR$38),NHR$28))</f>
        <v>0</v>
      </c>
      <c r="NHU53" s="775">
        <f t="shared" si="6760"/>
        <v>0</v>
      </c>
      <c r="NHV53" s="775">
        <f t="shared" ref="NHV53" si="6761">IF(OR(NHT26&lt;$C$18,NHT26&gt;($C$18+9)),0,IF($F$2=1,IF($F$53&lt;(INDEX($G$33:$AJ$33,MATCH($E$18,$G$31:$AJ$31))),NHT$28,NHT$38),NHT$28))</f>
        <v>0</v>
      </c>
      <c r="NHW53" s="775">
        <f t="shared" ref="NHW53:NHX53" si="6762">IF(OR(NHU26&lt;$C$18,NHU26&gt;($C$18+9)),0,IF($F$2=1,IF($F$53&lt;(INDEX($G$33:$AJ$33,MATCH($E$18,$G$31:$AJ$31))),NHU$28,NHU$38),NHU$28))</f>
        <v>0</v>
      </c>
      <c r="NHX53" s="775">
        <f t="shared" si="6762"/>
        <v>0</v>
      </c>
      <c r="NHY53" s="775">
        <f t="shared" ref="NHY53" si="6763">IF(OR(NHW26&lt;$C$18,NHW26&gt;($C$18+9)),0,IF($F$2=1,IF($F$53&lt;(INDEX($G$33:$AJ$33,MATCH($E$18,$G$31:$AJ$31))),NHW$28,NHW$38),NHW$28))</f>
        <v>0</v>
      </c>
      <c r="NHZ53" s="775">
        <f t="shared" ref="NHZ53:NIA53" si="6764">IF(OR(NHX26&lt;$C$18,NHX26&gt;($C$18+9)),0,IF($F$2=1,IF($F$53&lt;(INDEX($G$33:$AJ$33,MATCH($E$18,$G$31:$AJ$31))),NHX$28,NHX$38),NHX$28))</f>
        <v>0</v>
      </c>
      <c r="NIA53" s="775">
        <f t="shared" si="6764"/>
        <v>0</v>
      </c>
      <c r="NIB53" s="775">
        <f t="shared" ref="NIB53" si="6765">IF(OR(NHZ26&lt;$C$18,NHZ26&gt;($C$18+9)),0,IF($F$2=1,IF($F$53&lt;(INDEX($G$33:$AJ$33,MATCH($E$18,$G$31:$AJ$31))),NHZ$28,NHZ$38),NHZ$28))</f>
        <v>0</v>
      </c>
      <c r="NIC53" s="775">
        <f t="shared" ref="NIC53:NID53" si="6766">IF(OR(NIA26&lt;$C$18,NIA26&gt;($C$18+9)),0,IF($F$2=1,IF($F$53&lt;(INDEX($G$33:$AJ$33,MATCH($E$18,$G$31:$AJ$31))),NIA$28,NIA$38),NIA$28))</f>
        <v>0</v>
      </c>
      <c r="NID53" s="775">
        <f t="shared" si="6766"/>
        <v>0</v>
      </c>
      <c r="NIE53" s="775">
        <f t="shared" ref="NIE53" si="6767">IF(OR(NIC26&lt;$C$18,NIC26&gt;($C$18+9)),0,IF($F$2=1,IF($F$53&lt;(INDEX($G$33:$AJ$33,MATCH($E$18,$G$31:$AJ$31))),NIC$28,NIC$38),NIC$28))</f>
        <v>0</v>
      </c>
      <c r="NIF53" s="775">
        <f t="shared" ref="NIF53:NIG53" si="6768">IF(OR(NID26&lt;$C$18,NID26&gt;($C$18+9)),0,IF($F$2=1,IF($F$53&lt;(INDEX($G$33:$AJ$33,MATCH($E$18,$G$31:$AJ$31))),NID$28,NID$38),NID$28))</f>
        <v>0</v>
      </c>
      <c r="NIG53" s="775">
        <f t="shared" si="6768"/>
        <v>0</v>
      </c>
      <c r="NIH53" s="775">
        <f t="shared" ref="NIH53" si="6769">IF(OR(NIF26&lt;$C$18,NIF26&gt;($C$18+9)),0,IF($F$2=1,IF($F$53&lt;(INDEX($G$33:$AJ$33,MATCH($E$18,$G$31:$AJ$31))),NIF$28,NIF$38),NIF$28))</f>
        <v>0</v>
      </c>
      <c r="NII53" s="775">
        <f t="shared" ref="NII53:NIJ53" si="6770">IF(OR(NIG26&lt;$C$18,NIG26&gt;($C$18+9)),0,IF($F$2=1,IF($F$53&lt;(INDEX($G$33:$AJ$33,MATCH($E$18,$G$31:$AJ$31))),NIG$28,NIG$38),NIG$28))</f>
        <v>0</v>
      </c>
      <c r="NIJ53" s="775">
        <f t="shared" si="6770"/>
        <v>0</v>
      </c>
      <c r="NIK53" s="775">
        <f t="shared" ref="NIK53" si="6771">IF(OR(NII26&lt;$C$18,NII26&gt;($C$18+9)),0,IF($F$2=1,IF($F$53&lt;(INDEX($G$33:$AJ$33,MATCH($E$18,$G$31:$AJ$31))),NII$28,NII$38),NII$28))</f>
        <v>0</v>
      </c>
      <c r="NIL53" s="775">
        <f t="shared" ref="NIL53:NIM53" si="6772">IF(OR(NIJ26&lt;$C$18,NIJ26&gt;($C$18+9)),0,IF($F$2=1,IF($F$53&lt;(INDEX($G$33:$AJ$33,MATCH($E$18,$G$31:$AJ$31))),NIJ$28,NIJ$38),NIJ$28))</f>
        <v>0</v>
      </c>
      <c r="NIM53" s="775">
        <f t="shared" si="6772"/>
        <v>0</v>
      </c>
      <c r="NIN53" s="775">
        <f t="shared" ref="NIN53" si="6773">IF(OR(NIL26&lt;$C$18,NIL26&gt;($C$18+9)),0,IF($F$2=1,IF($F$53&lt;(INDEX($G$33:$AJ$33,MATCH($E$18,$G$31:$AJ$31))),NIL$28,NIL$38),NIL$28))</f>
        <v>0</v>
      </c>
      <c r="NIO53" s="775">
        <f t="shared" ref="NIO53:NIP53" si="6774">IF(OR(NIM26&lt;$C$18,NIM26&gt;($C$18+9)),0,IF($F$2=1,IF($F$53&lt;(INDEX($G$33:$AJ$33,MATCH($E$18,$G$31:$AJ$31))),NIM$28,NIM$38),NIM$28))</f>
        <v>0</v>
      </c>
      <c r="NIP53" s="775">
        <f t="shared" si="6774"/>
        <v>0</v>
      </c>
      <c r="NIQ53" s="775">
        <f t="shared" ref="NIQ53" si="6775">IF(OR(NIO26&lt;$C$18,NIO26&gt;($C$18+9)),0,IF($F$2=1,IF($F$53&lt;(INDEX($G$33:$AJ$33,MATCH($E$18,$G$31:$AJ$31))),NIO$28,NIO$38),NIO$28))</f>
        <v>0</v>
      </c>
      <c r="NIR53" s="775">
        <f t="shared" ref="NIR53:NIS53" si="6776">IF(OR(NIP26&lt;$C$18,NIP26&gt;($C$18+9)),0,IF($F$2=1,IF($F$53&lt;(INDEX($G$33:$AJ$33,MATCH($E$18,$G$31:$AJ$31))),NIP$28,NIP$38),NIP$28))</f>
        <v>0</v>
      </c>
      <c r="NIS53" s="775">
        <f t="shared" si="6776"/>
        <v>0</v>
      </c>
      <c r="NIT53" s="775">
        <f t="shared" ref="NIT53" si="6777">IF(OR(NIR26&lt;$C$18,NIR26&gt;($C$18+9)),0,IF($F$2=1,IF($F$53&lt;(INDEX($G$33:$AJ$33,MATCH($E$18,$G$31:$AJ$31))),NIR$28,NIR$38),NIR$28))</f>
        <v>0</v>
      </c>
      <c r="NIU53" s="775">
        <f t="shared" ref="NIU53:NIV53" si="6778">IF(OR(NIS26&lt;$C$18,NIS26&gt;($C$18+9)),0,IF($F$2=1,IF($F$53&lt;(INDEX($G$33:$AJ$33,MATCH($E$18,$G$31:$AJ$31))),NIS$28,NIS$38),NIS$28))</f>
        <v>0</v>
      </c>
      <c r="NIV53" s="775">
        <f t="shared" si="6778"/>
        <v>0</v>
      </c>
      <c r="NIW53" s="775">
        <f t="shared" ref="NIW53" si="6779">IF(OR(NIU26&lt;$C$18,NIU26&gt;($C$18+9)),0,IF($F$2=1,IF($F$53&lt;(INDEX($G$33:$AJ$33,MATCH($E$18,$G$31:$AJ$31))),NIU$28,NIU$38),NIU$28))</f>
        <v>0</v>
      </c>
      <c r="NIX53" s="775">
        <f t="shared" ref="NIX53:NIY53" si="6780">IF(OR(NIV26&lt;$C$18,NIV26&gt;($C$18+9)),0,IF($F$2=1,IF($F$53&lt;(INDEX($G$33:$AJ$33,MATCH($E$18,$G$31:$AJ$31))),NIV$28,NIV$38),NIV$28))</f>
        <v>0</v>
      </c>
      <c r="NIY53" s="775">
        <f t="shared" si="6780"/>
        <v>0</v>
      </c>
      <c r="NIZ53" s="775">
        <f t="shared" ref="NIZ53" si="6781">IF(OR(NIX26&lt;$C$18,NIX26&gt;($C$18+9)),0,IF($F$2=1,IF($F$53&lt;(INDEX($G$33:$AJ$33,MATCH($E$18,$G$31:$AJ$31))),NIX$28,NIX$38),NIX$28))</f>
        <v>0</v>
      </c>
      <c r="NJA53" s="775">
        <f t="shared" ref="NJA53:NJB53" si="6782">IF(OR(NIY26&lt;$C$18,NIY26&gt;($C$18+9)),0,IF($F$2=1,IF($F$53&lt;(INDEX($G$33:$AJ$33,MATCH($E$18,$G$31:$AJ$31))),NIY$28,NIY$38),NIY$28))</f>
        <v>0</v>
      </c>
      <c r="NJB53" s="775">
        <f t="shared" si="6782"/>
        <v>0</v>
      </c>
      <c r="NJC53" s="775">
        <f t="shared" ref="NJC53" si="6783">IF(OR(NJA26&lt;$C$18,NJA26&gt;($C$18+9)),0,IF($F$2=1,IF($F$53&lt;(INDEX($G$33:$AJ$33,MATCH($E$18,$G$31:$AJ$31))),NJA$28,NJA$38),NJA$28))</f>
        <v>0</v>
      </c>
      <c r="NJD53" s="775">
        <f t="shared" ref="NJD53:NJE53" si="6784">IF(OR(NJB26&lt;$C$18,NJB26&gt;($C$18+9)),0,IF($F$2=1,IF($F$53&lt;(INDEX($G$33:$AJ$33,MATCH($E$18,$G$31:$AJ$31))),NJB$28,NJB$38),NJB$28))</f>
        <v>0</v>
      </c>
      <c r="NJE53" s="775">
        <f t="shared" si="6784"/>
        <v>0</v>
      </c>
      <c r="NJF53" s="775">
        <f t="shared" ref="NJF53" si="6785">IF(OR(NJD26&lt;$C$18,NJD26&gt;($C$18+9)),0,IF($F$2=1,IF($F$53&lt;(INDEX($G$33:$AJ$33,MATCH($E$18,$G$31:$AJ$31))),NJD$28,NJD$38),NJD$28))</f>
        <v>0</v>
      </c>
      <c r="NJG53" s="775">
        <f t="shared" ref="NJG53:NJH53" si="6786">IF(OR(NJE26&lt;$C$18,NJE26&gt;($C$18+9)),0,IF($F$2=1,IF($F$53&lt;(INDEX($G$33:$AJ$33,MATCH($E$18,$G$31:$AJ$31))),NJE$28,NJE$38),NJE$28))</f>
        <v>0</v>
      </c>
      <c r="NJH53" s="775">
        <f t="shared" si="6786"/>
        <v>0</v>
      </c>
      <c r="NJI53" s="775">
        <f t="shared" ref="NJI53" si="6787">IF(OR(NJG26&lt;$C$18,NJG26&gt;($C$18+9)),0,IF($F$2=1,IF($F$53&lt;(INDEX($G$33:$AJ$33,MATCH($E$18,$G$31:$AJ$31))),NJG$28,NJG$38),NJG$28))</f>
        <v>0</v>
      </c>
      <c r="NJJ53" s="775">
        <f t="shared" ref="NJJ53:NJK53" si="6788">IF(OR(NJH26&lt;$C$18,NJH26&gt;($C$18+9)),0,IF($F$2=1,IF($F$53&lt;(INDEX($G$33:$AJ$33,MATCH($E$18,$G$31:$AJ$31))),NJH$28,NJH$38),NJH$28))</f>
        <v>0</v>
      </c>
      <c r="NJK53" s="775">
        <f t="shared" si="6788"/>
        <v>0</v>
      </c>
      <c r="NJL53" s="775">
        <f t="shared" ref="NJL53" si="6789">IF(OR(NJJ26&lt;$C$18,NJJ26&gt;($C$18+9)),0,IF($F$2=1,IF($F$53&lt;(INDEX($G$33:$AJ$33,MATCH($E$18,$G$31:$AJ$31))),NJJ$28,NJJ$38),NJJ$28))</f>
        <v>0</v>
      </c>
      <c r="NJM53" s="775">
        <f t="shared" ref="NJM53:NJN53" si="6790">IF(OR(NJK26&lt;$C$18,NJK26&gt;($C$18+9)),0,IF($F$2=1,IF($F$53&lt;(INDEX($G$33:$AJ$33,MATCH($E$18,$G$31:$AJ$31))),NJK$28,NJK$38),NJK$28))</f>
        <v>0</v>
      </c>
      <c r="NJN53" s="775">
        <f t="shared" si="6790"/>
        <v>0</v>
      </c>
      <c r="NJO53" s="775">
        <f t="shared" ref="NJO53" si="6791">IF(OR(NJM26&lt;$C$18,NJM26&gt;($C$18+9)),0,IF($F$2=1,IF($F$53&lt;(INDEX($G$33:$AJ$33,MATCH($E$18,$G$31:$AJ$31))),NJM$28,NJM$38),NJM$28))</f>
        <v>0</v>
      </c>
      <c r="NJP53" s="775">
        <f t="shared" ref="NJP53:NJQ53" si="6792">IF(OR(NJN26&lt;$C$18,NJN26&gt;($C$18+9)),0,IF($F$2=1,IF($F$53&lt;(INDEX($G$33:$AJ$33,MATCH($E$18,$G$31:$AJ$31))),NJN$28,NJN$38),NJN$28))</f>
        <v>0</v>
      </c>
      <c r="NJQ53" s="775">
        <f t="shared" si="6792"/>
        <v>0</v>
      </c>
      <c r="NJR53" s="775">
        <f t="shared" ref="NJR53" si="6793">IF(OR(NJP26&lt;$C$18,NJP26&gt;($C$18+9)),0,IF($F$2=1,IF($F$53&lt;(INDEX($G$33:$AJ$33,MATCH($E$18,$G$31:$AJ$31))),NJP$28,NJP$38),NJP$28))</f>
        <v>0</v>
      </c>
      <c r="NJS53" s="775">
        <f t="shared" ref="NJS53:NJT53" si="6794">IF(OR(NJQ26&lt;$C$18,NJQ26&gt;($C$18+9)),0,IF($F$2=1,IF($F$53&lt;(INDEX($G$33:$AJ$33,MATCH($E$18,$G$31:$AJ$31))),NJQ$28,NJQ$38),NJQ$28))</f>
        <v>0</v>
      </c>
      <c r="NJT53" s="775">
        <f t="shared" si="6794"/>
        <v>0</v>
      </c>
      <c r="NJU53" s="775">
        <f t="shared" ref="NJU53" si="6795">IF(OR(NJS26&lt;$C$18,NJS26&gt;($C$18+9)),0,IF($F$2=1,IF($F$53&lt;(INDEX($G$33:$AJ$33,MATCH($E$18,$G$31:$AJ$31))),NJS$28,NJS$38),NJS$28))</f>
        <v>0</v>
      </c>
      <c r="NJV53" s="775">
        <f t="shared" ref="NJV53:NJW53" si="6796">IF(OR(NJT26&lt;$C$18,NJT26&gt;($C$18+9)),0,IF($F$2=1,IF($F$53&lt;(INDEX($G$33:$AJ$33,MATCH($E$18,$G$31:$AJ$31))),NJT$28,NJT$38),NJT$28))</f>
        <v>0</v>
      </c>
      <c r="NJW53" s="775">
        <f t="shared" si="6796"/>
        <v>0</v>
      </c>
      <c r="NJX53" s="775">
        <f t="shared" ref="NJX53" si="6797">IF(OR(NJV26&lt;$C$18,NJV26&gt;($C$18+9)),0,IF($F$2=1,IF($F$53&lt;(INDEX($G$33:$AJ$33,MATCH($E$18,$G$31:$AJ$31))),NJV$28,NJV$38),NJV$28))</f>
        <v>0</v>
      </c>
      <c r="NJY53" s="775">
        <f t="shared" ref="NJY53:NJZ53" si="6798">IF(OR(NJW26&lt;$C$18,NJW26&gt;($C$18+9)),0,IF($F$2=1,IF($F$53&lt;(INDEX($G$33:$AJ$33,MATCH($E$18,$G$31:$AJ$31))),NJW$28,NJW$38),NJW$28))</f>
        <v>0</v>
      </c>
      <c r="NJZ53" s="775">
        <f t="shared" si="6798"/>
        <v>0</v>
      </c>
      <c r="NKA53" s="775">
        <f t="shared" ref="NKA53" si="6799">IF(OR(NJY26&lt;$C$18,NJY26&gt;($C$18+9)),0,IF($F$2=1,IF($F$53&lt;(INDEX($G$33:$AJ$33,MATCH($E$18,$G$31:$AJ$31))),NJY$28,NJY$38),NJY$28))</f>
        <v>0</v>
      </c>
      <c r="NKB53" s="775">
        <f t="shared" ref="NKB53:NKC53" si="6800">IF(OR(NJZ26&lt;$C$18,NJZ26&gt;($C$18+9)),0,IF($F$2=1,IF($F$53&lt;(INDEX($G$33:$AJ$33,MATCH($E$18,$G$31:$AJ$31))),NJZ$28,NJZ$38),NJZ$28))</f>
        <v>0</v>
      </c>
      <c r="NKC53" s="775">
        <f t="shared" si="6800"/>
        <v>0</v>
      </c>
      <c r="NKD53" s="775">
        <f t="shared" ref="NKD53" si="6801">IF(OR(NKB26&lt;$C$18,NKB26&gt;($C$18+9)),0,IF($F$2=1,IF($F$53&lt;(INDEX($G$33:$AJ$33,MATCH($E$18,$G$31:$AJ$31))),NKB$28,NKB$38),NKB$28))</f>
        <v>0</v>
      </c>
      <c r="NKE53" s="775">
        <f t="shared" ref="NKE53:NKF53" si="6802">IF(OR(NKC26&lt;$C$18,NKC26&gt;($C$18+9)),0,IF($F$2=1,IF($F$53&lt;(INDEX($G$33:$AJ$33,MATCH($E$18,$G$31:$AJ$31))),NKC$28,NKC$38),NKC$28))</f>
        <v>0</v>
      </c>
      <c r="NKF53" s="775">
        <f t="shared" si="6802"/>
        <v>0</v>
      </c>
      <c r="NKG53" s="775">
        <f t="shared" ref="NKG53" si="6803">IF(OR(NKE26&lt;$C$18,NKE26&gt;($C$18+9)),0,IF($F$2=1,IF($F$53&lt;(INDEX($G$33:$AJ$33,MATCH($E$18,$G$31:$AJ$31))),NKE$28,NKE$38),NKE$28))</f>
        <v>0</v>
      </c>
      <c r="NKH53" s="775">
        <f t="shared" ref="NKH53:NKI53" si="6804">IF(OR(NKF26&lt;$C$18,NKF26&gt;($C$18+9)),0,IF($F$2=1,IF($F$53&lt;(INDEX($G$33:$AJ$33,MATCH($E$18,$G$31:$AJ$31))),NKF$28,NKF$38),NKF$28))</f>
        <v>0</v>
      </c>
      <c r="NKI53" s="775">
        <f t="shared" si="6804"/>
        <v>0</v>
      </c>
      <c r="NKJ53" s="775">
        <f t="shared" ref="NKJ53" si="6805">IF(OR(NKH26&lt;$C$18,NKH26&gt;($C$18+9)),0,IF($F$2=1,IF($F$53&lt;(INDEX($G$33:$AJ$33,MATCH($E$18,$G$31:$AJ$31))),NKH$28,NKH$38),NKH$28))</f>
        <v>0</v>
      </c>
      <c r="NKK53" s="775">
        <f t="shared" ref="NKK53:NKL53" si="6806">IF(OR(NKI26&lt;$C$18,NKI26&gt;($C$18+9)),0,IF($F$2=1,IF($F$53&lt;(INDEX($G$33:$AJ$33,MATCH($E$18,$G$31:$AJ$31))),NKI$28,NKI$38),NKI$28))</f>
        <v>0</v>
      </c>
      <c r="NKL53" s="775">
        <f t="shared" si="6806"/>
        <v>0</v>
      </c>
      <c r="NKM53" s="775">
        <f t="shared" ref="NKM53" si="6807">IF(OR(NKK26&lt;$C$18,NKK26&gt;($C$18+9)),0,IF($F$2=1,IF($F$53&lt;(INDEX($G$33:$AJ$33,MATCH($E$18,$G$31:$AJ$31))),NKK$28,NKK$38),NKK$28))</f>
        <v>0</v>
      </c>
      <c r="NKN53" s="775">
        <f t="shared" ref="NKN53:NKO53" si="6808">IF(OR(NKL26&lt;$C$18,NKL26&gt;($C$18+9)),0,IF($F$2=1,IF($F$53&lt;(INDEX($G$33:$AJ$33,MATCH($E$18,$G$31:$AJ$31))),NKL$28,NKL$38),NKL$28))</f>
        <v>0</v>
      </c>
      <c r="NKO53" s="775">
        <f t="shared" si="6808"/>
        <v>0</v>
      </c>
      <c r="NKP53" s="775">
        <f t="shared" ref="NKP53" si="6809">IF(OR(NKN26&lt;$C$18,NKN26&gt;($C$18+9)),0,IF($F$2=1,IF($F$53&lt;(INDEX($G$33:$AJ$33,MATCH($E$18,$G$31:$AJ$31))),NKN$28,NKN$38),NKN$28))</f>
        <v>0</v>
      </c>
      <c r="NKQ53" s="775">
        <f t="shared" ref="NKQ53:NKR53" si="6810">IF(OR(NKO26&lt;$C$18,NKO26&gt;($C$18+9)),0,IF($F$2=1,IF($F$53&lt;(INDEX($G$33:$AJ$33,MATCH($E$18,$G$31:$AJ$31))),NKO$28,NKO$38),NKO$28))</f>
        <v>0</v>
      </c>
      <c r="NKR53" s="775">
        <f t="shared" si="6810"/>
        <v>0</v>
      </c>
      <c r="NKS53" s="775">
        <f t="shared" ref="NKS53" si="6811">IF(OR(NKQ26&lt;$C$18,NKQ26&gt;($C$18+9)),0,IF($F$2=1,IF($F$53&lt;(INDEX($G$33:$AJ$33,MATCH($E$18,$G$31:$AJ$31))),NKQ$28,NKQ$38),NKQ$28))</f>
        <v>0</v>
      </c>
      <c r="NKT53" s="775">
        <f t="shared" ref="NKT53:NKU53" si="6812">IF(OR(NKR26&lt;$C$18,NKR26&gt;($C$18+9)),0,IF($F$2=1,IF($F$53&lt;(INDEX($G$33:$AJ$33,MATCH($E$18,$G$31:$AJ$31))),NKR$28,NKR$38),NKR$28))</f>
        <v>0</v>
      </c>
      <c r="NKU53" s="775">
        <f t="shared" si="6812"/>
        <v>0</v>
      </c>
      <c r="NKV53" s="775">
        <f t="shared" ref="NKV53" si="6813">IF(OR(NKT26&lt;$C$18,NKT26&gt;($C$18+9)),0,IF($F$2=1,IF($F$53&lt;(INDEX($G$33:$AJ$33,MATCH($E$18,$G$31:$AJ$31))),NKT$28,NKT$38),NKT$28))</f>
        <v>0</v>
      </c>
      <c r="NKW53" s="775">
        <f t="shared" ref="NKW53:NKX53" si="6814">IF(OR(NKU26&lt;$C$18,NKU26&gt;($C$18+9)),0,IF($F$2=1,IF($F$53&lt;(INDEX($G$33:$AJ$33,MATCH($E$18,$G$31:$AJ$31))),NKU$28,NKU$38),NKU$28))</f>
        <v>0</v>
      </c>
      <c r="NKX53" s="775">
        <f t="shared" si="6814"/>
        <v>0</v>
      </c>
      <c r="NKY53" s="775">
        <f t="shared" ref="NKY53" si="6815">IF(OR(NKW26&lt;$C$18,NKW26&gt;($C$18+9)),0,IF($F$2=1,IF($F$53&lt;(INDEX($G$33:$AJ$33,MATCH($E$18,$G$31:$AJ$31))),NKW$28,NKW$38),NKW$28))</f>
        <v>0</v>
      </c>
      <c r="NKZ53" s="775">
        <f t="shared" ref="NKZ53:NLA53" si="6816">IF(OR(NKX26&lt;$C$18,NKX26&gt;($C$18+9)),0,IF($F$2=1,IF($F$53&lt;(INDEX($G$33:$AJ$33,MATCH($E$18,$G$31:$AJ$31))),NKX$28,NKX$38),NKX$28))</f>
        <v>0</v>
      </c>
      <c r="NLA53" s="775">
        <f t="shared" si="6816"/>
        <v>0</v>
      </c>
      <c r="NLB53" s="775">
        <f t="shared" ref="NLB53" si="6817">IF(OR(NKZ26&lt;$C$18,NKZ26&gt;($C$18+9)),0,IF($F$2=1,IF($F$53&lt;(INDEX($G$33:$AJ$33,MATCH($E$18,$G$31:$AJ$31))),NKZ$28,NKZ$38),NKZ$28))</f>
        <v>0</v>
      </c>
      <c r="NLC53" s="775">
        <f t="shared" ref="NLC53:NLD53" si="6818">IF(OR(NLA26&lt;$C$18,NLA26&gt;($C$18+9)),0,IF($F$2=1,IF($F$53&lt;(INDEX($G$33:$AJ$33,MATCH($E$18,$G$31:$AJ$31))),NLA$28,NLA$38),NLA$28))</f>
        <v>0</v>
      </c>
      <c r="NLD53" s="775">
        <f t="shared" si="6818"/>
        <v>0</v>
      </c>
      <c r="NLE53" s="775">
        <f t="shared" ref="NLE53" si="6819">IF(OR(NLC26&lt;$C$18,NLC26&gt;($C$18+9)),0,IF($F$2=1,IF($F$53&lt;(INDEX($G$33:$AJ$33,MATCH($E$18,$G$31:$AJ$31))),NLC$28,NLC$38),NLC$28))</f>
        <v>0</v>
      </c>
      <c r="NLF53" s="775">
        <f t="shared" ref="NLF53:NLG53" si="6820">IF(OR(NLD26&lt;$C$18,NLD26&gt;($C$18+9)),0,IF($F$2=1,IF($F$53&lt;(INDEX($G$33:$AJ$33,MATCH($E$18,$G$31:$AJ$31))),NLD$28,NLD$38),NLD$28))</f>
        <v>0</v>
      </c>
      <c r="NLG53" s="775">
        <f t="shared" si="6820"/>
        <v>0</v>
      </c>
      <c r="NLH53" s="775">
        <f t="shared" ref="NLH53" si="6821">IF(OR(NLF26&lt;$C$18,NLF26&gt;($C$18+9)),0,IF($F$2=1,IF($F$53&lt;(INDEX($G$33:$AJ$33,MATCH($E$18,$G$31:$AJ$31))),NLF$28,NLF$38),NLF$28))</f>
        <v>0</v>
      </c>
      <c r="NLI53" s="775">
        <f t="shared" ref="NLI53:NLJ53" si="6822">IF(OR(NLG26&lt;$C$18,NLG26&gt;($C$18+9)),0,IF($F$2=1,IF($F$53&lt;(INDEX($G$33:$AJ$33,MATCH($E$18,$G$31:$AJ$31))),NLG$28,NLG$38),NLG$28))</f>
        <v>0</v>
      </c>
      <c r="NLJ53" s="775">
        <f t="shared" si="6822"/>
        <v>0</v>
      </c>
      <c r="NLK53" s="775">
        <f t="shared" ref="NLK53" si="6823">IF(OR(NLI26&lt;$C$18,NLI26&gt;($C$18+9)),0,IF($F$2=1,IF($F$53&lt;(INDEX($G$33:$AJ$33,MATCH($E$18,$G$31:$AJ$31))),NLI$28,NLI$38),NLI$28))</f>
        <v>0</v>
      </c>
      <c r="NLL53" s="775">
        <f t="shared" ref="NLL53:NLM53" si="6824">IF(OR(NLJ26&lt;$C$18,NLJ26&gt;($C$18+9)),0,IF($F$2=1,IF($F$53&lt;(INDEX($G$33:$AJ$33,MATCH($E$18,$G$31:$AJ$31))),NLJ$28,NLJ$38),NLJ$28))</f>
        <v>0</v>
      </c>
      <c r="NLM53" s="775">
        <f t="shared" si="6824"/>
        <v>0</v>
      </c>
      <c r="NLN53" s="775">
        <f t="shared" ref="NLN53" si="6825">IF(OR(NLL26&lt;$C$18,NLL26&gt;($C$18+9)),0,IF($F$2=1,IF($F$53&lt;(INDEX($G$33:$AJ$33,MATCH($E$18,$G$31:$AJ$31))),NLL$28,NLL$38),NLL$28))</f>
        <v>0</v>
      </c>
      <c r="NLO53" s="775">
        <f t="shared" ref="NLO53:NLP53" si="6826">IF(OR(NLM26&lt;$C$18,NLM26&gt;($C$18+9)),0,IF($F$2=1,IF($F$53&lt;(INDEX($G$33:$AJ$33,MATCH($E$18,$G$31:$AJ$31))),NLM$28,NLM$38),NLM$28))</f>
        <v>0</v>
      </c>
      <c r="NLP53" s="775">
        <f t="shared" si="6826"/>
        <v>0</v>
      </c>
      <c r="NLQ53" s="775">
        <f t="shared" ref="NLQ53" si="6827">IF(OR(NLO26&lt;$C$18,NLO26&gt;($C$18+9)),0,IF($F$2=1,IF($F$53&lt;(INDEX($G$33:$AJ$33,MATCH($E$18,$G$31:$AJ$31))),NLO$28,NLO$38),NLO$28))</f>
        <v>0</v>
      </c>
      <c r="NLR53" s="775">
        <f t="shared" ref="NLR53:NLS53" si="6828">IF(OR(NLP26&lt;$C$18,NLP26&gt;($C$18+9)),0,IF($F$2=1,IF($F$53&lt;(INDEX($G$33:$AJ$33,MATCH($E$18,$G$31:$AJ$31))),NLP$28,NLP$38),NLP$28))</f>
        <v>0</v>
      </c>
      <c r="NLS53" s="775">
        <f t="shared" si="6828"/>
        <v>0</v>
      </c>
      <c r="NLT53" s="775">
        <f t="shared" ref="NLT53" si="6829">IF(OR(NLR26&lt;$C$18,NLR26&gt;($C$18+9)),0,IF($F$2=1,IF($F$53&lt;(INDEX($G$33:$AJ$33,MATCH($E$18,$G$31:$AJ$31))),NLR$28,NLR$38),NLR$28))</f>
        <v>0</v>
      </c>
      <c r="NLU53" s="775">
        <f t="shared" ref="NLU53:NLV53" si="6830">IF(OR(NLS26&lt;$C$18,NLS26&gt;($C$18+9)),0,IF($F$2=1,IF($F$53&lt;(INDEX($G$33:$AJ$33,MATCH($E$18,$G$31:$AJ$31))),NLS$28,NLS$38),NLS$28))</f>
        <v>0</v>
      </c>
      <c r="NLV53" s="775">
        <f t="shared" si="6830"/>
        <v>0</v>
      </c>
      <c r="NLW53" s="775">
        <f t="shared" ref="NLW53" si="6831">IF(OR(NLU26&lt;$C$18,NLU26&gt;($C$18+9)),0,IF($F$2=1,IF($F$53&lt;(INDEX($G$33:$AJ$33,MATCH($E$18,$G$31:$AJ$31))),NLU$28,NLU$38),NLU$28))</f>
        <v>0</v>
      </c>
      <c r="NLX53" s="775">
        <f t="shared" ref="NLX53:NLY53" si="6832">IF(OR(NLV26&lt;$C$18,NLV26&gt;($C$18+9)),0,IF($F$2=1,IF($F$53&lt;(INDEX($G$33:$AJ$33,MATCH($E$18,$G$31:$AJ$31))),NLV$28,NLV$38),NLV$28))</f>
        <v>0</v>
      </c>
      <c r="NLY53" s="775">
        <f t="shared" si="6832"/>
        <v>0</v>
      </c>
      <c r="NLZ53" s="775">
        <f t="shared" ref="NLZ53" si="6833">IF(OR(NLX26&lt;$C$18,NLX26&gt;($C$18+9)),0,IF($F$2=1,IF($F$53&lt;(INDEX($G$33:$AJ$33,MATCH($E$18,$G$31:$AJ$31))),NLX$28,NLX$38),NLX$28))</f>
        <v>0</v>
      </c>
      <c r="NMA53" s="775">
        <f t="shared" ref="NMA53:NMB53" si="6834">IF(OR(NLY26&lt;$C$18,NLY26&gt;($C$18+9)),0,IF($F$2=1,IF($F$53&lt;(INDEX($G$33:$AJ$33,MATCH($E$18,$G$31:$AJ$31))),NLY$28,NLY$38),NLY$28))</f>
        <v>0</v>
      </c>
      <c r="NMB53" s="775">
        <f t="shared" si="6834"/>
        <v>0</v>
      </c>
      <c r="NMC53" s="775">
        <f t="shared" ref="NMC53" si="6835">IF(OR(NMA26&lt;$C$18,NMA26&gt;($C$18+9)),0,IF($F$2=1,IF($F$53&lt;(INDEX($G$33:$AJ$33,MATCH($E$18,$G$31:$AJ$31))),NMA$28,NMA$38),NMA$28))</f>
        <v>0</v>
      </c>
      <c r="NMD53" s="775">
        <f t="shared" ref="NMD53:NME53" si="6836">IF(OR(NMB26&lt;$C$18,NMB26&gt;($C$18+9)),0,IF($F$2=1,IF($F$53&lt;(INDEX($G$33:$AJ$33,MATCH($E$18,$G$31:$AJ$31))),NMB$28,NMB$38),NMB$28))</f>
        <v>0</v>
      </c>
      <c r="NME53" s="775">
        <f t="shared" si="6836"/>
        <v>0</v>
      </c>
      <c r="NMF53" s="775">
        <f t="shared" ref="NMF53" si="6837">IF(OR(NMD26&lt;$C$18,NMD26&gt;($C$18+9)),0,IF($F$2=1,IF($F$53&lt;(INDEX($G$33:$AJ$33,MATCH($E$18,$G$31:$AJ$31))),NMD$28,NMD$38),NMD$28))</f>
        <v>0</v>
      </c>
      <c r="NMG53" s="775">
        <f t="shared" ref="NMG53:NMH53" si="6838">IF(OR(NME26&lt;$C$18,NME26&gt;($C$18+9)),0,IF($F$2=1,IF($F$53&lt;(INDEX($G$33:$AJ$33,MATCH($E$18,$G$31:$AJ$31))),NME$28,NME$38),NME$28))</f>
        <v>0</v>
      </c>
      <c r="NMH53" s="775">
        <f t="shared" si="6838"/>
        <v>0</v>
      </c>
      <c r="NMI53" s="775">
        <f t="shared" ref="NMI53" si="6839">IF(OR(NMG26&lt;$C$18,NMG26&gt;($C$18+9)),0,IF($F$2=1,IF($F$53&lt;(INDEX($G$33:$AJ$33,MATCH($E$18,$G$31:$AJ$31))),NMG$28,NMG$38),NMG$28))</f>
        <v>0</v>
      </c>
      <c r="NMJ53" s="775">
        <f t="shared" ref="NMJ53:NMK53" si="6840">IF(OR(NMH26&lt;$C$18,NMH26&gt;($C$18+9)),0,IF($F$2=1,IF($F$53&lt;(INDEX($G$33:$AJ$33,MATCH($E$18,$G$31:$AJ$31))),NMH$28,NMH$38),NMH$28))</f>
        <v>0</v>
      </c>
      <c r="NMK53" s="775">
        <f t="shared" si="6840"/>
        <v>0</v>
      </c>
      <c r="NML53" s="775">
        <f t="shared" ref="NML53" si="6841">IF(OR(NMJ26&lt;$C$18,NMJ26&gt;($C$18+9)),0,IF($F$2=1,IF($F$53&lt;(INDEX($G$33:$AJ$33,MATCH($E$18,$G$31:$AJ$31))),NMJ$28,NMJ$38),NMJ$28))</f>
        <v>0</v>
      </c>
      <c r="NMM53" s="775">
        <f t="shared" ref="NMM53:NMN53" si="6842">IF(OR(NMK26&lt;$C$18,NMK26&gt;($C$18+9)),0,IF($F$2=1,IF($F$53&lt;(INDEX($G$33:$AJ$33,MATCH($E$18,$G$31:$AJ$31))),NMK$28,NMK$38),NMK$28))</f>
        <v>0</v>
      </c>
      <c r="NMN53" s="775">
        <f t="shared" si="6842"/>
        <v>0</v>
      </c>
      <c r="NMO53" s="775">
        <f t="shared" ref="NMO53" si="6843">IF(OR(NMM26&lt;$C$18,NMM26&gt;($C$18+9)),0,IF($F$2=1,IF($F$53&lt;(INDEX($G$33:$AJ$33,MATCH($E$18,$G$31:$AJ$31))),NMM$28,NMM$38),NMM$28))</f>
        <v>0</v>
      </c>
      <c r="NMP53" s="775">
        <f t="shared" ref="NMP53:NMQ53" si="6844">IF(OR(NMN26&lt;$C$18,NMN26&gt;($C$18+9)),0,IF($F$2=1,IF($F$53&lt;(INDEX($G$33:$AJ$33,MATCH($E$18,$G$31:$AJ$31))),NMN$28,NMN$38),NMN$28))</f>
        <v>0</v>
      </c>
      <c r="NMQ53" s="775">
        <f t="shared" si="6844"/>
        <v>0</v>
      </c>
      <c r="NMR53" s="775">
        <f t="shared" ref="NMR53" si="6845">IF(OR(NMP26&lt;$C$18,NMP26&gt;($C$18+9)),0,IF($F$2=1,IF($F$53&lt;(INDEX($G$33:$AJ$33,MATCH($E$18,$G$31:$AJ$31))),NMP$28,NMP$38),NMP$28))</f>
        <v>0</v>
      </c>
      <c r="NMS53" s="775">
        <f t="shared" ref="NMS53:NMT53" si="6846">IF(OR(NMQ26&lt;$C$18,NMQ26&gt;($C$18+9)),0,IF($F$2=1,IF($F$53&lt;(INDEX($G$33:$AJ$33,MATCH($E$18,$G$31:$AJ$31))),NMQ$28,NMQ$38),NMQ$28))</f>
        <v>0</v>
      </c>
      <c r="NMT53" s="775">
        <f t="shared" si="6846"/>
        <v>0</v>
      </c>
      <c r="NMU53" s="775">
        <f t="shared" ref="NMU53" si="6847">IF(OR(NMS26&lt;$C$18,NMS26&gt;($C$18+9)),0,IF($F$2=1,IF($F$53&lt;(INDEX($G$33:$AJ$33,MATCH($E$18,$G$31:$AJ$31))),NMS$28,NMS$38),NMS$28))</f>
        <v>0</v>
      </c>
      <c r="NMV53" s="775">
        <f t="shared" ref="NMV53:NMW53" si="6848">IF(OR(NMT26&lt;$C$18,NMT26&gt;($C$18+9)),0,IF($F$2=1,IF($F$53&lt;(INDEX($G$33:$AJ$33,MATCH($E$18,$G$31:$AJ$31))),NMT$28,NMT$38),NMT$28))</f>
        <v>0</v>
      </c>
      <c r="NMW53" s="775">
        <f t="shared" si="6848"/>
        <v>0</v>
      </c>
      <c r="NMX53" s="775">
        <f t="shared" ref="NMX53" si="6849">IF(OR(NMV26&lt;$C$18,NMV26&gt;($C$18+9)),0,IF($F$2=1,IF($F$53&lt;(INDEX($G$33:$AJ$33,MATCH($E$18,$G$31:$AJ$31))),NMV$28,NMV$38),NMV$28))</f>
        <v>0</v>
      </c>
      <c r="NMY53" s="775">
        <f t="shared" ref="NMY53:NMZ53" si="6850">IF(OR(NMW26&lt;$C$18,NMW26&gt;($C$18+9)),0,IF($F$2=1,IF($F$53&lt;(INDEX($G$33:$AJ$33,MATCH($E$18,$G$31:$AJ$31))),NMW$28,NMW$38),NMW$28))</f>
        <v>0</v>
      </c>
      <c r="NMZ53" s="775">
        <f t="shared" si="6850"/>
        <v>0</v>
      </c>
      <c r="NNA53" s="775">
        <f t="shared" ref="NNA53" si="6851">IF(OR(NMY26&lt;$C$18,NMY26&gt;($C$18+9)),0,IF($F$2=1,IF($F$53&lt;(INDEX($G$33:$AJ$33,MATCH($E$18,$G$31:$AJ$31))),NMY$28,NMY$38),NMY$28))</f>
        <v>0</v>
      </c>
      <c r="NNB53" s="775">
        <f t="shared" ref="NNB53:NNC53" si="6852">IF(OR(NMZ26&lt;$C$18,NMZ26&gt;($C$18+9)),0,IF($F$2=1,IF($F$53&lt;(INDEX($G$33:$AJ$33,MATCH($E$18,$G$31:$AJ$31))),NMZ$28,NMZ$38),NMZ$28))</f>
        <v>0</v>
      </c>
      <c r="NNC53" s="775">
        <f t="shared" si="6852"/>
        <v>0</v>
      </c>
      <c r="NND53" s="775">
        <f t="shared" ref="NND53" si="6853">IF(OR(NNB26&lt;$C$18,NNB26&gt;($C$18+9)),0,IF($F$2=1,IF($F$53&lt;(INDEX($G$33:$AJ$33,MATCH($E$18,$G$31:$AJ$31))),NNB$28,NNB$38),NNB$28))</f>
        <v>0</v>
      </c>
      <c r="NNE53" s="775">
        <f t="shared" ref="NNE53:NNF53" si="6854">IF(OR(NNC26&lt;$C$18,NNC26&gt;($C$18+9)),0,IF($F$2=1,IF($F$53&lt;(INDEX($G$33:$AJ$33,MATCH($E$18,$G$31:$AJ$31))),NNC$28,NNC$38),NNC$28))</f>
        <v>0</v>
      </c>
      <c r="NNF53" s="775">
        <f t="shared" si="6854"/>
        <v>0</v>
      </c>
      <c r="NNG53" s="775">
        <f t="shared" ref="NNG53" si="6855">IF(OR(NNE26&lt;$C$18,NNE26&gt;($C$18+9)),0,IF($F$2=1,IF($F$53&lt;(INDEX($G$33:$AJ$33,MATCH($E$18,$G$31:$AJ$31))),NNE$28,NNE$38),NNE$28))</f>
        <v>0</v>
      </c>
      <c r="NNH53" s="775">
        <f t="shared" ref="NNH53:NNI53" si="6856">IF(OR(NNF26&lt;$C$18,NNF26&gt;($C$18+9)),0,IF($F$2=1,IF($F$53&lt;(INDEX($G$33:$AJ$33,MATCH($E$18,$G$31:$AJ$31))),NNF$28,NNF$38),NNF$28))</f>
        <v>0</v>
      </c>
      <c r="NNI53" s="775">
        <f t="shared" si="6856"/>
        <v>0</v>
      </c>
      <c r="NNJ53" s="775">
        <f t="shared" ref="NNJ53" si="6857">IF(OR(NNH26&lt;$C$18,NNH26&gt;($C$18+9)),0,IF($F$2=1,IF($F$53&lt;(INDEX($G$33:$AJ$33,MATCH($E$18,$G$31:$AJ$31))),NNH$28,NNH$38),NNH$28))</f>
        <v>0</v>
      </c>
      <c r="NNK53" s="775">
        <f t="shared" ref="NNK53:NNL53" si="6858">IF(OR(NNI26&lt;$C$18,NNI26&gt;($C$18+9)),0,IF($F$2=1,IF($F$53&lt;(INDEX($G$33:$AJ$33,MATCH($E$18,$G$31:$AJ$31))),NNI$28,NNI$38),NNI$28))</f>
        <v>0</v>
      </c>
      <c r="NNL53" s="775">
        <f t="shared" si="6858"/>
        <v>0</v>
      </c>
      <c r="NNM53" s="775">
        <f t="shared" ref="NNM53" si="6859">IF(OR(NNK26&lt;$C$18,NNK26&gt;($C$18+9)),0,IF($F$2=1,IF($F$53&lt;(INDEX($G$33:$AJ$33,MATCH($E$18,$G$31:$AJ$31))),NNK$28,NNK$38),NNK$28))</f>
        <v>0</v>
      </c>
      <c r="NNN53" s="775">
        <f t="shared" ref="NNN53:NNO53" si="6860">IF(OR(NNL26&lt;$C$18,NNL26&gt;($C$18+9)),0,IF($F$2=1,IF($F$53&lt;(INDEX($G$33:$AJ$33,MATCH($E$18,$G$31:$AJ$31))),NNL$28,NNL$38),NNL$28))</f>
        <v>0</v>
      </c>
      <c r="NNO53" s="775">
        <f t="shared" si="6860"/>
        <v>0</v>
      </c>
      <c r="NNP53" s="775">
        <f t="shared" ref="NNP53" si="6861">IF(OR(NNN26&lt;$C$18,NNN26&gt;($C$18+9)),0,IF($F$2=1,IF($F$53&lt;(INDEX($G$33:$AJ$33,MATCH($E$18,$G$31:$AJ$31))),NNN$28,NNN$38),NNN$28))</f>
        <v>0</v>
      </c>
      <c r="NNQ53" s="775">
        <f t="shared" ref="NNQ53:NNR53" si="6862">IF(OR(NNO26&lt;$C$18,NNO26&gt;($C$18+9)),0,IF($F$2=1,IF($F$53&lt;(INDEX($G$33:$AJ$33,MATCH($E$18,$G$31:$AJ$31))),NNO$28,NNO$38),NNO$28))</f>
        <v>0</v>
      </c>
      <c r="NNR53" s="775">
        <f t="shared" si="6862"/>
        <v>0</v>
      </c>
      <c r="NNS53" s="775">
        <f t="shared" ref="NNS53" si="6863">IF(OR(NNQ26&lt;$C$18,NNQ26&gt;($C$18+9)),0,IF($F$2=1,IF($F$53&lt;(INDEX($G$33:$AJ$33,MATCH($E$18,$G$31:$AJ$31))),NNQ$28,NNQ$38),NNQ$28))</f>
        <v>0</v>
      </c>
      <c r="NNT53" s="775">
        <f t="shared" ref="NNT53:NNU53" si="6864">IF(OR(NNR26&lt;$C$18,NNR26&gt;($C$18+9)),0,IF($F$2=1,IF($F$53&lt;(INDEX($G$33:$AJ$33,MATCH($E$18,$G$31:$AJ$31))),NNR$28,NNR$38),NNR$28))</f>
        <v>0</v>
      </c>
      <c r="NNU53" s="775">
        <f t="shared" si="6864"/>
        <v>0</v>
      </c>
      <c r="NNV53" s="775">
        <f t="shared" ref="NNV53" si="6865">IF(OR(NNT26&lt;$C$18,NNT26&gt;($C$18+9)),0,IF($F$2=1,IF($F$53&lt;(INDEX($G$33:$AJ$33,MATCH($E$18,$G$31:$AJ$31))),NNT$28,NNT$38),NNT$28))</f>
        <v>0</v>
      </c>
      <c r="NNW53" s="775">
        <f t="shared" ref="NNW53:NNX53" si="6866">IF(OR(NNU26&lt;$C$18,NNU26&gt;($C$18+9)),0,IF($F$2=1,IF($F$53&lt;(INDEX($G$33:$AJ$33,MATCH($E$18,$G$31:$AJ$31))),NNU$28,NNU$38),NNU$28))</f>
        <v>0</v>
      </c>
      <c r="NNX53" s="775">
        <f t="shared" si="6866"/>
        <v>0</v>
      </c>
      <c r="NNY53" s="775">
        <f t="shared" ref="NNY53" si="6867">IF(OR(NNW26&lt;$C$18,NNW26&gt;($C$18+9)),0,IF($F$2=1,IF($F$53&lt;(INDEX($G$33:$AJ$33,MATCH($E$18,$G$31:$AJ$31))),NNW$28,NNW$38),NNW$28))</f>
        <v>0</v>
      </c>
      <c r="NNZ53" s="775">
        <f t="shared" ref="NNZ53:NOA53" si="6868">IF(OR(NNX26&lt;$C$18,NNX26&gt;($C$18+9)),0,IF($F$2=1,IF($F$53&lt;(INDEX($G$33:$AJ$33,MATCH($E$18,$G$31:$AJ$31))),NNX$28,NNX$38),NNX$28))</f>
        <v>0</v>
      </c>
      <c r="NOA53" s="775">
        <f t="shared" si="6868"/>
        <v>0</v>
      </c>
      <c r="NOB53" s="775">
        <f t="shared" ref="NOB53" si="6869">IF(OR(NNZ26&lt;$C$18,NNZ26&gt;($C$18+9)),0,IF($F$2=1,IF($F$53&lt;(INDEX($G$33:$AJ$33,MATCH($E$18,$G$31:$AJ$31))),NNZ$28,NNZ$38),NNZ$28))</f>
        <v>0</v>
      </c>
      <c r="NOC53" s="775">
        <f t="shared" ref="NOC53:NOD53" si="6870">IF(OR(NOA26&lt;$C$18,NOA26&gt;($C$18+9)),0,IF($F$2=1,IF($F$53&lt;(INDEX($G$33:$AJ$33,MATCH($E$18,$G$31:$AJ$31))),NOA$28,NOA$38),NOA$28))</f>
        <v>0</v>
      </c>
      <c r="NOD53" s="775">
        <f t="shared" si="6870"/>
        <v>0</v>
      </c>
      <c r="NOE53" s="775">
        <f t="shared" ref="NOE53" si="6871">IF(OR(NOC26&lt;$C$18,NOC26&gt;($C$18+9)),0,IF($F$2=1,IF($F$53&lt;(INDEX($G$33:$AJ$33,MATCH($E$18,$G$31:$AJ$31))),NOC$28,NOC$38),NOC$28))</f>
        <v>0</v>
      </c>
      <c r="NOF53" s="775">
        <f t="shared" ref="NOF53:NOG53" si="6872">IF(OR(NOD26&lt;$C$18,NOD26&gt;($C$18+9)),0,IF($F$2=1,IF($F$53&lt;(INDEX($G$33:$AJ$33,MATCH($E$18,$G$31:$AJ$31))),NOD$28,NOD$38),NOD$28))</f>
        <v>0</v>
      </c>
      <c r="NOG53" s="775">
        <f t="shared" si="6872"/>
        <v>0</v>
      </c>
      <c r="NOH53" s="775">
        <f t="shared" ref="NOH53" si="6873">IF(OR(NOF26&lt;$C$18,NOF26&gt;($C$18+9)),0,IF($F$2=1,IF($F$53&lt;(INDEX($G$33:$AJ$33,MATCH($E$18,$G$31:$AJ$31))),NOF$28,NOF$38),NOF$28))</f>
        <v>0</v>
      </c>
      <c r="NOI53" s="775">
        <f t="shared" ref="NOI53:NOJ53" si="6874">IF(OR(NOG26&lt;$C$18,NOG26&gt;($C$18+9)),0,IF($F$2=1,IF($F$53&lt;(INDEX($G$33:$AJ$33,MATCH($E$18,$G$31:$AJ$31))),NOG$28,NOG$38),NOG$28))</f>
        <v>0</v>
      </c>
      <c r="NOJ53" s="775">
        <f t="shared" si="6874"/>
        <v>0</v>
      </c>
      <c r="NOK53" s="775">
        <f t="shared" ref="NOK53" si="6875">IF(OR(NOI26&lt;$C$18,NOI26&gt;($C$18+9)),0,IF($F$2=1,IF($F$53&lt;(INDEX($G$33:$AJ$33,MATCH($E$18,$G$31:$AJ$31))),NOI$28,NOI$38),NOI$28))</f>
        <v>0</v>
      </c>
      <c r="NOL53" s="775">
        <f t="shared" ref="NOL53:NOM53" si="6876">IF(OR(NOJ26&lt;$C$18,NOJ26&gt;($C$18+9)),0,IF($F$2=1,IF($F$53&lt;(INDEX($G$33:$AJ$33,MATCH($E$18,$G$31:$AJ$31))),NOJ$28,NOJ$38),NOJ$28))</f>
        <v>0</v>
      </c>
      <c r="NOM53" s="775">
        <f t="shared" si="6876"/>
        <v>0</v>
      </c>
      <c r="NON53" s="775">
        <f t="shared" ref="NON53" si="6877">IF(OR(NOL26&lt;$C$18,NOL26&gt;($C$18+9)),0,IF($F$2=1,IF($F$53&lt;(INDEX($G$33:$AJ$33,MATCH($E$18,$G$31:$AJ$31))),NOL$28,NOL$38),NOL$28))</f>
        <v>0</v>
      </c>
      <c r="NOO53" s="775">
        <f t="shared" ref="NOO53:NOP53" si="6878">IF(OR(NOM26&lt;$C$18,NOM26&gt;($C$18+9)),0,IF($F$2=1,IF($F$53&lt;(INDEX($G$33:$AJ$33,MATCH($E$18,$G$31:$AJ$31))),NOM$28,NOM$38),NOM$28))</f>
        <v>0</v>
      </c>
      <c r="NOP53" s="775">
        <f t="shared" si="6878"/>
        <v>0</v>
      </c>
      <c r="NOQ53" s="775">
        <f t="shared" ref="NOQ53" si="6879">IF(OR(NOO26&lt;$C$18,NOO26&gt;($C$18+9)),0,IF($F$2=1,IF($F$53&lt;(INDEX($G$33:$AJ$33,MATCH($E$18,$G$31:$AJ$31))),NOO$28,NOO$38),NOO$28))</f>
        <v>0</v>
      </c>
      <c r="NOR53" s="775">
        <f t="shared" ref="NOR53:NOS53" si="6880">IF(OR(NOP26&lt;$C$18,NOP26&gt;($C$18+9)),0,IF($F$2=1,IF($F$53&lt;(INDEX($G$33:$AJ$33,MATCH($E$18,$G$31:$AJ$31))),NOP$28,NOP$38),NOP$28))</f>
        <v>0</v>
      </c>
      <c r="NOS53" s="775">
        <f t="shared" si="6880"/>
        <v>0</v>
      </c>
      <c r="NOT53" s="775">
        <f t="shared" ref="NOT53" si="6881">IF(OR(NOR26&lt;$C$18,NOR26&gt;($C$18+9)),0,IF($F$2=1,IF($F$53&lt;(INDEX($G$33:$AJ$33,MATCH($E$18,$G$31:$AJ$31))),NOR$28,NOR$38),NOR$28))</f>
        <v>0</v>
      </c>
      <c r="NOU53" s="775">
        <f t="shared" ref="NOU53:NOV53" si="6882">IF(OR(NOS26&lt;$C$18,NOS26&gt;($C$18+9)),0,IF($F$2=1,IF($F$53&lt;(INDEX($G$33:$AJ$33,MATCH($E$18,$G$31:$AJ$31))),NOS$28,NOS$38),NOS$28))</f>
        <v>0</v>
      </c>
      <c r="NOV53" s="775">
        <f t="shared" si="6882"/>
        <v>0</v>
      </c>
      <c r="NOW53" s="775">
        <f t="shared" ref="NOW53" si="6883">IF(OR(NOU26&lt;$C$18,NOU26&gt;($C$18+9)),0,IF($F$2=1,IF($F$53&lt;(INDEX($G$33:$AJ$33,MATCH($E$18,$G$31:$AJ$31))),NOU$28,NOU$38),NOU$28))</f>
        <v>0</v>
      </c>
      <c r="NOX53" s="775">
        <f t="shared" ref="NOX53:NOY53" si="6884">IF(OR(NOV26&lt;$C$18,NOV26&gt;($C$18+9)),0,IF($F$2=1,IF($F$53&lt;(INDEX($G$33:$AJ$33,MATCH($E$18,$G$31:$AJ$31))),NOV$28,NOV$38),NOV$28))</f>
        <v>0</v>
      </c>
      <c r="NOY53" s="775">
        <f t="shared" si="6884"/>
        <v>0</v>
      </c>
      <c r="NOZ53" s="775">
        <f t="shared" ref="NOZ53" si="6885">IF(OR(NOX26&lt;$C$18,NOX26&gt;($C$18+9)),0,IF($F$2=1,IF($F$53&lt;(INDEX($G$33:$AJ$33,MATCH($E$18,$G$31:$AJ$31))),NOX$28,NOX$38),NOX$28))</f>
        <v>0</v>
      </c>
      <c r="NPA53" s="775">
        <f t="shared" ref="NPA53:NPB53" si="6886">IF(OR(NOY26&lt;$C$18,NOY26&gt;($C$18+9)),0,IF($F$2=1,IF($F$53&lt;(INDEX($G$33:$AJ$33,MATCH($E$18,$G$31:$AJ$31))),NOY$28,NOY$38),NOY$28))</f>
        <v>0</v>
      </c>
      <c r="NPB53" s="775">
        <f t="shared" si="6886"/>
        <v>0</v>
      </c>
      <c r="NPC53" s="775">
        <f t="shared" ref="NPC53" si="6887">IF(OR(NPA26&lt;$C$18,NPA26&gt;($C$18+9)),0,IF($F$2=1,IF($F$53&lt;(INDEX($G$33:$AJ$33,MATCH($E$18,$G$31:$AJ$31))),NPA$28,NPA$38),NPA$28))</f>
        <v>0</v>
      </c>
      <c r="NPD53" s="775">
        <f t="shared" ref="NPD53:NPE53" si="6888">IF(OR(NPB26&lt;$C$18,NPB26&gt;($C$18+9)),0,IF($F$2=1,IF($F$53&lt;(INDEX($G$33:$AJ$33,MATCH($E$18,$G$31:$AJ$31))),NPB$28,NPB$38),NPB$28))</f>
        <v>0</v>
      </c>
      <c r="NPE53" s="775">
        <f t="shared" si="6888"/>
        <v>0</v>
      </c>
      <c r="NPF53" s="775">
        <f t="shared" ref="NPF53" si="6889">IF(OR(NPD26&lt;$C$18,NPD26&gt;($C$18+9)),0,IF($F$2=1,IF($F$53&lt;(INDEX($G$33:$AJ$33,MATCH($E$18,$G$31:$AJ$31))),NPD$28,NPD$38),NPD$28))</f>
        <v>0</v>
      </c>
      <c r="NPG53" s="775">
        <f t="shared" ref="NPG53:NPH53" si="6890">IF(OR(NPE26&lt;$C$18,NPE26&gt;($C$18+9)),0,IF($F$2=1,IF($F$53&lt;(INDEX($G$33:$AJ$33,MATCH($E$18,$G$31:$AJ$31))),NPE$28,NPE$38),NPE$28))</f>
        <v>0</v>
      </c>
      <c r="NPH53" s="775">
        <f t="shared" si="6890"/>
        <v>0</v>
      </c>
      <c r="NPI53" s="775">
        <f t="shared" ref="NPI53" si="6891">IF(OR(NPG26&lt;$C$18,NPG26&gt;($C$18+9)),0,IF($F$2=1,IF($F$53&lt;(INDEX($G$33:$AJ$33,MATCH($E$18,$G$31:$AJ$31))),NPG$28,NPG$38),NPG$28))</f>
        <v>0</v>
      </c>
      <c r="NPJ53" s="775">
        <f t="shared" ref="NPJ53:NPK53" si="6892">IF(OR(NPH26&lt;$C$18,NPH26&gt;($C$18+9)),0,IF($F$2=1,IF($F$53&lt;(INDEX($G$33:$AJ$33,MATCH($E$18,$G$31:$AJ$31))),NPH$28,NPH$38),NPH$28))</f>
        <v>0</v>
      </c>
      <c r="NPK53" s="775">
        <f t="shared" si="6892"/>
        <v>0</v>
      </c>
      <c r="NPL53" s="775">
        <f t="shared" ref="NPL53" si="6893">IF(OR(NPJ26&lt;$C$18,NPJ26&gt;($C$18+9)),0,IF($F$2=1,IF($F$53&lt;(INDEX($G$33:$AJ$33,MATCH($E$18,$G$31:$AJ$31))),NPJ$28,NPJ$38),NPJ$28))</f>
        <v>0</v>
      </c>
      <c r="NPM53" s="775">
        <f t="shared" ref="NPM53:NPN53" si="6894">IF(OR(NPK26&lt;$C$18,NPK26&gt;($C$18+9)),0,IF($F$2=1,IF($F$53&lt;(INDEX($G$33:$AJ$33,MATCH($E$18,$G$31:$AJ$31))),NPK$28,NPK$38),NPK$28))</f>
        <v>0</v>
      </c>
      <c r="NPN53" s="775">
        <f t="shared" si="6894"/>
        <v>0</v>
      </c>
      <c r="NPO53" s="775">
        <f t="shared" ref="NPO53" si="6895">IF(OR(NPM26&lt;$C$18,NPM26&gt;($C$18+9)),0,IF($F$2=1,IF($F$53&lt;(INDEX($G$33:$AJ$33,MATCH($E$18,$G$31:$AJ$31))),NPM$28,NPM$38),NPM$28))</f>
        <v>0</v>
      </c>
      <c r="NPP53" s="775">
        <f t="shared" ref="NPP53:NPQ53" si="6896">IF(OR(NPN26&lt;$C$18,NPN26&gt;($C$18+9)),0,IF($F$2=1,IF($F$53&lt;(INDEX($G$33:$AJ$33,MATCH($E$18,$G$31:$AJ$31))),NPN$28,NPN$38),NPN$28))</f>
        <v>0</v>
      </c>
      <c r="NPQ53" s="775">
        <f t="shared" si="6896"/>
        <v>0</v>
      </c>
      <c r="NPR53" s="775">
        <f t="shared" ref="NPR53" si="6897">IF(OR(NPP26&lt;$C$18,NPP26&gt;($C$18+9)),0,IF($F$2=1,IF($F$53&lt;(INDEX($G$33:$AJ$33,MATCH($E$18,$G$31:$AJ$31))),NPP$28,NPP$38),NPP$28))</f>
        <v>0</v>
      </c>
      <c r="NPS53" s="775">
        <f t="shared" ref="NPS53:NPT53" si="6898">IF(OR(NPQ26&lt;$C$18,NPQ26&gt;($C$18+9)),0,IF($F$2=1,IF($F$53&lt;(INDEX($G$33:$AJ$33,MATCH($E$18,$G$31:$AJ$31))),NPQ$28,NPQ$38),NPQ$28))</f>
        <v>0</v>
      </c>
      <c r="NPT53" s="775">
        <f t="shared" si="6898"/>
        <v>0</v>
      </c>
      <c r="NPU53" s="775">
        <f t="shared" ref="NPU53" si="6899">IF(OR(NPS26&lt;$C$18,NPS26&gt;($C$18+9)),0,IF($F$2=1,IF($F$53&lt;(INDEX($G$33:$AJ$33,MATCH($E$18,$G$31:$AJ$31))),NPS$28,NPS$38),NPS$28))</f>
        <v>0</v>
      </c>
      <c r="NPV53" s="775">
        <f t="shared" ref="NPV53:NPW53" si="6900">IF(OR(NPT26&lt;$C$18,NPT26&gt;($C$18+9)),0,IF($F$2=1,IF($F$53&lt;(INDEX($G$33:$AJ$33,MATCH($E$18,$G$31:$AJ$31))),NPT$28,NPT$38),NPT$28))</f>
        <v>0</v>
      </c>
      <c r="NPW53" s="775">
        <f t="shared" si="6900"/>
        <v>0</v>
      </c>
      <c r="NPX53" s="775">
        <f t="shared" ref="NPX53" si="6901">IF(OR(NPV26&lt;$C$18,NPV26&gt;($C$18+9)),0,IF($F$2=1,IF($F$53&lt;(INDEX($G$33:$AJ$33,MATCH($E$18,$G$31:$AJ$31))),NPV$28,NPV$38),NPV$28))</f>
        <v>0</v>
      </c>
      <c r="NPY53" s="775">
        <f t="shared" ref="NPY53:NPZ53" si="6902">IF(OR(NPW26&lt;$C$18,NPW26&gt;($C$18+9)),0,IF($F$2=1,IF($F$53&lt;(INDEX($G$33:$AJ$33,MATCH($E$18,$G$31:$AJ$31))),NPW$28,NPW$38),NPW$28))</f>
        <v>0</v>
      </c>
      <c r="NPZ53" s="775">
        <f t="shared" si="6902"/>
        <v>0</v>
      </c>
      <c r="NQA53" s="775">
        <f t="shared" ref="NQA53" si="6903">IF(OR(NPY26&lt;$C$18,NPY26&gt;($C$18+9)),0,IF($F$2=1,IF($F$53&lt;(INDEX($G$33:$AJ$33,MATCH($E$18,$G$31:$AJ$31))),NPY$28,NPY$38),NPY$28))</f>
        <v>0</v>
      </c>
      <c r="NQB53" s="775">
        <f t="shared" ref="NQB53:NQC53" si="6904">IF(OR(NPZ26&lt;$C$18,NPZ26&gt;($C$18+9)),0,IF($F$2=1,IF($F$53&lt;(INDEX($G$33:$AJ$33,MATCH($E$18,$G$31:$AJ$31))),NPZ$28,NPZ$38),NPZ$28))</f>
        <v>0</v>
      </c>
      <c r="NQC53" s="775">
        <f t="shared" si="6904"/>
        <v>0</v>
      </c>
      <c r="NQD53" s="775">
        <f t="shared" ref="NQD53" si="6905">IF(OR(NQB26&lt;$C$18,NQB26&gt;($C$18+9)),0,IF($F$2=1,IF($F$53&lt;(INDEX($G$33:$AJ$33,MATCH($E$18,$G$31:$AJ$31))),NQB$28,NQB$38),NQB$28))</f>
        <v>0</v>
      </c>
      <c r="NQE53" s="775">
        <f t="shared" ref="NQE53:NQF53" si="6906">IF(OR(NQC26&lt;$C$18,NQC26&gt;($C$18+9)),0,IF($F$2=1,IF($F$53&lt;(INDEX($G$33:$AJ$33,MATCH($E$18,$G$31:$AJ$31))),NQC$28,NQC$38),NQC$28))</f>
        <v>0</v>
      </c>
      <c r="NQF53" s="775">
        <f t="shared" si="6906"/>
        <v>0</v>
      </c>
      <c r="NQG53" s="775">
        <f t="shared" ref="NQG53" si="6907">IF(OR(NQE26&lt;$C$18,NQE26&gt;($C$18+9)),0,IF($F$2=1,IF($F$53&lt;(INDEX($G$33:$AJ$33,MATCH($E$18,$G$31:$AJ$31))),NQE$28,NQE$38),NQE$28))</f>
        <v>0</v>
      </c>
      <c r="NQH53" s="775">
        <f t="shared" ref="NQH53:NQI53" si="6908">IF(OR(NQF26&lt;$C$18,NQF26&gt;($C$18+9)),0,IF($F$2=1,IF($F$53&lt;(INDEX($G$33:$AJ$33,MATCH($E$18,$G$31:$AJ$31))),NQF$28,NQF$38),NQF$28))</f>
        <v>0</v>
      </c>
      <c r="NQI53" s="775">
        <f t="shared" si="6908"/>
        <v>0</v>
      </c>
      <c r="NQJ53" s="775">
        <f t="shared" ref="NQJ53" si="6909">IF(OR(NQH26&lt;$C$18,NQH26&gt;($C$18+9)),0,IF($F$2=1,IF($F$53&lt;(INDEX($G$33:$AJ$33,MATCH($E$18,$G$31:$AJ$31))),NQH$28,NQH$38),NQH$28))</f>
        <v>0</v>
      </c>
      <c r="NQK53" s="775">
        <f t="shared" ref="NQK53:NQL53" si="6910">IF(OR(NQI26&lt;$C$18,NQI26&gt;($C$18+9)),0,IF($F$2=1,IF($F$53&lt;(INDEX($G$33:$AJ$33,MATCH($E$18,$G$31:$AJ$31))),NQI$28,NQI$38),NQI$28))</f>
        <v>0</v>
      </c>
      <c r="NQL53" s="775">
        <f t="shared" si="6910"/>
        <v>0</v>
      </c>
      <c r="NQM53" s="775">
        <f t="shared" ref="NQM53" si="6911">IF(OR(NQK26&lt;$C$18,NQK26&gt;($C$18+9)),0,IF($F$2=1,IF($F$53&lt;(INDEX($G$33:$AJ$33,MATCH($E$18,$G$31:$AJ$31))),NQK$28,NQK$38),NQK$28))</f>
        <v>0</v>
      </c>
      <c r="NQN53" s="775">
        <f t="shared" ref="NQN53:NQO53" si="6912">IF(OR(NQL26&lt;$C$18,NQL26&gt;($C$18+9)),0,IF($F$2=1,IF($F$53&lt;(INDEX($G$33:$AJ$33,MATCH($E$18,$G$31:$AJ$31))),NQL$28,NQL$38),NQL$28))</f>
        <v>0</v>
      </c>
      <c r="NQO53" s="775">
        <f t="shared" si="6912"/>
        <v>0</v>
      </c>
      <c r="NQP53" s="775">
        <f t="shared" ref="NQP53" si="6913">IF(OR(NQN26&lt;$C$18,NQN26&gt;($C$18+9)),0,IF($F$2=1,IF($F$53&lt;(INDEX($G$33:$AJ$33,MATCH($E$18,$G$31:$AJ$31))),NQN$28,NQN$38),NQN$28))</f>
        <v>0</v>
      </c>
      <c r="NQQ53" s="775">
        <f t="shared" ref="NQQ53:NQR53" si="6914">IF(OR(NQO26&lt;$C$18,NQO26&gt;($C$18+9)),0,IF($F$2=1,IF($F$53&lt;(INDEX($G$33:$AJ$33,MATCH($E$18,$G$31:$AJ$31))),NQO$28,NQO$38),NQO$28))</f>
        <v>0</v>
      </c>
      <c r="NQR53" s="775">
        <f t="shared" si="6914"/>
        <v>0</v>
      </c>
      <c r="NQS53" s="775">
        <f t="shared" ref="NQS53" si="6915">IF(OR(NQQ26&lt;$C$18,NQQ26&gt;($C$18+9)),0,IF($F$2=1,IF($F$53&lt;(INDEX($G$33:$AJ$33,MATCH($E$18,$G$31:$AJ$31))),NQQ$28,NQQ$38),NQQ$28))</f>
        <v>0</v>
      </c>
      <c r="NQT53" s="775">
        <f t="shared" ref="NQT53:NQU53" si="6916">IF(OR(NQR26&lt;$C$18,NQR26&gt;($C$18+9)),0,IF($F$2=1,IF($F$53&lt;(INDEX($G$33:$AJ$33,MATCH($E$18,$G$31:$AJ$31))),NQR$28,NQR$38),NQR$28))</f>
        <v>0</v>
      </c>
      <c r="NQU53" s="775">
        <f t="shared" si="6916"/>
        <v>0</v>
      </c>
      <c r="NQV53" s="775">
        <f t="shared" ref="NQV53" si="6917">IF(OR(NQT26&lt;$C$18,NQT26&gt;($C$18+9)),0,IF($F$2=1,IF($F$53&lt;(INDEX($G$33:$AJ$33,MATCH($E$18,$G$31:$AJ$31))),NQT$28,NQT$38),NQT$28))</f>
        <v>0</v>
      </c>
      <c r="NQW53" s="775">
        <f t="shared" ref="NQW53:NQX53" si="6918">IF(OR(NQU26&lt;$C$18,NQU26&gt;($C$18+9)),0,IF($F$2=1,IF($F$53&lt;(INDEX($G$33:$AJ$33,MATCH($E$18,$G$31:$AJ$31))),NQU$28,NQU$38),NQU$28))</f>
        <v>0</v>
      </c>
      <c r="NQX53" s="775">
        <f t="shared" si="6918"/>
        <v>0</v>
      </c>
      <c r="NQY53" s="775">
        <f t="shared" ref="NQY53" si="6919">IF(OR(NQW26&lt;$C$18,NQW26&gt;($C$18+9)),0,IF($F$2=1,IF($F$53&lt;(INDEX($G$33:$AJ$33,MATCH($E$18,$G$31:$AJ$31))),NQW$28,NQW$38),NQW$28))</f>
        <v>0</v>
      </c>
      <c r="NQZ53" s="775">
        <f t="shared" ref="NQZ53:NRA53" si="6920">IF(OR(NQX26&lt;$C$18,NQX26&gt;($C$18+9)),0,IF($F$2=1,IF($F$53&lt;(INDEX($G$33:$AJ$33,MATCH($E$18,$G$31:$AJ$31))),NQX$28,NQX$38),NQX$28))</f>
        <v>0</v>
      </c>
      <c r="NRA53" s="775">
        <f t="shared" si="6920"/>
        <v>0</v>
      </c>
      <c r="NRB53" s="775">
        <f t="shared" ref="NRB53" si="6921">IF(OR(NQZ26&lt;$C$18,NQZ26&gt;($C$18+9)),0,IF($F$2=1,IF($F$53&lt;(INDEX($G$33:$AJ$33,MATCH($E$18,$G$31:$AJ$31))),NQZ$28,NQZ$38),NQZ$28))</f>
        <v>0</v>
      </c>
      <c r="NRC53" s="775">
        <f t="shared" ref="NRC53:NRD53" si="6922">IF(OR(NRA26&lt;$C$18,NRA26&gt;($C$18+9)),0,IF($F$2=1,IF($F$53&lt;(INDEX($G$33:$AJ$33,MATCH($E$18,$G$31:$AJ$31))),NRA$28,NRA$38),NRA$28))</f>
        <v>0</v>
      </c>
      <c r="NRD53" s="775">
        <f t="shared" si="6922"/>
        <v>0</v>
      </c>
      <c r="NRE53" s="775">
        <f t="shared" ref="NRE53" si="6923">IF(OR(NRC26&lt;$C$18,NRC26&gt;($C$18+9)),0,IF($F$2=1,IF($F$53&lt;(INDEX($G$33:$AJ$33,MATCH($E$18,$G$31:$AJ$31))),NRC$28,NRC$38),NRC$28))</f>
        <v>0</v>
      </c>
      <c r="NRF53" s="775">
        <f t="shared" ref="NRF53:NRG53" si="6924">IF(OR(NRD26&lt;$C$18,NRD26&gt;($C$18+9)),0,IF($F$2=1,IF($F$53&lt;(INDEX($G$33:$AJ$33,MATCH($E$18,$G$31:$AJ$31))),NRD$28,NRD$38),NRD$28))</f>
        <v>0</v>
      </c>
      <c r="NRG53" s="775">
        <f t="shared" si="6924"/>
        <v>0</v>
      </c>
      <c r="NRH53" s="775">
        <f t="shared" ref="NRH53" si="6925">IF(OR(NRF26&lt;$C$18,NRF26&gt;($C$18+9)),0,IF($F$2=1,IF($F$53&lt;(INDEX($G$33:$AJ$33,MATCH($E$18,$G$31:$AJ$31))),NRF$28,NRF$38),NRF$28))</f>
        <v>0</v>
      </c>
      <c r="NRI53" s="775">
        <f t="shared" ref="NRI53:NRJ53" si="6926">IF(OR(NRG26&lt;$C$18,NRG26&gt;($C$18+9)),0,IF($F$2=1,IF($F$53&lt;(INDEX($G$33:$AJ$33,MATCH($E$18,$G$31:$AJ$31))),NRG$28,NRG$38),NRG$28))</f>
        <v>0</v>
      </c>
      <c r="NRJ53" s="775">
        <f t="shared" si="6926"/>
        <v>0</v>
      </c>
      <c r="NRK53" s="775">
        <f t="shared" ref="NRK53" si="6927">IF(OR(NRI26&lt;$C$18,NRI26&gt;($C$18+9)),0,IF($F$2=1,IF($F$53&lt;(INDEX($G$33:$AJ$33,MATCH($E$18,$G$31:$AJ$31))),NRI$28,NRI$38),NRI$28))</f>
        <v>0</v>
      </c>
      <c r="NRL53" s="775">
        <f t="shared" ref="NRL53:NRM53" si="6928">IF(OR(NRJ26&lt;$C$18,NRJ26&gt;($C$18+9)),0,IF($F$2=1,IF($F$53&lt;(INDEX($G$33:$AJ$33,MATCH($E$18,$G$31:$AJ$31))),NRJ$28,NRJ$38),NRJ$28))</f>
        <v>0</v>
      </c>
      <c r="NRM53" s="775">
        <f t="shared" si="6928"/>
        <v>0</v>
      </c>
      <c r="NRN53" s="775">
        <f t="shared" ref="NRN53" si="6929">IF(OR(NRL26&lt;$C$18,NRL26&gt;($C$18+9)),0,IF($F$2=1,IF($F$53&lt;(INDEX($G$33:$AJ$33,MATCH($E$18,$G$31:$AJ$31))),NRL$28,NRL$38),NRL$28))</f>
        <v>0</v>
      </c>
      <c r="NRO53" s="775">
        <f t="shared" ref="NRO53:NRP53" si="6930">IF(OR(NRM26&lt;$C$18,NRM26&gt;($C$18+9)),0,IF($F$2=1,IF($F$53&lt;(INDEX($G$33:$AJ$33,MATCH($E$18,$G$31:$AJ$31))),NRM$28,NRM$38),NRM$28))</f>
        <v>0</v>
      </c>
      <c r="NRP53" s="775">
        <f t="shared" si="6930"/>
        <v>0</v>
      </c>
      <c r="NRQ53" s="775">
        <f t="shared" ref="NRQ53" si="6931">IF(OR(NRO26&lt;$C$18,NRO26&gt;($C$18+9)),0,IF($F$2=1,IF($F$53&lt;(INDEX($G$33:$AJ$33,MATCH($E$18,$G$31:$AJ$31))),NRO$28,NRO$38),NRO$28))</f>
        <v>0</v>
      </c>
      <c r="NRR53" s="775">
        <f t="shared" ref="NRR53:NRS53" si="6932">IF(OR(NRP26&lt;$C$18,NRP26&gt;($C$18+9)),0,IF($F$2=1,IF($F$53&lt;(INDEX($G$33:$AJ$33,MATCH($E$18,$G$31:$AJ$31))),NRP$28,NRP$38),NRP$28))</f>
        <v>0</v>
      </c>
      <c r="NRS53" s="775">
        <f t="shared" si="6932"/>
        <v>0</v>
      </c>
      <c r="NRT53" s="775">
        <f t="shared" ref="NRT53" si="6933">IF(OR(NRR26&lt;$C$18,NRR26&gt;($C$18+9)),0,IF($F$2=1,IF($F$53&lt;(INDEX($G$33:$AJ$33,MATCH($E$18,$G$31:$AJ$31))),NRR$28,NRR$38),NRR$28))</f>
        <v>0</v>
      </c>
      <c r="NRU53" s="775">
        <f t="shared" ref="NRU53:NRV53" si="6934">IF(OR(NRS26&lt;$C$18,NRS26&gt;($C$18+9)),0,IF($F$2=1,IF($F$53&lt;(INDEX($G$33:$AJ$33,MATCH($E$18,$G$31:$AJ$31))),NRS$28,NRS$38),NRS$28))</f>
        <v>0</v>
      </c>
      <c r="NRV53" s="775">
        <f t="shared" si="6934"/>
        <v>0</v>
      </c>
      <c r="NRW53" s="775">
        <f t="shared" ref="NRW53" si="6935">IF(OR(NRU26&lt;$C$18,NRU26&gt;($C$18+9)),0,IF($F$2=1,IF($F$53&lt;(INDEX($G$33:$AJ$33,MATCH($E$18,$G$31:$AJ$31))),NRU$28,NRU$38),NRU$28))</f>
        <v>0</v>
      </c>
      <c r="NRX53" s="775">
        <f t="shared" ref="NRX53:NRY53" si="6936">IF(OR(NRV26&lt;$C$18,NRV26&gt;($C$18+9)),0,IF($F$2=1,IF($F$53&lt;(INDEX($G$33:$AJ$33,MATCH($E$18,$G$31:$AJ$31))),NRV$28,NRV$38),NRV$28))</f>
        <v>0</v>
      </c>
      <c r="NRY53" s="775">
        <f t="shared" si="6936"/>
        <v>0</v>
      </c>
      <c r="NRZ53" s="775">
        <f t="shared" ref="NRZ53" si="6937">IF(OR(NRX26&lt;$C$18,NRX26&gt;($C$18+9)),0,IF($F$2=1,IF($F$53&lt;(INDEX($G$33:$AJ$33,MATCH($E$18,$G$31:$AJ$31))),NRX$28,NRX$38),NRX$28))</f>
        <v>0</v>
      </c>
      <c r="NSA53" s="775">
        <f t="shared" ref="NSA53:NSB53" si="6938">IF(OR(NRY26&lt;$C$18,NRY26&gt;($C$18+9)),0,IF($F$2=1,IF($F$53&lt;(INDEX($G$33:$AJ$33,MATCH($E$18,$G$31:$AJ$31))),NRY$28,NRY$38),NRY$28))</f>
        <v>0</v>
      </c>
      <c r="NSB53" s="775">
        <f t="shared" si="6938"/>
        <v>0</v>
      </c>
      <c r="NSC53" s="775">
        <f t="shared" ref="NSC53" si="6939">IF(OR(NSA26&lt;$C$18,NSA26&gt;($C$18+9)),0,IF($F$2=1,IF($F$53&lt;(INDEX($G$33:$AJ$33,MATCH($E$18,$G$31:$AJ$31))),NSA$28,NSA$38),NSA$28))</f>
        <v>0</v>
      </c>
      <c r="NSD53" s="775">
        <f t="shared" ref="NSD53:NSE53" si="6940">IF(OR(NSB26&lt;$C$18,NSB26&gt;($C$18+9)),0,IF($F$2=1,IF($F$53&lt;(INDEX($G$33:$AJ$33,MATCH($E$18,$G$31:$AJ$31))),NSB$28,NSB$38),NSB$28))</f>
        <v>0</v>
      </c>
      <c r="NSE53" s="775">
        <f t="shared" si="6940"/>
        <v>0</v>
      </c>
      <c r="NSF53" s="775">
        <f t="shared" ref="NSF53" si="6941">IF(OR(NSD26&lt;$C$18,NSD26&gt;($C$18+9)),0,IF($F$2=1,IF($F$53&lt;(INDEX($G$33:$AJ$33,MATCH($E$18,$G$31:$AJ$31))),NSD$28,NSD$38),NSD$28))</f>
        <v>0</v>
      </c>
      <c r="NSG53" s="775">
        <f t="shared" ref="NSG53:NSH53" si="6942">IF(OR(NSE26&lt;$C$18,NSE26&gt;($C$18+9)),0,IF($F$2=1,IF($F$53&lt;(INDEX($G$33:$AJ$33,MATCH($E$18,$G$31:$AJ$31))),NSE$28,NSE$38),NSE$28))</f>
        <v>0</v>
      </c>
      <c r="NSH53" s="775">
        <f t="shared" si="6942"/>
        <v>0</v>
      </c>
      <c r="NSI53" s="775">
        <f t="shared" ref="NSI53" si="6943">IF(OR(NSG26&lt;$C$18,NSG26&gt;($C$18+9)),0,IF($F$2=1,IF($F$53&lt;(INDEX($G$33:$AJ$33,MATCH($E$18,$G$31:$AJ$31))),NSG$28,NSG$38),NSG$28))</f>
        <v>0</v>
      </c>
      <c r="NSJ53" s="775">
        <f t="shared" ref="NSJ53:NSK53" si="6944">IF(OR(NSH26&lt;$C$18,NSH26&gt;($C$18+9)),0,IF($F$2=1,IF($F$53&lt;(INDEX($G$33:$AJ$33,MATCH($E$18,$G$31:$AJ$31))),NSH$28,NSH$38),NSH$28))</f>
        <v>0</v>
      </c>
      <c r="NSK53" s="775">
        <f t="shared" si="6944"/>
        <v>0</v>
      </c>
      <c r="NSL53" s="775">
        <f t="shared" ref="NSL53" si="6945">IF(OR(NSJ26&lt;$C$18,NSJ26&gt;($C$18+9)),0,IF($F$2=1,IF($F$53&lt;(INDEX($G$33:$AJ$33,MATCH($E$18,$G$31:$AJ$31))),NSJ$28,NSJ$38),NSJ$28))</f>
        <v>0</v>
      </c>
      <c r="NSM53" s="775">
        <f t="shared" ref="NSM53:NSN53" si="6946">IF(OR(NSK26&lt;$C$18,NSK26&gt;($C$18+9)),0,IF($F$2=1,IF($F$53&lt;(INDEX($G$33:$AJ$33,MATCH($E$18,$G$31:$AJ$31))),NSK$28,NSK$38),NSK$28))</f>
        <v>0</v>
      </c>
      <c r="NSN53" s="775">
        <f t="shared" si="6946"/>
        <v>0</v>
      </c>
      <c r="NSO53" s="775">
        <f t="shared" ref="NSO53" si="6947">IF(OR(NSM26&lt;$C$18,NSM26&gt;($C$18+9)),0,IF($F$2=1,IF($F$53&lt;(INDEX($G$33:$AJ$33,MATCH($E$18,$G$31:$AJ$31))),NSM$28,NSM$38),NSM$28))</f>
        <v>0</v>
      </c>
      <c r="NSP53" s="775">
        <f t="shared" ref="NSP53:NSQ53" si="6948">IF(OR(NSN26&lt;$C$18,NSN26&gt;($C$18+9)),0,IF($F$2=1,IF($F$53&lt;(INDEX($G$33:$AJ$33,MATCH($E$18,$G$31:$AJ$31))),NSN$28,NSN$38),NSN$28))</f>
        <v>0</v>
      </c>
      <c r="NSQ53" s="775">
        <f t="shared" si="6948"/>
        <v>0</v>
      </c>
      <c r="NSR53" s="775">
        <f t="shared" ref="NSR53" si="6949">IF(OR(NSP26&lt;$C$18,NSP26&gt;($C$18+9)),0,IF($F$2=1,IF($F$53&lt;(INDEX($G$33:$AJ$33,MATCH($E$18,$G$31:$AJ$31))),NSP$28,NSP$38),NSP$28))</f>
        <v>0</v>
      </c>
      <c r="NSS53" s="775">
        <f t="shared" ref="NSS53:NST53" si="6950">IF(OR(NSQ26&lt;$C$18,NSQ26&gt;($C$18+9)),0,IF($F$2=1,IF($F$53&lt;(INDEX($G$33:$AJ$33,MATCH($E$18,$G$31:$AJ$31))),NSQ$28,NSQ$38),NSQ$28))</f>
        <v>0</v>
      </c>
      <c r="NST53" s="775">
        <f t="shared" si="6950"/>
        <v>0</v>
      </c>
      <c r="NSU53" s="775">
        <f t="shared" ref="NSU53" si="6951">IF(OR(NSS26&lt;$C$18,NSS26&gt;($C$18+9)),0,IF($F$2=1,IF($F$53&lt;(INDEX($G$33:$AJ$33,MATCH($E$18,$G$31:$AJ$31))),NSS$28,NSS$38),NSS$28))</f>
        <v>0</v>
      </c>
      <c r="NSV53" s="775">
        <f t="shared" ref="NSV53:NSW53" si="6952">IF(OR(NST26&lt;$C$18,NST26&gt;($C$18+9)),0,IF($F$2=1,IF($F$53&lt;(INDEX($G$33:$AJ$33,MATCH($E$18,$G$31:$AJ$31))),NST$28,NST$38),NST$28))</f>
        <v>0</v>
      </c>
      <c r="NSW53" s="775">
        <f t="shared" si="6952"/>
        <v>0</v>
      </c>
      <c r="NSX53" s="775">
        <f t="shared" ref="NSX53" si="6953">IF(OR(NSV26&lt;$C$18,NSV26&gt;($C$18+9)),0,IF($F$2=1,IF($F$53&lt;(INDEX($G$33:$AJ$33,MATCH($E$18,$G$31:$AJ$31))),NSV$28,NSV$38),NSV$28))</f>
        <v>0</v>
      </c>
      <c r="NSY53" s="775">
        <f t="shared" ref="NSY53:NSZ53" si="6954">IF(OR(NSW26&lt;$C$18,NSW26&gt;($C$18+9)),0,IF($F$2=1,IF($F$53&lt;(INDEX($G$33:$AJ$33,MATCH($E$18,$G$31:$AJ$31))),NSW$28,NSW$38),NSW$28))</f>
        <v>0</v>
      </c>
      <c r="NSZ53" s="775">
        <f t="shared" si="6954"/>
        <v>0</v>
      </c>
      <c r="NTA53" s="775">
        <f t="shared" ref="NTA53" si="6955">IF(OR(NSY26&lt;$C$18,NSY26&gt;($C$18+9)),0,IF($F$2=1,IF($F$53&lt;(INDEX($G$33:$AJ$33,MATCH($E$18,$G$31:$AJ$31))),NSY$28,NSY$38),NSY$28))</f>
        <v>0</v>
      </c>
      <c r="NTB53" s="775">
        <f t="shared" ref="NTB53:NTC53" si="6956">IF(OR(NSZ26&lt;$C$18,NSZ26&gt;($C$18+9)),0,IF($F$2=1,IF($F$53&lt;(INDEX($G$33:$AJ$33,MATCH($E$18,$G$31:$AJ$31))),NSZ$28,NSZ$38),NSZ$28))</f>
        <v>0</v>
      </c>
      <c r="NTC53" s="775">
        <f t="shared" si="6956"/>
        <v>0</v>
      </c>
      <c r="NTD53" s="775">
        <f t="shared" ref="NTD53" si="6957">IF(OR(NTB26&lt;$C$18,NTB26&gt;($C$18+9)),0,IF($F$2=1,IF($F$53&lt;(INDEX($G$33:$AJ$33,MATCH($E$18,$G$31:$AJ$31))),NTB$28,NTB$38),NTB$28))</f>
        <v>0</v>
      </c>
      <c r="NTE53" s="775">
        <f t="shared" ref="NTE53:NTF53" si="6958">IF(OR(NTC26&lt;$C$18,NTC26&gt;($C$18+9)),0,IF($F$2=1,IF($F$53&lt;(INDEX($G$33:$AJ$33,MATCH($E$18,$G$31:$AJ$31))),NTC$28,NTC$38),NTC$28))</f>
        <v>0</v>
      </c>
      <c r="NTF53" s="775">
        <f t="shared" si="6958"/>
        <v>0</v>
      </c>
      <c r="NTG53" s="775">
        <f t="shared" ref="NTG53" si="6959">IF(OR(NTE26&lt;$C$18,NTE26&gt;($C$18+9)),0,IF($F$2=1,IF($F$53&lt;(INDEX($G$33:$AJ$33,MATCH($E$18,$G$31:$AJ$31))),NTE$28,NTE$38),NTE$28))</f>
        <v>0</v>
      </c>
      <c r="NTH53" s="775">
        <f t="shared" ref="NTH53:NTI53" si="6960">IF(OR(NTF26&lt;$C$18,NTF26&gt;($C$18+9)),0,IF($F$2=1,IF($F$53&lt;(INDEX($G$33:$AJ$33,MATCH($E$18,$G$31:$AJ$31))),NTF$28,NTF$38),NTF$28))</f>
        <v>0</v>
      </c>
      <c r="NTI53" s="775">
        <f t="shared" si="6960"/>
        <v>0</v>
      </c>
      <c r="NTJ53" s="775">
        <f t="shared" ref="NTJ53" si="6961">IF(OR(NTH26&lt;$C$18,NTH26&gt;($C$18+9)),0,IF($F$2=1,IF($F$53&lt;(INDEX($G$33:$AJ$33,MATCH($E$18,$G$31:$AJ$31))),NTH$28,NTH$38),NTH$28))</f>
        <v>0</v>
      </c>
      <c r="NTK53" s="775">
        <f t="shared" ref="NTK53:NTL53" si="6962">IF(OR(NTI26&lt;$C$18,NTI26&gt;($C$18+9)),0,IF($F$2=1,IF($F$53&lt;(INDEX($G$33:$AJ$33,MATCH($E$18,$G$31:$AJ$31))),NTI$28,NTI$38),NTI$28))</f>
        <v>0</v>
      </c>
      <c r="NTL53" s="775">
        <f t="shared" si="6962"/>
        <v>0</v>
      </c>
      <c r="NTM53" s="775">
        <f t="shared" ref="NTM53" si="6963">IF(OR(NTK26&lt;$C$18,NTK26&gt;($C$18+9)),0,IF($F$2=1,IF($F$53&lt;(INDEX($G$33:$AJ$33,MATCH($E$18,$G$31:$AJ$31))),NTK$28,NTK$38),NTK$28))</f>
        <v>0</v>
      </c>
      <c r="NTN53" s="775">
        <f t="shared" ref="NTN53:NTO53" si="6964">IF(OR(NTL26&lt;$C$18,NTL26&gt;($C$18+9)),0,IF($F$2=1,IF($F$53&lt;(INDEX($G$33:$AJ$33,MATCH($E$18,$G$31:$AJ$31))),NTL$28,NTL$38),NTL$28))</f>
        <v>0</v>
      </c>
      <c r="NTO53" s="775">
        <f t="shared" si="6964"/>
        <v>0</v>
      </c>
      <c r="NTP53" s="775">
        <f t="shared" ref="NTP53" si="6965">IF(OR(NTN26&lt;$C$18,NTN26&gt;($C$18+9)),0,IF($F$2=1,IF($F$53&lt;(INDEX($G$33:$AJ$33,MATCH($E$18,$G$31:$AJ$31))),NTN$28,NTN$38),NTN$28))</f>
        <v>0</v>
      </c>
      <c r="NTQ53" s="775">
        <f t="shared" ref="NTQ53:NTR53" si="6966">IF(OR(NTO26&lt;$C$18,NTO26&gt;($C$18+9)),0,IF($F$2=1,IF($F$53&lt;(INDEX($G$33:$AJ$33,MATCH($E$18,$G$31:$AJ$31))),NTO$28,NTO$38),NTO$28))</f>
        <v>0</v>
      </c>
      <c r="NTR53" s="775">
        <f t="shared" si="6966"/>
        <v>0</v>
      </c>
      <c r="NTS53" s="775">
        <f t="shared" ref="NTS53" si="6967">IF(OR(NTQ26&lt;$C$18,NTQ26&gt;($C$18+9)),0,IF($F$2=1,IF($F$53&lt;(INDEX($G$33:$AJ$33,MATCH($E$18,$G$31:$AJ$31))),NTQ$28,NTQ$38),NTQ$28))</f>
        <v>0</v>
      </c>
      <c r="NTT53" s="775">
        <f t="shared" ref="NTT53:NTU53" si="6968">IF(OR(NTR26&lt;$C$18,NTR26&gt;($C$18+9)),0,IF($F$2=1,IF($F$53&lt;(INDEX($G$33:$AJ$33,MATCH($E$18,$G$31:$AJ$31))),NTR$28,NTR$38),NTR$28))</f>
        <v>0</v>
      </c>
      <c r="NTU53" s="775">
        <f t="shared" si="6968"/>
        <v>0</v>
      </c>
      <c r="NTV53" s="775">
        <f t="shared" ref="NTV53" si="6969">IF(OR(NTT26&lt;$C$18,NTT26&gt;($C$18+9)),0,IF($F$2=1,IF($F$53&lt;(INDEX($G$33:$AJ$33,MATCH($E$18,$G$31:$AJ$31))),NTT$28,NTT$38),NTT$28))</f>
        <v>0</v>
      </c>
      <c r="NTW53" s="775">
        <f t="shared" ref="NTW53:NTX53" si="6970">IF(OR(NTU26&lt;$C$18,NTU26&gt;($C$18+9)),0,IF($F$2=1,IF($F$53&lt;(INDEX($G$33:$AJ$33,MATCH($E$18,$G$31:$AJ$31))),NTU$28,NTU$38),NTU$28))</f>
        <v>0</v>
      </c>
      <c r="NTX53" s="775">
        <f t="shared" si="6970"/>
        <v>0</v>
      </c>
      <c r="NTY53" s="775">
        <f t="shared" ref="NTY53" si="6971">IF(OR(NTW26&lt;$C$18,NTW26&gt;($C$18+9)),0,IF($F$2=1,IF($F$53&lt;(INDEX($G$33:$AJ$33,MATCH($E$18,$G$31:$AJ$31))),NTW$28,NTW$38),NTW$28))</f>
        <v>0</v>
      </c>
      <c r="NTZ53" s="775">
        <f t="shared" ref="NTZ53:NUA53" si="6972">IF(OR(NTX26&lt;$C$18,NTX26&gt;($C$18+9)),0,IF($F$2=1,IF($F$53&lt;(INDEX($G$33:$AJ$33,MATCH($E$18,$G$31:$AJ$31))),NTX$28,NTX$38),NTX$28))</f>
        <v>0</v>
      </c>
      <c r="NUA53" s="775">
        <f t="shared" si="6972"/>
        <v>0</v>
      </c>
      <c r="NUB53" s="775">
        <f t="shared" ref="NUB53" si="6973">IF(OR(NTZ26&lt;$C$18,NTZ26&gt;($C$18+9)),0,IF($F$2=1,IF($F$53&lt;(INDEX($G$33:$AJ$33,MATCH($E$18,$G$31:$AJ$31))),NTZ$28,NTZ$38),NTZ$28))</f>
        <v>0</v>
      </c>
      <c r="NUC53" s="775">
        <f t="shared" ref="NUC53:NUD53" si="6974">IF(OR(NUA26&lt;$C$18,NUA26&gt;($C$18+9)),0,IF($F$2=1,IF($F$53&lt;(INDEX($G$33:$AJ$33,MATCH($E$18,$G$31:$AJ$31))),NUA$28,NUA$38),NUA$28))</f>
        <v>0</v>
      </c>
      <c r="NUD53" s="775">
        <f t="shared" si="6974"/>
        <v>0</v>
      </c>
      <c r="NUE53" s="775">
        <f t="shared" ref="NUE53" si="6975">IF(OR(NUC26&lt;$C$18,NUC26&gt;($C$18+9)),0,IF($F$2=1,IF($F$53&lt;(INDEX($G$33:$AJ$33,MATCH($E$18,$G$31:$AJ$31))),NUC$28,NUC$38),NUC$28))</f>
        <v>0</v>
      </c>
      <c r="NUF53" s="775">
        <f t="shared" ref="NUF53:NUG53" si="6976">IF(OR(NUD26&lt;$C$18,NUD26&gt;($C$18+9)),0,IF($F$2=1,IF($F$53&lt;(INDEX($G$33:$AJ$33,MATCH($E$18,$G$31:$AJ$31))),NUD$28,NUD$38),NUD$28))</f>
        <v>0</v>
      </c>
      <c r="NUG53" s="775">
        <f t="shared" si="6976"/>
        <v>0</v>
      </c>
      <c r="NUH53" s="775">
        <f t="shared" ref="NUH53" si="6977">IF(OR(NUF26&lt;$C$18,NUF26&gt;($C$18+9)),0,IF($F$2=1,IF($F$53&lt;(INDEX($G$33:$AJ$33,MATCH($E$18,$G$31:$AJ$31))),NUF$28,NUF$38),NUF$28))</f>
        <v>0</v>
      </c>
      <c r="NUI53" s="775">
        <f t="shared" ref="NUI53:NUJ53" si="6978">IF(OR(NUG26&lt;$C$18,NUG26&gt;($C$18+9)),0,IF($F$2=1,IF($F$53&lt;(INDEX($G$33:$AJ$33,MATCH($E$18,$G$31:$AJ$31))),NUG$28,NUG$38),NUG$28))</f>
        <v>0</v>
      </c>
      <c r="NUJ53" s="775">
        <f t="shared" si="6978"/>
        <v>0</v>
      </c>
      <c r="NUK53" s="775">
        <f t="shared" ref="NUK53" si="6979">IF(OR(NUI26&lt;$C$18,NUI26&gt;($C$18+9)),0,IF($F$2=1,IF($F$53&lt;(INDEX($G$33:$AJ$33,MATCH($E$18,$G$31:$AJ$31))),NUI$28,NUI$38),NUI$28))</f>
        <v>0</v>
      </c>
      <c r="NUL53" s="775">
        <f t="shared" ref="NUL53:NUM53" si="6980">IF(OR(NUJ26&lt;$C$18,NUJ26&gt;($C$18+9)),0,IF($F$2=1,IF($F$53&lt;(INDEX($G$33:$AJ$33,MATCH($E$18,$G$31:$AJ$31))),NUJ$28,NUJ$38),NUJ$28))</f>
        <v>0</v>
      </c>
      <c r="NUM53" s="775">
        <f t="shared" si="6980"/>
        <v>0</v>
      </c>
      <c r="NUN53" s="775">
        <f t="shared" ref="NUN53" si="6981">IF(OR(NUL26&lt;$C$18,NUL26&gt;($C$18+9)),0,IF($F$2=1,IF($F$53&lt;(INDEX($G$33:$AJ$33,MATCH($E$18,$G$31:$AJ$31))),NUL$28,NUL$38),NUL$28))</f>
        <v>0</v>
      </c>
      <c r="NUO53" s="775">
        <f t="shared" ref="NUO53:NUP53" si="6982">IF(OR(NUM26&lt;$C$18,NUM26&gt;($C$18+9)),0,IF($F$2=1,IF($F$53&lt;(INDEX($G$33:$AJ$33,MATCH($E$18,$G$31:$AJ$31))),NUM$28,NUM$38),NUM$28))</f>
        <v>0</v>
      </c>
      <c r="NUP53" s="775">
        <f t="shared" si="6982"/>
        <v>0</v>
      </c>
      <c r="NUQ53" s="775">
        <f t="shared" ref="NUQ53" si="6983">IF(OR(NUO26&lt;$C$18,NUO26&gt;($C$18+9)),0,IF($F$2=1,IF($F$53&lt;(INDEX($G$33:$AJ$33,MATCH($E$18,$G$31:$AJ$31))),NUO$28,NUO$38),NUO$28))</f>
        <v>0</v>
      </c>
      <c r="NUR53" s="775">
        <f t="shared" ref="NUR53:NUS53" si="6984">IF(OR(NUP26&lt;$C$18,NUP26&gt;($C$18+9)),0,IF($F$2=1,IF($F$53&lt;(INDEX($G$33:$AJ$33,MATCH($E$18,$G$31:$AJ$31))),NUP$28,NUP$38),NUP$28))</f>
        <v>0</v>
      </c>
      <c r="NUS53" s="775">
        <f t="shared" si="6984"/>
        <v>0</v>
      </c>
      <c r="NUT53" s="775">
        <f t="shared" ref="NUT53" si="6985">IF(OR(NUR26&lt;$C$18,NUR26&gt;($C$18+9)),0,IF($F$2=1,IF($F$53&lt;(INDEX($G$33:$AJ$33,MATCH($E$18,$G$31:$AJ$31))),NUR$28,NUR$38),NUR$28))</f>
        <v>0</v>
      </c>
      <c r="NUU53" s="775">
        <f t="shared" ref="NUU53:NUV53" si="6986">IF(OR(NUS26&lt;$C$18,NUS26&gt;($C$18+9)),0,IF($F$2=1,IF($F$53&lt;(INDEX($G$33:$AJ$33,MATCH($E$18,$G$31:$AJ$31))),NUS$28,NUS$38),NUS$28))</f>
        <v>0</v>
      </c>
      <c r="NUV53" s="775">
        <f t="shared" si="6986"/>
        <v>0</v>
      </c>
      <c r="NUW53" s="775">
        <f t="shared" ref="NUW53" si="6987">IF(OR(NUU26&lt;$C$18,NUU26&gt;($C$18+9)),0,IF($F$2=1,IF($F$53&lt;(INDEX($G$33:$AJ$33,MATCH($E$18,$G$31:$AJ$31))),NUU$28,NUU$38),NUU$28))</f>
        <v>0</v>
      </c>
      <c r="NUX53" s="775">
        <f t="shared" ref="NUX53:NUY53" si="6988">IF(OR(NUV26&lt;$C$18,NUV26&gt;($C$18+9)),0,IF($F$2=1,IF($F$53&lt;(INDEX($G$33:$AJ$33,MATCH($E$18,$G$31:$AJ$31))),NUV$28,NUV$38),NUV$28))</f>
        <v>0</v>
      </c>
      <c r="NUY53" s="775">
        <f t="shared" si="6988"/>
        <v>0</v>
      </c>
      <c r="NUZ53" s="775">
        <f t="shared" ref="NUZ53" si="6989">IF(OR(NUX26&lt;$C$18,NUX26&gt;($C$18+9)),0,IF($F$2=1,IF($F$53&lt;(INDEX($G$33:$AJ$33,MATCH($E$18,$G$31:$AJ$31))),NUX$28,NUX$38),NUX$28))</f>
        <v>0</v>
      </c>
      <c r="NVA53" s="775">
        <f t="shared" ref="NVA53:NVB53" si="6990">IF(OR(NUY26&lt;$C$18,NUY26&gt;($C$18+9)),0,IF($F$2=1,IF($F$53&lt;(INDEX($G$33:$AJ$33,MATCH($E$18,$G$31:$AJ$31))),NUY$28,NUY$38),NUY$28))</f>
        <v>0</v>
      </c>
      <c r="NVB53" s="775">
        <f t="shared" si="6990"/>
        <v>0</v>
      </c>
      <c r="NVC53" s="775">
        <f t="shared" ref="NVC53" si="6991">IF(OR(NVA26&lt;$C$18,NVA26&gt;($C$18+9)),0,IF($F$2=1,IF($F$53&lt;(INDEX($G$33:$AJ$33,MATCH($E$18,$G$31:$AJ$31))),NVA$28,NVA$38),NVA$28))</f>
        <v>0</v>
      </c>
      <c r="NVD53" s="775">
        <f t="shared" ref="NVD53:NVE53" si="6992">IF(OR(NVB26&lt;$C$18,NVB26&gt;($C$18+9)),0,IF($F$2=1,IF($F$53&lt;(INDEX($G$33:$AJ$33,MATCH($E$18,$G$31:$AJ$31))),NVB$28,NVB$38),NVB$28))</f>
        <v>0</v>
      </c>
      <c r="NVE53" s="775">
        <f t="shared" si="6992"/>
        <v>0</v>
      </c>
      <c r="NVF53" s="775">
        <f t="shared" ref="NVF53" si="6993">IF(OR(NVD26&lt;$C$18,NVD26&gt;($C$18+9)),0,IF($F$2=1,IF($F$53&lt;(INDEX($G$33:$AJ$33,MATCH($E$18,$G$31:$AJ$31))),NVD$28,NVD$38),NVD$28))</f>
        <v>0</v>
      </c>
      <c r="NVG53" s="775">
        <f t="shared" ref="NVG53:NVH53" si="6994">IF(OR(NVE26&lt;$C$18,NVE26&gt;($C$18+9)),0,IF($F$2=1,IF($F$53&lt;(INDEX($G$33:$AJ$33,MATCH($E$18,$G$31:$AJ$31))),NVE$28,NVE$38),NVE$28))</f>
        <v>0</v>
      </c>
      <c r="NVH53" s="775">
        <f t="shared" si="6994"/>
        <v>0</v>
      </c>
      <c r="NVI53" s="775">
        <f t="shared" ref="NVI53" si="6995">IF(OR(NVG26&lt;$C$18,NVG26&gt;($C$18+9)),0,IF($F$2=1,IF($F$53&lt;(INDEX($G$33:$AJ$33,MATCH($E$18,$G$31:$AJ$31))),NVG$28,NVG$38),NVG$28))</f>
        <v>0</v>
      </c>
      <c r="NVJ53" s="775">
        <f t="shared" ref="NVJ53:NVK53" si="6996">IF(OR(NVH26&lt;$C$18,NVH26&gt;($C$18+9)),0,IF($F$2=1,IF($F$53&lt;(INDEX($G$33:$AJ$33,MATCH($E$18,$G$31:$AJ$31))),NVH$28,NVH$38),NVH$28))</f>
        <v>0</v>
      </c>
      <c r="NVK53" s="775">
        <f t="shared" si="6996"/>
        <v>0</v>
      </c>
      <c r="NVL53" s="775">
        <f t="shared" ref="NVL53" si="6997">IF(OR(NVJ26&lt;$C$18,NVJ26&gt;($C$18+9)),0,IF($F$2=1,IF($F$53&lt;(INDEX($G$33:$AJ$33,MATCH($E$18,$G$31:$AJ$31))),NVJ$28,NVJ$38),NVJ$28))</f>
        <v>0</v>
      </c>
      <c r="NVM53" s="775">
        <f t="shared" ref="NVM53:NVN53" si="6998">IF(OR(NVK26&lt;$C$18,NVK26&gt;($C$18+9)),0,IF($F$2=1,IF($F$53&lt;(INDEX($G$33:$AJ$33,MATCH($E$18,$G$31:$AJ$31))),NVK$28,NVK$38),NVK$28))</f>
        <v>0</v>
      </c>
      <c r="NVN53" s="775">
        <f t="shared" si="6998"/>
        <v>0</v>
      </c>
      <c r="NVO53" s="775">
        <f t="shared" ref="NVO53" si="6999">IF(OR(NVM26&lt;$C$18,NVM26&gt;($C$18+9)),0,IF($F$2=1,IF($F$53&lt;(INDEX($G$33:$AJ$33,MATCH($E$18,$G$31:$AJ$31))),NVM$28,NVM$38),NVM$28))</f>
        <v>0</v>
      </c>
      <c r="NVP53" s="775">
        <f t="shared" ref="NVP53:NVQ53" si="7000">IF(OR(NVN26&lt;$C$18,NVN26&gt;($C$18+9)),0,IF($F$2=1,IF($F$53&lt;(INDEX($G$33:$AJ$33,MATCH($E$18,$G$31:$AJ$31))),NVN$28,NVN$38),NVN$28))</f>
        <v>0</v>
      </c>
      <c r="NVQ53" s="775">
        <f t="shared" si="7000"/>
        <v>0</v>
      </c>
      <c r="NVR53" s="775">
        <f t="shared" ref="NVR53" si="7001">IF(OR(NVP26&lt;$C$18,NVP26&gt;($C$18+9)),0,IF($F$2=1,IF($F$53&lt;(INDEX($G$33:$AJ$33,MATCH($E$18,$G$31:$AJ$31))),NVP$28,NVP$38),NVP$28))</f>
        <v>0</v>
      </c>
      <c r="NVS53" s="775">
        <f t="shared" ref="NVS53:NVT53" si="7002">IF(OR(NVQ26&lt;$C$18,NVQ26&gt;($C$18+9)),0,IF($F$2=1,IF($F$53&lt;(INDEX($G$33:$AJ$33,MATCH($E$18,$G$31:$AJ$31))),NVQ$28,NVQ$38),NVQ$28))</f>
        <v>0</v>
      </c>
      <c r="NVT53" s="775">
        <f t="shared" si="7002"/>
        <v>0</v>
      </c>
      <c r="NVU53" s="775">
        <f t="shared" ref="NVU53" si="7003">IF(OR(NVS26&lt;$C$18,NVS26&gt;($C$18+9)),0,IF($F$2=1,IF($F$53&lt;(INDEX($G$33:$AJ$33,MATCH($E$18,$G$31:$AJ$31))),NVS$28,NVS$38),NVS$28))</f>
        <v>0</v>
      </c>
      <c r="NVV53" s="775">
        <f t="shared" ref="NVV53:NVW53" si="7004">IF(OR(NVT26&lt;$C$18,NVT26&gt;($C$18+9)),0,IF($F$2=1,IF($F$53&lt;(INDEX($G$33:$AJ$33,MATCH($E$18,$G$31:$AJ$31))),NVT$28,NVT$38),NVT$28))</f>
        <v>0</v>
      </c>
      <c r="NVW53" s="775">
        <f t="shared" si="7004"/>
        <v>0</v>
      </c>
      <c r="NVX53" s="775">
        <f t="shared" ref="NVX53" si="7005">IF(OR(NVV26&lt;$C$18,NVV26&gt;($C$18+9)),0,IF($F$2=1,IF($F$53&lt;(INDEX($G$33:$AJ$33,MATCH($E$18,$G$31:$AJ$31))),NVV$28,NVV$38),NVV$28))</f>
        <v>0</v>
      </c>
      <c r="NVY53" s="775">
        <f t="shared" ref="NVY53:NVZ53" si="7006">IF(OR(NVW26&lt;$C$18,NVW26&gt;($C$18+9)),0,IF($F$2=1,IF($F$53&lt;(INDEX($G$33:$AJ$33,MATCH($E$18,$G$31:$AJ$31))),NVW$28,NVW$38),NVW$28))</f>
        <v>0</v>
      </c>
      <c r="NVZ53" s="775">
        <f t="shared" si="7006"/>
        <v>0</v>
      </c>
      <c r="NWA53" s="775">
        <f t="shared" ref="NWA53" si="7007">IF(OR(NVY26&lt;$C$18,NVY26&gt;($C$18+9)),0,IF($F$2=1,IF($F$53&lt;(INDEX($G$33:$AJ$33,MATCH($E$18,$G$31:$AJ$31))),NVY$28,NVY$38),NVY$28))</f>
        <v>0</v>
      </c>
      <c r="NWB53" s="775">
        <f t="shared" ref="NWB53:NWC53" si="7008">IF(OR(NVZ26&lt;$C$18,NVZ26&gt;($C$18+9)),0,IF($F$2=1,IF($F$53&lt;(INDEX($G$33:$AJ$33,MATCH($E$18,$G$31:$AJ$31))),NVZ$28,NVZ$38),NVZ$28))</f>
        <v>0</v>
      </c>
      <c r="NWC53" s="775">
        <f t="shared" si="7008"/>
        <v>0</v>
      </c>
      <c r="NWD53" s="775">
        <f t="shared" ref="NWD53" si="7009">IF(OR(NWB26&lt;$C$18,NWB26&gt;($C$18+9)),0,IF($F$2=1,IF($F$53&lt;(INDEX($G$33:$AJ$33,MATCH($E$18,$G$31:$AJ$31))),NWB$28,NWB$38),NWB$28))</f>
        <v>0</v>
      </c>
      <c r="NWE53" s="775">
        <f t="shared" ref="NWE53:NWF53" si="7010">IF(OR(NWC26&lt;$C$18,NWC26&gt;($C$18+9)),0,IF($F$2=1,IF($F$53&lt;(INDEX($G$33:$AJ$33,MATCH($E$18,$G$31:$AJ$31))),NWC$28,NWC$38),NWC$28))</f>
        <v>0</v>
      </c>
      <c r="NWF53" s="775">
        <f t="shared" si="7010"/>
        <v>0</v>
      </c>
      <c r="NWG53" s="775">
        <f t="shared" ref="NWG53" si="7011">IF(OR(NWE26&lt;$C$18,NWE26&gt;($C$18+9)),0,IF($F$2=1,IF($F$53&lt;(INDEX($G$33:$AJ$33,MATCH($E$18,$G$31:$AJ$31))),NWE$28,NWE$38),NWE$28))</f>
        <v>0</v>
      </c>
      <c r="NWH53" s="775">
        <f t="shared" ref="NWH53:NWI53" si="7012">IF(OR(NWF26&lt;$C$18,NWF26&gt;($C$18+9)),0,IF($F$2=1,IF($F$53&lt;(INDEX($G$33:$AJ$33,MATCH($E$18,$G$31:$AJ$31))),NWF$28,NWF$38),NWF$28))</f>
        <v>0</v>
      </c>
      <c r="NWI53" s="775">
        <f t="shared" si="7012"/>
        <v>0</v>
      </c>
      <c r="NWJ53" s="775">
        <f t="shared" ref="NWJ53" si="7013">IF(OR(NWH26&lt;$C$18,NWH26&gt;($C$18+9)),0,IF($F$2=1,IF($F$53&lt;(INDEX($G$33:$AJ$33,MATCH($E$18,$G$31:$AJ$31))),NWH$28,NWH$38),NWH$28))</f>
        <v>0</v>
      </c>
      <c r="NWK53" s="775">
        <f t="shared" ref="NWK53:NWL53" si="7014">IF(OR(NWI26&lt;$C$18,NWI26&gt;($C$18+9)),0,IF($F$2=1,IF($F$53&lt;(INDEX($G$33:$AJ$33,MATCH($E$18,$G$31:$AJ$31))),NWI$28,NWI$38),NWI$28))</f>
        <v>0</v>
      </c>
      <c r="NWL53" s="775">
        <f t="shared" si="7014"/>
        <v>0</v>
      </c>
      <c r="NWM53" s="775">
        <f t="shared" ref="NWM53" si="7015">IF(OR(NWK26&lt;$C$18,NWK26&gt;($C$18+9)),0,IF($F$2=1,IF($F$53&lt;(INDEX($G$33:$AJ$33,MATCH($E$18,$G$31:$AJ$31))),NWK$28,NWK$38),NWK$28))</f>
        <v>0</v>
      </c>
      <c r="NWN53" s="775">
        <f t="shared" ref="NWN53:NWO53" si="7016">IF(OR(NWL26&lt;$C$18,NWL26&gt;($C$18+9)),0,IF($F$2=1,IF($F$53&lt;(INDEX($G$33:$AJ$33,MATCH($E$18,$G$31:$AJ$31))),NWL$28,NWL$38),NWL$28))</f>
        <v>0</v>
      </c>
      <c r="NWO53" s="775">
        <f t="shared" si="7016"/>
        <v>0</v>
      </c>
      <c r="NWP53" s="775">
        <f t="shared" ref="NWP53" si="7017">IF(OR(NWN26&lt;$C$18,NWN26&gt;($C$18+9)),0,IF($F$2=1,IF($F$53&lt;(INDEX($G$33:$AJ$33,MATCH($E$18,$G$31:$AJ$31))),NWN$28,NWN$38),NWN$28))</f>
        <v>0</v>
      </c>
      <c r="NWQ53" s="775">
        <f t="shared" ref="NWQ53:NWR53" si="7018">IF(OR(NWO26&lt;$C$18,NWO26&gt;($C$18+9)),0,IF($F$2=1,IF($F$53&lt;(INDEX($G$33:$AJ$33,MATCH($E$18,$G$31:$AJ$31))),NWO$28,NWO$38),NWO$28))</f>
        <v>0</v>
      </c>
      <c r="NWR53" s="775">
        <f t="shared" si="7018"/>
        <v>0</v>
      </c>
      <c r="NWS53" s="775">
        <f t="shared" ref="NWS53" si="7019">IF(OR(NWQ26&lt;$C$18,NWQ26&gt;($C$18+9)),0,IF($F$2=1,IF($F$53&lt;(INDEX($G$33:$AJ$33,MATCH($E$18,$G$31:$AJ$31))),NWQ$28,NWQ$38),NWQ$28))</f>
        <v>0</v>
      </c>
      <c r="NWT53" s="775">
        <f t="shared" ref="NWT53:NWU53" si="7020">IF(OR(NWR26&lt;$C$18,NWR26&gt;($C$18+9)),0,IF($F$2=1,IF($F$53&lt;(INDEX($G$33:$AJ$33,MATCH($E$18,$G$31:$AJ$31))),NWR$28,NWR$38),NWR$28))</f>
        <v>0</v>
      </c>
      <c r="NWU53" s="775">
        <f t="shared" si="7020"/>
        <v>0</v>
      </c>
      <c r="NWV53" s="775">
        <f t="shared" ref="NWV53" si="7021">IF(OR(NWT26&lt;$C$18,NWT26&gt;($C$18+9)),0,IF($F$2=1,IF($F$53&lt;(INDEX($G$33:$AJ$33,MATCH($E$18,$G$31:$AJ$31))),NWT$28,NWT$38),NWT$28))</f>
        <v>0</v>
      </c>
      <c r="NWW53" s="775">
        <f t="shared" ref="NWW53:NWX53" si="7022">IF(OR(NWU26&lt;$C$18,NWU26&gt;($C$18+9)),0,IF($F$2=1,IF($F$53&lt;(INDEX($G$33:$AJ$33,MATCH($E$18,$G$31:$AJ$31))),NWU$28,NWU$38),NWU$28))</f>
        <v>0</v>
      </c>
      <c r="NWX53" s="775">
        <f t="shared" si="7022"/>
        <v>0</v>
      </c>
      <c r="NWY53" s="775">
        <f t="shared" ref="NWY53" si="7023">IF(OR(NWW26&lt;$C$18,NWW26&gt;($C$18+9)),0,IF($F$2=1,IF($F$53&lt;(INDEX($G$33:$AJ$33,MATCH($E$18,$G$31:$AJ$31))),NWW$28,NWW$38),NWW$28))</f>
        <v>0</v>
      </c>
      <c r="NWZ53" s="775">
        <f t="shared" ref="NWZ53:NXA53" si="7024">IF(OR(NWX26&lt;$C$18,NWX26&gt;($C$18+9)),0,IF($F$2=1,IF($F$53&lt;(INDEX($G$33:$AJ$33,MATCH($E$18,$G$31:$AJ$31))),NWX$28,NWX$38),NWX$28))</f>
        <v>0</v>
      </c>
      <c r="NXA53" s="775">
        <f t="shared" si="7024"/>
        <v>0</v>
      </c>
      <c r="NXB53" s="775">
        <f t="shared" ref="NXB53" si="7025">IF(OR(NWZ26&lt;$C$18,NWZ26&gt;($C$18+9)),0,IF($F$2=1,IF($F$53&lt;(INDEX($G$33:$AJ$33,MATCH($E$18,$G$31:$AJ$31))),NWZ$28,NWZ$38),NWZ$28))</f>
        <v>0</v>
      </c>
      <c r="NXC53" s="775">
        <f t="shared" ref="NXC53:NXD53" si="7026">IF(OR(NXA26&lt;$C$18,NXA26&gt;($C$18+9)),0,IF($F$2=1,IF($F$53&lt;(INDEX($G$33:$AJ$33,MATCH($E$18,$G$31:$AJ$31))),NXA$28,NXA$38),NXA$28))</f>
        <v>0</v>
      </c>
      <c r="NXD53" s="775">
        <f t="shared" si="7026"/>
        <v>0</v>
      </c>
      <c r="NXE53" s="775">
        <f t="shared" ref="NXE53" si="7027">IF(OR(NXC26&lt;$C$18,NXC26&gt;($C$18+9)),0,IF($F$2=1,IF($F$53&lt;(INDEX($G$33:$AJ$33,MATCH($E$18,$G$31:$AJ$31))),NXC$28,NXC$38),NXC$28))</f>
        <v>0</v>
      </c>
      <c r="NXF53" s="775">
        <f t="shared" ref="NXF53:NXG53" si="7028">IF(OR(NXD26&lt;$C$18,NXD26&gt;($C$18+9)),0,IF($F$2=1,IF($F$53&lt;(INDEX($G$33:$AJ$33,MATCH($E$18,$G$31:$AJ$31))),NXD$28,NXD$38),NXD$28))</f>
        <v>0</v>
      </c>
      <c r="NXG53" s="775">
        <f t="shared" si="7028"/>
        <v>0</v>
      </c>
      <c r="NXH53" s="775">
        <f t="shared" ref="NXH53" si="7029">IF(OR(NXF26&lt;$C$18,NXF26&gt;($C$18+9)),0,IF($F$2=1,IF($F$53&lt;(INDEX($G$33:$AJ$33,MATCH($E$18,$G$31:$AJ$31))),NXF$28,NXF$38),NXF$28))</f>
        <v>0</v>
      </c>
      <c r="NXI53" s="775">
        <f t="shared" ref="NXI53:NXJ53" si="7030">IF(OR(NXG26&lt;$C$18,NXG26&gt;($C$18+9)),0,IF($F$2=1,IF($F$53&lt;(INDEX($G$33:$AJ$33,MATCH($E$18,$G$31:$AJ$31))),NXG$28,NXG$38),NXG$28))</f>
        <v>0</v>
      </c>
      <c r="NXJ53" s="775">
        <f t="shared" si="7030"/>
        <v>0</v>
      </c>
      <c r="NXK53" s="775">
        <f t="shared" ref="NXK53" si="7031">IF(OR(NXI26&lt;$C$18,NXI26&gt;($C$18+9)),0,IF($F$2=1,IF($F$53&lt;(INDEX($G$33:$AJ$33,MATCH($E$18,$G$31:$AJ$31))),NXI$28,NXI$38),NXI$28))</f>
        <v>0</v>
      </c>
      <c r="NXL53" s="775">
        <f t="shared" ref="NXL53:NXM53" si="7032">IF(OR(NXJ26&lt;$C$18,NXJ26&gt;($C$18+9)),0,IF($F$2=1,IF($F$53&lt;(INDEX($G$33:$AJ$33,MATCH($E$18,$G$31:$AJ$31))),NXJ$28,NXJ$38),NXJ$28))</f>
        <v>0</v>
      </c>
      <c r="NXM53" s="775">
        <f t="shared" si="7032"/>
        <v>0</v>
      </c>
      <c r="NXN53" s="775">
        <f t="shared" ref="NXN53" si="7033">IF(OR(NXL26&lt;$C$18,NXL26&gt;($C$18+9)),0,IF($F$2=1,IF($F$53&lt;(INDEX($G$33:$AJ$33,MATCH($E$18,$G$31:$AJ$31))),NXL$28,NXL$38),NXL$28))</f>
        <v>0</v>
      </c>
      <c r="NXO53" s="775">
        <f t="shared" ref="NXO53:NXP53" si="7034">IF(OR(NXM26&lt;$C$18,NXM26&gt;($C$18+9)),0,IF($F$2=1,IF($F$53&lt;(INDEX($G$33:$AJ$33,MATCH($E$18,$G$31:$AJ$31))),NXM$28,NXM$38),NXM$28))</f>
        <v>0</v>
      </c>
      <c r="NXP53" s="775">
        <f t="shared" si="7034"/>
        <v>0</v>
      </c>
      <c r="NXQ53" s="775">
        <f t="shared" ref="NXQ53" si="7035">IF(OR(NXO26&lt;$C$18,NXO26&gt;($C$18+9)),0,IF($F$2=1,IF($F$53&lt;(INDEX($G$33:$AJ$33,MATCH($E$18,$G$31:$AJ$31))),NXO$28,NXO$38),NXO$28))</f>
        <v>0</v>
      </c>
      <c r="NXR53" s="775">
        <f t="shared" ref="NXR53:NXS53" si="7036">IF(OR(NXP26&lt;$C$18,NXP26&gt;($C$18+9)),0,IF($F$2=1,IF($F$53&lt;(INDEX($G$33:$AJ$33,MATCH($E$18,$G$31:$AJ$31))),NXP$28,NXP$38),NXP$28))</f>
        <v>0</v>
      </c>
      <c r="NXS53" s="775">
        <f t="shared" si="7036"/>
        <v>0</v>
      </c>
      <c r="NXT53" s="775">
        <f t="shared" ref="NXT53" si="7037">IF(OR(NXR26&lt;$C$18,NXR26&gt;($C$18+9)),0,IF($F$2=1,IF($F$53&lt;(INDEX($G$33:$AJ$33,MATCH($E$18,$G$31:$AJ$31))),NXR$28,NXR$38),NXR$28))</f>
        <v>0</v>
      </c>
      <c r="NXU53" s="775">
        <f t="shared" ref="NXU53:NXV53" si="7038">IF(OR(NXS26&lt;$C$18,NXS26&gt;($C$18+9)),0,IF($F$2=1,IF($F$53&lt;(INDEX($G$33:$AJ$33,MATCH($E$18,$G$31:$AJ$31))),NXS$28,NXS$38),NXS$28))</f>
        <v>0</v>
      </c>
      <c r="NXV53" s="775">
        <f t="shared" si="7038"/>
        <v>0</v>
      </c>
      <c r="NXW53" s="775">
        <f t="shared" ref="NXW53" si="7039">IF(OR(NXU26&lt;$C$18,NXU26&gt;($C$18+9)),0,IF($F$2=1,IF($F$53&lt;(INDEX($G$33:$AJ$33,MATCH($E$18,$G$31:$AJ$31))),NXU$28,NXU$38),NXU$28))</f>
        <v>0</v>
      </c>
      <c r="NXX53" s="775">
        <f t="shared" ref="NXX53:NXY53" si="7040">IF(OR(NXV26&lt;$C$18,NXV26&gt;($C$18+9)),0,IF($F$2=1,IF($F$53&lt;(INDEX($G$33:$AJ$33,MATCH($E$18,$G$31:$AJ$31))),NXV$28,NXV$38),NXV$28))</f>
        <v>0</v>
      </c>
      <c r="NXY53" s="775">
        <f t="shared" si="7040"/>
        <v>0</v>
      </c>
      <c r="NXZ53" s="775">
        <f t="shared" ref="NXZ53" si="7041">IF(OR(NXX26&lt;$C$18,NXX26&gt;($C$18+9)),0,IF($F$2=1,IF($F$53&lt;(INDEX($G$33:$AJ$33,MATCH($E$18,$G$31:$AJ$31))),NXX$28,NXX$38),NXX$28))</f>
        <v>0</v>
      </c>
      <c r="NYA53" s="775">
        <f t="shared" ref="NYA53:NYB53" si="7042">IF(OR(NXY26&lt;$C$18,NXY26&gt;($C$18+9)),0,IF($F$2=1,IF($F$53&lt;(INDEX($G$33:$AJ$33,MATCH($E$18,$G$31:$AJ$31))),NXY$28,NXY$38),NXY$28))</f>
        <v>0</v>
      </c>
      <c r="NYB53" s="775">
        <f t="shared" si="7042"/>
        <v>0</v>
      </c>
      <c r="NYC53" s="775">
        <f t="shared" ref="NYC53" si="7043">IF(OR(NYA26&lt;$C$18,NYA26&gt;($C$18+9)),0,IF($F$2=1,IF($F$53&lt;(INDEX($G$33:$AJ$33,MATCH($E$18,$G$31:$AJ$31))),NYA$28,NYA$38),NYA$28))</f>
        <v>0</v>
      </c>
      <c r="NYD53" s="775">
        <f t="shared" ref="NYD53:NYE53" si="7044">IF(OR(NYB26&lt;$C$18,NYB26&gt;($C$18+9)),0,IF($F$2=1,IF($F$53&lt;(INDEX($G$33:$AJ$33,MATCH($E$18,$G$31:$AJ$31))),NYB$28,NYB$38),NYB$28))</f>
        <v>0</v>
      </c>
      <c r="NYE53" s="775">
        <f t="shared" si="7044"/>
        <v>0</v>
      </c>
      <c r="NYF53" s="775">
        <f t="shared" ref="NYF53" si="7045">IF(OR(NYD26&lt;$C$18,NYD26&gt;($C$18+9)),0,IF($F$2=1,IF($F$53&lt;(INDEX($G$33:$AJ$33,MATCH($E$18,$G$31:$AJ$31))),NYD$28,NYD$38),NYD$28))</f>
        <v>0</v>
      </c>
      <c r="NYG53" s="775">
        <f t="shared" ref="NYG53:NYH53" si="7046">IF(OR(NYE26&lt;$C$18,NYE26&gt;($C$18+9)),0,IF($F$2=1,IF($F$53&lt;(INDEX($G$33:$AJ$33,MATCH($E$18,$G$31:$AJ$31))),NYE$28,NYE$38),NYE$28))</f>
        <v>0</v>
      </c>
      <c r="NYH53" s="775">
        <f t="shared" si="7046"/>
        <v>0</v>
      </c>
      <c r="NYI53" s="775">
        <f t="shared" ref="NYI53" si="7047">IF(OR(NYG26&lt;$C$18,NYG26&gt;($C$18+9)),0,IF($F$2=1,IF($F$53&lt;(INDEX($G$33:$AJ$33,MATCH($E$18,$G$31:$AJ$31))),NYG$28,NYG$38),NYG$28))</f>
        <v>0</v>
      </c>
      <c r="NYJ53" s="775">
        <f t="shared" ref="NYJ53:NYK53" si="7048">IF(OR(NYH26&lt;$C$18,NYH26&gt;($C$18+9)),0,IF($F$2=1,IF($F$53&lt;(INDEX($G$33:$AJ$33,MATCH($E$18,$G$31:$AJ$31))),NYH$28,NYH$38),NYH$28))</f>
        <v>0</v>
      </c>
      <c r="NYK53" s="775">
        <f t="shared" si="7048"/>
        <v>0</v>
      </c>
      <c r="NYL53" s="775">
        <f t="shared" ref="NYL53" si="7049">IF(OR(NYJ26&lt;$C$18,NYJ26&gt;($C$18+9)),0,IF($F$2=1,IF($F$53&lt;(INDEX($G$33:$AJ$33,MATCH($E$18,$G$31:$AJ$31))),NYJ$28,NYJ$38),NYJ$28))</f>
        <v>0</v>
      </c>
      <c r="NYM53" s="775">
        <f t="shared" ref="NYM53:NYN53" si="7050">IF(OR(NYK26&lt;$C$18,NYK26&gt;($C$18+9)),0,IF($F$2=1,IF($F$53&lt;(INDEX($G$33:$AJ$33,MATCH($E$18,$G$31:$AJ$31))),NYK$28,NYK$38),NYK$28))</f>
        <v>0</v>
      </c>
      <c r="NYN53" s="775">
        <f t="shared" si="7050"/>
        <v>0</v>
      </c>
      <c r="NYO53" s="775">
        <f t="shared" ref="NYO53" si="7051">IF(OR(NYM26&lt;$C$18,NYM26&gt;($C$18+9)),0,IF($F$2=1,IF($F$53&lt;(INDEX($G$33:$AJ$33,MATCH($E$18,$G$31:$AJ$31))),NYM$28,NYM$38),NYM$28))</f>
        <v>0</v>
      </c>
      <c r="NYP53" s="775">
        <f t="shared" ref="NYP53:NYQ53" si="7052">IF(OR(NYN26&lt;$C$18,NYN26&gt;($C$18+9)),0,IF($F$2=1,IF($F$53&lt;(INDEX($G$33:$AJ$33,MATCH($E$18,$G$31:$AJ$31))),NYN$28,NYN$38),NYN$28))</f>
        <v>0</v>
      </c>
      <c r="NYQ53" s="775">
        <f t="shared" si="7052"/>
        <v>0</v>
      </c>
      <c r="NYR53" s="775">
        <f t="shared" ref="NYR53" si="7053">IF(OR(NYP26&lt;$C$18,NYP26&gt;($C$18+9)),0,IF($F$2=1,IF($F$53&lt;(INDEX($G$33:$AJ$33,MATCH($E$18,$G$31:$AJ$31))),NYP$28,NYP$38),NYP$28))</f>
        <v>0</v>
      </c>
      <c r="NYS53" s="775">
        <f t="shared" ref="NYS53:NYT53" si="7054">IF(OR(NYQ26&lt;$C$18,NYQ26&gt;($C$18+9)),0,IF($F$2=1,IF($F$53&lt;(INDEX($G$33:$AJ$33,MATCH($E$18,$G$31:$AJ$31))),NYQ$28,NYQ$38),NYQ$28))</f>
        <v>0</v>
      </c>
      <c r="NYT53" s="775">
        <f t="shared" si="7054"/>
        <v>0</v>
      </c>
      <c r="NYU53" s="775">
        <f t="shared" ref="NYU53" si="7055">IF(OR(NYS26&lt;$C$18,NYS26&gt;($C$18+9)),0,IF($F$2=1,IF($F$53&lt;(INDEX($G$33:$AJ$33,MATCH($E$18,$G$31:$AJ$31))),NYS$28,NYS$38),NYS$28))</f>
        <v>0</v>
      </c>
      <c r="NYV53" s="775">
        <f t="shared" ref="NYV53:NYW53" si="7056">IF(OR(NYT26&lt;$C$18,NYT26&gt;($C$18+9)),0,IF($F$2=1,IF($F$53&lt;(INDEX($G$33:$AJ$33,MATCH($E$18,$G$31:$AJ$31))),NYT$28,NYT$38),NYT$28))</f>
        <v>0</v>
      </c>
      <c r="NYW53" s="775">
        <f t="shared" si="7056"/>
        <v>0</v>
      </c>
      <c r="NYX53" s="775">
        <f t="shared" ref="NYX53" si="7057">IF(OR(NYV26&lt;$C$18,NYV26&gt;($C$18+9)),0,IF($F$2=1,IF($F$53&lt;(INDEX($G$33:$AJ$33,MATCH($E$18,$G$31:$AJ$31))),NYV$28,NYV$38),NYV$28))</f>
        <v>0</v>
      </c>
      <c r="NYY53" s="775">
        <f t="shared" ref="NYY53:NYZ53" si="7058">IF(OR(NYW26&lt;$C$18,NYW26&gt;($C$18+9)),0,IF($F$2=1,IF($F$53&lt;(INDEX($G$33:$AJ$33,MATCH($E$18,$G$31:$AJ$31))),NYW$28,NYW$38),NYW$28))</f>
        <v>0</v>
      </c>
      <c r="NYZ53" s="775">
        <f t="shared" si="7058"/>
        <v>0</v>
      </c>
      <c r="NZA53" s="775">
        <f t="shared" ref="NZA53" si="7059">IF(OR(NYY26&lt;$C$18,NYY26&gt;($C$18+9)),0,IF($F$2=1,IF($F$53&lt;(INDEX($G$33:$AJ$33,MATCH($E$18,$G$31:$AJ$31))),NYY$28,NYY$38),NYY$28))</f>
        <v>0</v>
      </c>
      <c r="NZB53" s="775">
        <f t="shared" ref="NZB53:NZC53" si="7060">IF(OR(NYZ26&lt;$C$18,NYZ26&gt;($C$18+9)),0,IF($F$2=1,IF($F$53&lt;(INDEX($G$33:$AJ$33,MATCH($E$18,$G$31:$AJ$31))),NYZ$28,NYZ$38),NYZ$28))</f>
        <v>0</v>
      </c>
      <c r="NZC53" s="775">
        <f t="shared" si="7060"/>
        <v>0</v>
      </c>
      <c r="NZD53" s="775">
        <f t="shared" ref="NZD53" si="7061">IF(OR(NZB26&lt;$C$18,NZB26&gt;($C$18+9)),0,IF($F$2=1,IF($F$53&lt;(INDEX($G$33:$AJ$33,MATCH($E$18,$G$31:$AJ$31))),NZB$28,NZB$38),NZB$28))</f>
        <v>0</v>
      </c>
      <c r="NZE53" s="775">
        <f t="shared" ref="NZE53:NZF53" si="7062">IF(OR(NZC26&lt;$C$18,NZC26&gt;($C$18+9)),0,IF($F$2=1,IF($F$53&lt;(INDEX($G$33:$AJ$33,MATCH($E$18,$G$31:$AJ$31))),NZC$28,NZC$38),NZC$28))</f>
        <v>0</v>
      </c>
      <c r="NZF53" s="775">
        <f t="shared" si="7062"/>
        <v>0</v>
      </c>
      <c r="NZG53" s="775">
        <f t="shared" ref="NZG53" si="7063">IF(OR(NZE26&lt;$C$18,NZE26&gt;($C$18+9)),0,IF($F$2=1,IF($F$53&lt;(INDEX($G$33:$AJ$33,MATCH($E$18,$G$31:$AJ$31))),NZE$28,NZE$38),NZE$28))</f>
        <v>0</v>
      </c>
      <c r="NZH53" s="775">
        <f t="shared" ref="NZH53:NZI53" si="7064">IF(OR(NZF26&lt;$C$18,NZF26&gt;($C$18+9)),0,IF($F$2=1,IF($F$53&lt;(INDEX($G$33:$AJ$33,MATCH($E$18,$G$31:$AJ$31))),NZF$28,NZF$38),NZF$28))</f>
        <v>0</v>
      </c>
      <c r="NZI53" s="775">
        <f t="shared" si="7064"/>
        <v>0</v>
      </c>
      <c r="NZJ53" s="775">
        <f t="shared" ref="NZJ53" si="7065">IF(OR(NZH26&lt;$C$18,NZH26&gt;($C$18+9)),0,IF($F$2=1,IF($F$53&lt;(INDEX($G$33:$AJ$33,MATCH($E$18,$G$31:$AJ$31))),NZH$28,NZH$38),NZH$28))</f>
        <v>0</v>
      </c>
      <c r="NZK53" s="775">
        <f t="shared" ref="NZK53:NZL53" si="7066">IF(OR(NZI26&lt;$C$18,NZI26&gt;($C$18+9)),0,IF($F$2=1,IF($F$53&lt;(INDEX($G$33:$AJ$33,MATCH($E$18,$G$31:$AJ$31))),NZI$28,NZI$38),NZI$28))</f>
        <v>0</v>
      </c>
      <c r="NZL53" s="775">
        <f t="shared" si="7066"/>
        <v>0</v>
      </c>
      <c r="NZM53" s="775">
        <f t="shared" ref="NZM53" si="7067">IF(OR(NZK26&lt;$C$18,NZK26&gt;($C$18+9)),0,IF($F$2=1,IF($F$53&lt;(INDEX($G$33:$AJ$33,MATCH($E$18,$G$31:$AJ$31))),NZK$28,NZK$38),NZK$28))</f>
        <v>0</v>
      </c>
      <c r="NZN53" s="775">
        <f t="shared" ref="NZN53:NZO53" si="7068">IF(OR(NZL26&lt;$C$18,NZL26&gt;($C$18+9)),0,IF($F$2=1,IF($F$53&lt;(INDEX($G$33:$AJ$33,MATCH($E$18,$G$31:$AJ$31))),NZL$28,NZL$38),NZL$28))</f>
        <v>0</v>
      </c>
      <c r="NZO53" s="775">
        <f t="shared" si="7068"/>
        <v>0</v>
      </c>
      <c r="NZP53" s="775">
        <f t="shared" ref="NZP53" si="7069">IF(OR(NZN26&lt;$C$18,NZN26&gt;($C$18+9)),0,IF($F$2=1,IF($F$53&lt;(INDEX($G$33:$AJ$33,MATCH($E$18,$G$31:$AJ$31))),NZN$28,NZN$38),NZN$28))</f>
        <v>0</v>
      </c>
      <c r="NZQ53" s="775">
        <f t="shared" ref="NZQ53:NZR53" si="7070">IF(OR(NZO26&lt;$C$18,NZO26&gt;($C$18+9)),0,IF($F$2=1,IF($F$53&lt;(INDEX($G$33:$AJ$33,MATCH($E$18,$G$31:$AJ$31))),NZO$28,NZO$38),NZO$28))</f>
        <v>0</v>
      </c>
      <c r="NZR53" s="775">
        <f t="shared" si="7070"/>
        <v>0</v>
      </c>
      <c r="NZS53" s="775">
        <f t="shared" ref="NZS53" si="7071">IF(OR(NZQ26&lt;$C$18,NZQ26&gt;($C$18+9)),0,IF($F$2=1,IF($F$53&lt;(INDEX($G$33:$AJ$33,MATCH($E$18,$G$31:$AJ$31))),NZQ$28,NZQ$38),NZQ$28))</f>
        <v>0</v>
      </c>
      <c r="NZT53" s="775">
        <f t="shared" ref="NZT53:NZU53" si="7072">IF(OR(NZR26&lt;$C$18,NZR26&gt;($C$18+9)),0,IF($F$2=1,IF($F$53&lt;(INDEX($G$33:$AJ$33,MATCH($E$18,$G$31:$AJ$31))),NZR$28,NZR$38),NZR$28))</f>
        <v>0</v>
      </c>
      <c r="NZU53" s="775">
        <f t="shared" si="7072"/>
        <v>0</v>
      </c>
      <c r="NZV53" s="775">
        <f t="shared" ref="NZV53" si="7073">IF(OR(NZT26&lt;$C$18,NZT26&gt;($C$18+9)),0,IF($F$2=1,IF($F$53&lt;(INDEX($G$33:$AJ$33,MATCH($E$18,$G$31:$AJ$31))),NZT$28,NZT$38),NZT$28))</f>
        <v>0</v>
      </c>
      <c r="NZW53" s="775">
        <f t="shared" ref="NZW53:NZX53" si="7074">IF(OR(NZU26&lt;$C$18,NZU26&gt;($C$18+9)),0,IF($F$2=1,IF($F$53&lt;(INDEX($G$33:$AJ$33,MATCH($E$18,$G$31:$AJ$31))),NZU$28,NZU$38),NZU$28))</f>
        <v>0</v>
      </c>
      <c r="NZX53" s="775">
        <f t="shared" si="7074"/>
        <v>0</v>
      </c>
      <c r="NZY53" s="775">
        <f t="shared" ref="NZY53" si="7075">IF(OR(NZW26&lt;$C$18,NZW26&gt;($C$18+9)),0,IF($F$2=1,IF($F$53&lt;(INDEX($G$33:$AJ$33,MATCH($E$18,$G$31:$AJ$31))),NZW$28,NZW$38),NZW$28))</f>
        <v>0</v>
      </c>
      <c r="NZZ53" s="775">
        <f t="shared" ref="NZZ53:OAA53" si="7076">IF(OR(NZX26&lt;$C$18,NZX26&gt;($C$18+9)),0,IF($F$2=1,IF($F$53&lt;(INDEX($G$33:$AJ$33,MATCH($E$18,$G$31:$AJ$31))),NZX$28,NZX$38),NZX$28))</f>
        <v>0</v>
      </c>
      <c r="OAA53" s="775">
        <f t="shared" si="7076"/>
        <v>0</v>
      </c>
      <c r="OAB53" s="775">
        <f t="shared" ref="OAB53" si="7077">IF(OR(NZZ26&lt;$C$18,NZZ26&gt;($C$18+9)),0,IF($F$2=1,IF($F$53&lt;(INDEX($G$33:$AJ$33,MATCH($E$18,$G$31:$AJ$31))),NZZ$28,NZZ$38),NZZ$28))</f>
        <v>0</v>
      </c>
      <c r="OAC53" s="775">
        <f t="shared" ref="OAC53:OAD53" si="7078">IF(OR(OAA26&lt;$C$18,OAA26&gt;($C$18+9)),0,IF($F$2=1,IF($F$53&lt;(INDEX($G$33:$AJ$33,MATCH($E$18,$G$31:$AJ$31))),OAA$28,OAA$38),OAA$28))</f>
        <v>0</v>
      </c>
      <c r="OAD53" s="775">
        <f t="shared" si="7078"/>
        <v>0</v>
      </c>
      <c r="OAE53" s="775">
        <f t="shared" ref="OAE53" si="7079">IF(OR(OAC26&lt;$C$18,OAC26&gt;($C$18+9)),0,IF($F$2=1,IF($F$53&lt;(INDEX($G$33:$AJ$33,MATCH($E$18,$G$31:$AJ$31))),OAC$28,OAC$38),OAC$28))</f>
        <v>0</v>
      </c>
      <c r="OAF53" s="775">
        <f t="shared" ref="OAF53:OAG53" si="7080">IF(OR(OAD26&lt;$C$18,OAD26&gt;($C$18+9)),0,IF($F$2=1,IF($F$53&lt;(INDEX($G$33:$AJ$33,MATCH($E$18,$G$31:$AJ$31))),OAD$28,OAD$38),OAD$28))</f>
        <v>0</v>
      </c>
      <c r="OAG53" s="775">
        <f t="shared" si="7080"/>
        <v>0</v>
      </c>
      <c r="OAH53" s="775">
        <f t="shared" ref="OAH53" si="7081">IF(OR(OAF26&lt;$C$18,OAF26&gt;($C$18+9)),0,IF($F$2=1,IF($F$53&lt;(INDEX($G$33:$AJ$33,MATCH($E$18,$G$31:$AJ$31))),OAF$28,OAF$38),OAF$28))</f>
        <v>0</v>
      </c>
      <c r="OAI53" s="775">
        <f t="shared" ref="OAI53:OAJ53" si="7082">IF(OR(OAG26&lt;$C$18,OAG26&gt;($C$18+9)),0,IF($F$2=1,IF($F$53&lt;(INDEX($G$33:$AJ$33,MATCH($E$18,$G$31:$AJ$31))),OAG$28,OAG$38),OAG$28))</f>
        <v>0</v>
      </c>
      <c r="OAJ53" s="775">
        <f t="shared" si="7082"/>
        <v>0</v>
      </c>
      <c r="OAK53" s="775">
        <f t="shared" ref="OAK53" si="7083">IF(OR(OAI26&lt;$C$18,OAI26&gt;($C$18+9)),0,IF($F$2=1,IF($F$53&lt;(INDEX($G$33:$AJ$33,MATCH($E$18,$G$31:$AJ$31))),OAI$28,OAI$38),OAI$28))</f>
        <v>0</v>
      </c>
      <c r="OAL53" s="775">
        <f t="shared" ref="OAL53:OAM53" si="7084">IF(OR(OAJ26&lt;$C$18,OAJ26&gt;($C$18+9)),0,IF($F$2=1,IF($F$53&lt;(INDEX($G$33:$AJ$33,MATCH($E$18,$G$31:$AJ$31))),OAJ$28,OAJ$38),OAJ$28))</f>
        <v>0</v>
      </c>
      <c r="OAM53" s="775">
        <f t="shared" si="7084"/>
        <v>0</v>
      </c>
      <c r="OAN53" s="775">
        <f t="shared" ref="OAN53" si="7085">IF(OR(OAL26&lt;$C$18,OAL26&gt;($C$18+9)),0,IF($F$2=1,IF($F$53&lt;(INDEX($G$33:$AJ$33,MATCH($E$18,$G$31:$AJ$31))),OAL$28,OAL$38),OAL$28))</f>
        <v>0</v>
      </c>
      <c r="OAO53" s="775">
        <f t="shared" ref="OAO53:OAP53" si="7086">IF(OR(OAM26&lt;$C$18,OAM26&gt;($C$18+9)),0,IF($F$2=1,IF($F$53&lt;(INDEX($G$33:$AJ$33,MATCH($E$18,$G$31:$AJ$31))),OAM$28,OAM$38),OAM$28))</f>
        <v>0</v>
      </c>
      <c r="OAP53" s="775">
        <f t="shared" si="7086"/>
        <v>0</v>
      </c>
      <c r="OAQ53" s="775">
        <f t="shared" ref="OAQ53" si="7087">IF(OR(OAO26&lt;$C$18,OAO26&gt;($C$18+9)),0,IF($F$2=1,IF($F$53&lt;(INDEX($G$33:$AJ$33,MATCH($E$18,$G$31:$AJ$31))),OAO$28,OAO$38),OAO$28))</f>
        <v>0</v>
      </c>
      <c r="OAR53" s="775">
        <f t="shared" ref="OAR53:OAS53" si="7088">IF(OR(OAP26&lt;$C$18,OAP26&gt;($C$18+9)),0,IF($F$2=1,IF($F$53&lt;(INDEX($G$33:$AJ$33,MATCH($E$18,$G$31:$AJ$31))),OAP$28,OAP$38),OAP$28))</f>
        <v>0</v>
      </c>
      <c r="OAS53" s="775">
        <f t="shared" si="7088"/>
        <v>0</v>
      </c>
      <c r="OAT53" s="775">
        <f t="shared" ref="OAT53" si="7089">IF(OR(OAR26&lt;$C$18,OAR26&gt;($C$18+9)),0,IF($F$2=1,IF($F$53&lt;(INDEX($G$33:$AJ$33,MATCH($E$18,$G$31:$AJ$31))),OAR$28,OAR$38),OAR$28))</f>
        <v>0</v>
      </c>
      <c r="OAU53" s="775">
        <f t="shared" ref="OAU53:OAV53" si="7090">IF(OR(OAS26&lt;$C$18,OAS26&gt;($C$18+9)),0,IF($F$2=1,IF($F$53&lt;(INDEX($G$33:$AJ$33,MATCH($E$18,$G$31:$AJ$31))),OAS$28,OAS$38),OAS$28))</f>
        <v>0</v>
      </c>
      <c r="OAV53" s="775">
        <f t="shared" si="7090"/>
        <v>0</v>
      </c>
      <c r="OAW53" s="775">
        <f t="shared" ref="OAW53" si="7091">IF(OR(OAU26&lt;$C$18,OAU26&gt;($C$18+9)),0,IF($F$2=1,IF($F$53&lt;(INDEX($G$33:$AJ$33,MATCH($E$18,$G$31:$AJ$31))),OAU$28,OAU$38),OAU$28))</f>
        <v>0</v>
      </c>
      <c r="OAX53" s="775">
        <f t="shared" ref="OAX53:OAY53" si="7092">IF(OR(OAV26&lt;$C$18,OAV26&gt;($C$18+9)),0,IF($F$2=1,IF($F$53&lt;(INDEX($G$33:$AJ$33,MATCH($E$18,$G$31:$AJ$31))),OAV$28,OAV$38),OAV$28))</f>
        <v>0</v>
      </c>
      <c r="OAY53" s="775">
        <f t="shared" si="7092"/>
        <v>0</v>
      </c>
      <c r="OAZ53" s="775">
        <f t="shared" ref="OAZ53" si="7093">IF(OR(OAX26&lt;$C$18,OAX26&gt;($C$18+9)),0,IF($F$2=1,IF($F$53&lt;(INDEX($G$33:$AJ$33,MATCH($E$18,$G$31:$AJ$31))),OAX$28,OAX$38),OAX$28))</f>
        <v>0</v>
      </c>
      <c r="OBA53" s="775">
        <f t="shared" ref="OBA53:OBB53" si="7094">IF(OR(OAY26&lt;$C$18,OAY26&gt;($C$18+9)),0,IF($F$2=1,IF($F$53&lt;(INDEX($G$33:$AJ$33,MATCH($E$18,$G$31:$AJ$31))),OAY$28,OAY$38),OAY$28))</f>
        <v>0</v>
      </c>
      <c r="OBB53" s="775">
        <f t="shared" si="7094"/>
        <v>0</v>
      </c>
      <c r="OBC53" s="775">
        <f t="shared" ref="OBC53" si="7095">IF(OR(OBA26&lt;$C$18,OBA26&gt;($C$18+9)),0,IF($F$2=1,IF($F$53&lt;(INDEX($G$33:$AJ$33,MATCH($E$18,$G$31:$AJ$31))),OBA$28,OBA$38),OBA$28))</f>
        <v>0</v>
      </c>
      <c r="OBD53" s="775">
        <f t="shared" ref="OBD53:OBE53" si="7096">IF(OR(OBB26&lt;$C$18,OBB26&gt;($C$18+9)),0,IF($F$2=1,IF($F$53&lt;(INDEX($G$33:$AJ$33,MATCH($E$18,$G$31:$AJ$31))),OBB$28,OBB$38),OBB$28))</f>
        <v>0</v>
      </c>
      <c r="OBE53" s="775">
        <f t="shared" si="7096"/>
        <v>0</v>
      </c>
      <c r="OBF53" s="775">
        <f t="shared" ref="OBF53" si="7097">IF(OR(OBD26&lt;$C$18,OBD26&gt;($C$18+9)),0,IF($F$2=1,IF($F$53&lt;(INDEX($G$33:$AJ$33,MATCH($E$18,$G$31:$AJ$31))),OBD$28,OBD$38),OBD$28))</f>
        <v>0</v>
      </c>
      <c r="OBG53" s="775">
        <f t="shared" ref="OBG53:OBH53" si="7098">IF(OR(OBE26&lt;$C$18,OBE26&gt;($C$18+9)),0,IF($F$2=1,IF($F$53&lt;(INDEX($G$33:$AJ$33,MATCH($E$18,$G$31:$AJ$31))),OBE$28,OBE$38),OBE$28))</f>
        <v>0</v>
      </c>
      <c r="OBH53" s="775">
        <f t="shared" si="7098"/>
        <v>0</v>
      </c>
      <c r="OBI53" s="775">
        <f t="shared" ref="OBI53" si="7099">IF(OR(OBG26&lt;$C$18,OBG26&gt;($C$18+9)),0,IF($F$2=1,IF($F$53&lt;(INDEX($G$33:$AJ$33,MATCH($E$18,$G$31:$AJ$31))),OBG$28,OBG$38),OBG$28))</f>
        <v>0</v>
      </c>
      <c r="OBJ53" s="775">
        <f t="shared" ref="OBJ53:OBK53" si="7100">IF(OR(OBH26&lt;$C$18,OBH26&gt;($C$18+9)),0,IF($F$2=1,IF($F$53&lt;(INDEX($G$33:$AJ$33,MATCH($E$18,$G$31:$AJ$31))),OBH$28,OBH$38),OBH$28))</f>
        <v>0</v>
      </c>
      <c r="OBK53" s="775">
        <f t="shared" si="7100"/>
        <v>0</v>
      </c>
      <c r="OBL53" s="775">
        <f t="shared" ref="OBL53" si="7101">IF(OR(OBJ26&lt;$C$18,OBJ26&gt;($C$18+9)),0,IF($F$2=1,IF($F$53&lt;(INDEX($G$33:$AJ$33,MATCH($E$18,$G$31:$AJ$31))),OBJ$28,OBJ$38),OBJ$28))</f>
        <v>0</v>
      </c>
      <c r="OBM53" s="775">
        <f t="shared" ref="OBM53:OBN53" si="7102">IF(OR(OBK26&lt;$C$18,OBK26&gt;($C$18+9)),0,IF($F$2=1,IF($F$53&lt;(INDEX($G$33:$AJ$33,MATCH($E$18,$G$31:$AJ$31))),OBK$28,OBK$38),OBK$28))</f>
        <v>0</v>
      </c>
      <c r="OBN53" s="775">
        <f t="shared" si="7102"/>
        <v>0</v>
      </c>
      <c r="OBO53" s="775">
        <f t="shared" ref="OBO53" si="7103">IF(OR(OBM26&lt;$C$18,OBM26&gt;($C$18+9)),0,IF($F$2=1,IF($F$53&lt;(INDEX($G$33:$AJ$33,MATCH($E$18,$G$31:$AJ$31))),OBM$28,OBM$38),OBM$28))</f>
        <v>0</v>
      </c>
      <c r="OBP53" s="775">
        <f t="shared" ref="OBP53:OBQ53" si="7104">IF(OR(OBN26&lt;$C$18,OBN26&gt;($C$18+9)),0,IF($F$2=1,IF($F$53&lt;(INDEX($G$33:$AJ$33,MATCH($E$18,$G$31:$AJ$31))),OBN$28,OBN$38),OBN$28))</f>
        <v>0</v>
      </c>
      <c r="OBQ53" s="775">
        <f t="shared" si="7104"/>
        <v>0</v>
      </c>
      <c r="OBR53" s="775">
        <f t="shared" ref="OBR53" si="7105">IF(OR(OBP26&lt;$C$18,OBP26&gt;($C$18+9)),0,IF($F$2=1,IF($F$53&lt;(INDEX($G$33:$AJ$33,MATCH($E$18,$G$31:$AJ$31))),OBP$28,OBP$38),OBP$28))</f>
        <v>0</v>
      </c>
      <c r="OBS53" s="775">
        <f t="shared" ref="OBS53:OBT53" si="7106">IF(OR(OBQ26&lt;$C$18,OBQ26&gt;($C$18+9)),0,IF($F$2=1,IF($F$53&lt;(INDEX($G$33:$AJ$33,MATCH($E$18,$G$31:$AJ$31))),OBQ$28,OBQ$38),OBQ$28))</f>
        <v>0</v>
      </c>
      <c r="OBT53" s="775">
        <f t="shared" si="7106"/>
        <v>0</v>
      </c>
      <c r="OBU53" s="775">
        <f t="shared" ref="OBU53" si="7107">IF(OR(OBS26&lt;$C$18,OBS26&gt;($C$18+9)),0,IF($F$2=1,IF($F$53&lt;(INDEX($G$33:$AJ$33,MATCH($E$18,$G$31:$AJ$31))),OBS$28,OBS$38),OBS$28))</f>
        <v>0</v>
      </c>
      <c r="OBV53" s="775">
        <f t="shared" ref="OBV53:OBW53" si="7108">IF(OR(OBT26&lt;$C$18,OBT26&gt;($C$18+9)),0,IF($F$2=1,IF($F$53&lt;(INDEX($G$33:$AJ$33,MATCH($E$18,$G$31:$AJ$31))),OBT$28,OBT$38),OBT$28))</f>
        <v>0</v>
      </c>
      <c r="OBW53" s="775">
        <f t="shared" si="7108"/>
        <v>0</v>
      </c>
      <c r="OBX53" s="775">
        <f t="shared" ref="OBX53" si="7109">IF(OR(OBV26&lt;$C$18,OBV26&gt;($C$18+9)),0,IF($F$2=1,IF($F$53&lt;(INDEX($G$33:$AJ$33,MATCH($E$18,$G$31:$AJ$31))),OBV$28,OBV$38),OBV$28))</f>
        <v>0</v>
      </c>
      <c r="OBY53" s="775">
        <f t="shared" ref="OBY53:OBZ53" si="7110">IF(OR(OBW26&lt;$C$18,OBW26&gt;($C$18+9)),0,IF($F$2=1,IF($F$53&lt;(INDEX($G$33:$AJ$33,MATCH($E$18,$G$31:$AJ$31))),OBW$28,OBW$38),OBW$28))</f>
        <v>0</v>
      </c>
      <c r="OBZ53" s="775">
        <f t="shared" si="7110"/>
        <v>0</v>
      </c>
      <c r="OCA53" s="775">
        <f t="shared" ref="OCA53" si="7111">IF(OR(OBY26&lt;$C$18,OBY26&gt;($C$18+9)),0,IF($F$2=1,IF($F$53&lt;(INDEX($G$33:$AJ$33,MATCH($E$18,$G$31:$AJ$31))),OBY$28,OBY$38),OBY$28))</f>
        <v>0</v>
      </c>
      <c r="OCB53" s="775">
        <f t="shared" ref="OCB53:OCC53" si="7112">IF(OR(OBZ26&lt;$C$18,OBZ26&gt;($C$18+9)),0,IF($F$2=1,IF($F$53&lt;(INDEX($G$33:$AJ$33,MATCH($E$18,$G$31:$AJ$31))),OBZ$28,OBZ$38),OBZ$28))</f>
        <v>0</v>
      </c>
      <c r="OCC53" s="775">
        <f t="shared" si="7112"/>
        <v>0</v>
      </c>
      <c r="OCD53" s="775">
        <f t="shared" ref="OCD53" si="7113">IF(OR(OCB26&lt;$C$18,OCB26&gt;($C$18+9)),0,IF($F$2=1,IF($F$53&lt;(INDEX($G$33:$AJ$33,MATCH($E$18,$G$31:$AJ$31))),OCB$28,OCB$38),OCB$28))</f>
        <v>0</v>
      </c>
      <c r="OCE53" s="775">
        <f t="shared" ref="OCE53:OCF53" si="7114">IF(OR(OCC26&lt;$C$18,OCC26&gt;($C$18+9)),0,IF($F$2=1,IF($F$53&lt;(INDEX($G$33:$AJ$33,MATCH($E$18,$G$31:$AJ$31))),OCC$28,OCC$38),OCC$28))</f>
        <v>0</v>
      </c>
      <c r="OCF53" s="775">
        <f t="shared" si="7114"/>
        <v>0</v>
      </c>
      <c r="OCG53" s="775">
        <f t="shared" ref="OCG53" si="7115">IF(OR(OCE26&lt;$C$18,OCE26&gt;($C$18+9)),0,IF($F$2=1,IF($F$53&lt;(INDEX($G$33:$AJ$33,MATCH($E$18,$G$31:$AJ$31))),OCE$28,OCE$38),OCE$28))</f>
        <v>0</v>
      </c>
      <c r="OCH53" s="775">
        <f t="shared" ref="OCH53:OCI53" si="7116">IF(OR(OCF26&lt;$C$18,OCF26&gt;($C$18+9)),0,IF($F$2=1,IF($F$53&lt;(INDEX($G$33:$AJ$33,MATCH($E$18,$G$31:$AJ$31))),OCF$28,OCF$38),OCF$28))</f>
        <v>0</v>
      </c>
      <c r="OCI53" s="775">
        <f t="shared" si="7116"/>
        <v>0</v>
      </c>
      <c r="OCJ53" s="775">
        <f t="shared" ref="OCJ53" si="7117">IF(OR(OCH26&lt;$C$18,OCH26&gt;($C$18+9)),0,IF($F$2=1,IF($F$53&lt;(INDEX($G$33:$AJ$33,MATCH($E$18,$G$31:$AJ$31))),OCH$28,OCH$38),OCH$28))</f>
        <v>0</v>
      </c>
      <c r="OCK53" s="775">
        <f t="shared" ref="OCK53:OCL53" si="7118">IF(OR(OCI26&lt;$C$18,OCI26&gt;($C$18+9)),0,IF($F$2=1,IF($F$53&lt;(INDEX($G$33:$AJ$33,MATCH($E$18,$G$31:$AJ$31))),OCI$28,OCI$38),OCI$28))</f>
        <v>0</v>
      </c>
      <c r="OCL53" s="775">
        <f t="shared" si="7118"/>
        <v>0</v>
      </c>
      <c r="OCM53" s="775">
        <f t="shared" ref="OCM53" si="7119">IF(OR(OCK26&lt;$C$18,OCK26&gt;($C$18+9)),0,IF($F$2=1,IF($F$53&lt;(INDEX($G$33:$AJ$33,MATCH($E$18,$G$31:$AJ$31))),OCK$28,OCK$38),OCK$28))</f>
        <v>0</v>
      </c>
      <c r="OCN53" s="775">
        <f t="shared" ref="OCN53:OCO53" si="7120">IF(OR(OCL26&lt;$C$18,OCL26&gt;($C$18+9)),0,IF($F$2=1,IF($F$53&lt;(INDEX($G$33:$AJ$33,MATCH($E$18,$G$31:$AJ$31))),OCL$28,OCL$38),OCL$28))</f>
        <v>0</v>
      </c>
      <c r="OCO53" s="775">
        <f t="shared" si="7120"/>
        <v>0</v>
      </c>
      <c r="OCP53" s="775">
        <f t="shared" ref="OCP53" si="7121">IF(OR(OCN26&lt;$C$18,OCN26&gt;($C$18+9)),0,IF($F$2=1,IF($F$53&lt;(INDEX($G$33:$AJ$33,MATCH($E$18,$G$31:$AJ$31))),OCN$28,OCN$38),OCN$28))</f>
        <v>0</v>
      </c>
      <c r="OCQ53" s="775">
        <f t="shared" ref="OCQ53:OCR53" si="7122">IF(OR(OCO26&lt;$C$18,OCO26&gt;($C$18+9)),0,IF($F$2=1,IF($F$53&lt;(INDEX($G$33:$AJ$33,MATCH($E$18,$G$31:$AJ$31))),OCO$28,OCO$38),OCO$28))</f>
        <v>0</v>
      </c>
      <c r="OCR53" s="775">
        <f t="shared" si="7122"/>
        <v>0</v>
      </c>
      <c r="OCS53" s="775">
        <f t="shared" ref="OCS53" si="7123">IF(OR(OCQ26&lt;$C$18,OCQ26&gt;($C$18+9)),0,IF($F$2=1,IF($F$53&lt;(INDEX($G$33:$AJ$33,MATCH($E$18,$G$31:$AJ$31))),OCQ$28,OCQ$38),OCQ$28))</f>
        <v>0</v>
      </c>
      <c r="OCT53" s="775">
        <f t="shared" ref="OCT53:OCU53" si="7124">IF(OR(OCR26&lt;$C$18,OCR26&gt;($C$18+9)),0,IF($F$2=1,IF($F$53&lt;(INDEX($G$33:$AJ$33,MATCH($E$18,$G$31:$AJ$31))),OCR$28,OCR$38),OCR$28))</f>
        <v>0</v>
      </c>
      <c r="OCU53" s="775">
        <f t="shared" si="7124"/>
        <v>0</v>
      </c>
      <c r="OCV53" s="775">
        <f t="shared" ref="OCV53" si="7125">IF(OR(OCT26&lt;$C$18,OCT26&gt;($C$18+9)),0,IF($F$2=1,IF($F$53&lt;(INDEX($G$33:$AJ$33,MATCH($E$18,$G$31:$AJ$31))),OCT$28,OCT$38),OCT$28))</f>
        <v>0</v>
      </c>
      <c r="OCW53" s="775">
        <f t="shared" ref="OCW53:OCX53" si="7126">IF(OR(OCU26&lt;$C$18,OCU26&gt;($C$18+9)),0,IF($F$2=1,IF($F$53&lt;(INDEX($G$33:$AJ$33,MATCH($E$18,$G$31:$AJ$31))),OCU$28,OCU$38),OCU$28))</f>
        <v>0</v>
      </c>
      <c r="OCX53" s="775">
        <f t="shared" si="7126"/>
        <v>0</v>
      </c>
      <c r="OCY53" s="775">
        <f t="shared" ref="OCY53" si="7127">IF(OR(OCW26&lt;$C$18,OCW26&gt;($C$18+9)),0,IF($F$2=1,IF($F$53&lt;(INDEX($G$33:$AJ$33,MATCH($E$18,$G$31:$AJ$31))),OCW$28,OCW$38),OCW$28))</f>
        <v>0</v>
      </c>
      <c r="OCZ53" s="775">
        <f t="shared" ref="OCZ53:ODA53" si="7128">IF(OR(OCX26&lt;$C$18,OCX26&gt;($C$18+9)),0,IF($F$2=1,IF($F$53&lt;(INDEX($G$33:$AJ$33,MATCH($E$18,$G$31:$AJ$31))),OCX$28,OCX$38),OCX$28))</f>
        <v>0</v>
      </c>
      <c r="ODA53" s="775">
        <f t="shared" si="7128"/>
        <v>0</v>
      </c>
      <c r="ODB53" s="775">
        <f t="shared" ref="ODB53" si="7129">IF(OR(OCZ26&lt;$C$18,OCZ26&gt;($C$18+9)),0,IF($F$2=1,IF($F$53&lt;(INDEX($G$33:$AJ$33,MATCH($E$18,$G$31:$AJ$31))),OCZ$28,OCZ$38),OCZ$28))</f>
        <v>0</v>
      </c>
      <c r="ODC53" s="775">
        <f t="shared" ref="ODC53:ODD53" si="7130">IF(OR(ODA26&lt;$C$18,ODA26&gt;($C$18+9)),0,IF($F$2=1,IF($F$53&lt;(INDEX($G$33:$AJ$33,MATCH($E$18,$G$31:$AJ$31))),ODA$28,ODA$38),ODA$28))</f>
        <v>0</v>
      </c>
      <c r="ODD53" s="775">
        <f t="shared" si="7130"/>
        <v>0</v>
      </c>
      <c r="ODE53" s="775">
        <f t="shared" ref="ODE53" si="7131">IF(OR(ODC26&lt;$C$18,ODC26&gt;($C$18+9)),0,IF($F$2=1,IF($F$53&lt;(INDEX($G$33:$AJ$33,MATCH($E$18,$G$31:$AJ$31))),ODC$28,ODC$38),ODC$28))</f>
        <v>0</v>
      </c>
      <c r="ODF53" s="775">
        <f t="shared" ref="ODF53:ODG53" si="7132">IF(OR(ODD26&lt;$C$18,ODD26&gt;($C$18+9)),0,IF($F$2=1,IF($F$53&lt;(INDEX($G$33:$AJ$33,MATCH($E$18,$G$31:$AJ$31))),ODD$28,ODD$38),ODD$28))</f>
        <v>0</v>
      </c>
      <c r="ODG53" s="775">
        <f t="shared" si="7132"/>
        <v>0</v>
      </c>
      <c r="ODH53" s="775">
        <f t="shared" ref="ODH53" si="7133">IF(OR(ODF26&lt;$C$18,ODF26&gt;($C$18+9)),0,IF($F$2=1,IF($F$53&lt;(INDEX($G$33:$AJ$33,MATCH($E$18,$G$31:$AJ$31))),ODF$28,ODF$38),ODF$28))</f>
        <v>0</v>
      </c>
      <c r="ODI53" s="775">
        <f t="shared" ref="ODI53:ODJ53" si="7134">IF(OR(ODG26&lt;$C$18,ODG26&gt;($C$18+9)),0,IF($F$2=1,IF($F$53&lt;(INDEX($G$33:$AJ$33,MATCH($E$18,$G$31:$AJ$31))),ODG$28,ODG$38),ODG$28))</f>
        <v>0</v>
      </c>
      <c r="ODJ53" s="775">
        <f t="shared" si="7134"/>
        <v>0</v>
      </c>
      <c r="ODK53" s="775">
        <f t="shared" ref="ODK53" si="7135">IF(OR(ODI26&lt;$C$18,ODI26&gt;($C$18+9)),0,IF($F$2=1,IF($F$53&lt;(INDEX($G$33:$AJ$33,MATCH($E$18,$G$31:$AJ$31))),ODI$28,ODI$38),ODI$28))</f>
        <v>0</v>
      </c>
      <c r="ODL53" s="775">
        <f t="shared" ref="ODL53:ODM53" si="7136">IF(OR(ODJ26&lt;$C$18,ODJ26&gt;($C$18+9)),0,IF($F$2=1,IF($F$53&lt;(INDEX($G$33:$AJ$33,MATCH($E$18,$G$31:$AJ$31))),ODJ$28,ODJ$38),ODJ$28))</f>
        <v>0</v>
      </c>
      <c r="ODM53" s="775">
        <f t="shared" si="7136"/>
        <v>0</v>
      </c>
      <c r="ODN53" s="775">
        <f t="shared" ref="ODN53" si="7137">IF(OR(ODL26&lt;$C$18,ODL26&gt;($C$18+9)),0,IF($F$2=1,IF($F$53&lt;(INDEX($G$33:$AJ$33,MATCH($E$18,$G$31:$AJ$31))),ODL$28,ODL$38),ODL$28))</f>
        <v>0</v>
      </c>
      <c r="ODO53" s="775">
        <f t="shared" ref="ODO53:ODP53" si="7138">IF(OR(ODM26&lt;$C$18,ODM26&gt;($C$18+9)),0,IF($F$2=1,IF($F$53&lt;(INDEX($G$33:$AJ$33,MATCH($E$18,$G$31:$AJ$31))),ODM$28,ODM$38),ODM$28))</f>
        <v>0</v>
      </c>
      <c r="ODP53" s="775">
        <f t="shared" si="7138"/>
        <v>0</v>
      </c>
      <c r="ODQ53" s="775">
        <f t="shared" ref="ODQ53" si="7139">IF(OR(ODO26&lt;$C$18,ODO26&gt;($C$18+9)),0,IF($F$2=1,IF($F$53&lt;(INDEX($G$33:$AJ$33,MATCH($E$18,$G$31:$AJ$31))),ODO$28,ODO$38),ODO$28))</f>
        <v>0</v>
      </c>
      <c r="ODR53" s="775">
        <f t="shared" ref="ODR53:ODS53" si="7140">IF(OR(ODP26&lt;$C$18,ODP26&gt;($C$18+9)),0,IF($F$2=1,IF($F$53&lt;(INDEX($G$33:$AJ$33,MATCH($E$18,$G$31:$AJ$31))),ODP$28,ODP$38),ODP$28))</f>
        <v>0</v>
      </c>
      <c r="ODS53" s="775">
        <f t="shared" si="7140"/>
        <v>0</v>
      </c>
      <c r="ODT53" s="775">
        <f t="shared" ref="ODT53" si="7141">IF(OR(ODR26&lt;$C$18,ODR26&gt;($C$18+9)),0,IF($F$2=1,IF($F$53&lt;(INDEX($G$33:$AJ$33,MATCH($E$18,$G$31:$AJ$31))),ODR$28,ODR$38),ODR$28))</f>
        <v>0</v>
      </c>
      <c r="ODU53" s="775">
        <f t="shared" ref="ODU53:ODV53" si="7142">IF(OR(ODS26&lt;$C$18,ODS26&gt;($C$18+9)),0,IF($F$2=1,IF($F$53&lt;(INDEX($G$33:$AJ$33,MATCH($E$18,$G$31:$AJ$31))),ODS$28,ODS$38),ODS$28))</f>
        <v>0</v>
      </c>
      <c r="ODV53" s="775">
        <f t="shared" si="7142"/>
        <v>0</v>
      </c>
      <c r="ODW53" s="775">
        <f t="shared" ref="ODW53" si="7143">IF(OR(ODU26&lt;$C$18,ODU26&gt;($C$18+9)),0,IF($F$2=1,IF($F$53&lt;(INDEX($G$33:$AJ$33,MATCH($E$18,$G$31:$AJ$31))),ODU$28,ODU$38),ODU$28))</f>
        <v>0</v>
      </c>
      <c r="ODX53" s="775">
        <f t="shared" ref="ODX53:ODY53" si="7144">IF(OR(ODV26&lt;$C$18,ODV26&gt;($C$18+9)),0,IF($F$2=1,IF($F$53&lt;(INDEX($G$33:$AJ$33,MATCH($E$18,$G$31:$AJ$31))),ODV$28,ODV$38),ODV$28))</f>
        <v>0</v>
      </c>
      <c r="ODY53" s="775">
        <f t="shared" si="7144"/>
        <v>0</v>
      </c>
      <c r="ODZ53" s="775">
        <f t="shared" ref="ODZ53" si="7145">IF(OR(ODX26&lt;$C$18,ODX26&gt;($C$18+9)),0,IF($F$2=1,IF($F$53&lt;(INDEX($G$33:$AJ$33,MATCH($E$18,$G$31:$AJ$31))),ODX$28,ODX$38),ODX$28))</f>
        <v>0</v>
      </c>
      <c r="OEA53" s="775">
        <f t="shared" ref="OEA53:OEB53" si="7146">IF(OR(ODY26&lt;$C$18,ODY26&gt;($C$18+9)),0,IF($F$2=1,IF($F$53&lt;(INDEX($G$33:$AJ$33,MATCH($E$18,$G$31:$AJ$31))),ODY$28,ODY$38),ODY$28))</f>
        <v>0</v>
      </c>
      <c r="OEB53" s="775">
        <f t="shared" si="7146"/>
        <v>0</v>
      </c>
      <c r="OEC53" s="775">
        <f t="shared" ref="OEC53" si="7147">IF(OR(OEA26&lt;$C$18,OEA26&gt;($C$18+9)),0,IF($F$2=1,IF($F$53&lt;(INDEX($G$33:$AJ$33,MATCH($E$18,$G$31:$AJ$31))),OEA$28,OEA$38),OEA$28))</f>
        <v>0</v>
      </c>
      <c r="OED53" s="775">
        <f t="shared" ref="OED53:OEE53" si="7148">IF(OR(OEB26&lt;$C$18,OEB26&gt;($C$18+9)),0,IF($F$2=1,IF($F$53&lt;(INDEX($G$33:$AJ$33,MATCH($E$18,$G$31:$AJ$31))),OEB$28,OEB$38),OEB$28))</f>
        <v>0</v>
      </c>
      <c r="OEE53" s="775">
        <f t="shared" si="7148"/>
        <v>0</v>
      </c>
      <c r="OEF53" s="775">
        <f t="shared" ref="OEF53" si="7149">IF(OR(OED26&lt;$C$18,OED26&gt;($C$18+9)),0,IF($F$2=1,IF($F$53&lt;(INDEX($G$33:$AJ$33,MATCH($E$18,$G$31:$AJ$31))),OED$28,OED$38),OED$28))</f>
        <v>0</v>
      </c>
      <c r="OEG53" s="775">
        <f t="shared" ref="OEG53:OEH53" si="7150">IF(OR(OEE26&lt;$C$18,OEE26&gt;($C$18+9)),0,IF($F$2=1,IF($F$53&lt;(INDEX($G$33:$AJ$33,MATCH($E$18,$G$31:$AJ$31))),OEE$28,OEE$38),OEE$28))</f>
        <v>0</v>
      </c>
      <c r="OEH53" s="775">
        <f t="shared" si="7150"/>
        <v>0</v>
      </c>
      <c r="OEI53" s="775">
        <f t="shared" ref="OEI53" si="7151">IF(OR(OEG26&lt;$C$18,OEG26&gt;($C$18+9)),0,IF($F$2=1,IF($F$53&lt;(INDEX($G$33:$AJ$33,MATCH($E$18,$G$31:$AJ$31))),OEG$28,OEG$38),OEG$28))</f>
        <v>0</v>
      </c>
      <c r="OEJ53" s="775">
        <f t="shared" ref="OEJ53:OEK53" si="7152">IF(OR(OEH26&lt;$C$18,OEH26&gt;($C$18+9)),0,IF($F$2=1,IF($F$53&lt;(INDEX($G$33:$AJ$33,MATCH($E$18,$G$31:$AJ$31))),OEH$28,OEH$38),OEH$28))</f>
        <v>0</v>
      </c>
      <c r="OEK53" s="775">
        <f t="shared" si="7152"/>
        <v>0</v>
      </c>
      <c r="OEL53" s="775">
        <f t="shared" ref="OEL53" si="7153">IF(OR(OEJ26&lt;$C$18,OEJ26&gt;($C$18+9)),0,IF($F$2=1,IF($F$53&lt;(INDEX($G$33:$AJ$33,MATCH($E$18,$G$31:$AJ$31))),OEJ$28,OEJ$38),OEJ$28))</f>
        <v>0</v>
      </c>
      <c r="OEM53" s="775">
        <f t="shared" ref="OEM53:OEN53" si="7154">IF(OR(OEK26&lt;$C$18,OEK26&gt;($C$18+9)),0,IF($F$2=1,IF($F$53&lt;(INDEX($G$33:$AJ$33,MATCH($E$18,$G$31:$AJ$31))),OEK$28,OEK$38),OEK$28))</f>
        <v>0</v>
      </c>
      <c r="OEN53" s="775">
        <f t="shared" si="7154"/>
        <v>0</v>
      </c>
      <c r="OEO53" s="775">
        <f t="shared" ref="OEO53" si="7155">IF(OR(OEM26&lt;$C$18,OEM26&gt;($C$18+9)),0,IF($F$2=1,IF($F$53&lt;(INDEX($G$33:$AJ$33,MATCH($E$18,$G$31:$AJ$31))),OEM$28,OEM$38),OEM$28))</f>
        <v>0</v>
      </c>
      <c r="OEP53" s="775">
        <f t="shared" ref="OEP53:OEQ53" si="7156">IF(OR(OEN26&lt;$C$18,OEN26&gt;($C$18+9)),0,IF($F$2=1,IF($F$53&lt;(INDEX($G$33:$AJ$33,MATCH($E$18,$G$31:$AJ$31))),OEN$28,OEN$38),OEN$28))</f>
        <v>0</v>
      </c>
      <c r="OEQ53" s="775">
        <f t="shared" si="7156"/>
        <v>0</v>
      </c>
      <c r="OER53" s="775">
        <f t="shared" ref="OER53" si="7157">IF(OR(OEP26&lt;$C$18,OEP26&gt;($C$18+9)),0,IF($F$2=1,IF($F$53&lt;(INDEX($G$33:$AJ$33,MATCH($E$18,$G$31:$AJ$31))),OEP$28,OEP$38),OEP$28))</f>
        <v>0</v>
      </c>
      <c r="OES53" s="775">
        <f t="shared" ref="OES53:OET53" si="7158">IF(OR(OEQ26&lt;$C$18,OEQ26&gt;($C$18+9)),0,IF($F$2=1,IF($F$53&lt;(INDEX($G$33:$AJ$33,MATCH($E$18,$G$31:$AJ$31))),OEQ$28,OEQ$38),OEQ$28))</f>
        <v>0</v>
      </c>
      <c r="OET53" s="775">
        <f t="shared" si="7158"/>
        <v>0</v>
      </c>
      <c r="OEU53" s="775">
        <f t="shared" ref="OEU53" si="7159">IF(OR(OES26&lt;$C$18,OES26&gt;($C$18+9)),0,IF($F$2=1,IF($F$53&lt;(INDEX($G$33:$AJ$33,MATCH($E$18,$G$31:$AJ$31))),OES$28,OES$38),OES$28))</f>
        <v>0</v>
      </c>
      <c r="OEV53" s="775">
        <f t="shared" ref="OEV53:OEW53" si="7160">IF(OR(OET26&lt;$C$18,OET26&gt;($C$18+9)),0,IF($F$2=1,IF($F$53&lt;(INDEX($G$33:$AJ$33,MATCH($E$18,$G$31:$AJ$31))),OET$28,OET$38),OET$28))</f>
        <v>0</v>
      </c>
      <c r="OEW53" s="775">
        <f t="shared" si="7160"/>
        <v>0</v>
      </c>
      <c r="OEX53" s="775">
        <f t="shared" ref="OEX53" si="7161">IF(OR(OEV26&lt;$C$18,OEV26&gt;($C$18+9)),0,IF($F$2=1,IF($F$53&lt;(INDEX($G$33:$AJ$33,MATCH($E$18,$G$31:$AJ$31))),OEV$28,OEV$38),OEV$28))</f>
        <v>0</v>
      </c>
      <c r="OEY53" s="775">
        <f t="shared" ref="OEY53:OEZ53" si="7162">IF(OR(OEW26&lt;$C$18,OEW26&gt;($C$18+9)),0,IF($F$2=1,IF($F$53&lt;(INDEX($G$33:$AJ$33,MATCH($E$18,$G$31:$AJ$31))),OEW$28,OEW$38),OEW$28))</f>
        <v>0</v>
      </c>
      <c r="OEZ53" s="775">
        <f t="shared" si="7162"/>
        <v>0</v>
      </c>
      <c r="OFA53" s="775">
        <f t="shared" ref="OFA53" si="7163">IF(OR(OEY26&lt;$C$18,OEY26&gt;($C$18+9)),0,IF($F$2=1,IF($F$53&lt;(INDEX($G$33:$AJ$33,MATCH($E$18,$G$31:$AJ$31))),OEY$28,OEY$38),OEY$28))</f>
        <v>0</v>
      </c>
      <c r="OFB53" s="775">
        <f t="shared" ref="OFB53:OFC53" si="7164">IF(OR(OEZ26&lt;$C$18,OEZ26&gt;($C$18+9)),0,IF($F$2=1,IF($F$53&lt;(INDEX($G$33:$AJ$33,MATCH($E$18,$G$31:$AJ$31))),OEZ$28,OEZ$38),OEZ$28))</f>
        <v>0</v>
      </c>
      <c r="OFC53" s="775">
        <f t="shared" si="7164"/>
        <v>0</v>
      </c>
      <c r="OFD53" s="775">
        <f t="shared" ref="OFD53" si="7165">IF(OR(OFB26&lt;$C$18,OFB26&gt;($C$18+9)),0,IF($F$2=1,IF($F$53&lt;(INDEX($G$33:$AJ$33,MATCH($E$18,$G$31:$AJ$31))),OFB$28,OFB$38),OFB$28))</f>
        <v>0</v>
      </c>
      <c r="OFE53" s="775">
        <f t="shared" ref="OFE53:OFF53" si="7166">IF(OR(OFC26&lt;$C$18,OFC26&gt;($C$18+9)),0,IF($F$2=1,IF($F$53&lt;(INDEX($G$33:$AJ$33,MATCH($E$18,$G$31:$AJ$31))),OFC$28,OFC$38),OFC$28))</f>
        <v>0</v>
      </c>
      <c r="OFF53" s="775">
        <f t="shared" si="7166"/>
        <v>0</v>
      </c>
      <c r="OFG53" s="775">
        <f t="shared" ref="OFG53" si="7167">IF(OR(OFE26&lt;$C$18,OFE26&gt;($C$18+9)),0,IF($F$2=1,IF($F$53&lt;(INDEX($G$33:$AJ$33,MATCH($E$18,$G$31:$AJ$31))),OFE$28,OFE$38),OFE$28))</f>
        <v>0</v>
      </c>
      <c r="OFH53" s="775">
        <f t="shared" ref="OFH53:OFI53" si="7168">IF(OR(OFF26&lt;$C$18,OFF26&gt;($C$18+9)),0,IF($F$2=1,IF($F$53&lt;(INDEX($G$33:$AJ$33,MATCH($E$18,$G$31:$AJ$31))),OFF$28,OFF$38),OFF$28))</f>
        <v>0</v>
      </c>
      <c r="OFI53" s="775">
        <f t="shared" si="7168"/>
        <v>0</v>
      </c>
      <c r="OFJ53" s="775">
        <f t="shared" ref="OFJ53" si="7169">IF(OR(OFH26&lt;$C$18,OFH26&gt;($C$18+9)),0,IF($F$2=1,IF($F$53&lt;(INDEX($G$33:$AJ$33,MATCH($E$18,$G$31:$AJ$31))),OFH$28,OFH$38),OFH$28))</f>
        <v>0</v>
      </c>
      <c r="OFK53" s="775">
        <f t="shared" ref="OFK53:OFL53" si="7170">IF(OR(OFI26&lt;$C$18,OFI26&gt;($C$18+9)),0,IF($F$2=1,IF($F$53&lt;(INDEX($G$33:$AJ$33,MATCH($E$18,$G$31:$AJ$31))),OFI$28,OFI$38),OFI$28))</f>
        <v>0</v>
      </c>
      <c r="OFL53" s="775">
        <f t="shared" si="7170"/>
        <v>0</v>
      </c>
      <c r="OFM53" s="775">
        <f t="shared" ref="OFM53" si="7171">IF(OR(OFK26&lt;$C$18,OFK26&gt;($C$18+9)),0,IF($F$2=1,IF($F$53&lt;(INDEX($G$33:$AJ$33,MATCH($E$18,$G$31:$AJ$31))),OFK$28,OFK$38),OFK$28))</f>
        <v>0</v>
      </c>
      <c r="OFN53" s="775">
        <f t="shared" ref="OFN53:OFO53" si="7172">IF(OR(OFL26&lt;$C$18,OFL26&gt;($C$18+9)),0,IF($F$2=1,IF($F$53&lt;(INDEX($G$33:$AJ$33,MATCH($E$18,$G$31:$AJ$31))),OFL$28,OFL$38),OFL$28))</f>
        <v>0</v>
      </c>
      <c r="OFO53" s="775">
        <f t="shared" si="7172"/>
        <v>0</v>
      </c>
      <c r="OFP53" s="775">
        <f t="shared" ref="OFP53" si="7173">IF(OR(OFN26&lt;$C$18,OFN26&gt;($C$18+9)),0,IF($F$2=1,IF($F$53&lt;(INDEX($G$33:$AJ$33,MATCH($E$18,$G$31:$AJ$31))),OFN$28,OFN$38),OFN$28))</f>
        <v>0</v>
      </c>
      <c r="OFQ53" s="775">
        <f t="shared" ref="OFQ53:OFR53" si="7174">IF(OR(OFO26&lt;$C$18,OFO26&gt;($C$18+9)),0,IF($F$2=1,IF($F$53&lt;(INDEX($G$33:$AJ$33,MATCH($E$18,$G$31:$AJ$31))),OFO$28,OFO$38),OFO$28))</f>
        <v>0</v>
      </c>
      <c r="OFR53" s="775">
        <f t="shared" si="7174"/>
        <v>0</v>
      </c>
      <c r="OFS53" s="775">
        <f t="shared" ref="OFS53" si="7175">IF(OR(OFQ26&lt;$C$18,OFQ26&gt;($C$18+9)),0,IF($F$2=1,IF($F$53&lt;(INDEX($G$33:$AJ$33,MATCH($E$18,$G$31:$AJ$31))),OFQ$28,OFQ$38),OFQ$28))</f>
        <v>0</v>
      </c>
      <c r="OFT53" s="775">
        <f t="shared" ref="OFT53:OFU53" si="7176">IF(OR(OFR26&lt;$C$18,OFR26&gt;($C$18+9)),0,IF($F$2=1,IF($F$53&lt;(INDEX($G$33:$AJ$33,MATCH($E$18,$G$31:$AJ$31))),OFR$28,OFR$38),OFR$28))</f>
        <v>0</v>
      </c>
      <c r="OFU53" s="775">
        <f t="shared" si="7176"/>
        <v>0</v>
      </c>
      <c r="OFV53" s="775">
        <f t="shared" ref="OFV53" si="7177">IF(OR(OFT26&lt;$C$18,OFT26&gt;($C$18+9)),0,IF($F$2=1,IF($F$53&lt;(INDEX($G$33:$AJ$33,MATCH($E$18,$G$31:$AJ$31))),OFT$28,OFT$38),OFT$28))</f>
        <v>0</v>
      </c>
      <c r="OFW53" s="775">
        <f t="shared" ref="OFW53:OFX53" si="7178">IF(OR(OFU26&lt;$C$18,OFU26&gt;($C$18+9)),0,IF($F$2=1,IF($F$53&lt;(INDEX($G$33:$AJ$33,MATCH($E$18,$G$31:$AJ$31))),OFU$28,OFU$38),OFU$28))</f>
        <v>0</v>
      </c>
      <c r="OFX53" s="775">
        <f t="shared" si="7178"/>
        <v>0</v>
      </c>
      <c r="OFY53" s="775">
        <f t="shared" ref="OFY53" si="7179">IF(OR(OFW26&lt;$C$18,OFW26&gt;($C$18+9)),0,IF($F$2=1,IF($F$53&lt;(INDEX($G$33:$AJ$33,MATCH($E$18,$G$31:$AJ$31))),OFW$28,OFW$38),OFW$28))</f>
        <v>0</v>
      </c>
      <c r="OFZ53" s="775">
        <f t="shared" ref="OFZ53:OGA53" si="7180">IF(OR(OFX26&lt;$C$18,OFX26&gt;($C$18+9)),0,IF($F$2=1,IF($F$53&lt;(INDEX($G$33:$AJ$33,MATCH($E$18,$G$31:$AJ$31))),OFX$28,OFX$38),OFX$28))</f>
        <v>0</v>
      </c>
      <c r="OGA53" s="775">
        <f t="shared" si="7180"/>
        <v>0</v>
      </c>
      <c r="OGB53" s="775">
        <f t="shared" ref="OGB53" si="7181">IF(OR(OFZ26&lt;$C$18,OFZ26&gt;($C$18+9)),0,IF($F$2=1,IF($F$53&lt;(INDEX($G$33:$AJ$33,MATCH($E$18,$G$31:$AJ$31))),OFZ$28,OFZ$38),OFZ$28))</f>
        <v>0</v>
      </c>
      <c r="OGC53" s="775">
        <f t="shared" ref="OGC53:OGD53" si="7182">IF(OR(OGA26&lt;$C$18,OGA26&gt;($C$18+9)),0,IF($F$2=1,IF($F$53&lt;(INDEX($G$33:$AJ$33,MATCH($E$18,$G$31:$AJ$31))),OGA$28,OGA$38),OGA$28))</f>
        <v>0</v>
      </c>
      <c r="OGD53" s="775">
        <f t="shared" si="7182"/>
        <v>0</v>
      </c>
      <c r="OGE53" s="775">
        <f t="shared" ref="OGE53" si="7183">IF(OR(OGC26&lt;$C$18,OGC26&gt;($C$18+9)),0,IF($F$2=1,IF($F$53&lt;(INDEX($G$33:$AJ$33,MATCH($E$18,$G$31:$AJ$31))),OGC$28,OGC$38),OGC$28))</f>
        <v>0</v>
      </c>
      <c r="OGF53" s="775">
        <f t="shared" ref="OGF53:OGG53" si="7184">IF(OR(OGD26&lt;$C$18,OGD26&gt;($C$18+9)),0,IF($F$2=1,IF($F$53&lt;(INDEX($G$33:$AJ$33,MATCH($E$18,$G$31:$AJ$31))),OGD$28,OGD$38),OGD$28))</f>
        <v>0</v>
      </c>
      <c r="OGG53" s="775">
        <f t="shared" si="7184"/>
        <v>0</v>
      </c>
      <c r="OGH53" s="775">
        <f t="shared" ref="OGH53" si="7185">IF(OR(OGF26&lt;$C$18,OGF26&gt;($C$18+9)),0,IF($F$2=1,IF($F$53&lt;(INDEX($G$33:$AJ$33,MATCH($E$18,$G$31:$AJ$31))),OGF$28,OGF$38),OGF$28))</f>
        <v>0</v>
      </c>
      <c r="OGI53" s="775">
        <f t="shared" ref="OGI53:OGJ53" si="7186">IF(OR(OGG26&lt;$C$18,OGG26&gt;($C$18+9)),0,IF($F$2=1,IF($F$53&lt;(INDEX($G$33:$AJ$33,MATCH($E$18,$G$31:$AJ$31))),OGG$28,OGG$38),OGG$28))</f>
        <v>0</v>
      </c>
      <c r="OGJ53" s="775">
        <f t="shared" si="7186"/>
        <v>0</v>
      </c>
      <c r="OGK53" s="775">
        <f t="shared" ref="OGK53" si="7187">IF(OR(OGI26&lt;$C$18,OGI26&gt;($C$18+9)),0,IF($F$2=1,IF($F$53&lt;(INDEX($G$33:$AJ$33,MATCH($E$18,$G$31:$AJ$31))),OGI$28,OGI$38),OGI$28))</f>
        <v>0</v>
      </c>
      <c r="OGL53" s="775">
        <f t="shared" ref="OGL53:OGM53" si="7188">IF(OR(OGJ26&lt;$C$18,OGJ26&gt;($C$18+9)),0,IF($F$2=1,IF($F$53&lt;(INDEX($G$33:$AJ$33,MATCH($E$18,$G$31:$AJ$31))),OGJ$28,OGJ$38),OGJ$28))</f>
        <v>0</v>
      </c>
      <c r="OGM53" s="775">
        <f t="shared" si="7188"/>
        <v>0</v>
      </c>
      <c r="OGN53" s="775">
        <f t="shared" ref="OGN53" si="7189">IF(OR(OGL26&lt;$C$18,OGL26&gt;($C$18+9)),0,IF($F$2=1,IF($F$53&lt;(INDEX($G$33:$AJ$33,MATCH($E$18,$G$31:$AJ$31))),OGL$28,OGL$38),OGL$28))</f>
        <v>0</v>
      </c>
      <c r="OGO53" s="775">
        <f t="shared" ref="OGO53:OGP53" si="7190">IF(OR(OGM26&lt;$C$18,OGM26&gt;($C$18+9)),0,IF($F$2=1,IF($F$53&lt;(INDEX($G$33:$AJ$33,MATCH($E$18,$G$31:$AJ$31))),OGM$28,OGM$38),OGM$28))</f>
        <v>0</v>
      </c>
      <c r="OGP53" s="775">
        <f t="shared" si="7190"/>
        <v>0</v>
      </c>
      <c r="OGQ53" s="775">
        <f t="shared" ref="OGQ53" si="7191">IF(OR(OGO26&lt;$C$18,OGO26&gt;($C$18+9)),0,IF($F$2=1,IF($F$53&lt;(INDEX($G$33:$AJ$33,MATCH($E$18,$G$31:$AJ$31))),OGO$28,OGO$38),OGO$28))</f>
        <v>0</v>
      </c>
      <c r="OGR53" s="775">
        <f t="shared" ref="OGR53:OGS53" si="7192">IF(OR(OGP26&lt;$C$18,OGP26&gt;($C$18+9)),0,IF($F$2=1,IF($F$53&lt;(INDEX($G$33:$AJ$33,MATCH($E$18,$G$31:$AJ$31))),OGP$28,OGP$38),OGP$28))</f>
        <v>0</v>
      </c>
      <c r="OGS53" s="775">
        <f t="shared" si="7192"/>
        <v>0</v>
      </c>
      <c r="OGT53" s="775">
        <f t="shared" ref="OGT53" si="7193">IF(OR(OGR26&lt;$C$18,OGR26&gt;($C$18+9)),0,IF($F$2=1,IF($F$53&lt;(INDEX($G$33:$AJ$33,MATCH($E$18,$G$31:$AJ$31))),OGR$28,OGR$38),OGR$28))</f>
        <v>0</v>
      </c>
      <c r="OGU53" s="775">
        <f t="shared" ref="OGU53:OGV53" si="7194">IF(OR(OGS26&lt;$C$18,OGS26&gt;($C$18+9)),0,IF($F$2=1,IF($F$53&lt;(INDEX($G$33:$AJ$33,MATCH($E$18,$G$31:$AJ$31))),OGS$28,OGS$38),OGS$28))</f>
        <v>0</v>
      </c>
      <c r="OGV53" s="775">
        <f t="shared" si="7194"/>
        <v>0</v>
      </c>
      <c r="OGW53" s="775">
        <f t="shared" ref="OGW53" si="7195">IF(OR(OGU26&lt;$C$18,OGU26&gt;($C$18+9)),0,IF($F$2=1,IF($F$53&lt;(INDEX($G$33:$AJ$33,MATCH($E$18,$G$31:$AJ$31))),OGU$28,OGU$38),OGU$28))</f>
        <v>0</v>
      </c>
      <c r="OGX53" s="775">
        <f t="shared" ref="OGX53:OGY53" si="7196">IF(OR(OGV26&lt;$C$18,OGV26&gt;($C$18+9)),0,IF($F$2=1,IF($F$53&lt;(INDEX($G$33:$AJ$33,MATCH($E$18,$G$31:$AJ$31))),OGV$28,OGV$38),OGV$28))</f>
        <v>0</v>
      </c>
      <c r="OGY53" s="775">
        <f t="shared" si="7196"/>
        <v>0</v>
      </c>
      <c r="OGZ53" s="775">
        <f t="shared" ref="OGZ53" si="7197">IF(OR(OGX26&lt;$C$18,OGX26&gt;($C$18+9)),0,IF($F$2=1,IF($F$53&lt;(INDEX($G$33:$AJ$33,MATCH($E$18,$G$31:$AJ$31))),OGX$28,OGX$38),OGX$28))</f>
        <v>0</v>
      </c>
      <c r="OHA53" s="775">
        <f t="shared" ref="OHA53:OHB53" si="7198">IF(OR(OGY26&lt;$C$18,OGY26&gt;($C$18+9)),0,IF($F$2=1,IF($F$53&lt;(INDEX($G$33:$AJ$33,MATCH($E$18,$G$31:$AJ$31))),OGY$28,OGY$38),OGY$28))</f>
        <v>0</v>
      </c>
      <c r="OHB53" s="775">
        <f t="shared" si="7198"/>
        <v>0</v>
      </c>
      <c r="OHC53" s="775">
        <f t="shared" ref="OHC53" si="7199">IF(OR(OHA26&lt;$C$18,OHA26&gt;($C$18+9)),0,IF($F$2=1,IF($F$53&lt;(INDEX($G$33:$AJ$33,MATCH($E$18,$G$31:$AJ$31))),OHA$28,OHA$38),OHA$28))</f>
        <v>0</v>
      </c>
      <c r="OHD53" s="775">
        <f t="shared" ref="OHD53:OHE53" si="7200">IF(OR(OHB26&lt;$C$18,OHB26&gt;($C$18+9)),0,IF($F$2=1,IF($F$53&lt;(INDEX($G$33:$AJ$33,MATCH($E$18,$G$31:$AJ$31))),OHB$28,OHB$38),OHB$28))</f>
        <v>0</v>
      </c>
      <c r="OHE53" s="775">
        <f t="shared" si="7200"/>
        <v>0</v>
      </c>
      <c r="OHF53" s="775">
        <f t="shared" ref="OHF53" si="7201">IF(OR(OHD26&lt;$C$18,OHD26&gt;($C$18+9)),0,IF($F$2=1,IF($F$53&lt;(INDEX($G$33:$AJ$33,MATCH($E$18,$G$31:$AJ$31))),OHD$28,OHD$38),OHD$28))</f>
        <v>0</v>
      </c>
      <c r="OHG53" s="775">
        <f t="shared" ref="OHG53:OHH53" si="7202">IF(OR(OHE26&lt;$C$18,OHE26&gt;($C$18+9)),0,IF($F$2=1,IF($F$53&lt;(INDEX($G$33:$AJ$33,MATCH($E$18,$G$31:$AJ$31))),OHE$28,OHE$38),OHE$28))</f>
        <v>0</v>
      </c>
      <c r="OHH53" s="775">
        <f t="shared" si="7202"/>
        <v>0</v>
      </c>
      <c r="OHI53" s="775">
        <f t="shared" ref="OHI53" si="7203">IF(OR(OHG26&lt;$C$18,OHG26&gt;($C$18+9)),0,IF($F$2=1,IF($F$53&lt;(INDEX($G$33:$AJ$33,MATCH($E$18,$G$31:$AJ$31))),OHG$28,OHG$38),OHG$28))</f>
        <v>0</v>
      </c>
      <c r="OHJ53" s="775">
        <f t="shared" ref="OHJ53:OHK53" si="7204">IF(OR(OHH26&lt;$C$18,OHH26&gt;($C$18+9)),0,IF($F$2=1,IF($F$53&lt;(INDEX($G$33:$AJ$33,MATCH($E$18,$G$31:$AJ$31))),OHH$28,OHH$38),OHH$28))</f>
        <v>0</v>
      </c>
      <c r="OHK53" s="775">
        <f t="shared" si="7204"/>
        <v>0</v>
      </c>
      <c r="OHL53" s="775">
        <f t="shared" ref="OHL53" si="7205">IF(OR(OHJ26&lt;$C$18,OHJ26&gt;($C$18+9)),0,IF($F$2=1,IF($F$53&lt;(INDEX($G$33:$AJ$33,MATCH($E$18,$G$31:$AJ$31))),OHJ$28,OHJ$38),OHJ$28))</f>
        <v>0</v>
      </c>
      <c r="OHM53" s="775">
        <f t="shared" ref="OHM53:OHN53" si="7206">IF(OR(OHK26&lt;$C$18,OHK26&gt;($C$18+9)),0,IF($F$2=1,IF($F$53&lt;(INDEX($G$33:$AJ$33,MATCH($E$18,$G$31:$AJ$31))),OHK$28,OHK$38),OHK$28))</f>
        <v>0</v>
      </c>
      <c r="OHN53" s="775">
        <f t="shared" si="7206"/>
        <v>0</v>
      </c>
      <c r="OHO53" s="775">
        <f t="shared" ref="OHO53" si="7207">IF(OR(OHM26&lt;$C$18,OHM26&gt;($C$18+9)),0,IF($F$2=1,IF($F$53&lt;(INDEX($G$33:$AJ$33,MATCH($E$18,$G$31:$AJ$31))),OHM$28,OHM$38),OHM$28))</f>
        <v>0</v>
      </c>
      <c r="OHP53" s="775">
        <f t="shared" ref="OHP53:OHQ53" si="7208">IF(OR(OHN26&lt;$C$18,OHN26&gt;($C$18+9)),0,IF($F$2=1,IF($F$53&lt;(INDEX($G$33:$AJ$33,MATCH($E$18,$G$31:$AJ$31))),OHN$28,OHN$38),OHN$28))</f>
        <v>0</v>
      </c>
      <c r="OHQ53" s="775">
        <f t="shared" si="7208"/>
        <v>0</v>
      </c>
      <c r="OHR53" s="775">
        <f t="shared" ref="OHR53" si="7209">IF(OR(OHP26&lt;$C$18,OHP26&gt;($C$18+9)),0,IF($F$2=1,IF($F$53&lt;(INDEX($G$33:$AJ$33,MATCH($E$18,$G$31:$AJ$31))),OHP$28,OHP$38),OHP$28))</f>
        <v>0</v>
      </c>
      <c r="OHS53" s="775">
        <f t="shared" ref="OHS53:OHT53" si="7210">IF(OR(OHQ26&lt;$C$18,OHQ26&gt;($C$18+9)),0,IF($F$2=1,IF($F$53&lt;(INDEX($G$33:$AJ$33,MATCH($E$18,$G$31:$AJ$31))),OHQ$28,OHQ$38),OHQ$28))</f>
        <v>0</v>
      </c>
      <c r="OHT53" s="775">
        <f t="shared" si="7210"/>
        <v>0</v>
      </c>
      <c r="OHU53" s="775">
        <f t="shared" ref="OHU53" si="7211">IF(OR(OHS26&lt;$C$18,OHS26&gt;($C$18+9)),0,IF($F$2=1,IF($F$53&lt;(INDEX($G$33:$AJ$33,MATCH($E$18,$G$31:$AJ$31))),OHS$28,OHS$38),OHS$28))</f>
        <v>0</v>
      </c>
      <c r="OHV53" s="775">
        <f t="shared" ref="OHV53:OHW53" si="7212">IF(OR(OHT26&lt;$C$18,OHT26&gt;($C$18+9)),0,IF($F$2=1,IF($F$53&lt;(INDEX($G$33:$AJ$33,MATCH($E$18,$G$31:$AJ$31))),OHT$28,OHT$38),OHT$28))</f>
        <v>0</v>
      </c>
      <c r="OHW53" s="775">
        <f t="shared" si="7212"/>
        <v>0</v>
      </c>
      <c r="OHX53" s="775">
        <f t="shared" ref="OHX53" si="7213">IF(OR(OHV26&lt;$C$18,OHV26&gt;($C$18+9)),0,IF($F$2=1,IF($F$53&lt;(INDEX($G$33:$AJ$33,MATCH($E$18,$G$31:$AJ$31))),OHV$28,OHV$38),OHV$28))</f>
        <v>0</v>
      </c>
      <c r="OHY53" s="775">
        <f t="shared" ref="OHY53:OHZ53" si="7214">IF(OR(OHW26&lt;$C$18,OHW26&gt;($C$18+9)),0,IF($F$2=1,IF($F$53&lt;(INDEX($G$33:$AJ$33,MATCH($E$18,$G$31:$AJ$31))),OHW$28,OHW$38),OHW$28))</f>
        <v>0</v>
      </c>
      <c r="OHZ53" s="775">
        <f t="shared" si="7214"/>
        <v>0</v>
      </c>
      <c r="OIA53" s="775">
        <f t="shared" ref="OIA53" si="7215">IF(OR(OHY26&lt;$C$18,OHY26&gt;($C$18+9)),0,IF($F$2=1,IF($F$53&lt;(INDEX($G$33:$AJ$33,MATCH($E$18,$G$31:$AJ$31))),OHY$28,OHY$38),OHY$28))</f>
        <v>0</v>
      </c>
      <c r="OIB53" s="775">
        <f t="shared" ref="OIB53:OIC53" si="7216">IF(OR(OHZ26&lt;$C$18,OHZ26&gt;($C$18+9)),0,IF($F$2=1,IF($F$53&lt;(INDEX($G$33:$AJ$33,MATCH($E$18,$G$31:$AJ$31))),OHZ$28,OHZ$38),OHZ$28))</f>
        <v>0</v>
      </c>
      <c r="OIC53" s="775">
        <f t="shared" si="7216"/>
        <v>0</v>
      </c>
      <c r="OID53" s="775">
        <f t="shared" ref="OID53" si="7217">IF(OR(OIB26&lt;$C$18,OIB26&gt;($C$18+9)),0,IF($F$2=1,IF($F$53&lt;(INDEX($G$33:$AJ$33,MATCH($E$18,$G$31:$AJ$31))),OIB$28,OIB$38),OIB$28))</f>
        <v>0</v>
      </c>
      <c r="OIE53" s="775">
        <f t="shared" ref="OIE53:OIF53" si="7218">IF(OR(OIC26&lt;$C$18,OIC26&gt;($C$18+9)),0,IF($F$2=1,IF($F$53&lt;(INDEX($G$33:$AJ$33,MATCH($E$18,$G$31:$AJ$31))),OIC$28,OIC$38),OIC$28))</f>
        <v>0</v>
      </c>
      <c r="OIF53" s="775">
        <f t="shared" si="7218"/>
        <v>0</v>
      </c>
      <c r="OIG53" s="775">
        <f t="shared" ref="OIG53" si="7219">IF(OR(OIE26&lt;$C$18,OIE26&gt;($C$18+9)),0,IF($F$2=1,IF($F$53&lt;(INDEX($G$33:$AJ$33,MATCH($E$18,$G$31:$AJ$31))),OIE$28,OIE$38),OIE$28))</f>
        <v>0</v>
      </c>
      <c r="OIH53" s="775">
        <f t="shared" ref="OIH53:OII53" si="7220">IF(OR(OIF26&lt;$C$18,OIF26&gt;($C$18+9)),0,IF($F$2=1,IF($F$53&lt;(INDEX($G$33:$AJ$33,MATCH($E$18,$G$31:$AJ$31))),OIF$28,OIF$38),OIF$28))</f>
        <v>0</v>
      </c>
      <c r="OII53" s="775">
        <f t="shared" si="7220"/>
        <v>0</v>
      </c>
      <c r="OIJ53" s="775">
        <f t="shared" ref="OIJ53" si="7221">IF(OR(OIH26&lt;$C$18,OIH26&gt;($C$18+9)),0,IF($F$2=1,IF($F$53&lt;(INDEX($G$33:$AJ$33,MATCH($E$18,$G$31:$AJ$31))),OIH$28,OIH$38),OIH$28))</f>
        <v>0</v>
      </c>
      <c r="OIK53" s="775">
        <f t="shared" ref="OIK53:OIL53" si="7222">IF(OR(OII26&lt;$C$18,OII26&gt;($C$18+9)),0,IF($F$2=1,IF($F$53&lt;(INDEX($G$33:$AJ$33,MATCH($E$18,$G$31:$AJ$31))),OII$28,OII$38),OII$28))</f>
        <v>0</v>
      </c>
      <c r="OIL53" s="775">
        <f t="shared" si="7222"/>
        <v>0</v>
      </c>
      <c r="OIM53" s="775">
        <f t="shared" ref="OIM53" si="7223">IF(OR(OIK26&lt;$C$18,OIK26&gt;($C$18+9)),0,IF($F$2=1,IF($F$53&lt;(INDEX($G$33:$AJ$33,MATCH($E$18,$G$31:$AJ$31))),OIK$28,OIK$38),OIK$28))</f>
        <v>0</v>
      </c>
      <c r="OIN53" s="775">
        <f t="shared" ref="OIN53:OIO53" si="7224">IF(OR(OIL26&lt;$C$18,OIL26&gt;($C$18+9)),0,IF($F$2=1,IF($F$53&lt;(INDEX($G$33:$AJ$33,MATCH($E$18,$G$31:$AJ$31))),OIL$28,OIL$38),OIL$28))</f>
        <v>0</v>
      </c>
      <c r="OIO53" s="775">
        <f t="shared" si="7224"/>
        <v>0</v>
      </c>
      <c r="OIP53" s="775">
        <f t="shared" ref="OIP53" si="7225">IF(OR(OIN26&lt;$C$18,OIN26&gt;($C$18+9)),0,IF($F$2=1,IF($F$53&lt;(INDEX($G$33:$AJ$33,MATCH($E$18,$G$31:$AJ$31))),OIN$28,OIN$38),OIN$28))</f>
        <v>0</v>
      </c>
      <c r="OIQ53" s="775">
        <f t="shared" ref="OIQ53:OIR53" si="7226">IF(OR(OIO26&lt;$C$18,OIO26&gt;($C$18+9)),0,IF($F$2=1,IF($F$53&lt;(INDEX($G$33:$AJ$33,MATCH($E$18,$G$31:$AJ$31))),OIO$28,OIO$38),OIO$28))</f>
        <v>0</v>
      </c>
      <c r="OIR53" s="775">
        <f t="shared" si="7226"/>
        <v>0</v>
      </c>
      <c r="OIS53" s="775">
        <f t="shared" ref="OIS53" si="7227">IF(OR(OIQ26&lt;$C$18,OIQ26&gt;($C$18+9)),0,IF($F$2=1,IF($F$53&lt;(INDEX($G$33:$AJ$33,MATCH($E$18,$G$31:$AJ$31))),OIQ$28,OIQ$38),OIQ$28))</f>
        <v>0</v>
      </c>
      <c r="OIT53" s="775">
        <f t="shared" ref="OIT53:OIU53" si="7228">IF(OR(OIR26&lt;$C$18,OIR26&gt;($C$18+9)),0,IF($F$2=1,IF($F$53&lt;(INDEX($G$33:$AJ$33,MATCH($E$18,$G$31:$AJ$31))),OIR$28,OIR$38),OIR$28))</f>
        <v>0</v>
      </c>
      <c r="OIU53" s="775">
        <f t="shared" si="7228"/>
        <v>0</v>
      </c>
      <c r="OIV53" s="775">
        <f t="shared" ref="OIV53" si="7229">IF(OR(OIT26&lt;$C$18,OIT26&gt;($C$18+9)),0,IF($F$2=1,IF($F$53&lt;(INDEX($G$33:$AJ$33,MATCH($E$18,$G$31:$AJ$31))),OIT$28,OIT$38),OIT$28))</f>
        <v>0</v>
      </c>
      <c r="OIW53" s="775">
        <f t="shared" ref="OIW53:OIX53" si="7230">IF(OR(OIU26&lt;$C$18,OIU26&gt;($C$18+9)),0,IF($F$2=1,IF($F$53&lt;(INDEX($G$33:$AJ$33,MATCH($E$18,$G$31:$AJ$31))),OIU$28,OIU$38),OIU$28))</f>
        <v>0</v>
      </c>
      <c r="OIX53" s="775">
        <f t="shared" si="7230"/>
        <v>0</v>
      </c>
      <c r="OIY53" s="775">
        <f t="shared" ref="OIY53" si="7231">IF(OR(OIW26&lt;$C$18,OIW26&gt;($C$18+9)),0,IF($F$2=1,IF($F$53&lt;(INDEX($G$33:$AJ$33,MATCH($E$18,$G$31:$AJ$31))),OIW$28,OIW$38),OIW$28))</f>
        <v>0</v>
      </c>
      <c r="OIZ53" s="775">
        <f t="shared" ref="OIZ53:OJA53" si="7232">IF(OR(OIX26&lt;$C$18,OIX26&gt;($C$18+9)),0,IF($F$2=1,IF($F$53&lt;(INDEX($G$33:$AJ$33,MATCH($E$18,$G$31:$AJ$31))),OIX$28,OIX$38),OIX$28))</f>
        <v>0</v>
      </c>
      <c r="OJA53" s="775">
        <f t="shared" si="7232"/>
        <v>0</v>
      </c>
      <c r="OJB53" s="775">
        <f t="shared" ref="OJB53" si="7233">IF(OR(OIZ26&lt;$C$18,OIZ26&gt;($C$18+9)),0,IF($F$2=1,IF($F$53&lt;(INDEX($G$33:$AJ$33,MATCH($E$18,$G$31:$AJ$31))),OIZ$28,OIZ$38),OIZ$28))</f>
        <v>0</v>
      </c>
      <c r="OJC53" s="775">
        <f t="shared" ref="OJC53:OJD53" si="7234">IF(OR(OJA26&lt;$C$18,OJA26&gt;($C$18+9)),0,IF($F$2=1,IF($F$53&lt;(INDEX($G$33:$AJ$33,MATCH($E$18,$G$31:$AJ$31))),OJA$28,OJA$38),OJA$28))</f>
        <v>0</v>
      </c>
      <c r="OJD53" s="775">
        <f t="shared" si="7234"/>
        <v>0</v>
      </c>
      <c r="OJE53" s="775">
        <f t="shared" ref="OJE53" si="7235">IF(OR(OJC26&lt;$C$18,OJC26&gt;($C$18+9)),0,IF($F$2=1,IF($F$53&lt;(INDEX($G$33:$AJ$33,MATCH($E$18,$G$31:$AJ$31))),OJC$28,OJC$38),OJC$28))</f>
        <v>0</v>
      </c>
      <c r="OJF53" s="775">
        <f t="shared" ref="OJF53:OJG53" si="7236">IF(OR(OJD26&lt;$C$18,OJD26&gt;($C$18+9)),0,IF($F$2=1,IF($F$53&lt;(INDEX($G$33:$AJ$33,MATCH($E$18,$G$31:$AJ$31))),OJD$28,OJD$38),OJD$28))</f>
        <v>0</v>
      </c>
      <c r="OJG53" s="775">
        <f t="shared" si="7236"/>
        <v>0</v>
      </c>
      <c r="OJH53" s="775">
        <f t="shared" ref="OJH53" si="7237">IF(OR(OJF26&lt;$C$18,OJF26&gt;($C$18+9)),0,IF($F$2=1,IF($F$53&lt;(INDEX($G$33:$AJ$33,MATCH($E$18,$G$31:$AJ$31))),OJF$28,OJF$38),OJF$28))</f>
        <v>0</v>
      </c>
      <c r="OJI53" s="775">
        <f t="shared" ref="OJI53:OJJ53" si="7238">IF(OR(OJG26&lt;$C$18,OJG26&gt;($C$18+9)),0,IF($F$2=1,IF($F$53&lt;(INDEX($G$33:$AJ$33,MATCH($E$18,$G$31:$AJ$31))),OJG$28,OJG$38),OJG$28))</f>
        <v>0</v>
      </c>
      <c r="OJJ53" s="775">
        <f t="shared" si="7238"/>
        <v>0</v>
      </c>
      <c r="OJK53" s="775">
        <f t="shared" ref="OJK53" si="7239">IF(OR(OJI26&lt;$C$18,OJI26&gt;($C$18+9)),0,IF($F$2=1,IF($F$53&lt;(INDEX($G$33:$AJ$33,MATCH($E$18,$G$31:$AJ$31))),OJI$28,OJI$38),OJI$28))</f>
        <v>0</v>
      </c>
      <c r="OJL53" s="775">
        <f t="shared" ref="OJL53:OJM53" si="7240">IF(OR(OJJ26&lt;$C$18,OJJ26&gt;($C$18+9)),0,IF($F$2=1,IF($F$53&lt;(INDEX($G$33:$AJ$33,MATCH($E$18,$G$31:$AJ$31))),OJJ$28,OJJ$38),OJJ$28))</f>
        <v>0</v>
      </c>
      <c r="OJM53" s="775">
        <f t="shared" si="7240"/>
        <v>0</v>
      </c>
      <c r="OJN53" s="775">
        <f t="shared" ref="OJN53" si="7241">IF(OR(OJL26&lt;$C$18,OJL26&gt;($C$18+9)),0,IF($F$2=1,IF($F$53&lt;(INDEX($G$33:$AJ$33,MATCH($E$18,$G$31:$AJ$31))),OJL$28,OJL$38),OJL$28))</f>
        <v>0</v>
      </c>
      <c r="OJO53" s="775">
        <f t="shared" ref="OJO53:OJP53" si="7242">IF(OR(OJM26&lt;$C$18,OJM26&gt;($C$18+9)),0,IF($F$2=1,IF($F$53&lt;(INDEX($G$33:$AJ$33,MATCH($E$18,$G$31:$AJ$31))),OJM$28,OJM$38),OJM$28))</f>
        <v>0</v>
      </c>
      <c r="OJP53" s="775">
        <f t="shared" si="7242"/>
        <v>0</v>
      </c>
      <c r="OJQ53" s="775">
        <f t="shared" ref="OJQ53" si="7243">IF(OR(OJO26&lt;$C$18,OJO26&gt;($C$18+9)),0,IF($F$2=1,IF($F$53&lt;(INDEX($G$33:$AJ$33,MATCH($E$18,$G$31:$AJ$31))),OJO$28,OJO$38),OJO$28))</f>
        <v>0</v>
      </c>
      <c r="OJR53" s="775">
        <f t="shared" ref="OJR53:OJS53" si="7244">IF(OR(OJP26&lt;$C$18,OJP26&gt;($C$18+9)),0,IF($F$2=1,IF($F$53&lt;(INDEX($G$33:$AJ$33,MATCH($E$18,$G$31:$AJ$31))),OJP$28,OJP$38),OJP$28))</f>
        <v>0</v>
      </c>
      <c r="OJS53" s="775">
        <f t="shared" si="7244"/>
        <v>0</v>
      </c>
      <c r="OJT53" s="775">
        <f t="shared" ref="OJT53" si="7245">IF(OR(OJR26&lt;$C$18,OJR26&gt;($C$18+9)),0,IF($F$2=1,IF($F$53&lt;(INDEX($G$33:$AJ$33,MATCH($E$18,$G$31:$AJ$31))),OJR$28,OJR$38),OJR$28))</f>
        <v>0</v>
      </c>
      <c r="OJU53" s="775">
        <f t="shared" ref="OJU53:OJV53" si="7246">IF(OR(OJS26&lt;$C$18,OJS26&gt;($C$18+9)),0,IF($F$2=1,IF($F$53&lt;(INDEX($G$33:$AJ$33,MATCH($E$18,$G$31:$AJ$31))),OJS$28,OJS$38),OJS$28))</f>
        <v>0</v>
      </c>
      <c r="OJV53" s="775">
        <f t="shared" si="7246"/>
        <v>0</v>
      </c>
      <c r="OJW53" s="775">
        <f t="shared" ref="OJW53" si="7247">IF(OR(OJU26&lt;$C$18,OJU26&gt;($C$18+9)),0,IF($F$2=1,IF($F$53&lt;(INDEX($G$33:$AJ$33,MATCH($E$18,$G$31:$AJ$31))),OJU$28,OJU$38),OJU$28))</f>
        <v>0</v>
      </c>
      <c r="OJX53" s="775">
        <f t="shared" ref="OJX53:OJY53" si="7248">IF(OR(OJV26&lt;$C$18,OJV26&gt;($C$18+9)),0,IF($F$2=1,IF($F$53&lt;(INDEX($G$33:$AJ$33,MATCH($E$18,$G$31:$AJ$31))),OJV$28,OJV$38),OJV$28))</f>
        <v>0</v>
      </c>
      <c r="OJY53" s="775">
        <f t="shared" si="7248"/>
        <v>0</v>
      </c>
      <c r="OJZ53" s="775">
        <f t="shared" ref="OJZ53" si="7249">IF(OR(OJX26&lt;$C$18,OJX26&gt;($C$18+9)),0,IF($F$2=1,IF($F$53&lt;(INDEX($G$33:$AJ$33,MATCH($E$18,$G$31:$AJ$31))),OJX$28,OJX$38),OJX$28))</f>
        <v>0</v>
      </c>
      <c r="OKA53" s="775">
        <f t="shared" ref="OKA53:OKB53" si="7250">IF(OR(OJY26&lt;$C$18,OJY26&gt;($C$18+9)),0,IF($F$2=1,IF($F$53&lt;(INDEX($G$33:$AJ$33,MATCH($E$18,$G$31:$AJ$31))),OJY$28,OJY$38),OJY$28))</f>
        <v>0</v>
      </c>
      <c r="OKB53" s="775">
        <f t="shared" si="7250"/>
        <v>0</v>
      </c>
      <c r="OKC53" s="775">
        <f t="shared" ref="OKC53" si="7251">IF(OR(OKA26&lt;$C$18,OKA26&gt;($C$18+9)),0,IF($F$2=1,IF($F$53&lt;(INDEX($G$33:$AJ$33,MATCH($E$18,$G$31:$AJ$31))),OKA$28,OKA$38),OKA$28))</f>
        <v>0</v>
      </c>
      <c r="OKD53" s="775">
        <f t="shared" ref="OKD53:OKE53" si="7252">IF(OR(OKB26&lt;$C$18,OKB26&gt;($C$18+9)),0,IF($F$2=1,IF($F$53&lt;(INDEX($G$33:$AJ$33,MATCH($E$18,$G$31:$AJ$31))),OKB$28,OKB$38),OKB$28))</f>
        <v>0</v>
      </c>
      <c r="OKE53" s="775">
        <f t="shared" si="7252"/>
        <v>0</v>
      </c>
      <c r="OKF53" s="775">
        <f t="shared" ref="OKF53" si="7253">IF(OR(OKD26&lt;$C$18,OKD26&gt;($C$18+9)),0,IF($F$2=1,IF($F$53&lt;(INDEX($G$33:$AJ$33,MATCH($E$18,$G$31:$AJ$31))),OKD$28,OKD$38),OKD$28))</f>
        <v>0</v>
      </c>
      <c r="OKG53" s="775">
        <f t="shared" ref="OKG53:OKH53" si="7254">IF(OR(OKE26&lt;$C$18,OKE26&gt;($C$18+9)),0,IF($F$2=1,IF($F$53&lt;(INDEX($G$33:$AJ$33,MATCH($E$18,$G$31:$AJ$31))),OKE$28,OKE$38),OKE$28))</f>
        <v>0</v>
      </c>
      <c r="OKH53" s="775">
        <f t="shared" si="7254"/>
        <v>0</v>
      </c>
      <c r="OKI53" s="775">
        <f t="shared" ref="OKI53" si="7255">IF(OR(OKG26&lt;$C$18,OKG26&gt;($C$18+9)),0,IF($F$2=1,IF($F$53&lt;(INDEX($G$33:$AJ$33,MATCH($E$18,$G$31:$AJ$31))),OKG$28,OKG$38),OKG$28))</f>
        <v>0</v>
      </c>
      <c r="OKJ53" s="775">
        <f t="shared" ref="OKJ53:OKK53" si="7256">IF(OR(OKH26&lt;$C$18,OKH26&gt;($C$18+9)),0,IF($F$2=1,IF($F$53&lt;(INDEX($G$33:$AJ$33,MATCH($E$18,$G$31:$AJ$31))),OKH$28,OKH$38),OKH$28))</f>
        <v>0</v>
      </c>
      <c r="OKK53" s="775">
        <f t="shared" si="7256"/>
        <v>0</v>
      </c>
      <c r="OKL53" s="775">
        <f t="shared" ref="OKL53" si="7257">IF(OR(OKJ26&lt;$C$18,OKJ26&gt;($C$18+9)),0,IF($F$2=1,IF($F$53&lt;(INDEX($G$33:$AJ$33,MATCH($E$18,$G$31:$AJ$31))),OKJ$28,OKJ$38),OKJ$28))</f>
        <v>0</v>
      </c>
      <c r="OKM53" s="775">
        <f t="shared" ref="OKM53:OKN53" si="7258">IF(OR(OKK26&lt;$C$18,OKK26&gt;($C$18+9)),0,IF($F$2=1,IF($F$53&lt;(INDEX($G$33:$AJ$33,MATCH($E$18,$G$31:$AJ$31))),OKK$28,OKK$38),OKK$28))</f>
        <v>0</v>
      </c>
      <c r="OKN53" s="775">
        <f t="shared" si="7258"/>
        <v>0</v>
      </c>
      <c r="OKO53" s="775">
        <f t="shared" ref="OKO53" si="7259">IF(OR(OKM26&lt;$C$18,OKM26&gt;($C$18+9)),0,IF($F$2=1,IF($F$53&lt;(INDEX($G$33:$AJ$33,MATCH($E$18,$G$31:$AJ$31))),OKM$28,OKM$38),OKM$28))</f>
        <v>0</v>
      </c>
      <c r="OKP53" s="775">
        <f t="shared" ref="OKP53:OKQ53" si="7260">IF(OR(OKN26&lt;$C$18,OKN26&gt;($C$18+9)),0,IF($F$2=1,IF($F$53&lt;(INDEX($G$33:$AJ$33,MATCH($E$18,$G$31:$AJ$31))),OKN$28,OKN$38),OKN$28))</f>
        <v>0</v>
      </c>
      <c r="OKQ53" s="775">
        <f t="shared" si="7260"/>
        <v>0</v>
      </c>
      <c r="OKR53" s="775">
        <f t="shared" ref="OKR53" si="7261">IF(OR(OKP26&lt;$C$18,OKP26&gt;($C$18+9)),0,IF($F$2=1,IF($F$53&lt;(INDEX($G$33:$AJ$33,MATCH($E$18,$G$31:$AJ$31))),OKP$28,OKP$38),OKP$28))</f>
        <v>0</v>
      </c>
      <c r="OKS53" s="775">
        <f t="shared" ref="OKS53:OKT53" si="7262">IF(OR(OKQ26&lt;$C$18,OKQ26&gt;($C$18+9)),0,IF($F$2=1,IF($F$53&lt;(INDEX($G$33:$AJ$33,MATCH($E$18,$G$31:$AJ$31))),OKQ$28,OKQ$38),OKQ$28))</f>
        <v>0</v>
      </c>
      <c r="OKT53" s="775">
        <f t="shared" si="7262"/>
        <v>0</v>
      </c>
      <c r="OKU53" s="775">
        <f t="shared" ref="OKU53" si="7263">IF(OR(OKS26&lt;$C$18,OKS26&gt;($C$18+9)),0,IF($F$2=1,IF($F$53&lt;(INDEX($G$33:$AJ$33,MATCH($E$18,$G$31:$AJ$31))),OKS$28,OKS$38),OKS$28))</f>
        <v>0</v>
      </c>
      <c r="OKV53" s="775">
        <f t="shared" ref="OKV53:OKW53" si="7264">IF(OR(OKT26&lt;$C$18,OKT26&gt;($C$18+9)),0,IF($F$2=1,IF($F$53&lt;(INDEX($G$33:$AJ$33,MATCH($E$18,$G$31:$AJ$31))),OKT$28,OKT$38),OKT$28))</f>
        <v>0</v>
      </c>
      <c r="OKW53" s="775">
        <f t="shared" si="7264"/>
        <v>0</v>
      </c>
      <c r="OKX53" s="775">
        <f t="shared" ref="OKX53" si="7265">IF(OR(OKV26&lt;$C$18,OKV26&gt;($C$18+9)),0,IF($F$2=1,IF($F$53&lt;(INDEX($G$33:$AJ$33,MATCH($E$18,$G$31:$AJ$31))),OKV$28,OKV$38),OKV$28))</f>
        <v>0</v>
      </c>
      <c r="OKY53" s="775">
        <f t="shared" ref="OKY53:OKZ53" si="7266">IF(OR(OKW26&lt;$C$18,OKW26&gt;($C$18+9)),0,IF($F$2=1,IF($F$53&lt;(INDEX($G$33:$AJ$33,MATCH($E$18,$G$31:$AJ$31))),OKW$28,OKW$38),OKW$28))</f>
        <v>0</v>
      </c>
      <c r="OKZ53" s="775">
        <f t="shared" si="7266"/>
        <v>0</v>
      </c>
      <c r="OLA53" s="775">
        <f t="shared" ref="OLA53" si="7267">IF(OR(OKY26&lt;$C$18,OKY26&gt;($C$18+9)),0,IF($F$2=1,IF($F$53&lt;(INDEX($G$33:$AJ$33,MATCH($E$18,$G$31:$AJ$31))),OKY$28,OKY$38),OKY$28))</f>
        <v>0</v>
      </c>
      <c r="OLB53" s="775">
        <f t="shared" ref="OLB53:OLC53" si="7268">IF(OR(OKZ26&lt;$C$18,OKZ26&gt;($C$18+9)),0,IF($F$2=1,IF($F$53&lt;(INDEX($G$33:$AJ$33,MATCH($E$18,$G$31:$AJ$31))),OKZ$28,OKZ$38),OKZ$28))</f>
        <v>0</v>
      </c>
      <c r="OLC53" s="775">
        <f t="shared" si="7268"/>
        <v>0</v>
      </c>
      <c r="OLD53" s="775">
        <f t="shared" ref="OLD53" si="7269">IF(OR(OLB26&lt;$C$18,OLB26&gt;($C$18+9)),0,IF($F$2=1,IF($F$53&lt;(INDEX($G$33:$AJ$33,MATCH($E$18,$G$31:$AJ$31))),OLB$28,OLB$38),OLB$28))</f>
        <v>0</v>
      </c>
      <c r="OLE53" s="775">
        <f t="shared" ref="OLE53:OLF53" si="7270">IF(OR(OLC26&lt;$C$18,OLC26&gt;($C$18+9)),0,IF($F$2=1,IF($F$53&lt;(INDEX($G$33:$AJ$33,MATCH($E$18,$G$31:$AJ$31))),OLC$28,OLC$38),OLC$28))</f>
        <v>0</v>
      </c>
      <c r="OLF53" s="775">
        <f t="shared" si="7270"/>
        <v>0</v>
      </c>
      <c r="OLG53" s="775">
        <f t="shared" ref="OLG53" si="7271">IF(OR(OLE26&lt;$C$18,OLE26&gt;($C$18+9)),0,IF($F$2=1,IF($F$53&lt;(INDEX($G$33:$AJ$33,MATCH($E$18,$G$31:$AJ$31))),OLE$28,OLE$38),OLE$28))</f>
        <v>0</v>
      </c>
      <c r="OLH53" s="775">
        <f t="shared" ref="OLH53:OLI53" si="7272">IF(OR(OLF26&lt;$C$18,OLF26&gt;($C$18+9)),0,IF($F$2=1,IF($F$53&lt;(INDEX($G$33:$AJ$33,MATCH($E$18,$G$31:$AJ$31))),OLF$28,OLF$38),OLF$28))</f>
        <v>0</v>
      </c>
      <c r="OLI53" s="775">
        <f t="shared" si="7272"/>
        <v>0</v>
      </c>
      <c r="OLJ53" s="775">
        <f t="shared" ref="OLJ53" si="7273">IF(OR(OLH26&lt;$C$18,OLH26&gt;($C$18+9)),0,IF($F$2=1,IF($F$53&lt;(INDEX($G$33:$AJ$33,MATCH($E$18,$G$31:$AJ$31))),OLH$28,OLH$38),OLH$28))</f>
        <v>0</v>
      </c>
      <c r="OLK53" s="775">
        <f t="shared" ref="OLK53:OLL53" si="7274">IF(OR(OLI26&lt;$C$18,OLI26&gt;($C$18+9)),0,IF($F$2=1,IF($F$53&lt;(INDEX($G$33:$AJ$33,MATCH($E$18,$G$31:$AJ$31))),OLI$28,OLI$38),OLI$28))</f>
        <v>0</v>
      </c>
      <c r="OLL53" s="775">
        <f t="shared" si="7274"/>
        <v>0</v>
      </c>
      <c r="OLM53" s="775">
        <f t="shared" ref="OLM53" si="7275">IF(OR(OLK26&lt;$C$18,OLK26&gt;($C$18+9)),0,IF($F$2=1,IF($F$53&lt;(INDEX($G$33:$AJ$33,MATCH($E$18,$G$31:$AJ$31))),OLK$28,OLK$38),OLK$28))</f>
        <v>0</v>
      </c>
      <c r="OLN53" s="775">
        <f t="shared" ref="OLN53:OLO53" si="7276">IF(OR(OLL26&lt;$C$18,OLL26&gt;($C$18+9)),0,IF($F$2=1,IF($F$53&lt;(INDEX($G$33:$AJ$33,MATCH($E$18,$G$31:$AJ$31))),OLL$28,OLL$38),OLL$28))</f>
        <v>0</v>
      </c>
      <c r="OLO53" s="775">
        <f t="shared" si="7276"/>
        <v>0</v>
      </c>
      <c r="OLP53" s="775">
        <f t="shared" ref="OLP53" si="7277">IF(OR(OLN26&lt;$C$18,OLN26&gt;($C$18+9)),0,IF($F$2=1,IF($F$53&lt;(INDEX($G$33:$AJ$33,MATCH($E$18,$G$31:$AJ$31))),OLN$28,OLN$38),OLN$28))</f>
        <v>0</v>
      </c>
      <c r="OLQ53" s="775">
        <f t="shared" ref="OLQ53:OLR53" si="7278">IF(OR(OLO26&lt;$C$18,OLO26&gt;($C$18+9)),0,IF($F$2=1,IF($F$53&lt;(INDEX($G$33:$AJ$33,MATCH($E$18,$G$31:$AJ$31))),OLO$28,OLO$38),OLO$28))</f>
        <v>0</v>
      </c>
      <c r="OLR53" s="775">
        <f t="shared" si="7278"/>
        <v>0</v>
      </c>
      <c r="OLS53" s="775">
        <f t="shared" ref="OLS53" si="7279">IF(OR(OLQ26&lt;$C$18,OLQ26&gt;($C$18+9)),0,IF($F$2=1,IF($F$53&lt;(INDEX($G$33:$AJ$33,MATCH($E$18,$G$31:$AJ$31))),OLQ$28,OLQ$38),OLQ$28))</f>
        <v>0</v>
      </c>
      <c r="OLT53" s="775">
        <f t="shared" ref="OLT53:OLU53" si="7280">IF(OR(OLR26&lt;$C$18,OLR26&gt;($C$18+9)),0,IF($F$2=1,IF($F$53&lt;(INDEX($G$33:$AJ$33,MATCH($E$18,$G$31:$AJ$31))),OLR$28,OLR$38),OLR$28))</f>
        <v>0</v>
      </c>
      <c r="OLU53" s="775">
        <f t="shared" si="7280"/>
        <v>0</v>
      </c>
      <c r="OLV53" s="775">
        <f t="shared" ref="OLV53" si="7281">IF(OR(OLT26&lt;$C$18,OLT26&gt;($C$18+9)),0,IF($F$2=1,IF($F$53&lt;(INDEX($G$33:$AJ$33,MATCH($E$18,$G$31:$AJ$31))),OLT$28,OLT$38),OLT$28))</f>
        <v>0</v>
      </c>
      <c r="OLW53" s="775">
        <f t="shared" ref="OLW53:OLX53" si="7282">IF(OR(OLU26&lt;$C$18,OLU26&gt;($C$18+9)),0,IF($F$2=1,IF($F$53&lt;(INDEX($G$33:$AJ$33,MATCH($E$18,$G$31:$AJ$31))),OLU$28,OLU$38),OLU$28))</f>
        <v>0</v>
      </c>
      <c r="OLX53" s="775">
        <f t="shared" si="7282"/>
        <v>0</v>
      </c>
      <c r="OLY53" s="775">
        <f t="shared" ref="OLY53" si="7283">IF(OR(OLW26&lt;$C$18,OLW26&gt;($C$18+9)),0,IF($F$2=1,IF($F$53&lt;(INDEX($G$33:$AJ$33,MATCH($E$18,$G$31:$AJ$31))),OLW$28,OLW$38),OLW$28))</f>
        <v>0</v>
      </c>
      <c r="OLZ53" s="775">
        <f t="shared" ref="OLZ53:OMA53" si="7284">IF(OR(OLX26&lt;$C$18,OLX26&gt;($C$18+9)),0,IF($F$2=1,IF($F$53&lt;(INDEX($G$33:$AJ$33,MATCH($E$18,$G$31:$AJ$31))),OLX$28,OLX$38),OLX$28))</f>
        <v>0</v>
      </c>
      <c r="OMA53" s="775">
        <f t="shared" si="7284"/>
        <v>0</v>
      </c>
      <c r="OMB53" s="775">
        <f t="shared" ref="OMB53" si="7285">IF(OR(OLZ26&lt;$C$18,OLZ26&gt;($C$18+9)),0,IF($F$2=1,IF($F$53&lt;(INDEX($G$33:$AJ$33,MATCH($E$18,$G$31:$AJ$31))),OLZ$28,OLZ$38),OLZ$28))</f>
        <v>0</v>
      </c>
      <c r="OMC53" s="775">
        <f t="shared" ref="OMC53:OMD53" si="7286">IF(OR(OMA26&lt;$C$18,OMA26&gt;($C$18+9)),0,IF($F$2=1,IF($F$53&lt;(INDEX($G$33:$AJ$33,MATCH($E$18,$G$31:$AJ$31))),OMA$28,OMA$38),OMA$28))</f>
        <v>0</v>
      </c>
      <c r="OMD53" s="775">
        <f t="shared" si="7286"/>
        <v>0</v>
      </c>
      <c r="OME53" s="775">
        <f t="shared" ref="OME53" si="7287">IF(OR(OMC26&lt;$C$18,OMC26&gt;($C$18+9)),0,IF($F$2=1,IF($F$53&lt;(INDEX($G$33:$AJ$33,MATCH($E$18,$G$31:$AJ$31))),OMC$28,OMC$38),OMC$28))</f>
        <v>0</v>
      </c>
      <c r="OMF53" s="775">
        <f t="shared" ref="OMF53:OMG53" si="7288">IF(OR(OMD26&lt;$C$18,OMD26&gt;($C$18+9)),0,IF($F$2=1,IF($F$53&lt;(INDEX($G$33:$AJ$33,MATCH($E$18,$G$31:$AJ$31))),OMD$28,OMD$38),OMD$28))</f>
        <v>0</v>
      </c>
      <c r="OMG53" s="775">
        <f t="shared" si="7288"/>
        <v>0</v>
      </c>
      <c r="OMH53" s="775">
        <f t="shared" ref="OMH53" si="7289">IF(OR(OMF26&lt;$C$18,OMF26&gt;($C$18+9)),0,IF($F$2=1,IF($F$53&lt;(INDEX($G$33:$AJ$33,MATCH($E$18,$G$31:$AJ$31))),OMF$28,OMF$38),OMF$28))</f>
        <v>0</v>
      </c>
      <c r="OMI53" s="775">
        <f t="shared" ref="OMI53:OMJ53" si="7290">IF(OR(OMG26&lt;$C$18,OMG26&gt;($C$18+9)),0,IF($F$2=1,IF($F$53&lt;(INDEX($G$33:$AJ$33,MATCH($E$18,$G$31:$AJ$31))),OMG$28,OMG$38),OMG$28))</f>
        <v>0</v>
      </c>
      <c r="OMJ53" s="775">
        <f t="shared" si="7290"/>
        <v>0</v>
      </c>
      <c r="OMK53" s="775">
        <f t="shared" ref="OMK53" si="7291">IF(OR(OMI26&lt;$C$18,OMI26&gt;($C$18+9)),0,IF($F$2=1,IF($F$53&lt;(INDEX($G$33:$AJ$33,MATCH($E$18,$G$31:$AJ$31))),OMI$28,OMI$38),OMI$28))</f>
        <v>0</v>
      </c>
      <c r="OML53" s="775">
        <f t="shared" ref="OML53:OMM53" si="7292">IF(OR(OMJ26&lt;$C$18,OMJ26&gt;($C$18+9)),0,IF($F$2=1,IF($F$53&lt;(INDEX($G$33:$AJ$33,MATCH($E$18,$G$31:$AJ$31))),OMJ$28,OMJ$38),OMJ$28))</f>
        <v>0</v>
      </c>
      <c r="OMM53" s="775">
        <f t="shared" si="7292"/>
        <v>0</v>
      </c>
      <c r="OMN53" s="775">
        <f t="shared" ref="OMN53" si="7293">IF(OR(OML26&lt;$C$18,OML26&gt;($C$18+9)),0,IF($F$2=1,IF($F$53&lt;(INDEX($G$33:$AJ$33,MATCH($E$18,$G$31:$AJ$31))),OML$28,OML$38),OML$28))</f>
        <v>0</v>
      </c>
      <c r="OMO53" s="775">
        <f t="shared" ref="OMO53:OMP53" si="7294">IF(OR(OMM26&lt;$C$18,OMM26&gt;($C$18+9)),0,IF($F$2=1,IF($F$53&lt;(INDEX($G$33:$AJ$33,MATCH($E$18,$G$31:$AJ$31))),OMM$28,OMM$38),OMM$28))</f>
        <v>0</v>
      </c>
      <c r="OMP53" s="775">
        <f t="shared" si="7294"/>
        <v>0</v>
      </c>
      <c r="OMQ53" s="775">
        <f t="shared" ref="OMQ53" si="7295">IF(OR(OMO26&lt;$C$18,OMO26&gt;($C$18+9)),0,IF($F$2=1,IF($F$53&lt;(INDEX($G$33:$AJ$33,MATCH($E$18,$G$31:$AJ$31))),OMO$28,OMO$38),OMO$28))</f>
        <v>0</v>
      </c>
      <c r="OMR53" s="775">
        <f t="shared" ref="OMR53:OMS53" si="7296">IF(OR(OMP26&lt;$C$18,OMP26&gt;($C$18+9)),0,IF($F$2=1,IF($F$53&lt;(INDEX($G$33:$AJ$33,MATCH($E$18,$G$31:$AJ$31))),OMP$28,OMP$38),OMP$28))</f>
        <v>0</v>
      </c>
      <c r="OMS53" s="775">
        <f t="shared" si="7296"/>
        <v>0</v>
      </c>
      <c r="OMT53" s="775">
        <f t="shared" ref="OMT53" si="7297">IF(OR(OMR26&lt;$C$18,OMR26&gt;($C$18+9)),0,IF($F$2=1,IF($F$53&lt;(INDEX($G$33:$AJ$33,MATCH($E$18,$G$31:$AJ$31))),OMR$28,OMR$38),OMR$28))</f>
        <v>0</v>
      </c>
      <c r="OMU53" s="775">
        <f t="shared" ref="OMU53:OMV53" si="7298">IF(OR(OMS26&lt;$C$18,OMS26&gt;($C$18+9)),0,IF($F$2=1,IF($F$53&lt;(INDEX($G$33:$AJ$33,MATCH($E$18,$G$31:$AJ$31))),OMS$28,OMS$38),OMS$28))</f>
        <v>0</v>
      </c>
      <c r="OMV53" s="775">
        <f t="shared" si="7298"/>
        <v>0</v>
      </c>
      <c r="OMW53" s="775">
        <f t="shared" ref="OMW53" si="7299">IF(OR(OMU26&lt;$C$18,OMU26&gt;($C$18+9)),0,IF($F$2=1,IF($F$53&lt;(INDEX($G$33:$AJ$33,MATCH($E$18,$G$31:$AJ$31))),OMU$28,OMU$38),OMU$28))</f>
        <v>0</v>
      </c>
      <c r="OMX53" s="775">
        <f t="shared" ref="OMX53:OMY53" si="7300">IF(OR(OMV26&lt;$C$18,OMV26&gt;($C$18+9)),0,IF($F$2=1,IF($F$53&lt;(INDEX($G$33:$AJ$33,MATCH($E$18,$G$31:$AJ$31))),OMV$28,OMV$38),OMV$28))</f>
        <v>0</v>
      </c>
      <c r="OMY53" s="775">
        <f t="shared" si="7300"/>
        <v>0</v>
      </c>
      <c r="OMZ53" s="775">
        <f t="shared" ref="OMZ53" si="7301">IF(OR(OMX26&lt;$C$18,OMX26&gt;($C$18+9)),0,IF($F$2=1,IF($F$53&lt;(INDEX($G$33:$AJ$33,MATCH($E$18,$G$31:$AJ$31))),OMX$28,OMX$38),OMX$28))</f>
        <v>0</v>
      </c>
      <c r="ONA53" s="775">
        <f t="shared" ref="ONA53:ONB53" si="7302">IF(OR(OMY26&lt;$C$18,OMY26&gt;($C$18+9)),0,IF($F$2=1,IF($F$53&lt;(INDEX($G$33:$AJ$33,MATCH($E$18,$G$31:$AJ$31))),OMY$28,OMY$38),OMY$28))</f>
        <v>0</v>
      </c>
      <c r="ONB53" s="775">
        <f t="shared" si="7302"/>
        <v>0</v>
      </c>
      <c r="ONC53" s="775">
        <f t="shared" ref="ONC53" si="7303">IF(OR(ONA26&lt;$C$18,ONA26&gt;($C$18+9)),0,IF($F$2=1,IF($F$53&lt;(INDEX($G$33:$AJ$33,MATCH($E$18,$G$31:$AJ$31))),ONA$28,ONA$38),ONA$28))</f>
        <v>0</v>
      </c>
      <c r="OND53" s="775">
        <f t="shared" ref="OND53:ONE53" si="7304">IF(OR(ONB26&lt;$C$18,ONB26&gt;($C$18+9)),0,IF($F$2=1,IF($F$53&lt;(INDEX($G$33:$AJ$33,MATCH($E$18,$G$31:$AJ$31))),ONB$28,ONB$38),ONB$28))</f>
        <v>0</v>
      </c>
      <c r="ONE53" s="775">
        <f t="shared" si="7304"/>
        <v>0</v>
      </c>
      <c r="ONF53" s="775">
        <f t="shared" ref="ONF53" si="7305">IF(OR(OND26&lt;$C$18,OND26&gt;($C$18+9)),0,IF($F$2=1,IF($F$53&lt;(INDEX($G$33:$AJ$33,MATCH($E$18,$G$31:$AJ$31))),OND$28,OND$38),OND$28))</f>
        <v>0</v>
      </c>
      <c r="ONG53" s="775">
        <f t="shared" ref="ONG53:ONH53" si="7306">IF(OR(ONE26&lt;$C$18,ONE26&gt;($C$18+9)),0,IF($F$2=1,IF($F$53&lt;(INDEX($G$33:$AJ$33,MATCH($E$18,$G$31:$AJ$31))),ONE$28,ONE$38),ONE$28))</f>
        <v>0</v>
      </c>
      <c r="ONH53" s="775">
        <f t="shared" si="7306"/>
        <v>0</v>
      </c>
      <c r="ONI53" s="775">
        <f t="shared" ref="ONI53" si="7307">IF(OR(ONG26&lt;$C$18,ONG26&gt;($C$18+9)),0,IF($F$2=1,IF($F$53&lt;(INDEX($G$33:$AJ$33,MATCH($E$18,$G$31:$AJ$31))),ONG$28,ONG$38),ONG$28))</f>
        <v>0</v>
      </c>
      <c r="ONJ53" s="775">
        <f t="shared" ref="ONJ53:ONK53" si="7308">IF(OR(ONH26&lt;$C$18,ONH26&gt;($C$18+9)),0,IF($F$2=1,IF($F$53&lt;(INDEX($G$33:$AJ$33,MATCH($E$18,$G$31:$AJ$31))),ONH$28,ONH$38),ONH$28))</f>
        <v>0</v>
      </c>
      <c r="ONK53" s="775">
        <f t="shared" si="7308"/>
        <v>0</v>
      </c>
      <c r="ONL53" s="775">
        <f t="shared" ref="ONL53" si="7309">IF(OR(ONJ26&lt;$C$18,ONJ26&gt;($C$18+9)),0,IF($F$2=1,IF($F$53&lt;(INDEX($G$33:$AJ$33,MATCH($E$18,$G$31:$AJ$31))),ONJ$28,ONJ$38),ONJ$28))</f>
        <v>0</v>
      </c>
      <c r="ONM53" s="775">
        <f t="shared" ref="ONM53:ONN53" si="7310">IF(OR(ONK26&lt;$C$18,ONK26&gt;($C$18+9)),0,IF($F$2=1,IF($F$53&lt;(INDEX($G$33:$AJ$33,MATCH($E$18,$G$31:$AJ$31))),ONK$28,ONK$38),ONK$28))</f>
        <v>0</v>
      </c>
      <c r="ONN53" s="775">
        <f t="shared" si="7310"/>
        <v>0</v>
      </c>
      <c r="ONO53" s="775">
        <f t="shared" ref="ONO53" si="7311">IF(OR(ONM26&lt;$C$18,ONM26&gt;($C$18+9)),0,IF($F$2=1,IF($F$53&lt;(INDEX($G$33:$AJ$33,MATCH($E$18,$G$31:$AJ$31))),ONM$28,ONM$38),ONM$28))</f>
        <v>0</v>
      </c>
      <c r="ONP53" s="775">
        <f t="shared" ref="ONP53:ONQ53" si="7312">IF(OR(ONN26&lt;$C$18,ONN26&gt;($C$18+9)),0,IF($F$2=1,IF($F$53&lt;(INDEX($G$33:$AJ$33,MATCH($E$18,$G$31:$AJ$31))),ONN$28,ONN$38),ONN$28))</f>
        <v>0</v>
      </c>
      <c r="ONQ53" s="775">
        <f t="shared" si="7312"/>
        <v>0</v>
      </c>
      <c r="ONR53" s="775">
        <f t="shared" ref="ONR53" si="7313">IF(OR(ONP26&lt;$C$18,ONP26&gt;($C$18+9)),0,IF($F$2=1,IF($F$53&lt;(INDEX($G$33:$AJ$33,MATCH($E$18,$G$31:$AJ$31))),ONP$28,ONP$38),ONP$28))</f>
        <v>0</v>
      </c>
      <c r="ONS53" s="775">
        <f t="shared" ref="ONS53:ONT53" si="7314">IF(OR(ONQ26&lt;$C$18,ONQ26&gt;($C$18+9)),0,IF($F$2=1,IF($F$53&lt;(INDEX($G$33:$AJ$33,MATCH($E$18,$G$31:$AJ$31))),ONQ$28,ONQ$38),ONQ$28))</f>
        <v>0</v>
      </c>
      <c r="ONT53" s="775">
        <f t="shared" si="7314"/>
        <v>0</v>
      </c>
      <c r="ONU53" s="775">
        <f t="shared" ref="ONU53" si="7315">IF(OR(ONS26&lt;$C$18,ONS26&gt;($C$18+9)),0,IF($F$2=1,IF($F$53&lt;(INDEX($G$33:$AJ$33,MATCH($E$18,$G$31:$AJ$31))),ONS$28,ONS$38),ONS$28))</f>
        <v>0</v>
      </c>
      <c r="ONV53" s="775">
        <f t="shared" ref="ONV53:ONW53" si="7316">IF(OR(ONT26&lt;$C$18,ONT26&gt;($C$18+9)),0,IF($F$2=1,IF($F$53&lt;(INDEX($G$33:$AJ$33,MATCH($E$18,$G$31:$AJ$31))),ONT$28,ONT$38),ONT$28))</f>
        <v>0</v>
      </c>
      <c r="ONW53" s="775">
        <f t="shared" si="7316"/>
        <v>0</v>
      </c>
      <c r="ONX53" s="775">
        <f t="shared" ref="ONX53" si="7317">IF(OR(ONV26&lt;$C$18,ONV26&gt;($C$18+9)),0,IF($F$2=1,IF($F$53&lt;(INDEX($G$33:$AJ$33,MATCH($E$18,$G$31:$AJ$31))),ONV$28,ONV$38),ONV$28))</f>
        <v>0</v>
      </c>
      <c r="ONY53" s="775">
        <f t="shared" ref="ONY53:ONZ53" si="7318">IF(OR(ONW26&lt;$C$18,ONW26&gt;($C$18+9)),0,IF($F$2=1,IF($F$53&lt;(INDEX($G$33:$AJ$33,MATCH($E$18,$G$31:$AJ$31))),ONW$28,ONW$38),ONW$28))</f>
        <v>0</v>
      </c>
      <c r="ONZ53" s="775">
        <f t="shared" si="7318"/>
        <v>0</v>
      </c>
      <c r="OOA53" s="775">
        <f t="shared" ref="OOA53" si="7319">IF(OR(ONY26&lt;$C$18,ONY26&gt;($C$18+9)),0,IF($F$2=1,IF($F$53&lt;(INDEX($G$33:$AJ$33,MATCH($E$18,$G$31:$AJ$31))),ONY$28,ONY$38),ONY$28))</f>
        <v>0</v>
      </c>
      <c r="OOB53" s="775">
        <f t="shared" ref="OOB53:OOC53" si="7320">IF(OR(ONZ26&lt;$C$18,ONZ26&gt;($C$18+9)),0,IF($F$2=1,IF($F$53&lt;(INDEX($G$33:$AJ$33,MATCH($E$18,$G$31:$AJ$31))),ONZ$28,ONZ$38),ONZ$28))</f>
        <v>0</v>
      </c>
      <c r="OOC53" s="775">
        <f t="shared" si="7320"/>
        <v>0</v>
      </c>
      <c r="OOD53" s="775">
        <f t="shared" ref="OOD53" si="7321">IF(OR(OOB26&lt;$C$18,OOB26&gt;($C$18+9)),0,IF($F$2=1,IF($F$53&lt;(INDEX($G$33:$AJ$33,MATCH($E$18,$G$31:$AJ$31))),OOB$28,OOB$38),OOB$28))</f>
        <v>0</v>
      </c>
      <c r="OOE53" s="775">
        <f t="shared" ref="OOE53:OOF53" si="7322">IF(OR(OOC26&lt;$C$18,OOC26&gt;($C$18+9)),0,IF($F$2=1,IF($F$53&lt;(INDEX($G$33:$AJ$33,MATCH($E$18,$G$31:$AJ$31))),OOC$28,OOC$38),OOC$28))</f>
        <v>0</v>
      </c>
      <c r="OOF53" s="775">
        <f t="shared" si="7322"/>
        <v>0</v>
      </c>
      <c r="OOG53" s="775">
        <f t="shared" ref="OOG53" si="7323">IF(OR(OOE26&lt;$C$18,OOE26&gt;($C$18+9)),0,IF($F$2=1,IF($F$53&lt;(INDEX($G$33:$AJ$33,MATCH($E$18,$G$31:$AJ$31))),OOE$28,OOE$38),OOE$28))</f>
        <v>0</v>
      </c>
      <c r="OOH53" s="775">
        <f t="shared" ref="OOH53:OOI53" si="7324">IF(OR(OOF26&lt;$C$18,OOF26&gt;($C$18+9)),0,IF($F$2=1,IF($F$53&lt;(INDEX($G$33:$AJ$33,MATCH($E$18,$G$31:$AJ$31))),OOF$28,OOF$38),OOF$28))</f>
        <v>0</v>
      </c>
      <c r="OOI53" s="775">
        <f t="shared" si="7324"/>
        <v>0</v>
      </c>
      <c r="OOJ53" s="775">
        <f t="shared" ref="OOJ53" si="7325">IF(OR(OOH26&lt;$C$18,OOH26&gt;($C$18+9)),0,IF($F$2=1,IF($F$53&lt;(INDEX($G$33:$AJ$33,MATCH($E$18,$G$31:$AJ$31))),OOH$28,OOH$38),OOH$28))</f>
        <v>0</v>
      </c>
      <c r="OOK53" s="775">
        <f t="shared" ref="OOK53:OOL53" si="7326">IF(OR(OOI26&lt;$C$18,OOI26&gt;($C$18+9)),0,IF($F$2=1,IF($F$53&lt;(INDEX($G$33:$AJ$33,MATCH($E$18,$G$31:$AJ$31))),OOI$28,OOI$38),OOI$28))</f>
        <v>0</v>
      </c>
      <c r="OOL53" s="775">
        <f t="shared" si="7326"/>
        <v>0</v>
      </c>
      <c r="OOM53" s="775">
        <f t="shared" ref="OOM53" si="7327">IF(OR(OOK26&lt;$C$18,OOK26&gt;($C$18+9)),0,IF($F$2=1,IF($F$53&lt;(INDEX($G$33:$AJ$33,MATCH($E$18,$G$31:$AJ$31))),OOK$28,OOK$38),OOK$28))</f>
        <v>0</v>
      </c>
      <c r="OON53" s="775">
        <f t="shared" ref="OON53:OOO53" si="7328">IF(OR(OOL26&lt;$C$18,OOL26&gt;($C$18+9)),0,IF($F$2=1,IF($F$53&lt;(INDEX($G$33:$AJ$33,MATCH($E$18,$G$31:$AJ$31))),OOL$28,OOL$38),OOL$28))</f>
        <v>0</v>
      </c>
      <c r="OOO53" s="775">
        <f t="shared" si="7328"/>
        <v>0</v>
      </c>
      <c r="OOP53" s="775">
        <f t="shared" ref="OOP53" si="7329">IF(OR(OON26&lt;$C$18,OON26&gt;($C$18+9)),0,IF($F$2=1,IF($F$53&lt;(INDEX($G$33:$AJ$33,MATCH($E$18,$G$31:$AJ$31))),OON$28,OON$38),OON$28))</f>
        <v>0</v>
      </c>
      <c r="OOQ53" s="775">
        <f t="shared" ref="OOQ53:OOR53" si="7330">IF(OR(OOO26&lt;$C$18,OOO26&gt;($C$18+9)),0,IF($F$2=1,IF($F$53&lt;(INDEX($G$33:$AJ$33,MATCH($E$18,$G$31:$AJ$31))),OOO$28,OOO$38),OOO$28))</f>
        <v>0</v>
      </c>
      <c r="OOR53" s="775">
        <f t="shared" si="7330"/>
        <v>0</v>
      </c>
      <c r="OOS53" s="775">
        <f t="shared" ref="OOS53" si="7331">IF(OR(OOQ26&lt;$C$18,OOQ26&gt;($C$18+9)),0,IF($F$2=1,IF($F$53&lt;(INDEX($G$33:$AJ$33,MATCH($E$18,$G$31:$AJ$31))),OOQ$28,OOQ$38),OOQ$28))</f>
        <v>0</v>
      </c>
      <c r="OOT53" s="775">
        <f t="shared" ref="OOT53:OOU53" si="7332">IF(OR(OOR26&lt;$C$18,OOR26&gt;($C$18+9)),0,IF($F$2=1,IF($F$53&lt;(INDEX($G$33:$AJ$33,MATCH($E$18,$G$31:$AJ$31))),OOR$28,OOR$38),OOR$28))</f>
        <v>0</v>
      </c>
      <c r="OOU53" s="775">
        <f t="shared" si="7332"/>
        <v>0</v>
      </c>
      <c r="OOV53" s="775">
        <f t="shared" ref="OOV53" si="7333">IF(OR(OOT26&lt;$C$18,OOT26&gt;($C$18+9)),0,IF($F$2=1,IF($F$53&lt;(INDEX($G$33:$AJ$33,MATCH($E$18,$G$31:$AJ$31))),OOT$28,OOT$38),OOT$28))</f>
        <v>0</v>
      </c>
      <c r="OOW53" s="775">
        <f t="shared" ref="OOW53:OOX53" si="7334">IF(OR(OOU26&lt;$C$18,OOU26&gt;($C$18+9)),0,IF($F$2=1,IF($F$53&lt;(INDEX($G$33:$AJ$33,MATCH($E$18,$G$31:$AJ$31))),OOU$28,OOU$38),OOU$28))</f>
        <v>0</v>
      </c>
      <c r="OOX53" s="775">
        <f t="shared" si="7334"/>
        <v>0</v>
      </c>
      <c r="OOY53" s="775">
        <f t="shared" ref="OOY53" si="7335">IF(OR(OOW26&lt;$C$18,OOW26&gt;($C$18+9)),0,IF($F$2=1,IF($F$53&lt;(INDEX($G$33:$AJ$33,MATCH($E$18,$G$31:$AJ$31))),OOW$28,OOW$38),OOW$28))</f>
        <v>0</v>
      </c>
      <c r="OOZ53" s="775">
        <f t="shared" ref="OOZ53:OPA53" si="7336">IF(OR(OOX26&lt;$C$18,OOX26&gt;($C$18+9)),0,IF($F$2=1,IF($F$53&lt;(INDEX($G$33:$AJ$33,MATCH($E$18,$G$31:$AJ$31))),OOX$28,OOX$38),OOX$28))</f>
        <v>0</v>
      </c>
      <c r="OPA53" s="775">
        <f t="shared" si="7336"/>
        <v>0</v>
      </c>
      <c r="OPB53" s="775">
        <f t="shared" ref="OPB53" si="7337">IF(OR(OOZ26&lt;$C$18,OOZ26&gt;($C$18+9)),0,IF($F$2=1,IF($F$53&lt;(INDEX($G$33:$AJ$33,MATCH($E$18,$G$31:$AJ$31))),OOZ$28,OOZ$38),OOZ$28))</f>
        <v>0</v>
      </c>
      <c r="OPC53" s="775">
        <f t="shared" ref="OPC53:OPD53" si="7338">IF(OR(OPA26&lt;$C$18,OPA26&gt;($C$18+9)),0,IF($F$2=1,IF($F$53&lt;(INDEX($G$33:$AJ$33,MATCH($E$18,$G$31:$AJ$31))),OPA$28,OPA$38),OPA$28))</f>
        <v>0</v>
      </c>
      <c r="OPD53" s="775">
        <f t="shared" si="7338"/>
        <v>0</v>
      </c>
      <c r="OPE53" s="775">
        <f t="shared" ref="OPE53" si="7339">IF(OR(OPC26&lt;$C$18,OPC26&gt;($C$18+9)),0,IF($F$2=1,IF($F$53&lt;(INDEX($G$33:$AJ$33,MATCH($E$18,$G$31:$AJ$31))),OPC$28,OPC$38),OPC$28))</f>
        <v>0</v>
      </c>
      <c r="OPF53" s="775">
        <f t="shared" ref="OPF53:OPG53" si="7340">IF(OR(OPD26&lt;$C$18,OPD26&gt;($C$18+9)),0,IF($F$2=1,IF($F$53&lt;(INDEX($G$33:$AJ$33,MATCH($E$18,$G$31:$AJ$31))),OPD$28,OPD$38),OPD$28))</f>
        <v>0</v>
      </c>
      <c r="OPG53" s="775">
        <f t="shared" si="7340"/>
        <v>0</v>
      </c>
      <c r="OPH53" s="775">
        <f t="shared" ref="OPH53" si="7341">IF(OR(OPF26&lt;$C$18,OPF26&gt;($C$18+9)),0,IF($F$2=1,IF($F$53&lt;(INDEX($G$33:$AJ$33,MATCH($E$18,$G$31:$AJ$31))),OPF$28,OPF$38),OPF$28))</f>
        <v>0</v>
      </c>
      <c r="OPI53" s="775">
        <f t="shared" ref="OPI53:OPJ53" si="7342">IF(OR(OPG26&lt;$C$18,OPG26&gt;($C$18+9)),0,IF($F$2=1,IF($F$53&lt;(INDEX($G$33:$AJ$33,MATCH($E$18,$G$31:$AJ$31))),OPG$28,OPG$38),OPG$28))</f>
        <v>0</v>
      </c>
      <c r="OPJ53" s="775">
        <f t="shared" si="7342"/>
        <v>0</v>
      </c>
      <c r="OPK53" s="775">
        <f t="shared" ref="OPK53" si="7343">IF(OR(OPI26&lt;$C$18,OPI26&gt;($C$18+9)),0,IF($F$2=1,IF($F$53&lt;(INDEX($G$33:$AJ$33,MATCH($E$18,$G$31:$AJ$31))),OPI$28,OPI$38),OPI$28))</f>
        <v>0</v>
      </c>
      <c r="OPL53" s="775">
        <f t="shared" ref="OPL53:OPM53" si="7344">IF(OR(OPJ26&lt;$C$18,OPJ26&gt;($C$18+9)),0,IF($F$2=1,IF($F$53&lt;(INDEX($G$33:$AJ$33,MATCH($E$18,$G$31:$AJ$31))),OPJ$28,OPJ$38),OPJ$28))</f>
        <v>0</v>
      </c>
      <c r="OPM53" s="775">
        <f t="shared" si="7344"/>
        <v>0</v>
      </c>
      <c r="OPN53" s="775">
        <f t="shared" ref="OPN53" si="7345">IF(OR(OPL26&lt;$C$18,OPL26&gt;($C$18+9)),0,IF($F$2=1,IF($F$53&lt;(INDEX($G$33:$AJ$33,MATCH($E$18,$G$31:$AJ$31))),OPL$28,OPL$38),OPL$28))</f>
        <v>0</v>
      </c>
      <c r="OPO53" s="775">
        <f t="shared" ref="OPO53:OPP53" si="7346">IF(OR(OPM26&lt;$C$18,OPM26&gt;($C$18+9)),0,IF($F$2=1,IF($F$53&lt;(INDEX($G$33:$AJ$33,MATCH($E$18,$G$31:$AJ$31))),OPM$28,OPM$38),OPM$28))</f>
        <v>0</v>
      </c>
      <c r="OPP53" s="775">
        <f t="shared" si="7346"/>
        <v>0</v>
      </c>
      <c r="OPQ53" s="775">
        <f t="shared" ref="OPQ53" si="7347">IF(OR(OPO26&lt;$C$18,OPO26&gt;($C$18+9)),0,IF($F$2=1,IF($F$53&lt;(INDEX($G$33:$AJ$33,MATCH($E$18,$G$31:$AJ$31))),OPO$28,OPO$38),OPO$28))</f>
        <v>0</v>
      </c>
      <c r="OPR53" s="775">
        <f t="shared" ref="OPR53:OPS53" si="7348">IF(OR(OPP26&lt;$C$18,OPP26&gt;($C$18+9)),0,IF($F$2=1,IF($F$53&lt;(INDEX($G$33:$AJ$33,MATCH($E$18,$G$31:$AJ$31))),OPP$28,OPP$38),OPP$28))</f>
        <v>0</v>
      </c>
      <c r="OPS53" s="775">
        <f t="shared" si="7348"/>
        <v>0</v>
      </c>
      <c r="OPT53" s="775">
        <f t="shared" ref="OPT53" si="7349">IF(OR(OPR26&lt;$C$18,OPR26&gt;($C$18+9)),0,IF($F$2=1,IF($F$53&lt;(INDEX($G$33:$AJ$33,MATCH($E$18,$G$31:$AJ$31))),OPR$28,OPR$38),OPR$28))</f>
        <v>0</v>
      </c>
      <c r="OPU53" s="775">
        <f t="shared" ref="OPU53:OPV53" si="7350">IF(OR(OPS26&lt;$C$18,OPS26&gt;($C$18+9)),0,IF($F$2=1,IF($F$53&lt;(INDEX($G$33:$AJ$33,MATCH($E$18,$G$31:$AJ$31))),OPS$28,OPS$38),OPS$28))</f>
        <v>0</v>
      </c>
      <c r="OPV53" s="775">
        <f t="shared" si="7350"/>
        <v>0</v>
      </c>
      <c r="OPW53" s="775">
        <f t="shared" ref="OPW53" si="7351">IF(OR(OPU26&lt;$C$18,OPU26&gt;($C$18+9)),0,IF($F$2=1,IF($F$53&lt;(INDEX($G$33:$AJ$33,MATCH($E$18,$G$31:$AJ$31))),OPU$28,OPU$38),OPU$28))</f>
        <v>0</v>
      </c>
      <c r="OPX53" s="775">
        <f t="shared" ref="OPX53:OPY53" si="7352">IF(OR(OPV26&lt;$C$18,OPV26&gt;($C$18+9)),0,IF($F$2=1,IF($F$53&lt;(INDEX($G$33:$AJ$33,MATCH($E$18,$G$31:$AJ$31))),OPV$28,OPV$38),OPV$28))</f>
        <v>0</v>
      </c>
      <c r="OPY53" s="775">
        <f t="shared" si="7352"/>
        <v>0</v>
      </c>
      <c r="OPZ53" s="775">
        <f t="shared" ref="OPZ53" si="7353">IF(OR(OPX26&lt;$C$18,OPX26&gt;($C$18+9)),0,IF($F$2=1,IF($F$53&lt;(INDEX($G$33:$AJ$33,MATCH($E$18,$G$31:$AJ$31))),OPX$28,OPX$38),OPX$28))</f>
        <v>0</v>
      </c>
      <c r="OQA53" s="775">
        <f t="shared" ref="OQA53:OQB53" si="7354">IF(OR(OPY26&lt;$C$18,OPY26&gt;($C$18+9)),0,IF($F$2=1,IF($F$53&lt;(INDEX($G$33:$AJ$33,MATCH($E$18,$G$31:$AJ$31))),OPY$28,OPY$38),OPY$28))</f>
        <v>0</v>
      </c>
      <c r="OQB53" s="775">
        <f t="shared" si="7354"/>
        <v>0</v>
      </c>
      <c r="OQC53" s="775">
        <f t="shared" ref="OQC53" si="7355">IF(OR(OQA26&lt;$C$18,OQA26&gt;($C$18+9)),0,IF($F$2=1,IF($F$53&lt;(INDEX($G$33:$AJ$33,MATCH($E$18,$G$31:$AJ$31))),OQA$28,OQA$38),OQA$28))</f>
        <v>0</v>
      </c>
      <c r="OQD53" s="775">
        <f t="shared" ref="OQD53:OQE53" si="7356">IF(OR(OQB26&lt;$C$18,OQB26&gt;($C$18+9)),0,IF($F$2=1,IF($F$53&lt;(INDEX($G$33:$AJ$33,MATCH($E$18,$G$31:$AJ$31))),OQB$28,OQB$38),OQB$28))</f>
        <v>0</v>
      </c>
      <c r="OQE53" s="775">
        <f t="shared" si="7356"/>
        <v>0</v>
      </c>
      <c r="OQF53" s="775">
        <f t="shared" ref="OQF53" si="7357">IF(OR(OQD26&lt;$C$18,OQD26&gt;($C$18+9)),0,IF($F$2=1,IF($F$53&lt;(INDEX($G$33:$AJ$33,MATCH($E$18,$G$31:$AJ$31))),OQD$28,OQD$38),OQD$28))</f>
        <v>0</v>
      </c>
      <c r="OQG53" s="775">
        <f t="shared" ref="OQG53:OQH53" si="7358">IF(OR(OQE26&lt;$C$18,OQE26&gt;($C$18+9)),0,IF($F$2=1,IF($F$53&lt;(INDEX($G$33:$AJ$33,MATCH($E$18,$G$31:$AJ$31))),OQE$28,OQE$38),OQE$28))</f>
        <v>0</v>
      </c>
      <c r="OQH53" s="775">
        <f t="shared" si="7358"/>
        <v>0</v>
      </c>
      <c r="OQI53" s="775">
        <f t="shared" ref="OQI53" si="7359">IF(OR(OQG26&lt;$C$18,OQG26&gt;($C$18+9)),0,IF($F$2=1,IF($F$53&lt;(INDEX($G$33:$AJ$33,MATCH($E$18,$G$31:$AJ$31))),OQG$28,OQG$38),OQG$28))</f>
        <v>0</v>
      </c>
      <c r="OQJ53" s="775">
        <f t="shared" ref="OQJ53:OQK53" si="7360">IF(OR(OQH26&lt;$C$18,OQH26&gt;($C$18+9)),0,IF($F$2=1,IF($F$53&lt;(INDEX($G$33:$AJ$33,MATCH($E$18,$G$31:$AJ$31))),OQH$28,OQH$38),OQH$28))</f>
        <v>0</v>
      </c>
      <c r="OQK53" s="775">
        <f t="shared" si="7360"/>
        <v>0</v>
      </c>
      <c r="OQL53" s="775">
        <f t="shared" ref="OQL53" si="7361">IF(OR(OQJ26&lt;$C$18,OQJ26&gt;($C$18+9)),0,IF($F$2=1,IF($F$53&lt;(INDEX($G$33:$AJ$33,MATCH($E$18,$G$31:$AJ$31))),OQJ$28,OQJ$38),OQJ$28))</f>
        <v>0</v>
      </c>
      <c r="OQM53" s="775">
        <f t="shared" ref="OQM53:OQN53" si="7362">IF(OR(OQK26&lt;$C$18,OQK26&gt;($C$18+9)),0,IF($F$2=1,IF($F$53&lt;(INDEX($G$33:$AJ$33,MATCH($E$18,$G$31:$AJ$31))),OQK$28,OQK$38),OQK$28))</f>
        <v>0</v>
      </c>
      <c r="OQN53" s="775">
        <f t="shared" si="7362"/>
        <v>0</v>
      </c>
      <c r="OQO53" s="775">
        <f t="shared" ref="OQO53" si="7363">IF(OR(OQM26&lt;$C$18,OQM26&gt;($C$18+9)),0,IF($F$2=1,IF($F$53&lt;(INDEX($G$33:$AJ$33,MATCH($E$18,$G$31:$AJ$31))),OQM$28,OQM$38),OQM$28))</f>
        <v>0</v>
      </c>
      <c r="OQP53" s="775">
        <f t="shared" ref="OQP53:OQQ53" si="7364">IF(OR(OQN26&lt;$C$18,OQN26&gt;($C$18+9)),0,IF($F$2=1,IF($F$53&lt;(INDEX($G$33:$AJ$33,MATCH($E$18,$G$31:$AJ$31))),OQN$28,OQN$38),OQN$28))</f>
        <v>0</v>
      </c>
      <c r="OQQ53" s="775">
        <f t="shared" si="7364"/>
        <v>0</v>
      </c>
      <c r="OQR53" s="775">
        <f t="shared" ref="OQR53" si="7365">IF(OR(OQP26&lt;$C$18,OQP26&gt;($C$18+9)),0,IF($F$2=1,IF($F$53&lt;(INDEX($G$33:$AJ$33,MATCH($E$18,$G$31:$AJ$31))),OQP$28,OQP$38),OQP$28))</f>
        <v>0</v>
      </c>
      <c r="OQS53" s="775">
        <f t="shared" ref="OQS53:OQT53" si="7366">IF(OR(OQQ26&lt;$C$18,OQQ26&gt;($C$18+9)),0,IF($F$2=1,IF($F$53&lt;(INDEX($G$33:$AJ$33,MATCH($E$18,$G$31:$AJ$31))),OQQ$28,OQQ$38),OQQ$28))</f>
        <v>0</v>
      </c>
      <c r="OQT53" s="775">
        <f t="shared" si="7366"/>
        <v>0</v>
      </c>
      <c r="OQU53" s="775">
        <f t="shared" ref="OQU53" si="7367">IF(OR(OQS26&lt;$C$18,OQS26&gt;($C$18+9)),0,IF($F$2=1,IF($F$53&lt;(INDEX($G$33:$AJ$33,MATCH($E$18,$G$31:$AJ$31))),OQS$28,OQS$38),OQS$28))</f>
        <v>0</v>
      </c>
      <c r="OQV53" s="775">
        <f t="shared" ref="OQV53:OQW53" si="7368">IF(OR(OQT26&lt;$C$18,OQT26&gt;($C$18+9)),0,IF($F$2=1,IF($F$53&lt;(INDEX($G$33:$AJ$33,MATCH($E$18,$G$31:$AJ$31))),OQT$28,OQT$38),OQT$28))</f>
        <v>0</v>
      </c>
      <c r="OQW53" s="775">
        <f t="shared" si="7368"/>
        <v>0</v>
      </c>
      <c r="OQX53" s="775">
        <f t="shared" ref="OQX53" si="7369">IF(OR(OQV26&lt;$C$18,OQV26&gt;($C$18+9)),0,IF($F$2=1,IF($F$53&lt;(INDEX($G$33:$AJ$33,MATCH($E$18,$G$31:$AJ$31))),OQV$28,OQV$38),OQV$28))</f>
        <v>0</v>
      </c>
      <c r="OQY53" s="775">
        <f t="shared" ref="OQY53:OQZ53" si="7370">IF(OR(OQW26&lt;$C$18,OQW26&gt;($C$18+9)),0,IF($F$2=1,IF($F$53&lt;(INDEX($G$33:$AJ$33,MATCH($E$18,$G$31:$AJ$31))),OQW$28,OQW$38),OQW$28))</f>
        <v>0</v>
      </c>
      <c r="OQZ53" s="775">
        <f t="shared" si="7370"/>
        <v>0</v>
      </c>
      <c r="ORA53" s="775">
        <f t="shared" ref="ORA53" si="7371">IF(OR(OQY26&lt;$C$18,OQY26&gt;($C$18+9)),0,IF($F$2=1,IF($F$53&lt;(INDEX($G$33:$AJ$33,MATCH($E$18,$G$31:$AJ$31))),OQY$28,OQY$38),OQY$28))</f>
        <v>0</v>
      </c>
      <c r="ORB53" s="775">
        <f t="shared" ref="ORB53:ORC53" si="7372">IF(OR(OQZ26&lt;$C$18,OQZ26&gt;($C$18+9)),0,IF($F$2=1,IF($F$53&lt;(INDEX($G$33:$AJ$33,MATCH($E$18,$G$31:$AJ$31))),OQZ$28,OQZ$38),OQZ$28))</f>
        <v>0</v>
      </c>
      <c r="ORC53" s="775">
        <f t="shared" si="7372"/>
        <v>0</v>
      </c>
      <c r="ORD53" s="775">
        <f t="shared" ref="ORD53" si="7373">IF(OR(ORB26&lt;$C$18,ORB26&gt;($C$18+9)),0,IF($F$2=1,IF($F$53&lt;(INDEX($G$33:$AJ$33,MATCH($E$18,$G$31:$AJ$31))),ORB$28,ORB$38),ORB$28))</f>
        <v>0</v>
      </c>
      <c r="ORE53" s="775">
        <f t="shared" ref="ORE53:ORF53" si="7374">IF(OR(ORC26&lt;$C$18,ORC26&gt;($C$18+9)),0,IF($F$2=1,IF($F$53&lt;(INDEX($G$33:$AJ$33,MATCH($E$18,$G$31:$AJ$31))),ORC$28,ORC$38),ORC$28))</f>
        <v>0</v>
      </c>
      <c r="ORF53" s="775">
        <f t="shared" si="7374"/>
        <v>0</v>
      </c>
      <c r="ORG53" s="775">
        <f t="shared" ref="ORG53" si="7375">IF(OR(ORE26&lt;$C$18,ORE26&gt;($C$18+9)),0,IF($F$2=1,IF($F$53&lt;(INDEX($G$33:$AJ$33,MATCH($E$18,$G$31:$AJ$31))),ORE$28,ORE$38),ORE$28))</f>
        <v>0</v>
      </c>
      <c r="ORH53" s="775">
        <f t="shared" ref="ORH53:ORI53" si="7376">IF(OR(ORF26&lt;$C$18,ORF26&gt;($C$18+9)),0,IF($F$2=1,IF($F$53&lt;(INDEX($G$33:$AJ$33,MATCH($E$18,$G$31:$AJ$31))),ORF$28,ORF$38),ORF$28))</f>
        <v>0</v>
      </c>
      <c r="ORI53" s="775">
        <f t="shared" si="7376"/>
        <v>0</v>
      </c>
      <c r="ORJ53" s="775">
        <f t="shared" ref="ORJ53" si="7377">IF(OR(ORH26&lt;$C$18,ORH26&gt;($C$18+9)),0,IF($F$2=1,IF($F$53&lt;(INDEX($G$33:$AJ$33,MATCH($E$18,$G$31:$AJ$31))),ORH$28,ORH$38),ORH$28))</f>
        <v>0</v>
      </c>
      <c r="ORK53" s="775">
        <f t="shared" ref="ORK53:ORL53" si="7378">IF(OR(ORI26&lt;$C$18,ORI26&gt;($C$18+9)),0,IF($F$2=1,IF($F$53&lt;(INDEX($G$33:$AJ$33,MATCH($E$18,$G$31:$AJ$31))),ORI$28,ORI$38),ORI$28))</f>
        <v>0</v>
      </c>
      <c r="ORL53" s="775">
        <f t="shared" si="7378"/>
        <v>0</v>
      </c>
      <c r="ORM53" s="775">
        <f t="shared" ref="ORM53" si="7379">IF(OR(ORK26&lt;$C$18,ORK26&gt;($C$18+9)),0,IF($F$2=1,IF($F$53&lt;(INDEX($G$33:$AJ$33,MATCH($E$18,$G$31:$AJ$31))),ORK$28,ORK$38),ORK$28))</f>
        <v>0</v>
      </c>
      <c r="ORN53" s="775">
        <f t="shared" ref="ORN53:ORO53" si="7380">IF(OR(ORL26&lt;$C$18,ORL26&gt;($C$18+9)),0,IF($F$2=1,IF($F$53&lt;(INDEX($G$33:$AJ$33,MATCH($E$18,$G$31:$AJ$31))),ORL$28,ORL$38),ORL$28))</f>
        <v>0</v>
      </c>
      <c r="ORO53" s="775">
        <f t="shared" si="7380"/>
        <v>0</v>
      </c>
      <c r="ORP53" s="775">
        <f t="shared" ref="ORP53" si="7381">IF(OR(ORN26&lt;$C$18,ORN26&gt;($C$18+9)),0,IF($F$2=1,IF($F$53&lt;(INDEX($G$33:$AJ$33,MATCH($E$18,$G$31:$AJ$31))),ORN$28,ORN$38),ORN$28))</f>
        <v>0</v>
      </c>
      <c r="ORQ53" s="775">
        <f t="shared" ref="ORQ53:ORR53" si="7382">IF(OR(ORO26&lt;$C$18,ORO26&gt;($C$18+9)),0,IF($F$2=1,IF($F$53&lt;(INDEX($G$33:$AJ$33,MATCH($E$18,$G$31:$AJ$31))),ORO$28,ORO$38),ORO$28))</f>
        <v>0</v>
      </c>
      <c r="ORR53" s="775">
        <f t="shared" si="7382"/>
        <v>0</v>
      </c>
      <c r="ORS53" s="775">
        <f t="shared" ref="ORS53" si="7383">IF(OR(ORQ26&lt;$C$18,ORQ26&gt;($C$18+9)),0,IF($F$2=1,IF($F$53&lt;(INDEX($G$33:$AJ$33,MATCH($E$18,$G$31:$AJ$31))),ORQ$28,ORQ$38),ORQ$28))</f>
        <v>0</v>
      </c>
      <c r="ORT53" s="775">
        <f t="shared" ref="ORT53:ORU53" si="7384">IF(OR(ORR26&lt;$C$18,ORR26&gt;($C$18+9)),0,IF($F$2=1,IF($F$53&lt;(INDEX($G$33:$AJ$33,MATCH($E$18,$G$31:$AJ$31))),ORR$28,ORR$38),ORR$28))</f>
        <v>0</v>
      </c>
      <c r="ORU53" s="775">
        <f t="shared" si="7384"/>
        <v>0</v>
      </c>
      <c r="ORV53" s="775">
        <f t="shared" ref="ORV53" si="7385">IF(OR(ORT26&lt;$C$18,ORT26&gt;($C$18+9)),0,IF($F$2=1,IF($F$53&lt;(INDEX($G$33:$AJ$33,MATCH($E$18,$G$31:$AJ$31))),ORT$28,ORT$38),ORT$28))</f>
        <v>0</v>
      </c>
      <c r="ORW53" s="775">
        <f t="shared" ref="ORW53:ORX53" si="7386">IF(OR(ORU26&lt;$C$18,ORU26&gt;($C$18+9)),0,IF($F$2=1,IF($F$53&lt;(INDEX($G$33:$AJ$33,MATCH($E$18,$G$31:$AJ$31))),ORU$28,ORU$38),ORU$28))</f>
        <v>0</v>
      </c>
      <c r="ORX53" s="775">
        <f t="shared" si="7386"/>
        <v>0</v>
      </c>
      <c r="ORY53" s="775">
        <f t="shared" ref="ORY53" si="7387">IF(OR(ORW26&lt;$C$18,ORW26&gt;($C$18+9)),0,IF($F$2=1,IF($F$53&lt;(INDEX($G$33:$AJ$33,MATCH($E$18,$G$31:$AJ$31))),ORW$28,ORW$38),ORW$28))</f>
        <v>0</v>
      </c>
      <c r="ORZ53" s="775">
        <f t="shared" ref="ORZ53:OSA53" si="7388">IF(OR(ORX26&lt;$C$18,ORX26&gt;($C$18+9)),0,IF($F$2=1,IF($F$53&lt;(INDEX($G$33:$AJ$33,MATCH($E$18,$G$31:$AJ$31))),ORX$28,ORX$38),ORX$28))</f>
        <v>0</v>
      </c>
      <c r="OSA53" s="775">
        <f t="shared" si="7388"/>
        <v>0</v>
      </c>
      <c r="OSB53" s="775">
        <f t="shared" ref="OSB53" si="7389">IF(OR(ORZ26&lt;$C$18,ORZ26&gt;($C$18+9)),0,IF($F$2=1,IF($F$53&lt;(INDEX($G$33:$AJ$33,MATCH($E$18,$G$31:$AJ$31))),ORZ$28,ORZ$38),ORZ$28))</f>
        <v>0</v>
      </c>
      <c r="OSC53" s="775">
        <f t="shared" ref="OSC53:OSD53" si="7390">IF(OR(OSA26&lt;$C$18,OSA26&gt;($C$18+9)),0,IF($F$2=1,IF($F$53&lt;(INDEX($G$33:$AJ$33,MATCH($E$18,$G$31:$AJ$31))),OSA$28,OSA$38),OSA$28))</f>
        <v>0</v>
      </c>
      <c r="OSD53" s="775">
        <f t="shared" si="7390"/>
        <v>0</v>
      </c>
      <c r="OSE53" s="775">
        <f t="shared" ref="OSE53" si="7391">IF(OR(OSC26&lt;$C$18,OSC26&gt;($C$18+9)),0,IF($F$2=1,IF($F$53&lt;(INDEX($G$33:$AJ$33,MATCH($E$18,$G$31:$AJ$31))),OSC$28,OSC$38),OSC$28))</f>
        <v>0</v>
      </c>
      <c r="OSF53" s="775">
        <f t="shared" ref="OSF53:OSG53" si="7392">IF(OR(OSD26&lt;$C$18,OSD26&gt;($C$18+9)),0,IF($F$2=1,IF($F$53&lt;(INDEX($G$33:$AJ$33,MATCH($E$18,$G$31:$AJ$31))),OSD$28,OSD$38),OSD$28))</f>
        <v>0</v>
      </c>
      <c r="OSG53" s="775">
        <f t="shared" si="7392"/>
        <v>0</v>
      </c>
      <c r="OSH53" s="775">
        <f t="shared" ref="OSH53" si="7393">IF(OR(OSF26&lt;$C$18,OSF26&gt;($C$18+9)),0,IF($F$2=1,IF($F$53&lt;(INDEX($G$33:$AJ$33,MATCH($E$18,$G$31:$AJ$31))),OSF$28,OSF$38),OSF$28))</f>
        <v>0</v>
      </c>
      <c r="OSI53" s="775">
        <f t="shared" ref="OSI53:OSJ53" si="7394">IF(OR(OSG26&lt;$C$18,OSG26&gt;($C$18+9)),0,IF($F$2=1,IF($F$53&lt;(INDEX($G$33:$AJ$33,MATCH($E$18,$G$31:$AJ$31))),OSG$28,OSG$38),OSG$28))</f>
        <v>0</v>
      </c>
      <c r="OSJ53" s="775">
        <f t="shared" si="7394"/>
        <v>0</v>
      </c>
      <c r="OSK53" s="775">
        <f t="shared" ref="OSK53" si="7395">IF(OR(OSI26&lt;$C$18,OSI26&gt;($C$18+9)),0,IF($F$2=1,IF($F$53&lt;(INDEX($G$33:$AJ$33,MATCH($E$18,$G$31:$AJ$31))),OSI$28,OSI$38),OSI$28))</f>
        <v>0</v>
      </c>
      <c r="OSL53" s="775">
        <f t="shared" ref="OSL53:OSM53" si="7396">IF(OR(OSJ26&lt;$C$18,OSJ26&gt;($C$18+9)),0,IF($F$2=1,IF($F$53&lt;(INDEX($G$33:$AJ$33,MATCH($E$18,$G$31:$AJ$31))),OSJ$28,OSJ$38),OSJ$28))</f>
        <v>0</v>
      </c>
      <c r="OSM53" s="775">
        <f t="shared" si="7396"/>
        <v>0</v>
      </c>
      <c r="OSN53" s="775">
        <f t="shared" ref="OSN53" si="7397">IF(OR(OSL26&lt;$C$18,OSL26&gt;($C$18+9)),0,IF($F$2=1,IF($F$53&lt;(INDEX($G$33:$AJ$33,MATCH($E$18,$G$31:$AJ$31))),OSL$28,OSL$38),OSL$28))</f>
        <v>0</v>
      </c>
      <c r="OSO53" s="775">
        <f t="shared" ref="OSO53:OSP53" si="7398">IF(OR(OSM26&lt;$C$18,OSM26&gt;($C$18+9)),0,IF($F$2=1,IF($F$53&lt;(INDEX($G$33:$AJ$33,MATCH($E$18,$G$31:$AJ$31))),OSM$28,OSM$38),OSM$28))</f>
        <v>0</v>
      </c>
      <c r="OSP53" s="775">
        <f t="shared" si="7398"/>
        <v>0</v>
      </c>
      <c r="OSQ53" s="775">
        <f t="shared" ref="OSQ53" si="7399">IF(OR(OSO26&lt;$C$18,OSO26&gt;($C$18+9)),0,IF($F$2=1,IF($F$53&lt;(INDEX($G$33:$AJ$33,MATCH($E$18,$G$31:$AJ$31))),OSO$28,OSO$38),OSO$28))</f>
        <v>0</v>
      </c>
      <c r="OSR53" s="775">
        <f t="shared" ref="OSR53:OSS53" si="7400">IF(OR(OSP26&lt;$C$18,OSP26&gt;($C$18+9)),0,IF($F$2=1,IF($F$53&lt;(INDEX($G$33:$AJ$33,MATCH($E$18,$G$31:$AJ$31))),OSP$28,OSP$38),OSP$28))</f>
        <v>0</v>
      </c>
      <c r="OSS53" s="775">
        <f t="shared" si="7400"/>
        <v>0</v>
      </c>
      <c r="OST53" s="775">
        <f t="shared" ref="OST53" si="7401">IF(OR(OSR26&lt;$C$18,OSR26&gt;($C$18+9)),0,IF($F$2=1,IF($F$53&lt;(INDEX($G$33:$AJ$33,MATCH($E$18,$G$31:$AJ$31))),OSR$28,OSR$38),OSR$28))</f>
        <v>0</v>
      </c>
      <c r="OSU53" s="775">
        <f t="shared" ref="OSU53:OSV53" si="7402">IF(OR(OSS26&lt;$C$18,OSS26&gt;($C$18+9)),0,IF($F$2=1,IF($F$53&lt;(INDEX($G$33:$AJ$33,MATCH($E$18,$G$31:$AJ$31))),OSS$28,OSS$38),OSS$28))</f>
        <v>0</v>
      </c>
      <c r="OSV53" s="775">
        <f t="shared" si="7402"/>
        <v>0</v>
      </c>
      <c r="OSW53" s="775">
        <f t="shared" ref="OSW53" si="7403">IF(OR(OSU26&lt;$C$18,OSU26&gt;($C$18+9)),0,IF($F$2=1,IF($F$53&lt;(INDEX($G$33:$AJ$33,MATCH($E$18,$G$31:$AJ$31))),OSU$28,OSU$38),OSU$28))</f>
        <v>0</v>
      </c>
      <c r="OSX53" s="775">
        <f t="shared" ref="OSX53:OSY53" si="7404">IF(OR(OSV26&lt;$C$18,OSV26&gt;($C$18+9)),0,IF($F$2=1,IF($F$53&lt;(INDEX($G$33:$AJ$33,MATCH($E$18,$G$31:$AJ$31))),OSV$28,OSV$38),OSV$28))</f>
        <v>0</v>
      </c>
      <c r="OSY53" s="775">
        <f t="shared" si="7404"/>
        <v>0</v>
      </c>
      <c r="OSZ53" s="775">
        <f t="shared" ref="OSZ53" si="7405">IF(OR(OSX26&lt;$C$18,OSX26&gt;($C$18+9)),0,IF($F$2=1,IF($F$53&lt;(INDEX($G$33:$AJ$33,MATCH($E$18,$G$31:$AJ$31))),OSX$28,OSX$38),OSX$28))</f>
        <v>0</v>
      </c>
      <c r="OTA53" s="775">
        <f t="shared" ref="OTA53:OTB53" si="7406">IF(OR(OSY26&lt;$C$18,OSY26&gt;($C$18+9)),0,IF($F$2=1,IF($F$53&lt;(INDEX($G$33:$AJ$33,MATCH($E$18,$G$31:$AJ$31))),OSY$28,OSY$38),OSY$28))</f>
        <v>0</v>
      </c>
      <c r="OTB53" s="775">
        <f t="shared" si="7406"/>
        <v>0</v>
      </c>
      <c r="OTC53" s="775">
        <f t="shared" ref="OTC53" si="7407">IF(OR(OTA26&lt;$C$18,OTA26&gt;($C$18+9)),0,IF($F$2=1,IF($F$53&lt;(INDEX($G$33:$AJ$33,MATCH($E$18,$G$31:$AJ$31))),OTA$28,OTA$38),OTA$28))</f>
        <v>0</v>
      </c>
      <c r="OTD53" s="775">
        <f t="shared" ref="OTD53:OTE53" si="7408">IF(OR(OTB26&lt;$C$18,OTB26&gt;($C$18+9)),0,IF($F$2=1,IF($F$53&lt;(INDEX($G$33:$AJ$33,MATCH($E$18,$G$31:$AJ$31))),OTB$28,OTB$38),OTB$28))</f>
        <v>0</v>
      </c>
      <c r="OTE53" s="775">
        <f t="shared" si="7408"/>
        <v>0</v>
      </c>
      <c r="OTF53" s="775">
        <f t="shared" ref="OTF53" si="7409">IF(OR(OTD26&lt;$C$18,OTD26&gt;($C$18+9)),0,IF($F$2=1,IF($F$53&lt;(INDEX($G$33:$AJ$33,MATCH($E$18,$G$31:$AJ$31))),OTD$28,OTD$38),OTD$28))</f>
        <v>0</v>
      </c>
      <c r="OTG53" s="775">
        <f t="shared" ref="OTG53:OTH53" si="7410">IF(OR(OTE26&lt;$C$18,OTE26&gt;($C$18+9)),0,IF($F$2=1,IF($F$53&lt;(INDEX($G$33:$AJ$33,MATCH($E$18,$G$31:$AJ$31))),OTE$28,OTE$38),OTE$28))</f>
        <v>0</v>
      </c>
      <c r="OTH53" s="775">
        <f t="shared" si="7410"/>
        <v>0</v>
      </c>
      <c r="OTI53" s="775">
        <f t="shared" ref="OTI53" si="7411">IF(OR(OTG26&lt;$C$18,OTG26&gt;($C$18+9)),0,IF($F$2=1,IF($F$53&lt;(INDEX($G$33:$AJ$33,MATCH($E$18,$G$31:$AJ$31))),OTG$28,OTG$38),OTG$28))</f>
        <v>0</v>
      </c>
      <c r="OTJ53" s="775">
        <f t="shared" ref="OTJ53:OTK53" si="7412">IF(OR(OTH26&lt;$C$18,OTH26&gt;($C$18+9)),0,IF($F$2=1,IF($F$53&lt;(INDEX($G$33:$AJ$33,MATCH($E$18,$G$31:$AJ$31))),OTH$28,OTH$38),OTH$28))</f>
        <v>0</v>
      </c>
      <c r="OTK53" s="775">
        <f t="shared" si="7412"/>
        <v>0</v>
      </c>
      <c r="OTL53" s="775">
        <f t="shared" ref="OTL53" si="7413">IF(OR(OTJ26&lt;$C$18,OTJ26&gt;($C$18+9)),0,IF($F$2=1,IF($F$53&lt;(INDEX($G$33:$AJ$33,MATCH($E$18,$G$31:$AJ$31))),OTJ$28,OTJ$38),OTJ$28))</f>
        <v>0</v>
      </c>
      <c r="OTM53" s="775">
        <f t="shared" ref="OTM53:OTN53" si="7414">IF(OR(OTK26&lt;$C$18,OTK26&gt;($C$18+9)),0,IF($F$2=1,IF($F$53&lt;(INDEX($G$33:$AJ$33,MATCH($E$18,$G$31:$AJ$31))),OTK$28,OTK$38),OTK$28))</f>
        <v>0</v>
      </c>
      <c r="OTN53" s="775">
        <f t="shared" si="7414"/>
        <v>0</v>
      </c>
      <c r="OTO53" s="775">
        <f t="shared" ref="OTO53" si="7415">IF(OR(OTM26&lt;$C$18,OTM26&gt;($C$18+9)),0,IF($F$2=1,IF($F$53&lt;(INDEX($G$33:$AJ$33,MATCH($E$18,$G$31:$AJ$31))),OTM$28,OTM$38),OTM$28))</f>
        <v>0</v>
      </c>
      <c r="OTP53" s="775">
        <f t="shared" ref="OTP53:OTQ53" si="7416">IF(OR(OTN26&lt;$C$18,OTN26&gt;($C$18+9)),0,IF($F$2=1,IF($F$53&lt;(INDEX($G$33:$AJ$33,MATCH($E$18,$G$31:$AJ$31))),OTN$28,OTN$38),OTN$28))</f>
        <v>0</v>
      </c>
      <c r="OTQ53" s="775">
        <f t="shared" si="7416"/>
        <v>0</v>
      </c>
      <c r="OTR53" s="775">
        <f t="shared" ref="OTR53" si="7417">IF(OR(OTP26&lt;$C$18,OTP26&gt;($C$18+9)),0,IF($F$2=1,IF($F$53&lt;(INDEX($G$33:$AJ$33,MATCH($E$18,$G$31:$AJ$31))),OTP$28,OTP$38),OTP$28))</f>
        <v>0</v>
      </c>
      <c r="OTS53" s="775">
        <f t="shared" ref="OTS53:OTT53" si="7418">IF(OR(OTQ26&lt;$C$18,OTQ26&gt;($C$18+9)),0,IF($F$2=1,IF($F$53&lt;(INDEX($G$33:$AJ$33,MATCH($E$18,$G$31:$AJ$31))),OTQ$28,OTQ$38),OTQ$28))</f>
        <v>0</v>
      </c>
      <c r="OTT53" s="775">
        <f t="shared" si="7418"/>
        <v>0</v>
      </c>
      <c r="OTU53" s="775">
        <f t="shared" ref="OTU53" si="7419">IF(OR(OTS26&lt;$C$18,OTS26&gt;($C$18+9)),0,IF($F$2=1,IF($F$53&lt;(INDEX($G$33:$AJ$33,MATCH($E$18,$G$31:$AJ$31))),OTS$28,OTS$38),OTS$28))</f>
        <v>0</v>
      </c>
      <c r="OTV53" s="775">
        <f t="shared" ref="OTV53:OTW53" si="7420">IF(OR(OTT26&lt;$C$18,OTT26&gt;($C$18+9)),0,IF($F$2=1,IF($F$53&lt;(INDEX($G$33:$AJ$33,MATCH($E$18,$G$31:$AJ$31))),OTT$28,OTT$38),OTT$28))</f>
        <v>0</v>
      </c>
      <c r="OTW53" s="775">
        <f t="shared" si="7420"/>
        <v>0</v>
      </c>
      <c r="OTX53" s="775">
        <f t="shared" ref="OTX53" si="7421">IF(OR(OTV26&lt;$C$18,OTV26&gt;($C$18+9)),0,IF($F$2=1,IF($F$53&lt;(INDEX($G$33:$AJ$33,MATCH($E$18,$G$31:$AJ$31))),OTV$28,OTV$38),OTV$28))</f>
        <v>0</v>
      </c>
      <c r="OTY53" s="775">
        <f t="shared" ref="OTY53:OTZ53" si="7422">IF(OR(OTW26&lt;$C$18,OTW26&gt;($C$18+9)),0,IF($F$2=1,IF($F$53&lt;(INDEX($G$33:$AJ$33,MATCH($E$18,$G$31:$AJ$31))),OTW$28,OTW$38),OTW$28))</f>
        <v>0</v>
      </c>
      <c r="OTZ53" s="775">
        <f t="shared" si="7422"/>
        <v>0</v>
      </c>
      <c r="OUA53" s="775">
        <f t="shared" ref="OUA53" si="7423">IF(OR(OTY26&lt;$C$18,OTY26&gt;($C$18+9)),0,IF($F$2=1,IF($F$53&lt;(INDEX($G$33:$AJ$33,MATCH($E$18,$G$31:$AJ$31))),OTY$28,OTY$38),OTY$28))</f>
        <v>0</v>
      </c>
      <c r="OUB53" s="775">
        <f t="shared" ref="OUB53:OUC53" si="7424">IF(OR(OTZ26&lt;$C$18,OTZ26&gt;($C$18+9)),0,IF($F$2=1,IF($F$53&lt;(INDEX($G$33:$AJ$33,MATCH($E$18,$G$31:$AJ$31))),OTZ$28,OTZ$38),OTZ$28))</f>
        <v>0</v>
      </c>
      <c r="OUC53" s="775">
        <f t="shared" si="7424"/>
        <v>0</v>
      </c>
      <c r="OUD53" s="775">
        <f t="shared" ref="OUD53" si="7425">IF(OR(OUB26&lt;$C$18,OUB26&gt;($C$18+9)),0,IF($F$2=1,IF($F$53&lt;(INDEX($G$33:$AJ$33,MATCH($E$18,$G$31:$AJ$31))),OUB$28,OUB$38),OUB$28))</f>
        <v>0</v>
      </c>
      <c r="OUE53" s="775">
        <f t="shared" ref="OUE53:OUF53" si="7426">IF(OR(OUC26&lt;$C$18,OUC26&gt;($C$18+9)),0,IF($F$2=1,IF($F$53&lt;(INDEX($G$33:$AJ$33,MATCH($E$18,$G$31:$AJ$31))),OUC$28,OUC$38),OUC$28))</f>
        <v>0</v>
      </c>
      <c r="OUF53" s="775">
        <f t="shared" si="7426"/>
        <v>0</v>
      </c>
      <c r="OUG53" s="775">
        <f t="shared" ref="OUG53" si="7427">IF(OR(OUE26&lt;$C$18,OUE26&gt;($C$18+9)),0,IF($F$2=1,IF($F$53&lt;(INDEX($G$33:$AJ$33,MATCH($E$18,$G$31:$AJ$31))),OUE$28,OUE$38),OUE$28))</f>
        <v>0</v>
      </c>
      <c r="OUH53" s="775">
        <f t="shared" ref="OUH53:OUI53" si="7428">IF(OR(OUF26&lt;$C$18,OUF26&gt;($C$18+9)),0,IF($F$2=1,IF($F$53&lt;(INDEX($G$33:$AJ$33,MATCH($E$18,$G$31:$AJ$31))),OUF$28,OUF$38),OUF$28))</f>
        <v>0</v>
      </c>
      <c r="OUI53" s="775">
        <f t="shared" si="7428"/>
        <v>0</v>
      </c>
      <c r="OUJ53" s="775">
        <f t="shared" ref="OUJ53" si="7429">IF(OR(OUH26&lt;$C$18,OUH26&gt;($C$18+9)),0,IF($F$2=1,IF($F$53&lt;(INDEX($G$33:$AJ$33,MATCH($E$18,$G$31:$AJ$31))),OUH$28,OUH$38),OUH$28))</f>
        <v>0</v>
      </c>
      <c r="OUK53" s="775">
        <f t="shared" ref="OUK53:OUL53" si="7430">IF(OR(OUI26&lt;$C$18,OUI26&gt;($C$18+9)),0,IF($F$2=1,IF($F$53&lt;(INDEX($G$33:$AJ$33,MATCH($E$18,$G$31:$AJ$31))),OUI$28,OUI$38),OUI$28))</f>
        <v>0</v>
      </c>
      <c r="OUL53" s="775">
        <f t="shared" si="7430"/>
        <v>0</v>
      </c>
      <c r="OUM53" s="775">
        <f t="shared" ref="OUM53" si="7431">IF(OR(OUK26&lt;$C$18,OUK26&gt;($C$18+9)),0,IF($F$2=1,IF($F$53&lt;(INDEX($G$33:$AJ$33,MATCH($E$18,$G$31:$AJ$31))),OUK$28,OUK$38),OUK$28))</f>
        <v>0</v>
      </c>
      <c r="OUN53" s="775">
        <f t="shared" ref="OUN53:OUO53" si="7432">IF(OR(OUL26&lt;$C$18,OUL26&gt;($C$18+9)),0,IF($F$2=1,IF($F$53&lt;(INDEX($G$33:$AJ$33,MATCH($E$18,$G$31:$AJ$31))),OUL$28,OUL$38),OUL$28))</f>
        <v>0</v>
      </c>
      <c r="OUO53" s="775">
        <f t="shared" si="7432"/>
        <v>0</v>
      </c>
      <c r="OUP53" s="775">
        <f t="shared" ref="OUP53" si="7433">IF(OR(OUN26&lt;$C$18,OUN26&gt;($C$18+9)),0,IF($F$2=1,IF($F$53&lt;(INDEX($G$33:$AJ$33,MATCH($E$18,$G$31:$AJ$31))),OUN$28,OUN$38),OUN$28))</f>
        <v>0</v>
      </c>
      <c r="OUQ53" s="775">
        <f t="shared" ref="OUQ53:OUR53" si="7434">IF(OR(OUO26&lt;$C$18,OUO26&gt;($C$18+9)),0,IF($F$2=1,IF($F$53&lt;(INDEX($G$33:$AJ$33,MATCH($E$18,$G$31:$AJ$31))),OUO$28,OUO$38),OUO$28))</f>
        <v>0</v>
      </c>
      <c r="OUR53" s="775">
        <f t="shared" si="7434"/>
        <v>0</v>
      </c>
      <c r="OUS53" s="775">
        <f t="shared" ref="OUS53" si="7435">IF(OR(OUQ26&lt;$C$18,OUQ26&gt;($C$18+9)),0,IF($F$2=1,IF($F$53&lt;(INDEX($G$33:$AJ$33,MATCH($E$18,$G$31:$AJ$31))),OUQ$28,OUQ$38),OUQ$28))</f>
        <v>0</v>
      </c>
      <c r="OUT53" s="775">
        <f t="shared" ref="OUT53:OUU53" si="7436">IF(OR(OUR26&lt;$C$18,OUR26&gt;($C$18+9)),0,IF($F$2=1,IF($F$53&lt;(INDEX($G$33:$AJ$33,MATCH($E$18,$G$31:$AJ$31))),OUR$28,OUR$38),OUR$28))</f>
        <v>0</v>
      </c>
      <c r="OUU53" s="775">
        <f t="shared" si="7436"/>
        <v>0</v>
      </c>
      <c r="OUV53" s="775">
        <f t="shared" ref="OUV53" si="7437">IF(OR(OUT26&lt;$C$18,OUT26&gt;($C$18+9)),0,IF($F$2=1,IF($F$53&lt;(INDEX($G$33:$AJ$33,MATCH($E$18,$G$31:$AJ$31))),OUT$28,OUT$38),OUT$28))</f>
        <v>0</v>
      </c>
      <c r="OUW53" s="775">
        <f t="shared" ref="OUW53:OUX53" si="7438">IF(OR(OUU26&lt;$C$18,OUU26&gt;($C$18+9)),0,IF($F$2=1,IF($F$53&lt;(INDEX($G$33:$AJ$33,MATCH($E$18,$G$31:$AJ$31))),OUU$28,OUU$38),OUU$28))</f>
        <v>0</v>
      </c>
      <c r="OUX53" s="775">
        <f t="shared" si="7438"/>
        <v>0</v>
      </c>
      <c r="OUY53" s="775">
        <f t="shared" ref="OUY53" si="7439">IF(OR(OUW26&lt;$C$18,OUW26&gt;($C$18+9)),0,IF($F$2=1,IF($F$53&lt;(INDEX($G$33:$AJ$33,MATCH($E$18,$G$31:$AJ$31))),OUW$28,OUW$38),OUW$28))</f>
        <v>0</v>
      </c>
      <c r="OUZ53" s="775">
        <f t="shared" ref="OUZ53:OVA53" si="7440">IF(OR(OUX26&lt;$C$18,OUX26&gt;($C$18+9)),0,IF($F$2=1,IF($F$53&lt;(INDEX($G$33:$AJ$33,MATCH($E$18,$G$31:$AJ$31))),OUX$28,OUX$38),OUX$28))</f>
        <v>0</v>
      </c>
      <c r="OVA53" s="775">
        <f t="shared" si="7440"/>
        <v>0</v>
      </c>
      <c r="OVB53" s="775">
        <f t="shared" ref="OVB53" si="7441">IF(OR(OUZ26&lt;$C$18,OUZ26&gt;($C$18+9)),0,IF($F$2=1,IF($F$53&lt;(INDEX($G$33:$AJ$33,MATCH($E$18,$G$31:$AJ$31))),OUZ$28,OUZ$38),OUZ$28))</f>
        <v>0</v>
      </c>
      <c r="OVC53" s="775">
        <f t="shared" ref="OVC53:OVD53" si="7442">IF(OR(OVA26&lt;$C$18,OVA26&gt;($C$18+9)),0,IF($F$2=1,IF($F$53&lt;(INDEX($G$33:$AJ$33,MATCH($E$18,$G$31:$AJ$31))),OVA$28,OVA$38),OVA$28))</f>
        <v>0</v>
      </c>
      <c r="OVD53" s="775">
        <f t="shared" si="7442"/>
        <v>0</v>
      </c>
      <c r="OVE53" s="775">
        <f t="shared" ref="OVE53" si="7443">IF(OR(OVC26&lt;$C$18,OVC26&gt;($C$18+9)),0,IF($F$2=1,IF($F$53&lt;(INDEX($G$33:$AJ$33,MATCH($E$18,$G$31:$AJ$31))),OVC$28,OVC$38),OVC$28))</f>
        <v>0</v>
      </c>
      <c r="OVF53" s="775">
        <f t="shared" ref="OVF53:OVG53" si="7444">IF(OR(OVD26&lt;$C$18,OVD26&gt;($C$18+9)),0,IF($F$2=1,IF($F$53&lt;(INDEX($G$33:$AJ$33,MATCH($E$18,$G$31:$AJ$31))),OVD$28,OVD$38),OVD$28))</f>
        <v>0</v>
      </c>
      <c r="OVG53" s="775">
        <f t="shared" si="7444"/>
        <v>0</v>
      </c>
      <c r="OVH53" s="775">
        <f t="shared" ref="OVH53" si="7445">IF(OR(OVF26&lt;$C$18,OVF26&gt;($C$18+9)),0,IF($F$2=1,IF($F$53&lt;(INDEX($G$33:$AJ$33,MATCH($E$18,$G$31:$AJ$31))),OVF$28,OVF$38),OVF$28))</f>
        <v>0</v>
      </c>
      <c r="OVI53" s="775">
        <f t="shared" ref="OVI53:OVJ53" si="7446">IF(OR(OVG26&lt;$C$18,OVG26&gt;($C$18+9)),0,IF($F$2=1,IF($F$53&lt;(INDEX($G$33:$AJ$33,MATCH($E$18,$G$31:$AJ$31))),OVG$28,OVG$38),OVG$28))</f>
        <v>0</v>
      </c>
      <c r="OVJ53" s="775">
        <f t="shared" si="7446"/>
        <v>0</v>
      </c>
      <c r="OVK53" s="775">
        <f t="shared" ref="OVK53" si="7447">IF(OR(OVI26&lt;$C$18,OVI26&gt;($C$18+9)),0,IF($F$2=1,IF($F$53&lt;(INDEX($G$33:$AJ$33,MATCH($E$18,$G$31:$AJ$31))),OVI$28,OVI$38),OVI$28))</f>
        <v>0</v>
      </c>
      <c r="OVL53" s="775">
        <f t="shared" ref="OVL53:OVM53" si="7448">IF(OR(OVJ26&lt;$C$18,OVJ26&gt;($C$18+9)),0,IF($F$2=1,IF($F$53&lt;(INDEX($G$33:$AJ$33,MATCH($E$18,$G$31:$AJ$31))),OVJ$28,OVJ$38),OVJ$28))</f>
        <v>0</v>
      </c>
      <c r="OVM53" s="775">
        <f t="shared" si="7448"/>
        <v>0</v>
      </c>
      <c r="OVN53" s="775">
        <f t="shared" ref="OVN53" si="7449">IF(OR(OVL26&lt;$C$18,OVL26&gt;($C$18+9)),0,IF($F$2=1,IF($F$53&lt;(INDEX($G$33:$AJ$33,MATCH($E$18,$G$31:$AJ$31))),OVL$28,OVL$38),OVL$28))</f>
        <v>0</v>
      </c>
      <c r="OVO53" s="775">
        <f t="shared" ref="OVO53:OVP53" si="7450">IF(OR(OVM26&lt;$C$18,OVM26&gt;($C$18+9)),0,IF($F$2=1,IF($F$53&lt;(INDEX($G$33:$AJ$33,MATCH($E$18,$G$31:$AJ$31))),OVM$28,OVM$38),OVM$28))</f>
        <v>0</v>
      </c>
      <c r="OVP53" s="775">
        <f t="shared" si="7450"/>
        <v>0</v>
      </c>
      <c r="OVQ53" s="775">
        <f t="shared" ref="OVQ53" si="7451">IF(OR(OVO26&lt;$C$18,OVO26&gt;($C$18+9)),0,IF($F$2=1,IF($F$53&lt;(INDEX($G$33:$AJ$33,MATCH($E$18,$G$31:$AJ$31))),OVO$28,OVO$38),OVO$28))</f>
        <v>0</v>
      </c>
      <c r="OVR53" s="775">
        <f t="shared" ref="OVR53:OVS53" si="7452">IF(OR(OVP26&lt;$C$18,OVP26&gt;($C$18+9)),0,IF($F$2=1,IF($F$53&lt;(INDEX($G$33:$AJ$33,MATCH($E$18,$G$31:$AJ$31))),OVP$28,OVP$38),OVP$28))</f>
        <v>0</v>
      </c>
      <c r="OVS53" s="775">
        <f t="shared" si="7452"/>
        <v>0</v>
      </c>
      <c r="OVT53" s="775">
        <f t="shared" ref="OVT53" si="7453">IF(OR(OVR26&lt;$C$18,OVR26&gt;($C$18+9)),0,IF($F$2=1,IF($F$53&lt;(INDEX($G$33:$AJ$33,MATCH($E$18,$G$31:$AJ$31))),OVR$28,OVR$38),OVR$28))</f>
        <v>0</v>
      </c>
      <c r="OVU53" s="775">
        <f t="shared" ref="OVU53:OVV53" si="7454">IF(OR(OVS26&lt;$C$18,OVS26&gt;($C$18+9)),0,IF($F$2=1,IF($F$53&lt;(INDEX($G$33:$AJ$33,MATCH($E$18,$G$31:$AJ$31))),OVS$28,OVS$38),OVS$28))</f>
        <v>0</v>
      </c>
      <c r="OVV53" s="775">
        <f t="shared" si="7454"/>
        <v>0</v>
      </c>
      <c r="OVW53" s="775">
        <f t="shared" ref="OVW53" si="7455">IF(OR(OVU26&lt;$C$18,OVU26&gt;($C$18+9)),0,IF($F$2=1,IF($F$53&lt;(INDEX($G$33:$AJ$33,MATCH($E$18,$G$31:$AJ$31))),OVU$28,OVU$38),OVU$28))</f>
        <v>0</v>
      </c>
      <c r="OVX53" s="775">
        <f t="shared" ref="OVX53:OVY53" si="7456">IF(OR(OVV26&lt;$C$18,OVV26&gt;($C$18+9)),0,IF($F$2=1,IF($F$53&lt;(INDEX($G$33:$AJ$33,MATCH($E$18,$G$31:$AJ$31))),OVV$28,OVV$38),OVV$28))</f>
        <v>0</v>
      </c>
      <c r="OVY53" s="775">
        <f t="shared" si="7456"/>
        <v>0</v>
      </c>
      <c r="OVZ53" s="775">
        <f t="shared" ref="OVZ53" si="7457">IF(OR(OVX26&lt;$C$18,OVX26&gt;($C$18+9)),0,IF($F$2=1,IF($F$53&lt;(INDEX($G$33:$AJ$33,MATCH($E$18,$G$31:$AJ$31))),OVX$28,OVX$38),OVX$28))</f>
        <v>0</v>
      </c>
      <c r="OWA53" s="775">
        <f t="shared" ref="OWA53:OWB53" si="7458">IF(OR(OVY26&lt;$C$18,OVY26&gt;($C$18+9)),0,IF($F$2=1,IF($F$53&lt;(INDEX($G$33:$AJ$33,MATCH($E$18,$G$31:$AJ$31))),OVY$28,OVY$38),OVY$28))</f>
        <v>0</v>
      </c>
      <c r="OWB53" s="775">
        <f t="shared" si="7458"/>
        <v>0</v>
      </c>
      <c r="OWC53" s="775">
        <f t="shared" ref="OWC53" si="7459">IF(OR(OWA26&lt;$C$18,OWA26&gt;($C$18+9)),0,IF($F$2=1,IF($F$53&lt;(INDEX($G$33:$AJ$33,MATCH($E$18,$G$31:$AJ$31))),OWA$28,OWA$38),OWA$28))</f>
        <v>0</v>
      </c>
      <c r="OWD53" s="775">
        <f t="shared" ref="OWD53:OWE53" si="7460">IF(OR(OWB26&lt;$C$18,OWB26&gt;($C$18+9)),0,IF($F$2=1,IF($F$53&lt;(INDEX($G$33:$AJ$33,MATCH($E$18,$G$31:$AJ$31))),OWB$28,OWB$38),OWB$28))</f>
        <v>0</v>
      </c>
      <c r="OWE53" s="775">
        <f t="shared" si="7460"/>
        <v>0</v>
      </c>
      <c r="OWF53" s="775">
        <f t="shared" ref="OWF53" si="7461">IF(OR(OWD26&lt;$C$18,OWD26&gt;($C$18+9)),0,IF($F$2=1,IF($F$53&lt;(INDEX($G$33:$AJ$33,MATCH($E$18,$G$31:$AJ$31))),OWD$28,OWD$38),OWD$28))</f>
        <v>0</v>
      </c>
      <c r="OWG53" s="775">
        <f t="shared" ref="OWG53:OWH53" si="7462">IF(OR(OWE26&lt;$C$18,OWE26&gt;($C$18+9)),0,IF($F$2=1,IF($F$53&lt;(INDEX($G$33:$AJ$33,MATCH($E$18,$G$31:$AJ$31))),OWE$28,OWE$38),OWE$28))</f>
        <v>0</v>
      </c>
      <c r="OWH53" s="775">
        <f t="shared" si="7462"/>
        <v>0</v>
      </c>
      <c r="OWI53" s="775">
        <f t="shared" ref="OWI53" si="7463">IF(OR(OWG26&lt;$C$18,OWG26&gt;($C$18+9)),0,IF($F$2=1,IF($F$53&lt;(INDEX($G$33:$AJ$33,MATCH($E$18,$G$31:$AJ$31))),OWG$28,OWG$38),OWG$28))</f>
        <v>0</v>
      </c>
      <c r="OWJ53" s="775">
        <f t="shared" ref="OWJ53:OWK53" si="7464">IF(OR(OWH26&lt;$C$18,OWH26&gt;($C$18+9)),0,IF($F$2=1,IF($F$53&lt;(INDEX($G$33:$AJ$33,MATCH($E$18,$G$31:$AJ$31))),OWH$28,OWH$38),OWH$28))</f>
        <v>0</v>
      </c>
      <c r="OWK53" s="775">
        <f t="shared" si="7464"/>
        <v>0</v>
      </c>
      <c r="OWL53" s="775">
        <f t="shared" ref="OWL53" si="7465">IF(OR(OWJ26&lt;$C$18,OWJ26&gt;($C$18+9)),0,IF($F$2=1,IF($F$53&lt;(INDEX($G$33:$AJ$33,MATCH($E$18,$G$31:$AJ$31))),OWJ$28,OWJ$38),OWJ$28))</f>
        <v>0</v>
      </c>
      <c r="OWM53" s="775">
        <f t="shared" ref="OWM53:OWN53" si="7466">IF(OR(OWK26&lt;$C$18,OWK26&gt;($C$18+9)),0,IF($F$2=1,IF($F$53&lt;(INDEX($G$33:$AJ$33,MATCH($E$18,$G$31:$AJ$31))),OWK$28,OWK$38),OWK$28))</f>
        <v>0</v>
      </c>
      <c r="OWN53" s="775">
        <f t="shared" si="7466"/>
        <v>0</v>
      </c>
      <c r="OWO53" s="775">
        <f t="shared" ref="OWO53" si="7467">IF(OR(OWM26&lt;$C$18,OWM26&gt;($C$18+9)),0,IF($F$2=1,IF($F$53&lt;(INDEX($G$33:$AJ$33,MATCH($E$18,$G$31:$AJ$31))),OWM$28,OWM$38),OWM$28))</f>
        <v>0</v>
      </c>
      <c r="OWP53" s="775">
        <f t="shared" ref="OWP53:OWQ53" si="7468">IF(OR(OWN26&lt;$C$18,OWN26&gt;($C$18+9)),0,IF($F$2=1,IF($F$53&lt;(INDEX($G$33:$AJ$33,MATCH($E$18,$G$31:$AJ$31))),OWN$28,OWN$38),OWN$28))</f>
        <v>0</v>
      </c>
      <c r="OWQ53" s="775">
        <f t="shared" si="7468"/>
        <v>0</v>
      </c>
      <c r="OWR53" s="775">
        <f t="shared" ref="OWR53" si="7469">IF(OR(OWP26&lt;$C$18,OWP26&gt;($C$18+9)),0,IF($F$2=1,IF($F$53&lt;(INDEX($G$33:$AJ$33,MATCH($E$18,$G$31:$AJ$31))),OWP$28,OWP$38),OWP$28))</f>
        <v>0</v>
      </c>
      <c r="OWS53" s="775">
        <f t="shared" ref="OWS53:OWT53" si="7470">IF(OR(OWQ26&lt;$C$18,OWQ26&gt;($C$18+9)),0,IF($F$2=1,IF($F$53&lt;(INDEX($G$33:$AJ$33,MATCH($E$18,$G$31:$AJ$31))),OWQ$28,OWQ$38),OWQ$28))</f>
        <v>0</v>
      </c>
      <c r="OWT53" s="775">
        <f t="shared" si="7470"/>
        <v>0</v>
      </c>
      <c r="OWU53" s="775">
        <f t="shared" ref="OWU53" si="7471">IF(OR(OWS26&lt;$C$18,OWS26&gt;($C$18+9)),0,IF($F$2=1,IF($F$53&lt;(INDEX($G$33:$AJ$33,MATCH($E$18,$G$31:$AJ$31))),OWS$28,OWS$38),OWS$28))</f>
        <v>0</v>
      </c>
      <c r="OWV53" s="775">
        <f t="shared" ref="OWV53:OWW53" si="7472">IF(OR(OWT26&lt;$C$18,OWT26&gt;($C$18+9)),0,IF($F$2=1,IF($F$53&lt;(INDEX($G$33:$AJ$33,MATCH($E$18,$G$31:$AJ$31))),OWT$28,OWT$38),OWT$28))</f>
        <v>0</v>
      </c>
      <c r="OWW53" s="775">
        <f t="shared" si="7472"/>
        <v>0</v>
      </c>
      <c r="OWX53" s="775">
        <f t="shared" ref="OWX53" si="7473">IF(OR(OWV26&lt;$C$18,OWV26&gt;($C$18+9)),0,IF($F$2=1,IF($F$53&lt;(INDEX($G$33:$AJ$33,MATCH($E$18,$G$31:$AJ$31))),OWV$28,OWV$38),OWV$28))</f>
        <v>0</v>
      </c>
      <c r="OWY53" s="775">
        <f t="shared" ref="OWY53:OWZ53" si="7474">IF(OR(OWW26&lt;$C$18,OWW26&gt;($C$18+9)),0,IF($F$2=1,IF($F$53&lt;(INDEX($G$33:$AJ$33,MATCH($E$18,$G$31:$AJ$31))),OWW$28,OWW$38),OWW$28))</f>
        <v>0</v>
      </c>
      <c r="OWZ53" s="775">
        <f t="shared" si="7474"/>
        <v>0</v>
      </c>
      <c r="OXA53" s="775">
        <f t="shared" ref="OXA53" si="7475">IF(OR(OWY26&lt;$C$18,OWY26&gt;($C$18+9)),0,IF($F$2=1,IF($F$53&lt;(INDEX($G$33:$AJ$33,MATCH($E$18,$G$31:$AJ$31))),OWY$28,OWY$38),OWY$28))</f>
        <v>0</v>
      </c>
      <c r="OXB53" s="775">
        <f t="shared" ref="OXB53:OXC53" si="7476">IF(OR(OWZ26&lt;$C$18,OWZ26&gt;($C$18+9)),0,IF($F$2=1,IF($F$53&lt;(INDEX($G$33:$AJ$33,MATCH($E$18,$G$31:$AJ$31))),OWZ$28,OWZ$38),OWZ$28))</f>
        <v>0</v>
      </c>
      <c r="OXC53" s="775">
        <f t="shared" si="7476"/>
        <v>0</v>
      </c>
      <c r="OXD53" s="775">
        <f t="shared" ref="OXD53" si="7477">IF(OR(OXB26&lt;$C$18,OXB26&gt;($C$18+9)),0,IF($F$2=1,IF($F$53&lt;(INDEX($G$33:$AJ$33,MATCH($E$18,$G$31:$AJ$31))),OXB$28,OXB$38),OXB$28))</f>
        <v>0</v>
      </c>
      <c r="OXE53" s="775">
        <f t="shared" ref="OXE53:OXF53" si="7478">IF(OR(OXC26&lt;$C$18,OXC26&gt;($C$18+9)),0,IF($F$2=1,IF($F$53&lt;(INDEX($G$33:$AJ$33,MATCH($E$18,$G$31:$AJ$31))),OXC$28,OXC$38),OXC$28))</f>
        <v>0</v>
      </c>
      <c r="OXF53" s="775">
        <f t="shared" si="7478"/>
        <v>0</v>
      </c>
      <c r="OXG53" s="775">
        <f t="shared" ref="OXG53" si="7479">IF(OR(OXE26&lt;$C$18,OXE26&gt;($C$18+9)),0,IF($F$2=1,IF($F$53&lt;(INDEX($G$33:$AJ$33,MATCH($E$18,$G$31:$AJ$31))),OXE$28,OXE$38),OXE$28))</f>
        <v>0</v>
      </c>
      <c r="OXH53" s="775">
        <f t="shared" ref="OXH53:OXI53" si="7480">IF(OR(OXF26&lt;$C$18,OXF26&gt;($C$18+9)),0,IF($F$2=1,IF($F$53&lt;(INDEX($G$33:$AJ$33,MATCH($E$18,$G$31:$AJ$31))),OXF$28,OXF$38),OXF$28))</f>
        <v>0</v>
      </c>
      <c r="OXI53" s="775">
        <f t="shared" si="7480"/>
        <v>0</v>
      </c>
      <c r="OXJ53" s="775">
        <f t="shared" ref="OXJ53" si="7481">IF(OR(OXH26&lt;$C$18,OXH26&gt;($C$18+9)),0,IF($F$2=1,IF($F$53&lt;(INDEX($G$33:$AJ$33,MATCH($E$18,$G$31:$AJ$31))),OXH$28,OXH$38),OXH$28))</f>
        <v>0</v>
      </c>
      <c r="OXK53" s="775">
        <f t="shared" ref="OXK53:OXL53" si="7482">IF(OR(OXI26&lt;$C$18,OXI26&gt;($C$18+9)),0,IF($F$2=1,IF($F$53&lt;(INDEX($G$33:$AJ$33,MATCH($E$18,$G$31:$AJ$31))),OXI$28,OXI$38),OXI$28))</f>
        <v>0</v>
      </c>
      <c r="OXL53" s="775">
        <f t="shared" si="7482"/>
        <v>0</v>
      </c>
      <c r="OXM53" s="775">
        <f t="shared" ref="OXM53" si="7483">IF(OR(OXK26&lt;$C$18,OXK26&gt;($C$18+9)),0,IF($F$2=1,IF($F$53&lt;(INDEX($G$33:$AJ$33,MATCH($E$18,$G$31:$AJ$31))),OXK$28,OXK$38),OXK$28))</f>
        <v>0</v>
      </c>
      <c r="OXN53" s="775">
        <f t="shared" ref="OXN53:OXO53" si="7484">IF(OR(OXL26&lt;$C$18,OXL26&gt;($C$18+9)),0,IF($F$2=1,IF($F$53&lt;(INDEX($G$33:$AJ$33,MATCH($E$18,$G$31:$AJ$31))),OXL$28,OXL$38),OXL$28))</f>
        <v>0</v>
      </c>
      <c r="OXO53" s="775">
        <f t="shared" si="7484"/>
        <v>0</v>
      </c>
      <c r="OXP53" s="775">
        <f t="shared" ref="OXP53" si="7485">IF(OR(OXN26&lt;$C$18,OXN26&gt;($C$18+9)),0,IF($F$2=1,IF($F$53&lt;(INDEX($G$33:$AJ$33,MATCH($E$18,$G$31:$AJ$31))),OXN$28,OXN$38),OXN$28))</f>
        <v>0</v>
      </c>
      <c r="OXQ53" s="775">
        <f t="shared" ref="OXQ53:OXR53" si="7486">IF(OR(OXO26&lt;$C$18,OXO26&gt;($C$18+9)),0,IF($F$2=1,IF($F$53&lt;(INDEX($G$33:$AJ$33,MATCH($E$18,$G$31:$AJ$31))),OXO$28,OXO$38),OXO$28))</f>
        <v>0</v>
      </c>
      <c r="OXR53" s="775">
        <f t="shared" si="7486"/>
        <v>0</v>
      </c>
      <c r="OXS53" s="775">
        <f t="shared" ref="OXS53" si="7487">IF(OR(OXQ26&lt;$C$18,OXQ26&gt;($C$18+9)),0,IF($F$2=1,IF($F$53&lt;(INDEX($G$33:$AJ$33,MATCH($E$18,$G$31:$AJ$31))),OXQ$28,OXQ$38),OXQ$28))</f>
        <v>0</v>
      </c>
      <c r="OXT53" s="775">
        <f t="shared" ref="OXT53:OXU53" si="7488">IF(OR(OXR26&lt;$C$18,OXR26&gt;($C$18+9)),0,IF($F$2=1,IF($F$53&lt;(INDEX($G$33:$AJ$33,MATCH($E$18,$G$31:$AJ$31))),OXR$28,OXR$38),OXR$28))</f>
        <v>0</v>
      </c>
      <c r="OXU53" s="775">
        <f t="shared" si="7488"/>
        <v>0</v>
      </c>
      <c r="OXV53" s="775">
        <f t="shared" ref="OXV53" si="7489">IF(OR(OXT26&lt;$C$18,OXT26&gt;($C$18+9)),0,IF($F$2=1,IF($F$53&lt;(INDEX($G$33:$AJ$33,MATCH($E$18,$G$31:$AJ$31))),OXT$28,OXT$38),OXT$28))</f>
        <v>0</v>
      </c>
      <c r="OXW53" s="775">
        <f t="shared" ref="OXW53:OXX53" si="7490">IF(OR(OXU26&lt;$C$18,OXU26&gt;($C$18+9)),0,IF($F$2=1,IF($F$53&lt;(INDEX($G$33:$AJ$33,MATCH($E$18,$G$31:$AJ$31))),OXU$28,OXU$38),OXU$28))</f>
        <v>0</v>
      </c>
      <c r="OXX53" s="775">
        <f t="shared" si="7490"/>
        <v>0</v>
      </c>
      <c r="OXY53" s="775">
        <f t="shared" ref="OXY53" si="7491">IF(OR(OXW26&lt;$C$18,OXW26&gt;($C$18+9)),0,IF($F$2=1,IF($F$53&lt;(INDEX($G$33:$AJ$33,MATCH($E$18,$G$31:$AJ$31))),OXW$28,OXW$38),OXW$28))</f>
        <v>0</v>
      </c>
      <c r="OXZ53" s="775">
        <f t="shared" ref="OXZ53:OYA53" si="7492">IF(OR(OXX26&lt;$C$18,OXX26&gt;($C$18+9)),0,IF($F$2=1,IF($F$53&lt;(INDEX($G$33:$AJ$33,MATCH($E$18,$G$31:$AJ$31))),OXX$28,OXX$38),OXX$28))</f>
        <v>0</v>
      </c>
      <c r="OYA53" s="775">
        <f t="shared" si="7492"/>
        <v>0</v>
      </c>
      <c r="OYB53" s="775">
        <f t="shared" ref="OYB53" si="7493">IF(OR(OXZ26&lt;$C$18,OXZ26&gt;($C$18+9)),0,IF($F$2=1,IF($F$53&lt;(INDEX($G$33:$AJ$33,MATCH($E$18,$G$31:$AJ$31))),OXZ$28,OXZ$38),OXZ$28))</f>
        <v>0</v>
      </c>
      <c r="OYC53" s="775">
        <f t="shared" ref="OYC53:OYD53" si="7494">IF(OR(OYA26&lt;$C$18,OYA26&gt;($C$18+9)),0,IF($F$2=1,IF($F$53&lt;(INDEX($G$33:$AJ$33,MATCH($E$18,$G$31:$AJ$31))),OYA$28,OYA$38),OYA$28))</f>
        <v>0</v>
      </c>
      <c r="OYD53" s="775">
        <f t="shared" si="7494"/>
        <v>0</v>
      </c>
      <c r="OYE53" s="775">
        <f t="shared" ref="OYE53" si="7495">IF(OR(OYC26&lt;$C$18,OYC26&gt;($C$18+9)),0,IF($F$2=1,IF($F$53&lt;(INDEX($G$33:$AJ$33,MATCH($E$18,$G$31:$AJ$31))),OYC$28,OYC$38),OYC$28))</f>
        <v>0</v>
      </c>
      <c r="OYF53" s="775">
        <f t="shared" ref="OYF53:OYG53" si="7496">IF(OR(OYD26&lt;$C$18,OYD26&gt;($C$18+9)),0,IF($F$2=1,IF($F$53&lt;(INDEX($G$33:$AJ$33,MATCH($E$18,$G$31:$AJ$31))),OYD$28,OYD$38),OYD$28))</f>
        <v>0</v>
      </c>
      <c r="OYG53" s="775">
        <f t="shared" si="7496"/>
        <v>0</v>
      </c>
      <c r="OYH53" s="775">
        <f t="shared" ref="OYH53" si="7497">IF(OR(OYF26&lt;$C$18,OYF26&gt;($C$18+9)),0,IF($F$2=1,IF($F$53&lt;(INDEX($G$33:$AJ$33,MATCH($E$18,$G$31:$AJ$31))),OYF$28,OYF$38),OYF$28))</f>
        <v>0</v>
      </c>
      <c r="OYI53" s="775">
        <f t="shared" ref="OYI53:OYJ53" si="7498">IF(OR(OYG26&lt;$C$18,OYG26&gt;($C$18+9)),0,IF($F$2=1,IF($F$53&lt;(INDEX($G$33:$AJ$33,MATCH($E$18,$G$31:$AJ$31))),OYG$28,OYG$38),OYG$28))</f>
        <v>0</v>
      </c>
      <c r="OYJ53" s="775">
        <f t="shared" si="7498"/>
        <v>0</v>
      </c>
      <c r="OYK53" s="775">
        <f t="shared" ref="OYK53" si="7499">IF(OR(OYI26&lt;$C$18,OYI26&gt;($C$18+9)),0,IF($F$2=1,IF($F$53&lt;(INDEX($G$33:$AJ$33,MATCH($E$18,$G$31:$AJ$31))),OYI$28,OYI$38),OYI$28))</f>
        <v>0</v>
      </c>
      <c r="OYL53" s="775">
        <f t="shared" ref="OYL53:OYM53" si="7500">IF(OR(OYJ26&lt;$C$18,OYJ26&gt;($C$18+9)),0,IF($F$2=1,IF($F$53&lt;(INDEX($G$33:$AJ$33,MATCH($E$18,$G$31:$AJ$31))),OYJ$28,OYJ$38),OYJ$28))</f>
        <v>0</v>
      </c>
      <c r="OYM53" s="775">
        <f t="shared" si="7500"/>
        <v>0</v>
      </c>
      <c r="OYN53" s="775">
        <f t="shared" ref="OYN53" si="7501">IF(OR(OYL26&lt;$C$18,OYL26&gt;($C$18+9)),0,IF($F$2=1,IF($F$53&lt;(INDEX($G$33:$AJ$33,MATCH($E$18,$G$31:$AJ$31))),OYL$28,OYL$38),OYL$28))</f>
        <v>0</v>
      </c>
      <c r="OYO53" s="775">
        <f t="shared" ref="OYO53:OYP53" si="7502">IF(OR(OYM26&lt;$C$18,OYM26&gt;($C$18+9)),0,IF($F$2=1,IF($F$53&lt;(INDEX($G$33:$AJ$33,MATCH($E$18,$G$31:$AJ$31))),OYM$28,OYM$38),OYM$28))</f>
        <v>0</v>
      </c>
      <c r="OYP53" s="775">
        <f t="shared" si="7502"/>
        <v>0</v>
      </c>
      <c r="OYQ53" s="775">
        <f t="shared" ref="OYQ53" si="7503">IF(OR(OYO26&lt;$C$18,OYO26&gt;($C$18+9)),0,IF($F$2=1,IF($F$53&lt;(INDEX($G$33:$AJ$33,MATCH($E$18,$G$31:$AJ$31))),OYO$28,OYO$38),OYO$28))</f>
        <v>0</v>
      </c>
      <c r="OYR53" s="775">
        <f t="shared" ref="OYR53:OYS53" si="7504">IF(OR(OYP26&lt;$C$18,OYP26&gt;($C$18+9)),0,IF($F$2=1,IF($F$53&lt;(INDEX($G$33:$AJ$33,MATCH($E$18,$G$31:$AJ$31))),OYP$28,OYP$38),OYP$28))</f>
        <v>0</v>
      </c>
      <c r="OYS53" s="775">
        <f t="shared" si="7504"/>
        <v>0</v>
      </c>
      <c r="OYT53" s="775">
        <f t="shared" ref="OYT53" si="7505">IF(OR(OYR26&lt;$C$18,OYR26&gt;($C$18+9)),0,IF($F$2=1,IF($F$53&lt;(INDEX($G$33:$AJ$33,MATCH($E$18,$G$31:$AJ$31))),OYR$28,OYR$38),OYR$28))</f>
        <v>0</v>
      </c>
      <c r="OYU53" s="775">
        <f t="shared" ref="OYU53:OYV53" si="7506">IF(OR(OYS26&lt;$C$18,OYS26&gt;($C$18+9)),0,IF($F$2=1,IF($F$53&lt;(INDEX($G$33:$AJ$33,MATCH($E$18,$G$31:$AJ$31))),OYS$28,OYS$38),OYS$28))</f>
        <v>0</v>
      </c>
      <c r="OYV53" s="775">
        <f t="shared" si="7506"/>
        <v>0</v>
      </c>
      <c r="OYW53" s="775">
        <f t="shared" ref="OYW53" si="7507">IF(OR(OYU26&lt;$C$18,OYU26&gt;($C$18+9)),0,IF($F$2=1,IF($F$53&lt;(INDEX($G$33:$AJ$33,MATCH($E$18,$G$31:$AJ$31))),OYU$28,OYU$38),OYU$28))</f>
        <v>0</v>
      </c>
      <c r="OYX53" s="775">
        <f t="shared" ref="OYX53:OYY53" si="7508">IF(OR(OYV26&lt;$C$18,OYV26&gt;($C$18+9)),0,IF($F$2=1,IF($F$53&lt;(INDEX($G$33:$AJ$33,MATCH($E$18,$G$31:$AJ$31))),OYV$28,OYV$38),OYV$28))</f>
        <v>0</v>
      </c>
      <c r="OYY53" s="775">
        <f t="shared" si="7508"/>
        <v>0</v>
      </c>
      <c r="OYZ53" s="775">
        <f t="shared" ref="OYZ53" si="7509">IF(OR(OYX26&lt;$C$18,OYX26&gt;($C$18+9)),0,IF($F$2=1,IF($F$53&lt;(INDEX($G$33:$AJ$33,MATCH($E$18,$G$31:$AJ$31))),OYX$28,OYX$38),OYX$28))</f>
        <v>0</v>
      </c>
      <c r="OZA53" s="775">
        <f t="shared" ref="OZA53:OZB53" si="7510">IF(OR(OYY26&lt;$C$18,OYY26&gt;($C$18+9)),0,IF($F$2=1,IF($F$53&lt;(INDEX($G$33:$AJ$33,MATCH($E$18,$G$31:$AJ$31))),OYY$28,OYY$38),OYY$28))</f>
        <v>0</v>
      </c>
      <c r="OZB53" s="775">
        <f t="shared" si="7510"/>
        <v>0</v>
      </c>
      <c r="OZC53" s="775">
        <f t="shared" ref="OZC53" si="7511">IF(OR(OZA26&lt;$C$18,OZA26&gt;($C$18+9)),0,IF($F$2=1,IF($F$53&lt;(INDEX($G$33:$AJ$33,MATCH($E$18,$G$31:$AJ$31))),OZA$28,OZA$38),OZA$28))</f>
        <v>0</v>
      </c>
      <c r="OZD53" s="775">
        <f t="shared" ref="OZD53:OZE53" si="7512">IF(OR(OZB26&lt;$C$18,OZB26&gt;($C$18+9)),0,IF($F$2=1,IF($F$53&lt;(INDEX($G$33:$AJ$33,MATCH($E$18,$G$31:$AJ$31))),OZB$28,OZB$38),OZB$28))</f>
        <v>0</v>
      </c>
      <c r="OZE53" s="775">
        <f t="shared" si="7512"/>
        <v>0</v>
      </c>
      <c r="OZF53" s="775">
        <f t="shared" ref="OZF53" si="7513">IF(OR(OZD26&lt;$C$18,OZD26&gt;($C$18+9)),0,IF($F$2=1,IF($F$53&lt;(INDEX($G$33:$AJ$33,MATCH($E$18,$G$31:$AJ$31))),OZD$28,OZD$38),OZD$28))</f>
        <v>0</v>
      </c>
      <c r="OZG53" s="775">
        <f t="shared" ref="OZG53:OZH53" si="7514">IF(OR(OZE26&lt;$C$18,OZE26&gt;($C$18+9)),0,IF($F$2=1,IF($F$53&lt;(INDEX($G$33:$AJ$33,MATCH($E$18,$G$31:$AJ$31))),OZE$28,OZE$38),OZE$28))</f>
        <v>0</v>
      </c>
      <c r="OZH53" s="775">
        <f t="shared" si="7514"/>
        <v>0</v>
      </c>
      <c r="OZI53" s="775">
        <f t="shared" ref="OZI53" si="7515">IF(OR(OZG26&lt;$C$18,OZG26&gt;($C$18+9)),0,IF($F$2=1,IF($F$53&lt;(INDEX($G$33:$AJ$33,MATCH($E$18,$G$31:$AJ$31))),OZG$28,OZG$38),OZG$28))</f>
        <v>0</v>
      </c>
      <c r="OZJ53" s="775">
        <f t="shared" ref="OZJ53:OZK53" si="7516">IF(OR(OZH26&lt;$C$18,OZH26&gt;($C$18+9)),0,IF($F$2=1,IF($F$53&lt;(INDEX($G$33:$AJ$33,MATCH($E$18,$G$31:$AJ$31))),OZH$28,OZH$38),OZH$28))</f>
        <v>0</v>
      </c>
      <c r="OZK53" s="775">
        <f t="shared" si="7516"/>
        <v>0</v>
      </c>
      <c r="OZL53" s="775">
        <f t="shared" ref="OZL53" si="7517">IF(OR(OZJ26&lt;$C$18,OZJ26&gt;($C$18+9)),0,IF($F$2=1,IF($F$53&lt;(INDEX($G$33:$AJ$33,MATCH($E$18,$G$31:$AJ$31))),OZJ$28,OZJ$38),OZJ$28))</f>
        <v>0</v>
      </c>
      <c r="OZM53" s="775">
        <f t="shared" ref="OZM53:OZN53" si="7518">IF(OR(OZK26&lt;$C$18,OZK26&gt;($C$18+9)),0,IF($F$2=1,IF($F$53&lt;(INDEX($G$33:$AJ$33,MATCH($E$18,$G$31:$AJ$31))),OZK$28,OZK$38),OZK$28))</f>
        <v>0</v>
      </c>
      <c r="OZN53" s="775">
        <f t="shared" si="7518"/>
        <v>0</v>
      </c>
      <c r="OZO53" s="775">
        <f t="shared" ref="OZO53" si="7519">IF(OR(OZM26&lt;$C$18,OZM26&gt;($C$18+9)),0,IF($F$2=1,IF($F$53&lt;(INDEX($G$33:$AJ$33,MATCH($E$18,$G$31:$AJ$31))),OZM$28,OZM$38),OZM$28))</f>
        <v>0</v>
      </c>
      <c r="OZP53" s="775">
        <f t="shared" ref="OZP53:OZQ53" si="7520">IF(OR(OZN26&lt;$C$18,OZN26&gt;($C$18+9)),0,IF($F$2=1,IF($F$53&lt;(INDEX($G$33:$AJ$33,MATCH($E$18,$G$31:$AJ$31))),OZN$28,OZN$38),OZN$28))</f>
        <v>0</v>
      </c>
      <c r="OZQ53" s="775">
        <f t="shared" si="7520"/>
        <v>0</v>
      </c>
      <c r="OZR53" s="775">
        <f t="shared" ref="OZR53" si="7521">IF(OR(OZP26&lt;$C$18,OZP26&gt;($C$18+9)),0,IF($F$2=1,IF($F$53&lt;(INDEX($G$33:$AJ$33,MATCH($E$18,$G$31:$AJ$31))),OZP$28,OZP$38),OZP$28))</f>
        <v>0</v>
      </c>
      <c r="OZS53" s="775">
        <f t="shared" ref="OZS53:OZT53" si="7522">IF(OR(OZQ26&lt;$C$18,OZQ26&gt;($C$18+9)),0,IF($F$2=1,IF($F$53&lt;(INDEX($G$33:$AJ$33,MATCH($E$18,$G$31:$AJ$31))),OZQ$28,OZQ$38),OZQ$28))</f>
        <v>0</v>
      </c>
      <c r="OZT53" s="775">
        <f t="shared" si="7522"/>
        <v>0</v>
      </c>
      <c r="OZU53" s="775">
        <f t="shared" ref="OZU53" si="7523">IF(OR(OZS26&lt;$C$18,OZS26&gt;($C$18+9)),0,IF($F$2=1,IF($F$53&lt;(INDEX($G$33:$AJ$33,MATCH($E$18,$G$31:$AJ$31))),OZS$28,OZS$38),OZS$28))</f>
        <v>0</v>
      </c>
      <c r="OZV53" s="775">
        <f t="shared" ref="OZV53:OZW53" si="7524">IF(OR(OZT26&lt;$C$18,OZT26&gt;($C$18+9)),0,IF($F$2=1,IF($F$53&lt;(INDEX($G$33:$AJ$33,MATCH($E$18,$G$31:$AJ$31))),OZT$28,OZT$38),OZT$28))</f>
        <v>0</v>
      </c>
      <c r="OZW53" s="775">
        <f t="shared" si="7524"/>
        <v>0</v>
      </c>
      <c r="OZX53" s="775">
        <f t="shared" ref="OZX53" si="7525">IF(OR(OZV26&lt;$C$18,OZV26&gt;($C$18+9)),0,IF($F$2=1,IF($F$53&lt;(INDEX($G$33:$AJ$33,MATCH($E$18,$G$31:$AJ$31))),OZV$28,OZV$38),OZV$28))</f>
        <v>0</v>
      </c>
      <c r="OZY53" s="775">
        <f t="shared" ref="OZY53:OZZ53" si="7526">IF(OR(OZW26&lt;$C$18,OZW26&gt;($C$18+9)),0,IF($F$2=1,IF($F$53&lt;(INDEX($G$33:$AJ$33,MATCH($E$18,$G$31:$AJ$31))),OZW$28,OZW$38),OZW$28))</f>
        <v>0</v>
      </c>
      <c r="OZZ53" s="775">
        <f t="shared" si="7526"/>
        <v>0</v>
      </c>
      <c r="PAA53" s="775">
        <f t="shared" ref="PAA53" si="7527">IF(OR(OZY26&lt;$C$18,OZY26&gt;($C$18+9)),0,IF($F$2=1,IF($F$53&lt;(INDEX($G$33:$AJ$33,MATCH($E$18,$G$31:$AJ$31))),OZY$28,OZY$38),OZY$28))</f>
        <v>0</v>
      </c>
      <c r="PAB53" s="775">
        <f t="shared" ref="PAB53:PAC53" si="7528">IF(OR(OZZ26&lt;$C$18,OZZ26&gt;($C$18+9)),0,IF($F$2=1,IF($F$53&lt;(INDEX($G$33:$AJ$33,MATCH($E$18,$G$31:$AJ$31))),OZZ$28,OZZ$38),OZZ$28))</f>
        <v>0</v>
      </c>
      <c r="PAC53" s="775">
        <f t="shared" si="7528"/>
        <v>0</v>
      </c>
      <c r="PAD53" s="775">
        <f t="shared" ref="PAD53" si="7529">IF(OR(PAB26&lt;$C$18,PAB26&gt;($C$18+9)),0,IF($F$2=1,IF($F$53&lt;(INDEX($G$33:$AJ$33,MATCH($E$18,$G$31:$AJ$31))),PAB$28,PAB$38),PAB$28))</f>
        <v>0</v>
      </c>
      <c r="PAE53" s="775">
        <f t="shared" ref="PAE53:PAF53" si="7530">IF(OR(PAC26&lt;$C$18,PAC26&gt;($C$18+9)),0,IF($F$2=1,IF($F$53&lt;(INDEX($G$33:$AJ$33,MATCH($E$18,$G$31:$AJ$31))),PAC$28,PAC$38),PAC$28))</f>
        <v>0</v>
      </c>
      <c r="PAF53" s="775">
        <f t="shared" si="7530"/>
        <v>0</v>
      </c>
      <c r="PAG53" s="775">
        <f t="shared" ref="PAG53" si="7531">IF(OR(PAE26&lt;$C$18,PAE26&gt;($C$18+9)),0,IF($F$2=1,IF($F$53&lt;(INDEX($G$33:$AJ$33,MATCH($E$18,$G$31:$AJ$31))),PAE$28,PAE$38),PAE$28))</f>
        <v>0</v>
      </c>
      <c r="PAH53" s="775">
        <f t="shared" ref="PAH53:PAI53" si="7532">IF(OR(PAF26&lt;$C$18,PAF26&gt;($C$18+9)),0,IF($F$2=1,IF($F$53&lt;(INDEX($G$33:$AJ$33,MATCH($E$18,$G$31:$AJ$31))),PAF$28,PAF$38),PAF$28))</f>
        <v>0</v>
      </c>
      <c r="PAI53" s="775">
        <f t="shared" si="7532"/>
        <v>0</v>
      </c>
      <c r="PAJ53" s="775">
        <f t="shared" ref="PAJ53" si="7533">IF(OR(PAH26&lt;$C$18,PAH26&gt;($C$18+9)),0,IF($F$2=1,IF($F$53&lt;(INDEX($G$33:$AJ$33,MATCH($E$18,$G$31:$AJ$31))),PAH$28,PAH$38),PAH$28))</f>
        <v>0</v>
      </c>
      <c r="PAK53" s="775">
        <f t="shared" ref="PAK53:PAL53" si="7534">IF(OR(PAI26&lt;$C$18,PAI26&gt;($C$18+9)),0,IF($F$2=1,IF($F$53&lt;(INDEX($G$33:$AJ$33,MATCH($E$18,$G$31:$AJ$31))),PAI$28,PAI$38),PAI$28))</f>
        <v>0</v>
      </c>
      <c r="PAL53" s="775">
        <f t="shared" si="7534"/>
        <v>0</v>
      </c>
      <c r="PAM53" s="775">
        <f t="shared" ref="PAM53" si="7535">IF(OR(PAK26&lt;$C$18,PAK26&gt;($C$18+9)),0,IF($F$2=1,IF($F$53&lt;(INDEX($G$33:$AJ$33,MATCH($E$18,$G$31:$AJ$31))),PAK$28,PAK$38),PAK$28))</f>
        <v>0</v>
      </c>
      <c r="PAN53" s="775">
        <f t="shared" ref="PAN53:PAO53" si="7536">IF(OR(PAL26&lt;$C$18,PAL26&gt;($C$18+9)),0,IF($F$2=1,IF($F$53&lt;(INDEX($G$33:$AJ$33,MATCH($E$18,$G$31:$AJ$31))),PAL$28,PAL$38),PAL$28))</f>
        <v>0</v>
      </c>
      <c r="PAO53" s="775">
        <f t="shared" si="7536"/>
        <v>0</v>
      </c>
      <c r="PAP53" s="775">
        <f t="shared" ref="PAP53" si="7537">IF(OR(PAN26&lt;$C$18,PAN26&gt;($C$18+9)),0,IF($F$2=1,IF($F$53&lt;(INDEX($G$33:$AJ$33,MATCH($E$18,$G$31:$AJ$31))),PAN$28,PAN$38),PAN$28))</f>
        <v>0</v>
      </c>
      <c r="PAQ53" s="775">
        <f t="shared" ref="PAQ53:PAR53" si="7538">IF(OR(PAO26&lt;$C$18,PAO26&gt;($C$18+9)),0,IF($F$2=1,IF($F$53&lt;(INDEX($G$33:$AJ$33,MATCH($E$18,$G$31:$AJ$31))),PAO$28,PAO$38),PAO$28))</f>
        <v>0</v>
      </c>
      <c r="PAR53" s="775">
        <f t="shared" si="7538"/>
        <v>0</v>
      </c>
      <c r="PAS53" s="775">
        <f t="shared" ref="PAS53" si="7539">IF(OR(PAQ26&lt;$C$18,PAQ26&gt;($C$18+9)),0,IF($F$2=1,IF($F$53&lt;(INDEX($G$33:$AJ$33,MATCH($E$18,$G$31:$AJ$31))),PAQ$28,PAQ$38),PAQ$28))</f>
        <v>0</v>
      </c>
      <c r="PAT53" s="775">
        <f t="shared" ref="PAT53:PAU53" si="7540">IF(OR(PAR26&lt;$C$18,PAR26&gt;($C$18+9)),0,IF($F$2=1,IF($F$53&lt;(INDEX($G$33:$AJ$33,MATCH($E$18,$G$31:$AJ$31))),PAR$28,PAR$38),PAR$28))</f>
        <v>0</v>
      </c>
      <c r="PAU53" s="775">
        <f t="shared" si="7540"/>
        <v>0</v>
      </c>
      <c r="PAV53" s="775">
        <f t="shared" ref="PAV53" si="7541">IF(OR(PAT26&lt;$C$18,PAT26&gt;($C$18+9)),0,IF($F$2=1,IF($F$53&lt;(INDEX($G$33:$AJ$33,MATCH($E$18,$G$31:$AJ$31))),PAT$28,PAT$38),PAT$28))</f>
        <v>0</v>
      </c>
      <c r="PAW53" s="775">
        <f t="shared" ref="PAW53:PAX53" si="7542">IF(OR(PAU26&lt;$C$18,PAU26&gt;($C$18+9)),0,IF($F$2=1,IF($F$53&lt;(INDEX($G$33:$AJ$33,MATCH($E$18,$G$31:$AJ$31))),PAU$28,PAU$38),PAU$28))</f>
        <v>0</v>
      </c>
      <c r="PAX53" s="775">
        <f t="shared" si="7542"/>
        <v>0</v>
      </c>
      <c r="PAY53" s="775">
        <f t="shared" ref="PAY53" si="7543">IF(OR(PAW26&lt;$C$18,PAW26&gt;($C$18+9)),0,IF($F$2=1,IF($F$53&lt;(INDEX($G$33:$AJ$33,MATCH($E$18,$G$31:$AJ$31))),PAW$28,PAW$38),PAW$28))</f>
        <v>0</v>
      </c>
      <c r="PAZ53" s="775">
        <f t="shared" ref="PAZ53:PBA53" si="7544">IF(OR(PAX26&lt;$C$18,PAX26&gt;($C$18+9)),0,IF($F$2=1,IF($F$53&lt;(INDEX($G$33:$AJ$33,MATCH($E$18,$G$31:$AJ$31))),PAX$28,PAX$38),PAX$28))</f>
        <v>0</v>
      </c>
      <c r="PBA53" s="775">
        <f t="shared" si="7544"/>
        <v>0</v>
      </c>
      <c r="PBB53" s="775">
        <f t="shared" ref="PBB53" si="7545">IF(OR(PAZ26&lt;$C$18,PAZ26&gt;($C$18+9)),0,IF($F$2=1,IF($F$53&lt;(INDEX($G$33:$AJ$33,MATCH($E$18,$G$31:$AJ$31))),PAZ$28,PAZ$38),PAZ$28))</f>
        <v>0</v>
      </c>
      <c r="PBC53" s="775">
        <f t="shared" ref="PBC53:PBD53" si="7546">IF(OR(PBA26&lt;$C$18,PBA26&gt;($C$18+9)),0,IF($F$2=1,IF($F$53&lt;(INDEX($G$33:$AJ$33,MATCH($E$18,$G$31:$AJ$31))),PBA$28,PBA$38),PBA$28))</f>
        <v>0</v>
      </c>
      <c r="PBD53" s="775">
        <f t="shared" si="7546"/>
        <v>0</v>
      </c>
      <c r="PBE53" s="775">
        <f t="shared" ref="PBE53" si="7547">IF(OR(PBC26&lt;$C$18,PBC26&gt;($C$18+9)),0,IF($F$2=1,IF($F$53&lt;(INDEX($G$33:$AJ$33,MATCH($E$18,$G$31:$AJ$31))),PBC$28,PBC$38),PBC$28))</f>
        <v>0</v>
      </c>
      <c r="PBF53" s="775">
        <f t="shared" ref="PBF53:PBG53" si="7548">IF(OR(PBD26&lt;$C$18,PBD26&gt;($C$18+9)),0,IF($F$2=1,IF($F$53&lt;(INDEX($G$33:$AJ$33,MATCH($E$18,$G$31:$AJ$31))),PBD$28,PBD$38),PBD$28))</f>
        <v>0</v>
      </c>
      <c r="PBG53" s="775">
        <f t="shared" si="7548"/>
        <v>0</v>
      </c>
      <c r="PBH53" s="775">
        <f t="shared" ref="PBH53" si="7549">IF(OR(PBF26&lt;$C$18,PBF26&gt;($C$18+9)),0,IF($F$2=1,IF($F$53&lt;(INDEX($G$33:$AJ$33,MATCH($E$18,$G$31:$AJ$31))),PBF$28,PBF$38),PBF$28))</f>
        <v>0</v>
      </c>
      <c r="PBI53" s="775">
        <f t="shared" ref="PBI53:PBJ53" si="7550">IF(OR(PBG26&lt;$C$18,PBG26&gt;($C$18+9)),0,IF($F$2=1,IF($F$53&lt;(INDEX($G$33:$AJ$33,MATCH($E$18,$G$31:$AJ$31))),PBG$28,PBG$38),PBG$28))</f>
        <v>0</v>
      </c>
      <c r="PBJ53" s="775">
        <f t="shared" si="7550"/>
        <v>0</v>
      </c>
      <c r="PBK53" s="775">
        <f t="shared" ref="PBK53" si="7551">IF(OR(PBI26&lt;$C$18,PBI26&gt;($C$18+9)),0,IF($F$2=1,IF($F$53&lt;(INDEX($G$33:$AJ$33,MATCH($E$18,$G$31:$AJ$31))),PBI$28,PBI$38),PBI$28))</f>
        <v>0</v>
      </c>
      <c r="PBL53" s="775">
        <f t="shared" ref="PBL53:PBM53" si="7552">IF(OR(PBJ26&lt;$C$18,PBJ26&gt;($C$18+9)),0,IF($F$2=1,IF($F$53&lt;(INDEX($G$33:$AJ$33,MATCH($E$18,$G$31:$AJ$31))),PBJ$28,PBJ$38),PBJ$28))</f>
        <v>0</v>
      </c>
      <c r="PBM53" s="775">
        <f t="shared" si="7552"/>
        <v>0</v>
      </c>
      <c r="PBN53" s="775">
        <f t="shared" ref="PBN53" si="7553">IF(OR(PBL26&lt;$C$18,PBL26&gt;($C$18+9)),0,IF($F$2=1,IF($F$53&lt;(INDEX($G$33:$AJ$33,MATCH($E$18,$G$31:$AJ$31))),PBL$28,PBL$38),PBL$28))</f>
        <v>0</v>
      </c>
      <c r="PBO53" s="775">
        <f t="shared" ref="PBO53:PBP53" si="7554">IF(OR(PBM26&lt;$C$18,PBM26&gt;($C$18+9)),0,IF($F$2=1,IF($F$53&lt;(INDEX($G$33:$AJ$33,MATCH($E$18,$G$31:$AJ$31))),PBM$28,PBM$38),PBM$28))</f>
        <v>0</v>
      </c>
      <c r="PBP53" s="775">
        <f t="shared" si="7554"/>
        <v>0</v>
      </c>
      <c r="PBQ53" s="775">
        <f t="shared" ref="PBQ53" si="7555">IF(OR(PBO26&lt;$C$18,PBO26&gt;($C$18+9)),0,IF($F$2=1,IF($F$53&lt;(INDEX($G$33:$AJ$33,MATCH($E$18,$G$31:$AJ$31))),PBO$28,PBO$38),PBO$28))</f>
        <v>0</v>
      </c>
      <c r="PBR53" s="775">
        <f t="shared" ref="PBR53:PBS53" si="7556">IF(OR(PBP26&lt;$C$18,PBP26&gt;($C$18+9)),0,IF($F$2=1,IF($F$53&lt;(INDEX($G$33:$AJ$33,MATCH($E$18,$G$31:$AJ$31))),PBP$28,PBP$38),PBP$28))</f>
        <v>0</v>
      </c>
      <c r="PBS53" s="775">
        <f t="shared" si="7556"/>
        <v>0</v>
      </c>
      <c r="PBT53" s="775">
        <f t="shared" ref="PBT53" si="7557">IF(OR(PBR26&lt;$C$18,PBR26&gt;($C$18+9)),0,IF($F$2=1,IF($F$53&lt;(INDEX($G$33:$AJ$33,MATCH($E$18,$G$31:$AJ$31))),PBR$28,PBR$38),PBR$28))</f>
        <v>0</v>
      </c>
      <c r="PBU53" s="775">
        <f t="shared" ref="PBU53:PBV53" si="7558">IF(OR(PBS26&lt;$C$18,PBS26&gt;($C$18+9)),0,IF($F$2=1,IF($F$53&lt;(INDEX($G$33:$AJ$33,MATCH($E$18,$G$31:$AJ$31))),PBS$28,PBS$38),PBS$28))</f>
        <v>0</v>
      </c>
      <c r="PBV53" s="775">
        <f t="shared" si="7558"/>
        <v>0</v>
      </c>
      <c r="PBW53" s="775">
        <f t="shared" ref="PBW53" si="7559">IF(OR(PBU26&lt;$C$18,PBU26&gt;($C$18+9)),0,IF($F$2=1,IF($F$53&lt;(INDEX($G$33:$AJ$33,MATCH($E$18,$G$31:$AJ$31))),PBU$28,PBU$38),PBU$28))</f>
        <v>0</v>
      </c>
      <c r="PBX53" s="775">
        <f t="shared" ref="PBX53:PBY53" si="7560">IF(OR(PBV26&lt;$C$18,PBV26&gt;($C$18+9)),0,IF($F$2=1,IF($F$53&lt;(INDEX($G$33:$AJ$33,MATCH($E$18,$G$31:$AJ$31))),PBV$28,PBV$38),PBV$28))</f>
        <v>0</v>
      </c>
      <c r="PBY53" s="775">
        <f t="shared" si="7560"/>
        <v>0</v>
      </c>
      <c r="PBZ53" s="775">
        <f t="shared" ref="PBZ53" si="7561">IF(OR(PBX26&lt;$C$18,PBX26&gt;($C$18+9)),0,IF($F$2=1,IF($F$53&lt;(INDEX($G$33:$AJ$33,MATCH($E$18,$G$31:$AJ$31))),PBX$28,PBX$38),PBX$28))</f>
        <v>0</v>
      </c>
      <c r="PCA53" s="775">
        <f t="shared" ref="PCA53:PCB53" si="7562">IF(OR(PBY26&lt;$C$18,PBY26&gt;($C$18+9)),0,IF($F$2=1,IF($F$53&lt;(INDEX($G$33:$AJ$33,MATCH($E$18,$G$31:$AJ$31))),PBY$28,PBY$38),PBY$28))</f>
        <v>0</v>
      </c>
      <c r="PCB53" s="775">
        <f t="shared" si="7562"/>
        <v>0</v>
      </c>
      <c r="PCC53" s="775">
        <f t="shared" ref="PCC53" si="7563">IF(OR(PCA26&lt;$C$18,PCA26&gt;($C$18+9)),0,IF($F$2=1,IF($F$53&lt;(INDEX($G$33:$AJ$33,MATCH($E$18,$G$31:$AJ$31))),PCA$28,PCA$38),PCA$28))</f>
        <v>0</v>
      </c>
      <c r="PCD53" s="775">
        <f t="shared" ref="PCD53:PCE53" si="7564">IF(OR(PCB26&lt;$C$18,PCB26&gt;($C$18+9)),0,IF($F$2=1,IF($F$53&lt;(INDEX($G$33:$AJ$33,MATCH($E$18,$G$31:$AJ$31))),PCB$28,PCB$38),PCB$28))</f>
        <v>0</v>
      </c>
      <c r="PCE53" s="775">
        <f t="shared" si="7564"/>
        <v>0</v>
      </c>
      <c r="PCF53" s="775">
        <f t="shared" ref="PCF53" si="7565">IF(OR(PCD26&lt;$C$18,PCD26&gt;($C$18+9)),0,IF($F$2=1,IF($F$53&lt;(INDEX($G$33:$AJ$33,MATCH($E$18,$G$31:$AJ$31))),PCD$28,PCD$38),PCD$28))</f>
        <v>0</v>
      </c>
      <c r="PCG53" s="775">
        <f t="shared" ref="PCG53:PCH53" si="7566">IF(OR(PCE26&lt;$C$18,PCE26&gt;($C$18+9)),0,IF($F$2=1,IF($F$53&lt;(INDEX($G$33:$AJ$33,MATCH($E$18,$G$31:$AJ$31))),PCE$28,PCE$38),PCE$28))</f>
        <v>0</v>
      </c>
      <c r="PCH53" s="775">
        <f t="shared" si="7566"/>
        <v>0</v>
      </c>
      <c r="PCI53" s="775">
        <f t="shared" ref="PCI53" si="7567">IF(OR(PCG26&lt;$C$18,PCG26&gt;($C$18+9)),0,IF($F$2=1,IF($F$53&lt;(INDEX($G$33:$AJ$33,MATCH($E$18,$G$31:$AJ$31))),PCG$28,PCG$38),PCG$28))</f>
        <v>0</v>
      </c>
      <c r="PCJ53" s="775">
        <f t="shared" ref="PCJ53:PCK53" si="7568">IF(OR(PCH26&lt;$C$18,PCH26&gt;($C$18+9)),0,IF($F$2=1,IF($F$53&lt;(INDEX($G$33:$AJ$33,MATCH($E$18,$G$31:$AJ$31))),PCH$28,PCH$38),PCH$28))</f>
        <v>0</v>
      </c>
      <c r="PCK53" s="775">
        <f t="shared" si="7568"/>
        <v>0</v>
      </c>
      <c r="PCL53" s="775">
        <f t="shared" ref="PCL53" si="7569">IF(OR(PCJ26&lt;$C$18,PCJ26&gt;($C$18+9)),0,IF($F$2=1,IF($F$53&lt;(INDEX($G$33:$AJ$33,MATCH($E$18,$G$31:$AJ$31))),PCJ$28,PCJ$38),PCJ$28))</f>
        <v>0</v>
      </c>
      <c r="PCM53" s="775">
        <f t="shared" ref="PCM53:PCN53" si="7570">IF(OR(PCK26&lt;$C$18,PCK26&gt;($C$18+9)),0,IF($F$2=1,IF($F$53&lt;(INDEX($G$33:$AJ$33,MATCH($E$18,$G$31:$AJ$31))),PCK$28,PCK$38),PCK$28))</f>
        <v>0</v>
      </c>
      <c r="PCN53" s="775">
        <f t="shared" si="7570"/>
        <v>0</v>
      </c>
      <c r="PCO53" s="775">
        <f t="shared" ref="PCO53" si="7571">IF(OR(PCM26&lt;$C$18,PCM26&gt;($C$18+9)),0,IF($F$2=1,IF($F$53&lt;(INDEX($G$33:$AJ$33,MATCH($E$18,$G$31:$AJ$31))),PCM$28,PCM$38),PCM$28))</f>
        <v>0</v>
      </c>
      <c r="PCP53" s="775">
        <f t="shared" ref="PCP53:PCQ53" si="7572">IF(OR(PCN26&lt;$C$18,PCN26&gt;($C$18+9)),0,IF($F$2=1,IF($F$53&lt;(INDEX($G$33:$AJ$33,MATCH($E$18,$G$31:$AJ$31))),PCN$28,PCN$38),PCN$28))</f>
        <v>0</v>
      </c>
      <c r="PCQ53" s="775">
        <f t="shared" si="7572"/>
        <v>0</v>
      </c>
      <c r="PCR53" s="775">
        <f t="shared" ref="PCR53" si="7573">IF(OR(PCP26&lt;$C$18,PCP26&gt;($C$18+9)),0,IF($F$2=1,IF($F$53&lt;(INDEX($G$33:$AJ$33,MATCH($E$18,$G$31:$AJ$31))),PCP$28,PCP$38),PCP$28))</f>
        <v>0</v>
      </c>
      <c r="PCS53" s="775">
        <f t="shared" ref="PCS53:PCT53" si="7574">IF(OR(PCQ26&lt;$C$18,PCQ26&gt;($C$18+9)),0,IF($F$2=1,IF($F$53&lt;(INDEX($G$33:$AJ$33,MATCH($E$18,$G$31:$AJ$31))),PCQ$28,PCQ$38),PCQ$28))</f>
        <v>0</v>
      </c>
      <c r="PCT53" s="775">
        <f t="shared" si="7574"/>
        <v>0</v>
      </c>
      <c r="PCU53" s="775">
        <f t="shared" ref="PCU53" si="7575">IF(OR(PCS26&lt;$C$18,PCS26&gt;($C$18+9)),0,IF($F$2=1,IF($F$53&lt;(INDEX($G$33:$AJ$33,MATCH($E$18,$G$31:$AJ$31))),PCS$28,PCS$38),PCS$28))</f>
        <v>0</v>
      </c>
      <c r="PCV53" s="775">
        <f t="shared" ref="PCV53:PCW53" si="7576">IF(OR(PCT26&lt;$C$18,PCT26&gt;($C$18+9)),0,IF($F$2=1,IF($F$53&lt;(INDEX($G$33:$AJ$33,MATCH($E$18,$G$31:$AJ$31))),PCT$28,PCT$38),PCT$28))</f>
        <v>0</v>
      </c>
      <c r="PCW53" s="775">
        <f t="shared" si="7576"/>
        <v>0</v>
      </c>
      <c r="PCX53" s="775">
        <f t="shared" ref="PCX53" si="7577">IF(OR(PCV26&lt;$C$18,PCV26&gt;($C$18+9)),0,IF($F$2=1,IF($F$53&lt;(INDEX($G$33:$AJ$33,MATCH($E$18,$G$31:$AJ$31))),PCV$28,PCV$38),PCV$28))</f>
        <v>0</v>
      </c>
      <c r="PCY53" s="775">
        <f t="shared" ref="PCY53:PCZ53" si="7578">IF(OR(PCW26&lt;$C$18,PCW26&gt;($C$18+9)),0,IF($F$2=1,IF($F$53&lt;(INDEX($G$33:$AJ$33,MATCH($E$18,$G$31:$AJ$31))),PCW$28,PCW$38),PCW$28))</f>
        <v>0</v>
      </c>
      <c r="PCZ53" s="775">
        <f t="shared" si="7578"/>
        <v>0</v>
      </c>
      <c r="PDA53" s="775">
        <f t="shared" ref="PDA53" si="7579">IF(OR(PCY26&lt;$C$18,PCY26&gt;($C$18+9)),0,IF($F$2=1,IF($F$53&lt;(INDEX($G$33:$AJ$33,MATCH($E$18,$G$31:$AJ$31))),PCY$28,PCY$38),PCY$28))</f>
        <v>0</v>
      </c>
      <c r="PDB53" s="775">
        <f t="shared" ref="PDB53:PDC53" si="7580">IF(OR(PCZ26&lt;$C$18,PCZ26&gt;($C$18+9)),0,IF($F$2=1,IF($F$53&lt;(INDEX($G$33:$AJ$33,MATCH($E$18,$G$31:$AJ$31))),PCZ$28,PCZ$38),PCZ$28))</f>
        <v>0</v>
      </c>
      <c r="PDC53" s="775">
        <f t="shared" si="7580"/>
        <v>0</v>
      </c>
      <c r="PDD53" s="775">
        <f t="shared" ref="PDD53" si="7581">IF(OR(PDB26&lt;$C$18,PDB26&gt;($C$18+9)),0,IF($F$2=1,IF($F$53&lt;(INDEX($G$33:$AJ$33,MATCH($E$18,$G$31:$AJ$31))),PDB$28,PDB$38),PDB$28))</f>
        <v>0</v>
      </c>
      <c r="PDE53" s="775">
        <f t="shared" ref="PDE53:PDF53" si="7582">IF(OR(PDC26&lt;$C$18,PDC26&gt;($C$18+9)),0,IF($F$2=1,IF($F$53&lt;(INDEX($G$33:$AJ$33,MATCH($E$18,$G$31:$AJ$31))),PDC$28,PDC$38),PDC$28))</f>
        <v>0</v>
      </c>
      <c r="PDF53" s="775">
        <f t="shared" si="7582"/>
        <v>0</v>
      </c>
      <c r="PDG53" s="775">
        <f t="shared" ref="PDG53" si="7583">IF(OR(PDE26&lt;$C$18,PDE26&gt;($C$18+9)),0,IF($F$2=1,IF($F$53&lt;(INDEX($G$33:$AJ$33,MATCH($E$18,$G$31:$AJ$31))),PDE$28,PDE$38),PDE$28))</f>
        <v>0</v>
      </c>
      <c r="PDH53" s="775">
        <f t="shared" ref="PDH53:PDI53" si="7584">IF(OR(PDF26&lt;$C$18,PDF26&gt;($C$18+9)),0,IF($F$2=1,IF($F$53&lt;(INDEX($G$33:$AJ$33,MATCH($E$18,$G$31:$AJ$31))),PDF$28,PDF$38),PDF$28))</f>
        <v>0</v>
      </c>
      <c r="PDI53" s="775">
        <f t="shared" si="7584"/>
        <v>0</v>
      </c>
      <c r="PDJ53" s="775">
        <f t="shared" ref="PDJ53" si="7585">IF(OR(PDH26&lt;$C$18,PDH26&gt;($C$18+9)),0,IF($F$2=1,IF($F$53&lt;(INDEX($G$33:$AJ$33,MATCH($E$18,$G$31:$AJ$31))),PDH$28,PDH$38),PDH$28))</f>
        <v>0</v>
      </c>
      <c r="PDK53" s="775">
        <f t="shared" ref="PDK53:PDL53" si="7586">IF(OR(PDI26&lt;$C$18,PDI26&gt;($C$18+9)),0,IF($F$2=1,IF($F$53&lt;(INDEX($G$33:$AJ$33,MATCH($E$18,$G$31:$AJ$31))),PDI$28,PDI$38),PDI$28))</f>
        <v>0</v>
      </c>
      <c r="PDL53" s="775">
        <f t="shared" si="7586"/>
        <v>0</v>
      </c>
      <c r="PDM53" s="775">
        <f t="shared" ref="PDM53" si="7587">IF(OR(PDK26&lt;$C$18,PDK26&gt;($C$18+9)),0,IF($F$2=1,IF($F$53&lt;(INDEX($G$33:$AJ$33,MATCH($E$18,$G$31:$AJ$31))),PDK$28,PDK$38),PDK$28))</f>
        <v>0</v>
      </c>
      <c r="PDN53" s="775">
        <f t="shared" ref="PDN53:PDO53" si="7588">IF(OR(PDL26&lt;$C$18,PDL26&gt;($C$18+9)),0,IF($F$2=1,IF($F$53&lt;(INDEX($G$33:$AJ$33,MATCH($E$18,$G$31:$AJ$31))),PDL$28,PDL$38),PDL$28))</f>
        <v>0</v>
      </c>
      <c r="PDO53" s="775">
        <f t="shared" si="7588"/>
        <v>0</v>
      </c>
      <c r="PDP53" s="775">
        <f t="shared" ref="PDP53" si="7589">IF(OR(PDN26&lt;$C$18,PDN26&gt;($C$18+9)),0,IF($F$2=1,IF($F$53&lt;(INDEX($G$33:$AJ$33,MATCH($E$18,$G$31:$AJ$31))),PDN$28,PDN$38),PDN$28))</f>
        <v>0</v>
      </c>
      <c r="PDQ53" s="775">
        <f t="shared" ref="PDQ53:PDR53" si="7590">IF(OR(PDO26&lt;$C$18,PDO26&gt;($C$18+9)),0,IF($F$2=1,IF($F$53&lt;(INDEX($G$33:$AJ$33,MATCH($E$18,$G$31:$AJ$31))),PDO$28,PDO$38),PDO$28))</f>
        <v>0</v>
      </c>
      <c r="PDR53" s="775">
        <f t="shared" si="7590"/>
        <v>0</v>
      </c>
      <c r="PDS53" s="775">
        <f t="shared" ref="PDS53" si="7591">IF(OR(PDQ26&lt;$C$18,PDQ26&gt;($C$18+9)),0,IF($F$2=1,IF($F$53&lt;(INDEX($G$33:$AJ$33,MATCH($E$18,$G$31:$AJ$31))),PDQ$28,PDQ$38),PDQ$28))</f>
        <v>0</v>
      </c>
      <c r="PDT53" s="775">
        <f t="shared" ref="PDT53:PDU53" si="7592">IF(OR(PDR26&lt;$C$18,PDR26&gt;($C$18+9)),0,IF($F$2=1,IF($F$53&lt;(INDEX($G$33:$AJ$33,MATCH($E$18,$G$31:$AJ$31))),PDR$28,PDR$38),PDR$28))</f>
        <v>0</v>
      </c>
      <c r="PDU53" s="775">
        <f t="shared" si="7592"/>
        <v>0</v>
      </c>
      <c r="PDV53" s="775">
        <f t="shared" ref="PDV53" si="7593">IF(OR(PDT26&lt;$C$18,PDT26&gt;($C$18+9)),0,IF($F$2=1,IF($F$53&lt;(INDEX($G$33:$AJ$33,MATCH($E$18,$G$31:$AJ$31))),PDT$28,PDT$38),PDT$28))</f>
        <v>0</v>
      </c>
      <c r="PDW53" s="775">
        <f t="shared" ref="PDW53:PDX53" si="7594">IF(OR(PDU26&lt;$C$18,PDU26&gt;($C$18+9)),0,IF($F$2=1,IF($F$53&lt;(INDEX($G$33:$AJ$33,MATCH($E$18,$G$31:$AJ$31))),PDU$28,PDU$38),PDU$28))</f>
        <v>0</v>
      </c>
      <c r="PDX53" s="775">
        <f t="shared" si="7594"/>
        <v>0</v>
      </c>
      <c r="PDY53" s="775">
        <f t="shared" ref="PDY53" si="7595">IF(OR(PDW26&lt;$C$18,PDW26&gt;($C$18+9)),0,IF($F$2=1,IF($F$53&lt;(INDEX($G$33:$AJ$33,MATCH($E$18,$G$31:$AJ$31))),PDW$28,PDW$38),PDW$28))</f>
        <v>0</v>
      </c>
      <c r="PDZ53" s="775">
        <f t="shared" ref="PDZ53:PEA53" si="7596">IF(OR(PDX26&lt;$C$18,PDX26&gt;($C$18+9)),0,IF($F$2=1,IF($F$53&lt;(INDEX($G$33:$AJ$33,MATCH($E$18,$G$31:$AJ$31))),PDX$28,PDX$38),PDX$28))</f>
        <v>0</v>
      </c>
      <c r="PEA53" s="775">
        <f t="shared" si="7596"/>
        <v>0</v>
      </c>
      <c r="PEB53" s="775">
        <f t="shared" ref="PEB53" si="7597">IF(OR(PDZ26&lt;$C$18,PDZ26&gt;($C$18+9)),0,IF($F$2=1,IF($F$53&lt;(INDEX($G$33:$AJ$33,MATCH($E$18,$G$31:$AJ$31))),PDZ$28,PDZ$38),PDZ$28))</f>
        <v>0</v>
      </c>
      <c r="PEC53" s="775">
        <f t="shared" ref="PEC53:PED53" si="7598">IF(OR(PEA26&lt;$C$18,PEA26&gt;($C$18+9)),0,IF($F$2=1,IF($F$53&lt;(INDEX($G$33:$AJ$33,MATCH($E$18,$G$31:$AJ$31))),PEA$28,PEA$38),PEA$28))</f>
        <v>0</v>
      </c>
      <c r="PED53" s="775">
        <f t="shared" si="7598"/>
        <v>0</v>
      </c>
      <c r="PEE53" s="775">
        <f t="shared" ref="PEE53" si="7599">IF(OR(PEC26&lt;$C$18,PEC26&gt;($C$18+9)),0,IF($F$2=1,IF($F$53&lt;(INDEX($G$33:$AJ$33,MATCH($E$18,$G$31:$AJ$31))),PEC$28,PEC$38),PEC$28))</f>
        <v>0</v>
      </c>
      <c r="PEF53" s="775">
        <f t="shared" ref="PEF53:PEG53" si="7600">IF(OR(PED26&lt;$C$18,PED26&gt;($C$18+9)),0,IF($F$2=1,IF($F$53&lt;(INDEX($G$33:$AJ$33,MATCH($E$18,$G$31:$AJ$31))),PED$28,PED$38),PED$28))</f>
        <v>0</v>
      </c>
      <c r="PEG53" s="775">
        <f t="shared" si="7600"/>
        <v>0</v>
      </c>
      <c r="PEH53" s="775">
        <f t="shared" ref="PEH53" si="7601">IF(OR(PEF26&lt;$C$18,PEF26&gt;($C$18+9)),0,IF($F$2=1,IF($F$53&lt;(INDEX($G$33:$AJ$33,MATCH($E$18,$G$31:$AJ$31))),PEF$28,PEF$38),PEF$28))</f>
        <v>0</v>
      </c>
      <c r="PEI53" s="775">
        <f t="shared" ref="PEI53:PEJ53" si="7602">IF(OR(PEG26&lt;$C$18,PEG26&gt;($C$18+9)),0,IF($F$2=1,IF($F$53&lt;(INDEX($G$33:$AJ$33,MATCH($E$18,$G$31:$AJ$31))),PEG$28,PEG$38),PEG$28))</f>
        <v>0</v>
      </c>
      <c r="PEJ53" s="775">
        <f t="shared" si="7602"/>
        <v>0</v>
      </c>
      <c r="PEK53" s="775">
        <f t="shared" ref="PEK53" si="7603">IF(OR(PEI26&lt;$C$18,PEI26&gt;($C$18+9)),0,IF($F$2=1,IF($F$53&lt;(INDEX($G$33:$AJ$33,MATCH($E$18,$G$31:$AJ$31))),PEI$28,PEI$38),PEI$28))</f>
        <v>0</v>
      </c>
      <c r="PEL53" s="775">
        <f t="shared" ref="PEL53:PEM53" si="7604">IF(OR(PEJ26&lt;$C$18,PEJ26&gt;($C$18+9)),0,IF($F$2=1,IF($F$53&lt;(INDEX($G$33:$AJ$33,MATCH($E$18,$G$31:$AJ$31))),PEJ$28,PEJ$38),PEJ$28))</f>
        <v>0</v>
      </c>
      <c r="PEM53" s="775">
        <f t="shared" si="7604"/>
        <v>0</v>
      </c>
      <c r="PEN53" s="775">
        <f t="shared" ref="PEN53" si="7605">IF(OR(PEL26&lt;$C$18,PEL26&gt;($C$18+9)),0,IF($F$2=1,IF($F$53&lt;(INDEX($G$33:$AJ$33,MATCH($E$18,$G$31:$AJ$31))),PEL$28,PEL$38),PEL$28))</f>
        <v>0</v>
      </c>
      <c r="PEO53" s="775">
        <f t="shared" ref="PEO53:PEP53" si="7606">IF(OR(PEM26&lt;$C$18,PEM26&gt;($C$18+9)),0,IF($F$2=1,IF($F$53&lt;(INDEX($G$33:$AJ$33,MATCH($E$18,$G$31:$AJ$31))),PEM$28,PEM$38),PEM$28))</f>
        <v>0</v>
      </c>
      <c r="PEP53" s="775">
        <f t="shared" si="7606"/>
        <v>0</v>
      </c>
      <c r="PEQ53" s="775">
        <f t="shared" ref="PEQ53" si="7607">IF(OR(PEO26&lt;$C$18,PEO26&gt;($C$18+9)),0,IF($F$2=1,IF($F$53&lt;(INDEX($G$33:$AJ$33,MATCH($E$18,$G$31:$AJ$31))),PEO$28,PEO$38),PEO$28))</f>
        <v>0</v>
      </c>
      <c r="PER53" s="775">
        <f t="shared" ref="PER53:PES53" si="7608">IF(OR(PEP26&lt;$C$18,PEP26&gt;($C$18+9)),0,IF($F$2=1,IF($F$53&lt;(INDEX($G$33:$AJ$33,MATCH($E$18,$G$31:$AJ$31))),PEP$28,PEP$38),PEP$28))</f>
        <v>0</v>
      </c>
      <c r="PES53" s="775">
        <f t="shared" si="7608"/>
        <v>0</v>
      </c>
      <c r="PET53" s="775">
        <f t="shared" ref="PET53" si="7609">IF(OR(PER26&lt;$C$18,PER26&gt;($C$18+9)),0,IF($F$2=1,IF($F$53&lt;(INDEX($G$33:$AJ$33,MATCH($E$18,$G$31:$AJ$31))),PER$28,PER$38),PER$28))</f>
        <v>0</v>
      </c>
      <c r="PEU53" s="775">
        <f t="shared" ref="PEU53:PEV53" si="7610">IF(OR(PES26&lt;$C$18,PES26&gt;($C$18+9)),0,IF($F$2=1,IF($F$53&lt;(INDEX($G$33:$AJ$33,MATCH($E$18,$G$31:$AJ$31))),PES$28,PES$38),PES$28))</f>
        <v>0</v>
      </c>
      <c r="PEV53" s="775">
        <f t="shared" si="7610"/>
        <v>0</v>
      </c>
      <c r="PEW53" s="775">
        <f t="shared" ref="PEW53" si="7611">IF(OR(PEU26&lt;$C$18,PEU26&gt;($C$18+9)),0,IF($F$2=1,IF($F$53&lt;(INDEX($G$33:$AJ$33,MATCH($E$18,$G$31:$AJ$31))),PEU$28,PEU$38),PEU$28))</f>
        <v>0</v>
      </c>
      <c r="PEX53" s="775">
        <f t="shared" ref="PEX53:PEY53" si="7612">IF(OR(PEV26&lt;$C$18,PEV26&gt;($C$18+9)),0,IF($F$2=1,IF($F$53&lt;(INDEX($G$33:$AJ$33,MATCH($E$18,$G$31:$AJ$31))),PEV$28,PEV$38),PEV$28))</f>
        <v>0</v>
      </c>
      <c r="PEY53" s="775">
        <f t="shared" si="7612"/>
        <v>0</v>
      </c>
      <c r="PEZ53" s="775">
        <f t="shared" ref="PEZ53" si="7613">IF(OR(PEX26&lt;$C$18,PEX26&gt;($C$18+9)),0,IF($F$2=1,IF($F$53&lt;(INDEX($G$33:$AJ$33,MATCH($E$18,$G$31:$AJ$31))),PEX$28,PEX$38),PEX$28))</f>
        <v>0</v>
      </c>
      <c r="PFA53" s="775">
        <f t="shared" ref="PFA53:PFB53" si="7614">IF(OR(PEY26&lt;$C$18,PEY26&gt;($C$18+9)),0,IF($F$2=1,IF($F$53&lt;(INDEX($G$33:$AJ$33,MATCH($E$18,$G$31:$AJ$31))),PEY$28,PEY$38),PEY$28))</f>
        <v>0</v>
      </c>
      <c r="PFB53" s="775">
        <f t="shared" si="7614"/>
        <v>0</v>
      </c>
      <c r="PFC53" s="775">
        <f t="shared" ref="PFC53" si="7615">IF(OR(PFA26&lt;$C$18,PFA26&gt;($C$18+9)),0,IF($F$2=1,IF($F$53&lt;(INDEX($G$33:$AJ$33,MATCH($E$18,$G$31:$AJ$31))),PFA$28,PFA$38),PFA$28))</f>
        <v>0</v>
      </c>
      <c r="PFD53" s="775">
        <f t="shared" ref="PFD53:PFE53" si="7616">IF(OR(PFB26&lt;$C$18,PFB26&gt;($C$18+9)),0,IF($F$2=1,IF($F$53&lt;(INDEX($G$33:$AJ$33,MATCH($E$18,$G$31:$AJ$31))),PFB$28,PFB$38),PFB$28))</f>
        <v>0</v>
      </c>
      <c r="PFE53" s="775">
        <f t="shared" si="7616"/>
        <v>0</v>
      </c>
      <c r="PFF53" s="775">
        <f t="shared" ref="PFF53" si="7617">IF(OR(PFD26&lt;$C$18,PFD26&gt;($C$18+9)),0,IF($F$2=1,IF($F$53&lt;(INDEX($G$33:$AJ$33,MATCH($E$18,$G$31:$AJ$31))),PFD$28,PFD$38),PFD$28))</f>
        <v>0</v>
      </c>
      <c r="PFG53" s="775">
        <f t="shared" ref="PFG53:PFH53" si="7618">IF(OR(PFE26&lt;$C$18,PFE26&gt;($C$18+9)),0,IF($F$2=1,IF($F$53&lt;(INDEX($G$33:$AJ$33,MATCH($E$18,$G$31:$AJ$31))),PFE$28,PFE$38),PFE$28))</f>
        <v>0</v>
      </c>
      <c r="PFH53" s="775">
        <f t="shared" si="7618"/>
        <v>0</v>
      </c>
      <c r="PFI53" s="775">
        <f t="shared" ref="PFI53" si="7619">IF(OR(PFG26&lt;$C$18,PFG26&gt;($C$18+9)),0,IF($F$2=1,IF($F$53&lt;(INDEX($G$33:$AJ$33,MATCH($E$18,$G$31:$AJ$31))),PFG$28,PFG$38),PFG$28))</f>
        <v>0</v>
      </c>
      <c r="PFJ53" s="775">
        <f t="shared" ref="PFJ53:PFK53" si="7620">IF(OR(PFH26&lt;$C$18,PFH26&gt;($C$18+9)),0,IF($F$2=1,IF($F$53&lt;(INDEX($G$33:$AJ$33,MATCH($E$18,$G$31:$AJ$31))),PFH$28,PFH$38),PFH$28))</f>
        <v>0</v>
      </c>
      <c r="PFK53" s="775">
        <f t="shared" si="7620"/>
        <v>0</v>
      </c>
      <c r="PFL53" s="775">
        <f t="shared" ref="PFL53" si="7621">IF(OR(PFJ26&lt;$C$18,PFJ26&gt;($C$18+9)),0,IF($F$2=1,IF($F$53&lt;(INDEX($G$33:$AJ$33,MATCH($E$18,$G$31:$AJ$31))),PFJ$28,PFJ$38),PFJ$28))</f>
        <v>0</v>
      </c>
      <c r="PFM53" s="775">
        <f t="shared" ref="PFM53:PFN53" si="7622">IF(OR(PFK26&lt;$C$18,PFK26&gt;($C$18+9)),0,IF($F$2=1,IF($F$53&lt;(INDEX($G$33:$AJ$33,MATCH($E$18,$G$31:$AJ$31))),PFK$28,PFK$38),PFK$28))</f>
        <v>0</v>
      </c>
      <c r="PFN53" s="775">
        <f t="shared" si="7622"/>
        <v>0</v>
      </c>
      <c r="PFO53" s="775">
        <f t="shared" ref="PFO53" si="7623">IF(OR(PFM26&lt;$C$18,PFM26&gt;($C$18+9)),0,IF($F$2=1,IF($F$53&lt;(INDEX($G$33:$AJ$33,MATCH($E$18,$G$31:$AJ$31))),PFM$28,PFM$38),PFM$28))</f>
        <v>0</v>
      </c>
      <c r="PFP53" s="775">
        <f t="shared" ref="PFP53:PFQ53" si="7624">IF(OR(PFN26&lt;$C$18,PFN26&gt;($C$18+9)),0,IF($F$2=1,IF($F$53&lt;(INDEX($G$33:$AJ$33,MATCH($E$18,$G$31:$AJ$31))),PFN$28,PFN$38),PFN$28))</f>
        <v>0</v>
      </c>
      <c r="PFQ53" s="775">
        <f t="shared" si="7624"/>
        <v>0</v>
      </c>
      <c r="PFR53" s="775">
        <f t="shared" ref="PFR53" si="7625">IF(OR(PFP26&lt;$C$18,PFP26&gt;($C$18+9)),0,IF($F$2=1,IF($F$53&lt;(INDEX($G$33:$AJ$33,MATCH($E$18,$G$31:$AJ$31))),PFP$28,PFP$38),PFP$28))</f>
        <v>0</v>
      </c>
      <c r="PFS53" s="775">
        <f t="shared" ref="PFS53:PFT53" si="7626">IF(OR(PFQ26&lt;$C$18,PFQ26&gt;($C$18+9)),0,IF($F$2=1,IF($F$53&lt;(INDEX($G$33:$AJ$33,MATCH($E$18,$G$31:$AJ$31))),PFQ$28,PFQ$38),PFQ$28))</f>
        <v>0</v>
      </c>
      <c r="PFT53" s="775">
        <f t="shared" si="7626"/>
        <v>0</v>
      </c>
      <c r="PFU53" s="775">
        <f t="shared" ref="PFU53" si="7627">IF(OR(PFS26&lt;$C$18,PFS26&gt;($C$18+9)),0,IF($F$2=1,IF($F$53&lt;(INDEX($G$33:$AJ$33,MATCH($E$18,$G$31:$AJ$31))),PFS$28,PFS$38),PFS$28))</f>
        <v>0</v>
      </c>
      <c r="PFV53" s="775">
        <f t="shared" ref="PFV53:PFW53" si="7628">IF(OR(PFT26&lt;$C$18,PFT26&gt;($C$18+9)),0,IF($F$2=1,IF($F$53&lt;(INDEX($G$33:$AJ$33,MATCH($E$18,$G$31:$AJ$31))),PFT$28,PFT$38),PFT$28))</f>
        <v>0</v>
      </c>
      <c r="PFW53" s="775">
        <f t="shared" si="7628"/>
        <v>0</v>
      </c>
      <c r="PFX53" s="775">
        <f t="shared" ref="PFX53" si="7629">IF(OR(PFV26&lt;$C$18,PFV26&gt;($C$18+9)),0,IF($F$2=1,IF($F$53&lt;(INDEX($G$33:$AJ$33,MATCH($E$18,$G$31:$AJ$31))),PFV$28,PFV$38),PFV$28))</f>
        <v>0</v>
      </c>
      <c r="PFY53" s="775">
        <f t="shared" ref="PFY53:PFZ53" si="7630">IF(OR(PFW26&lt;$C$18,PFW26&gt;($C$18+9)),0,IF($F$2=1,IF($F$53&lt;(INDEX($G$33:$AJ$33,MATCH($E$18,$G$31:$AJ$31))),PFW$28,PFW$38),PFW$28))</f>
        <v>0</v>
      </c>
      <c r="PFZ53" s="775">
        <f t="shared" si="7630"/>
        <v>0</v>
      </c>
      <c r="PGA53" s="775">
        <f t="shared" ref="PGA53" si="7631">IF(OR(PFY26&lt;$C$18,PFY26&gt;($C$18+9)),0,IF($F$2=1,IF($F$53&lt;(INDEX($G$33:$AJ$33,MATCH($E$18,$G$31:$AJ$31))),PFY$28,PFY$38),PFY$28))</f>
        <v>0</v>
      </c>
      <c r="PGB53" s="775">
        <f t="shared" ref="PGB53:PGC53" si="7632">IF(OR(PFZ26&lt;$C$18,PFZ26&gt;($C$18+9)),0,IF($F$2=1,IF($F$53&lt;(INDEX($G$33:$AJ$33,MATCH($E$18,$G$31:$AJ$31))),PFZ$28,PFZ$38),PFZ$28))</f>
        <v>0</v>
      </c>
      <c r="PGC53" s="775">
        <f t="shared" si="7632"/>
        <v>0</v>
      </c>
      <c r="PGD53" s="775">
        <f t="shared" ref="PGD53" si="7633">IF(OR(PGB26&lt;$C$18,PGB26&gt;($C$18+9)),0,IF($F$2=1,IF($F$53&lt;(INDEX($G$33:$AJ$33,MATCH($E$18,$G$31:$AJ$31))),PGB$28,PGB$38),PGB$28))</f>
        <v>0</v>
      </c>
      <c r="PGE53" s="775">
        <f t="shared" ref="PGE53:PGF53" si="7634">IF(OR(PGC26&lt;$C$18,PGC26&gt;($C$18+9)),0,IF($F$2=1,IF($F$53&lt;(INDEX($G$33:$AJ$33,MATCH($E$18,$G$31:$AJ$31))),PGC$28,PGC$38),PGC$28))</f>
        <v>0</v>
      </c>
      <c r="PGF53" s="775">
        <f t="shared" si="7634"/>
        <v>0</v>
      </c>
      <c r="PGG53" s="775">
        <f t="shared" ref="PGG53" si="7635">IF(OR(PGE26&lt;$C$18,PGE26&gt;($C$18+9)),0,IF($F$2=1,IF($F$53&lt;(INDEX($G$33:$AJ$33,MATCH($E$18,$G$31:$AJ$31))),PGE$28,PGE$38),PGE$28))</f>
        <v>0</v>
      </c>
      <c r="PGH53" s="775">
        <f t="shared" ref="PGH53:PGI53" si="7636">IF(OR(PGF26&lt;$C$18,PGF26&gt;($C$18+9)),0,IF($F$2=1,IF($F$53&lt;(INDEX($G$33:$AJ$33,MATCH($E$18,$G$31:$AJ$31))),PGF$28,PGF$38),PGF$28))</f>
        <v>0</v>
      </c>
      <c r="PGI53" s="775">
        <f t="shared" si="7636"/>
        <v>0</v>
      </c>
      <c r="PGJ53" s="775">
        <f t="shared" ref="PGJ53" si="7637">IF(OR(PGH26&lt;$C$18,PGH26&gt;($C$18+9)),0,IF($F$2=1,IF($F$53&lt;(INDEX($G$33:$AJ$33,MATCH($E$18,$G$31:$AJ$31))),PGH$28,PGH$38),PGH$28))</f>
        <v>0</v>
      </c>
      <c r="PGK53" s="775">
        <f t="shared" ref="PGK53:PGL53" si="7638">IF(OR(PGI26&lt;$C$18,PGI26&gt;($C$18+9)),0,IF($F$2=1,IF($F$53&lt;(INDEX($G$33:$AJ$33,MATCH($E$18,$G$31:$AJ$31))),PGI$28,PGI$38),PGI$28))</f>
        <v>0</v>
      </c>
      <c r="PGL53" s="775">
        <f t="shared" si="7638"/>
        <v>0</v>
      </c>
      <c r="PGM53" s="775">
        <f t="shared" ref="PGM53" si="7639">IF(OR(PGK26&lt;$C$18,PGK26&gt;($C$18+9)),0,IF($F$2=1,IF($F$53&lt;(INDEX($G$33:$AJ$33,MATCH($E$18,$G$31:$AJ$31))),PGK$28,PGK$38),PGK$28))</f>
        <v>0</v>
      </c>
      <c r="PGN53" s="775">
        <f t="shared" ref="PGN53:PGO53" si="7640">IF(OR(PGL26&lt;$C$18,PGL26&gt;($C$18+9)),0,IF($F$2=1,IF($F$53&lt;(INDEX($G$33:$AJ$33,MATCH($E$18,$G$31:$AJ$31))),PGL$28,PGL$38),PGL$28))</f>
        <v>0</v>
      </c>
      <c r="PGO53" s="775">
        <f t="shared" si="7640"/>
        <v>0</v>
      </c>
      <c r="PGP53" s="775">
        <f t="shared" ref="PGP53" si="7641">IF(OR(PGN26&lt;$C$18,PGN26&gt;($C$18+9)),0,IF($F$2=1,IF($F$53&lt;(INDEX($G$33:$AJ$33,MATCH($E$18,$G$31:$AJ$31))),PGN$28,PGN$38),PGN$28))</f>
        <v>0</v>
      </c>
      <c r="PGQ53" s="775">
        <f t="shared" ref="PGQ53:PGR53" si="7642">IF(OR(PGO26&lt;$C$18,PGO26&gt;($C$18+9)),0,IF($F$2=1,IF($F$53&lt;(INDEX($G$33:$AJ$33,MATCH($E$18,$G$31:$AJ$31))),PGO$28,PGO$38),PGO$28))</f>
        <v>0</v>
      </c>
      <c r="PGR53" s="775">
        <f t="shared" si="7642"/>
        <v>0</v>
      </c>
      <c r="PGS53" s="775">
        <f t="shared" ref="PGS53" si="7643">IF(OR(PGQ26&lt;$C$18,PGQ26&gt;($C$18+9)),0,IF($F$2=1,IF($F$53&lt;(INDEX($G$33:$AJ$33,MATCH($E$18,$G$31:$AJ$31))),PGQ$28,PGQ$38),PGQ$28))</f>
        <v>0</v>
      </c>
      <c r="PGT53" s="775">
        <f t="shared" ref="PGT53:PGU53" si="7644">IF(OR(PGR26&lt;$C$18,PGR26&gt;($C$18+9)),0,IF($F$2=1,IF($F$53&lt;(INDEX($G$33:$AJ$33,MATCH($E$18,$G$31:$AJ$31))),PGR$28,PGR$38),PGR$28))</f>
        <v>0</v>
      </c>
      <c r="PGU53" s="775">
        <f t="shared" si="7644"/>
        <v>0</v>
      </c>
      <c r="PGV53" s="775">
        <f t="shared" ref="PGV53" si="7645">IF(OR(PGT26&lt;$C$18,PGT26&gt;($C$18+9)),0,IF($F$2=1,IF($F$53&lt;(INDEX($G$33:$AJ$33,MATCH($E$18,$G$31:$AJ$31))),PGT$28,PGT$38),PGT$28))</f>
        <v>0</v>
      </c>
      <c r="PGW53" s="775">
        <f t="shared" ref="PGW53:PGX53" si="7646">IF(OR(PGU26&lt;$C$18,PGU26&gt;($C$18+9)),0,IF($F$2=1,IF($F$53&lt;(INDEX($G$33:$AJ$33,MATCH($E$18,$G$31:$AJ$31))),PGU$28,PGU$38),PGU$28))</f>
        <v>0</v>
      </c>
      <c r="PGX53" s="775">
        <f t="shared" si="7646"/>
        <v>0</v>
      </c>
      <c r="PGY53" s="775">
        <f t="shared" ref="PGY53" si="7647">IF(OR(PGW26&lt;$C$18,PGW26&gt;($C$18+9)),0,IF($F$2=1,IF($F$53&lt;(INDEX($G$33:$AJ$33,MATCH($E$18,$G$31:$AJ$31))),PGW$28,PGW$38),PGW$28))</f>
        <v>0</v>
      </c>
      <c r="PGZ53" s="775">
        <f t="shared" ref="PGZ53:PHA53" si="7648">IF(OR(PGX26&lt;$C$18,PGX26&gt;($C$18+9)),0,IF($F$2=1,IF($F$53&lt;(INDEX($G$33:$AJ$33,MATCH($E$18,$G$31:$AJ$31))),PGX$28,PGX$38),PGX$28))</f>
        <v>0</v>
      </c>
      <c r="PHA53" s="775">
        <f t="shared" si="7648"/>
        <v>0</v>
      </c>
      <c r="PHB53" s="775">
        <f t="shared" ref="PHB53" si="7649">IF(OR(PGZ26&lt;$C$18,PGZ26&gt;($C$18+9)),0,IF($F$2=1,IF($F$53&lt;(INDEX($G$33:$AJ$33,MATCH($E$18,$G$31:$AJ$31))),PGZ$28,PGZ$38),PGZ$28))</f>
        <v>0</v>
      </c>
      <c r="PHC53" s="775">
        <f t="shared" ref="PHC53:PHD53" si="7650">IF(OR(PHA26&lt;$C$18,PHA26&gt;($C$18+9)),0,IF($F$2=1,IF($F$53&lt;(INDEX($G$33:$AJ$33,MATCH($E$18,$G$31:$AJ$31))),PHA$28,PHA$38),PHA$28))</f>
        <v>0</v>
      </c>
      <c r="PHD53" s="775">
        <f t="shared" si="7650"/>
        <v>0</v>
      </c>
      <c r="PHE53" s="775">
        <f t="shared" ref="PHE53" si="7651">IF(OR(PHC26&lt;$C$18,PHC26&gt;($C$18+9)),0,IF($F$2=1,IF($F$53&lt;(INDEX($G$33:$AJ$33,MATCH($E$18,$G$31:$AJ$31))),PHC$28,PHC$38),PHC$28))</f>
        <v>0</v>
      </c>
      <c r="PHF53" s="775">
        <f t="shared" ref="PHF53:PHG53" si="7652">IF(OR(PHD26&lt;$C$18,PHD26&gt;($C$18+9)),0,IF($F$2=1,IF($F$53&lt;(INDEX($G$33:$AJ$33,MATCH($E$18,$G$31:$AJ$31))),PHD$28,PHD$38),PHD$28))</f>
        <v>0</v>
      </c>
      <c r="PHG53" s="775">
        <f t="shared" si="7652"/>
        <v>0</v>
      </c>
      <c r="PHH53" s="775">
        <f t="shared" ref="PHH53" si="7653">IF(OR(PHF26&lt;$C$18,PHF26&gt;($C$18+9)),0,IF($F$2=1,IF($F$53&lt;(INDEX($G$33:$AJ$33,MATCH($E$18,$G$31:$AJ$31))),PHF$28,PHF$38),PHF$28))</f>
        <v>0</v>
      </c>
      <c r="PHI53" s="775">
        <f t="shared" ref="PHI53:PHJ53" si="7654">IF(OR(PHG26&lt;$C$18,PHG26&gt;($C$18+9)),0,IF($F$2=1,IF($F$53&lt;(INDEX($G$33:$AJ$33,MATCH($E$18,$G$31:$AJ$31))),PHG$28,PHG$38),PHG$28))</f>
        <v>0</v>
      </c>
      <c r="PHJ53" s="775">
        <f t="shared" si="7654"/>
        <v>0</v>
      </c>
      <c r="PHK53" s="775">
        <f t="shared" ref="PHK53" si="7655">IF(OR(PHI26&lt;$C$18,PHI26&gt;($C$18+9)),0,IF($F$2=1,IF($F$53&lt;(INDEX($G$33:$AJ$33,MATCH($E$18,$G$31:$AJ$31))),PHI$28,PHI$38),PHI$28))</f>
        <v>0</v>
      </c>
      <c r="PHL53" s="775">
        <f t="shared" ref="PHL53:PHM53" si="7656">IF(OR(PHJ26&lt;$C$18,PHJ26&gt;($C$18+9)),0,IF($F$2=1,IF($F$53&lt;(INDEX($G$33:$AJ$33,MATCH($E$18,$G$31:$AJ$31))),PHJ$28,PHJ$38),PHJ$28))</f>
        <v>0</v>
      </c>
      <c r="PHM53" s="775">
        <f t="shared" si="7656"/>
        <v>0</v>
      </c>
      <c r="PHN53" s="775">
        <f t="shared" ref="PHN53" si="7657">IF(OR(PHL26&lt;$C$18,PHL26&gt;($C$18+9)),0,IF($F$2=1,IF($F$53&lt;(INDEX($G$33:$AJ$33,MATCH($E$18,$G$31:$AJ$31))),PHL$28,PHL$38),PHL$28))</f>
        <v>0</v>
      </c>
      <c r="PHO53" s="775">
        <f t="shared" ref="PHO53:PHP53" si="7658">IF(OR(PHM26&lt;$C$18,PHM26&gt;($C$18+9)),0,IF($F$2=1,IF($F$53&lt;(INDEX($G$33:$AJ$33,MATCH($E$18,$G$31:$AJ$31))),PHM$28,PHM$38),PHM$28))</f>
        <v>0</v>
      </c>
      <c r="PHP53" s="775">
        <f t="shared" si="7658"/>
        <v>0</v>
      </c>
      <c r="PHQ53" s="775">
        <f t="shared" ref="PHQ53" si="7659">IF(OR(PHO26&lt;$C$18,PHO26&gt;($C$18+9)),0,IF($F$2=1,IF($F$53&lt;(INDEX($G$33:$AJ$33,MATCH($E$18,$G$31:$AJ$31))),PHO$28,PHO$38),PHO$28))</f>
        <v>0</v>
      </c>
      <c r="PHR53" s="775">
        <f t="shared" ref="PHR53:PHS53" si="7660">IF(OR(PHP26&lt;$C$18,PHP26&gt;($C$18+9)),0,IF($F$2=1,IF($F$53&lt;(INDEX($G$33:$AJ$33,MATCH($E$18,$G$31:$AJ$31))),PHP$28,PHP$38),PHP$28))</f>
        <v>0</v>
      </c>
      <c r="PHS53" s="775">
        <f t="shared" si="7660"/>
        <v>0</v>
      </c>
      <c r="PHT53" s="775">
        <f t="shared" ref="PHT53" si="7661">IF(OR(PHR26&lt;$C$18,PHR26&gt;($C$18+9)),0,IF($F$2=1,IF($F$53&lt;(INDEX($G$33:$AJ$33,MATCH($E$18,$G$31:$AJ$31))),PHR$28,PHR$38),PHR$28))</f>
        <v>0</v>
      </c>
      <c r="PHU53" s="775">
        <f t="shared" ref="PHU53:PHV53" si="7662">IF(OR(PHS26&lt;$C$18,PHS26&gt;($C$18+9)),0,IF($F$2=1,IF($F$53&lt;(INDEX($G$33:$AJ$33,MATCH($E$18,$G$31:$AJ$31))),PHS$28,PHS$38),PHS$28))</f>
        <v>0</v>
      </c>
      <c r="PHV53" s="775">
        <f t="shared" si="7662"/>
        <v>0</v>
      </c>
      <c r="PHW53" s="775">
        <f t="shared" ref="PHW53" si="7663">IF(OR(PHU26&lt;$C$18,PHU26&gt;($C$18+9)),0,IF($F$2=1,IF($F$53&lt;(INDEX($G$33:$AJ$33,MATCH($E$18,$G$31:$AJ$31))),PHU$28,PHU$38),PHU$28))</f>
        <v>0</v>
      </c>
      <c r="PHX53" s="775">
        <f t="shared" ref="PHX53:PHY53" si="7664">IF(OR(PHV26&lt;$C$18,PHV26&gt;($C$18+9)),0,IF($F$2=1,IF($F$53&lt;(INDEX($G$33:$AJ$33,MATCH($E$18,$G$31:$AJ$31))),PHV$28,PHV$38),PHV$28))</f>
        <v>0</v>
      </c>
      <c r="PHY53" s="775">
        <f t="shared" si="7664"/>
        <v>0</v>
      </c>
      <c r="PHZ53" s="775">
        <f t="shared" ref="PHZ53" si="7665">IF(OR(PHX26&lt;$C$18,PHX26&gt;($C$18+9)),0,IF($F$2=1,IF($F$53&lt;(INDEX($G$33:$AJ$33,MATCH($E$18,$G$31:$AJ$31))),PHX$28,PHX$38),PHX$28))</f>
        <v>0</v>
      </c>
      <c r="PIA53" s="775">
        <f t="shared" ref="PIA53:PIB53" si="7666">IF(OR(PHY26&lt;$C$18,PHY26&gt;($C$18+9)),0,IF($F$2=1,IF($F$53&lt;(INDEX($G$33:$AJ$33,MATCH($E$18,$G$31:$AJ$31))),PHY$28,PHY$38),PHY$28))</f>
        <v>0</v>
      </c>
      <c r="PIB53" s="775">
        <f t="shared" si="7666"/>
        <v>0</v>
      </c>
      <c r="PIC53" s="775">
        <f t="shared" ref="PIC53" si="7667">IF(OR(PIA26&lt;$C$18,PIA26&gt;($C$18+9)),0,IF($F$2=1,IF($F$53&lt;(INDEX($G$33:$AJ$33,MATCH($E$18,$G$31:$AJ$31))),PIA$28,PIA$38),PIA$28))</f>
        <v>0</v>
      </c>
      <c r="PID53" s="775">
        <f t="shared" ref="PID53:PIE53" si="7668">IF(OR(PIB26&lt;$C$18,PIB26&gt;($C$18+9)),0,IF($F$2=1,IF($F$53&lt;(INDEX($G$33:$AJ$33,MATCH($E$18,$G$31:$AJ$31))),PIB$28,PIB$38),PIB$28))</f>
        <v>0</v>
      </c>
      <c r="PIE53" s="775">
        <f t="shared" si="7668"/>
        <v>0</v>
      </c>
      <c r="PIF53" s="775">
        <f t="shared" ref="PIF53" si="7669">IF(OR(PID26&lt;$C$18,PID26&gt;($C$18+9)),0,IF($F$2=1,IF($F$53&lt;(INDEX($G$33:$AJ$33,MATCH($E$18,$G$31:$AJ$31))),PID$28,PID$38),PID$28))</f>
        <v>0</v>
      </c>
      <c r="PIG53" s="775">
        <f t="shared" ref="PIG53:PIH53" si="7670">IF(OR(PIE26&lt;$C$18,PIE26&gt;($C$18+9)),0,IF($F$2=1,IF($F$53&lt;(INDEX($G$33:$AJ$33,MATCH($E$18,$G$31:$AJ$31))),PIE$28,PIE$38),PIE$28))</f>
        <v>0</v>
      </c>
      <c r="PIH53" s="775">
        <f t="shared" si="7670"/>
        <v>0</v>
      </c>
      <c r="PII53" s="775">
        <f t="shared" ref="PII53" si="7671">IF(OR(PIG26&lt;$C$18,PIG26&gt;($C$18+9)),0,IF($F$2=1,IF($F$53&lt;(INDEX($G$33:$AJ$33,MATCH($E$18,$G$31:$AJ$31))),PIG$28,PIG$38),PIG$28))</f>
        <v>0</v>
      </c>
      <c r="PIJ53" s="775">
        <f t="shared" ref="PIJ53:PIK53" si="7672">IF(OR(PIH26&lt;$C$18,PIH26&gt;($C$18+9)),0,IF($F$2=1,IF($F$53&lt;(INDEX($G$33:$AJ$33,MATCH($E$18,$G$31:$AJ$31))),PIH$28,PIH$38),PIH$28))</f>
        <v>0</v>
      </c>
      <c r="PIK53" s="775">
        <f t="shared" si="7672"/>
        <v>0</v>
      </c>
      <c r="PIL53" s="775">
        <f t="shared" ref="PIL53" si="7673">IF(OR(PIJ26&lt;$C$18,PIJ26&gt;($C$18+9)),0,IF($F$2=1,IF($F$53&lt;(INDEX($G$33:$AJ$33,MATCH($E$18,$G$31:$AJ$31))),PIJ$28,PIJ$38),PIJ$28))</f>
        <v>0</v>
      </c>
      <c r="PIM53" s="775">
        <f t="shared" ref="PIM53:PIN53" si="7674">IF(OR(PIK26&lt;$C$18,PIK26&gt;($C$18+9)),0,IF($F$2=1,IF($F$53&lt;(INDEX($G$33:$AJ$33,MATCH($E$18,$G$31:$AJ$31))),PIK$28,PIK$38),PIK$28))</f>
        <v>0</v>
      </c>
      <c r="PIN53" s="775">
        <f t="shared" si="7674"/>
        <v>0</v>
      </c>
      <c r="PIO53" s="775">
        <f t="shared" ref="PIO53" si="7675">IF(OR(PIM26&lt;$C$18,PIM26&gt;($C$18+9)),0,IF($F$2=1,IF($F$53&lt;(INDEX($G$33:$AJ$33,MATCH($E$18,$G$31:$AJ$31))),PIM$28,PIM$38),PIM$28))</f>
        <v>0</v>
      </c>
      <c r="PIP53" s="775">
        <f t="shared" ref="PIP53:PIQ53" si="7676">IF(OR(PIN26&lt;$C$18,PIN26&gt;($C$18+9)),0,IF($F$2=1,IF($F$53&lt;(INDEX($G$33:$AJ$33,MATCH($E$18,$G$31:$AJ$31))),PIN$28,PIN$38),PIN$28))</f>
        <v>0</v>
      </c>
      <c r="PIQ53" s="775">
        <f t="shared" si="7676"/>
        <v>0</v>
      </c>
      <c r="PIR53" s="775">
        <f t="shared" ref="PIR53" si="7677">IF(OR(PIP26&lt;$C$18,PIP26&gt;($C$18+9)),0,IF($F$2=1,IF($F$53&lt;(INDEX($G$33:$AJ$33,MATCH($E$18,$G$31:$AJ$31))),PIP$28,PIP$38),PIP$28))</f>
        <v>0</v>
      </c>
      <c r="PIS53" s="775">
        <f t="shared" ref="PIS53:PIT53" si="7678">IF(OR(PIQ26&lt;$C$18,PIQ26&gt;($C$18+9)),0,IF($F$2=1,IF($F$53&lt;(INDEX($G$33:$AJ$33,MATCH($E$18,$G$31:$AJ$31))),PIQ$28,PIQ$38),PIQ$28))</f>
        <v>0</v>
      </c>
      <c r="PIT53" s="775">
        <f t="shared" si="7678"/>
        <v>0</v>
      </c>
      <c r="PIU53" s="775">
        <f t="shared" ref="PIU53" si="7679">IF(OR(PIS26&lt;$C$18,PIS26&gt;($C$18+9)),0,IF($F$2=1,IF($F$53&lt;(INDEX($G$33:$AJ$33,MATCH($E$18,$G$31:$AJ$31))),PIS$28,PIS$38),PIS$28))</f>
        <v>0</v>
      </c>
      <c r="PIV53" s="775">
        <f t="shared" ref="PIV53:PIW53" si="7680">IF(OR(PIT26&lt;$C$18,PIT26&gt;($C$18+9)),0,IF($F$2=1,IF($F$53&lt;(INDEX($G$33:$AJ$33,MATCH($E$18,$G$31:$AJ$31))),PIT$28,PIT$38),PIT$28))</f>
        <v>0</v>
      </c>
      <c r="PIW53" s="775">
        <f t="shared" si="7680"/>
        <v>0</v>
      </c>
      <c r="PIX53" s="775">
        <f t="shared" ref="PIX53" si="7681">IF(OR(PIV26&lt;$C$18,PIV26&gt;($C$18+9)),0,IF($F$2=1,IF($F$53&lt;(INDEX($G$33:$AJ$33,MATCH($E$18,$G$31:$AJ$31))),PIV$28,PIV$38),PIV$28))</f>
        <v>0</v>
      </c>
      <c r="PIY53" s="775">
        <f t="shared" ref="PIY53:PIZ53" si="7682">IF(OR(PIW26&lt;$C$18,PIW26&gt;($C$18+9)),0,IF($F$2=1,IF($F$53&lt;(INDEX($G$33:$AJ$33,MATCH($E$18,$G$31:$AJ$31))),PIW$28,PIW$38),PIW$28))</f>
        <v>0</v>
      </c>
      <c r="PIZ53" s="775">
        <f t="shared" si="7682"/>
        <v>0</v>
      </c>
      <c r="PJA53" s="775">
        <f t="shared" ref="PJA53" si="7683">IF(OR(PIY26&lt;$C$18,PIY26&gt;($C$18+9)),0,IF($F$2=1,IF($F$53&lt;(INDEX($G$33:$AJ$33,MATCH($E$18,$G$31:$AJ$31))),PIY$28,PIY$38),PIY$28))</f>
        <v>0</v>
      </c>
      <c r="PJB53" s="775">
        <f t="shared" ref="PJB53:PJC53" si="7684">IF(OR(PIZ26&lt;$C$18,PIZ26&gt;($C$18+9)),0,IF($F$2=1,IF($F$53&lt;(INDEX($G$33:$AJ$33,MATCH($E$18,$G$31:$AJ$31))),PIZ$28,PIZ$38),PIZ$28))</f>
        <v>0</v>
      </c>
      <c r="PJC53" s="775">
        <f t="shared" si="7684"/>
        <v>0</v>
      </c>
      <c r="PJD53" s="775">
        <f t="shared" ref="PJD53" si="7685">IF(OR(PJB26&lt;$C$18,PJB26&gt;($C$18+9)),0,IF($F$2=1,IF($F$53&lt;(INDEX($G$33:$AJ$33,MATCH($E$18,$G$31:$AJ$31))),PJB$28,PJB$38),PJB$28))</f>
        <v>0</v>
      </c>
      <c r="PJE53" s="775">
        <f t="shared" ref="PJE53:PJF53" si="7686">IF(OR(PJC26&lt;$C$18,PJC26&gt;($C$18+9)),0,IF($F$2=1,IF($F$53&lt;(INDEX($G$33:$AJ$33,MATCH($E$18,$G$31:$AJ$31))),PJC$28,PJC$38),PJC$28))</f>
        <v>0</v>
      </c>
      <c r="PJF53" s="775">
        <f t="shared" si="7686"/>
        <v>0</v>
      </c>
      <c r="PJG53" s="775">
        <f t="shared" ref="PJG53" si="7687">IF(OR(PJE26&lt;$C$18,PJE26&gt;($C$18+9)),0,IF($F$2=1,IF($F$53&lt;(INDEX($G$33:$AJ$33,MATCH($E$18,$G$31:$AJ$31))),PJE$28,PJE$38),PJE$28))</f>
        <v>0</v>
      </c>
      <c r="PJH53" s="775">
        <f t="shared" ref="PJH53:PJI53" si="7688">IF(OR(PJF26&lt;$C$18,PJF26&gt;($C$18+9)),0,IF($F$2=1,IF($F$53&lt;(INDEX($G$33:$AJ$33,MATCH($E$18,$G$31:$AJ$31))),PJF$28,PJF$38),PJF$28))</f>
        <v>0</v>
      </c>
      <c r="PJI53" s="775">
        <f t="shared" si="7688"/>
        <v>0</v>
      </c>
      <c r="PJJ53" s="775">
        <f t="shared" ref="PJJ53" si="7689">IF(OR(PJH26&lt;$C$18,PJH26&gt;($C$18+9)),0,IF($F$2=1,IF($F$53&lt;(INDEX($G$33:$AJ$33,MATCH($E$18,$G$31:$AJ$31))),PJH$28,PJH$38),PJH$28))</f>
        <v>0</v>
      </c>
      <c r="PJK53" s="775">
        <f t="shared" ref="PJK53:PJL53" si="7690">IF(OR(PJI26&lt;$C$18,PJI26&gt;($C$18+9)),0,IF($F$2=1,IF($F$53&lt;(INDEX($G$33:$AJ$33,MATCH($E$18,$G$31:$AJ$31))),PJI$28,PJI$38),PJI$28))</f>
        <v>0</v>
      </c>
      <c r="PJL53" s="775">
        <f t="shared" si="7690"/>
        <v>0</v>
      </c>
      <c r="PJM53" s="775">
        <f t="shared" ref="PJM53" si="7691">IF(OR(PJK26&lt;$C$18,PJK26&gt;($C$18+9)),0,IF($F$2=1,IF($F$53&lt;(INDEX($G$33:$AJ$33,MATCH($E$18,$G$31:$AJ$31))),PJK$28,PJK$38),PJK$28))</f>
        <v>0</v>
      </c>
      <c r="PJN53" s="775">
        <f t="shared" ref="PJN53:PJO53" si="7692">IF(OR(PJL26&lt;$C$18,PJL26&gt;($C$18+9)),0,IF($F$2=1,IF($F$53&lt;(INDEX($G$33:$AJ$33,MATCH($E$18,$G$31:$AJ$31))),PJL$28,PJL$38),PJL$28))</f>
        <v>0</v>
      </c>
      <c r="PJO53" s="775">
        <f t="shared" si="7692"/>
        <v>0</v>
      </c>
      <c r="PJP53" s="775">
        <f t="shared" ref="PJP53" si="7693">IF(OR(PJN26&lt;$C$18,PJN26&gt;($C$18+9)),0,IF($F$2=1,IF($F$53&lt;(INDEX($G$33:$AJ$33,MATCH($E$18,$G$31:$AJ$31))),PJN$28,PJN$38),PJN$28))</f>
        <v>0</v>
      </c>
      <c r="PJQ53" s="775">
        <f t="shared" ref="PJQ53:PJR53" si="7694">IF(OR(PJO26&lt;$C$18,PJO26&gt;($C$18+9)),0,IF($F$2=1,IF($F$53&lt;(INDEX($G$33:$AJ$33,MATCH($E$18,$G$31:$AJ$31))),PJO$28,PJO$38),PJO$28))</f>
        <v>0</v>
      </c>
      <c r="PJR53" s="775">
        <f t="shared" si="7694"/>
        <v>0</v>
      </c>
      <c r="PJS53" s="775">
        <f t="shared" ref="PJS53" si="7695">IF(OR(PJQ26&lt;$C$18,PJQ26&gt;($C$18+9)),0,IF($F$2=1,IF($F$53&lt;(INDEX($G$33:$AJ$33,MATCH($E$18,$G$31:$AJ$31))),PJQ$28,PJQ$38),PJQ$28))</f>
        <v>0</v>
      </c>
      <c r="PJT53" s="775">
        <f t="shared" ref="PJT53:PJU53" si="7696">IF(OR(PJR26&lt;$C$18,PJR26&gt;($C$18+9)),0,IF($F$2=1,IF($F$53&lt;(INDEX($G$33:$AJ$33,MATCH($E$18,$G$31:$AJ$31))),PJR$28,PJR$38),PJR$28))</f>
        <v>0</v>
      </c>
      <c r="PJU53" s="775">
        <f t="shared" si="7696"/>
        <v>0</v>
      </c>
      <c r="PJV53" s="775">
        <f t="shared" ref="PJV53" si="7697">IF(OR(PJT26&lt;$C$18,PJT26&gt;($C$18+9)),0,IF($F$2=1,IF($F$53&lt;(INDEX($G$33:$AJ$33,MATCH($E$18,$G$31:$AJ$31))),PJT$28,PJT$38),PJT$28))</f>
        <v>0</v>
      </c>
      <c r="PJW53" s="775">
        <f t="shared" ref="PJW53:PJX53" si="7698">IF(OR(PJU26&lt;$C$18,PJU26&gt;($C$18+9)),0,IF($F$2=1,IF($F$53&lt;(INDEX($G$33:$AJ$33,MATCH($E$18,$G$31:$AJ$31))),PJU$28,PJU$38),PJU$28))</f>
        <v>0</v>
      </c>
      <c r="PJX53" s="775">
        <f t="shared" si="7698"/>
        <v>0</v>
      </c>
      <c r="PJY53" s="775">
        <f t="shared" ref="PJY53" si="7699">IF(OR(PJW26&lt;$C$18,PJW26&gt;($C$18+9)),0,IF($F$2=1,IF($F$53&lt;(INDEX($G$33:$AJ$33,MATCH($E$18,$G$31:$AJ$31))),PJW$28,PJW$38),PJW$28))</f>
        <v>0</v>
      </c>
      <c r="PJZ53" s="775">
        <f t="shared" ref="PJZ53:PKA53" si="7700">IF(OR(PJX26&lt;$C$18,PJX26&gt;($C$18+9)),0,IF($F$2=1,IF($F$53&lt;(INDEX($G$33:$AJ$33,MATCH($E$18,$G$31:$AJ$31))),PJX$28,PJX$38),PJX$28))</f>
        <v>0</v>
      </c>
      <c r="PKA53" s="775">
        <f t="shared" si="7700"/>
        <v>0</v>
      </c>
      <c r="PKB53" s="775">
        <f t="shared" ref="PKB53" si="7701">IF(OR(PJZ26&lt;$C$18,PJZ26&gt;($C$18+9)),0,IF($F$2=1,IF($F$53&lt;(INDEX($G$33:$AJ$33,MATCH($E$18,$G$31:$AJ$31))),PJZ$28,PJZ$38),PJZ$28))</f>
        <v>0</v>
      </c>
      <c r="PKC53" s="775">
        <f t="shared" ref="PKC53:PKD53" si="7702">IF(OR(PKA26&lt;$C$18,PKA26&gt;($C$18+9)),0,IF($F$2=1,IF($F$53&lt;(INDEX($G$33:$AJ$33,MATCH($E$18,$G$31:$AJ$31))),PKA$28,PKA$38),PKA$28))</f>
        <v>0</v>
      </c>
      <c r="PKD53" s="775">
        <f t="shared" si="7702"/>
        <v>0</v>
      </c>
      <c r="PKE53" s="775">
        <f t="shared" ref="PKE53" si="7703">IF(OR(PKC26&lt;$C$18,PKC26&gt;($C$18+9)),0,IF($F$2=1,IF($F$53&lt;(INDEX($G$33:$AJ$33,MATCH($E$18,$G$31:$AJ$31))),PKC$28,PKC$38),PKC$28))</f>
        <v>0</v>
      </c>
      <c r="PKF53" s="775">
        <f t="shared" ref="PKF53:PKG53" si="7704">IF(OR(PKD26&lt;$C$18,PKD26&gt;($C$18+9)),0,IF($F$2=1,IF($F$53&lt;(INDEX($G$33:$AJ$33,MATCH($E$18,$G$31:$AJ$31))),PKD$28,PKD$38),PKD$28))</f>
        <v>0</v>
      </c>
      <c r="PKG53" s="775">
        <f t="shared" si="7704"/>
        <v>0</v>
      </c>
      <c r="PKH53" s="775">
        <f t="shared" ref="PKH53" si="7705">IF(OR(PKF26&lt;$C$18,PKF26&gt;($C$18+9)),0,IF($F$2=1,IF($F$53&lt;(INDEX($G$33:$AJ$33,MATCH($E$18,$G$31:$AJ$31))),PKF$28,PKF$38),PKF$28))</f>
        <v>0</v>
      </c>
      <c r="PKI53" s="775">
        <f t="shared" ref="PKI53:PKJ53" si="7706">IF(OR(PKG26&lt;$C$18,PKG26&gt;($C$18+9)),0,IF($F$2=1,IF($F$53&lt;(INDEX($G$33:$AJ$33,MATCH($E$18,$G$31:$AJ$31))),PKG$28,PKG$38),PKG$28))</f>
        <v>0</v>
      </c>
      <c r="PKJ53" s="775">
        <f t="shared" si="7706"/>
        <v>0</v>
      </c>
      <c r="PKK53" s="775">
        <f t="shared" ref="PKK53" si="7707">IF(OR(PKI26&lt;$C$18,PKI26&gt;($C$18+9)),0,IF($F$2=1,IF($F$53&lt;(INDEX($G$33:$AJ$33,MATCH($E$18,$G$31:$AJ$31))),PKI$28,PKI$38),PKI$28))</f>
        <v>0</v>
      </c>
      <c r="PKL53" s="775">
        <f t="shared" ref="PKL53:PKM53" si="7708">IF(OR(PKJ26&lt;$C$18,PKJ26&gt;($C$18+9)),0,IF($F$2=1,IF($F$53&lt;(INDEX($G$33:$AJ$33,MATCH($E$18,$G$31:$AJ$31))),PKJ$28,PKJ$38),PKJ$28))</f>
        <v>0</v>
      </c>
      <c r="PKM53" s="775">
        <f t="shared" si="7708"/>
        <v>0</v>
      </c>
      <c r="PKN53" s="775">
        <f t="shared" ref="PKN53" si="7709">IF(OR(PKL26&lt;$C$18,PKL26&gt;($C$18+9)),0,IF($F$2=1,IF($F$53&lt;(INDEX($G$33:$AJ$33,MATCH($E$18,$G$31:$AJ$31))),PKL$28,PKL$38),PKL$28))</f>
        <v>0</v>
      </c>
      <c r="PKO53" s="775">
        <f t="shared" ref="PKO53:PKP53" si="7710">IF(OR(PKM26&lt;$C$18,PKM26&gt;($C$18+9)),0,IF($F$2=1,IF($F$53&lt;(INDEX($G$33:$AJ$33,MATCH($E$18,$G$31:$AJ$31))),PKM$28,PKM$38),PKM$28))</f>
        <v>0</v>
      </c>
      <c r="PKP53" s="775">
        <f t="shared" si="7710"/>
        <v>0</v>
      </c>
      <c r="PKQ53" s="775">
        <f t="shared" ref="PKQ53" si="7711">IF(OR(PKO26&lt;$C$18,PKO26&gt;($C$18+9)),0,IF($F$2=1,IF($F$53&lt;(INDEX($G$33:$AJ$33,MATCH($E$18,$G$31:$AJ$31))),PKO$28,PKO$38),PKO$28))</f>
        <v>0</v>
      </c>
      <c r="PKR53" s="775">
        <f t="shared" ref="PKR53:PKS53" si="7712">IF(OR(PKP26&lt;$C$18,PKP26&gt;($C$18+9)),0,IF($F$2=1,IF($F$53&lt;(INDEX($G$33:$AJ$33,MATCH($E$18,$G$31:$AJ$31))),PKP$28,PKP$38),PKP$28))</f>
        <v>0</v>
      </c>
      <c r="PKS53" s="775">
        <f t="shared" si="7712"/>
        <v>0</v>
      </c>
      <c r="PKT53" s="775">
        <f t="shared" ref="PKT53" si="7713">IF(OR(PKR26&lt;$C$18,PKR26&gt;($C$18+9)),0,IF($F$2=1,IF($F$53&lt;(INDEX($G$33:$AJ$33,MATCH($E$18,$G$31:$AJ$31))),PKR$28,PKR$38),PKR$28))</f>
        <v>0</v>
      </c>
      <c r="PKU53" s="775">
        <f t="shared" ref="PKU53:PKV53" si="7714">IF(OR(PKS26&lt;$C$18,PKS26&gt;($C$18+9)),0,IF($F$2=1,IF($F$53&lt;(INDEX($G$33:$AJ$33,MATCH($E$18,$G$31:$AJ$31))),PKS$28,PKS$38),PKS$28))</f>
        <v>0</v>
      </c>
      <c r="PKV53" s="775">
        <f t="shared" si="7714"/>
        <v>0</v>
      </c>
      <c r="PKW53" s="775">
        <f t="shared" ref="PKW53" si="7715">IF(OR(PKU26&lt;$C$18,PKU26&gt;($C$18+9)),0,IF($F$2=1,IF($F$53&lt;(INDEX($G$33:$AJ$33,MATCH($E$18,$G$31:$AJ$31))),PKU$28,PKU$38),PKU$28))</f>
        <v>0</v>
      </c>
      <c r="PKX53" s="775">
        <f t="shared" ref="PKX53:PKY53" si="7716">IF(OR(PKV26&lt;$C$18,PKV26&gt;($C$18+9)),0,IF($F$2=1,IF($F$53&lt;(INDEX($G$33:$AJ$33,MATCH($E$18,$G$31:$AJ$31))),PKV$28,PKV$38),PKV$28))</f>
        <v>0</v>
      </c>
      <c r="PKY53" s="775">
        <f t="shared" si="7716"/>
        <v>0</v>
      </c>
      <c r="PKZ53" s="775">
        <f t="shared" ref="PKZ53" si="7717">IF(OR(PKX26&lt;$C$18,PKX26&gt;($C$18+9)),0,IF($F$2=1,IF($F$53&lt;(INDEX($G$33:$AJ$33,MATCH($E$18,$G$31:$AJ$31))),PKX$28,PKX$38),PKX$28))</f>
        <v>0</v>
      </c>
      <c r="PLA53" s="775">
        <f t="shared" ref="PLA53:PLB53" si="7718">IF(OR(PKY26&lt;$C$18,PKY26&gt;($C$18+9)),0,IF($F$2=1,IF($F$53&lt;(INDEX($G$33:$AJ$33,MATCH($E$18,$G$31:$AJ$31))),PKY$28,PKY$38),PKY$28))</f>
        <v>0</v>
      </c>
      <c r="PLB53" s="775">
        <f t="shared" si="7718"/>
        <v>0</v>
      </c>
      <c r="PLC53" s="775">
        <f t="shared" ref="PLC53" si="7719">IF(OR(PLA26&lt;$C$18,PLA26&gt;($C$18+9)),0,IF($F$2=1,IF($F$53&lt;(INDEX($G$33:$AJ$33,MATCH($E$18,$G$31:$AJ$31))),PLA$28,PLA$38),PLA$28))</f>
        <v>0</v>
      </c>
      <c r="PLD53" s="775">
        <f t="shared" ref="PLD53:PLE53" si="7720">IF(OR(PLB26&lt;$C$18,PLB26&gt;($C$18+9)),0,IF($F$2=1,IF($F$53&lt;(INDEX($G$33:$AJ$33,MATCH($E$18,$G$31:$AJ$31))),PLB$28,PLB$38),PLB$28))</f>
        <v>0</v>
      </c>
      <c r="PLE53" s="775">
        <f t="shared" si="7720"/>
        <v>0</v>
      </c>
      <c r="PLF53" s="775">
        <f t="shared" ref="PLF53" si="7721">IF(OR(PLD26&lt;$C$18,PLD26&gt;($C$18+9)),0,IF($F$2=1,IF($F$53&lt;(INDEX($G$33:$AJ$33,MATCH($E$18,$G$31:$AJ$31))),PLD$28,PLD$38),PLD$28))</f>
        <v>0</v>
      </c>
      <c r="PLG53" s="775">
        <f t="shared" ref="PLG53:PLH53" si="7722">IF(OR(PLE26&lt;$C$18,PLE26&gt;($C$18+9)),0,IF($F$2=1,IF($F$53&lt;(INDEX($G$33:$AJ$33,MATCH($E$18,$G$31:$AJ$31))),PLE$28,PLE$38),PLE$28))</f>
        <v>0</v>
      </c>
      <c r="PLH53" s="775">
        <f t="shared" si="7722"/>
        <v>0</v>
      </c>
      <c r="PLI53" s="775">
        <f t="shared" ref="PLI53" si="7723">IF(OR(PLG26&lt;$C$18,PLG26&gt;($C$18+9)),0,IF($F$2=1,IF($F$53&lt;(INDEX($G$33:$AJ$33,MATCH($E$18,$G$31:$AJ$31))),PLG$28,PLG$38),PLG$28))</f>
        <v>0</v>
      </c>
      <c r="PLJ53" s="775">
        <f t="shared" ref="PLJ53:PLK53" si="7724">IF(OR(PLH26&lt;$C$18,PLH26&gt;($C$18+9)),0,IF($F$2=1,IF($F$53&lt;(INDEX($G$33:$AJ$33,MATCH($E$18,$G$31:$AJ$31))),PLH$28,PLH$38),PLH$28))</f>
        <v>0</v>
      </c>
      <c r="PLK53" s="775">
        <f t="shared" si="7724"/>
        <v>0</v>
      </c>
      <c r="PLL53" s="775">
        <f t="shared" ref="PLL53" si="7725">IF(OR(PLJ26&lt;$C$18,PLJ26&gt;($C$18+9)),0,IF($F$2=1,IF($F$53&lt;(INDEX($G$33:$AJ$33,MATCH($E$18,$G$31:$AJ$31))),PLJ$28,PLJ$38),PLJ$28))</f>
        <v>0</v>
      </c>
      <c r="PLM53" s="775">
        <f t="shared" ref="PLM53:PLN53" si="7726">IF(OR(PLK26&lt;$C$18,PLK26&gt;($C$18+9)),0,IF($F$2=1,IF($F$53&lt;(INDEX($G$33:$AJ$33,MATCH($E$18,$G$31:$AJ$31))),PLK$28,PLK$38),PLK$28))</f>
        <v>0</v>
      </c>
      <c r="PLN53" s="775">
        <f t="shared" si="7726"/>
        <v>0</v>
      </c>
      <c r="PLO53" s="775">
        <f t="shared" ref="PLO53" si="7727">IF(OR(PLM26&lt;$C$18,PLM26&gt;($C$18+9)),0,IF($F$2=1,IF($F$53&lt;(INDEX($G$33:$AJ$33,MATCH($E$18,$G$31:$AJ$31))),PLM$28,PLM$38),PLM$28))</f>
        <v>0</v>
      </c>
      <c r="PLP53" s="775">
        <f t="shared" ref="PLP53:PLQ53" si="7728">IF(OR(PLN26&lt;$C$18,PLN26&gt;($C$18+9)),0,IF($F$2=1,IF($F$53&lt;(INDEX($G$33:$AJ$33,MATCH($E$18,$G$31:$AJ$31))),PLN$28,PLN$38),PLN$28))</f>
        <v>0</v>
      </c>
      <c r="PLQ53" s="775">
        <f t="shared" si="7728"/>
        <v>0</v>
      </c>
      <c r="PLR53" s="775">
        <f t="shared" ref="PLR53" si="7729">IF(OR(PLP26&lt;$C$18,PLP26&gt;($C$18+9)),0,IF($F$2=1,IF($F$53&lt;(INDEX($G$33:$AJ$33,MATCH($E$18,$G$31:$AJ$31))),PLP$28,PLP$38),PLP$28))</f>
        <v>0</v>
      </c>
      <c r="PLS53" s="775">
        <f t="shared" ref="PLS53:PLT53" si="7730">IF(OR(PLQ26&lt;$C$18,PLQ26&gt;($C$18+9)),0,IF($F$2=1,IF($F$53&lt;(INDEX($G$33:$AJ$33,MATCH($E$18,$G$31:$AJ$31))),PLQ$28,PLQ$38),PLQ$28))</f>
        <v>0</v>
      </c>
      <c r="PLT53" s="775">
        <f t="shared" si="7730"/>
        <v>0</v>
      </c>
      <c r="PLU53" s="775">
        <f t="shared" ref="PLU53" si="7731">IF(OR(PLS26&lt;$C$18,PLS26&gt;($C$18+9)),0,IF($F$2=1,IF($F$53&lt;(INDEX($G$33:$AJ$33,MATCH($E$18,$G$31:$AJ$31))),PLS$28,PLS$38),PLS$28))</f>
        <v>0</v>
      </c>
      <c r="PLV53" s="775">
        <f t="shared" ref="PLV53:PLW53" si="7732">IF(OR(PLT26&lt;$C$18,PLT26&gt;($C$18+9)),0,IF($F$2=1,IF($F$53&lt;(INDEX($G$33:$AJ$33,MATCH($E$18,$G$31:$AJ$31))),PLT$28,PLT$38),PLT$28))</f>
        <v>0</v>
      </c>
      <c r="PLW53" s="775">
        <f t="shared" si="7732"/>
        <v>0</v>
      </c>
      <c r="PLX53" s="775">
        <f t="shared" ref="PLX53" si="7733">IF(OR(PLV26&lt;$C$18,PLV26&gt;($C$18+9)),0,IF($F$2=1,IF($F$53&lt;(INDEX($G$33:$AJ$33,MATCH($E$18,$G$31:$AJ$31))),PLV$28,PLV$38),PLV$28))</f>
        <v>0</v>
      </c>
      <c r="PLY53" s="775">
        <f t="shared" ref="PLY53:PLZ53" si="7734">IF(OR(PLW26&lt;$C$18,PLW26&gt;($C$18+9)),0,IF($F$2=1,IF($F$53&lt;(INDEX($G$33:$AJ$33,MATCH($E$18,$G$31:$AJ$31))),PLW$28,PLW$38),PLW$28))</f>
        <v>0</v>
      </c>
      <c r="PLZ53" s="775">
        <f t="shared" si="7734"/>
        <v>0</v>
      </c>
      <c r="PMA53" s="775">
        <f t="shared" ref="PMA53" si="7735">IF(OR(PLY26&lt;$C$18,PLY26&gt;($C$18+9)),0,IF($F$2=1,IF($F$53&lt;(INDEX($G$33:$AJ$33,MATCH($E$18,$G$31:$AJ$31))),PLY$28,PLY$38),PLY$28))</f>
        <v>0</v>
      </c>
      <c r="PMB53" s="775">
        <f t="shared" ref="PMB53:PMC53" si="7736">IF(OR(PLZ26&lt;$C$18,PLZ26&gt;($C$18+9)),0,IF($F$2=1,IF($F$53&lt;(INDEX($G$33:$AJ$33,MATCH($E$18,$G$31:$AJ$31))),PLZ$28,PLZ$38),PLZ$28))</f>
        <v>0</v>
      </c>
      <c r="PMC53" s="775">
        <f t="shared" si="7736"/>
        <v>0</v>
      </c>
      <c r="PMD53" s="775">
        <f t="shared" ref="PMD53" si="7737">IF(OR(PMB26&lt;$C$18,PMB26&gt;($C$18+9)),0,IF($F$2=1,IF($F$53&lt;(INDEX($G$33:$AJ$33,MATCH($E$18,$G$31:$AJ$31))),PMB$28,PMB$38),PMB$28))</f>
        <v>0</v>
      </c>
      <c r="PME53" s="775">
        <f t="shared" ref="PME53:PMF53" si="7738">IF(OR(PMC26&lt;$C$18,PMC26&gt;($C$18+9)),0,IF($F$2=1,IF($F$53&lt;(INDEX($G$33:$AJ$33,MATCH($E$18,$G$31:$AJ$31))),PMC$28,PMC$38),PMC$28))</f>
        <v>0</v>
      </c>
      <c r="PMF53" s="775">
        <f t="shared" si="7738"/>
        <v>0</v>
      </c>
      <c r="PMG53" s="775">
        <f t="shared" ref="PMG53" si="7739">IF(OR(PME26&lt;$C$18,PME26&gt;($C$18+9)),0,IF($F$2=1,IF($F$53&lt;(INDEX($G$33:$AJ$33,MATCH($E$18,$G$31:$AJ$31))),PME$28,PME$38),PME$28))</f>
        <v>0</v>
      </c>
      <c r="PMH53" s="775">
        <f t="shared" ref="PMH53:PMI53" si="7740">IF(OR(PMF26&lt;$C$18,PMF26&gt;($C$18+9)),0,IF($F$2=1,IF($F$53&lt;(INDEX($G$33:$AJ$33,MATCH($E$18,$G$31:$AJ$31))),PMF$28,PMF$38),PMF$28))</f>
        <v>0</v>
      </c>
      <c r="PMI53" s="775">
        <f t="shared" si="7740"/>
        <v>0</v>
      </c>
      <c r="PMJ53" s="775">
        <f t="shared" ref="PMJ53" si="7741">IF(OR(PMH26&lt;$C$18,PMH26&gt;($C$18+9)),0,IF($F$2=1,IF($F$53&lt;(INDEX($G$33:$AJ$33,MATCH($E$18,$G$31:$AJ$31))),PMH$28,PMH$38),PMH$28))</f>
        <v>0</v>
      </c>
      <c r="PMK53" s="775">
        <f t="shared" ref="PMK53:PML53" si="7742">IF(OR(PMI26&lt;$C$18,PMI26&gt;($C$18+9)),0,IF($F$2=1,IF($F$53&lt;(INDEX($G$33:$AJ$33,MATCH($E$18,$G$31:$AJ$31))),PMI$28,PMI$38),PMI$28))</f>
        <v>0</v>
      </c>
      <c r="PML53" s="775">
        <f t="shared" si="7742"/>
        <v>0</v>
      </c>
      <c r="PMM53" s="775">
        <f t="shared" ref="PMM53" si="7743">IF(OR(PMK26&lt;$C$18,PMK26&gt;($C$18+9)),0,IF($F$2=1,IF($F$53&lt;(INDEX($G$33:$AJ$33,MATCH($E$18,$G$31:$AJ$31))),PMK$28,PMK$38),PMK$28))</f>
        <v>0</v>
      </c>
      <c r="PMN53" s="775">
        <f t="shared" ref="PMN53:PMO53" si="7744">IF(OR(PML26&lt;$C$18,PML26&gt;($C$18+9)),0,IF($F$2=1,IF($F$53&lt;(INDEX($G$33:$AJ$33,MATCH($E$18,$G$31:$AJ$31))),PML$28,PML$38),PML$28))</f>
        <v>0</v>
      </c>
      <c r="PMO53" s="775">
        <f t="shared" si="7744"/>
        <v>0</v>
      </c>
      <c r="PMP53" s="775">
        <f t="shared" ref="PMP53" si="7745">IF(OR(PMN26&lt;$C$18,PMN26&gt;($C$18+9)),0,IF($F$2=1,IF($F$53&lt;(INDEX($G$33:$AJ$33,MATCH($E$18,$G$31:$AJ$31))),PMN$28,PMN$38),PMN$28))</f>
        <v>0</v>
      </c>
      <c r="PMQ53" s="775">
        <f t="shared" ref="PMQ53:PMR53" si="7746">IF(OR(PMO26&lt;$C$18,PMO26&gt;($C$18+9)),0,IF($F$2=1,IF($F$53&lt;(INDEX($G$33:$AJ$33,MATCH($E$18,$G$31:$AJ$31))),PMO$28,PMO$38),PMO$28))</f>
        <v>0</v>
      </c>
      <c r="PMR53" s="775">
        <f t="shared" si="7746"/>
        <v>0</v>
      </c>
      <c r="PMS53" s="775">
        <f t="shared" ref="PMS53" si="7747">IF(OR(PMQ26&lt;$C$18,PMQ26&gt;($C$18+9)),0,IF($F$2=1,IF($F$53&lt;(INDEX($G$33:$AJ$33,MATCH($E$18,$G$31:$AJ$31))),PMQ$28,PMQ$38),PMQ$28))</f>
        <v>0</v>
      </c>
      <c r="PMT53" s="775">
        <f t="shared" ref="PMT53:PMU53" si="7748">IF(OR(PMR26&lt;$C$18,PMR26&gt;($C$18+9)),0,IF($F$2=1,IF($F$53&lt;(INDEX($G$33:$AJ$33,MATCH($E$18,$G$31:$AJ$31))),PMR$28,PMR$38),PMR$28))</f>
        <v>0</v>
      </c>
      <c r="PMU53" s="775">
        <f t="shared" si="7748"/>
        <v>0</v>
      </c>
      <c r="PMV53" s="775">
        <f t="shared" ref="PMV53" si="7749">IF(OR(PMT26&lt;$C$18,PMT26&gt;($C$18+9)),0,IF($F$2=1,IF($F$53&lt;(INDEX($G$33:$AJ$33,MATCH($E$18,$G$31:$AJ$31))),PMT$28,PMT$38),PMT$28))</f>
        <v>0</v>
      </c>
      <c r="PMW53" s="775">
        <f t="shared" ref="PMW53:PMX53" si="7750">IF(OR(PMU26&lt;$C$18,PMU26&gt;($C$18+9)),0,IF($F$2=1,IF($F$53&lt;(INDEX($G$33:$AJ$33,MATCH($E$18,$G$31:$AJ$31))),PMU$28,PMU$38),PMU$28))</f>
        <v>0</v>
      </c>
      <c r="PMX53" s="775">
        <f t="shared" si="7750"/>
        <v>0</v>
      </c>
      <c r="PMY53" s="775">
        <f t="shared" ref="PMY53" si="7751">IF(OR(PMW26&lt;$C$18,PMW26&gt;($C$18+9)),0,IF($F$2=1,IF($F$53&lt;(INDEX($G$33:$AJ$33,MATCH($E$18,$G$31:$AJ$31))),PMW$28,PMW$38),PMW$28))</f>
        <v>0</v>
      </c>
      <c r="PMZ53" s="775">
        <f t="shared" ref="PMZ53:PNA53" si="7752">IF(OR(PMX26&lt;$C$18,PMX26&gt;($C$18+9)),0,IF($F$2=1,IF($F$53&lt;(INDEX($G$33:$AJ$33,MATCH($E$18,$G$31:$AJ$31))),PMX$28,PMX$38),PMX$28))</f>
        <v>0</v>
      </c>
      <c r="PNA53" s="775">
        <f t="shared" si="7752"/>
        <v>0</v>
      </c>
      <c r="PNB53" s="775">
        <f t="shared" ref="PNB53" si="7753">IF(OR(PMZ26&lt;$C$18,PMZ26&gt;($C$18+9)),0,IF($F$2=1,IF($F$53&lt;(INDEX($G$33:$AJ$33,MATCH($E$18,$G$31:$AJ$31))),PMZ$28,PMZ$38),PMZ$28))</f>
        <v>0</v>
      </c>
      <c r="PNC53" s="775">
        <f t="shared" ref="PNC53:PND53" si="7754">IF(OR(PNA26&lt;$C$18,PNA26&gt;($C$18+9)),0,IF($F$2=1,IF($F$53&lt;(INDEX($G$33:$AJ$33,MATCH($E$18,$G$31:$AJ$31))),PNA$28,PNA$38),PNA$28))</f>
        <v>0</v>
      </c>
      <c r="PND53" s="775">
        <f t="shared" si="7754"/>
        <v>0</v>
      </c>
      <c r="PNE53" s="775">
        <f t="shared" ref="PNE53" si="7755">IF(OR(PNC26&lt;$C$18,PNC26&gt;($C$18+9)),0,IF($F$2=1,IF($F$53&lt;(INDEX($G$33:$AJ$33,MATCH($E$18,$G$31:$AJ$31))),PNC$28,PNC$38),PNC$28))</f>
        <v>0</v>
      </c>
      <c r="PNF53" s="775">
        <f t="shared" ref="PNF53:PNG53" si="7756">IF(OR(PND26&lt;$C$18,PND26&gt;($C$18+9)),0,IF($F$2=1,IF($F$53&lt;(INDEX($G$33:$AJ$33,MATCH($E$18,$G$31:$AJ$31))),PND$28,PND$38),PND$28))</f>
        <v>0</v>
      </c>
      <c r="PNG53" s="775">
        <f t="shared" si="7756"/>
        <v>0</v>
      </c>
      <c r="PNH53" s="775">
        <f t="shared" ref="PNH53" si="7757">IF(OR(PNF26&lt;$C$18,PNF26&gt;($C$18+9)),0,IF($F$2=1,IF($F$53&lt;(INDEX($G$33:$AJ$33,MATCH($E$18,$G$31:$AJ$31))),PNF$28,PNF$38),PNF$28))</f>
        <v>0</v>
      </c>
      <c r="PNI53" s="775">
        <f t="shared" ref="PNI53:PNJ53" si="7758">IF(OR(PNG26&lt;$C$18,PNG26&gt;($C$18+9)),0,IF($F$2=1,IF($F$53&lt;(INDEX($G$33:$AJ$33,MATCH($E$18,$G$31:$AJ$31))),PNG$28,PNG$38),PNG$28))</f>
        <v>0</v>
      </c>
      <c r="PNJ53" s="775">
        <f t="shared" si="7758"/>
        <v>0</v>
      </c>
      <c r="PNK53" s="775">
        <f t="shared" ref="PNK53" si="7759">IF(OR(PNI26&lt;$C$18,PNI26&gt;($C$18+9)),0,IF($F$2=1,IF($F$53&lt;(INDEX($G$33:$AJ$33,MATCH($E$18,$G$31:$AJ$31))),PNI$28,PNI$38),PNI$28))</f>
        <v>0</v>
      </c>
      <c r="PNL53" s="775">
        <f t="shared" ref="PNL53:PNM53" si="7760">IF(OR(PNJ26&lt;$C$18,PNJ26&gt;($C$18+9)),0,IF($F$2=1,IF($F$53&lt;(INDEX($G$33:$AJ$33,MATCH($E$18,$G$31:$AJ$31))),PNJ$28,PNJ$38),PNJ$28))</f>
        <v>0</v>
      </c>
      <c r="PNM53" s="775">
        <f t="shared" si="7760"/>
        <v>0</v>
      </c>
      <c r="PNN53" s="775">
        <f t="shared" ref="PNN53" si="7761">IF(OR(PNL26&lt;$C$18,PNL26&gt;($C$18+9)),0,IF($F$2=1,IF($F$53&lt;(INDEX($G$33:$AJ$33,MATCH($E$18,$G$31:$AJ$31))),PNL$28,PNL$38),PNL$28))</f>
        <v>0</v>
      </c>
      <c r="PNO53" s="775">
        <f t="shared" ref="PNO53:PNP53" si="7762">IF(OR(PNM26&lt;$C$18,PNM26&gt;($C$18+9)),0,IF($F$2=1,IF($F$53&lt;(INDEX($G$33:$AJ$33,MATCH($E$18,$G$31:$AJ$31))),PNM$28,PNM$38),PNM$28))</f>
        <v>0</v>
      </c>
      <c r="PNP53" s="775">
        <f t="shared" si="7762"/>
        <v>0</v>
      </c>
      <c r="PNQ53" s="775">
        <f t="shared" ref="PNQ53" si="7763">IF(OR(PNO26&lt;$C$18,PNO26&gt;($C$18+9)),0,IF($F$2=1,IF($F$53&lt;(INDEX($G$33:$AJ$33,MATCH($E$18,$G$31:$AJ$31))),PNO$28,PNO$38),PNO$28))</f>
        <v>0</v>
      </c>
      <c r="PNR53" s="775">
        <f t="shared" ref="PNR53:PNS53" si="7764">IF(OR(PNP26&lt;$C$18,PNP26&gt;($C$18+9)),0,IF($F$2=1,IF($F$53&lt;(INDEX($G$33:$AJ$33,MATCH($E$18,$G$31:$AJ$31))),PNP$28,PNP$38),PNP$28))</f>
        <v>0</v>
      </c>
      <c r="PNS53" s="775">
        <f t="shared" si="7764"/>
        <v>0</v>
      </c>
      <c r="PNT53" s="775">
        <f t="shared" ref="PNT53" si="7765">IF(OR(PNR26&lt;$C$18,PNR26&gt;($C$18+9)),0,IF($F$2=1,IF($F$53&lt;(INDEX($G$33:$AJ$33,MATCH($E$18,$G$31:$AJ$31))),PNR$28,PNR$38),PNR$28))</f>
        <v>0</v>
      </c>
      <c r="PNU53" s="775">
        <f t="shared" ref="PNU53:PNV53" si="7766">IF(OR(PNS26&lt;$C$18,PNS26&gt;($C$18+9)),0,IF($F$2=1,IF($F$53&lt;(INDEX($G$33:$AJ$33,MATCH($E$18,$G$31:$AJ$31))),PNS$28,PNS$38),PNS$28))</f>
        <v>0</v>
      </c>
      <c r="PNV53" s="775">
        <f t="shared" si="7766"/>
        <v>0</v>
      </c>
      <c r="PNW53" s="775">
        <f t="shared" ref="PNW53" si="7767">IF(OR(PNU26&lt;$C$18,PNU26&gt;($C$18+9)),0,IF($F$2=1,IF($F$53&lt;(INDEX($G$33:$AJ$33,MATCH($E$18,$G$31:$AJ$31))),PNU$28,PNU$38),PNU$28))</f>
        <v>0</v>
      </c>
      <c r="PNX53" s="775">
        <f t="shared" ref="PNX53:PNY53" si="7768">IF(OR(PNV26&lt;$C$18,PNV26&gt;($C$18+9)),0,IF($F$2=1,IF($F$53&lt;(INDEX($G$33:$AJ$33,MATCH($E$18,$G$31:$AJ$31))),PNV$28,PNV$38),PNV$28))</f>
        <v>0</v>
      </c>
      <c r="PNY53" s="775">
        <f t="shared" si="7768"/>
        <v>0</v>
      </c>
      <c r="PNZ53" s="775">
        <f t="shared" ref="PNZ53" si="7769">IF(OR(PNX26&lt;$C$18,PNX26&gt;($C$18+9)),0,IF($F$2=1,IF($F$53&lt;(INDEX($G$33:$AJ$33,MATCH($E$18,$G$31:$AJ$31))),PNX$28,PNX$38),PNX$28))</f>
        <v>0</v>
      </c>
      <c r="POA53" s="775">
        <f t="shared" ref="POA53:POB53" si="7770">IF(OR(PNY26&lt;$C$18,PNY26&gt;($C$18+9)),0,IF($F$2=1,IF($F$53&lt;(INDEX($G$33:$AJ$33,MATCH($E$18,$G$31:$AJ$31))),PNY$28,PNY$38),PNY$28))</f>
        <v>0</v>
      </c>
      <c r="POB53" s="775">
        <f t="shared" si="7770"/>
        <v>0</v>
      </c>
      <c r="POC53" s="775">
        <f t="shared" ref="POC53" si="7771">IF(OR(POA26&lt;$C$18,POA26&gt;($C$18+9)),0,IF($F$2=1,IF($F$53&lt;(INDEX($G$33:$AJ$33,MATCH($E$18,$G$31:$AJ$31))),POA$28,POA$38),POA$28))</f>
        <v>0</v>
      </c>
      <c r="POD53" s="775">
        <f t="shared" ref="POD53:POE53" si="7772">IF(OR(POB26&lt;$C$18,POB26&gt;($C$18+9)),0,IF($F$2=1,IF($F$53&lt;(INDEX($G$33:$AJ$33,MATCH($E$18,$G$31:$AJ$31))),POB$28,POB$38),POB$28))</f>
        <v>0</v>
      </c>
      <c r="POE53" s="775">
        <f t="shared" si="7772"/>
        <v>0</v>
      </c>
      <c r="POF53" s="775">
        <f t="shared" ref="POF53" si="7773">IF(OR(POD26&lt;$C$18,POD26&gt;($C$18+9)),0,IF($F$2=1,IF($F$53&lt;(INDEX($G$33:$AJ$33,MATCH($E$18,$G$31:$AJ$31))),POD$28,POD$38),POD$28))</f>
        <v>0</v>
      </c>
      <c r="POG53" s="775">
        <f t="shared" ref="POG53:POH53" si="7774">IF(OR(POE26&lt;$C$18,POE26&gt;($C$18+9)),0,IF($F$2=1,IF($F$53&lt;(INDEX($G$33:$AJ$33,MATCH($E$18,$G$31:$AJ$31))),POE$28,POE$38),POE$28))</f>
        <v>0</v>
      </c>
      <c r="POH53" s="775">
        <f t="shared" si="7774"/>
        <v>0</v>
      </c>
      <c r="POI53" s="775">
        <f t="shared" ref="POI53" si="7775">IF(OR(POG26&lt;$C$18,POG26&gt;($C$18+9)),0,IF($F$2=1,IF($F$53&lt;(INDEX($G$33:$AJ$33,MATCH($E$18,$G$31:$AJ$31))),POG$28,POG$38),POG$28))</f>
        <v>0</v>
      </c>
      <c r="POJ53" s="775">
        <f t="shared" ref="POJ53:POK53" si="7776">IF(OR(POH26&lt;$C$18,POH26&gt;($C$18+9)),0,IF($F$2=1,IF($F$53&lt;(INDEX($G$33:$AJ$33,MATCH($E$18,$G$31:$AJ$31))),POH$28,POH$38),POH$28))</f>
        <v>0</v>
      </c>
      <c r="POK53" s="775">
        <f t="shared" si="7776"/>
        <v>0</v>
      </c>
      <c r="POL53" s="775">
        <f t="shared" ref="POL53" si="7777">IF(OR(POJ26&lt;$C$18,POJ26&gt;($C$18+9)),0,IF($F$2=1,IF($F$53&lt;(INDEX($G$33:$AJ$33,MATCH($E$18,$G$31:$AJ$31))),POJ$28,POJ$38),POJ$28))</f>
        <v>0</v>
      </c>
      <c r="POM53" s="775">
        <f t="shared" ref="POM53:PON53" si="7778">IF(OR(POK26&lt;$C$18,POK26&gt;($C$18+9)),0,IF($F$2=1,IF($F$53&lt;(INDEX($G$33:$AJ$33,MATCH($E$18,$G$31:$AJ$31))),POK$28,POK$38),POK$28))</f>
        <v>0</v>
      </c>
      <c r="PON53" s="775">
        <f t="shared" si="7778"/>
        <v>0</v>
      </c>
      <c r="POO53" s="775">
        <f t="shared" ref="POO53" si="7779">IF(OR(POM26&lt;$C$18,POM26&gt;($C$18+9)),0,IF($F$2=1,IF($F$53&lt;(INDEX($G$33:$AJ$33,MATCH($E$18,$G$31:$AJ$31))),POM$28,POM$38),POM$28))</f>
        <v>0</v>
      </c>
      <c r="POP53" s="775">
        <f t="shared" ref="POP53:POQ53" si="7780">IF(OR(PON26&lt;$C$18,PON26&gt;($C$18+9)),0,IF($F$2=1,IF($F$53&lt;(INDEX($G$33:$AJ$33,MATCH($E$18,$G$31:$AJ$31))),PON$28,PON$38),PON$28))</f>
        <v>0</v>
      </c>
      <c r="POQ53" s="775">
        <f t="shared" si="7780"/>
        <v>0</v>
      </c>
      <c r="POR53" s="775">
        <f t="shared" ref="POR53" si="7781">IF(OR(POP26&lt;$C$18,POP26&gt;($C$18+9)),0,IF($F$2=1,IF($F$53&lt;(INDEX($G$33:$AJ$33,MATCH($E$18,$G$31:$AJ$31))),POP$28,POP$38),POP$28))</f>
        <v>0</v>
      </c>
      <c r="POS53" s="775">
        <f t="shared" ref="POS53:POT53" si="7782">IF(OR(POQ26&lt;$C$18,POQ26&gt;($C$18+9)),0,IF($F$2=1,IF($F$53&lt;(INDEX($G$33:$AJ$33,MATCH($E$18,$G$31:$AJ$31))),POQ$28,POQ$38),POQ$28))</f>
        <v>0</v>
      </c>
      <c r="POT53" s="775">
        <f t="shared" si="7782"/>
        <v>0</v>
      </c>
      <c r="POU53" s="775">
        <f t="shared" ref="POU53" si="7783">IF(OR(POS26&lt;$C$18,POS26&gt;($C$18+9)),0,IF($F$2=1,IF($F$53&lt;(INDEX($G$33:$AJ$33,MATCH($E$18,$G$31:$AJ$31))),POS$28,POS$38),POS$28))</f>
        <v>0</v>
      </c>
      <c r="POV53" s="775">
        <f t="shared" ref="POV53:POW53" si="7784">IF(OR(POT26&lt;$C$18,POT26&gt;($C$18+9)),0,IF($F$2=1,IF($F$53&lt;(INDEX($G$33:$AJ$33,MATCH($E$18,$G$31:$AJ$31))),POT$28,POT$38),POT$28))</f>
        <v>0</v>
      </c>
      <c r="POW53" s="775">
        <f t="shared" si="7784"/>
        <v>0</v>
      </c>
      <c r="POX53" s="775">
        <f t="shared" ref="POX53" si="7785">IF(OR(POV26&lt;$C$18,POV26&gt;($C$18+9)),0,IF($F$2=1,IF($F$53&lt;(INDEX($G$33:$AJ$33,MATCH($E$18,$G$31:$AJ$31))),POV$28,POV$38),POV$28))</f>
        <v>0</v>
      </c>
      <c r="POY53" s="775">
        <f t="shared" ref="POY53:POZ53" si="7786">IF(OR(POW26&lt;$C$18,POW26&gt;($C$18+9)),0,IF($F$2=1,IF($F$53&lt;(INDEX($G$33:$AJ$33,MATCH($E$18,$G$31:$AJ$31))),POW$28,POW$38),POW$28))</f>
        <v>0</v>
      </c>
      <c r="POZ53" s="775">
        <f t="shared" si="7786"/>
        <v>0</v>
      </c>
      <c r="PPA53" s="775">
        <f t="shared" ref="PPA53" si="7787">IF(OR(POY26&lt;$C$18,POY26&gt;($C$18+9)),0,IF($F$2=1,IF($F$53&lt;(INDEX($G$33:$AJ$33,MATCH($E$18,$G$31:$AJ$31))),POY$28,POY$38),POY$28))</f>
        <v>0</v>
      </c>
      <c r="PPB53" s="775">
        <f t="shared" ref="PPB53:PPC53" si="7788">IF(OR(POZ26&lt;$C$18,POZ26&gt;($C$18+9)),0,IF($F$2=1,IF($F$53&lt;(INDEX($G$33:$AJ$33,MATCH($E$18,$G$31:$AJ$31))),POZ$28,POZ$38),POZ$28))</f>
        <v>0</v>
      </c>
      <c r="PPC53" s="775">
        <f t="shared" si="7788"/>
        <v>0</v>
      </c>
      <c r="PPD53" s="775">
        <f t="shared" ref="PPD53" si="7789">IF(OR(PPB26&lt;$C$18,PPB26&gt;($C$18+9)),0,IF($F$2=1,IF($F$53&lt;(INDEX($G$33:$AJ$33,MATCH($E$18,$G$31:$AJ$31))),PPB$28,PPB$38),PPB$28))</f>
        <v>0</v>
      </c>
      <c r="PPE53" s="775">
        <f t="shared" ref="PPE53:PPF53" si="7790">IF(OR(PPC26&lt;$C$18,PPC26&gt;($C$18+9)),0,IF($F$2=1,IF($F$53&lt;(INDEX($G$33:$AJ$33,MATCH($E$18,$G$31:$AJ$31))),PPC$28,PPC$38),PPC$28))</f>
        <v>0</v>
      </c>
      <c r="PPF53" s="775">
        <f t="shared" si="7790"/>
        <v>0</v>
      </c>
      <c r="PPG53" s="775">
        <f t="shared" ref="PPG53" si="7791">IF(OR(PPE26&lt;$C$18,PPE26&gt;($C$18+9)),0,IF($F$2=1,IF($F$53&lt;(INDEX($G$33:$AJ$33,MATCH($E$18,$G$31:$AJ$31))),PPE$28,PPE$38),PPE$28))</f>
        <v>0</v>
      </c>
      <c r="PPH53" s="775">
        <f t="shared" ref="PPH53:PPI53" si="7792">IF(OR(PPF26&lt;$C$18,PPF26&gt;($C$18+9)),0,IF($F$2=1,IF($F$53&lt;(INDEX($G$33:$AJ$33,MATCH($E$18,$G$31:$AJ$31))),PPF$28,PPF$38),PPF$28))</f>
        <v>0</v>
      </c>
      <c r="PPI53" s="775">
        <f t="shared" si="7792"/>
        <v>0</v>
      </c>
      <c r="PPJ53" s="775">
        <f t="shared" ref="PPJ53" si="7793">IF(OR(PPH26&lt;$C$18,PPH26&gt;($C$18+9)),0,IF($F$2=1,IF($F$53&lt;(INDEX($G$33:$AJ$33,MATCH($E$18,$G$31:$AJ$31))),PPH$28,PPH$38),PPH$28))</f>
        <v>0</v>
      </c>
      <c r="PPK53" s="775">
        <f t="shared" ref="PPK53:PPL53" si="7794">IF(OR(PPI26&lt;$C$18,PPI26&gt;($C$18+9)),0,IF($F$2=1,IF($F$53&lt;(INDEX($G$33:$AJ$33,MATCH($E$18,$G$31:$AJ$31))),PPI$28,PPI$38),PPI$28))</f>
        <v>0</v>
      </c>
      <c r="PPL53" s="775">
        <f t="shared" si="7794"/>
        <v>0</v>
      </c>
      <c r="PPM53" s="775">
        <f t="shared" ref="PPM53" si="7795">IF(OR(PPK26&lt;$C$18,PPK26&gt;($C$18+9)),0,IF($F$2=1,IF($F$53&lt;(INDEX($G$33:$AJ$33,MATCH($E$18,$G$31:$AJ$31))),PPK$28,PPK$38),PPK$28))</f>
        <v>0</v>
      </c>
      <c r="PPN53" s="775">
        <f t="shared" ref="PPN53:PPO53" si="7796">IF(OR(PPL26&lt;$C$18,PPL26&gt;($C$18+9)),0,IF($F$2=1,IF($F$53&lt;(INDEX($G$33:$AJ$33,MATCH($E$18,$G$31:$AJ$31))),PPL$28,PPL$38),PPL$28))</f>
        <v>0</v>
      </c>
      <c r="PPO53" s="775">
        <f t="shared" si="7796"/>
        <v>0</v>
      </c>
      <c r="PPP53" s="775">
        <f t="shared" ref="PPP53" si="7797">IF(OR(PPN26&lt;$C$18,PPN26&gt;($C$18+9)),0,IF($F$2=1,IF($F$53&lt;(INDEX($G$33:$AJ$33,MATCH($E$18,$G$31:$AJ$31))),PPN$28,PPN$38),PPN$28))</f>
        <v>0</v>
      </c>
      <c r="PPQ53" s="775">
        <f t="shared" ref="PPQ53:PPR53" si="7798">IF(OR(PPO26&lt;$C$18,PPO26&gt;($C$18+9)),0,IF($F$2=1,IF($F$53&lt;(INDEX($G$33:$AJ$33,MATCH($E$18,$G$31:$AJ$31))),PPO$28,PPO$38),PPO$28))</f>
        <v>0</v>
      </c>
      <c r="PPR53" s="775">
        <f t="shared" si="7798"/>
        <v>0</v>
      </c>
      <c r="PPS53" s="775">
        <f t="shared" ref="PPS53" si="7799">IF(OR(PPQ26&lt;$C$18,PPQ26&gt;($C$18+9)),0,IF($F$2=1,IF($F$53&lt;(INDEX($G$33:$AJ$33,MATCH($E$18,$G$31:$AJ$31))),PPQ$28,PPQ$38),PPQ$28))</f>
        <v>0</v>
      </c>
      <c r="PPT53" s="775">
        <f t="shared" ref="PPT53:PPU53" si="7800">IF(OR(PPR26&lt;$C$18,PPR26&gt;($C$18+9)),0,IF($F$2=1,IF($F$53&lt;(INDEX($G$33:$AJ$33,MATCH($E$18,$G$31:$AJ$31))),PPR$28,PPR$38),PPR$28))</f>
        <v>0</v>
      </c>
      <c r="PPU53" s="775">
        <f t="shared" si="7800"/>
        <v>0</v>
      </c>
      <c r="PPV53" s="775">
        <f t="shared" ref="PPV53" si="7801">IF(OR(PPT26&lt;$C$18,PPT26&gt;($C$18+9)),0,IF($F$2=1,IF($F$53&lt;(INDEX($G$33:$AJ$33,MATCH($E$18,$G$31:$AJ$31))),PPT$28,PPT$38),PPT$28))</f>
        <v>0</v>
      </c>
      <c r="PPW53" s="775">
        <f t="shared" ref="PPW53:PPX53" si="7802">IF(OR(PPU26&lt;$C$18,PPU26&gt;($C$18+9)),0,IF($F$2=1,IF($F$53&lt;(INDEX($G$33:$AJ$33,MATCH($E$18,$G$31:$AJ$31))),PPU$28,PPU$38),PPU$28))</f>
        <v>0</v>
      </c>
      <c r="PPX53" s="775">
        <f t="shared" si="7802"/>
        <v>0</v>
      </c>
      <c r="PPY53" s="775">
        <f t="shared" ref="PPY53" si="7803">IF(OR(PPW26&lt;$C$18,PPW26&gt;($C$18+9)),0,IF($F$2=1,IF($F$53&lt;(INDEX($G$33:$AJ$33,MATCH($E$18,$G$31:$AJ$31))),PPW$28,PPW$38),PPW$28))</f>
        <v>0</v>
      </c>
      <c r="PPZ53" s="775">
        <f t="shared" ref="PPZ53:PQA53" si="7804">IF(OR(PPX26&lt;$C$18,PPX26&gt;($C$18+9)),0,IF($F$2=1,IF($F$53&lt;(INDEX($G$33:$AJ$33,MATCH($E$18,$G$31:$AJ$31))),PPX$28,PPX$38),PPX$28))</f>
        <v>0</v>
      </c>
      <c r="PQA53" s="775">
        <f t="shared" si="7804"/>
        <v>0</v>
      </c>
      <c r="PQB53" s="775">
        <f t="shared" ref="PQB53" si="7805">IF(OR(PPZ26&lt;$C$18,PPZ26&gt;($C$18+9)),0,IF($F$2=1,IF($F$53&lt;(INDEX($G$33:$AJ$33,MATCH($E$18,$G$31:$AJ$31))),PPZ$28,PPZ$38),PPZ$28))</f>
        <v>0</v>
      </c>
      <c r="PQC53" s="775">
        <f t="shared" ref="PQC53:PQD53" si="7806">IF(OR(PQA26&lt;$C$18,PQA26&gt;($C$18+9)),0,IF($F$2=1,IF($F$53&lt;(INDEX($G$33:$AJ$33,MATCH($E$18,$G$31:$AJ$31))),PQA$28,PQA$38),PQA$28))</f>
        <v>0</v>
      </c>
      <c r="PQD53" s="775">
        <f t="shared" si="7806"/>
        <v>0</v>
      </c>
      <c r="PQE53" s="775">
        <f t="shared" ref="PQE53" si="7807">IF(OR(PQC26&lt;$C$18,PQC26&gt;($C$18+9)),0,IF($F$2=1,IF($F$53&lt;(INDEX($G$33:$AJ$33,MATCH($E$18,$G$31:$AJ$31))),PQC$28,PQC$38),PQC$28))</f>
        <v>0</v>
      </c>
      <c r="PQF53" s="775">
        <f t="shared" ref="PQF53:PQG53" si="7808">IF(OR(PQD26&lt;$C$18,PQD26&gt;($C$18+9)),0,IF($F$2=1,IF($F$53&lt;(INDEX($G$33:$AJ$33,MATCH($E$18,$G$31:$AJ$31))),PQD$28,PQD$38),PQD$28))</f>
        <v>0</v>
      </c>
      <c r="PQG53" s="775">
        <f t="shared" si="7808"/>
        <v>0</v>
      </c>
      <c r="PQH53" s="775">
        <f t="shared" ref="PQH53" si="7809">IF(OR(PQF26&lt;$C$18,PQF26&gt;($C$18+9)),0,IF($F$2=1,IF($F$53&lt;(INDEX($G$33:$AJ$33,MATCH($E$18,$G$31:$AJ$31))),PQF$28,PQF$38),PQF$28))</f>
        <v>0</v>
      </c>
      <c r="PQI53" s="775">
        <f t="shared" ref="PQI53:PQJ53" si="7810">IF(OR(PQG26&lt;$C$18,PQG26&gt;($C$18+9)),0,IF($F$2=1,IF($F$53&lt;(INDEX($G$33:$AJ$33,MATCH($E$18,$G$31:$AJ$31))),PQG$28,PQG$38),PQG$28))</f>
        <v>0</v>
      </c>
      <c r="PQJ53" s="775">
        <f t="shared" si="7810"/>
        <v>0</v>
      </c>
      <c r="PQK53" s="775">
        <f t="shared" ref="PQK53" si="7811">IF(OR(PQI26&lt;$C$18,PQI26&gt;($C$18+9)),0,IF($F$2=1,IF($F$53&lt;(INDEX($G$33:$AJ$33,MATCH($E$18,$G$31:$AJ$31))),PQI$28,PQI$38),PQI$28))</f>
        <v>0</v>
      </c>
      <c r="PQL53" s="775">
        <f t="shared" ref="PQL53:PQM53" si="7812">IF(OR(PQJ26&lt;$C$18,PQJ26&gt;($C$18+9)),0,IF($F$2=1,IF($F$53&lt;(INDEX($G$33:$AJ$33,MATCH($E$18,$G$31:$AJ$31))),PQJ$28,PQJ$38),PQJ$28))</f>
        <v>0</v>
      </c>
      <c r="PQM53" s="775">
        <f t="shared" si="7812"/>
        <v>0</v>
      </c>
      <c r="PQN53" s="775">
        <f t="shared" ref="PQN53" si="7813">IF(OR(PQL26&lt;$C$18,PQL26&gt;($C$18+9)),0,IF($F$2=1,IF($F$53&lt;(INDEX($G$33:$AJ$33,MATCH($E$18,$G$31:$AJ$31))),PQL$28,PQL$38),PQL$28))</f>
        <v>0</v>
      </c>
      <c r="PQO53" s="775">
        <f t="shared" ref="PQO53:PQP53" si="7814">IF(OR(PQM26&lt;$C$18,PQM26&gt;($C$18+9)),0,IF($F$2=1,IF($F$53&lt;(INDEX($G$33:$AJ$33,MATCH($E$18,$G$31:$AJ$31))),PQM$28,PQM$38),PQM$28))</f>
        <v>0</v>
      </c>
      <c r="PQP53" s="775">
        <f t="shared" si="7814"/>
        <v>0</v>
      </c>
      <c r="PQQ53" s="775">
        <f t="shared" ref="PQQ53" si="7815">IF(OR(PQO26&lt;$C$18,PQO26&gt;($C$18+9)),0,IF($F$2=1,IF($F$53&lt;(INDEX($G$33:$AJ$33,MATCH($E$18,$G$31:$AJ$31))),PQO$28,PQO$38),PQO$28))</f>
        <v>0</v>
      </c>
      <c r="PQR53" s="775">
        <f t="shared" ref="PQR53:PQS53" si="7816">IF(OR(PQP26&lt;$C$18,PQP26&gt;($C$18+9)),0,IF($F$2=1,IF($F$53&lt;(INDEX($G$33:$AJ$33,MATCH($E$18,$G$31:$AJ$31))),PQP$28,PQP$38),PQP$28))</f>
        <v>0</v>
      </c>
      <c r="PQS53" s="775">
        <f t="shared" si="7816"/>
        <v>0</v>
      </c>
      <c r="PQT53" s="775">
        <f t="shared" ref="PQT53" si="7817">IF(OR(PQR26&lt;$C$18,PQR26&gt;($C$18+9)),0,IF($F$2=1,IF($F$53&lt;(INDEX($G$33:$AJ$33,MATCH($E$18,$G$31:$AJ$31))),PQR$28,PQR$38),PQR$28))</f>
        <v>0</v>
      </c>
      <c r="PQU53" s="775">
        <f t="shared" ref="PQU53:PQV53" si="7818">IF(OR(PQS26&lt;$C$18,PQS26&gt;($C$18+9)),0,IF($F$2=1,IF($F$53&lt;(INDEX($G$33:$AJ$33,MATCH($E$18,$G$31:$AJ$31))),PQS$28,PQS$38),PQS$28))</f>
        <v>0</v>
      </c>
      <c r="PQV53" s="775">
        <f t="shared" si="7818"/>
        <v>0</v>
      </c>
      <c r="PQW53" s="775">
        <f t="shared" ref="PQW53" si="7819">IF(OR(PQU26&lt;$C$18,PQU26&gt;($C$18+9)),0,IF($F$2=1,IF($F$53&lt;(INDEX($G$33:$AJ$33,MATCH($E$18,$G$31:$AJ$31))),PQU$28,PQU$38),PQU$28))</f>
        <v>0</v>
      </c>
      <c r="PQX53" s="775">
        <f t="shared" ref="PQX53:PQY53" si="7820">IF(OR(PQV26&lt;$C$18,PQV26&gt;($C$18+9)),0,IF($F$2=1,IF($F$53&lt;(INDEX($G$33:$AJ$33,MATCH($E$18,$G$31:$AJ$31))),PQV$28,PQV$38),PQV$28))</f>
        <v>0</v>
      </c>
      <c r="PQY53" s="775">
        <f t="shared" si="7820"/>
        <v>0</v>
      </c>
      <c r="PQZ53" s="775">
        <f t="shared" ref="PQZ53" si="7821">IF(OR(PQX26&lt;$C$18,PQX26&gt;($C$18+9)),0,IF($F$2=1,IF($F$53&lt;(INDEX($G$33:$AJ$33,MATCH($E$18,$G$31:$AJ$31))),PQX$28,PQX$38),PQX$28))</f>
        <v>0</v>
      </c>
      <c r="PRA53" s="775">
        <f t="shared" ref="PRA53:PRB53" si="7822">IF(OR(PQY26&lt;$C$18,PQY26&gt;($C$18+9)),0,IF($F$2=1,IF($F$53&lt;(INDEX($G$33:$AJ$33,MATCH($E$18,$G$31:$AJ$31))),PQY$28,PQY$38),PQY$28))</f>
        <v>0</v>
      </c>
      <c r="PRB53" s="775">
        <f t="shared" si="7822"/>
        <v>0</v>
      </c>
      <c r="PRC53" s="775">
        <f t="shared" ref="PRC53" si="7823">IF(OR(PRA26&lt;$C$18,PRA26&gt;($C$18+9)),0,IF($F$2=1,IF($F$53&lt;(INDEX($G$33:$AJ$33,MATCH($E$18,$G$31:$AJ$31))),PRA$28,PRA$38),PRA$28))</f>
        <v>0</v>
      </c>
      <c r="PRD53" s="775">
        <f t="shared" ref="PRD53:PRE53" si="7824">IF(OR(PRB26&lt;$C$18,PRB26&gt;($C$18+9)),0,IF($F$2=1,IF($F$53&lt;(INDEX($G$33:$AJ$33,MATCH($E$18,$G$31:$AJ$31))),PRB$28,PRB$38),PRB$28))</f>
        <v>0</v>
      </c>
      <c r="PRE53" s="775">
        <f t="shared" si="7824"/>
        <v>0</v>
      </c>
      <c r="PRF53" s="775">
        <f t="shared" ref="PRF53" si="7825">IF(OR(PRD26&lt;$C$18,PRD26&gt;($C$18+9)),0,IF($F$2=1,IF($F$53&lt;(INDEX($G$33:$AJ$33,MATCH($E$18,$G$31:$AJ$31))),PRD$28,PRD$38),PRD$28))</f>
        <v>0</v>
      </c>
      <c r="PRG53" s="775">
        <f t="shared" ref="PRG53:PRH53" si="7826">IF(OR(PRE26&lt;$C$18,PRE26&gt;($C$18+9)),0,IF($F$2=1,IF($F$53&lt;(INDEX($G$33:$AJ$33,MATCH($E$18,$G$31:$AJ$31))),PRE$28,PRE$38),PRE$28))</f>
        <v>0</v>
      </c>
      <c r="PRH53" s="775">
        <f t="shared" si="7826"/>
        <v>0</v>
      </c>
      <c r="PRI53" s="775">
        <f t="shared" ref="PRI53" si="7827">IF(OR(PRG26&lt;$C$18,PRG26&gt;($C$18+9)),0,IF($F$2=1,IF($F$53&lt;(INDEX($G$33:$AJ$33,MATCH($E$18,$G$31:$AJ$31))),PRG$28,PRG$38),PRG$28))</f>
        <v>0</v>
      </c>
      <c r="PRJ53" s="775">
        <f t="shared" ref="PRJ53:PRK53" si="7828">IF(OR(PRH26&lt;$C$18,PRH26&gt;($C$18+9)),0,IF($F$2=1,IF($F$53&lt;(INDEX($G$33:$AJ$33,MATCH($E$18,$G$31:$AJ$31))),PRH$28,PRH$38),PRH$28))</f>
        <v>0</v>
      </c>
      <c r="PRK53" s="775">
        <f t="shared" si="7828"/>
        <v>0</v>
      </c>
      <c r="PRL53" s="775">
        <f t="shared" ref="PRL53" si="7829">IF(OR(PRJ26&lt;$C$18,PRJ26&gt;($C$18+9)),0,IF($F$2=1,IF($F$53&lt;(INDEX($G$33:$AJ$33,MATCH($E$18,$G$31:$AJ$31))),PRJ$28,PRJ$38),PRJ$28))</f>
        <v>0</v>
      </c>
      <c r="PRM53" s="775">
        <f t="shared" ref="PRM53:PRN53" si="7830">IF(OR(PRK26&lt;$C$18,PRK26&gt;($C$18+9)),0,IF($F$2=1,IF($F$53&lt;(INDEX($G$33:$AJ$33,MATCH($E$18,$G$31:$AJ$31))),PRK$28,PRK$38),PRK$28))</f>
        <v>0</v>
      </c>
      <c r="PRN53" s="775">
        <f t="shared" si="7830"/>
        <v>0</v>
      </c>
      <c r="PRO53" s="775">
        <f t="shared" ref="PRO53" si="7831">IF(OR(PRM26&lt;$C$18,PRM26&gt;($C$18+9)),0,IF($F$2=1,IF($F$53&lt;(INDEX($G$33:$AJ$33,MATCH($E$18,$G$31:$AJ$31))),PRM$28,PRM$38),PRM$28))</f>
        <v>0</v>
      </c>
      <c r="PRP53" s="775">
        <f t="shared" ref="PRP53:PRQ53" si="7832">IF(OR(PRN26&lt;$C$18,PRN26&gt;($C$18+9)),0,IF($F$2=1,IF($F$53&lt;(INDEX($G$33:$AJ$33,MATCH($E$18,$G$31:$AJ$31))),PRN$28,PRN$38),PRN$28))</f>
        <v>0</v>
      </c>
      <c r="PRQ53" s="775">
        <f t="shared" si="7832"/>
        <v>0</v>
      </c>
      <c r="PRR53" s="775">
        <f t="shared" ref="PRR53" si="7833">IF(OR(PRP26&lt;$C$18,PRP26&gt;($C$18+9)),0,IF($F$2=1,IF($F$53&lt;(INDEX($G$33:$AJ$33,MATCH($E$18,$G$31:$AJ$31))),PRP$28,PRP$38),PRP$28))</f>
        <v>0</v>
      </c>
      <c r="PRS53" s="775">
        <f t="shared" ref="PRS53:PRT53" si="7834">IF(OR(PRQ26&lt;$C$18,PRQ26&gt;($C$18+9)),0,IF($F$2=1,IF($F$53&lt;(INDEX($G$33:$AJ$33,MATCH($E$18,$G$31:$AJ$31))),PRQ$28,PRQ$38),PRQ$28))</f>
        <v>0</v>
      </c>
      <c r="PRT53" s="775">
        <f t="shared" si="7834"/>
        <v>0</v>
      </c>
      <c r="PRU53" s="775">
        <f t="shared" ref="PRU53" si="7835">IF(OR(PRS26&lt;$C$18,PRS26&gt;($C$18+9)),0,IF($F$2=1,IF($F$53&lt;(INDEX($G$33:$AJ$33,MATCH($E$18,$G$31:$AJ$31))),PRS$28,PRS$38),PRS$28))</f>
        <v>0</v>
      </c>
      <c r="PRV53" s="775">
        <f t="shared" ref="PRV53:PRW53" si="7836">IF(OR(PRT26&lt;$C$18,PRT26&gt;($C$18+9)),0,IF($F$2=1,IF($F$53&lt;(INDEX($G$33:$AJ$33,MATCH($E$18,$G$31:$AJ$31))),PRT$28,PRT$38),PRT$28))</f>
        <v>0</v>
      </c>
      <c r="PRW53" s="775">
        <f t="shared" si="7836"/>
        <v>0</v>
      </c>
      <c r="PRX53" s="775">
        <f t="shared" ref="PRX53" si="7837">IF(OR(PRV26&lt;$C$18,PRV26&gt;($C$18+9)),0,IF($F$2=1,IF($F$53&lt;(INDEX($G$33:$AJ$33,MATCH($E$18,$G$31:$AJ$31))),PRV$28,PRV$38),PRV$28))</f>
        <v>0</v>
      </c>
      <c r="PRY53" s="775">
        <f t="shared" ref="PRY53:PRZ53" si="7838">IF(OR(PRW26&lt;$C$18,PRW26&gt;($C$18+9)),0,IF($F$2=1,IF($F$53&lt;(INDEX($G$33:$AJ$33,MATCH($E$18,$G$31:$AJ$31))),PRW$28,PRW$38),PRW$28))</f>
        <v>0</v>
      </c>
      <c r="PRZ53" s="775">
        <f t="shared" si="7838"/>
        <v>0</v>
      </c>
      <c r="PSA53" s="775">
        <f t="shared" ref="PSA53" si="7839">IF(OR(PRY26&lt;$C$18,PRY26&gt;($C$18+9)),0,IF($F$2=1,IF($F$53&lt;(INDEX($G$33:$AJ$33,MATCH($E$18,$G$31:$AJ$31))),PRY$28,PRY$38),PRY$28))</f>
        <v>0</v>
      </c>
      <c r="PSB53" s="775">
        <f t="shared" ref="PSB53:PSC53" si="7840">IF(OR(PRZ26&lt;$C$18,PRZ26&gt;($C$18+9)),0,IF($F$2=1,IF($F$53&lt;(INDEX($G$33:$AJ$33,MATCH($E$18,$G$31:$AJ$31))),PRZ$28,PRZ$38),PRZ$28))</f>
        <v>0</v>
      </c>
      <c r="PSC53" s="775">
        <f t="shared" si="7840"/>
        <v>0</v>
      </c>
      <c r="PSD53" s="775">
        <f t="shared" ref="PSD53" si="7841">IF(OR(PSB26&lt;$C$18,PSB26&gt;($C$18+9)),0,IF($F$2=1,IF($F$53&lt;(INDEX($G$33:$AJ$33,MATCH($E$18,$G$31:$AJ$31))),PSB$28,PSB$38),PSB$28))</f>
        <v>0</v>
      </c>
      <c r="PSE53" s="775">
        <f t="shared" ref="PSE53:PSF53" si="7842">IF(OR(PSC26&lt;$C$18,PSC26&gt;($C$18+9)),0,IF($F$2=1,IF($F$53&lt;(INDEX($G$33:$AJ$33,MATCH($E$18,$G$31:$AJ$31))),PSC$28,PSC$38),PSC$28))</f>
        <v>0</v>
      </c>
      <c r="PSF53" s="775">
        <f t="shared" si="7842"/>
        <v>0</v>
      </c>
      <c r="PSG53" s="775">
        <f t="shared" ref="PSG53" si="7843">IF(OR(PSE26&lt;$C$18,PSE26&gt;($C$18+9)),0,IF($F$2=1,IF($F$53&lt;(INDEX($G$33:$AJ$33,MATCH($E$18,$G$31:$AJ$31))),PSE$28,PSE$38),PSE$28))</f>
        <v>0</v>
      </c>
      <c r="PSH53" s="775">
        <f t="shared" ref="PSH53:PSI53" si="7844">IF(OR(PSF26&lt;$C$18,PSF26&gt;($C$18+9)),0,IF($F$2=1,IF($F$53&lt;(INDEX($G$33:$AJ$33,MATCH($E$18,$G$31:$AJ$31))),PSF$28,PSF$38),PSF$28))</f>
        <v>0</v>
      </c>
      <c r="PSI53" s="775">
        <f t="shared" si="7844"/>
        <v>0</v>
      </c>
      <c r="PSJ53" s="775">
        <f t="shared" ref="PSJ53" si="7845">IF(OR(PSH26&lt;$C$18,PSH26&gt;($C$18+9)),0,IF($F$2=1,IF($F$53&lt;(INDEX($G$33:$AJ$33,MATCH($E$18,$G$31:$AJ$31))),PSH$28,PSH$38),PSH$28))</f>
        <v>0</v>
      </c>
      <c r="PSK53" s="775">
        <f t="shared" ref="PSK53:PSL53" si="7846">IF(OR(PSI26&lt;$C$18,PSI26&gt;($C$18+9)),0,IF($F$2=1,IF($F$53&lt;(INDEX($G$33:$AJ$33,MATCH($E$18,$G$31:$AJ$31))),PSI$28,PSI$38),PSI$28))</f>
        <v>0</v>
      </c>
      <c r="PSL53" s="775">
        <f t="shared" si="7846"/>
        <v>0</v>
      </c>
      <c r="PSM53" s="775">
        <f t="shared" ref="PSM53" si="7847">IF(OR(PSK26&lt;$C$18,PSK26&gt;($C$18+9)),0,IF($F$2=1,IF($F$53&lt;(INDEX($G$33:$AJ$33,MATCH($E$18,$G$31:$AJ$31))),PSK$28,PSK$38),PSK$28))</f>
        <v>0</v>
      </c>
      <c r="PSN53" s="775">
        <f t="shared" ref="PSN53:PSO53" si="7848">IF(OR(PSL26&lt;$C$18,PSL26&gt;($C$18+9)),0,IF($F$2=1,IF($F$53&lt;(INDEX($G$33:$AJ$33,MATCH($E$18,$G$31:$AJ$31))),PSL$28,PSL$38),PSL$28))</f>
        <v>0</v>
      </c>
      <c r="PSO53" s="775">
        <f t="shared" si="7848"/>
        <v>0</v>
      </c>
      <c r="PSP53" s="775">
        <f t="shared" ref="PSP53" si="7849">IF(OR(PSN26&lt;$C$18,PSN26&gt;($C$18+9)),0,IF($F$2=1,IF($F$53&lt;(INDEX($G$33:$AJ$33,MATCH($E$18,$G$31:$AJ$31))),PSN$28,PSN$38),PSN$28))</f>
        <v>0</v>
      </c>
      <c r="PSQ53" s="775">
        <f t="shared" ref="PSQ53:PSR53" si="7850">IF(OR(PSO26&lt;$C$18,PSO26&gt;($C$18+9)),0,IF($F$2=1,IF($F$53&lt;(INDEX($G$33:$AJ$33,MATCH($E$18,$G$31:$AJ$31))),PSO$28,PSO$38),PSO$28))</f>
        <v>0</v>
      </c>
      <c r="PSR53" s="775">
        <f t="shared" si="7850"/>
        <v>0</v>
      </c>
      <c r="PSS53" s="775">
        <f t="shared" ref="PSS53" si="7851">IF(OR(PSQ26&lt;$C$18,PSQ26&gt;($C$18+9)),0,IF($F$2=1,IF($F$53&lt;(INDEX($G$33:$AJ$33,MATCH($E$18,$G$31:$AJ$31))),PSQ$28,PSQ$38),PSQ$28))</f>
        <v>0</v>
      </c>
      <c r="PST53" s="775">
        <f t="shared" ref="PST53:PSU53" si="7852">IF(OR(PSR26&lt;$C$18,PSR26&gt;($C$18+9)),0,IF($F$2=1,IF($F$53&lt;(INDEX($G$33:$AJ$33,MATCH($E$18,$G$31:$AJ$31))),PSR$28,PSR$38),PSR$28))</f>
        <v>0</v>
      </c>
      <c r="PSU53" s="775">
        <f t="shared" si="7852"/>
        <v>0</v>
      </c>
      <c r="PSV53" s="775">
        <f t="shared" ref="PSV53" si="7853">IF(OR(PST26&lt;$C$18,PST26&gt;($C$18+9)),0,IF($F$2=1,IF($F$53&lt;(INDEX($G$33:$AJ$33,MATCH($E$18,$G$31:$AJ$31))),PST$28,PST$38),PST$28))</f>
        <v>0</v>
      </c>
      <c r="PSW53" s="775">
        <f t="shared" ref="PSW53:PSX53" si="7854">IF(OR(PSU26&lt;$C$18,PSU26&gt;($C$18+9)),0,IF($F$2=1,IF($F$53&lt;(INDEX($G$33:$AJ$33,MATCH($E$18,$G$31:$AJ$31))),PSU$28,PSU$38),PSU$28))</f>
        <v>0</v>
      </c>
      <c r="PSX53" s="775">
        <f t="shared" si="7854"/>
        <v>0</v>
      </c>
      <c r="PSY53" s="775">
        <f t="shared" ref="PSY53" si="7855">IF(OR(PSW26&lt;$C$18,PSW26&gt;($C$18+9)),0,IF($F$2=1,IF($F$53&lt;(INDEX($G$33:$AJ$33,MATCH($E$18,$G$31:$AJ$31))),PSW$28,PSW$38),PSW$28))</f>
        <v>0</v>
      </c>
      <c r="PSZ53" s="775">
        <f t="shared" ref="PSZ53:PTA53" si="7856">IF(OR(PSX26&lt;$C$18,PSX26&gt;($C$18+9)),0,IF($F$2=1,IF($F$53&lt;(INDEX($G$33:$AJ$33,MATCH($E$18,$G$31:$AJ$31))),PSX$28,PSX$38),PSX$28))</f>
        <v>0</v>
      </c>
      <c r="PTA53" s="775">
        <f t="shared" si="7856"/>
        <v>0</v>
      </c>
      <c r="PTB53" s="775">
        <f t="shared" ref="PTB53" si="7857">IF(OR(PSZ26&lt;$C$18,PSZ26&gt;($C$18+9)),0,IF($F$2=1,IF($F$53&lt;(INDEX($G$33:$AJ$33,MATCH($E$18,$G$31:$AJ$31))),PSZ$28,PSZ$38),PSZ$28))</f>
        <v>0</v>
      </c>
      <c r="PTC53" s="775">
        <f t="shared" ref="PTC53:PTD53" si="7858">IF(OR(PTA26&lt;$C$18,PTA26&gt;($C$18+9)),0,IF($F$2=1,IF($F$53&lt;(INDEX($G$33:$AJ$33,MATCH($E$18,$G$31:$AJ$31))),PTA$28,PTA$38),PTA$28))</f>
        <v>0</v>
      </c>
      <c r="PTD53" s="775">
        <f t="shared" si="7858"/>
        <v>0</v>
      </c>
      <c r="PTE53" s="775">
        <f t="shared" ref="PTE53" si="7859">IF(OR(PTC26&lt;$C$18,PTC26&gt;($C$18+9)),0,IF($F$2=1,IF($F$53&lt;(INDEX($G$33:$AJ$33,MATCH($E$18,$G$31:$AJ$31))),PTC$28,PTC$38),PTC$28))</f>
        <v>0</v>
      </c>
      <c r="PTF53" s="775">
        <f t="shared" ref="PTF53:PTG53" si="7860">IF(OR(PTD26&lt;$C$18,PTD26&gt;($C$18+9)),0,IF($F$2=1,IF($F$53&lt;(INDEX($G$33:$AJ$33,MATCH($E$18,$G$31:$AJ$31))),PTD$28,PTD$38),PTD$28))</f>
        <v>0</v>
      </c>
      <c r="PTG53" s="775">
        <f t="shared" si="7860"/>
        <v>0</v>
      </c>
      <c r="PTH53" s="775">
        <f t="shared" ref="PTH53" si="7861">IF(OR(PTF26&lt;$C$18,PTF26&gt;($C$18+9)),0,IF($F$2=1,IF($F$53&lt;(INDEX($G$33:$AJ$33,MATCH($E$18,$G$31:$AJ$31))),PTF$28,PTF$38),PTF$28))</f>
        <v>0</v>
      </c>
      <c r="PTI53" s="775">
        <f t="shared" ref="PTI53:PTJ53" si="7862">IF(OR(PTG26&lt;$C$18,PTG26&gt;($C$18+9)),0,IF($F$2=1,IF($F$53&lt;(INDEX($G$33:$AJ$33,MATCH($E$18,$G$31:$AJ$31))),PTG$28,PTG$38),PTG$28))</f>
        <v>0</v>
      </c>
      <c r="PTJ53" s="775">
        <f t="shared" si="7862"/>
        <v>0</v>
      </c>
      <c r="PTK53" s="775">
        <f t="shared" ref="PTK53" si="7863">IF(OR(PTI26&lt;$C$18,PTI26&gt;($C$18+9)),0,IF($F$2=1,IF($F$53&lt;(INDEX($G$33:$AJ$33,MATCH($E$18,$G$31:$AJ$31))),PTI$28,PTI$38),PTI$28))</f>
        <v>0</v>
      </c>
      <c r="PTL53" s="775">
        <f t="shared" ref="PTL53:PTM53" si="7864">IF(OR(PTJ26&lt;$C$18,PTJ26&gt;($C$18+9)),0,IF($F$2=1,IF($F$53&lt;(INDEX($G$33:$AJ$33,MATCH($E$18,$G$31:$AJ$31))),PTJ$28,PTJ$38),PTJ$28))</f>
        <v>0</v>
      </c>
      <c r="PTM53" s="775">
        <f t="shared" si="7864"/>
        <v>0</v>
      </c>
      <c r="PTN53" s="775">
        <f t="shared" ref="PTN53" si="7865">IF(OR(PTL26&lt;$C$18,PTL26&gt;($C$18+9)),0,IF($F$2=1,IF($F$53&lt;(INDEX($G$33:$AJ$33,MATCH($E$18,$G$31:$AJ$31))),PTL$28,PTL$38),PTL$28))</f>
        <v>0</v>
      </c>
      <c r="PTO53" s="775">
        <f t="shared" ref="PTO53:PTP53" si="7866">IF(OR(PTM26&lt;$C$18,PTM26&gt;($C$18+9)),0,IF($F$2=1,IF($F$53&lt;(INDEX($G$33:$AJ$33,MATCH($E$18,$G$31:$AJ$31))),PTM$28,PTM$38),PTM$28))</f>
        <v>0</v>
      </c>
      <c r="PTP53" s="775">
        <f t="shared" si="7866"/>
        <v>0</v>
      </c>
      <c r="PTQ53" s="775">
        <f t="shared" ref="PTQ53" si="7867">IF(OR(PTO26&lt;$C$18,PTO26&gt;($C$18+9)),0,IF($F$2=1,IF($F$53&lt;(INDEX($G$33:$AJ$33,MATCH($E$18,$G$31:$AJ$31))),PTO$28,PTO$38),PTO$28))</f>
        <v>0</v>
      </c>
      <c r="PTR53" s="775">
        <f t="shared" ref="PTR53:PTS53" si="7868">IF(OR(PTP26&lt;$C$18,PTP26&gt;($C$18+9)),0,IF($F$2=1,IF($F$53&lt;(INDEX($G$33:$AJ$33,MATCH($E$18,$G$31:$AJ$31))),PTP$28,PTP$38),PTP$28))</f>
        <v>0</v>
      </c>
      <c r="PTS53" s="775">
        <f t="shared" si="7868"/>
        <v>0</v>
      </c>
      <c r="PTT53" s="775">
        <f t="shared" ref="PTT53" si="7869">IF(OR(PTR26&lt;$C$18,PTR26&gt;($C$18+9)),0,IF($F$2=1,IF($F$53&lt;(INDEX($G$33:$AJ$33,MATCH($E$18,$G$31:$AJ$31))),PTR$28,PTR$38),PTR$28))</f>
        <v>0</v>
      </c>
      <c r="PTU53" s="775">
        <f t="shared" ref="PTU53:PTV53" si="7870">IF(OR(PTS26&lt;$C$18,PTS26&gt;($C$18+9)),0,IF($F$2=1,IF($F$53&lt;(INDEX($G$33:$AJ$33,MATCH($E$18,$G$31:$AJ$31))),PTS$28,PTS$38),PTS$28))</f>
        <v>0</v>
      </c>
      <c r="PTV53" s="775">
        <f t="shared" si="7870"/>
        <v>0</v>
      </c>
      <c r="PTW53" s="775">
        <f t="shared" ref="PTW53" si="7871">IF(OR(PTU26&lt;$C$18,PTU26&gt;($C$18+9)),0,IF($F$2=1,IF($F$53&lt;(INDEX($G$33:$AJ$33,MATCH($E$18,$G$31:$AJ$31))),PTU$28,PTU$38),PTU$28))</f>
        <v>0</v>
      </c>
      <c r="PTX53" s="775">
        <f t="shared" ref="PTX53:PTY53" si="7872">IF(OR(PTV26&lt;$C$18,PTV26&gt;($C$18+9)),0,IF($F$2=1,IF($F$53&lt;(INDEX($G$33:$AJ$33,MATCH($E$18,$G$31:$AJ$31))),PTV$28,PTV$38),PTV$28))</f>
        <v>0</v>
      </c>
      <c r="PTY53" s="775">
        <f t="shared" si="7872"/>
        <v>0</v>
      </c>
      <c r="PTZ53" s="775">
        <f t="shared" ref="PTZ53" si="7873">IF(OR(PTX26&lt;$C$18,PTX26&gt;($C$18+9)),0,IF($F$2=1,IF($F$53&lt;(INDEX($G$33:$AJ$33,MATCH($E$18,$G$31:$AJ$31))),PTX$28,PTX$38),PTX$28))</f>
        <v>0</v>
      </c>
      <c r="PUA53" s="775">
        <f t="shared" ref="PUA53:PUB53" si="7874">IF(OR(PTY26&lt;$C$18,PTY26&gt;($C$18+9)),0,IF($F$2=1,IF($F$53&lt;(INDEX($G$33:$AJ$33,MATCH($E$18,$G$31:$AJ$31))),PTY$28,PTY$38),PTY$28))</f>
        <v>0</v>
      </c>
      <c r="PUB53" s="775">
        <f t="shared" si="7874"/>
        <v>0</v>
      </c>
      <c r="PUC53" s="775">
        <f t="shared" ref="PUC53" si="7875">IF(OR(PUA26&lt;$C$18,PUA26&gt;($C$18+9)),0,IF($F$2=1,IF($F$53&lt;(INDEX($G$33:$AJ$33,MATCH($E$18,$G$31:$AJ$31))),PUA$28,PUA$38),PUA$28))</f>
        <v>0</v>
      </c>
      <c r="PUD53" s="775">
        <f t="shared" ref="PUD53:PUE53" si="7876">IF(OR(PUB26&lt;$C$18,PUB26&gt;($C$18+9)),0,IF($F$2=1,IF($F$53&lt;(INDEX($G$33:$AJ$33,MATCH($E$18,$G$31:$AJ$31))),PUB$28,PUB$38),PUB$28))</f>
        <v>0</v>
      </c>
      <c r="PUE53" s="775">
        <f t="shared" si="7876"/>
        <v>0</v>
      </c>
      <c r="PUF53" s="775">
        <f t="shared" ref="PUF53" si="7877">IF(OR(PUD26&lt;$C$18,PUD26&gt;($C$18+9)),0,IF($F$2=1,IF($F$53&lt;(INDEX($G$33:$AJ$33,MATCH($E$18,$G$31:$AJ$31))),PUD$28,PUD$38),PUD$28))</f>
        <v>0</v>
      </c>
      <c r="PUG53" s="775">
        <f t="shared" ref="PUG53:PUH53" si="7878">IF(OR(PUE26&lt;$C$18,PUE26&gt;($C$18+9)),0,IF($F$2=1,IF($F$53&lt;(INDEX($G$33:$AJ$33,MATCH($E$18,$G$31:$AJ$31))),PUE$28,PUE$38),PUE$28))</f>
        <v>0</v>
      </c>
      <c r="PUH53" s="775">
        <f t="shared" si="7878"/>
        <v>0</v>
      </c>
      <c r="PUI53" s="775">
        <f t="shared" ref="PUI53" si="7879">IF(OR(PUG26&lt;$C$18,PUG26&gt;($C$18+9)),0,IF($F$2=1,IF($F$53&lt;(INDEX($G$33:$AJ$33,MATCH($E$18,$G$31:$AJ$31))),PUG$28,PUG$38),PUG$28))</f>
        <v>0</v>
      </c>
      <c r="PUJ53" s="775">
        <f t="shared" ref="PUJ53:PUK53" si="7880">IF(OR(PUH26&lt;$C$18,PUH26&gt;($C$18+9)),0,IF($F$2=1,IF($F$53&lt;(INDEX($G$33:$AJ$33,MATCH($E$18,$G$31:$AJ$31))),PUH$28,PUH$38),PUH$28))</f>
        <v>0</v>
      </c>
      <c r="PUK53" s="775">
        <f t="shared" si="7880"/>
        <v>0</v>
      </c>
      <c r="PUL53" s="775">
        <f t="shared" ref="PUL53" si="7881">IF(OR(PUJ26&lt;$C$18,PUJ26&gt;($C$18+9)),0,IF($F$2=1,IF($F$53&lt;(INDEX($G$33:$AJ$33,MATCH($E$18,$G$31:$AJ$31))),PUJ$28,PUJ$38),PUJ$28))</f>
        <v>0</v>
      </c>
      <c r="PUM53" s="775">
        <f t="shared" ref="PUM53:PUN53" si="7882">IF(OR(PUK26&lt;$C$18,PUK26&gt;($C$18+9)),0,IF($F$2=1,IF($F$53&lt;(INDEX($G$33:$AJ$33,MATCH($E$18,$G$31:$AJ$31))),PUK$28,PUK$38),PUK$28))</f>
        <v>0</v>
      </c>
      <c r="PUN53" s="775">
        <f t="shared" si="7882"/>
        <v>0</v>
      </c>
      <c r="PUO53" s="775">
        <f t="shared" ref="PUO53" si="7883">IF(OR(PUM26&lt;$C$18,PUM26&gt;($C$18+9)),0,IF($F$2=1,IF($F$53&lt;(INDEX($G$33:$AJ$33,MATCH($E$18,$G$31:$AJ$31))),PUM$28,PUM$38),PUM$28))</f>
        <v>0</v>
      </c>
      <c r="PUP53" s="775">
        <f t="shared" ref="PUP53:PUQ53" si="7884">IF(OR(PUN26&lt;$C$18,PUN26&gt;($C$18+9)),0,IF($F$2=1,IF($F$53&lt;(INDEX($G$33:$AJ$33,MATCH($E$18,$G$31:$AJ$31))),PUN$28,PUN$38),PUN$28))</f>
        <v>0</v>
      </c>
      <c r="PUQ53" s="775">
        <f t="shared" si="7884"/>
        <v>0</v>
      </c>
      <c r="PUR53" s="775">
        <f t="shared" ref="PUR53" si="7885">IF(OR(PUP26&lt;$C$18,PUP26&gt;($C$18+9)),0,IF($F$2=1,IF($F$53&lt;(INDEX($G$33:$AJ$33,MATCH($E$18,$G$31:$AJ$31))),PUP$28,PUP$38),PUP$28))</f>
        <v>0</v>
      </c>
      <c r="PUS53" s="775">
        <f t="shared" ref="PUS53:PUT53" si="7886">IF(OR(PUQ26&lt;$C$18,PUQ26&gt;($C$18+9)),0,IF($F$2=1,IF($F$53&lt;(INDEX($G$33:$AJ$33,MATCH($E$18,$G$31:$AJ$31))),PUQ$28,PUQ$38),PUQ$28))</f>
        <v>0</v>
      </c>
      <c r="PUT53" s="775">
        <f t="shared" si="7886"/>
        <v>0</v>
      </c>
      <c r="PUU53" s="775">
        <f t="shared" ref="PUU53" si="7887">IF(OR(PUS26&lt;$C$18,PUS26&gt;($C$18+9)),0,IF($F$2=1,IF($F$53&lt;(INDEX($G$33:$AJ$33,MATCH($E$18,$G$31:$AJ$31))),PUS$28,PUS$38),PUS$28))</f>
        <v>0</v>
      </c>
      <c r="PUV53" s="775">
        <f t="shared" ref="PUV53:PUW53" si="7888">IF(OR(PUT26&lt;$C$18,PUT26&gt;($C$18+9)),0,IF($F$2=1,IF($F$53&lt;(INDEX($G$33:$AJ$33,MATCH($E$18,$G$31:$AJ$31))),PUT$28,PUT$38),PUT$28))</f>
        <v>0</v>
      </c>
      <c r="PUW53" s="775">
        <f t="shared" si="7888"/>
        <v>0</v>
      </c>
      <c r="PUX53" s="775">
        <f t="shared" ref="PUX53" si="7889">IF(OR(PUV26&lt;$C$18,PUV26&gt;($C$18+9)),0,IF($F$2=1,IF($F$53&lt;(INDEX($G$33:$AJ$33,MATCH($E$18,$G$31:$AJ$31))),PUV$28,PUV$38),PUV$28))</f>
        <v>0</v>
      </c>
      <c r="PUY53" s="775">
        <f t="shared" ref="PUY53:PUZ53" si="7890">IF(OR(PUW26&lt;$C$18,PUW26&gt;($C$18+9)),0,IF($F$2=1,IF($F$53&lt;(INDEX($G$33:$AJ$33,MATCH($E$18,$G$31:$AJ$31))),PUW$28,PUW$38),PUW$28))</f>
        <v>0</v>
      </c>
      <c r="PUZ53" s="775">
        <f t="shared" si="7890"/>
        <v>0</v>
      </c>
      <c r="PVA53" s="775">
        <f t="shared" ref="PVA53" si="7891">IF(OR(PUY26&lt;$C$18,PUY26&gt;($C$18+9)),0,IF($F$2=1,IF($F$53&lt;(INDEX($G$33:$AJ$33,MATCH($E$18,$G$31:$AJ$31))),PUY$28,PUY$38),PUY$28))</f>
        <v>0</v>
      </c>
      <c r="PVB53" s="775">
        <f t="shared" ref="PVB53:PVC53" si="7892">IF(OR(PUZ26&lt;$C$18,PUZ26&gt;($C$18+9)),0,IF($F$2=1,IF($F$53&lt;(INDEX($G$33:$AJ$33,MATCH($E$18,$G$31:$AJ$31))),PUZ$28,PUZ$38),PUZ$28))</f>
        <v>0</v>
      </c>
      <c r="PVC53" s="775">
        <f t="shared" si="7892"/>
        <v>0</v>
      </c>
      <c r="PVD53" s="775">
        <f t="shared" ref="PVD53" si="7893">IF(OR(PVB26&lt;$C$18,PVB26&gt;($C$18+9)),0,IF($F$2=1,IF($F$53&lt;(INDEX($G$33:$AJ$33,MATCH($E$18,$G$31:$AJ$31))),PVB$28,PVB$38),PVB$28))</f>
        <v>0</v>
      </c>
      <c r="PVE53" s="775">
        <f t="shared" ref="PVE53:PVF53" si="7894">IF(OR(PVC26&lt;$C$18,PVC26&gt;($C$18+9)),0,IF($F$2=1,IF($F$53&lt;(INDEX($G$33:$AJ$33,MATCH($E$18,$G$31:$AJ$31))),PVC$28,PVC$38),PVC$28))</f>
        <v>0</v>
      </c>
      <c r="PVF53" s="775">
        <f t="shared" si="7894"/>
        <v>0</v>
      </c>
      <c r="PVG53" s="775">
        <f t="shared" ref="PVG53" si="7895">IF(OR(PVE26&lt;$C$18,PVE26&gt;($C$18+9)),0,IF($F$2=1,IF($F$53&lt;(INDEX($G$33:$AJ$33,MATCH($E$18,$G$31:$AJ$31))),PVE$28,PVE$38),PVE$28))</f>
        <v>0</v>
      </c>
      <c r="PVH53" s="775">
        <f t="shared" ref="PVH53:PVI53" si="7896">IF(OR(PVF26&lt;$C$18,PVF26&gt;($C$18+9)),0,IF($F$2=1,IF($F$53&lt;(INDEX($G$33:$AJ$33,MATCH($E$18,$G$31:$AJ$31))),PVF$28,PVF$38),PVF$28))</f>
        <v>0</v>
      </c>
      <c r="PVI53" s="775">
        <f t="shared" si="7896"/>
        <v>0</v>
      </c>
      <c r="PVJ53" s="775">
        <f t="shared" ref="PVJ53" si="7897">IF(OR(PVH26&lt;$C$18,PVH26&gt;($C$18+9)),0,IF($F$2=1,IF($F$53&lt;(INDEX($G$33:$AJ$33,MATCH($E$18,$G$31:$AJ$31))),PVH$28,PVH$38),PVH$28))</f>
        <v>0</v>
      </c>
      <c r="PVK53" s="775">
        <f t="shared" ref="PVK53:PVL53" si="7898">IF(OR(PVI26&lt;$C$18,PVI26&gt;($C$18+9)),0,IF($F$2=1,IF($F$53&lt;(INDEX($G$33:$AJ$33,MATCH($E$18,$G$31:$AJ$31))),PVI$28,PVI$38),PVI$28))</f>
        <v>0</v>
      </c>
      <c r="PVL53" s="775">
        <f t="shared" si="7898"/>
        <v>0</v>
      </c>
      <c r="PVM53" s="775">
        <f t="shared" ref="PVM53" si="7899">IF(OR(PVK26&lt;$C$18,PVK26&gt;($C$18+9)),0,IF($F$2=1,IF($F$53&lt;(INDEX($G$33:$AJ$33,MATCH($E$18,$G$31:$AJ$31))),PVK$28,PVK$38),PVK$28))</f>
        <v>0</v>
      </c>
      <c r="PVN53" s="775">
        <f t="shared" ref="PVN53:PVO53" si="7900">IF(OR(PVL26&lt;$C$18,PVL26&gt;($C$18+9)),0,IF($F$2=1,IF($F$53&lt;(INDEX($G$33:$AJ$33,MATCH($E$18,$G$31:$AJ$31))),PVL$28,PVL$38),PVL$28))</f>
        <v>0</v>
      </c>
      <c r="PVO53" s="775">
        <f t="shared" si="7900"/>
        <v>0</v>
      </c>
      <c r="PVP53" s="775">
        <f t="shared" ref="PVP53" si="7901">IF(OR(PVN26&lt;$C$18,PVN26&gt;($C$18+9)),0,IF($F$2=1,IF($F$53&lt;(INDEX($G$33:$AJ$33,MATCH($E$18,$G$31:$AJ$31))),PVN$28,PVN$38),PVN$28))</f>
        <v>0</v>
      </c>
      <c r="PVQ53" s="775">
        <f t="shared" ref="PVQ53:PVR53" si="7902">IF(OR(PVO26&lt;$C$18,PVO26&gt;($C$18+9)),0,IF($F$2=1,IF($F$53&lt;(INDEX($G$33:$AJ$33,MATCH($E$18,$G$31:$AJ$31))),PVO$28,PVO$38),PVO$28))</f>
        <v>0</v>
      </c>
      <c r="PVR53" s="775">
        <f t="shared" si="7902"/>
        <v>0</v>
      </c>
      <c r="PVS53" s="775">
        <f t="shared" ref="PVS53" si="7903">IF(OR(PVQ26&lt;$C$18,PVQ26&gt;($C$18+9)),0,IF($F$2=1,IF($F$53&lt;(INDEX($G$33:$AJ$33,MATCH($E$18,$G$31:$AJ$31))),PVQ$28,PVQ$38),PVQ$28))</f>
        <v>0</v>
      </c>
      <c r="PVT53" s="775">
        <f t="shared" ref="PVT53:PVU53" si="7904">IF(OR(PVR26&lt;$C$18,PVR26&gt;($C$18+9)),0,IF($F$2=1,IF($F$53&lt;(INDEX($G$33:$AJ$33,MATCH($E$18,$G$31:$AJ$31))),PVR$28,PVR$38),PVR$28))</f>
        <v>0</v>
      </c>
      <c r="PVU53" s="775">
        <f t="shared" si="7904"/>
        <v>0</v>
      </c>
      <c r="PVV53" s="775">
        <f t="shared" ref="PVV53" si="7905">IF(OR(PVT26&lt;$C$18,PVT26&gt;($C$18+9)),0,IF($F$2=1,IF($F$53&lt;(INDEX($G$33:$AJ$33,MATCH($E$18,$G$31:$AJ$31))),PVT$28,PVT$38),PVT$28))</f>
        <v>0</v>
      </c>
      <c r="PVW53" s="775">
        <f t="shared" ref="PVW53:PVX53" si="7906">IF(OR(PVU26&lt;$C$18,PVU26&gt;($C$18+9)),0,IF($F$2=1,IF($F$53&lt;(INDEX($G$33:$AJ$33,MATCH($E$18,$G$31:$AJ$31))),PVU$28,PVU$38),PVU$28))</f>
        <v>0</v>
      </c>
      <c r="PVX53" s="775">
        <f t="shared" si="7906"/>
        <v>0</v>
      </c>
      <c r="PVY53" s="775">
        <f t="shared" ref="PVY53" si="7907">IF(OR(PVW26&lt;$C$18,PVW26&gt;($C$18+9)),0,IF($F$2=1,IF($F$53&lt;(INDEX($G$33:$AJ$33,MATCH($E$18,$G$31:$AJ$31))),PVW$28,PVW$38),PVW$28))</f>
        <v>0</v>
      </c>
      <c r="PVZ53" s="775">
        <f t="shared" ref="PVZ53:PWA53" si="7908">IF(OR(PVX26&lt;$C$18,PVX26&gt;($C$18+9)),0,IF($F$2=1,IF($F$53&lt;(INDEX($G$33:$AJ$33,MATCH($E$18,$G$31:$AJ$31))),PVX$28,PVX$38),PVX$28))</f>
        <v>0</v>
      </c>
      <c r="PWA53" s="775">
        <f t="shared" si="7908"/>
        <v>0</v>
      </c>
      <c r="PWB53" s="775">
        <f t="shared" ref="PWB53" si="7909">IF(OR(PVZ26&lt;$C$18,PVZ26&gt;($C$18+9)),0,IF($F$2=1,IF($F$53&lt;(INDEX($G$33:$AJ$33,MATCH($E$18,$G$31:$AJ$31))),PVZ$28,PVZ$38),PVZ$28))</f>
        <v>0</v>
      </c>
      <c r="PWC53" s="775">
        <f t="shared" ref="PWC53:PWD53" si="7910">IF(OR(PWA26&lt;$C$18,PWA26&gt;($C$18+9)),0,IF($F$2=1,IF($F$53&lt;(INDEX($G$33:$AJ$33,MATCH($E$18,$G$31:$AJ$31))),PWA$28,PWA$38),PWA$28))</f>
        <v>0</v>
      </c>
      <c r="PWD53" s="775">
        <f t="shared" si="7910"/>
        <v>0</v>
      </c>
      <c r="PWE53" s="775">
        <f t="shared" ref="PWE53" si="7911">IF(OR(PWC26&lt;$C$18,PWC26&gt;($C$18+9)),0,IF($F$2=1,IF($F$53&lt;(INDEX($G$33:$AJ$33,MATCH($E$18,$G$31:$AJ$31))),PWC$28,PWC$38),PWC$28))</f>
        <v>0</v>
      </c>
      <c r="PWF53" s="775">
        <f t="shared" ref="PWF53:PWG53" si="7912">IF(OR(PWD26&lt;$C$18,PWD26&gt;($C$18+9)),0,IF($F$2=1,IF($F$53&lt;(INDEX($G$33:$AJ$33,MATCH($E$18,$G$31:$AJ$31))),PWD$28,PWD$38),PWD$28))</f>
        <v>0</v>
      </c>
      <c r="PWG53" s="775">
        <f t="shared" si="7912"/>
        <v>0</v>
      </c>
      <c r="PWH53" s="775">
        <f t="shared" ref="PWH53" si="7913">IF(OR(PWF26&lt;$C$18,PWF26&gt;($C$18+9)),0,IF($F$2=1,IF($F$53&lt;(INDEX($G$33:$AJ$33,MATCH($E$18,$G$31:$AJ$31))),PWF$28,PWF$38),PWF$28))</f>
        <v>0</v>
      </c>
      <c r="PWI53" s="775">
        <f t="shared" ref="PWI53:PWJ53" si="7914">IF(OR(PWG26&lt;$C$18,PWG26&gt;($C$18+9)),0,IF($F$2=1,IF($F$53&lt;(INDEX($G$33:$AJ$33,MATCH($E$18,$G$31:$AJ$31))),PWG$28,PWG$38),PWG$28))</f>
        <v>0</v>
      </c>
      <c r="PWJ53" s="775">
        <f t="shared" si="7914"/>
        <v>0</v>
      </c>
      <c r="PWK53" s="775">
        <f t="shared" ref="PWK53" si="7915">IF(OR(PWI26&lt;$C$18,PWI26&gt;($C$18+9)),0,IF($F$2=1,IF($F$53&lt;(INDEX($G$33:$AJ$33,MATCH($E$18,$G$31:$AJ$31))),PWI$28,PWI$38),PWI$28))</f>
        <v>0</v>
      </c>
      <c r="PWL53" s="775">
        <f t="shared" ref="PWL53:PWM53" si="7916">IF(OR(PWJ26&lt;$C$18,PWJ26&gt;($C$18+9)),0,IF($F$2=1,IF($F$53&lt;(INDEX($G$33:$AJ$33,MATCH($E$18,$G$31:$AJ$31))),PWJ$28,PWJ$38),PWJ$28))</f>
        <v>0</v>
      </c>
      <c r="PWM53" s="775">
        <f t="shared" si="7916"/>
        <v>0</v>
      </c>
      <c r="PWN53" s="775">
        <f t="shared" ref="PWN53" si="7917">IF(OR(PWL26&lt;$C$18,PWL26&gt;($C$18+9)),0,IF($F$2=1,IF($F$53&lt;(INDEX($G$33:$AJ$33,MATCH($E$18,$G$31:$AJ$31))),PWL$28,PWL$38),PWL$28))</f>
        <v>0</v>
      </c>
      <c r="PWO53" s="775">
        <f t="shared" ref="PWO53:PWP53" si="7918">IF(OR(PWM26&lt;$C$18,PWM26&gt;($C$18+9)),0,IF($F$2=1,IF($F$53&lt;(INDEX($G$33:$AJ$33,MATCH($E$18,$G$31:$AJ$31))),PWM$28,PWM$38),PWM$28))</f>
        <v>0</v>
      </c>
      <c r="PWP53" s="775">
        <f t="shared" si="7918"/>
        <v>0</v>
      </c>
      <c r="PWQ53" s="775">
        <f t="shared" ref="PWQ53" si="7919">IF(OR(PWO26&lt;$C$18,PWO26&gt;($C$18+9)),0,IF($F$2=1,IF($F$53&lt;(INDEX($G$33:$AJ$33,MATCH($E$18,$G$31:$AJ$31))),PWO$28,PWO$38),PWO$28))</f>
        <v>0</v>
      </c>
      <c r="PWR53" s="775">
        <f t="shared" ref="PWR53:PWS53" si="7920">IF(OR(PWP26&lt;$C$18,PWP26&gt;($C$18+9)),0,IF($F$2=1,IF($F$53&lt;(INDEX($G$33:$AJ$33,MATCH($E$18,$G$31:$AJ$31))),PWP$28,PWP$38),PWP$28))</f>
        <v>0</v>
      </c>
      <c r="PWS53" s="775">
        <f t="shared" si="7920"/>
        <v>0</v>
      </c>
      <c r="PWT53" s="775">
        <f t="shared" ref="PWT53" si="7921">IF(OR(PWR26&lt;$C$18,PWR26&gt;($C$18+9)),0,IF($F$2=1,IF($F$53&lt;(INDEX($G$33:$AJ$33,MATCH($E$18,$G$31:$AJ$31))),PWR$28,PWR$38),PWR$28))</f>
        <v>0</v>
      </c>
      <c r="PWU53" s="775">
        <f t="shared" ref="PWU53:PWV53" si="7922">IF(OR(PWS26&lt;$C$18,PWS26&gt;($C$18+9)),0,IF($F$2=1,IF($F$53&lt;(INDEX($G$33:$AJ$33,MATCH($E$18,$G$31:$AJ$31))),PWS$28,PWS$38),PWS$28))</f>
        <v>0</v>
      </c>
      <c r="PWV53" s="775">
        <f t="shared" si="7922"/>
        <v>0</v>
      </c>
      <c r="PWW53" s="775">
        <f t="shared" ref="PWW53" si="7923">IF(OR(PWU26&lt;$C$18,PWU26&gt;($C$18+9)),0,IF($F$2=1,IF($F$53&lt;(INDEX($G$33:$AJ$33,MATCH($E$18,$G$31:$AJ$31))),PWU$28,PWU$38),PWU$28))</f>
        <v>0</v>
      </c>
      <c r="PWX53" s="775">
        <f t="shared" ref="PWX53:PWY53" si="7924">IF(OR(PWV26&lt;$C$18,PWV26&gt;($C$18+9)),0,IF($F$2=1,IF($F$53&lt;(INDEX($G$33:$AJ$33,MATCH($E$18,$G$31:$AJ$31))),PWV$28,PWV$38),PWV$28))</f>
        <v>0</v>
      </c>
      <c r="PWY53" s="775">
        <f t="shared" si="7924"/>
        <v>0</v>
      </c>
      <c r="PWZ53" s="775">
        <f t="shared" ref="PWZ53" si="7925">IF(OR(PWX26&lt;$C$18,PWX26&gt;($C$18+9)),0,IF($F$2=1,IF($F$53&lt;(INDEX($G$33:$AJ$33,MATCH($E$18,$G$31:$AJ$31))),PWX$28,PWX$38),PWX$28))</f>
        <v>0</v>
      </c>
      <c r="PXA53" s="775">
        <f t="shared" ref="PXA53:PXB53" si="7926">IF(OR(PWY26&lt;$C$18,PWY26&gt;($C$18+9)),0,IF($F$2=1,IF($F$53&lt;(INDEX($G$33:$AJ$33,MATCH($E$18,$G$31:$AJ$31))),PWY$28,PWY$38),PWY$28))</f>
        <v>0</v>
      </c>
      <c r="PXB53" s="775">
        <f t="shared" si="7926"/>
        <v>0</v>
      </c>
      <c r="PXC53" s="775">
        <f t="shared" ref="PXC53" si="7927">IF(OR(PXA26&lt;$C$18,PXA26&gt;($C$18+9)),0,IF($F$2=1,IF($F$53&lt;(INDEX($G$33:$AJ$33,MATCH($E$18,$G$31:$AJ$31))),PXA$28,PXA$38),PXA$28))</f>
        <v>0</v>
      </c>
      <c r="PXD53" s="775">
        <f t="shared" ref="PXD53:PXE53" si="7928">IF(OR(PXB26&lt;$C$18,PXB26&gt;($C$18+9)),0,IF($F$2=1,IF($F$53&lt;(INDEX($G$33:$AJ$33,MATCH($E$18,$G$31:$AJ$31))),PXB$28,PXB$38),PXB$28))</f>
        <v>0</v>
      </c>
      <c r="PXE53" s="775">
        <f t="shared" si="7928"/>
        <v>0</v>
      </c>
      <c r="PXF53" s="775">
        <f t="shared" ref="PXF53" si="7929">IF(OR(PXD26&lt;$C$18,PXD26&gt;($C$18+9)),0,IF($F$2=1,IF($F$53&lt;(INDEX($G$33:$AJ$33,MATCH($E$18,$G$31:$AJ$31))),PXD$28,PXD$38),PXD$28))</f>
        <v>0</v>
      </c>
      <c r="PXG53" s="775">
        <f t="shared" ref="PXG53:PXH53" si="7930">IF(OR(PXE26&lt;$C$18,PXE26&gt;($C$18+9)),0,IF($F$2=1,IF($F$53&lt;(INDEX($G$33:$AJ$33,MATCH($E$18,$G$31:$AJ$31))),PXE$28,PXE$38),PXE$28))</f>
        <v>0</v>
      </c>
      <c r="PXH53" s="775">
        <f t="shared" si="7930"/>
        <v>0</v>
      </c>
      <c r="PXI53" s="775">
        <f t="shared" ref="PXI53" si="7931">IF(OR(PXG26&lt;$C$18,PXG26&gt;($C$18+9)),0,IF($F$2=1,IF($F$53&lt;(INDEX($G$33:$AJ$33,MATCH($E$18,$G$31:$AJ$31))),PXG$28,PXG$38),PXG$28))</f>
        <v>0</v>
      </c>
      <c r="PXJ53" s="775">
        <f t="shared" ref="PXJ53:PXK53" si="7932">IF(OR(PXH26&lt;$C$18,PXH26&gt;($C$18+9)),0,IF($F$2=1,IF($F$53&lt;(INDEX($G$33:$AJ$33,MATCH($E$18,$G$31:$AJ$31))),PXH$28,PXH$38),PXH$28))</f>
        <v>0</v>
      </c>
      <c r="PXK53" s="775">
        <f t="shared" si="7932"/>
        <v>0</v>
      </c>
      <c r="PXL53" s="775">
        <f t="shared" ref="PXL53" si="7933">IF(OR(PXJ26&lt;$C$18,PXJ26&gt;($C$18+9)),0,IF($F$2=1,IF($F$53&lt;(INDEX($G$33:$AJ$33,MATCH($E$18,$G$31:$AJ$31))),PXJ$28,PXJ$38),PXJ$28))</f>
        <v>0</v>
      </c>
      <c r="PXM53" s="775">
        <f t="shared" ref="PXM53:PXN53" si="7934">IF(OR(PXK26&lt;$C$18,PXK26&gt;($C$18+9)),0,IF($F$2=1,IF($F$53&lt;(INDEX($G$33:$AJ$33,MATCH($E$18,$G$31:$AJ$31))),PXK$28,PXK$38),PXK$28))</f>
        <v>0</v>
      </c>
      <c r="PXN53" s="775">
        <f t="shared" si="7934"/>
        <v>0</v>
      </c>
      <c r="PXO53" s="775">
        <f t="shared" ref="PXO53" si="7935">IF(OR(PXM26&lt;$C$18,PXM26&gt;($C$18+9)),0,IF($F$2=1,IF($F$53&lt;(INDEX($G$33:$AJ$33,MATCH($E$18,$G$31:$AJ$31))),PXM$28,PXM$38),PXM$28))</f>
        <v>0</v>
      </c>
      <c r="PXP53" s="775">
        <f t="shared" ref="PXP53:PXQ53" si="7936">IF(OR(PXN26&lt;$C$18,PXN26&gt;($C$18+9)),0,IF($F$2=1,IF($F$53&lt;(INDEX($G$33:$AJ$33,MATCH($E$18,$G$31:$AJ$31))),PXN$28,PXN$38),PXN$28))</f>
        <v>0</v>
      </c>
      <c r="PXQ53" s="775">
        <f t="shared" si="7936"/>
        <v>0</v>
      </c>
      <c r="PXR53" s="775">
        <f t="shared" ref="PXR53" si="7937">IF(OR(PXP26&lt;$C$18,PXP26&gt;($C$18+9)),0,IF($F$2=1,IF($F$53&lt;(INDEX($G$33:$AJ$33,MATCH($E$18,$G$31:$AJ$31))),PXP$28,PXP$38),PXP$28))</f>
        <v>0</v>
      </c>
      <c r="PXS53" s="775">
        <f t="shared" ref="PXS53:PXT53" si="7938">IF(OR(PXQ26&lt;$C$18,PXQ26&gt;($C$18+9)),0,IF($F$2=1,IF($F$53&lt;(INDEX($G$33:$AJ$33,MATCH($E$18,$G$31:$AJ$31))),PXQ$28,PXQ$38),PXQ$28))</f>
        <v>0</v>
      </c>
      <c r="PXT53" s="775">
        <f t="shared" si="7938"/>
        <v>0</v>
      </c>
      <c r="PXU53" s="775">
        <f t="shared" ref="PXU53" si="7939">IF(OR(PXS26&lt;$C$18,PXS26&gt;($C$18+9)),0,IF($F$2=1,IF($F$53&lt;(INDEX($G$33:$AJ$33,MATCH($E$18,$G$31:$AJ$31))),PXS$28,PXS$38),PXS$28))</f>
        <v>0</v>
      </c>
      <c r="PXV53" s="775">
        <f t="shared" ref="PXV53:PXW53" si="7940">IF(OR(PXT26&lt;$C$18,PXT26&gt;($C$18+9)),0,IF($F$2=1,IF($F$53&lt;(INDEX($G$33:$AJ$33,MATCH($E$18,$G$31:$AJ$31))),PXT$28,PXT$38),PXT$28))</f>
        <v>0</v>
      </c>
      <c r="PXW53" s="775">
        <f t="shared" si="7940"/>
        <v>0</v>
      </c>
      <c r="PXX53" s="775">
        <f t="shared" ref="PXX53" si="7941">IF(OR(PXV26&lt;$C$18,PXV26&gt;($C$18+9)),0,IF($F$2=1,IF($F$53&lt;(INDEX($G$33:$AJ$33,MATCH($E$18,$G$31:$AJ$31))),PXV$28,PXV$38),PXV$28))</f>
        <v>0</v>
      </c>
      <c r="PXY53" s="775">
        <f t="shared" ref="PXY53:PXZ53" si="7942">IF(OR(PXW26&lt;$C$18,PXW26&gt;($C$18+9)),0,IF($F$2=1,IF($F$53&lt;(INDEX($G$33:$AJ$33,MATCH($E$18,$G$31:$AJ$31))),PXW$28,PXW$38),PXW$28))</f>
        <v>0</v>
      </c>
      <c r="PXZ53" s="775">
        <f t="shared" si="7942"/>
        <v>0</v>
      </c>
      <c r="PYA53" s="775">
        <f t="shared" ref="PYA53" si="7943">IF(OR(PXY26&lt;$C$18,PXY26&gt;($C$18+9)),0,IF($F$2=1,IF($F$53&lt;(INDEX($G$33:$AJ$33,MATCH($E$18,$G$31:$AJ$31))),PXY$28,PXY$38),PXY$28))</f>
        <v>0</v>
      </c>
      <c r="PYB53" s="775">
        <f t="shared" ref="PYB53:PYC53" si="7944">IF(OR(PXZ26&lt;$C$18,PXZ26&gt;($C$18+9)),0,IF($F$2=1,IF($F$53&lt;(INDEX($G$33:$AJ$33,MATCH($E$18,$G$31:$AJ$31))),PXZ$28,PXZ$38),PXZ$28))</f>
        <v>0</v>
      </c>
      <c r="PYC53" s="775">
        <f t="shared" si="7944"/>
        <v>0</v>
      </c>
      <c r="PYD53" s="775">
        <f t="shared" ref="PYD53" si="7945">IF(OR(PYB26&lt;$C$18,PYB26&gt;($C$18+9)),0,IF($F$2=1,IF($F$53&lt;(INDEX($G$33:$AJ$33,MATCH($E$18,$G$31:$AJ$31))),PYB$28,PYB$38),PYB$28))</f>
        <v>0</v>
      </c>
      <c r="PYE53" s="775">
        <f t="shared" ref="PYE53:PYF53" si="7946">IF(OR(PYC26&lt;$C$18,PYC26&gt;($C$18+9)),0,IF($F$2=1,IF($F$53&lt;(INDEX($G$33:$AJ$33,MATCH($E$18,$G$31:$AJ$31))),PYC$28,PYC$38),PYC$28))</f>
        <v>0</v>
      </c>
      <c r="PYF53" s="775">
        <f t="shared" si="7946"/>
        <v>0</v>
      </c>
      <c r="PYG53" s="775">
        <f t="shared" ref="PYG53" si="7947">IF(OR(PYE26&lt;$C$18,PYE26&gt;($C$18+9)),0,IF($F$2=1,IF($F$53&lt;(INDEX($G$33:$AJ$33,MATCH($E$18,$G$31:$AJ$31))),PYE$28,PYE$38),PYE$28))</f>
        <v>0</v>
      </c>
      <c r="PYH53" s="775">
        <f t="shared" ref="PYH53:PYI53" si="7948">IF(OR(PYF26&lt;$C$18,PYF26&gt;($C$18+9)),0,IF($F$2=1,IF($F$53&lt;(INDEX($G$33:$AJ$33,MATCH($E$18,$G$31:$AJ$31))),PYF$28,PYF$38),PYF$28))</f>
        <v>0</v>
      </c>
      <c r="PYI53" s="775">
        <f t="shared" si="7948"/>
        <v>0</v>
      </c>
      <c r="PYJ53" s="775">
        <f t="shared" ref="PYJ53" si="7949">IF(OR(PYH26&lt;$C$18,PYH26&gt;($C$18+9)),0,IF($F$2=1,IF($F$53&lt;(INDEX($G$33:$AJ$33,MATCH($E$18,$G$31:$AJ$31))),PYH$28,PYH$38),PYH$28))</f>
        <v>0</v>
      </c>
      <c r="PYK53" s="775">
        <f t="shared" ref="PYK53:PYL53" si="7950">IF(OR(PYI26&lt;$C$18,PYI26&gt;($C$18+9)),0,IF($F$2=1,IF($F$53&lt;(INDEX($G$33:$AJ$33,MATCH($E$18,$G$31:$AJ$31))),PYI$28,PYI$38),PYI$28))</f>
        <v>0</v>
      </c>
      <c r="PYL53" s="775">
        <f t="shared" si="7950"/>
        <v>0</v>
      </c>
      <c r="PYM53" s="775">
        <f t="shared" ref="PYM53" si="7951">IF(OR(PYK26&lt;$C$18,PYK26&gt;($C$18+9)),0,IF($F$2=1,IF($F$53&lt;(INDEX($G$33:$AJ$33,MATCH($E$18,$G$31:$AJ$31))),PYK$28,PYK$38),PYK$28))</f>
        <v>0</v>
      </c>
      <c r="PYN53" s="775">
        <f t="shared" ref="PYN53:PYO53" si="7952">IF(OR(PYL26&lt;$C$18,PYL26&gt;($C$18+9)),0,IF($F$2=1,IF($F$53&lt;(INDEX($G$33:$AJ$33,MATCH($E$18,$G$31:$AJ$31))),PYL$28,PYL$38),PYL$28))</f>
        <v>0</v>
      </c>
      <c r="PYO53" s="775">
        <f t="shared" si="7952"/>
        <v>0</v>
      </c>
      <c r="PYP53" s="775">
        <f t="shared" ref="PYP53" si="7953">IF(OR(PYN26&lt;$C$18,PYN26&gt;($C$18+9)),0,IF($F$2=1,IF($F$53&lt;(INDEX($G$33:$AJ$33,MATCH($E$18,$G$31:$AJ$31))),PYN$28,PYN$38),PYN$28))</f>
        <v>0</v>
      </c>
      <c r="PYQ53" s="775">
        <f t="shared" ref="PYQ53:PYR53" si="7954">IF(OR(PYO26&lt;$C$18,PYO26&gt;($C$18+9)),0,IF($F$2=1,IF($F$53&lt;(INDEX($G$33:$AJ$33,MATCH($E$18,$G$31:$AJ$31))),PYO$28,PYO$38),PYO$28))</f>
        <v>0</v>
      </c>
      <c r="PYR53" s="775">
        <f t="shared" si="7954"/>
        <v>0</v>
      </c>
      <c r="PYS53" s="775">
        <f t="shared" ref="PYS53" si="7955">IF(OR(PYQ26&lt;$C$18,PYQ26&gt;($C$18+9)),0,IF($F$2=1,IF($F$53&lt;(INDEX($G$33:$AJ$33,MATCH($E$18,$G$31:$AJ$31))),PYQ$28,PYQ$38),PYQ$28))</f>
        <v>0</v>
      </c>
      <c r="PYT53" s="775">
        <f t="shared" ref="PYT53:PYU53" si="7956">IF(OR(PYR26&lt;$C$18,PYR26&gt;($C$18+9)),0,IF($F$2=1,IF($F$53&lt;(INDEX($G$33:$AJ$33,MATCH($E$18,$G$31:$AJ$31))),PYR$28,PYR$38),PYR$28))</f>
        <v>0</v>
      </c>
      <c r="PYU53" s="775">
        <f t="shared" si="7956"/>
        <v>0</v>
      </c>
      <c r="PYV53" s="775">
        <f t="shared" ref="PYV53" si="7957">IF(OR(PYT26&lt;$C$18,PYT26&gt;($C$18+9)),0,IF($F$2=1,IF($F$53&lt;(INDEX($G$33:$AJ$33,MATCH($E$18,$G$31:$AJ$31))),PYT$28,PYT$38),PYT$28))</f>
        <v>0</v>
      </c>
      <c r="PYW53" s="775">
        <f t="shared" ref="PYW53:PYX53" si="7958">IF(OR(PYU26&lt;$C$18,PYU26&gt;($C$18+9)),0,IF($F$2=1,IF($F$53&lt;(INDEX($G$33:$AJ$33,MATCH($E$18,$G$31:$AJ$31))),PYU$28,PYU$38),PYU$28))</f>
        <v>0</v>
      </c>
      <c r="PYX53" s="775">
        <f t="shared" si="7958"/>
        <v>0</v>
      </c>
      <c r="PYY53" s="775">
        <f t="shared" ref="PYY53" si="7959">IF(OR(PYW26&lt;$C$18,PYW26&gt;($C$18+9)),0,IF($F$2=1,IF($F$53&lt;(INDEX($G$33:$AJ$33,MATCH($E$18,$G$31:$AJ$31))),PYW$28,PYW$38),PYW$28))</f>
        <v>0</v>
      </c>
      <c r="PYZ53" s="775">
        <f t="shared" ref="PYZ53:PZA53" si="7960">IF(OR(PYX26&lt;$C$18,PYX26&gt;($C$18+9)),0,IF($F$2=1,IF($F$53&lt;(INDEX($G$33:$AJ$33,MATCH($E$18,$G$31:$AJ$31))),PYX$28,PYX$38),PYX$28))</f>
        <v>0</v>
      </c>
      <c r="PZA53" s="775">
        <f t="shared" si="7960"/>
        <v>0</v>
      </c>
      <c r="PZB53" s="775">
        <f t="shared" ref="PZB53" si="7961">IF(OR(PYZ26&lt;$C$18,PYZ26&gt;($C$18+9)),0,IF($F$2=1,IF($F$53&lt;(INDEX($G$33:$AJ$33,MATCH($E$18,$G$31:$AJ$31))),PYZ$28,PYZ$38),PYZ$28))</f>
        <v>0</v>
      </c>
      <c r="PZC53" s="775">
        <f t="shared" ref="PZC53:PZD53" si="7962">IF(OR(PZA26&lt;$C$18,PZA26&gt;($C$18+9)),0,IF($F$2=1,IF($F$53&lt;(INDEX($G$33:$AJ$33,MATCH($E$18,$G$31:$AJ$31))),PZA$28,PZA$38),PZA$28))</f>
        <v>0</v>
      </c>
      <c r="PZD53" s="775">
        <f t="shared" si="7962"/>
        <v>0</v>
      </c>
      <c r="PZE53" s="775">
        <f t="shared" ref="PZE53" si="7963">IF(OR(PZC26&lt;$C$18,PZC26&gt;($C$18+9)),0,IF($F$2=1,IF($F$53&lt;(INDEX($G$33:$AJ$33,MATCH($E$18,$G$31:$AJ$31))),PZC$28,PZC$38),PZC$28))</f>
        <v>0</v>
      </c>
      <c r="PZF53" s="775">
        <f t="shared" ref="PZF53:PZG53" si="7964">IF(OR(PZD26&lt;$C$18,PZD26&gt;($C$18+9)),0,IF($F$2=1,IF($F$53&lt;(INDEX($G$33:$AJ$33,MATCH($E$18,$G$31:$AJ$31))),PZD$28,PZD$38),PZD$28))</f>
        <v>0</v>
      </c>
      <c r="PZG53" s="775">
        <f t="shared" si="7964"/>
        <v>0</v>
      </c>
      <c r="PZH53" s="775">
        <f t="shared" ref="PZH53" si="7965">IF(OR(PZF26&lt;$C$18,PZF26&gt;($C$18+9)),0,IF($F$2=1,IF($F$53&lt;(INDEX($G$33:$AJ$33,MATCH($E$18,$G$31:$AJ$31))),PZF$28,PZF$38),PZF$28))</f>
        <v>0</v>
      </c>
      <c r="PZI53" s="775">
        <f t="shared" ref="PZI53:PZJ53" si="7966">IF(OR(PZG26&lt;$C$18,PZG26&gt;($C$18+9)),0,IF($F$2=1,IF($F$53&lt;(INDEX($G$33:$AJ$33,MATCH($E$18,$G$31:$AJ$31))),PZG$28,PZG$38),PZG$28))</f>
        <v>0</v>
      </c>
      <c r="PZJ53" s="775">
        <f t="shared" si="7966"/>
        <v>0</v>
      </c>
      <c r="PZK53" s="775">
        <f t="shared" ref="PZK53" si="7967">IF(OR(PZI26&lt;$C$18,PZI26&gt;($C$18+9)),0,IF($F$2=1,IF($F$53&lt;(INDEX($G$33:$AJ$33,MATCH($E$18,$G$31:$AJ$31))),PZI$28,PZI$38),PZI$28))</f>
        <v>0</v>
      </c>
      <c r="PZL53" s="775">
        <f t="shared" ref="PZL53:PZM53" si="7968">IF(OR(PZJ26&lt;$C$18,PZJ26&gt;($C$18+9)),0,IF($F$2=1,IF($F$53&lt;(INDEX($G$33:$AJ$33,MATCH($E$18,$G$31:$AJ$31))),PZJ$28,PZJ$38),PZJ$28))</f>
        <v>0</v>
      </c>
      <c r="PZM53" s="775">
        <f t="shared" si="7968"/>
        <v>0</v>
      </c>
      <c r="PZN53" s="775">
        <f t="shared" ref="PZN53" si="7969">IF(OR(PZL26&lt;$C$18,PZL26&gt;($C$18+9)),0,IF($F$2=1,IF($F$53&lt;(INDEX($G$33:$AJ$33,MATCH($E$18,$G$31:$AJ$31))),PZL$28,PZL$38),PZL$28))</f>
        <v>0</v>
      </c>
      <c r="PZO53" s="775">
        <f t="shared" ref="PZO53:PZP53" si="7970">IF(OR(PZM26&lt;$C$18,PZM26&gt;($C$18+9)),0,IF($F$2=1,IF($F$53&lt;(INDEX($G$33:$AJ$33,MATCH($E$18,$G$31:$AJ$31))),PZM$28,PZM$38),PZM$28))</f>
        <v>0</v>
      </c>
      <c r="PZP53" s="775">
        <f t="shared" si="7970"/>
        <v>0</v>
      </c>
      <c r="PZQ53" s="775">
        <f t="shared" ref="PZQ53" si="7971">IF(OR(PZO26&lt;$C$18,PZO26&gt;($C$18+9)),0,IF($F$2=1,IF($F$53&lt;(INDEX($G$33:$AJ$33,MATCH($E$18,$G$31:$AJ$31))),PZO$28,PZO$38),PZO$28))</f>
        <v>0</v>
      </c>
      <c r="PZR53" s="775">
        <f t="shared" ref="PZR53:PZS53" si="7972">IF(OR(PZP26&lt;$C$18,PZP26&gt;($C$18+9)),0,IF($F$2=1,IF($F$53&lt;(INDEX($G$33:$AJ$33,MATCH($E$18,$G$31:$AJ$31))),PZP$28,PZP$38),PZP$28))</f>
        <v>0</v>
      </c>
      <c r="PZS53" s="775">
        <f t="shared" si="7972"/>
        <v>0</v>
      </c>
      <c r="PZT53" s="775">
        <f t="shared" ref="PZT53" si="7973">IF(OR(PZR26&lt;$C$18,PZR26&gt;($C$18+9)),0,IF($F$2=1,IF($F$53&lt;(INDEX($G$33:$AJ$33,MATCH($E$18,$G$31:$AJ$31))),PZR$28,PZR$38),PZR$28))</f>
        <v>0</v>
      </c>
      <c r="PZU53" s="775">
        <f t="shared" ref="PZU53:PZV53" si="7974">IF(OR(PZS26&lt;$C$18,PZS26&gt;($C$18+9)),0,IF($F$2=1,IF($F$53&lt;(INDEX($G$33:$AJ$33,MATCH($E$18,$G$31:$AJ$31))),PZS$28,PZS$38),PZS$28))</f>
        <v>0</v>
      </c>
      <c r="PZV53" s="775">
        <f t="shared" si="7974"/>
        <v>0</v>
      </c>
      <c r="PZW53" s="775">
        <f t="shared" ref="PZW53" si="7975">IF(OR(PZU26&lt;$C$18,PZU26&gt;($C$18+9)),0,IF($F$2=1,IF($F$53&lt;(INDEX($G$33:$AJ$33,MATCH($E$18,$G$31:$AJ$31))),PZU$28,PZU$38),PZU$28))</f>
        <v>0</v>
      </c>
      <c r="PZX53" s="775">
        <f t="shared" ref="PZX53:PZY53" si="7976">IF(OR(PZV26&lt;$C$18,PZV26&gt;($C$18+9)),0,IF($F$2=1,IF($F$53&lt;(INDEX($G$33:$AJ$33,MATCH($E$18,$G$31:$AJ$31))),PZV$28,PZV$38),PZV$28))</f>
        <v>0</v>
      </c>
      <c r="PZY53" s="775">
        <f t="shared" si="7976"/>
        <v>0</v>
      </c>
      <c r="PZZ53" s="775">
        <f t="shared" ref="PZZ53" si="7977">IF(OR(PZX26&lt;$C$18,PZX26&gt;($C$18+9)),0,IF($F$2=1,IF($F$53&lt;(INDEX($G$33:$AJ$33,MATCH($E$18,$G$31:$AJ$31))),PZX$28,PZX$38),PZX$28))</f>
        <v>0</v>
      </c>
      <c r="QAA53" s="775">
        <f t="shared" ref="QAA53:QAB53" si="7978">IF(OR(PZY26&lt;$C$18,PZY26&gt;($C$18+9)),0,IF($F$2=1,IF($F$53&lt;(INDEX($G$33:$AJ$33,MATCH($E$18,$G$31:$AJ$31))),PZY$28,PZY$38),PZY$28))</f>
        <v>0</v>
      </c>
      <c r="QAB53" s="775">
        <f t="shared" si="7978"/>
        <v>0</v>
      </c>
      <c r="QAC53" s="775">
        <f t="shared" ref="QAC53" si="7979">IF(OR(QAA26&lt;$C$18,QAA26&gt;($C$18+9)),0,IF($F$2=1,IF($F$53&lt;(INDEX($G$33:$AJ$33,MATCH($E$18,$G$31:$AJ$31))),QAA$28,QAA$38),QAA$28))</f>
        <v>0</v>
      </c>
      <c r="QAD53" s="775">
        <f t="shared" ref="QAD53:QAE53" si="7980">IF(OR(QAB26&lt;$C$18,QAB26&gt;($C$18+9)),0,IF($F$2=1,IF($F$53&lt;(INDEX($G$33:$AJ$33,MATCH($E$18,$G$31:$AJ$31))),QAB$28,QAB$38),QAB$28))</f>
        <v>0</v>
      </c>
      <c r="QAE53" s="775">
        <f t="shared" si="7980"/>
        <v>0</v>
      </c>
      <c r="QAF53" s="775">
        <f t="shared" ref="QAF53" si="7981">IF(OR(QAD26&lt;$C$18,QAD26&gt;($C$18+9)),0,IF($F$2=1,IF($F$53&lt;(INDEX($G$33:$AJ$33,MATCH($E$18,$G$31:$AJ$31))),QAD$28,QAD$38),QAD$28))</f>
        <v>0</v>
      </c>
      <c r="QAG53" s="775">
        <f t="shared" ref="QAG53:QAH53" si="7982">IF(OR(QAE26&lt;$C$18,QAE26&gt;($C$18+9)),0,IF($F$2=1,IF($F$53&lt;(INDEX($G$33:$AJ$33,MATCH($E$18,$G$31:$AJ$31))),QAE$28,QAE$38),QAE$28))</f>
        <v>0</v>
      </c>
      <c r="QAH53" s="775">
        <f t="shared" si="7982"/>
        <v>0</v>
      </c>
      <c r="QAI53" s="775">
        <f t="shared" ref="QAI53" si="7983">IF(OR(QAG26&lt;$C$18,QAG26&gt;($C$18+9)),0,IF($F$2=1,IF($F$53&lt;(INDEX($G$33:$AJ$33,MATCH($E$18,$G$31:$AJ$31))),QAG$28,QAG$38),QAG$28))</f>
        <v>0</v>
      </c>
      <c r="QAJ53" s="775">
        <f t="shared" ref="QAJ53:QAK53" si="7984">IF(OR(QAH26&lt;$C$18,QAH26&gt;($C$18+9)),0,IF($F$2=1,IF($F$53&lt;(INDEX($G$33:$AJ$33,MATCH($E$18,$G$31:$AJ$31))),QAH$28,QAH$38),QAH$28))</f>
        <v>0</v>
      </c>
      <c r="QAK53" s="775">
        <f t="shared" si="7984"/>
        <v>0</v>
      </c>
      <c r="QAL53" s="775">
        <f t="shared" ref="QAL53" si="7985">IF(OR(QAJ26&lt;$C$18,QAJ26&gt;($C$18+9)),0,IF($F$2=1,IF($F$53&lt;(INDEX($G$33:$AJ$33,MATCH($E$18,$G$31:$AJ$31))),QAJ$28,QAJ$38),QAJ$28))</f>
        <v>0</v>
      </c>
      <c r="QAM53" s="775">
        <f t="shared" ref="QAM53:QAN53" si="7986">IF(OR(QAK26&lt;$C$18,QAK26&gt;($C$18+9)),0,IF($F$2=1,IF($F$53&lt;(INDEX($G$33:$AJ$33,MATCH($E$18,$G$31:$AJ$31))),QAK$28,QAK$38),QAK$28))</f>
        <v>0</v>
      </c>
      <c r="QAN53" s="775">
        <f t="shared" si="7986"/>
        <v>0</v>
      </c>
      <c r="QAO53" s="775">
        <f t="shared" ref="QAO53" si="7987">IF(OR(QAM26&lt;$C$18,QAM26&gt;($C$18+9)),0,IF($F$2=1,IF($F$53&lt;(INDEX($G$33:$AJ$33,MATCH($E$18,$G$31:$AJ$31))),QAM$28,QAM$38),QAM$28))</f>
        <v>0</v>
      </c>
      <c r="QAP53" s="775">
        <f t="shared" ref="QAP53:QAQ53" si="7988">IF(OR(QAN26&lt;$C$18,QAN26&gt;($C$18+9)),0,IF($F$2=1,IF($F$53&lt;(INDEX($G$33:$AJ$33,MATCH($E$18,$G$31:$AJ$31))),QAN$28,QAN$38),QAN$28))</f>
        <v>0</v>
      </c>
      <c r="QAQ53" s="775">
        <f t="shared" si="7988"/>
        <v>0</v>
      </c>
      <c r="QAR53" s="775">
        <f t="shared" ref="QAR53" si="7989">IF(OR(QAP26&lt;$C$18,QAP26&gt;($C$18+9)),0,IF($F$2=1,IF($F$53&lt;(INDEX($G$33:$AJ$33,MATCH($E$18,$G$31:$AJ$31))),QAP$28,QAP$38),QAP$28))</f>
        <v>0</v>
      </c>
      <c r="QAS53" s="775">
        <f t="shared" ref="QAS53:QAT53" si="7990">IF(OR(QAQ26&lt;$C$18,QAQ26&gt;($C$18+9)),0,IF($F$2=1,IF($F$53&lt;(INDEX($G$33:$AJ$33,MATCH($E$18,$G$31:$AJ$31))),QAQ$28,QAQ$38),QAQ$28))</f>
        <v>0</v>
      </c>
      <c r="QAT53" s="775">
        <f t="shared" si="7990"/>
        <v>0</v>
      </c>
      <c r="QAU53" s="775">
        <f t="shared" ref="QAU53" si="7991">IF(OR(QAS26&lt;$C$18,QAS26&gt;($C$18+9)),0,IF($F$2=1,IF($F$53&lt;(INDEX($G$33:$AJ$33,MATCH($E$18,$G$31:$AJ$31))),QAS$28,QAS$38),QAS$28))</f>
        <v>0</v>
      </c>
      <c r="QAV53" s="775">
        <f t="shared" ref="QAV53:QAW53" si="7992">IF(OR(QAT26&lt;$C$18,QAT26&gt;($C$18+9)),0,IF($F$2=1,IF($F$53&lt;(INDEX($G$33:$AJ$33,MATCH($E$18,$G$31:$AJ$31))),QAT$28,QAT$38),QAT$28))</f>
        <v>0</v>
      </c>
      <c r="QAW53" s="775">
        <f t="shared" si="7992"/>
        <v>0</v>
      </c>
      <c r="QAX53" s="775">
        <f t="shared" ref="QAX53" si="7993">IF(OR(QAV26&lt;$C$18,QAV26&gt;($C$18+9)),0,IF($F$2=1,IF($F$53&lt;(INDEX($G$33:$AJ$33,MATCH($E$18,$G$31:$AJ$31))),QAV$28,QAV$38),QAV$28))</f>
        <v>0</v>
      </c>
      <c r="QAY53" s="775">
        <f t="shared" ref="QAY53:QAZ53" si="7994">IF(OR(QAW26&lt;$C$18,QAW26&gt;($C$18+9)),0,IF($F$2=1,IF($F$53&lt;(INDEX($G$33:$AJ$33,MATCH($E$18,$G$31:$AJ$31))),QAW$28,QAW$38),QAW$28))</f>
        <v>0</v>
      </c>
      <c r="QAZ53" s="775">
        <f t="shared" si="7994"/>
        <v>0</v>
      </c>
      <c r="QBA53" s="775">
        <f t="shared" ref="QBA53" si="7995">IF(OR(QAY26&lt;$C$18,QAY26&gt;($C$18+9)),0,IF($F$2=1,IF($F$53&lt;(INDEX($G$33:$AJ$33,MATCH($E$18,$G$31:$AJ$31))),QAY$28,QAY$38),QAY$28))</f>
        <v>0</v>
      </c>
      <c r="QBB53" s="775">
        <f t="shared" ref="QBB53:QBC53" si="7996">IF(OR(QAZ26&lt;$C$18,QAZ26&gt;($C$18+9)),0,IF($F$2=1,IF($F$53&lt;(INDEX($G$33:$AJ$33,MATCH($E$18,$G$31:$AJ$31))),QAZ$28,QAZ$38),QAZ$28))</f>
        <v>0</v>
      </c>
      <c r="QBC53" s="775">
        <f t="shared" si="7996"/>
        <v>0</v>
      </c>
      <c r="QBD53" s="775">
        <f t="shared" ref="QBD53" si="7997">IF(OR(QBB26&lt;$C$18,QBB26&gt;($C$18+9)),0,IF($F$2=1,IF($F$53&lt;(INDEX($G$33:$AJ$33,MATCH($E$18,$G$31:$AJ$31))),QBB$28,QBB$38),QBB$28))</f>
        <v>0</v>
      </c>
      <c r="QBE53" s="775">
        <f t="shared" ref="QBE53:QBF53" si="7998">IF(OR(QBC26&lt;$C$18,QBC26&gt;($C$18+9)),0,IF($F$2=1,IF($F$53&lt;(INDEX($G$33:$AJ$33,MATCH($E$18,$G$31:$AJ$31))),QBC$28,QBC$38),QBC$28))</f>
        <v>0</v>
      </c>
      <c r="QBF53" s="775">
        <f t="shared" si="7998"/>
        <v>0</v>
      </c>
      <c r="QBG53" s="775">
        <f t="shared" ref="QBG53" si="7999">IF(OR(QBE26&lt;$C$18,QBE26&gt;($C$18+9)),0,IF($F$2=1,IF($F$53&lt;(INDEX($G$33:$AJ$33,MATCH($E$18,$G$31:$AJ$31))),QBE$28,QBE$38),QBE$28))</f>
        <v>0</v>
      </c>
      <c r="QBH53" s="775">
        <f t="shared" ref="QBH53:QBI53" si="8000">IF(OR(QBF26&lt;$C$18,QBF26&gt;($C$18+9)),0,IF($F$2=1,IF($F$53&lt;(INDEX($G$33:$AJ$33,MATCH($E$18,$G$31:$AJ$31))),QBF$28,QBF$38),QBF$28))</f>
        <v>0</v>
      </c>
      <c r="QBI53" s="775">
        <f t="shared" si="8000"/>
        <v>0</v>
      </c>
      <c r="QBJ53" s="775">
        <f t="shared" ref="QBJ53" si="8001">IF(OR(QBH26&lt;$C$18,QBH26&gt;($C$18+9)),0,IF($F$2=1,IF($F$53&lt;(INDEX($G$33:$AJ$33,MATCH($E$18,$G$31:$AJ$31))),QBH$28,QBH$38),QBH$28))</f>
        <v>0</v>
      </c>
      <c r="QBK53" s="775">
        <f t="shared" ref="QBK53:QBL53" si="8002">IF(OR(QBI26&lt;$C$18,QBI26&gt;($C$18+9)),0,IF($F$2=1,IF($F$53&lt;(INDEX($G$33:$AJ$33,MATCH($E$18,$G$31:$AJ$31))),QBI$28,QBI$38),QBI$28))</f>
        <v>0</v>
      </c>
      <c r="QBL53" s="775">
        <f t="shared" si="8002"/>
        <v>0</v>
      </c>
      <c r="QBM53" s="775">
        <f t="shared" ref="QBM53" si="8003">IF(OR(QBK26&lt;$C$18,QBK26&gt;($C$18+9)),0,IF($F$2=1,IF($F$53&lt;(INDEX($G$33:$AJ$33,MATCH($E$18,$G$31:$AJ$31))),QBK$28,QBK$38),QBK$28))</f>
        <v>0</v>
      </c>
      <c r="QBN53" s="775">
        <f t="shared" ref="QBN53:QBO53" si="8004">IF(OR(QBL26&lt;$C$18,QBL26&gt;($C$18+9)),0,IF($F$2=1,IF($F$53&lt;(INDEX($G$33:$AJ$33,MATCH($E$18,$G$31:$AJ$31))),QBL$28,QBL$38),QBL$28))</f>
        <v>0</v>
      </c>
      <c r="QBO53" s="775">
        <f t="shared" si="8004"/>
        <v>0</v>
      </c>
      <c r="QBP53" s="775">
        <f t="shared" ref="QBP53" si="8005">IF(OR(QBN26&lt;$C$18,QBN26&gt;($C$18+9)),0,IF($F$2=1,IF($F$53&lt;(INDEX($G$33:$AJ$33,MATCH($E$18,$G$31:$AJ$31))),QBN$28,QBN$38),QBN$28))</f>
        <v>0</v>
      </c>
      <c r="QBQ53" s="775">
        <f t="shared" ref="QBQ53:QBR53" si="8006">IF(OR(QBO26&lt;$C$18,QBO26&gt;($C$18+9)),0,IF($F$2=1,IF($F$53&lt;(INDEX($G$33:$AJ$33,MATCH($E$18,$G$31:$AJ$31))),QBO$28,QBO$38),QBO$28))</f>
        <v>0</v>
      </c>
      <c r="QBR53" s="775">
        <f t="shared" si="8006"/>
        <v>0</v>
      </c>
      <c r="QBS53" s="775">
        <f t="shared" ref="QBS53" si="8007">IF(OR(QBQ26&lt;$C$18,QBQ26&gt;($C$18+9)),0,IF($F$2=1,IF($F$53&lt;(INDEX($G$33:$AJ$33,MATCH($E$18,$G$31:$AJ$31))),QBQ$28,QBQ$38),QBQ$28))</f>
        <v>0</v>
      </c>
      <c r="QBT53" s="775">
        <f t="shared" ref="QBT53:QBU53" si="8008">IF(OR(QBR26&lt;$C$18,QBR26&gt;($C$18+9)),0,IF($F$2=1,IF($F$53&lt;(INDEX($G$33:$AJ$33,MATCH($E$18,$G$31:$AJ$31))),QBR$28,QBR$38),QBR$28))</f>
        <v>0</v>
      </c>
      <c r="QBU53" s="775">
        <f t="shared" si="8008"/>
        <v>0</v>
      </c>
      <c r="QBV53" s="775">
        <f t="shared" ref="QBV53" si="8009">IF(OR(QBT26&lt;$C$18,QBT26&gt;($C$18+9)),0,IF($F$2=1,IF($F$53&lt;(INDEX($G$33:$AJ$33,MATCH($E$18,$G$31:$AJ$31))),QBT$28,QBT$38),QBT$28))</f>
        <v>0</v>
      </c>
      <c r="QBW53" s="775">
        <f t="shared" ref="QBW53:QBX53" si="8010">IF(OR(QBU26&lt;$C$18,QBU26&gt;($C$18+9)),0,IF($F$2=1,IF($F$53&lt;(INDEX($G$33:$AJ$33,MATCH($E$18,$G$31:$AJ$31))),QBU$28,QBU$38),QBU$28))</f>
        <v>0</v>
      </c>
      <c r="QBX53" s="775">
        <f t="shared" si="8010"/>
        <v>0</v>
      </c>
      <c r="QBY53" s="775">
        <f t="shared" ref="QBY53" si="8011">IF(OR(QBW26&lt;$C$18,QBW26&gt;($C$18+9)),0,IF($F$2=1,IF($F$53&lt;(INDEX($G$33:$AJ$33,MATCH($E$18,$G$31:$AJ$31))),QBW$28,QBW$38),QBW$28))</f>
        <v>0</v>
      </c>
      <c r="QBZ53" s="775">
        <f t="shared" ref="QBZ53:QCA53" si="8012">IF(OR(QBX26&lt;$C$18,QBX26&gt;($C$18+9)),0,IF($F$2=1,IF($F$53&lt;(INDEX($G$33:$AJ$33,MATCH($E$18,$G$31:$AJ$31))),QBX$28,QBX$38),QBX$28))</f>
        <v>0</v>
      </c>
      <c r="QCA53" s="775">
        <f t="shared" si="8012"/>
        <v>0</v>
      </c>
      <c r="QCB53" s="775">
        <f t="shared" ref="QCB53" si="8013">IF(OR(QBZ26&lt;$C$18,QBZ26&gt;($C$18+9)),0,IF($F$2=1,IF($F$53&lt;(INDEX($G$33:$AJ$33,MATCH($E$18,$G$31:$AJ$31))),QBZ$28,QBZ$38),QBZ$28))</f>
        <v>0</v>
      </c>
      <c r="QCC53" s="775">
        <f t="shared" ref="QCC53:QCD53" si="8014">IF(OR(QCA26&lt;$C$18,QCA26&gt;($C$18+9)),0,IF($F$2=1,IF($F$53&lt;(INDEX($G$33:$AJ$33,MATCH($E$18,$G$31:$AJ$31))),QCA$28,QCA$38),QCA$28))</f>
        <v>0</v>
      </c>
      <c r="QCD53" s="775">
        <f t="shared" si="8014"/>
        <v>0</v>
      </c>
      <c r="QCE53" s="775">
        <f t="shared" ref="QCE53" si="8015">IF(OR(QCC26&lt;$C$18,QCC26&gt;($C$18+9)),0,IF($F$2=1,IF($F$53&lt;(INDEX($G$33:$AJ$33,MATCH($E$18,$G$31:$AJ$31))),QCC$28,QCC$38),QCC$28))</f>
        <v>0</v>
      </c>
      <c r="QCF53" s="775">
        <f t="shared" ref="QCF53:QCG53" si="8016">IF(OR(QCD26&lt;$C$18,QCD26&gt;($C$18+9)),0,IF($F$2=1,IF($F$53&lt;(INDEX($G$33:$AJ$33,MATCH($E$18,$G$31:$AJ$31))),QCD$28,QCD$38),QCD$28))</f>
        <v>0</v>
      </c>
      <c r="QCG53" s="775">
        <f t="shared" si="8016"/>
        <v>0</v>
      </c>
      <c r="QCH53" s="775">
        <f t="shared" ref="QCH53" si="8017">IF(OR(QCF26&lt;$C$18,QCF26&gt;($C$18+9)),0,IF($F$2=1,IF($F$53&lt;(INDEX($G$33:$AJ$33,MATCH($E$18,$G$31:$AJ$31))),QCF$28,QCF$38),QCF$28))</f>
        <v>0</v>
      </c>
      <c r="QCI53" s="775">
        <f t="shared" ref="QCI53:QCJ53" si="8018">IF(OR(QCG26&lt;$C$18,QCG26&gt;($C$18+9)),0,IF($F$2=1,IF($F$53&lt;(INDEX($G$33:$AJ$33,MATCH($E$18,$G$31:$AJ$31))),QCG$28,QCG$38),QCG$28))</f>
        <v>0</v>
      </c>
      <c r="QCJ53" s="775">
        <f t="shared" si="8018"/>
        <v>0</v>
      </c>
      <c r="QCK53" s="775">
        <f t="shared" ref="QCK53" si="8019">IF(OR(QCI26&lt;$C$18,QCI26&gt;($C$18+9)),0,IF($F$2=1,IF($F$53&lt;(INDEX($G$33:$AJ$33,MATCH($E$18,$G$31:$AJ$31))),QCI$28,QCI$38),QCI$28))</f>
        <v>0</v>
      </c>
      <c r="QCL53" s="775">
        <f t="shared" ref="QCL53:QCM53" si="8020">IF(OR(QCJ26&lt;$C$18,QCJ26&gt;($C$18+9)),0,IF($F$2=1,IF($F$53&lt;(INDEX($G$33:$AJ$33,MATCH($E$18,$G$31:$AJ$31))),QCJ$28,QCJ$38),QCJ$28))</f>
        <v>0</v>
      </c>
      <c r="QCM53" s="775">
        <f t="shared" si="8020"/>
        <v>0</v>
      </c>
      <c r="QCN53" s="775">
        <f t="shared" ref="QCN53" si="8021">IF(OR(QCL26&lt;$C$18,QCL26&gt;($C$18+9)),0,IF($F$2=1,IF($F$53&lt;(INDEX($G$33:$AJ$33,MATCH($E$18,$G$31:$AJ$31))),QCL$28,QCL$38),QCL$28))</f>
        <v>0</v>
      </c>
      <c r="QCO53" s="775">
        <f t="shared" ref="QCO53:QCP53" si="8022">IF(OR(QCM26&lt;$C$18,QCM26&gt;($C$18+9)),0,IF($F$2=1,IF($F$53&lt;(INDEX($G$33:$AJ$33,MATCH($E$18,$G$31:$AJ$31))),QCM$28,QCM$38),QCM$28))</f>
        <v>0</v>
      </c>
      <c r="QCP53" s="775">
        <f t="shared" si="8022"/>
        <v>0</v>
      </c>
      <c r="QCQ53" s="775">
        <f t="shared" ref="QCQ53" si="8023">IF(OR(QCO26&lt;$C$18,QCO26&gt;($C$18+9)),0,IF($F$2=1,IF($F$53&lt;(INDEX($G$33:$AJ$33,MATCH($E$18,$G$31:$AJ$31))),QCO$28,QCO$38),QCO$28))</f>
        <v>0</v>
      </c>
      <c r="QCR53" s="775">
        <f t="shared" ref="QCR53:QCS53" si="8024">IF(OR(QCP26&lt;$C$18,QCP26&gt;($C$18+9)),0,IF($F$2=1,IF($F$53&lt;(INDEX($G$33:$AJ$33,MATCH($E$18,$G$31:$AJ$31))),QCP$28,QCP$38),QCP$28))</f>
        <v>0</v>
      </c>
      <c r="QCS53" s="775">
        <f t="shared" si="8024"/>
        <v>0</v>
      </c>
      <c r="QCT53" s="775">
        <f t="shared" ref="QCT53" si="8025">IF(OR(QCR26&lt;$C$18,QCR26&gt;($C$18+9)),0,IF($F$2=1,IF($F$53&lt;(INDEX($G$33:$AJ$33,MATCH($E$18,$G$31:$AJ$31))),QCR$28,QCR$38),QCR$28))</f>
        <v>0</v>
      </c>
      <c r="QCU53" s="775">
        <f t="shared" ref="QCU53:QCV53" si="8026">IF(OR(QCS26&lt;$C$18,QCS26&gt;($C$18+9)),0,IF($F$2=1,IF($F$53&lt;(INDEX($G$33:$AJ$33,MATCH($E$18,$G$31:$AJ$31))),QCS$28,QCS$38),QCS$28))</f>
        <v>0</v>
      </c>
      <c r="QCV53" s="775">
        <f t="shared" si="8026"/>
        <v>0</v>
      </c>
      <c r="QCW53" s="775">
        <f t="shared" ref="QCW53" si="8027">IF(OR(QCU26&lt;$C$18,QCU26&gt;($C$18+9)),0,IF($F$2=1,IF($F$53&lt;(INDEX($G$33:$AJ$33,MATCH($E$18,$G$31:$AJ$31))),QCU$28,QCU$38),QCU$28))</f>
        <v>0</v>
      </c>
      <c r="QCX53" s="775">
        <f t="shared" ref="QCX53:QCY53" si="8028">IF(OR(QCV26&lt;$C$18,QCV26&gt;($C$18+9)),0,IF($F$2=1,IF($F$53&lt;(INDEX($G$33:$AJ$33,MATCH($E$18,$G$31:$AJ$31))),QCV$28,QCV$38),QCV$28))</f>
        <v>0</v>
      </c>
      <c r="QCY53" s="775">
        <f t="shared" si="8028"/>
        <v>0</v>
      </c>
      <c r="QCZ53" s="775">
        <f t="shared" ref="QCZ53" si="8029">IF(OR(QCX26&lt;$C$18,QCX26&gt;($C$18+9)),0,IF($F$2=1,IF($F$53&lt;(INDEX($G$33:$AJ$33,MATCH($E$18,$G$31:$AJ$31))),QCX$28,QCX$38),QCX$28))</f>
        <v>0</v>
      </c>
      <c r="QDA53" s="775">
        <f t="shared" ref="QDA53:QDB53" si="8030">IF(OR(QCY26&lt;$C$18,QCY26&gt;($C$18+9)),0,IF($F$2=1,IF($F$53&lt;(INDEX($G$33:$AJ$33,MATCH($E$18,$G$31:$AJ$31))),QCY$28,QCY$38),QCY$28))</f>
        <v>0</v>
      </c>
      <c r="QDB53" s="775">
        <f t="shared" si="8030"/>
        <v>0</v>
      </c>
      <c r="QDC53" s="775">
        <f t="shared" ref="QDC53" si="8031">IF(OR(QDA26&lt;$C$18,QDA26&gt;($C$18+9)),0,IF($F$2=1,IF($F$53&lt;(INDEX($G$33:$AJ$33,MATCH($E$18,$G$31:$AJ$31))),QDA$28,QDA$38),QDA$28))</f>
        <v>0</v>
      </c>
      <c r="QDD53" s="775">
        <f t="shared" ref="QDD53:QDE53" si="8032">IF(OR(QDB26&lt;$C$18,QDB26&gt;($C$18+9)),0,IF($F$2=1,IF($F$53&lt;(INDEX($G$33:$AJ$33,MATCH($E$18,$G$31:$AJ$31))),QDB$28,QDB$38),QDB$28))</f>
        <v>0</v>
      </c>
      <c r="QDE53" s="775">
        <f t="shared" si="8032"/>
        <v>0</v>
      </c>
      <c r="QDF53" s="775">
        <f t="shared" ref="QDF53" si="8033">IF(OR(QDD26&lt;$C$18,QDD26&gt;($C$18+9)),0,IF($F$2=1,IF($F$53&lt;(INDEX($G$33:$AJ$33,MATCH($E$18,$G$31:$AJ$31))),QDD$28,QDD$38),QDD$28))</f>
        <v>0</v>
      </c>
      <c r="QDG53" s="775">
        <f t="shared" ref="QDG53:QDH53" si="8034">IF(OR(QDE26&lt;$C$18,QDE26&gt;($C$18+9)),0,IF($F$2=1,IF($F$53&lt;(INDEX($G$33:$AJ$33,MATCH($E$18,$G$31:$AJ$31))),QDE$28,QDE$38),QDE$28))</f>
        <v>0</v>
      </c>
      <c r="QDH53" s="775">
        <f t="shared" si="8034"/>
        <v>0</v>
      </c>
      <c r="QDI53" s="775">
        <f t="shared" ref="QDI53" si="8035">IF(OR(QDG26&lt;$C$18,QDG26&gt;($C$18+9)),0,IF($F$2=1,IF($F$53&lt;(INDEX($G$33:$AJ$33,MATCH($E$18,$G$31:$AJ$31))),QDG$28,QDG$38),QDG$28))</f>
        <v>0</v>
      </c>
      <c r="QDJ53" s="775">
        <f t="shared" ref="QDJ53:QDK53" si="8036">IF(OR(QDH26&lt;$C$18,QDH26&gt;($C$18+9)),0,IF($F$2=1,IF($F$53&lt;(INDEX($G$33:$AJ$33,MATCH($E$18,$G$31:$AJ$31))),QDH$28,QDH$38),QDH$28))</f>
        <v>0</v>
      </c>
      <c r="QDK53" s="775">
        <f t="shared" si="8036"/>
        <v>0</v>
      </c>
      <c r="QDL53" s="775">
        <f t="shared" ref="QDL53" si="8037">IF(OR(QDJ26&lt;$C$18,QDJ26&gt;($C$18+9)),0,IF($F$2=1,IF($F$53&lt;(INDEX($G$33:$AJ$33,MATCH($E$18,$G$31:$AJ$31))),QDJ$28,QDJ$38),QDJ$28))</f>
        <v>0</v>
      </c>
      <c r="QDM53" s="775">
        <f t="shared" ref="QDM53:QDN53" si="8038">IF(OR(QDK26&lt;$C$18,QDK26&gt;($C$18+9)),0,IF($F$2=1,IF($F$53&lt;(INDEX($G$33:$AJ$33,MATCH($E$18,$G$31:$AJ$31))),QDK$28,QDK$38),QDK$28))</f>
        <v>0</v>
      </c>
      <c r="QDN53" s="775">
        <f t="shared" si="8038"/>
        <v>0</v>
      </c>
      <c r="QDO53" s="775">
        <f t="shared" ref="QDO53" si="8039">IF(OR(QDM26&lt;$C$18,QDM26&gt;($C$18+9)),0,IF($F$2=1,IF($F$53&lt;(INDEX($G$33:$AJ$33,MATCH($E$18,$G$31:$AJ$31))),QDM$28,QDM$38),QDM$28))</f>
        <v>0</v>
      </c>
      <c r="QDP53" s="775">
        <f t="shared" ref="QDP53:QDQ53" si="8040">IF(OR(QDN26&lt;$C$18,QDN26&gt;($C$18+9)),0,IF($F$2=1,IF($F$53&lt;(INDEX($G$33:$AJ$33,MATCH($E$18,$G$31:$AJ$31))),QDN$28,QDN$38),QDN$28))</f>
        <v>0</v>
      </c>
      <c r="QDQ53" s="775">
        <f t="shared" si="8040"/>
        <v>0</v>
      </c>
      <c r="QDR53" s="775">
        <f t="shared" ref="QDR53" si="8041">IF(OR(QDP26&lt;$C$18,QDP26&gt;($C$18+9)),0,IF($F$2=1,IF($F$53&lt;(INDEX($G$33:$AJ$33,MATCH($E$18,$G$31:$AJ$31))),QDP$28,QDP$38),QDP$28))</f>
        <v>0</v>
      </c>
      <c r="QDS53" s="775">
        <f t="shared" ref="QDS53:QDT53" si="8042">IF(OR(QDQ26&lt;$C$18,QDQ26&gt;($C$18+9)),0,IF($F$2=1,IF($F$53&lt;(INDEX($G$33:$AJ$33,MATCH($E$18,$G$31:$AJ$31))),QDQ$28,QDQ$38),QDQ$28))</f>
        <v>0</v>
      </c>
      <c r="QDT53" s="775">
        <f t="shared" si="8042"/>
        <v>0</v>
      </c>
      <c r="QDU53" s="775">
        <f t="shared" ref="QDU53" si="8043">IF(OR(QDS26&lt;$C$18,QDS26&gt;($C$18+9)),0,IF($F$2=1,IF($F$53&lt;(INDEX($G$33:$AJ$33,MATCH($E$18,$G$31:$AJ$31))),QDS$28,QDS$38),QDS$28))</f>
        <v>0</v>
      </c>
      <c r="QDV53" s="775">
        <f t="shared" ref="QDV53:QDW53" si="8044">IF(OR(QDT26&lt;$C$18,QDT26&gt;($C$18+9)),0,IF($F$2=1,IF($F$53&lt;(INDEX($G$33:$AJ$33,MATCH($E$18,$G$31:$AJ$31))),QDT$28,QDT$38),QDT$28))</f>
        <v>0</v>
      </c>
      <c r="QDW53" s="775">
        <f t="shared" si="8044"/>
        <v>0</v>
      </c>
      <c r="QDX53" s="775">
        <f t="shared" ref="QDX53" si="8045">IF(OR(QDV26&lt;$C$18,QDV26&gt;($C$18+9)),0,IF($F$2=1,IF($F$53&lt;(INDEX($G$33:$AJ$33,MATCH($E$18,$G$31:$AJ$31))),QDV$28,QDV$38),QDV$28))</f>
        <v>0</v>
      </c>
      <c r="QDY53" s="775">
        <f t="shared" ref="QDY53:QDZ53" si="8046">IF(OR(QDW26&lt;$C$18,QDW26&gt;($C$18+9)),0,IF($F$2=1,IF($F$53&lt;(INDEX($G$33:$AJ$33,MATCH($E$18,$G$31:$AJ$31))),QDW$28,QDW$38),QDW$28))</f>
        <v>0</v>
      </c>
      <c r="QDZ53" s="775">
        <f t="shared" si="8046"/>
        <v>0</v>
      </c>
      <c r="QEA53" s="775">
        <f t="shared" ref="QEA53" si="8047">IF(OR(QDY26&lt;$C$18,QDY26&gt;($C$18+9)),0,IF($F$2=1,IF($F$53&lt;(INDEX($G$33:$AJ$33,MATCH($E$18,$G$31:$AJ$31))),QDY$28,QDY$38),QDY$28))</f>
        <v>0</v>
      </c>
      <c r="QEB53" s="775">
        <f t="shared" ref="QEB53:QEC53" si="8048">IF(OR(QDZ26&lt;$C$18,QDZ26&gt;($C$18+9)),0,IF($F$2=1,IF($F$53&lt;(INDEX($G$33:$AJ$33,MATCH($E$18,$G$31:$AJ$31))),QDZ$28,QDZ$38),QDZ$28))</f>
        <v>0</v>
      </c>
      <c r="QEC53" s="775">
        <f t="shared" si="8048"/>
        <v>0</v>
      </c>
      <c r="QED53" s="775">
        <f t="shared" ref="QED53" si="8049">IF(OR(QEB26&lt;$C$18,QEB26&gt;($C$18+9)),0,IF($F$2=1,IF($F$53&lt;(INDEX($G$33:$AJ$33,MATCH($E$18,$G$31:$AJ$31))),QEB$28,QEB$38),QEB$28))</f>
        <v>0</v>
      </c>
      <c r="QEE53" s="775">
        <f t="shared" ref="QEE53:QEF53" si="8050">IF(OR(QEC26&lt;$C$18,QEC26&gt;($C$18+9)),0,IF($F$2=1,IF($F$53&lt;(INDEX($G$33:$AJ$33,MATCH($E$18,$G$31:$AJ$31))),QEC$28,QEC$38),QEC$28))</f>
        <v>0</v>
      </c>
      <c r="QEF53" s="775">
        <f t="shared" si="8050"/>
        <v>0</v>
      </c>
      <c r="QEG53" s="775">
        <f t="shared" ref="QEG53" si="8051">IF(OR(QEE26&lt;$C$18,QEE26&gt;($C$18+9)),0,IF($F$2=1,IF($F$53&lt;(INDEX($G$33:$AJ$33,MATCH($E$18,$G$31:$AJ$31))),QEE$28,QEE$38),QEE$28))</f>
        <v>0</v>
      </c>
      <c r="QEH53" s="775">
        <f t="shared" ref="QEH53:QEI53" si="8052">IF(OR(QEF26&lt;$C$18,QEF26&gt;($C$18+9)),0,IF($F$2=1,IF($F$53&lt;(INDEX($G$33:$AJ$33,MATCH($E$18,$G$31:$AJ$31))),QEF$28,QEF$38),QEF$28))</f>
        <v>0</v>
      </c>
      <c r="QEI53" s="775">
        <f t="shared" si="8052"/>
        <v>0</v>
      </c>
      <c r="QEJ53" s="775">
        <f t="shared" ref="QEJ53" si="8053">IF(OR(QEH26&lt;$C$18,QEH26&gt;($C$18+9)),0,IF($F$2=1,IF($F$53&lt;(INDEX($G$33:$AJ$33,MATCH($E$18,$G$31:$AJ$31))),QEH$28,QEH$38),QEH$28))</f>
        <v>0</v>
      </c>
      <c r="QEK53" s="775">
        <f t="shared" ref="QEK53:QEL53" si="8054">IF(OR(QEI26&lt;$C$18,QEI26&gt;($C$18+9)),0,IF($F$2=1,IF($F$53&lt;(INDEX($G$33:$AJ$33,MATCH($E$18,$G$31:$AJ$31))),QEI$28,QEI$38),QEI$28))</f>
        <v>0</v>
      </c>
      <c r="QEL53" s="775">
        <f t="shared" si="8054"/>
        <v>0</v>
      </c>
      <c r="QEM53" s="775">
        <f t="shared" ref="QEM53" si="8055">IF(OR(QEK26&lt;$C$18,QEK26&gt;($C$18+9)),0,IF($F$2=1,IF($F$53&lt;(INDEX($G$33:$AJ$33,MATCH($E$18,$G$31:$AJ$31))),QEK$28,QEK$38),QEK$28))</f>
        <v>0</v>
      </c>
      <c r="QEN53" s="775">
        <f t="shared" ref="QEN53:QEO53" si="8056">IF(OR(QEL26&lt;$C$18,QEL26&gt;($C$18+9)),0,IF($F$2=1,IF($F$53&lt;(INDEX($G$33:$AJ$33,MATCH($E$18,$G$31:$AJ$31))),QEL$28,QEL$38),QEL$28))</f>
        <v>0</v>
      </c>
      <c r="QEO53" s="775">
        <f t="shared" si="8056"/>
        <v>0</v>
      </c>
      <c r="QEP53" s="775">
        <f t="shared" ref="QEP53" si="8057">IF(OR(QEN26&lt;$C$18,QEN26&gt;($C$18+9)),0,IF($F$2=1,IF($F$53&lt;(INDEX($G$33:$AJ$33,MATCH($E$18,$G$31:$AJ$31))),QEN$28,QEN$38),QEN$28))</f>
        <v>0</v>
      </c>
      <c r="QEQ53" s="775">
        <f t="shared" ref="QEQ53:QER53" si="8058">IF(OR(QEO26&lt;$C$18,QEO26&gt;($C$18+9)),0,IF($F$2=1,IF($F$53&lt;(INDEX($G$33:$AJ$33,MATCH($E$18,$G$31:$AJ$31))),QEO$28,QEO$38),QEO$28))</f>
        <v>0</v>
      </c>
      <c r="QER53" s="775">
        <f t="shared" si="8058"/>
        <v>0</v>
      </c>
      <c r="QES53" s="775">
        <f t="shared" ref="QES53" si="8059">IF(OR(QEQ26&lt;$C$18,QEQ26&gt;($C$18+9)),0,IF($F$2=1,IF($F$53&lt;(INDEX($G$33:$AJ$33,MATCH($E$18,$G$31:$AJ$31))),QEQ$28,QEQ$38),QEQ$28))</f>
        <v>0</v>
      </c>
      <c r="QET53" s="775">
        <f t="shared" ref="QET53:QEU53" si="8060">IF(OR(QER26&lt;$C$18,QER26&gt;($C$18+9)),0,IF($F$2=1,IF($F$53&lt;(INDEX($G$33:$AJ$33,MATCH($E$18,$G$31:$AJ$31))),QER$28,QER$38),QER$28))</f>
        <v>0</v>
      </c>
      <c r="QEU53" s="775">
        <f t="shared" si="8060"/>
        <v>0</v>
      </c>
      <c r="QEV53" s="775">
        <f t="shared" ref="QEV53" si="8061">IF(OR(QET26&lt;$C$18,QET26&gt;($C$18+9)),0,IF($F$2=1,IF($F$53&lt;(INDEX($G$33:$AJ$33,MATCH($E$18,$G$31:$AJ$31))),QET$28,QET$38),QET$28))</f>
        <v>0</v>
      </c>
      <c r="QEW53" s="775">
        <f t="shared" ref="QEW53:QEX53" si="8062">IF(OR(QEU26&lt;$C$18,QEU26&gt;($C$18+9)),0,IF($F$2=1,IF($F$53&lt;(INDEX($G$33:$AJ$33,MATCH($E$18,$G$31:$AJ$31))),QEU$28,QEU$38),QEU$28))</f>
        <v>0</v>
      </c>
      <c r="QEX53" s="775">
        <f t="shared" si="8062"/>
        <v>0</v>
      </c>
      <c r="QEY53" s="775">
        <f t="shared" ref="QEY53" si="8063">IF(OR(QEW26&lt;$C$18,QEW26&gt;($C$18+9)),0,IF($F$2=1,IF($F$53&lt;(INDEX($G$33:$AJ$33,MATCH($E$18,$G$31:$AJ$31))),QEW$28,QEW$38),QEW$28))</f>
        <v>0</v>
      </c>
      <c r="QEZ53" s="775">
        <f t="shared" ref="QEZ53:QFA53" si="8064">IF(OR(QEX26&lt;$C$18,QEX26&gt;($C$18+9)),0,IF($F$2=1,IF($F$53&lt;(INDEX($G$33:$AJ$33,MATCH($E$18,$G$31:$AJ$31))),QEX$28,QEX$38),QEX$28))</f>
        <v>0</v>
      </c>
      <c r="QFA53" s="775">
        <f t="shared" si="8064"/>
        <v>0</v>
      </c>
      <c r="QFB53" s="775">
        <f t="shared" ref="QFB53" si="8065">IF(OR(QEZ26&lt;$C$18,QEZ26&gt;($C$18+9)),0,IF($F$2=1,IF($F$53&lt;(INDEX($G$33:$AJ$33,MATCH($E$18,$G$31:$AJ$31))),QEZ$28,QEZ$38),QEZ$28))</f>
        <v>0</v>
      </c>
      <c r="QFC53" s="775">
        <f t="shared" ref="QFC53:QFD53" si="8066">IF(OR(QFA26&lt;$C$18,QFA26&gt;($C$18+9)),0,IF($F$2=1,IF($F$53&lt;(INDEX($G$33:$AJ$33,MATCH($E$18,$G$31:$AJ$31))),QFA$28,QFA$38),QFA$28))</f>
        <v>0</v>
      </c>
      <c r="QFD53" s="775">
        <f t="shared" si="8066"/>
        <v>0</v>
      </c>
      <c r="QFE53" s="775">
        <f t="shared" ref="QFE53" si="8067">IF(OR(QFC26&lt;$C$18,QFC26&gt;($C$18+9)),0,IF($F$2=1,IF($F$53&lt;(INDEX($G$33:$AJ$33,MATCH($E$18,$G$31:$AJ$31))),QFC$28,QFC$38),QFC$28))</f>
        <v>0</v>
      </c>
      <c r="QFF53" s="775">
        <f t="shared" ref="QFF53:QFG53" si="8068">IF(OR(QFD26&lt;$C$18,QFD26&gt;($C$18+9)),0,IF($F$2=1,IF($F$53&lt;(INDEX($G$33:$AJ$33,MATCH($E$18,$G$31:$AJ$31))),QFD$28,QFD$38),QFD$28))</f>
        <v>0</v>
      </c>
      <c r="QFG53" s="775">
        <f t="shared" si="8068"/>
        <v>0</v>
      </c>
      <c r="QFH53" s="775">
        <f t="shared" ref="QFH53" si="8069">IF(OR(QFF26&lt;$C$18,QFF26&gt;($C$18+9)),0,IF($F$2=1,IF($F$53&lt;(INDEX($G$33:$AJ$33,MATCH($E$18,$G$31:$AJ$31))),QFF$28,QFF$38),QFF$28))</f>
        <v>0</v>
      </c>
      <c r="QFI53" s="775">
        <f t="shared" ref="QFI53:QFJ53" si="8070">IF(OR(QFG26&lt;$C$18,QFG26&gt;($C$18+9)),0,IF($F$2=1,IF($F$53&lt;(INDEX($G$33:$AJ$33,MATCH($E$18,$G$31:$AJ$31))),QFG$28,QFG$38),QFG$28))</f>
        <v>0</v>
      </c>
      <c r="QFJ53" s="775">
        <f t="shared" si="8070"/>
        <v>0</v>
      </c>
      <c r="QFK53" s="775">
        <f t="shared" ref="QFK53" si="8071">IF(OR(QFI26&lt;$C$18,QFI26&gt;($C$18+9)),0,IF($F$2=1,IF($F$53&lt;(INDEX($G$33:$AJ$33,MATCH($E$18,$G$31:$AJ$31))),QFI$28,QFI$38),QFI$28))</f>
        <v>0</v>
      </c>
      <c r="QFL53" s="775">
        <f t="shared" ref="QFL53:QFM53" si="8072">IF(OR(QFJ26&lt;$C$18,QFJ26&gt;($C$18+9)),0,IF($F$2=1,IF($F$53&lt;(INDEX($G$33:$AJ$33,MATCH($E$18,$G$31:$AJ$31))),QFJ$28,QFJ$38),QFJ$28))</f>
        <v>0</v>
      </c>
      <c r="QFM53" s="775">
        <f t="shared" si="8072"/>
        <v>0</v>
      </c>
      <c r="QFN53" s="775">
        <f t="shared" ref="QFN53" si="8073">IF(OR(QFL26&lt;$C$18,QFL26&gt;($C$18+9)),0,IF($F$2=1,IF($F$53&lt;(INDEX($G$33:$AJ$33,MATCH($E$18,$G$31:$AJ$31))),QFL$28,QFL$38),QFL$28))</f>
        <v>0</v>
      </c>
      <c r="QFO53" s="775">
        <f t="shared" ref="QFO53:QFP53" si="8074">IF(OR(QFM26&lt;$C$18,QFM26&gt;($C$18+9)),0,IF($F$2=1,IF($F$53&lt;(INDEX($G$33:$AJ$33,MATCH($E$18,$G$31:$AJ$31))),QFM$28,QFM$38),QFM$28))</f>
        <v>0</v>
      </c>
      <c r="QFP53" s="775">
        <f t="shared" si="8074"/>
        <v>0</v>
      </c>
      <c r="QFQ53" s="775">
        <f t="shared" ref="QFQ53" si="8075">IF(OR(QFO26&lt;$C$18,QFO26&gt;($C$18+9)),0,IF($F$2=1,IF($F$53&lt;(INDEX($G$33:$AJ$33,MATCH($E$18,$G$31:$AJ$31))),QFO$28,QFO$38),QFO$28))</f>
        <v>0</v>
      </c>
      <c r="QFR53" s="775">
        <f t="shared" ref="QFR53:QFS53" si="8076">IF(OR(QFP26&lt;$C$18,QFP26&gt;($C$18+9)),0,IF($F$2=1,IF($F$53&lt;(INDEX($G$33:$AJ$33,MATCH($E$18,$G$31:$AJ$31))),QFP$28,QFP$38),QFP$28))</f>
        <v>0</v>
      </c>
      <c r="QFS53" s="775">
        <f t="shared" si="8076"/>
        <v>0</v>
      </c>
      <c r="QFT53" s="775">
        <f t="shared" ref="QFT53" si="8077">IF(OR(QFR26&lt;$C$18,QFR26&gt;($C$18+9)),0,IF($F$2=1,IF($F$53&lt;(INDEX($G$33:$AJ$33,MATCH($E$18,$G$31:$AJ$31))),QFR$28,QFR$38),QFR$28))</f>
        <v>0</v>
      </c>
      <c r="QFU53" s="775">
        <f t="shared" ref="QFU53:QFV53" si="8078">IF(OR(QFS26&lt;$C$18,QFS26&gt;($C$18+9)),0,IF($F$2=1,IF($F$53&lt;(INDEX($G$33:$AJ$33,MATCH($E$18,$G$31:$AJ$31))),QFS$28,QFS$38),QFS$28))</f>
        <v>0</v>
      </c>
      <c r="QFV53" s="775">
        <f t="shared" si="8078"/>
        <v>0</v>
      </c>
      <c r="QFW53" s="775">
        <f t="shared" ref="QFW53" si="8079">IF(OR(QFU26&lt;$C$18,QFU26&gt;($C$18+9)),0,IF($F$2=1,IF($F$53&lt;(INDEX($G$33:$AJ$33,MATCH($E$18,$G$31:$AJ$31))),QFU$28,QFU$38),QFU$28))</f>
        <v>0</v>
      </c>
      <c r="QFX53" s="775">
        <f t="shared" ref="QFX53:QFY53" si="8080">IF(OR(QFV26&lt;$C$18,QFV26&gt;($C$18+9)),0,IF($F$2=1,IF($F$53&lt;(INDEX($G$33:$AJ$33,MATCH($E$18,$G$31:$AJ$31))),QFV$28,QFV$38),QFV$28))</f>
        <v>0</v>
      </c>
      <c r="QFY53" s="775">
        <f t="shared" si="8080"/>
        <v>0</v>
      </c>
      <c r="QFZ53" s="775">
        <f t="shared" ref="QFZ53" si="8081">IF(OR(QFX26&lt;$C$18,QFX26&gt;($C$18+9)),0,IF($F$2=1,IF($F$53&lt;(INDEX($G$33:$AJ$33,MATCH($E$18,$G$31:$AJ$31))),QFX$28,QFX$38),QFX$28))</f>
        <v>0</v>
      </c>
      <c r="QGA53" s="775">
        <f t="shared" ref="QGA53:QGB53" si="8082">IF(OR(QFY26&lt;$C$18,QFY26&gt;($C$18+9)),0,IF($F$2=1,IF($F$53&lt;(INDEX($G$33:$AJ$33,MATCH($E$18,$G$31:$AJ$31))),QFY$28,QFY$38),QFY$28))</f>
        <v>0</v>
      </c>
      <c r="QGB53" s="775">
        <f t="shared" si="8082"/>
        <v>0</v>
      </c>
      <c r="QGC53" s="775">
        <f t="shared" ref="QGC53" si="8083">IF(OR(QGA26&lt;$C$18,QGA26&gt;($C$18+9)),0,IF($F$2=1,IF($F$53&lt;(INDEX($G$33:$AJ$33,MATCH($E$18,$G$31:$AJ$31))),QGA$28,QGA$38),QGA$28))</f>
        <v>0</v>
      </c>
      <c r="QGD53" s="775">
        <f t="shared" ref="QGD53:QGE53" si="8084">IF(OR(QGB26&lt;$C$18,QGB26&gt;($C$18+9)),0,IF($F$2=1,IF($F$53&lt;(INDEX($G$33:$AJ$33,MATCH($E$18,$G$31:$AJ$31))),QGB$28,QGB$38),QGB$28))</f>
        <v>0</v>
      </c>
      <c r="QGE53" s="775">
        <f t="shared" si="8084"/>
        <v>0</v>
      </c>
      <c r="QGF53" s="775">
        <f t="shared" ref="QGF53" si="8085">IF(OR(QGD26&lt;$C$18,QGD26&gt;($C$18+9)),0,IF($F$2=1,IF($F$53&lt;(INDEX($G$33:$AJ$33,MATCH($E$18,$G$31:$AJ$31))),QGD$28,QGD$38),QGD$28))</f>
        <v>0</v>
      </c>
      <c r="QGG53" s="775">
        <f t="shared" ref="QGG53:QGH53" si="8086">IF(OR(QGE26&lt;$C$18,QGE26&gt;($C$18+9)),0,IF($F$2=1,IF($F$53&lt;(INDEX($G$33:$AJ$33,MATCH($E$18,$G$31:$AJ$31))),QGE$28,QGE$38),QGE$28))</f>
        <v>0</v>
      </c>
      <c r="QGH53" s="775">
        <f t="shared" si="8086"/>
        <v>0</v>
      </c>
      <c r="QGI53" s="775">
        <f t="shared" ref="QGI53" si="8087">IF(OR(QGG26&lt;$C$18,QGG26&gt;($C$18+9)),0,IF($F$2=1,IF($F$53&lt;(INDEX($G$33:$AJ$33,MATCH($E$18,$G$31:$AJ$31))),QGG$28,QGG$38),QGG$28))</f>
        <v>0</v>
      </c>
      <c r="QGJ53" s="775">
        <f t="shared" ref="QGJ53:QGK53" si="8088">IF(OR(QGH26&lt;$C$18,QGH26&gt;($C$18+9)),0,IF($F$2=1,IF($F$53&lt;(INDEX($G$33:$AJ$33,MATCH($E$18,$G$31:$AJ$31))),QGH$28,QGH$38),QGH$28))</f>
        <v>0</v>
      </c>
      <c r="QGK53" s="775">
        <f t="shared" si="8088"/>
        <v>0</v>
      </c>
      <c r="QGL53" s="775">
        <f t="shared" ref="QGL53" si="8089">IF(OR(QGJ26&lt;$C$18,QGJ26&gt;($C$18+9)),0,IF($F$2=1,IF($F$53&lt;(INDEX($G$33:$AJ$33,MATCH($E$18,$G$31:$AJ$31))),QGJ$28,QGJ$38),QGJ$28))</f>
        <v>0</v>
      </c>
      <c r="QGM53" s="775">
        <f t="shared" ref="QGM53:QGN53" si="8090">IF(OR(QGK26&lt;$C$18,QGK26&gt;($C$18+9)),0,IF($F$2=1,IF($F$53&lt;(INDEX($G$33:$AJ$33,MATCH($E$18,$G$31:$AJ$31))),QGK$28,QGK$38),QGK$28))</f>
        <v>0</v>
      </c>
      <c r="QGN53" s="775">
        <f t="shared" si="8090"/>
        <v>0</v>
      </c>
      <c r="QGO53" s="775">
        <f t="shared" ref="QGO53" si="8091">IF(OR(QGM26&lt;$C$18,QGM26&gt;($C$18+9)),0,IF($F$2=1,IF($F$53&lt;(INDEX($G$33:$AJ$33,MATCH($E$18,$G$31:$AJ$31))),QGM$28,QGM$38),QGM$28))</f>
        <v>0</v>
      </c>
      <c r="QGP53" s="775">
        <f t="shared" ref="QGP53:QGQ53" si="8092">IF(OR(QGN26&lt;$C$18,QGN26&gt;($C$18+9)),0,IF($F$2=1,IF($F$53&lt;(INDEX($G$33:$AJ$33,MATCH($E$18,$G$31:$AJ$31))),QGN$28,QGN$38),QGN$28))</f>
        <v>0</v>
      </c>
      <c r="QGQ53" s="775">
        <f t="shared" si="8092"/>
        <v>0</v>
      </c>
      <c r="QGR53" s="775">
        <f t="shared" ref="QGR53" si="8093">IF(OR(QGP26&lt;$C$18,QGP26&gt;($C$18+9)),0,IF($F$2=1,IF($F$53&lt;(INDEX($G$33:$AJ$33,MATCH($E$18,$G$31:$AJ$31))),QGP$28,QGP$38),QGP$28))</f>
        <v>0</v>
      </c>
      <c r="QGS53" s="775">
        <f t="shared" ref="QGS53:QGT53" si="8094">IF(OR(QGQ26&lt;$C$18,QGQ26&gt;($C$18+9)),0,IF($F$2=1,IF($F$53&lt;(INDEX($G$33:$AJ$33,MATCH($E$18,$G$31:$AJ$31))),QGQ$28,QGQ$38),QGQ$28))</f>
        <v>0</v>
      </c>
      <c r="QGT53" s="775">
        <f t="shared" si="8094"/>
        <v>0</v>
      </c>
      <c r="QGU53" s="775">
        <f t="shared" ref="QGU53" si="8095">IF(OR(QGS26&lt;$C$18,QGS26&gt;($C$18+9)),0,IF($F$2=1,IF($F$53&lt;(INDEX($G$33:$AJ$33,MATCH($E$18,$G$31:$AJ$31))),QGS$28,QGS$38),QGS$28))</f>
        <v>0</v>
      </c>
      <c r="QGV53" s="775">
        <f t="shared" ref="QGV53:QGW53" si="8096">IF(OR(QGT26&lt;$C$18,QGT26&gt;($C$18+9)),0,IF($F$2=1,IF($F$53&lt;(INDEX($G$33:$AJ$33,MATCH($E$18,$G$31:$AJ$31))),QGT$28,QGT$38),QGT$28))</f>
        <v>0</v>
      </c>
      <c r="QGW53" s="775">
        <f t="shared" si="8096"/>
        <v>0</v>
      </c>
      <c r="QGX53" s="775">
        <f t="shared" ref="QGX53" si="8097">IF(OR(QGV26&lt;$C$18,QGV26&gt;($C$18+9)),0,IF($F$2=1,IF($F$53&lt;(INDEX($G$33:$AJ$33,MATCH($E$18,$G$31:$AJ$31))),QGV$28,QGV$38),QGV$28))</f>
        <v>0</v>
      </c>
      <c r="QGY53" s="775">
        <f t="shared" ref="QGY53:QGZ53" si="8098">IF(OR(QGW26&lt;$C$18,QGW26&gt;($C$18+9)),0,IF($F$2=1,IF($F$53&lt;(INDEX($G$33:$AJ$33,MATCH($E$18,$G$31:$AJ$31))),QGW$28,QGW$38),QGW$28))</f>
        <v>0</v>
      </c>
      <c r="QGZ53" s="775">
        <f t="shared" si="8098"/>
        <v>0</v>
      </c>
      <c r="QHA53" s="775">
        <f t="shared" ref="QHA53" si="8099">IF(OR(QGY26&lt;$C$18,QGY26&gt;($C$18+9)),0,IF($F$2=1,IF($F$53&lt;(INDEX($G$33:$AJ$33,MATCH($E$18,$G$31:$AJ$31))),QGY$28,QGY$38),QGY$28))</f>
        <v>0</v>
      </c>
      <c r="QHB53" s="775">
        <f t="shared" ref="QHB53:QHC53" si="8100">IF(OR(QGZ26&lt;$C$18,QGZ26&gt;($C$18+9)),0,IF($F$2=1,IF($F$53&lt;(INDEX($G$33:$AJ$33,MATCH($E$18,$G$31:$AJ$31))),QGZ$28,QGZ$38),QGZ$28))</f>
        <v>0</v>
      </c>
      <c r="QHC53" s="775">
        <f t="shared" si="8100"/>
        <v>0</v>
      </c>
      <c r="QHD53" s="775">
        <f t="shared" ref="QHD53" si="8101">IF(OR(QHB26&lt;$C$18,QHB26&gt;($C$18+9)),0,IF($F$2=1,IF($F$53&lt;(INDEX($G$33:$AJ$33,MATCH($E$18,$G$31:$AJ$31))),QHB$28,QHB$38),QHB$28))</f>
        <v>0</v>
      </c>
      <c r="QHE53" s="775">
        <f t="shared" ref="QHE53:QHF53" si="8102">IF(OR(QHC26&lt;$C$18,QHC26&gt;($C$18+9)),0,IF($F$2=1,IF($F$53&lt;(INDEX($G$33:$AJ$33,MATCH($E$18,$G$31:$AJ$31))),QHC$28,QHC$38),QHC$28))</f>
        <v>0</v>
      </c>
      <c r="QHF53" s="775">
        <f t="shared" si="8102"/>
        <v>0</v>
      </c>
      <c r="QHG53" s="775">
        <f t="shared" ref="QHG53" si="8103">IF(OR(QHE26&lt;$C$18,QHE26&gt;($C$18+9)),0,IF($F$2=1,IF($F$53&lt;(INDEX($G$33:$AJ$33,MATCH($E$18,$G$31:$AJ$31))),QHE$28,QHE$38),QHE$28))</f>
        <v>0</v>
      </c>
      <c r="QHH53" s="775">
        <f t="shared" ref="QHH53:QHI53" si="8104">IF(OR(QHF26&lt;$C$18,QHF26&gt;($C$18+9)),0,IF($F$2=1,IF($F$53&lt;(INDEX($G$33:$AJ$33,MATCH($E$18,$G$31:$AJ$31))),QHF$28,QHF$38),QHF$28))</f>
        <v>0</v>
      </c>
      <c r="QHI53" s="775">
        <f t="shared" si="8104"/>
        <v>0</v>
      </c>
      <c r="QHJ53" s="775">
        <f t="shared" ref="QHJ53" si="8105">IF(OR(QHH26&lt;$C$18,QHH26&gt;($C$18+9)),0,IF($F$2=1,IF($F$53&lt;(INDEX($G$33:$AJ$33,MATCH($E$18,$G$31:$AJ$31))),QHH$28,QHH$38),QHH$28))</f>
        <v>0</v>
      </c>
      <c r="QHK53" s="775">
        <f t="shared" ref="QHK53:QHL53" si="8106">IF(OR(QHI26&lt;$C$18,QHI26&gt;($C$18+9)),0,IF($F$2=1,IF($F$53&lt;(INDEX($G$33:$AJ$33,MATCH($E$18,$G$31:$AJ$31))),QHI$28,QHI$38),QHI$28))</f>
        <v>0</v>
      </c>
      <c r="QHL53" s="775">
        <f t="shared" si="8106"/>
        <v>0</v>
      </c>
      <c r="QHM53" s="775">
        <f t="shared" ref="QHM53" si="8107">IF(OR(QHK26&lt;$C$18,QHK26&gt;($C$18+9)),0,IF($F$2=1,IF($F$53&lt;(INDEX($G$33:$AJ$33,MATCH($E$18,$G$31:$AJ$31))),QHK$28,QHK$38),QHK$28))</f>
        <v>0</v>
      </c>
      <c r="QHN53" s="775">
        <f t="shared" ref="QHN53:QHO53" si="8108">IF(OR(QHL26&lt;$C$18,QHL26&gt;($C$18+9)),0,IF($F$2=1,IF($F$53&lt;(INDEX($G$33:$AJ$33,MATCH($E$18,$G$31:$AJ$31))),QHL$28,QHL$38),QHL$28))</f>
        <v>0</v>
      </c>
      <c r="QHO53" s="775">
        <f t="shared" si="8108"/>
        <v>0</v>
      </c>
      <c r="QHP53" s="775">
        <f t="shared" ref="QHP53" si="8109">IF(OR(QHN26&lt;$C$18,QHN26&gt;($C$18+9)),0,IF($F$2=1,IF($F$53&lt;(INDEX($G$33:$AJ$33,MATCH($E$18,$G$31:$AJ$31))),QHN$28,QHN$38),QHN$28))</f>
        <v>0</v>
      </c>
      <c r="QHQ53" s="775">
        <f t="shared" ref="QHQ53:QHR53" si="8110">IF(OR(QHO26&lt;$C$18,QHO26&gt;($C$18+9)),0,IF($F$2=1,IF($F$53&lt;(INDEX($G$33:$AJ$33,MATCH($E$18,$G$31:$AJ$31))),QHO$28,QHO$38),QHO$28))</f>
        <v>0</v>
      </c>
      <c r="QHR53" s="775">
        <f t="shared" si="8110"/>
        <v>0</v>
      </c>
      <c r="QHS53" s="775">
        <f t="shared" ref="QHS53" si="8111">IF(OR(QHQ26&lt;$C$18,QHQ26&gt;($C$18+9)),0,IF($F$2=1,IF($F$53&lt;(INDEX($G$33:$AJ$33,MATCH($E$18,$G$31:$AJ$31))),QHQ$28,QHQ$38),QHQ$28))</f>
        <v>0</v>
      </c>
      <c r="QHT53" s="775">
        <f t="shared" ref="QHT53:QHU53" si="8112">IF(OR(QHR26&lt;$C$18,QHR26&gt;($C$18+9)),0,IF($F$2=1,IF($F$53&lt;(INDEX($G$33:$AJ$33,MATCH($E$18,$G$31:$AJ$31))),QHR$28,QHR$38),QHR$28))</f>
        <v>0</v>
      </c>
      <c r="QHU53" s="775">
        <f t="shared" si="8112"/>
        <v>0</v>
      </c>
      <c r="QHV53" s="775">
        <f t="shared" ref="QHV53" si="8113">IF(OR(QHT26&lt;$C$18,QHT26&gt;($C$18+9)),0,IF($F$2=1,IF($F$53&lt;(INDEX($G$33:$AJ$33,MATCH($E$18,$G$31:$AJ$31))),QHT$28,QHT$38),QHT$28))</f>
        <v>0</v>
      </c>
      <c r="QHW53" s="775">
        <f t="shared" ref="QHW53:QHX53" si="8114">IF(OR(QHU26&lt;$C$18,QHU26&gt;($C$18+9)),0,IF($F$2=1,IF($F$53&lt;(INDEX($G$33:$AJ$33,MATCH($E$18,$G$31:$AJ$31))),QHU$28,QHU$38),QHU$28))</f>
        <v>0</v>
      </c>
      <c r="QHX53" s="775">
        <f t="shared" si="8114"/>
        <v>0</v>
      </c>
      <c r="QHY53" s="775">
        <f t="shared" ref="QHY53" si="8115">IF(OR(QHW26&lt;$C$18,QHW26&gt;($C$18+9)),0,IF($F$2=1,IF($F$53&lt;(INDEX($G$33:$AJ$33,MATCH($E$18,$G$31:$AJ$31))),QHW$28,QHW$38),QHW$28))</f>
        <v>0</v>
      </c>
      <c r="QHZ53" s="775">
        <f t="shared" ref="QHZ53:QIA53" si="8116">IF(OR(QHX26&lt;$C$18,QHX26&gt;($C$18+9)),0,IF($F$2=1,IF($F$53&lt;(INDEX($G$33:$AJ$33,MATCH($E$18,$G$31:$AJ$31))),QHX$28,QHX$38),QHX$28))</f>
        <v>0</v>
      </c>
      <c r="QIA53" s="775">
        <f t="shared" si="8116"/>
        <v>0</v>
      </c>
      <c r="QIB53" s="775">
        <f t="shared" ref="QIB53" si="8117">IF(OR(QHZ26&lt;$C$18,QHZ26&gt;($C$18+9)),0,IF($F$2=1,IF($F$53&lt;(INDEX($G$33:$AJ$33,MATCH($E$18,$G$31:$AJ$31))),QHZ$28,QHZ$38),QHZ$28))</f>
        <v>0</v>
      </c>
      <c r="QIC53" s="775">
        <f t="shared" ref="QIC53:QID53" si="8118">IF(OR(QIA26&lt;$C$18,QIA26&gt;($C$18+9)),0,IF($F$2=1,IF($F$53&lt;(INDEX($G$33:$AJ$33,MATCH($E$18,$G$31:$AJ$31))),QIA$28,QIA$38),QIA$28))</f>
        <v>0</v>
      </c>
      <c r="QID53" s="775">
        <f t="shared" si="8118"/>
        <v>0</v>
      </c>
      <c r="QIE53" s="775">
        <f t="shared" ref="QIE53" si="8119">IF(OR(QIC26&lt;$C$18,QIC26&gt;($C$18+9)),0,IF($F$2=1,IF($F$53&lt;(INDEX($G$33:$AJ$33,MATCH($E$18,$G$31:$AJ$31))),QIC$28,QIC$38),QIC$28))</f>
        <v>0</v>
      </c>
      <c r="QIF53" s="775">
        <f t="shared" ref="QIF53:QIG53" si="8120">IF(OR(QID26&lt;$C$18,QID26&gt;($C$18+9)),0,IF($F$2=1,IF($F$53&lt;(INDEX($G$33:$AJ$33,MATCH($E$18,$G$31:$AJ$31))),QID$28,QID$38),QID$28))</f>
        <v>0</v>
      </c>
      <c r="QIG53" s="775">
        <f t="shared" si="8120"/>
        <v>0</v>
      </c>
      <c r="QIH53" s="775">
        <f t="shared" ref="QIH53" si="8121">IF(OR(QIF26&lt;$C$18,QIF26&gt;($C$18+9)),0,IF($F$2=1,IF($F$53&lt;(INDEX($G$33:$AJ$33,MATCH($E$18,$G$31:$AJ$31))),QIF$28,QIF$38),QIF$28))</f>
        <v>0</v>
      </c>
      <c r="QII53" s="775">
        <f t="shared" ref="QII53:QIJ53" si="8122">IF(OR(QIG26&lt;$C$18,QIG26&gt;($C$18+9)),0,IF($F$2=1,IF($F$53&lt;(INDEX($G$33:$AJ$33,MATCH($E$18,$G$31:$AJ$31))),QIG$28,QIG$38),QIG$28))</f>
        <v>0</v>
      </c>
      <c r="QIJ53" s="775">
        <f t="shared" si="8122"/>
        <v>0</v>
      </c>
      <c r="QIK53" s="775">
        <f t="shared" ref="QIK53" si="8123">IF(OR(QII26&lt;$C$18,QII26&gt;($C$18+9)),0,IF($F$2=1,IF($F$53&lt;(INDEX($G$33:$AJ$33,MATCH($E$18,$G$31:$AJ$31))),QII$28,QII$38),QII$28))</f>
        <v>0</v>
      </c>
      <c r="QIL53" s="775">
        <f t="shared" ref="QIL53:QIM53" si="8124">IF(OR(QIJ26&lt;$C$18,QIJ26&gt;($C$18+9)),0,IF($F$2=1,IF($F$53&lt;(INDEX($G$33:$AJ$33,MATCH($E$18,$G$31:$AJ$31))),QIJ$28,QIJ$38),QIJ$28))</f>
        <v>0</v>
      </c>
      <c r="QIM53" s="775">
        <f t="shared" si="8124"/>
        <v>0</v>
      </c>
      <c r="QIN53" s="775">
        <f t="shared" ref="QIN53" si="8125">IF(OR(QIL26&lt;$C$18,QIL26&gt;($C$18+9)),0,IF($F$2=1,IF($F$53&lt;(INDEX($G$33:$AJ$33,MATCH($E$18,$G$31:$AJ$31))),QIL$28,QIL$38),QIL$28))</f>
        <v>0</v>
      </c>
      <c r="QIO53" s="775">
        <f t="shared" ref="QIO53:QIP53" si="8126">IF(OR(QIM26&lt;$C$18,QIM26&gt;($C$18+9)),0,IF($F$2=1,IF($F$53&lt;(INDEX($G$33:$AJ$33,MATCH($E$18,$G$31:$AJ$31))),QIM$28,QIM$38),QIM$28))</f>
        <v>0</v>
      </c>
      <c r="QIP53" s="775">
        <f t="shared" si="8126"/>
        <v>0</v>
      </c>
      <c r="QIQ53" s="775">
        <f t="shared" ref="QIQ53" si="8127">IF(OR(QIO26&lt;$C$18,QIO26&gt;($C$18+9)),0,IF($F$2=1,IF($F$53&lt;(INDEX($G$33:$AJ$33,MATCH($E$18,$G$31:$AJ$31))),QIO$28,QIO$38),QIO$28))</f>
        <v>0</v>
      </c>
      <c r="QIR53" s="775">
        <f t="shared" ref="QIR53:QIS53" si="8128">IF(OR(QIP26&lt;$C$18,QIP26&gt;($C$18+9)),0,IF($F$2=1,IF($F$53&lt;(INDEX($G$33:$AJ$33,MATCH($E$18,$G$31:$AJ$31))),QIP$28,QIP$38),QIP$28))</f>
        <v>0</v>
      </c>
      <c r="QIS53" s="775">
        <f t="shared" si="8128"/>
        <v>0</v>
      </c>
      <c r="QIT53" s="775">
        <f t="shared" ref="QIT53" si="8129">IF(OR(QIR26&lt;$C$18,QIR26&gt;($C$18+9)),0,IF($F$2=1,IF($F$53&lt;(INDEX($G$33:$AJ$33,MATCH($E$18,$G$31:$AJ$31))),QIR$28,QIR$38),QIR$28))</f>
        <v>0</v>
      </c>
      <c r="QIU53" s="775">
        <f t="shared" ref="QIU53:QIV53" si="8130">IF(OR(QIS26&lt;$C$18,QIS26&gt;($C$18+9)),0,IF($F$2=1,IF($F$53&lt;(INDEX($G$33:$AJ$33,MATCH($E$18,$G$31:$AJ$31))),QIS$28,QIS$38),QIS$28))</f>
        <v>0</v>
      </c>
      <c r="QIV53" s="775">
        <f t="shared" si="8130"/>
        <v>0</v>
      </c>
      <c r="QIW53" s="775">
        <f t="shared" ref="QIW53" si="8131">IF(OR(QIU26&lt;$C$18,QIU26&gt;($C$18+9)),0,IF($F$2=1,IF($F$53&lt;(INDEX($G$33:$AJ$33,MATCH($E$18,$G$31:$AJ$31))),QIU$28,QIU$38),QIU$28))</f>
        <v>0</v>
      </c>
      <c r="QIX53" s="775">
        <f t="shared" ref="QIX53:QIY53" si="8132">IF(OR(QIV26&lt;$C$18,QIV26&gt;($C$18+9)),0,IF($F$2=1,IF($F$53&lt;(INDEX($G$33:$AJ$33,MATCH($E$18,$G$31:$AJ$31))),QIV$28,QIV$38),QIV$28))</f>
        <v>0</v>
      </c>
      <c r="QIY53" s="775">
        <f t="shared" si="8132"/>
        <v>0</v>
      </c>
      <c r="QIZ53" s="775">
        <f t="shared" ref="QIZ53" si="8133">IF(OR(QIX26&lt;$C$18,QIX26&gt;($C$18+9)),0,IF($F$2=1,IF($F$53&lt;(INDEX($G$33:$AJ$33,MATCH($E$18,$G$31:$AJ$31))),QIX$28,QIX$38),QIX$28))</f>
        <v>0</v>
      </c>
      <c r="QJA53" s="775">
        <f t="shared" ref="QJA53:QJB53" si="8134">IF(OR(QIY26&lt;$C$18,QIY26&gt;($C$18+9)),0,IF($F$2=1,IF($F$53&lt;(INDEX($G$33:$AJ$33,MATCH($E$18,$G$31:$AJ$31))),QIY$28,QIY$38),QIY$28))</f>
        <v>0</v>
      </c>
      <c r="QJB53" s="775">
        <f t="shared" si="8134"/>
        <v>0</v>
      </c>
      <c r="QJC53" s="775">
        <f t="shared" ref="QJC53" si="8135">IF(OR(QJA26&lt;$C$18,QJA26&gt;($C$18+9)),0,IF($F$2=1,IF($F$53&lt;(INDEX($G$33:$AJ$33,MATCH($E$18,$G$31:$AJ$31))),QJA$28,QJA$38),QJA$28))</f>
        <v>0</v>
      </c>
      <c r="QJD53" s="775">
        <f t="shared" ref="QJD53:QJE53" si="8136">IF(OR(QJB26&lt;$C$18,QJB26&gt;($C$18+9)),0,IF($F$2=1,IF($F$53&lt;(INDEX($G$33:$AJ$33,MATCH($E$18,$G$31:$AJ$31))),QJB$28,QJB$38),QJB$28))</f>
        <v>0</v>
      </c>
      <c r="QJE53" s="775">
        <f t="shared" si="8136"/>
        <v>0</v>
      </c>
      <c r="QJF53" s="775">
        <f t="shared" ref="QJF53" si="8137">IF(OR(QJD26&lt;$C$18,QJD26&gt;($C$18+9)),0,IF($F$2=1,IF($F$53&lt;(INDEX($G$33:$AJ$33,MATCH($E$18,$G$31:$AJ$31))),QJD$28,QJD$38),QJD$28))</f>
        <v>0</v>
      </c>
      <c r="QJG53" s="775">
        <f t="shared" ref="QJG53:QJH53" si="8138">IF(OR(QJE26&lt;$C$18,QJE26&gt;($C$18+9)),0,IF($F$2=1,IF($F$53&lt;(INDEX($G$33:$AJ$33,MATCH($E$18,$G$31:$AJ$31))),QJE$28,QJE$38),QJE$28))</f>
        <v>0</v>
      </c>
      <c r="QJH53" s="775">
        <f t="shared" si="8138"/>
        <v>0</v>
      </c>
      <c r="QJI53" s="775">
        <f t="shared" ref="QJI53" si="8139">IF(OR(QJG26&lt;$C$18,QJG26&gt;($C$18+9)),0,IF($F$2=1,IF($F$53&lt;(INDEX($G$33:$AJ$33,MATCH($E$18,$G$31:$AJ$31))),QJG$28,QJG$38),QJG$28))</f>
        <v>0</v>
      </c>
      <c r="QJJ53" s="775">
        <f t="shared" ref="QJJ53:QJK53" si="8140">IF(OR(QJH26&lt;$C$18,QJH26&gt;($C$18+9)),0,IF($F$2=1,IF($F$53&lt;(INDEX($G$33:$AJ$33,MATCH($E$18,$G$31:$AJ$31))),QJH$28,QJH$38),QJH$28))</f>
        <v>0</v>
      </c>
      <c r="QJK53" s="775">
        <f t="shared" si="8140"/>
        <v>0</v>
      </c>
      <c r="QJL53" s="775">
        <f t="shared" ref="QJL53" si="8141">IF(OR(QJJ26&lt;$C$18,QJJ26&gt;($C$18+9)),0,IF($F$2=1,IF($F$53&lt;(INDEX($G$33:$AJ$33,MATCH($E$18,$G$31:$AJ$31))),QJJ$28,QJJ$38),QJJ$28))</f>
        <v>0</v>
      </c>
      <c r="QJM53" s="775">
        <f t="shared" ref="QJM53:QJN53" si="8142">IF(OR(QJK26&lt;$C$18,QJK26&gt;($C$18+9)),0,IF($F$2=1,IF($F$53&lt;(INDEX($G$33:$AJ$33,MATCH($E$18,$G$31:$AJ$31))),QJK$28,QJK$38),QJK$28))</f>
        <v>0</v>
      </c>
      <c r="QJN53" s="775">
        <f t="shared" si="8142"/>
        <v>0</v>
      </c>
      <c r="QJO53" s="775">
        <f t="shared" ref="QJO53" si="8143">IF(OR(QJM26&lt;$C$18,QJM26&gt;($C$18+9)),0,IF($F$2=1,IF($F$53&lt;(INDEX($G$33:$AJ$33,MATCH($E$18,$G$31:$AJ$31))),QJM$28,QJM$38),QJM$28))</f>
        <v>0</v>
      </c>
      <c r="QJP53" s="775">
        <f t="shared" ref="QJP53:QJQ53" si="8144">IF(OR(QJN26&lt;$C$18,QJN26&gt;($C$18+9)),0,IF($F$2=1,IF($F$53&lt;(INDEX($G$33:$AJ$33,MATCH($E$18,$G$31:$AJ$31))),QJN$28,QJN$38),QJN$28))</f>
        <v>0</v>
      </c>
      <c r="QJQ53" s="775">
        <f t="shared" si="8144"/>
        <v>0</v>
      </c>
      <c r="QJR53" s="775">
        <f t="shared" ref="QJR53" si="8145">IF(OR(QJP26&lt;$C$18,QJP26&gt;($C$18+9)),0,IF($F$2=1,IF($F$53&lt;(INDEX($G$33:$AJ$33,MATCH($E$18,$G$31:$AJ$31))),QJP$28,QJP$38),QJP$28))</f>
        <v>0</v>
      </c>
      <c r="QJS53" s="775">
        <f t="shared" ref="QJS53:QJT53" si="8146">IF(OR(QJQ26&lt;$C$18,QJQ26&gt;($C$18+9)),0,IF($F$2=1,IF($F$53&lt;(INDEX($G$33:$AJ$33,MATCH($E$18,$G$31:$AJ$31))),QJQ$28,QJQ$38),QJQ$28))</f>
        <v>0</v>
      </c>
      <c r="QJT53" s="775">
        <f t="shared" si="8146"/>
        <v>0</v>
      </c>
      <c r="QJU53" s="775">
        <f t="shared" ref="QJU53" si="8147">IF(OR(QJS26&lt;$C$18,QJS26&gt;($C$18+9)),0,IF($F$2=1,IF($F$53&lt;(INDEX($G$33:$AJ$33,MATCH($E$18,$G$31:$AJ$31))),QJS$28,QJS$38),QJS$28))</f>
        <v>0</v>
      </c>
      <c r="QJV53" s="775">
        <f t="shared" ref="QJV53:QJW53" si="8148">IF(OR(QJT26&lt;$C$18,QJT26&gt;($C$18+9)),0,IF($F$2=1,IF($F$53&lt;(INDEX($G$33:$AJ$33,MATCH($E$18,$G$31:$AJ$31))),QJT$28,QJT$38),QJT$28))</f>
        <v>0</v>
      </c>
      <c r="QJW53" s="775">
        <f t="shared" si="8148"/>
        <v>0</v>
      </c>
      <c r="QJX53" s="775">
        <f t="shared" ref="QJX53" si="8149">IF(OR(QJV26&lt;$C$18,QJV26&gt;($C$18+9)),0,IF($F$2=1,IF($F$53&lt;(INDEX($G$33:$AJ$33,MATCH($E$18,$G$31:$AJ$31))),QJV$28,QJV$38),QJV$28))</f>
        <v>0</v>
      </c>
      <c r="QJY53" s="775">
        <f t="shared" ref="QJY53:QJZ53" si="8150">IF(OR(QJW26&lt;$C$18,QJW26&gt;($C$18+9)),0,IF($F$2=1,IF($F$53&lt;(INDEX($G$33:$AJ$33,MATCH($E$18,$G$31:$AJ$31))),QJW$28,QJW$38),QJW$28))</f>
        <v>0</v>
      </c>
      <c r="QJZ53" s="775">
        <f t="shared" si="8150"/>
        <v>0</v>
      </c>
      <c r="QKA53" s="775">
        <f t="shared" ref="QKA53" si="8151">IF(OR(QJY26&lt;$C$18,QJY26&gt;($C$18+9)),0,IF($F$2=1,IF($F$53&lt;(INDEX($G$33:$AJ$33,MATCH($E$18,$G$31:$AJ$31))),QJY$28,QJY$38),QJY$28))</f>
        <v>0</v>
      </c>
      <c r="QKB53" s="775">
        <f t="shared" ref="QKB53:QKC53" si="8152">IF(OR(QJZ26&lt;$C$18,QJZ26&gt;($C$18+9)),0,IF($F$2=1,IF($F$53&lt;(INDEX($G$33:$AJ$33,MATCH($E$18,$G$31:$AJ$31))),QJZ$28,QJZ$38),QJZ$28))</f>
        <v>0</v>
      </c>
      <c r="QKC53" s="775">
        <f t="shared" si="8152"/>
        <v>0</v>
      </c>
      <c r="QKD53" s="775">
        <f t="shared" ref="QKD53" si="8153">IF(OR(QKB26&lt;$C$18,QKB26&gt;($C$18+9)),0,IF($F$2=1,IF($F$53&lt;(INDEX($G$33:$AJ$33,MATCH($E$18,$G$31:$AJ$31))),QKB$28,QKB$38),QKB$28))</f>
        <v>0</v>
      </c>
      <c r="QKE53" s="775">
        <f t="shared" ref="QKE53:QKF53" si="8154">IF(OR(QKC26&lt;$C$18,QKC26&gt;($C$18+9)),0,IF($F$2=1,IF($F$53&lt;(INDEX($G$33:$AJ$33,MATCH($E$18,$G$31:$AJ$31))),QKC$28,QKC$38),QKC$28))</f>
        <v>0</v>
      </c>
      <c r="QKF53" s="775">
        <f t="shared" si="8154"/>
        <v>0</v>
      </c>
      <c r="QKG53" s="775">
        <f t="shared" ref="QKG53" si="8155">IF(OR(QKE26&lt;$C$18,QKE26&gt;($C$18+9)),0,IF($F$2=1,IF($F$53&lt;(INDEX($G$33:$AJ$33,MATCH($E$18,$G$31:$AJ$31))),QKE$28,QKE$38),QKE$28))</f>
        <v>0</v>
      </c>
      <c r="QKH53" s="775">
        <f t="shared" ref="QKH53:QKI53" si="8156">IF(OR(QKF26&lt;$C$18,QKF26&gt;($C$18+9)),0,IF($F$2=1,IF($F$53&lt;(INDEX($G$33:$AJ$33,MATCH($E$18,$G$31:$AJ$31))),QKF$28,QKF$38),QKF$28))</f>
        <v>0</v>
      </c>
      <c r="QKI53" s="775">
        <f t="shared" si="8156"/>
        <v>0</v>
      </c>
      <c r="QKJ53" s="775">
        <f t="shared" ref="QKJ53" si="8157">IF(OR(QKH26&lt;$C$18,QKH26&gt;($C$18+9)),0,IF($F$2=1,IF($F$53&lt;(INDEX($G$33:$AJ$33,MATCH($E$18,$G$31:$AJ$31))),QKH$28,QKH$38),QKH$28))</f>
        <v>0</v>
      </c>
      <c r="QKK53" s="775">
        <f t="shared" ref="QKK53:QKL53" si="8158">IF(OR(QKI26&lt;$C$18,QKI26&gt;($C$18+9)),0,IF($F$2=1,IF($F$53&lt;(INDEX($G$33:$AJ$33,MATCH($E$18,$G$31:$AJ$31))),QKI$28,QKI$38),QKI$28))</f>
        <v>0</v>
      </c>
      <c r="QKL53" s="775">
        <f t="shared" si="8158"/>
        <v>0</v>
      </c>
      <c r="QKM53" s="775">
        <f t="shared" ref="QKM53" si="8159">IF(OR(QKK26&lt;$C$18,QKK26&gt;($C$18+9)),0,IF($F$2=1,IF($F$53&lt;(INDEX($G$33:$AJ$33,MATCH($E$18,$G$31:$AJ$31))),QKK$28,QKK$38),QKK$28))</f>
        <v>0</v>
      </c>
      <c r="QKN53" s="775">
        <f t="shared" ref="QKN53:QKO53" si="8160">IF(OR(QKL26&lt;$C$18,QKL26&gt;($C$18+9)),0,IF($F$2=1,IF($F$53&lt;(INDEX($G$33:$AJ$33,MATCH($E$18,$G$31:$AJ$31))),QKL$28,QKL$38),QKL$28))</f>
        <v>0</v>
      </c>
      <c r="QKO53" s="775">
        <f t="shared" si="8160"/>
        <v>0</v>
      </c>
      <c r="QKP53" s="775">
        <f t="shared" ref="QKP53" si="8161">IF(OR(QKN26&lt;$C$18,QKN26&gt;($C$18+9)),0,IF($F$2=1,IF($F$53&lt;(INDEX($G$33:$AJ$33,MATCH($E$18,$G$31:$AJ$31))),QKN$28,QKN$38),QKN$28))</f>
        <v>0</v>
      </c>
      <c r="QKQ53" s="775">
        <f t="shared" ref="QKQ53:QKR53" si="8162">IF(OR(QKO26&lt;$C$18,QKO26&gt;($C$18+9)),0,IF($F$2=1,IF($F$53&lt;(INDEX($G$33:$AJ$33,MATCH($E$18,$G$31:$AJ$31))),QKO$28,QKO$38),QKO$28))</f>
        <v>0</v>
      </c>
      <c r="QKR53" s="775">
        <f t="shared" si="8162"/>
        <v>0</v>
      </c>
      <c r="QKS53" s="775">
        <f t="shared" ref="QKS53" si="8163">IF(OR(QKQ26&lt;$C$18,QKQ26&gt;($C$18+9)),0,IF($F$2=1,IF($F$53&lt;(INDEX($G$33:$AJ$33,MATCH($E$18,$G$31:$AJ$31))),QKQ$28,QKQ$38),QKQ$28))</f>
        <v>0</v>
      </c>
      <c r="QKT53" s="775">
        <f t="shared" ref="QKT53:QKU53" si="8164">IF(OR(QKR26&lt;$C$18,QKR26&gt;($C$18+9)),0,IF($F$2=1,IF($F$53&lt;(INDEX($G$33:$AJ$33,MATCH($E$18,$G$31:$AJ$31))),QKR$28,QKR$38),QKR$28))</f>
        <v>0</v>
      </c>
      <c r="QKU53" s="775">
        <f t="shared" si="8164"/>
        <v>0</v>
      </c>
      <c r="QKV53" s="775">
        <f t="shared" ref="QKV53" si="8165">IF(OR(QKT26&lt;$C$18,QKT26&gt;($C$18+9)),0,IF($F$2=1,IF($F$53&lt;(INDEX($G$33:$AJ$33,MATCH($E$18,$G$31:$AJ$31))),QKT$28,QKT$38),QKT$28))</f>
        <v>0</v>
      </c>
      <c r="QKW53" s="775">
        <f t="shared" ref="QKW53:QKX53" si="8166">IF(OR(QKU26&lt;$C$18,QKU26&gt;($C$18+9)),0,IF($F$2=1,IF($F$53&lt;(INDEX($G$33:$AJ$33,MATCH($E$18,$G$31:$AJ$31))),QKU$28,QKU$38),QKU$28))</f>
        <v>0</v>
      </c>
      <c r="QKX53" s="775">
        <f t="shared" si="8166"/>
        <v>0</v>
      </c>
      <c r="QKY53" s="775">
        <f t="shared" ref="QKY53" si="8167">IF(OR(QKW26&lt;$C$18,QKW26&gt;($C$18+9)),0,IF($F$2=1,IF($F$53&lt;(INDEX($G$33:$AJ$33,MATCH($E$18,$G$31:$AJ$31))),QKW$28,QKW$38),QKW$28))</f>
        <v>0</v>
      </c>
      <c r="QKZ53" s="775">
        <f t="shared" ref="QKZ53:QLA53" si="8168">IF(OR(QKX26&lt;$C$18,QKX26&gt;($C$18+9)),0,IF($F$2=1,IF($F$53&lt;(INDEX($G$33:$AJ$33,MATCH($E$18,$G$31:$AJ$31))),QKX$28,QKX$38),QKX$28))</f>
        <v>0</v>
      </c>
      <c r="QLA53" s="775">
        <f t="shared" si="8168"/>
        <v>0</v>
      </c>
      <c r="QLB53" s="775">
        <f t="shared" ref="QLB53" si="8169">IF(OR(QKZ26&lt;$C$18,QKZ26&gt;($C$18+9)),0,IF($F$2=1,IF($F$53&lt;(INDEX($G$33:$AJ$33,MATCH($E$18,$G$31:$AJ$31))),QKZ$28,QKZ$38),QKZ$28))</f>
        <v>0</v>
      </c>
      <c r="QLC53" s="775">
        <f t="shared" ref="QLC53:QLD53" si="8170">IF(OR(QLA26&lt;$C$18,QLA26&gt;($C$18+9)),0,IF($F$2=1,IF($F$53&lt;(INDEX($G$33:$AJ$33,MATCH($E$18,$G$31:$AJ$31))),QLA$28,QLA$38),QLA$28))</f>
        <v>0</v>
      </c>
      <c r="QLD53" s="775">
        <f t="shared" si="8170"/>
        <v>0</v>
      </c>
      <c r="QLE53" s="775">
        <f t="shared" ref="QLE53" si="8171">IF(OR(QLC26&lt;$C$18,QLC26&gt;($C$18+9)),0,IF($F$2=1,IF($F$53&lt;(INDEX($G$33:$AJ$33,MATCH($E$18,$G$31:$AJ$31))),QLC$28,QLC$38),QLC$28))</f>
        <v>0</v>
      </c>
      <c r="QLF53" s="775">
        <f t="shared" ref="QLF53:QLG53" si="8172">IF(OR(QLD26&lt;$C$18,QLD26&gt;($C$18+9)),0,IF($F$2=1,IF($F$53&lt;(INDEX($G$33:$AJ$33,MATCH($E$18,$G$31:$AJ$31))),QLD$28,QLD$38),QLD$28))</f>
        <v>0</v>
      </c>
      <c r="QLG53" s="775">
        <f t="shared" si="8172"/>
        <v>0</v>
      </c>
      <c r="QLH53" s="775">
        <f t="shared" ref="QLH53" si="8173">IF(OR(QLF26&lt;$C$18,QLF26&gt;($C$18+9)),0,IF($F$2=1,IF($F$53&lt;(INDEX($G$33:$AJ$33,MATCH($E$18,$G$31:$AJ$31))),QLF$28,QLF$38),QLF$28))</f>
        <v>0</v>
      </c>
      <c r="QLI53" s="775">
        <f t="shared" ref="QLI53:QLJ53" si="8174">IF(OR(QLG26&lt;$C$18,QLG26&gt;($C$18+9)),0,IF($F$2=1,IF($F$53&lt;(INDEX($G$33:$AJ$33,MATCH($E$18,$G$31:$AJ$31))),QLG$28,QLG$38),QLG$28))</f>
        <v>0</v>
      </c>
      <c r="QLJ53" s="775">
        <f t="shared" si="8174"/>
        <v>0</v>
      </c>
      <c r="QLK53" s="775">
        <f t="shared" ref="QLK53" si="8175">IF(OR(QLI26&lt;$C$18,QLI26&gt;($C$18+9)),0,IF($F$2=1,IF($F$53&lt;(INDEX($G$33:$AJ$33,MATCH($E$18,$G$31:$AJ$31))),QLI$28,QLI$38),QLI$28))</f>
        <v>0</v>
      </c>
      <c r="QLL53" s="775">
        <f t="shared" ref="QLL53:QLM53" si="8176">IF(OR(QLJ26&lt;$C$18,QLJ26&gt;($C$18+9)),0,IF($F$2=1,IF($F$53&lt;(INDEX($G$33:$AJ$33,MATCH($E$18,$G$31:$AJ$31))),QLJ$28,QLJ$38),QLJ$28))</f>
        <v>0</v>
      </c>
      <c r="QLM53" s="775">
        <f t="shared" si="8176"/>
        <v>0</v>
      </c>
      <c r="QLN53" s="775">
        <f t="shared" ref="QLN53" si="8177">IF(OR(QLL26&lt;$C$18,QLL26&gt;($C$18+9)),0,IF($F$2=1,IF($F$53&lt;(INDEX($G$33:$AJ$33,MATCH($E$18,$G$31:$AJ$31))),QLL$28,QLL$38),QLL$28))</f>
        <v>0</v>
      </c>
      <c r="QLO53" s="775">
        <f t="shared" ref="QLO53:QLP53" si="8178">IF(OR(QLM26&lt;$C$18,QLM26&gt;($C$18+9)),0,IF($F$2=1,IF($F$53&lt;(INDEX($G$33:$AJ$33,MATCH($E$18,$G$31:$AJ$31))),QLM$28,QLM$38),QLM$28))</f>
        <v>0</v>
      </c>
      <c r="QLP53" s="775">
        <f t="shared" si="8178"/>
        <v>0</v>
      </c>
      <c r="QLQ53" s="775">
        <f t="shared" ref="QLQ53" si="8179">IF(OR(QLO26&lt;$C$18,QLO26&gt;($C$18+9)),0,IF($F$2=1,IF($F$53&lt;(INDEX($G$33:$AJ$33,MATCH($E$18,$G$31:$AJ$31))),QLO$28,QLO$38),QLO$28))</f>
        <v>0</v>
      </c>
      <c r="QLR53" s="775">
        <f t="shared" ref="QLR53:QLS53" si="8180">IF(OR(QLP26&lt;$C$18,QLP26&gt;($C$18+9)),0,IF($F$2=1,IF($F$53&lt;(INDEX($G$33:$AJ$33,MATCH($E$18,$G$31:$AJ$31))),QLP$28,QLP$38),QLP$28))</f>
        <v>0</v>
      </c>
      <c r="QLS53" s="775">
        <f t="shared" si="8180"/>
        <v>0</v>
      </c>
      <c r="QLT53" s="775">
        <f t="shared" ref="QLT53" si="8181">IF(OR(QLR26&lt;$C$18,QLR26&gt;($C$18+9)),0,IF($F$2=1,IF($F$53&lt;(INDEX($G$33:$AJ$33,MATCH($E$18,$G$31:$AJ$31))),QLR$28,QLR$38),QLR$28))</f>
        <v>0</v>
      </c>
      <c r="QLU53" s="775">
        <f t="shared" ref="QLU53:QLV53" si="8182">IF(OR(QLS26&lt;$C$18,QLS26&gt;($C$18+9)),0,IF($F$2=1,IF($F$53&lt;(INDEX($G$33:$AJ$33,MATCH($E$18,$G$31:$AJ$31))),QLS$28,QLS$38),QLS$28))</f>
        <v>0</v>
      </c>
      <c r="QLV53" s="775">
        <f t="shared" si="8182"/>
        <v>0</v>
      </c>
      <c r="QLW53" s="775">
        <f t="shared" ref="QLW53" si="8183">IF(OR(QLU26&lt;$C$18,QLU26&gt;($C$18+9)),0,IF($F$2=1,IF($F$53&lt;(INDEX($G$33:$AJ$33,MATCH($E$18,$G$31:$AJ$31))),QLU$28,QLU$38),QLU$28))</f>
        <v>0</v>
      </c>
      <c r="QLX53" s="775">
        <f t="shared" ref="QLX53:QLY53" si="8184">IF(OR(QLV26&lt;$C$18,QLV26&gt;($C$18+9)),0,IF($F$2=1,IF($F$53&lt;(INDEX($G$33:$AJ$33,MATCH($E$18,$G$31:$AJ$31))),QLV$28,QLV$38),QLV$28))</f>
        <v>0</v>
      </c>
      <c r="QLY53" s="775">
        <f t="shared" si="8184"/>
        <v>0</v>
      </c>
      <c r="QLZ53" s="775">
        <f t="shared" ref="QLZ53" si="8185">IF(OR(QLX26&lt;$C$18,QLX26&gt;($C$18+9)),0,IF($F$2=1,IF($F$53&lt;(INDEX($G$33:$AJ$33,MATCH($E$18,$G$31:$AJ$31))),QLX$28,QLX$38),QLX$28))</f>
        <v>0</v>
      </c>
      <c r="QMA53" s="775">
        <f t="shared" ref="QMA53:QMB53" si="8186">IF(OR(QLY26&lt;$C$18,QLY26&gt;($C$18+9)),0,IF($F$2=1,IF($F$53&lt;(INDEX($G$33:$AJ$33,MATCH($E$18,$G$31:$AJ$31))),QLY$28,QLY$38),QLY$28))</f>
        <v>0</v>
      </c>
      <c r="QMB53" s="775">
        <f t="shared" si="8186"/>
        <v>0</v>
      </c>
      <c r="QMC53" s="775">
        <f t="shared" ref="QMC53" si="8187">IF(OR(QMA26&lt;$C$18,QMA26&gt;($C$18+9)),0,IF($F$2=1,IF($F$53&lt;(INDEX($G$33:$AJ$33,MATCH($E$18,$G$31:$AJ$31))),QMA$28,QMA$38),QMA$28))</f>
        <v>0</v>
      </c>
      <c r="QMD53" s="775">
        <f t="shared" ref="QMD53:QME53" si="8188">IF(OR(QMB26&lt;$C$18,QMB26&gt;($C$18+9)),0,IF($F$2=1,IF($F$53&lt;(INDEX($G$33:$AJ$33,MATCH($E$18,$G$31:$AJ$31))),QMB$28,QMB$38),QMB$28))</f>
        <v>0</v>
      </c>
      <c r="QME53" s="775">
        <f t="shared" si="8188"/>
        <v>0</v>
      </c>
      <c r="QMF53" s="775">
        <f t="shared" ref="QMF53" si="8189">IF(OR(QMD26&lt;$C$18,QMD26&gt;($C$18+9)),0,IF($F$2=1,IF($F$53&lt;(INDEX($G$33:$AJ$33,MATCH($E$18,$G$31:$AJ$31))),QMD$28,QMD$38),QMD$28))</f>
        <v>0</v>
      </c>
      <c r="QMG53" s="775">
        <f t="shared" ref="QMG53:QMH53" si="8190">IF(OR(QME26&lt;$C$18,QME26&gt;($C$18+9)),0,IF($F$2=1,IF($F$53&lt;(INDEX($G$33:$AJ$33,MATCH($E$18,$G$31:$AJ$31))),QME$28,QME$38),QME$28))</f>
        <v>0</v>
      </c>
      <c r="QMH53" s="775">
        <f t="shared" si="8190"/>
        <v>0</v>
      </c>
      <c r="QMI53" s="775">
        <f t="shared" ref="QMI53" si="8191">IF(OR(QMG26&lt;$C$18,QMG26&gt;($C$18+9)),0,IF($F$2=1,IF($F$53&lt;(INDEX($G$33:$AJ$33,MATCH($E$18,$G$31:$AJ$31))),QMG$28,QMG$38),QMG$28))</f>
        <v>0</v>
      </c>
      <c r="QMJ53" s="775">
        <f t="shared" ref="QMJ53:QMK53" si="8192">IF(OR(QMH26&lt;$C$18,QMH26&gt;($C$18+9)),0,IF($F$2=1,IF($F$53&lt;(INDEX($G$33:$AJ$33,MATCH($E$18,$G$31:$AJ$31))),QMH$28,QMH$38),QMH$28))</f>
        <v>0</v>
      </c>
      <c r="QMK53" s="775">
        <f t="shared" si="8192"/>
        <v>0</v>
      </c>
      <c r="QML53" s="775">
        <f t="shared" ref="QML53" si="8193">IF(OR(QMJ26&lt;$C$18,QMJ26&gt;($C$18+9)),0,IF($F$2=1,IF($F$53&lt;(INDEX($G$33:$AJ$33,MATCH($E$18,$G$31:$AJ$31))),QMJ$28,QMJ$38),QMJ$28))</f>
        <v>0</v>
      </c>
      <c r="QMM53" s="775">
        <f t="shared" ref="QMM53:QMN53" si="8194">IF(OR(QMK26&lt;$C$18,QMK26&gt;($C$18+9)),0,IF($F$2=1,IF($F$53&lt;(INDEX($G$33:$AJ$33,MATCH($E$18,$G$31:$AJ$31))),QMK$28,QMK$38),QMK$28))</f>
        <v>0</v>
      </c>
      <c r="QMN53" s="775">
        <f t="shared" si="8194"/>
        <v>0</v>
      </c>
      <c r="QMO53" s="775">
        <f t="shared" ref="QMO53" si="8195">IF(OR(QMM26&lt;$C$18,QMM26&gt;($C$18+9)),0,IF($F$2=1,IF($F$53&lt;(INDEX($G$33:$AJ$33,MATCH($E$18,$G$31:$AJ$31))),QMM$28,QMM$38),QMM$28))</f>
        <v>0</v>
      </c>
      <c r="QMP53" s="775">
        <f t="shared" ref="QMP53:QMQ53" si="8196">IF(OR(QMN26&lt;$C$18,QMN26&gt;($C$18+9)),0,IF($F$2=1,IF($F$53&lt;(INDEX($G$33:$AJ$33,MATCH($E$18,$G$31:$AJ$31))),QMN$28,QMN$38),QMN$28))</f>
        <v>0</v>
      </c>
      <c r="QMQ53" s="775">
        <f t="shared" si="8196"/>
        <v>0</v>
      </c>
      <c r="QMR53" s="775">
        <f t="shared" ref="QMR53" si="8197">IF(OR(QMP26&lt;$C$18,QMP26&gt;($C$18+9)),0,IF($F$2=1,IF($F$53&lt;(INDEX($G$33:$AJ$33,MATCH($E$18,$G$31:$AJ$31))),QMP$28,QMP$38),QMP$28))</f>
        <v>0</v>
      </c>
      <c r="QMS53" s="775">
        <f t="shared" ref="QMS53:QMT53" si="8198">IF(OR(QMQ26&lt;$C$18,QMQ26&gt;($C$18+9)),0,IF($F$2=1,IF($F$53&lt;(INDEX($G$33:$AJ$33,MATCH($E$18,$G$31:$AJ$31))),QMQ$28,QMQ$38),QMQ$28))</f>
        <v>0</v>
      </c>
      <c r="QMT53" s="775">
        <f t="shared" si="8198"/>
        <v>0</v>
      </c>
      <c r="QMU53" s="775">
        <f t="shared" ref="QMU53" si="8199">IF(OR(QMS26&lt;$C$18,QMS26&gt;($C$18+9)),0,IF($F$2=1,IF($F$53&lt;(INDEX($G$33:$AJ$33,MATCH($E$18,$G$31:$AJ$31))),QMS$28,QMS$38),QMS$28))</f>
        <v>0</v>
      </c>
      <c r="QMV53" s="775">
        <f t="shared" ref="QMV53:QMW53" si="8200">IF(OR(QMT26&lt;$C$18,QMT26&gt;($C$18+9)),0,IF($F$2=1,IF($F$53&lt;(INDEX($G$33:$AJ$33,MATCH($E$18,$G$31:$AJ$31))),QMT$28,QMT$38),QMT$28))</f>
        <v>0</v>
      </c>
      <c r="QMW53" s="775">
        <f t="shared" si="8200"/>
        <v>0</v>
      </c>
      <c r="QMX53" s="775">
        <f t="shared" ref="QMX53" si="8201">IF(OR(QMV26&lt;$C$18,QMV26&gt;($C$18+9)),0,IF($F$2=1,IF($F$53&lt;(INDEX($G$33:$AJ$33,MATCH($E$18,$G$31:$AJ$31))),QMV$28,QMV$38),QMV$28))</f>
        <v>0</v>
      </c>
      <c r="QMY53" s="775">
        <f t="shared" ref="QMY53:QMZ53" si="8202">IF(OR(QMW26&lt;$C$18,QMW26&gt;($C$18+9)),0,IF($F$2=1,IF($F$53&lt;(INDEX($G$33:$AJ$33,MATCH($E$18,$G$31:$AJ$31))),QMW$28,QMW$38),QMW$28))</f>
        <v>0</v>
      </c>
      <c r="QMZ53" s="775">
        <f t="shared" si="8202"/>
        <v>0</v>
      </c>
      <c r="QNA53" s="775">
        <f t="shared" ref="QNA53" si="8203">IF(OR(QMY26&lt;$C$18,QMY26&gt;($C$18+9)),0,IF($F$2=1,IF($F$53&lt;(INDEX($G$33:$AJ$33,MATCH($E$18,$G$31:$AJ$31))),QMY$28,QMY$38),QMY$28))</f>
        <v>0</v>
      </c>
      <c r="QNB53" s="775">
        <f t="shared" ref="QNB53:QNC53" si="8204">IF(OR(QMZ26&lt;$C$18,QMZ26&gt;($C$18+9)),0,IF($F$2=1,IF($F$53&lt;(INDEX($G$33:$AJ$33,MATCH($E$18,$G$31:$AJ$31))),QMZ$28,QMZ$38),QMZ$28))</f>
        <v>0</v>
      </c>
      <c r="QNC53" s="775">
        <f t="shared" si="8204"/>
        <v>0</v>
      </c>
      <c r="QND53" s="775">
        <f t="shared" ref="QND53" si="8205">IF(OR(QNB26&lt;$C$18,QNB26&gt;($C$18+9)),0,IF($F$2=1,IF($F$53&lt;(INDEX($G$33:$AJ$33,MATCH($E$18,$G$31:$AJ$31))),QNB$28,QNB$38),QNB$28))</f>
        <v>0</v>
      </c>
      <c r="QNE53" s="775">
        <f t="shared" ref="QNE53:QNF53" si="8206">IF(OR(QNC26&lt;$C$18,QNC26&gt;($C$18+9)),0,IF($F$2=1,IF($F$53&lt;(INDEX($G$33:$AJ$33,MATCH($E$18,$G$31:$AJ$31))),QNC$28,QNC$38),QNC$28))</f>
        <v>0</v>
      </c>
      <c r="QNF53" s="775">
        <f t="shared" si="8206"/>
        <v>0</v>
      </c>
      <c r="QNG53" s="775">
        <f t="shared" ref="QNG53" si="8207">IF(OR(QNE26&lt;$C$18,QNE26&gt;($C$18+9)),0,IF($F$2=1,IF($F$53&lt;(INDEX($G$33:$AJ$33,MATCH($E$18,$G$31:$AJ$31))),QNE$28,QNE$38),QNE$28))</f>
        <v>0</v>
      </c>
      <c r="QNH53" s="775">
        <f t="shared" ref="QNH53:QNI53" si="8208">IF(OR(QNF26&lt;$C$18,QNF26&gt;($C$18+9)),0,IF($F$2=1,IF($F$53&lt;(INDEX($G$33:$AJ$33,MATCH($E$18,$G$31:$AJ$31))),QNF$28,QNF$38),QNF$28))</f>
        <v>0</v>
      </c>
      <c r="QNI53" s="775">
        <f t="shared" si="8208"/>
        <v>0</v>
      </c>
      <c r="QNJ53" s="775">
        <f t="shared" ref="QNJ53" si="8209">IF(OR(QNH26&lt;$C$18,QNH26&gt;($C$18+9)),0,IF($F$2=1,IF($F$53&lt;(INDEX($G$33:$AJ$33,MATCH($E$18,$G$31:$AJ$31))),QNH$28,QNH$38),QNH$28))</f>
        <v>0</v>
      </c>
      <c r="QNK53" s="775">
        <f t="shared" ref="QNK53:QNL53" si="8210">IF(OR(QNI26&lt;$C$18,QNI26&gt;($C$18+9)),0,IF($F$2=1,IF($F$53&lt;(INDEX($G$33:$AJ$33,MATCH($E$18,$G$31:$AJ$31))),QNI$28,QNI$38),QNI$28))</f>
        <v>0</v>
      </c>
      <c r="QNL53" s="775">
        <f t="shared" si="8210"/>
        <v>0</v>
      </c>
      <c r="QNM53" s="775">
        <f t="shared" ref="QNM53" si="8211">IF(OR(QNK26&lt;$C$18,QNK26&gt;($C$18+9)),0,IF($F$2=1,IF($F$53&lt;(INDEX($G$33:$AJ$33,MATCH($E$18,$G$31:$AJ$31))),QNK$28,QNK$38),QNK$28))</f>
        <v>0</v>
      </c>
      <c r="QNN53" s="775">
        <f t="shared" ref="QNN53:QNO53" si="8212">IF(OR(QNL26&lt;$C$18,QNL26&gt;($C$18+9)),0,IF($F$2=1,IF($F$53&lt;(INDEX($G$33:$AJ$33,MATCH($E$18,$G$31:$AJ$31))),QNL$28,QNL$38),QNL$28))</f>
        <v>0</v>
      </c>
      <c r="QNO53" s="775">
        <f t="shared" si="8212"/>
        <v>0</v>
      </c>
      <c r="QNP53" s="775">
        <f t="shared" ref="QNP53" si="8213">IF(OR(QNN26&lt;$C$18,QNN26&gt;($C$18+9)),0,IF($F$2=1,IF($F$53&lt;(INDEX($G$33:$AJ$33,MATCH($E$18,$G$31:$AJ$31))),QNN$28,QNN$38),QNN$28))</f>
        <v>0</v>
      </c>
      <c r="QNQ53" s="775">
        <f t="shared" ref="QNQ53:QNR53" si="8214">IF(OR(QNO26&lt;$C$18,QNO26&gt;($C$18+9)),0,IF($F$2=1,IF($F$53&lt;(INDEX($G$33:$AJ$33,MATCH($E$18,$G$31:$AJ$31))),QNO$28,QNO$38),QNO$28))</f>
        <v>0</v>
      </c>
      <c r="QNR53" s="775">
        <f t="shared" si="8214"/>
        <v>0</v>
      </c>
      <c r="QNS53" s="775">
        <f t="shared" ref="QNS53" si="8215">IF(OR(QNQ26&lt;$C$18,QNQ26&gt;($C$18+9)),0,IF($F$2=1,IF($F$53&lt;(INDEX($G$33:$AJ$33,MATCH($E$18,$G$31:$AJ$31))),QNQ$28,QNQ$38),QNQ$28))</f>
        <v>0</v>
      </c>
      <c r="QNT53" s="775">
        <f t="shared" ref="QNT53:QNU53" si="8216">IF(OR(QNR26&lt;$C$18,QNR26&gt;($C$18+9)),0,IF($F$2=1,IF($F$53&lt;(INDEX($G$33:$AJ$33,MATCH($E$18,$G$31:$AJ$31))),QNR$28,QNR$38),QNR$28))</f>
        <v>0</v>
      </c>
      <c r="QNU53" s="775">
        <f t="shared" si="8216"/>
        <v>0</v>
      </c>
      <c r="QNV53" s="775">
        <f t="shared" ref="QNV53" si="8217">IF(OR(QNT26&lt;$C$18,QNT26&gt;($C$18+9)),0,IF($F$2=1,IF($F$53&lt;(INDEX($G$33:$AJ$33,MATCH($E$18,$G$31:$AJ$31))),QNT$28,QNT$38),QNT$28))</f>
        <v>0</v>
      </c>
      <c r="QNW53" s="775">
        <f t="shared" ref="QNW53:QNX53" si="8218">IF(OR(QNU26&lt;$C$18,QNU26&gt;($C$18+9)),0,IF($F$2=1,IF($F$53&lt;(INDEX($G$33:$AJ$33,MATCH($E$18,$G$31:$AJ$31))),QNU$28,QNU$38),QNU$28))</f>
        <v>0</v>
      </c>
      <c r="QNX53" s="775">
        <f t="shared" si="8218"/>
        <v>0</v>
      </c>
      <c r="QNY53" s="775">
        <f t="shared" ref="QNY53" si="8219">IF(OR(QNW26&lt;$C$18,QNW26&gt;($C$18+9)),0,IF($F$2=1,IF($F$53&lt;(INDEX($G$33:$AJ$33,MATCH($E$18,$G$31:$AJ$31))),QNW$28,QNW$38),QNW$28))</f>
        <v>0</v>
      </c>
      <c r="QNZ53" s="775">
        <f t="shared" ref="QNZ53:QOA53" si="8220">IF(OR(QNX26&lt;$C$18,QNX26&gt;($C$18+9)),0,IF($F$2=1,IF($F$53&lt;(INDEX($G$33:$AJ$33,MATCH($E$18,$G$31:$AJ$31))),QNX$28,QNX$38),QNX$28))</f>
        <v>0</v>
      </c>
      <c r="QOA53" s="775">
        <f t="shared" si="8220"/>
        <v>0</v>
      </c>
      <c r="QOB53" s="775">
        <f t="shared" ref="QOB53" si="8221">IF(OR(QNZ26&lt;$C$18,QNZ26&gt;($C$18+9)),0,IF($F$2=1,IF($F$53&lt;(INDEX($G$33:$AJ$33,MATCH($E$18,$G$31:$AJ$31))),QNZ$28,QNZ$38),QNZ$28))</f>
        <v>0</v>
      </c>
      <c r="QOC53" s="775">
        <f t="shared" ref="QOC53:QOD53" si="8222">IF(OR(QOA26&lt;$C$18,QOA26&gt;($C$18+9)),0,IF($F$2=1,IF($F$53&lt;(INDEX($G$33:$AJ$33,MATCH($E$18,$G$31:$AJ$31))),QOA$28,QOA$38),QOA$28))</f>
        <v>0</v>
      </c>
      <c r="QOD53" s="775">
        <f t="shared" si="8222"/>
        <v>0</v>
      </c>
      <c r="QOE53" s="775">
        <f t="shared" ref="QOE53" si="8223">IF(OR(QOC26&lt;$C$18,QOC26&gt;($C$18+9)),0,IF($F$2=1,IF($F$53&lt;(INDEX($G$33:$AJ$33,MATCH($E$18,$G$31:$AJ$31))),QOC$28,QOC$38),QOC$28))</f>
        <v>0</v>
      </c>
      <c r="QOF53" s="775">
        <f t="shared" ref="QOF53:QOG53" si="8224">IF(OR(QOD26&lt;$C$18,QOD26&gt;($C$18+9)),0,IF($F$2=1,IF($F$53&lt;(INDEX($G$33:$AJ$33,MATCH($E$18,$G$31:$AJ$31))),QOD$28,QOD$38),QOD$28))</f>
        <v>0</v>
      </c>
      <c r="QOG53" s="775">
        <f t="shared" si="8224"/>
        <v>0</v>
      </c>
      <c r="QOH53" s="775">
        <f t="shared" ref="QOH53" si="8225">IF(OR(QOF26&lt;$C$18,QOF26&gt;($C$18+9)),0,IF($F$2=1,IF($F$53&lt;(INDEX($G$33:$AJ$33,MATCH($E$18,$G$31:$AJ$31))),QOF$28,QOF$38),QOF$28))</f>
        <v>0</v>
      </c>
      <c r="QOI53" s="775">
        <f t="shared" ref="QOI53:QOJ53" si="8226">IF(OR(QOG26&lt;$C$18,QOG26&gt;($C$18+9)),0,IF($F$2=1,IF($F$53&lt;(INDEX($G$33:$AJ$33,MATCH($E$18,$G$31:$AJ$31))),QOG$28,QOG$38),QOG$28))</f>
        <v>0</v>
      </c>
      <c r="QOJ53" s="775">
        <f t="shared" si="8226"/>
        <v>0</v>
      </c>
      <c r="QOK53" s="775">
        <f t="shared" ref="QOK53" si="8227">IF(OR(QOI26&lt;$C$18,QOI26&gt;($C$18+9)),0,IF($F$2=1,IF($F$53&lt;(INDEX($G$33:$AJ$33,MATCH($E$18,$G$31:$AJ$31))),QOI$28,QOI$38),QOI$28))</f>
        <v>0</v>
      </c>
      <c r="QOL53" s="775">
        <f t="shared" ref="QOL53:QOM53" si="8228">IF(OR(QOJ26&lt;$C$18,QOJ26&gt;($C$18+9)),0,IF($F$2=1,IF($F$53&lt;(INDEX($G$33:$AJ$33,MATCH($E$18,$G$31:$AJ$31))),QOJ$28,QOJ$38),QOJ$28))</f>
        <v>0</v>
      </c>
      <c r="QOM53" s="775">
        <f t="shared" si="8228"/>
        <v>0</v>
      </c>
      <c r="QON53" s="775">
        <f t="shared" ref="QON53" si="8229">IF(OR(QOL26&lt;$C$18,QOL26&gt;($C$18+9)),0,IF($F$2=1,IF($F$53&lt;(INDEX($G$33:$AJ$33,MATCH($E$18,$G$31:$AJ$31))),QOL$28,QOL$38),QOL$28))</f>
        <v>0</v>
      </c>
      <c r="QOO53" s="775">
        <f t="shared" ref="QOO53:QOP53" si="8230">IF(OR(QOM26&lt;$C$18,QOM26&gt;($C$18+9)),0,IF($F$2=1,IF($F$53&lt;(INDEX($G$33:$AJ$33,MATCH($E$18,$G$31:$AJ$31))),QOM$28,QOM$38),QOM$28))</f>
        <v>0</v>
      </c>
      <c r="QOP53" s="775">
        <f t="shared" si="8230"/>
        <v>0</v>
      </c>
      <c r="QOQ53" s="775">
        <f t="shared" ref="QOQ53" si="8231">IF(OR(QOO26&lt;$C$18,QOO26&gt;($C$18+9)),0,IF($F$2=1,IF($F$53&lt;(INDEX($G$33:$AJ$33,MATCH($E$18,$G$31:$AJ$31))),QOO$28,QOO$38),QOO$28))</f>
        <v>0</v>
      </c>
      <c r="QOR53" s="775">
        <f t="shared" ref="QOR53:QOS53" si="8232">IF(OR(QOP26&lt;$C$18,QOP26&gt;($C$18+9)),0,IF($F$2=1,IF($F$53&lt;(INDEX($G$33:$AJ$33,MATCH($E$18,$G$31:$AJ$31))),QOP$28,QOP$38),QOP$28))</f>
        <v>0</v>
      </c>
      <c r="QOS53" s="775">
        <f t="shared" si="8232"/>
        <v>0</v>
      </c>
      <c r="QOT53" s="775">
        <f t="shared" ref="QOT53" si="8233">IF(OR(QOR26&lt;$C$18,QOR26&gt;($C$18+9)),0,IF($F$2=1,IF($F$53&lt;(INDEX($G$33:$AJ$33,MATCH($E$18,$G$31:$AJ$31))),QOR$28,QOR$38),QOR$28))</f>
        <v>0</v>
      </c>
      <c r="QOU53" s="775">
        <f t="shared" ref="QOU53:QOV53" si="8234">IF(OR(QOS26&lt;$C$18,QOS26&gt;($C$18+9)),0,IF($F$2=1,IF($F$53&lt;(INDEX($G$33:$AJ$33,MATCH($E$18,$G$31:$AJ$31))),QOS$28,QOS$38),QOS$28))</f>
        <v>0</v>
      </c>
      <c r="QOV53" s="775">
        <f t="shared" si="8234"/>
        <v>0</v>
      </c>
      <c r="QOW53" s="775">
        <f t="shared" ref="QOW53" si="8235">IF(OR(QOU26&lt;$C$18,QOU26&gt;($C$18+9)),0,IF($F$2=1,IF($F$53&lt;(INDEX($G$33:$AJ$33,MATCH($E$18,$G$31:$AJ$31))),QOU$28,QOU$38),QOU$28))</f>
        <v>0</v>
      </c>
      <c r="QOX53" s="775">
        <f t="shared" ref="QOX53:QOY53" si="8236">IF(OR(QOV26&lt;$C$18,QOV26&gt;($C$18+9)),0,IF($F$2=1,IF($F$53&lt;(INDEX($G$33:$AJ$33,MATCH($E$18,$G$31:$AJ$31))),QOV$28,QOV$38),QOV$28))</f>
        <v>0</v>
      </c>
      <c r="QOY53" s="775">
        <f t="shared" si="8236"/>
        <v>0</v>
      </c>
      <c r="QOZ53" s="775">
        <f t="shared" ref="QOZ53" si="8237">IF(OR(QOX26&lt;$C$18,QOX26&gt;($C$18+9)),0,IF($F$2=1,IF($F$53&lt;(INDEX($G$33:$AJ$33,MATCH($E$18,$G$31:$AJ$31))),QOX$28,QOX$38),QOX$28))</f>
        <v>0</v>
      </c>
      <c r="QPA53" s="775">
        <f t="shared" ref="QPA53:QPB53" si="8238">IF(OR(QOY26&lt;$C$18,QOY26&gt;($C$18+9)),0,IF($F$2=1,IF($F$53&lt;(INDEX($G$33:$AJ$33,MATCH($E$18,$G$31:$AJ$31))),QOY$28,QOY$38),QOY$28))</f>
        <v>0</v>
      </c>
      <c r="QPB53" s="775">
        <f t="shared" si="8238"/>
        <v>0</v>
      </c>
      <c r="QPC53" s="775">
        <f t="shared" ref="QPC53" si="8239">IF(OR(QPA26&lt;$C$18,QPA26&gt;($C$18+9)),0,IF($F$2=1,IF($F$53&lt;(INDEX($G$33:$AJ$33,MATCH($E$18,$G$31:$AJ$31))),QPA$28,QPA$38),QPA$28))</f>
        <v>0</v>
      </c>
      <c r="QPD53" s="775">
        <f t="shared" ref="QPD53:QPE53" si="8240">IF(OR(QPB26&lt;$C$18,QPB26&gt;($C$18+9)),0,IF($F$2=1,IF($F$53&lt;(INDEX($G$33:$AJ$33,MATCH($E$18,$G$31:$AJ$31))),QPB$28,QPB$38),QPB$28))</f>
        <v>0</v>
      </c>
      <c r="QPE53" s="775">
        <f t="shared" si="8240"/>
        <v>0</v>
      </c>
      <c r="QPF53" s="775">
        <f t="shared" ref="QPF53" si="8241">IF(OR(QPD26&lt;$C$18,QPD26&gt;($C$18+9)),0,IF($F$2=1,IF($F$53&lt;(INDEX($G$33:$AJ$33,MATCH($E$18,$G$31:$AJ$31))),QPD$28,QPD$38),QPD$28))</f>
        <v>0</v>
      </c>
      <c r="QPG53" s="775">
        <f t="shared" ref="QPG53:QPH53" si="8242">IF(OR(QPE26&lt;$C$18,QPE26&gt;($C$18+9)),0,IF($F$2=1,IF($F$53&lt;(INDEX($G$33:$AJ$33,MATCH($E$18,$G$31:$AJ$31))),QPE$28,QPE$38),QPE$28))</f>
        <v>0</v>
      </c>
      <c r="QPH53" s="775">
        <f t="shared" si="8242"/>
        <v>0</v>
      </c>
      <c r="QPI53" s="775">
        <f t="shared" ref="QPI53" si="8243">IF(OR(QPG26&lt;$C$18,QPG26&gt;($C$18+9)),0,IF($F$2=1,IF($F$53&lt;(INDEX($G$33:$AJ$33,MATCH($E$18,$G$31:$AJ$31))),QPG$28,QPG$38),QPG$28))</f>
        <v>0</v>
      </c>
      <c r="QPJ53" s="775">
        <f t="shared" ref="QPJ53:QPK53" si="8244">IF(OR(QPH26&lt;$C$18,QPH26&gt;($C$18+9)),0,IF($F$2=1,IF($F$53&lt;(INDEX($G$33:$AJ$33,MATCH($E$18,$G$31:$AJ$31))),QPH$28,QPH$38),QPH$28))</f>
        <v>0</v>
      </c>
      <c r="QPK53" s="775">
        <f t="shared" si="8244"/>
        <v>0</v>
      </c>
      <c r="QPL53" s="775">
        <f t="shared" ref="QPL53" si="8245">IF(OR(QPJ26&lt;$C$18,QPJ26&gt;($C$18+9)),0,IF($F$2=1,IF($F$53&lt;(INDEX($G$33:$AJ$33,MATCH($E$18,$G$31:$AJ$31))),QPJ$28,QPJ$38),QPJ$28))</f>
        <v>0</v>
      </c>
      <c r="QPM53" s="775">
        <f t="shared" ref="QPM53:QPN53" si="8246">IF(OR(QPK26&lt;$C$18,QPK26&gt;($C$18+9)),0,IF($F$2=1,IF($F$53&lt;(INDEX($G$33:$AJ$33,MATCH($E$18,$G$31:$AJ$31))),QPK$28,QPK$38),QPK$28))</f>
        <v>0</v>
      </c>
      <c r="QPN53" s="775">
        <f t="shared" si="8246"/>
        <v>0</v>
      </c>
      <c r="QPO53" s="775">
        <f t="shared" ref="QPO53" si="8247">IF(OR(QPM26&lt;$C$18,QPM26&gt;($C$18+9)),0,IF($F$2=1,IF($F$53&lt;(INDEX($G$33:$AJ$33,MATCH($E$18,$G$31:$AJ$31))),QPM$28,QPM$38),QPM$28))</f>
        <v>0</v>
      </c>
      <c r="QPP53" s="775">
        <f t="shared" ref="QPP53:QPQ53" si="8248">IF(OR(QPN26&lt;$C$18,QPN26&gt;($C$18+9)),0,IF($F$2=1,IF($F$53&lt;(INDEX($G$33:$AJ$33,MATCH($E$18,$G$31:$AJ$31))),QPN$28,QPN$38),QPN$28))</f>
        <v>0</v>
      </c>
      <c r="QPQ53" s="775">
        <f t="shared" si="8248"/>
        <v>0</v>
      </c>
      <c r="QPR53" s="775">
        <f t="shared" ref="QPR53" si="8249">IF(OR(QPP26&lt;$C$18,QPP26&gt;($C$18+9)),0,IF($F$2=1,IF($F$53&lt;(INDEX($G$33:$AJ$33,MATCH($E$18,$G$31:$AJ$31))),QPP$28,QPP$38),QPP$28))</f>
        <v>0</v>
      </c>
      <c r="QPS53" s="775">
        <f t="shared" ref="QPS53:QPT53" si="8250">IF(OR(QPQ26&lt;$C$18,QPQ26&gt;($C$18+9)),0,IF($F$2=1,IF($F$53&lt;(INDEX($G$33:$AJ$33,MATCH($E$18,$G$31:$AJ$31))),QPQ$28,QPQ$38),QPQ$28))</f>
        <v>0</v>
      </c>
      <c r="QPT53" s="775">
        <f t="shared" si="8250"/>
        <v>0</v>
      </c>
      <c r="QPU53" s="775">
        <f t="shared" ref="QPU53" si="8251">IF(OR(QPS26&lt;$C$18,QPS26&gt;($C$18+9)),0,IF($F$2=1,IF($F$53&lt;(INDEX($G$33:$AJ$33,MATCH($E$18,$G$31:$AJ$31))),QPS$28,QPS$38),QPS$28))</f>
        <v>0</v>
      </c>
      <c r="QPV53" s="775">
        <f t="shared" ref="QPV53:QPW53" si="8252">IF(OR(QPT26&lt;$C$18,QPT26&gt;($C$18+9)),0,IF($F$2=1,IF($F$53&lt;(INDEX($G$33:$AJ$33,MATCH($E$18,$G$31:$AJ$31))),QPT$28,QPT$38),QPT$28))</f>
        <v>0</v>
      </c>
      <c r="QPW53" s="775">
        <f t="shared" si="8252"/>
        <v>0</v>
      </c>
      <c r="QPX53" s="775">
        <f t="shared" ref="QPX53" si="8253">IF(OR(QPV26&lt;$C$18,QPV26&gt;($C$18+9)),0,IF($F$2=1,IF($F$53&lt;(INDEX($G$33:$AJ$33,MATCH($E$18,$G$31:$AJ$31))),QPV$28,QPV$38),QPV$28))</f>
        <v>0</v>
      </c>
      <c r="QPY53" s="775">
        <f t="shared" ref="QPY53:QPZ53" si="8254">IF(OR(QPW26&lt;$C$18,QPW26&gt;($C$18+9)),0,IF($F$2=1,IF($F$53&lt;(INDEX($G$33:$AJ$33,MATCH($E$18,$G$31:$AJ$31))),QPW$28,QPW$38),QPW$28))</f>
        <v>0</v>
      </c>
      <c r="QPZ53" s="775">
        <f t="shared" si="8254"/>
        <v>0</v>
      </c>
      <c r="QQA53" s="775">
        <f t="shared" ref="QQA53" si="8255">IF(OR(QPY26&lt;$C$18,QPY26&gt;($C$18+9)),0,IF($F$2=1,IF($F$53&lt;(INDEX($G$33:$AJ$33,MATCH($E$18,$G$31:$AJ$31))),QPY$28,QPY$38),QPY$28))</f>
        <v>0</v>
      </c>
      <c r="QQB53" s="775">
        <f t="shared" ref="QQB53:QQC53" si="8256">IF(OR(QPZ26&lt;$C$18,QPZ26&gt;($C$18+9)),0,IF($F$2=1,IF($F$53&lt;(INDEX($G$33:$AJ$33,MATCH($E$18,$G$31:$AJ$31))),QPZ$28,QPZ$38),QPZ$28))</f>
        <v>0</v>
      </c>
      <c r="QQC53" s="775">
        <f t="shared" si="8256"/>
        <v>0</v>
      </c>
      <c r="QQD53" s="775">
        <f t="shared" ref="QQD53" si="8257">IF(OR(QQB26&lt;$C$18,QQB26&gt;($C$18+9)),0,IF($F$2=1,IF($F$53&lt;(INDEX($G$33:$AJ$33,MATCH($E$18,$G$31:$AJ$31))),QQB$28,QQB$38),QQB$28))</f>
        <v>0</v>
      </c>
      <c r="QQE53" s="775">
        <f t="shared" ref="QQE53:QQF53" si="8258">IF(OR(QQC26&lt;$C$18,QQC26&gt;($C$18+9)),0,IF($F$2=1,IF($F$53&lt;(INDEX($G$33:$AJ$33,MATCH($E$18,$G$31:$AJ$31))),QQC$28,QQC$38),QQC$28))</f>
        <v>0</v>
      </c>
      <c r="QQF53" s="775">
        <f t="shared" si="8258"/>
        <v>0</v>
      </c>
      <c r="QQG53" s="775">
        <f t="shared" ref="QQG53" si="8259">IF(OR(QQE26&lt;$C$18,QQE26&gt;($C$18+9)),0,IF($F$2=1,IF($F$53&lt;(INDEX($G$33:$AJ$33,MATCH($E$18,$G$31:$AJ$31))),QQE$28,QQE$38),QQE$28))</f>
        <v>0</v>
      </c>
      <c r="QQH53" s="775">
        <f t="shared" ref="QQH53:QQI53" si="8260">IF(OR(QQF26&lt;$C$18,QQF26&gt;($C$18+9)),0,IF($F$2=1,IF($F$53&lt;(INDEX($G$33:$AJ$33,MATCH($E$18,$G$31:$AJ$31))),QQF$28,QQF$38),QQF$28))</f>
        <v>0</v>
      </c>
      <c r="QQI53" s="775">
        <f t="shared" si="8260"/>
        <v>0</v>
      </c>
      <c r="QQJ53" s="775">
        <f t="shared" ref="QQJ53" si="8261">IF(OR(QQH26&lt;$C$18,QQH26&gt;($C$18+9)),0,IF($F$2=1,IF($F$53&lt;(INDEX($G$33:$AJ$33,MATCH($E$18,$G$31:$AJ$31))),QQH$28,QQH$38),QQH$28))</f>
        <v>0</v>
      </c>
      <c r="QQK53" s="775">
        <f t="shared" ref="QQK53:QQL53" si="8262">IF(OR(QQI26&lt;$C$18,QQI26&gt;($C$18+9)),0,IF($F$2=1,IF($F$53&lt;(INDEX($G$33:$AJ$33,MATCH($E$18,$G$31:$AJ$31))),QQI$28,QQI$38),QQI$28))</f>
        <v>0</v>
      </c>
      <c r="QQL53" s="775">
        <f t="shared" si="8262"/>
        <v>0</v>
      </c>
      <c r="QQM53" s="775">
        <f t="shared" ref="QQM53" si="8263">IF(OR(QQK26&lt;$C$18,QQK26&gt;($C$18+9)),0,IF($F$2=1,IF($F$53&lt;(INDEX($G$33:$AJ$33,MATCH($E$18,$G$31:$AJ$31))),QQK$28,QQK$38),QQK$28))</f>
        <v>0</v>
      </c>
      <c r="QQN53" s="775">
        <f t="shared" ref="QQN53:QQO53" si="8264">IF(OR(QQL26&lt;$C$18,QQL26&gt;($C$18+9)),0,IF($F$2=1,IF($F$53&lt;(INDEX($G$33:$AJ$33,MATCH($E$18,$G$31:$AJ$31))),QQL$28,QQL$38),QQL$28))</f>
        <v>0</v>
      </c>
      <c r="QQO53" s="775">
        <f t="shared" si="8264"/>
        <v>0</v>
      </c>
      <c r="QQP53" s="775">
        <f t="shared" ref="QQP53" si="8265">IF(OR(QQN26&lt;$C$18,QQN26&gt;($C$18+9)),0,IF($F$2=1,IF($F$53&lt;(INDEX($G$33:$AJ$33,MATCH($E$18,$G$31:$AJ$31))),QQN$28,QQN$38),QQN$28))</f>
        <v>0</v>
      </c>
      <c r="QQQ53" s="775">
        <f t="shared" ref="QQQ53:QQR53" si="8266">IF(OR(QQO26&lt;$C$18,QQO26&gt;($C$18+9)),0,IF($F$2=1,IF($F$53&lt;(INDEX($G$33:$AJ$33,MATCH($E$18,$G$31:$AJ$31))),QQO$28,QQO$38),QQO$28))</f>
        <v>0</v>
      </c>
      <c r="QQR53" s="775">
        <f t="shared" si="8266"/>
        <v>0</v>
      </c>
      <c r="QQS53" s="775">
        <f t="shared" ref="QQS53" si="8267">IF(OR(QQQ26&lt;$C$18,QQQ26&gt;($C$18+9)),0,IF($F$2=1,IF($F$53&lt;(INDEX($G$33:$AJ$33,MATCH($E$18,$G$31:$AJ$31))),QQQ$28,QQQ$38),QQQ$28))</f>
        <v>0</v>
      </c>
      <c r="QQT53" s="775">
        <f t="shared" ref="QQT53:QQU53" si="8268">IF(OR(QQR26&lt;$C$18,QQR26&gt;($C$18+9)),0,IF($F$2=1,IF($F$53&lt;(INDEX($G$33:$AJ$33,MATCH($E$18,$G$31:$AJ$31))),QQR$28,QQR$38),QQR$28))</f>
        <v>0</v>
      </c>
      <c r="QQU53" s="775">
        <f t="shared" si="8268"/>
        <v>0</v>
      </c>
      <c r="QQV53" s="775">
        <f t="shared" ref="QQV53" si="8269">IF(OR(QQT26&lt;$C$18,QQT26&gt;($C$18+9)),0,IF($F$2=1,IF($F$53&lt;(INDEX($G$33:$AJ$33,MATCH($E$18,$G$31:$AJ$31))),QQT$28,QQT$38),QQT$28))</f>
        <v>0</v>
      </c>
      <c r="QQW53" s="775">
        <f t="shared" ref="QQW53:QQX53" si="8270">IF(OR(QQU26&lt;$C$18,QQU26&gt;($C$18+9)),0,IF($F$2=1,IF($F$53&lt;(INDEX($G$33:$AJ$33,MATCH($E$18,$G$31:$AJ$31))),QQU$28,QQU$38),QQU$28))</f>
        <v>0</v>
      </c>
      <c r="QQX53" s="775">
        <f t="shared" si="8270"/>
        <v>0</v>
      </c>
      <c r="QQY53" s="775">
        <f t="shared" ref="QQY53" si="8271">IF(OR(QQW26&lt;$C$18,QQW26&gt;($C$18+9)),0,IF($F$2=1,IF($F$53&lt;(INDEX($G$33:$AJ$33,MATCH($E$18,$G$31:$AJ$31))),QQW$28,QQW$38),QQW$28))</f>
        <v>0</v>
      </c>
      <c r="QQZ53" s="775">
        <f t="shared" ref="QQZ53:QRA53" si="8272">IF(OR(QQX26&lt;$C$18,QQX26&gt;($C$18+9)),0,IF($F$2=1,IF($F$53&lt;(INDEX($G$33:$AJ$33,MATCH($E$18,$G$31:$AJ$31))),QQX$28,QQX$38),QQX$28))</f>
        <v>0</v>
      </c>
      <c r="QRA53" s="775">
        <f t="shared" si="8272"/>
        <v>0</v>
      </c>
      <c r="QRB53" s="775">
        <f t="shared" ref="QRB53" si="8273">IF(OR(QQZ26&lt;$C$18,QQZ26&gt;($C$18+9)),0,IF($F$2=1,IF($F$53&lt;(INDEX($G$33:$AJ$33,MATCH($E$18,$G$31:$AJ$31))),QQZ$28,QQZ$38),QQZ$28))</f>
        <v>0</v>
      </c>
      <c r="QRC53" s="775">
        <f t="shared" ref="QRC53:QRD53" si="8274">IF(OR(QRA26&lt;$C$18,QRA26&gt;($C$18+9)),0,IF($F$2=1,IF($F$53&lt;(INDEX($G$33:$AJ$33,MATCH($E$18,$G$31:$AJ$31))),QRA$28,QRA$38),QRA$28))</f>
        <v>0</v>
      </c>
      <c r="QRD53" s="775">
        <f t="shared" si="8274"/>
        <v>0</v>
      </c>
      <c r="QRE53" s="775">
        <f t="shared" ref="QRE53" si="8275">IF(OR(QRC26&lt;$C$18,QRC26&gt;($C$18+9)),0,IF($F$2=1,IF($F$53&lt;(INDEX($G$33:$AJ$33,MATCH($E$18,$G$31:$AJ$31))),QRC$28,QRC$38),QRC$28))</f>
        <v>0</v>
      </c>
      <c r="QRF53" s="775">
        <f t="shared" ref="QRF53:QRG53" si="8276">IF(OR(QRD26&lt;$C$18,QRD26&gt;($C$18+9)),0,IF($F$2=1,IF($F$53&lt;(INDEX($G$33:$AJ$33,MATCH($E$18,$G$31:$AJ$31))),QRD$28,QRD$38),QRD$28))</f>
        <v>0</v>
      </c>
      <c r="QRG53" s="775">
        <f t="shared" si="8276"/>
        <v>0</v>
      </c>
      <c r="QRH53" s="775">
        <f t="shared" ref="QRH53" si="8277">IF(OR(QRF26&lt;$C$18,QRF26&gt;($C$18+9)),0,IF($F$2=1,IF($F$53&lt;(INDEX($G$33:$AJ$33,MATCH($E$18,$G$31:$AJ$31))),QRF$28,QRF$38),QRF$28))</f>
        <v>0</v>
      </c>
      <c r="QRI53" s="775">
        <f t="shared" ref="QRI53:QRJ53" si="8278">IF(OR(QRG26&lt;$C$18,QRG26&gt;($C$18+9)),0,IF($F$2=1,IF($F$53&lt;(INDEX($G$33:$AJ$33,MATCH($E$18,$G$31:$AJ$31))),QRG$28,QRG$38),QRG$28))</f>
        <v>0</v>
      </c>
      <c r="QRJ53" s="775">
        <f t="shared" si="8278"/>
        <v>0</v>
      </c>
      <c r="QRK53" s="775">
        <f t="shared" ref="QRK53" si="8279">IF(OR(QRI26&lt;$C$18,QRI26&gt;($C$18+9)),0,IF($F$2=1,IF($F$53&lt;(INDEX($G$33:$AJ$33,MATCH($E$18,$G$31:$AJ$31))),QRI$28,QRI$38),QRI$28))</f>
        <v>0</v>
      </c>
      <c r="QRL53" s="775">
        <f t="shared" ref="QRL53:QRM53" si="8280">IF(OR(QRJ26&lt;$C$18,QRJ26&gt;($C$18+9)),0,IF($F$2=1,IF($F$53&lt;(INDEX($G$33:$AJ$33,MATCH($E$18,$G$31:$AJ$31))),QRJ$28,QRJ$38),QRJ$28))</f>
        <v>0</v>
      </c>
      <c r="QRM53" s="775">
        <f t="shared" si="8280"/>
        <v>0</v>
      </c>
      <c r="QRN53" s="775">
        <f t="shared" ref="QRN53" si="8281">IF(OR(QRL26&lt;$C$18,QRL26&gt;($C$18+9)),0,IF($F$2=1,IF($F$53&lt;(INDEX($G$33:$AJ$33,MATCH($E$18,$G$31:$AJ$31))),QRL$28,QRL$38),QRL$28))</f>
        <v>0</v>
      </c>
      <c r="QRO53" s="775">
        <f t="shared" ref="QRO53:QRP53" si="8282">IF(OR(QRM26&lt;$C$18,QRM26&gt;($C$18+9)),0,IF($F$2=1,IF($F$53&lt;(INDEX($G$33:$AJ$33,MATCH($E$18,$G$31:$AJ$31))),QRM$28,QRM$38),QRM$28))</f>
        <v>0</v>
      </c>
      <c r="QRP53" s="775">
        <f t="shared" si="8282"/>
        <v>0</v>
      </c>
      <c r="QRQ53" s="775">
        <f t="shared" ref="QRQ53" si="8283">IF(OR(QRO26&lt;$C$18,QRO26&gt;($C$18+9)),0,IF($F$2=1,IF($F$53&lt;(INDEX($G$33:$AJ$33,MATCH($E$18,$G$31:$AJ$31))),QRO$28,QRO$38),QRO$28))</f>
        <v>0</v>
      </c>
      <c r="QRR53" s="775">
        <f t="shared" ref="QRR53:QRS53" si="8284">IF(OR(QRP26&lt;$C$18,QRP26&gt;($C$18+9)),0,IF($F$2=1,IF($F$53&lt;(INDEX($G$33:$AJ$33,MATCH($E$18,$G$31:$AJ$31))),QRP$28,QRP$38),QRP$28))</f>
        <v>0</v>
      </c>
      <c r="QRS53" s="775">
        <f t="shared" si="8284"/>
        <v>0</v>
      </c>
      <c r="QRT53" s="775">
        <f t="shared" ref="QRT53" si="8285">IF(OR(QRR26&lt;$C$18,QRR26&gt;($C$18+9)),0,IF($F$2=1,IF($F$53&lt;(INDEX($G$33:$AJ$33,MATCH($E$18,$G$31:$AJ$31))),QRR$28,QRR$38),QRR$28))</f>
        <v>0</v>
      </c>
      <c r="QRU53" s="775">
        <f t="shared" ref="QRU53:QRV53" si="8286">IF(OR(QRS26&lt;$C$18,QRS26&gt;($C$18+9)),0,IF($F$2=1,IF($F$53&lt;(INDEX($G$33:$AJ$33,MATCH($E$18,$G$31:$AJ$31))),QRS$28,QRS$38),QRS$28))</f>
        <v>0</v>
      </c>
      <c r="QRV53" s="775">
        <f t="shared" si="8286"/>
        <v>0</v>
      </c>
      <c r="QRW53" s="775">
        <f t="shared" ref="QRW53" si="8287">IF(OR(QRU26&lt;$C$18,QRU26&gt;($C$18+9)),0,IF($F$2=1,IF($F$53&lt;(INDEX($G$33:$AJ$33,MATCH($E$18,$G$31:$AJ$31))),QRU$28,QRU$38),QRU$28))</f>
        <v>0</v>
      </c>
      <c r="QRX53" s="775">
        <f t="shared" ref="QRX53:QRY53" si="8288">IF(OR(QRV26&lt;$C$18,QRV26&gt;($C$18+9)),0,IF($F$2=1,IF($F$53&lt;(INDEX($G$33:$AJ$33,MATCH($E$18,$G$31:$AJ$31))),QRV$28,QRV$38),QRV$28))</f>
        <v>0</v>
      </c>
      <c r="QRY53" s="775">
        <f t="shared" si="8288"/>
        <v>0</v>
      </c>
      <c r="QRZ53" s="775">
        <f t="shared" ref="QRZ53" si="8289">IF(OR(QRX26&lt;$C$18,QRX26&gt;($C$18+9)),0,IF($F$2=1,IF($F$53&lt;(INDEX($G$33:$AJ$33,MATCH($E$18,$G$31:$AJ$31))),QRX$28,QRX$38),QRX$28))</f>
        <v>0</v>
      </c>
      <c r="QSA53" s="775">
        <f t="shared" ref="QSA53:QSB53" si="8290">IF(OR(QRY26&lt;$C$18,QRY26&gt;($C$18+9)),0,IF($F$2=1,IF($F$53&lt;(INDEX($G$33:$AJ$33,MATCH($E$18,$G$31:$AJ$31))),QRY$28,QRY$38),QRY$28))</f>
        <v>0</v>
      </c>
      <c r="QSB53" s="775">
        <f t="shared" si="8290"/>
        <v>0</v>
      </c>
      <c r="QSC53" s="775">
        <f t="shared" ref="QSC53" si="8291">IF(OR(QSA26&lt;$C$18,QSA26&gt;($C$18+9)),0,IF($F$2=1,IF($F$53&lt;(INDEX($G$33:$AJ$33,MATCH($E$18,$G$31:$AJ$31))),QSA$28,QSA$38),QSA$28))</f>
        <v>0</v>
      </c>
      <c r="QSD53" s="775">
        <f t="shared" ref="QSD53:QSE53" si="8292">IF(OR(QSB26&lt;$C$18,QSB26&gt;($C$18+9)),0,IF($F$2=1,IF($F$53&lt;(INDEX($G$33:$AJ$33,MATCH($E$18,$G$31:$AJ$31))),QSB$28,QSB$38),QSB$28))</f>
        <v>0</v>
      </c>
      <c r="QSE53" s="775">
        <f t="shared" si="8292"/>
        <v>0</v>
      </c>
      <c r="QSF53" s="775">
        <f t="shared" ref="QSF53" si="8293">IF(OR(QSD26&lt;$C$18,QSD26&gt;($C$18+9)),0,IF($F$2=1,IF($F$53&lt;(INDEX($G$33:$AJ$33,MATCH($E$18,$G$31:$AJ$31))),QSD$28,QSD$38),QSD$28))</f>
        <v>0</v>
      </c>
      <c r="QSG53" s="775">
        <f t="shared" ref="QSG53:QSH53" si="8294">IF(OR(QSE26&lt;$C$18,QSE26&gt;($C$18+9)),0,IF($F$2=1,IF($F$53&lt;(INDEX($G$33:$AJ$33,MATCH($E$18,$G$31:$AJ$31))),QSE$28,QSE$38),QSE$28))</f>
        <v>0</v>
      </c>
      <c r="QSH53" s="775">
        <f t="shared" si="8294"/>
        <v>0</v>
      </c>
      <c r="QSI53" s="775">
        <f t="shared" ref="QSI53" si="8295">IF(OR(QSG26&lt;$C$18,QSG26&gt;($C$18+9)),0,IF($F$2=1,IF($F$53&lt;(INDEX($G$33:$AJ$33,MATCH($E$18,$G$31:$AJ$31))),QSG$28,QSG$38),QSG$28))</f>
        <v>0</v>
      </c>
      <c r="QSJ53" s="775">
        <f t="shared" ref="QSJ53:QSK53" si="8296">IF(OR(QSH26&lt;$C$18,QSH26&gt;($C$18+9)),0,IF($F$2=1,IF($F$53&lt;(INDEX($G$33:$AJ$33,MATCH($E$18,$G$31:$AJ$31))),QSH$28,QSH$38),QSH$28))</f>
        <v>0</v>
      </c>
      <c r="QSK53" s="775">
        <f t="shared" si="8296"/>
        <v>0</v>
      </c>
      <c r="QSL53" s="775">
        <f t="shared" ref="QSL53" si="8297">IF(OR(QSJ26&lt;$C$18,QSJ26&gt;($C$18+9)),0,IF($F$2=1,IF($F$53&lt;(INDEX($G$33:$AJ$33,MATCH($E$18,$G$31:$AJ$31))),QSJ$28,QSJ$38),QSJ$28))</f>
        <v>0</v>
      </c>
      <c r="QSM53" s="775">
        <f t="shared" ref="QSM53:QSN53" si="8298">IF(OR(QSK26&lt;$C$18,QSK26&gt;($C$18+9)),0,IF($F$2=1,IF($F$53&lt;(INDEX($G$33:$AJ$33,MATCH($E$18,$G$31:$AJ$31))),QSK$28,QSK$38),QSK$28))</f>
        <v>0</v>
      </c>
      <c r="QSN53" s="775">
        <f t="shared" si="8298"/>
        <v>0</v>
      </c>
      <c r="QSO53" s="775">
        <f t="shared" ref="QSO53" si="8299">IF(OR(QSM26&lt;$C$18,QSM26&gt;($C$18+9)),0,IF($F$2=1,IF($F$53&lt;(INDEX($G$33:$AJ$33,MATCH($E$18,$G$31:$AJ$31))),QSM$28,QSM$38),QSM$28))</f>
        <v>0</v>
      </c>
      <c r="QSP53" s="775">
        <f t="shared" ref="QSP53:QSQ53" si="8300">IF(OR(QSN26&lt;$C$18,QSN26&gt;($C$18+9)),0,IF($F$2=1,IF($F$53&lt;(INDEX($G$33:$AJ$33,MATCH($E$18,$G$31:$AJ$31))),QSN$28,QSN$38),QSN$28))</f>
        <v>0</v>
      </c>
      <c r="QSQ53" s="775">
        <f t="shared" si="8300"/>
        <v>0</v>
      </c>
      <c r="QSR53" s="775">
        <f t="shared" ref="QSR53" si="8301">IF(OR(QSP26&lt;$C$18,QSP26&gt;($C$18+9)),0,IF($F$2=1,IF($F$53&lt;(INDEX($G$33:$AJ$33,MATCH($E$18,$G$31:$AJ$31))),QSP$28,QSP$38),QSP$28))</f>
        <v>0</v>
      </c>
      <c r="QSS53" s="775">
        <f t="shared" ref="QSS53:QST53" si="8302">IF(OR(QSQ26&lt;$C$18,QSQ26&gt;($C$18+9)),0,IF($F$2=1,IF($F$53&lt;(INDEX($G$33:$AJ$33,MATCH($E$18,$G$31:$AJ$31))),QSQ$28,QSQ$38),QSQ$28))</f>
        <v>0</v>
      </c>
      <c r="QST53" s="775">
        <f t="shared" si="8302"/>
        <v>0</v>
      </c>
      <c r="QSU53" s="775">
        <f t="shared" ref="QSU53" si="8303">IF(OR(QSS26&lt;$C$18,QSS26&gt;($C$18+9)),0,IF($F$2=1,IF($F$53&lt;(INDEX($G$33:$AJ$33,MATCH($E$18,$G$31:$AJ$31))),QSS$28,QSS$38),QSS$28))</f>
        <v>0</v>
      </c>
      <c r="QSV53" s="775">
        <f t="shared" ref="QSV53:QSW53" si="8304">IF(OR(QST26&lt;$C$18,QST26&gt;($C$18+9)),0,IF($F$2=1,IF($F$53&lt;(INDEX($G$33:$AJ$33,MATCH($E$18,$G$31:$AJ$31))),QST$28,QST$38),QST$28))</f>
        <v>0</v>
      </c>
      <c r="QSW53" s="775">
        <f t="shared" si="8304"/>
        <v>0</v>
      </c>
      <c r="QSX53" s="775">
        <f t="shared" ref="QSX53" si="8305">IF(OR(QSV26&lt;$C$18,QSV26&gt;($C$18+9)),0,IF($F$2=1,IF($F$53&lt;(INDEX($G$33:$AJ$33,MATCH($E$18,$G$31:$AJ$31))),QSV$28,QSV$38),QSV$28))</f>
        <v>0</v>
      </c>
      <c r="QSY53" s="775">
        <f t="shared" ref="QSY53:QSZ53" si="8306">IF(OR(QSW26&lt;$C$18,QSW26&gt;($C$18+9)),0,IF($F$2=1,IF($F$53&lt;(INDEX($G$33:$AJ$33,MATCH($E$18,$G$31:$AJ$31))),QSW$28,QSW$38),QSW$28))</f>
        <v>0</v>
      </c>
      <c r="QSZ53" s="775">
        <f t="shared" si="8306"/>
        <v>0</v>
      </c>
      <c r="QTA53" s="775">
        <f t="shared" ref="QTA53" si="8307">IF(OR(QSY26&lt;$C$18,QSY26&gt;($C$18+9)),0,IF($F$2=1,IF($F$53&lt;(INDEX($G$33:$AJ$33,MATCH($E$18,$G$31:$AJ$31))),QSY$28,QSY$38),QSY$28))</f>
        <v>0</v>
      </c>
      <c r="QTB53" s="775">
        <f t="shared" ref="QTB53:QTC53" si="8308">IF(OR(QSZ26&lt;$C$18,QSZ26&gt;($C$18+9)),0,IF($F$2=1,IF($F$53&lt;(INDEX($G$33:$AJ$33,MATCH($E$18,$G$31:$AJ$31))),QSZ$28,QSZ$38),QSZ$28))</f>
        <v>0</v>
      </c>
      <c r="QTC53" s="775">
        <f t="shared" si="8308"/>
        <v>0</v>
      </c>
      <c r="QTD53" s="775">
        <f t="shared" ref="QTD53" si="8309">IF(OR(QTB26&lt;$C$18,QTB26&gt;($C$18+9)),0,IF($F$2=1,IF($F$53&lt;(INDEX($G$33:$AJ$33,MATCH($E$18,$G$31:$AJ$31))),QTB$28,QTB$38),QTB$28))</f>
        <v>0</v>
      </c>
      <c r="QTE53" s="775">
        <f t="shared" ref="QTE53:QTF53" si="8310">IF(OR(QTC26&lt;$C$18,QTC26&gt;($C$18+9)),0,IF($F$2=1,IF($F$53&lt;(INDEX($G$33:$AJ$33,MATCH($E$18,$G$31:$AJ$31))),QTC$28,QTC$38),QTC$28))</f>
        <v>0</v>
      </c>
      <c r="QTF53" s="775">
        <f t="shared" si="8310"/>
        <v>0</v>
      </c>
      <c r="QTG53" s="775">
        <f t="shared" ref="QTG53" si="8311">IF(OR(QTE26&lt;$C$18,QTE26&gt;($C$18+9)),0,IF($F$2=1,IF($F$53&lt;(INDEX($G$33:$AJ$33,MATCH($E$18,$G$31:$AJ$31))),QTE$28,QTE$38),QTE$28))</f>
        <v>0</v>
      </c>
      <c r="QTH53" s="775">
        <f t="shared" ref="QTH53:QTI53" si="8312">IF(OR(QTF26&lt;$C$18,QTF26&gt;($C$18+9)),0,IF($F$2=1,IF($F$53&lt;(INDEX($G$33:$AJ$33,MATCH($E$18,$G$31:$AJ$31))),QTF$28,QTF$38),QTF$28))</f>
        <v>0</v>
      </c>
      <c r="QTI53" s="775">
        <f t="shared" si="8312"/>
        <v>0</v>
      </c>
      <c r="QTJ53" s="775">
        <f t="shared" ref="QTJ53" si="8313">IF(OR(QTH26&lt;$C$18,QTH26&gt;($C$18+9)),0,IF($F$2=1,IF($F$53&lt;(INDEX($G$33:$AJ$33,MATCH($E$18,$G$31:$AJ$31))),QTH$28,QTH$38),QTH$28))</f>
        <v>0</v>
      </c>
      <c r="QTK53" s="775">
        <f t="shared" ref="QTK53:QTL53" si="8314">IF(OR(QTI26&lt;$C$18,QTI26&gt;($C$18+9)),0,IF($F$2=1,IF($F$53&lt;(INDEX($G$33:$AJ$33,MATCH($E$18,$G$31:$AJ$31))),QTI$28,QTI$38),QTI$28))</f>
        <v>0</v>
      </c>
      <c r="QTL53" s="775">
        <f t="shared" si="8314"/>
        <v>0</v>
      </c>
      <c r="QTM53" s="775">
        <f t="shared" ref="QTM53" si="8315">IF(OR(QTK26&lt;$C$18,QTK26&gt;($C$18+9)),0,IF($F$2=1,IF($F$53&lt;(INDEX($G$33:$AJ$33,MATCH($E$18,$G$31:$AJ$31))),QTK$28,QTK$38),QTK$28))</f>
        <v>0</v>
      </c>
      <c r="QTN53" s="775">
        <f t="shared" ref="QTN53:QTO53" si="8316">IF(OR(QTL26&lt;$C$18,QTL26&gt;($C$18+9)),0,IF($F$2=1,IF($F$53&lt;(INDEX($G$33:$AJ$33,MATCH($E$18,$G$31:$AJ$31))),QTL$28,QTL$38),QTL$28))</f>
        <v>0</v>
      </c>
      <c r="QTO53" s="775">
        <f t="shared" si="8316"/>
        <v>0</v>
      </c>
      <c r="QTP53" s="775">
        <f t="shared" ref="QTP53" si="8317">IF(OR(QTN26&lt;$C$18,QTN26&gt;($C$18+9)),0,IF($F$2=1,IF($F$53&lt;(INDEX($G$33:$AJ$33,MATCH($E$18,$G$31:$AJ$31))),QTN$28,QTN$38),QTN$28))</f>
        <v>0</v>
      </c>
      <c r="QTQ53" s="775">
        <f t="shared" ref="QTQ53:QTR53" si="8318">IF(OR(QTO26&lt;$C$18,QTO26&gt;($C$18+9)),0,IF($F$2=1,IF($F$53&lt;(INDEX($G$33:$AJ$33,MATCH($E$18,$G$31:$AJ$31))),QTO$28,QTO$38),QTO$28))</f>
        <v>0</v>
      </c>
      <c r="QTR53" s="775">
        <f t="shared" si="8318"/>
        <v>0</v>
      </c>
      <c r="QTS53" s="775">
        <f t="shared" ref="QTS53" si="8319">IF(OR(QTQ26&lt;$C$18,QTQ26&gt;($C$18+9)),0,IF($F$2=1,IF($F$53&lt;(INDEX($G$33:$AJ$33,MATCH($E$18,$G$31:$AJ$31))),QTQ$28,QTQ$38),QTQ$28))</f>
        <v>0</v>
      </c>
      <c r="QTT53" s="775">
        <f t="shared" ref="QTT53:QTU53" si="8320">IF(OR(QTR26&lt;$C$18,QTR26&gt;($C$18+9)),0,IF($F$2=1,IF($F$53&lt;(INDEX($G$33:$AJ$33,MATCH($E$18,$G$31:$AJ$31))),QTR$28,QTR$38),QTR$28))</f>
        <v>0</v>
      </c>
      <c r="QTU53" s="775">
        <f t="shared" si="8320"/>
        <v>0</v>
      </c>
      <c r="QTV53" s="775">
        <f t="shared" ref="QTV53" si="8321">IF(OR(QTT26&lt;$C$18,QTT26&gt;($C$18+9)),0,IF($F$2=1,IF($F$53&lt;(INDEX($G$33:$AJ$33,MATCH($E$18,$G$31:$AJ$31))),QTT$28,QTT$38),QTT$28))</f>
        <v>0</v>
      </c>
      <c r="QTW53" s="775">
        <f t="shared" ref="QTW53:QTX53" si="8322">IF(OR(QTU26&lt;$C$18,QTU26&gt;($C$18+9)),0,IF($F$2=1,IF($F$53&lt;(INDEX($G$33:$AJ$33,MATCH($E$18,$G$31:$AJ$31))),QTU$28,QTU$38),QTU$28))</f>
        <v>0</v>
      </c>
      <c r="QTX53" s="775">
        <f t="shared" si="8322"/>
        <v>0</v>
      </c>
      <c r="QTY53" s="775">
        <f t="shared" ref="QTY53" si="8323">IF(OR(QTW26&lt;$C$18,QTW26&gt;($C$18+9)),0,IF($F$2=1,IF($F$53&lt;(INDEX($G$33:$AJ$33,MATCH($E$18,$G$31:$AJ$31))),QTW$28,QTW$38),QTW$28))</f>
        <v>0</v>
      </c>
      <c r="QTZ53" s="775">
        <f t="shared" ref="QTZ53:QUA53" si="8324">IF(OR(QTX26&lt;$C$18,QTX26&gt;($C$18+9)),0,IF($F$2=1,IF($F$53&lt;(INDEX($G$33:$AJ$33,MATCH($E$18,$G$31:$AJ$31))),QTX$28,QTX$38),QTX$28))</f>
        <v>0</v>
      </c>
      <c r="QUA53" s="775">
        <f t="shared" si="8324"/>
        <v>0</v>
      </c>
      <c r="QUB53" s="775">
        <f t="shared" ref="QUB53" si="8325">IF(OR(QTZ26&lt;$C$18,QTZ26&gt;($C$18+9)),0,IF($F$2=1,IF($F$53&lt;(INDEX($G$33:$AJ$33,MATCH($E$18,$G$31:$AJ$31))),QTZ$28,QTZ$38),QTZ$28))</f>
        <v>0</v>
      </c>
      <c r="QUC53" s="775">
        <f t="shared" ref="QUC53:QUD53" si="8326">IF(OR(QUA26&lt;$C$18,QUA26&gt;($C$18+9)),0,IF($F$2=1,IF($F$53&lt;(INDEX($G$33:$AJ$33,MATCH($E$18,$G$31:$AJ$31))),QUA$28,QUA$38),QUA$28))</f>
        <v>0</v>
      </c>
      <c r="QUD53" s="775">
        <f t="shared" si="8326"/>
        <v>0</v>
      </c>
      <c r="QUE53" s="775">
        <f t="shared" ref="QUE53" si="8327">IF(OR(QUC26&lt;$C$18,QUC26&gt;($C$18+9)),0,IF($F$2=1,IF($F$53&lt;(INDEX($G$33:$AJ$33,MATCH($E$18,$G$31:$AJ$31))),QUC$28,QUC$38),QUC$28))</f>
        <v>0</v>
      </c>
      <c r="QUF53" s="775">
        <f t="shared" ref="QUF53:QUG53" si="8328">IF(OR(QUD26&lt;$C$18,QUD26&gt;($C$18+9)),0,IF($F$2=1,IF($F$53&lt;(INDEX($G$33:$AJ$33,MATCH($E$18,$G$31:$AJ$31))),QUD$28,QUD$38),QUD$28))</f>
        <v>0</v>
      </c>
      <c r="QUG53" s="775">
        <f t="shared" si="8328"/>
        <v>0</v>
      </c>
      <c r="QUH53" s="775">
        <f t="shared" ref="QUH53" si="8329">IF(OR(QUF26&lt;$C$18,QUF26&gt;($C$18+9)),0,IF($F$2=1,IF($F$53&lt;(INDEX($G$33:$AJ$33,MATCH($E$18,$G$31:$AJ$31))),QUF$28,QUF$38),QUF$28))</f>
        <v>0</v>
      </c>
      <c r="QUI53" s="775">
        <f t="shared" ref="QUI53:QUJ53" si="8330">IF(OR(QUG26&lt;$C$18,QUG26&gt;($C$18+9)),0,IF($F$2=1,IF($F$53&lt;(INDEX($G$33:$AJ$33,MATCH($E$18,$G$31:$AJ$31))),QUG$28,QUG$38),QUG$28))</f>
        <v>0</v>
      </c>
      <c r="QUJ53" s="775">
        <f t="shared" si="8330"/>
        <v>0</v>
      </c>
      <c r="QUK53" s="775">
        <f t="shared" ref="QUK53" si="8331">IF(OR(QUI26&lt;$C$18,QUI26&gt;($C$18+9)),0,IF($F$2=1,IF($F$53&lt;(INDEX($G$33:$AJ$33,MATCH($E$18,$G$31:$AJ$31))),QUI$28,QUI$38),QUI$28))</f>
        <v>0</v>
      </c>
      <c r="QUL53" s="775">
        <f t="shared" ref="QUL53:QUM53" si="8332">IF(OR(QUJ26&lt;$C$18,QUJ26&gt;($C$18+9)),0,IF($F$2=1,IF($F$53&lt;(INDEX($G$33:$AJ$33,MATCH($E$18,$G$31:$AJ$31))),QUJ$28,QUJ$38),QUJ$28))</f>
        <v>0</v>
      </c>
      <c r="QUM53" s="775">
        <f t="shared" si="8332"/>
        <v>0</v>
      </c>
      <c r="QUN53" s="775">
        <f t="shared" ref="QUN53" si="8333">IF(OR(QUL26&lt;$C$18,QUL26&gt;($C$18+9)),0,IF($F$2=1,IF($F$53&lt;(INDEX($G$33:$AJ$33,MATCH($E$18,$G$31:$AJ$31))),QUL$28,QUL$38),QUL$28))</f>
        <v>0</v>
      </c>
      <c r="QUO53" s="775">
        <f t="shared" ref="QUO53:QUP53" si="8334">IF(OR(QUM26&lt;$C$18,QUM26&gt;($C$18+9)),0,IF($F$2=1,IF($F$53&lt;(INDEX($G$33:$AJ$33,MATCH($E$18,$G$31:$AJ$31))),QUM$28,QUM$38),QUM$28))</f>
        <v>0</v>
      </c>
      <c r="QUP53" s="775">
        <f t="shared" si="8334"/>
        <v>0</v>
      </c>
      <c r="QUQ53" s="775">
        <f t="shared" ref="QUQ53" si="8335">IF(OR(QUO26&lt;$C$18,QUO26&gt;($C$18+9)),0,IF($F$2=1,IF($F$53&lt;(INDEX($G$33:$AJ$33,MATCH($E$18,$G$31:$AJ$31))),QUO$28,QUO$38),QUO$28))</f>
        <v>0</v>
      </c>
      <c r="QUR53" s="775">
        <f t="shared" ref="QUR53:QUS53" si="8336">IF(OR(QUP26&lt;$C$18,QUP26&gt;($C$18+9)),0,IF($F$2=1,IF($F$53&lt;(INDEX($G$33:$AJ$33,MATCH($E$18,$G$31:$AJ$31))),QUP$28,QUP$38),QUP$28))</f>
        <v>0</v>
      </c>
      <c r="QUS53" s="775">
        <f t="shared" si="8336"/>
        <v>0</v>
      </c>
      <c r="QUT53" s="775">
        <f t="shared" ref="QUT53" si="8337">IF(OR(QUR26&lt;$C$18,QUR26&gt;($C$18+9)),0,IF($F$2=1,IF($F$53&lt;(INDEX($G$33:$AJ$33,MATCH($E$18,$G$31:$AJ$31))),QUR$28,QUR$38),QUR$28))</f>
        <v>0</v>
      </c>
      <c r="QUU53" s="775">
        <f t="shared" ref="QUU53:QUV53" si="8338">IF(OR(QUS26&lt;$C$18,QUS26&gt;($C$18+9)),0,IF($F$2=1,IF($F$53&lt;(INDEX($G$33:$AJ$33,MATCH($E$18,$G$31:$AJ$31))),QUS$28,QUS$38),QUS$28))</f>
        <v>0</v>
      </c>
      <c r="QUV53" s="775">
        <f t="shared" si="8338"/>
        <v>0</v>
      </c>
      <c r="QUW53" s="775">
        <f t="shared" ref="QUW53" si="8339">IF(OR(QUU26&lt;$C$18,QUU26&gt;($C$18+9)),0,IF($F$2=1,IF($F$53&lt;(INDEX($G$33:$AJ$33,MATCH($E$18,$G$31:$AJ$31))),QUU$28,QUU$38),QUU$28))</f>
        <v>0</v>
      </c>
      <c r="QUX53" s="775">
        <f t="shared" ref="QUX53:QUY53" si="8340">IF(OR(QUV26&lt;$C$18,QUV26&gt;($C$18+9)),0,IF($F$2=1,IF($F$53&lt;(INDEX($G$33:$AJ$33,MATCH($E$18,$G$31:$AJ$31))),QUV$28,QUV$38),QUV$28))</f>
        <v>0</v>
      </c>
      <c r="QUY53" s="775">
        <f t="shared" si="8340"/>
        <v>0</v>
      </c>
      <c r="QUZ53" s="775">
        <f t="shared" ref="QUZ53" si="8341">IF(OR(QUX26&lt;$C$18,QUX26&gt;($C$18+9)),0,IF($F$2=1,IF($F$53&lt;(INDEX($G$33:$AJ$33,MATCH($E$18,$G$31:$AJ$31))),QUX$28,QUX$38),QUX$28))</f>
        <v>0</v>
      </c>
      <c r="QVA53" s="775">
        <f t="shared" ref="QVA53:QVB53" si="8342">IF(OR(QUY26&lt;$C$18,QUY26&gt;($C$18+9)),0,IF($F$2=1,IF($F$53&lt;(INDEX($G$33:$AJ$33,MATCH($E$18,$G$31:$AJ$31))),QUY$28,QUY$38),QUY$28))</f>
        <v>0</v>
      </c>
      <c r="QVB53" s="775">
        <f t="shared" si="8342"/>
        <v>0</v>
      </c>
      <c r="QVC53" s="775">
        <f t="shared" ref="QVC53" si="8343">IF(OR(QVA26&lt;$C$18,QVA26&gt;($C$18+9)),0,IF($F$2=1,IF($F$53&lt;(INDEX($G$33:$AJ$33,MATCH($E$18,$G$31:$AJ$31))),QVA$28,QVA$38),QVA$28))</f>
        <v>0</v>
      </c>
      <c r="QVD53" s="775">
        <f t="shared" ref="QVD53:QVE53" si="8344">IF(OR(QVB26&lt;$C$18,QVB26&gt;($C$18+9)),0,IF($F$2=1,IF($F$53&lt;(INDEX($G$33:$AJ$33,MATCH($E$18,$G$31:$AJ$31))),QVB$28,QVB$38),QVB$28))</f>
        <v>0</v>
      </c>
      <c r="QVE53" s="775">
        <f t="shared" si="8344"/>
        <v>0</v>
      </c>
      <c r="QVF53" s="775">
        <f t="shared" ref="QVF53" si="8345">IF(OR(QVD26&lt;$C$18,QVD26&gt;($C$18+9)),0,IF($F$2=1,IF($F$53&lt;(INDEX($G$33:$AJ$33,MATCH($E$18,$G$31:$AJ$31))),QVD$28,QVD$38),QVD$28))</f>
        <v>0</v>
      </c>
      <c r="QVG53" s="775">
        <f t="shared" ref="QVG53:QVH53" si="8346">IF(OR(QVE26&lt;$C$18,QVE26&gt;($C$18+9)),0,IF($F$2=1,IF($F$53&lt;(INDEX($G$33:$AJ$33,MATCH($E$18,$G$31:$AJ$31))),QVE$28,QVE$38),QVE$28))</f>
        <v>0</v>
      </c>
      <c r="QVH53" s="775">
        <f t="shared" si="8346"/>
        <v>0</v>
      </c>
      <c r="QVI53" s="775">
        <f t="shared" ref="QVI53" si="8347">IF(OR(QVG26&lt;$C$18,QVG26&gt;($C$18+9)),0,IF($F$2=1,IF($F$53&lt;(INDEX($G$33:$AJ$33,MATCH($E$18,$G$31:$AJ$31))),QVG$28,QVG$38),QVG$28))</f>
        <v>0</v>
      </c>
      <c r="QVJ53" s="775">
        <f t="shared" ref="QVJ53:QVK53" si="8348">IF(OR(QVH26&lt;$C$18,QVH26&gt;($C$18+9)),0,IF($F$2=1,IF($F$53&lt;(INDEX($G$33:$AJ$33,MATCH($E$18,$G$31:$AJ$31))),QVH$28,QVH$38),QVH$28))</f>
        <v>0</v>
      </c>
      <c r="QVK53" s="775">
        <f t="shared" si="8348"/>
        <v>0</v>
      </c>
      <c r="QVL53" s="775">
        <f t="shared" ref="QVL53" si="8349">IF(OR(QVJ26&lt;$C$18,QVJ26&gt;($C$18+9)),0,IF($F$2=1,IF($F$53&lt;(INDEX($G$33:$AJ$33,MATCH($E$18,$G$31:$AJ$31))),QVJ$28,QVJ$38),QVJ$28))</f>
        <v>0</v>
      </c>
      <c r="QVM53" s="775">
        <f t="shared" ref="QVM53:QVN53" si="8350">IF(OR(QVK26&lt;$C$18,QVK26&gt;($C$18+9)),0,IF($F$2=1,IF($F$53&lt;(INDEX($G$33:$AJ$33,MATCH($E$18,$G$31:$AJ$31))),QVK$28,QVK$38),QVK$28))</f>
        <v>0</v>
      </c>
      <c r="QVN53" s="775">
        <f t="shared" si="8350"/>
        <v>0</v>
      </c>
      <c r="QVO53" s="775">
        <f t="shared" ref="QVO53" si="8351">IF(OR(QVM26&lt;$C$18,QVM26&gt;($C$18+9)),0,IF($F$2=1,IF($F$53&lt;(INDEX($G$33:$AJ$33,MATCH($E$18,$G$31:$AJ$31))),QVM$28,QVM$38),QVM$28))</f>
        <v>0</v>
      </c>
      <c r="QVP53" s="775">
        <f t="shared" ref="QVP53:QVQ53" si="8352">IF(OR(QVN26&lt;$C$18,QVN26&gt;($C$18+9)),0,IF($F$2=1,IF($F$53&lt;(INDEX($G$33:$AJ$33,MATCH($E$18,$G$31:$AJ$31))),QVN$28,QVN$38),QVN$28))</f>
        <v>0</v>
      </c>
      <c r="QVQ53" s="775">
        <f t="shared" si="8352"/>
        <v>0</v>
      </c>
      <c r="QVR53" s="775">
        <f t="shared" ref="QVR53" si="8353">IF(OR(QVP26&lt;$C$18,QVP26&gt;($C$18+9)),0,IF($F$2=1,IF($F$53&lt;(INDEX($G$33:$AJ$33,MATCH($E$18,$G$31:$AJ$31))),QVP$28,QVP$38),QVP$28))</f>
        <v>0</v>
      </c>
      <c r="QVS53" s="775">
        <f t="shared" ref="QVS53:QVT53" si="8354">IF(OR(QVQ26&lt;$C$18,QVQ26&gt;($C$18+9)),0,IF($F$2=1,IF($F$53&lt;(INDEX($G$33:$AJ$33,MATCH($E$18,$G$31:$AJ$31))),QVQ$28,QVQ$38),QVQ$28))</f>
        <v>0</v>
      </c>
      <c r="QVT53" s="775">
        <f t="shared" si="8354"/>
        <v>0</v>
      </c>
      <c r="QVU53" s="775">
        <f t="shared" ref="QVU53" si="8355">IF(OR(QVS26&lt;$C$18,QVS26&gt;($C$18+9)),0,IF($F$2=1,IF($F$53&lt;(INDEX($G$33:$AJ$33,MATCH($E$18,$G$31:$AJ$31))),QVS$28,QVS$38),QVS$28))</f>
        <v>0</v>
      </c>
      <c r="QVV53" s="775">
        <f t="shared" ref="QVV53:QVW53" si="8356">IF(OR(QVT26&lt;$C$18,QVT26&gt;($C$18+9)),0,IF($F$2=1,IF($F$53&lt;(INDEX($G$33:$AJ$33,MATCH($E$18,$G$31:$AJ$31))),QVT$28,QVT$38),QVT$28))</f>
        <v>0</v>
      </c>
      <c r="QVW53" s="775">
        <f t="shared" si="8356"/>
        <v>0</v>
      </c>
      <c r="QVX53" s="775">
        <f t="shared" ref="QVX53" si="8357">IF(OR(QVV26&lt;$C$18,QVV26&gt;($C$18+9)),0,IF($F$2=1,IF($F$53&lt;(INDEX($G$33:$AJ$33,MATCH($E$18,$G$31:$AJ$31))),QVV$28,QVV$38),QVV$28))</f>
        <v>0</v>
      </c>
      <c r="QVY53" s="775">
        <f t="shared" ref="QVY53:QVZ53" si="8358">IF(OR(QVW26&lt;$C$18,QVW26&gt;($C$18+9)),0,IF($F$2=1,IF($F$53&lt;(INDEX($G$33:$AJ$33,MATCH($E$18,$G$31:$AJ$31))),QVW$28,QVW$38),QVW$28))</f>
        <v>0</v>
      </c>
      <c r="QVZ53" s="775">
        <f t="shared" si="8358"/>
        <v>0</v>
      </c>
      <c r="QWA53" s="775">
        <f t="shared" ref="QWA53" si="8359">IF(OR(QVY26&lt;$C$18,QVY26&gt;($C$18+9)),0,IF($F$2=1,IF($F$53&lt;(INDEX($G$33:$AJ$33,MATCH($E$18,$G$31:$AJ$31))),QVY$28,QVY$38),QVY$28))</f>
        <v>0</v>
      </c>
      <c r="QWB53" s="775">
        <f t="shared" ref="QWB53:QWC53" si="8360">IF(OR(QVZ26&lt;$C$18,QVZ26&gt;($C$18+9)),0,IF($F$2=1,IF($F$53&lt;(INDEX($G$33:$AJ$33,MATCH($E$18,$G$31:$AJ$31))),QVZ$28,QVZ$38),QVZ$28))</f>
        <v>0</v>
      </c>
      <c r="QWC53" s="775">
        <f t="shared" si="8360"/>
        <v>0</v>
      </c>
      <c r="QWD53" s="775">
        <f t="shared" ref="QWD53" si="8361">IF(OR(QWB26&lt;$C$18,QWB26&gt;($C$18+9)),0,IF($F$2=1,IF($F$53&lt;(INDEX($G$33:$AJ$33,MATCH($E$18,$G$31:$AJ$31))),QWB$28,QWB$38),QWB$28))</f>
        <v>0</v>
      </c>
      <c r="QWE53" s="775">
        <f t="shared" ref="QWE53:QWF53" si="8362">IF(OR(QWC26&lt;$C$18,QWC26&gt;($C$18+9)),0,IF($F$2=1,IF($F$53&lt;(INDEX($G$33:$AJ$33,MATCH($E$18,$G$31:$AJ$31))),QWC$28,QWC$38),QWC$28))</f>
        <v>0</v>
      </c>
      <c r="QWF53" s="775">
        <f t="shared" si="8362"/>
        <v>0</v>
      </c>
      <c r="QWG53" s="775">
        <f t="shared" ref="QWG53" si="8363">IF(OR(QWE26&lt;$C$18,QWE26&gt;($C$18+9)),0,IF($F$2=1,IF($F$53&lt;(INDEX($G$33:$AJ$33,MATCH($E$18,$G$31:$AJ$31))),QWE$28,QWE$38),QWE$28))</f>
        <v>0</v>
      </c>
      <c r="QWH53" s="775">
        <f t="shared" ref="QWH53:QWI53" si="8364">IF(OR(QWF26&lt;$C$18,QWF26&gt;($C$18+9)),0,IF($F$2=1,IF($F$53&lt;(INDEX($G$33:$AJ$33,MATCH($E$18,$G$31:$AJ$31))),QWF$28,QWF$38),QWF$28))</f>
        <v>0</v>
      </c>
      <c r="QWI53" s="775">
        <f t="shared" si="8364"/>
        <v>0</v>
      </c>
      <c r="QWJ53" s="775">
        <f t="shared" ref="QWJ53" si="8365">IF(OR(QWH26&lt;$C$18,QWH26&gt;($C$18+9)),0,IF($F$2=1,IF($F$53&lt;(INDEX($G$33:$AJ$33,MATCH($E$18,$G$31:$AJ$31))),QWH$28,QWH$38),QWH$28))</f>
        <v>0</v>
      </c>
      <c r="QWK53" s="775">
        <f t="shared" ref="QWK53:QWL53" si="8366">IF(OR(QWI26&lt;$C$18,QWI26&gt;($C$18+9)),0,IF($F$2=1,IF($F$53&lt;(INDEX($G$33:$AJ$33,MATCH($E$18,$G$31:$AJ$31))),QWI$28,QWI$38),QWI$28))</f>
        <v>0</v>
      </c>
      <c r="QWL53" s="775">
        <f t="shared" si="8366"/>
        <v>0</v>
      </c>
      <c r="QWM53" s="775">
        <f t="shared" ref="QWM53" si="8367">IF(OR(QWK26&lt;$C$18,QWK26&gt;($C$18+9)),0,IF($F$2=1,IF($F$53&lt;(INDEX($G$33:$AJ$33,MATCH($E$18,$G$31:$AJ$31))),QWK$28,QWK$38),QWK$28))</f>
        <v>0</v>
      </c>
      <c r="QWN53" s="775">
        <f t="shared" ref="QWN53:QWO53" si="8368">IF(OR(QWL26&lt;$C$18,QWL26&gt;($C$18+9)),0,IF($F$2=1,IF($F$53&lt;(INDEX($G$33:$AJ$33,MATCH($E$18,$G$31:$AJ$31))),QWL$28,QWL$38),QWL$28))</f>
        <v>0</v>
      </c>
      <c r="QWO53" s="775">
        <f t="shared" si="8368"/>
        <v>0</v>
      </c>
      <c r="QWP53" s="775">
        <f t="shared" ref="QWP53" si="8369">IF(OR(QWN26&lt;$C$18,QWN26&gt;($C$18+9)),0,IF($F$2=1,IF($F$53&lt;(INDEX($G$33:$AJ$33,MATCH($E$18,$G$31:$AJ$31))),QWN$28,QWN$38),QWN$28))</f>
        <v>0</v>
      </c>
      <c r="QWQ53" s="775">
        <f t="shared" ref="QWQ53:QWR53" si="8370">IF(OR(QWO26&lt;$C$18,QWO26&gt;($C$18+9)),0,IF($F$2=1,IF($F$53&lt;(INDEX($G$33:$AJ$33,MATCH($E$18,$G$31:$AJ$31))),QWO$28,QWO$38),QWO$28))</f>
        <v>0</v>
      </c>
      <c r="QWR53" s="775">
        <f t="shared" si="8370"/>
        <v>0</v>
      </c>
      <c r="QWS53" s="775">
        <f t="shared" ref="QWS53" si="8371">IF(OR(QWQ26&lt;$C$18,QWQ26&gt;($C$18+9)),0,IF($F$2=1,IF($F$53&lt;(INDEX($G$33:$AJ$33,MATCH($E$18,$G$31:$AJ$31))),QWQ$28,QWQ$38),QWQ$28))</f>
        <v>0</v>
      </c>
      <c r="QWT53" s="775">
        <f t="shared" ref="QWT53:QWU53" si="8372">IF(OR(QWR26&lt;$C$18,QWR26&gt;($C$18+9)),0,IF($F$2=1,IF($F$53&lt;(INDEX($G$33:$AJ$33,MATCH($E$18,$G$31:$AJ$31))),QWR$28,QWR$38),QWR$28))</f>
        <v>0</v>
      </c>
      <c r="QWU53" s="775">
        <f t="shared" si="8372"/>
        <v>0</v>
      </c>
      <c r="QWV53" s="775">
        <f t="shared" ref="QWV53" si="8373">IF(OR(QWT26&lt;$C$18,QWT26&gt;($C$18+9)),0,IF($F$2=1,IF($F$53&lt;(INDEX($G$33:$AJ$33,MATCH($E$18,$G$31:$AJ$31))),QWT$28,QWT$38),QWT$28))</f>
        <v>0</v>
      </c>
      <c r="QWW53" s="775">
        <f t="shared" ref="QWW53:QWX53" si="8374">IF(OR(QWU26&lt;$C$18,QWU26&gt;($C$18+9)),0,IF($F$2=1,IF($F$53&lt;(INDEX($G$33:$AJ$33,MATCH($E$18,$G$31:$AJ$31))),QWU$28,QWU$38),QWU$28))</f>
        <v>0</v>
      </c>
      <c r="QWX53" s="775">
        <f t="shared" si="8374"/>
        <v>0</v>
      </c>
      <c r="QWY53" s="775">
        <f t="shared" ref="QWY53" si="8375">IF(OR(QWW26&lt;$C$18,QWW26&gt;($C$18+9)),0,IF($F$2=1,IF($F$53&lt;(INDEX($G$33:$AJ$33,MATCH($E$18,$G$31:$AJ$31))),QWW$28,QWW$38),QWW$28))</f>
        <v>0</v>
      </c>
      <c r="QWZ53" s="775">
        <f t="shared" ref="QWZ53:QXA53" si="8376">IF(OR(QWX26&lt;$C$18,QWX26&gt;($C$18+9)),0,IF($F$2=1,IF($F$53&lt;(INDEX($G$33:$AJ$33,MATCH($E$18,$G$31:$AJ$31))),QWX$28,QWX$38),QWX$28))</f>
        <v>0</v>
      </c>
      <c r="QXA53" s="775">
        <f t="shared" si="8376"/>
        <v>0</v>
      </c>
      <c r="QXB53" s="775">
        <f t="shared" ref="QXB53" si="8377">IF(OR(QWZ26&lt;$C$18,QWZ26&gt;($C$18+9)),0,IF($F$2=1,IF($F$53&lt;(INDEX($G$33:$AJ$33,MATCH($E$18,$G$31:$AJ$31))),QWZ$28,QWZ$38),QWZ$28))</f>
        <v>0</v>
      </c>
      <c r="QXC53" s="775">
        <f t="shared" ref="QXC53:QXD53" si="8378">IF(OR(QXA26&lt;$C$18,QXA26&gt;($C$18+9)),0,IF($F$2=1,IF($F$53&lt;(INDEX($G$33:$AJ$33,MATCH($E$18,$G$31:$AJ$31))),QXA$28,QXA$38),QXA$28))</f>
        <v>0</v>
      </c>
      <c r="QXD53" s="775">
        <f t="shared" si="8378"/>
        <v>0</v>
      </c>
      <c r="QXE53" s="775">
        <f t="shared" ref="QXE53" si="8379">IF(OR(QXC26&lt;$C$18,QXC26&gt;($C$18+9)),0,IF($F$2=1,IF($F$53&lt;(INDEX($G$33:$AJ$33,MATCH($E$18,$G$31:$AJ$31))),QXC$28,QXC$38),QXC$28))</f>
        <v>0</v>
      </c>
      <c r="QXF53" s="775">
        <f t="shared" ref="QXF53:QXG53" si="8380">IF(OR(QXD26&lt;$C$18,QXD26&gt;($C$18+9)),0,IF($F$2=1,IF($F$53&lt;(INDEX($G$33:$AJ$33,MATCH($E$18,$G$31:$AJ$31))),QXD$28,QXD$38),QXD$28))</f>
        <v>0</v>
      </c>
      <c r="QXG53" s="775">
        <f t="shared" si="8380"/>
        <v>0</v>
      </c>
      <c r="QXH53" s="775">
        <f t="shared" ref="QXH53" si="8381">IF(OR(QXF26&lt;$C$18,QXF26&gt;($C$18+9)),0,IF($F$2=1,IF($F$53&lt;(INDEX($G$33:$AJ$33,MATCH($E$18,$G$31:$AJ$31))),QXF$28,QXF$38),QXF$28))</f>
        <v>0</v>
      </c>
      <c r="QXI53" s="775">
        <f t="shared" ref="QXI53:QXJ53" si="8382">IF(OR(QXG26&lt;$C$18,QXG26&gt;($C$18+9)),0,IF($F$2=1,IF($F$53&lt;(INDEX($G$33:$AJ$33,MATCH($E$18,$G$31:$AJ$31))),QXG$28,QXG$38),QXG$28))</f>
        <v>0</v>
      </c>
      <c r="QXJ53" s="775">
        <f t="shared" si="8382"/>
        <v>0</v>
      </c>
      <c r="QXK53" s="775">
        <f t="shared" ref="QXK53" si="8383">IF(OR(QXI26&lt;$C$18,QXI26&gt;($C$18+9)),0,IF($F$2=1,IF($F$53&lt;(INDEX($G$33:$AJ$33,MATCH($E$18,$G$31:$AJ$31))),QXI$28,QXI$38),QXI$28))</f>
        <v>0</v>
      </c>
      <c r="QXL53" s="775">
        <f t="shared" ref="QXL53:QXM53" si="8384">IF(OR(QXJ26&lt;$C$18,QXJ26&gt;($C$18+9)),0,IF($F$2=1,IF($F$53&lt;(INDEX($G$33:$AJ$33,MATCH($E$18,$G$31:$AJ$31))),QXJ$28,QXJ$38),QXJ$28))</f>
        <v>0</v>
      </c>
      <c r="QXM53" s="775">
        <f t="shared" si="8384"/>
        <v>0</v>
      </c>
      <c r="QXN53" s="775">
        <f t="shared" ref="QXN53" si="8385">IF(OR(QXL26&lt;$C$18,QXL26&gt;($C$18+9)),0,IF($F$2=1,IF($F$53&lt;(INDEX($G$33:$AJ$33,MATCH($E$18,$G$31:$AJ$31))),QXL$28,QXL$38),QXL$28))</f>
        <v>0</v>
      </c>
      <c r="QXO53" s="775">
        <f t="shared" ref="QXO53:QXP53" si="8386">IF(OR(QXM26&lt;$C$18,QXM26&gt;($C$18+9)),0,IF($F$2=1,IF($F$53&lt;(INDEX($G$33:$AJ$33,MATCH($E$18,$G$31:$AJ$31))),QXM$28,QXM$38),QXM$28))</f>
        <v>0</v>
      </c>
      <c r="QXP53" s="775">
        <f t="shared" si="8386"/>
        <v>0</v>
      </c>
      <c r="QXQ53" s="775">
        <f t="shared" ref="QXQ53" si="8387">IF(OR(QXO26&lt;$C$18,QXO26&gt;($C$18+9)),0,IF($F$2=1,IF($F$53&lt;(INDEX($G$33:$AJ$33,MATCH($E$18,$G$31:$AJ$31))),QXO$28,QXO$38),QXO$28))</f>
        <v>0</v>
      </c>
      <c r="QXR53" s="775">
        <f t="shared" ref="QXR53:QXS53" si="8388">IF(OR(QXP26&lt;$C$18,QXP26&gt;($C$18+9)),0,IF($F$2=1,IF($F$53&lt;(INDEX($G$33:$AJ$33,MATCH($E$18,$G$31:$AJ$31))),QXP$28,QXP$38),QXP$28))</f>
        <v>0</v>
      </c>
      <c r="QXS53" s="775">
        <f t="shared" si="8388"/>
        <v>0</v>
      </c>
      <c r="QXT53" s="775">
        <f t="shared" ref="QXT53" si="8389">IF(OR(QXR26&lt;$C$18,QXR26&gt;($C$18+9)),0,IF($F$2=1,IF($F$53&lt;(INDEX($G$33:$AJ$33,MATCH($E$18,$G$31:$AJ$31))),QXR$28,QXR$38),QXR$28))</f>
        <v>0</v>
      </c>
      <c r="QXU53" s="775">
        <f t="shared" ref="QXU53:QXV53" si="8390">IF(OR(QXS26&lt;$C$18,QXS26&gt;($C$18+9)),0,IF($F$2=1,IF($F$53&lt;(INDEX($G$33:$AJ$33,MATCH($E$18,$G$31:$AJ$31))),QXS$28,QXS$38),QXS$28))</f>
        <v>0</v>
      </c>
      <c r="QXV53" s="775">
        <f t="shared" si="8390"/>
        <v>0</v>
      </c>
      <c r="QXW53" s="775">
        <f t="shared" ref="QXW53" si="8391">IF(OR(QXU26&lt;$C$18,QXU26&gt;($C$18+9)),0,IF($F$2=1,IF($F$53&lt;(INDEX($G$33:$AJ$33,MATCH($E$18,$G$31:$AJ$31))),QXU$28,QXU$38),QXU$28))</f>
        <v>0</v>
      </c>
      <c r="QXX53" s="775">
        <f t="shared" ref="QXX53:QXY53" si="8392">IF(OR(QXV26&lt;$C$18,QXV26&gt;($C$18+9)),0,IF($F$2=1,IF($F$53&lt;(INDEX($G$33:$AJ$33,MATCH($E$18,$G$31:$AJ$31))),QXV$28,QXV$38),QXV$28))</f>
        <v>0</v>
      </c>
      <c r="QXY53" s="775">
        <f t="shared" si="8392"/>
        <v>0</v>
      </c>
      <c r="QXZ53" s="775">
        <f t="shared" ref="QXZ53" si="8393">IF(OR(QXX26&lt;$C$18,QXX26&gt;($C$18+9)),0,IF($F$2=1,IF($F$53&lt;(INDEX($G$33:$AJ$33,MATCH($E$18,$G$31:$AJ$31))),QXX$28,QXX$38),QXX$28))</f>
        <v>0</v>
      </c>
      <c r="QYA53" s="775">
        <f t="shared" ref="QYA53:QYB53" si="8394">IF(OR(QXY26&lt;$C$18,QXY26&gt;($C$18+9)),0,IF($F$2=1,IF($F$53&lt;(INDEX($G$33:$AJ$33,MATCH($E$18,$G$31:$AJ$31))),QXY$28,QXY$38),QXY$28))</f>
        <v>0</v>
      </c>
      <c r="QYB53" s="775">
        <f t="shared" si="8394"/>
        <v>0</v>
      </c>
      <c r="QYC53" s="775">
        <f t="shared" ref="QYC53" si="8395">IF(OR(QYA26&lt;$C$18,QYA26&gt;($C$18+9)),0,IF($F$2=1,IF($F$53&lt;(INDEX($G$33:$AJ$33,MATCH($E$18,$G$31:$AJ$31))),QYA$28,QYA$38),QYA$28))</f>
        <v>0</v>
      </c>
      <c r="QYD53" s="775">
        <f t="shared" ref="QYD53:QYE53" si="8396">IF(OR(QYB26&lt;$C$18,QYB26&gt;($C$18+9)),0,IF($F$2=1,IF($F$53&lt;(INDEX($G$33:$AJ$33,MATCH($E$18,$G$31:$AJ$31))),QYB$28,QYB$38),QYB$28))</f>
        <v>0</v>
      </c>
      <c r="QYE53" s="775">
        <f t="shared" si="8396"/>
        <v>0</v>
      </c>
      <c r="QYF53" s="775">
        <f t="shared" ref="QYF53" si="8397">IF(OR(QYD26&lt;$C$18,QYD26&gt;($C$18+9)),0,IF($F$2=1,IF($F$53&lt;(INDEX($G$33:$AJ$33,MATCH($E$18,$G$31:$AJ$31))),QYD$28,QYD$38),QYD$28))</f>
        <v>0</v>
      </c>
      <c r="QYG53" s="775">
        <f t="shared" ref="QYG53:QYH53" si="8398">IF(OR(QYE26&lt;$C$18,QYE26&gt;($C$18+9)),0,IF($F$2=1,IF($F$53&lt;(INDEX($G$33:$AJ$33,MATCH($E$18,$G$31:$AJ$31))),QYE$28,QYE$38),QYE$28))</f>
        <v>0</v>
      </c>
      <c r="QYH53" s="775">
        <f t="shared" si="8398"/>
        <v>0</v>
      </c>
      <c r="QYI53" s="775">
        <f t="shared" ref="QYI53" si="8399">IF(OR(QYG26&lt;$C$18,QYG26&gt;($C$18+9)),0,IF($F$2=1,IF($F$53&lt;(INDEX($G$33:$AJ$33,MATCH($E$18,$G$31:$AJ$31))),QYG$28,QYG$38),QYG$28))</f>
        <v>0</v>
      </c>
      <c r="QYJ53" s="775">
        <f t="shared" ref="QYJ53:QYK53" si="8400">IF(OR(QYH26&lt;$C$18,QYH26&gt;($C$18+9)),0,IF($F$2=1,IF($F$53&lt;(INDEX($G$33:$AJ$33,MATCH($E$18,$G$31:$AJ$31))),QYH$28,QYH$38),QYH$28))</f>
        <v>0</v>
      </c>
      <c r="QYK53" s="775">
        <f t="shared" si="8400"/>
        <v>0</v>
      </c>
      <c r="QYL53" s="775">
        <f t="shared" ref="QYL53" si="8401">IF(OR(QYJ26&lt;$C$18,QYJ26&gt;($C$18+9)),0,IF($F$2=1,IF($F$53&lt;(INDEX($G$33:$AJ$33,MATCH($E$18,$G$31:$AJ$31))),QYJ$28,QYJ$38),QYJ$28))</f>
        <v>0</v>
      </c>
      <c r="QYM53" s="775">
        <f t="shared" ref="QYM53:QYN53" si="8402">IF(OR(QYK26&lt;$C$18,QYK26&gt;($C$18+9)),0,IF($F$2=1,IF($F$53&lt;(INDEX($G$33:$AJ$33,MATCH($E$18,$G$31:$AJ$31))),QYK$28,QYK$38),QYK$28))</f>
        <v>0</v>
      </c>
      <c r="QYN53" s="775">
        <f t="shared" si="8402"/>
        <v>0</v>
      </c>
      <c r="QYO53" s="775">
        <f t="shared" ref="QYO53" si="8403">IF(OR(QYM26&lt;$C$18,QYM26&gt;($C$18+9)),0,IF($F$2=1,IF($F$53&lt;(INDEX($G$33:$AJ$33,MATCH($E$18,$G$31:$AJ$31))),QYM$28,QYM$38),QYM$28))</f>
        <v>0</v>
      </c>
      <c r="QYP53" s="775">
        <f t="shared" ref="QYP53:QYQ53" si="8404">IF(OR(QYN26&lt;$C$18,QYN26&gt;($C$18+9)),0,IF($F$2=1,IF($F$53&lt;(INDEX($G$33:$AJ$33,MATCH($E$18,$G$31:$AJ$31))),QYN$28,QYN$38),QYN$28))</f>
        <v>0</v>
      </c>
      <c r="QYQ53" s="775">
        <f t="shared" si="8404"/>
        <v>0</v>
      </c>
      <c r="QYR53" s="775">
        <f t="shared" ref="QYR53" si="8405">IF(OR(QYP26&lt;$C$18,QYP26&gt;($C$18+9)),0,IF($F$2=1,IF($F$53&lt;(INDEX($G$33:$AJ$33,MATCH($E$18,$G$31:$AJ$31))),QYP$28,QYP$38),QYP$28))</f>
        <v>0</v>
      </c>
      <c r="QYS53" s="775">
        <f t="shared" ref="QYS53:QYT53" si="8406">IF(OR(QYQ26&lt;$C$18,QYQ26&gt;($C$18+9)),0,IF($F$2=1,IF($F$53&lt;(INDEX($G$33:$AJ$33,MATCH($E$18,$G$31:$AJ$31))),QYQ$28,QYQ$38),QYQ$28))</f>
        <v>0</v>
      </c>
      <c r="QYT53" s="775">
        <f t="shared" si="8406"/>
        <v>0</v>
      </c>
      <c r="QYU53" s="775">
        <f t="shared" ref="QYU53" si="8407">IF(OR(QYS26&lt;$C$18,QYS26&gt;($C$18+9)),0,IF($F$2=1,IF($F$53&lt;(INDEX($G$33:$AJ$33,MATCH($E$18,$G$31:$AJ$31))),QYS$28,QYS$38),QYS$28))</f>
        <v>0</v>
      </c>
      <c r="QYV53" s="775">
        <f t="shared" ref="QYV53:QYW53" si="8408">IF(OR(QYT26&lt;$C$18,QYT26&gt;($C$18+9)),0,IF($F$2=1,IF($F$53&lt;(INDEX($G$33:$AJ$33,MATCH($E$18,$G$31:$AJ$31))),QYT$28,QYT$38),QYT$28))</f>
        <v>0</v>
      </c>
      <c r="QYW53" s="775">
        <f t="shared" si="8408"/>
        <v>0</v>
      </c>
      <c r="QYX53" s="775">
        <f t="shared" ref="QYX53" si="8409">IF(OR(QYV26&lt;$C$18,QYV26&gt;($C$18+9)),0,IF($F$2=1,IF($F$53&lt;(INDEX($G$33:$AJ$33,MATCH($E$18,$G$31:$AJ$31))),QYV$28,QYV$38),QYV$28))</f>
        <v>0</v>
      </c>
      <c r="QYY53" s="775">
        <f t="shared" ref="QYY53:QYZ53" si="8410">IF(OR(QYW26&lt;$C$18,QYW26&gt;($C$18+9)),0,IF($F$2=1,IF($F$53&lt;(INDEX($G$33:$AJ$33,MATCH($E$18,$G$31:$AJ$31))),QYW$28,QYW$38),QYW$28))</f>
        <v>0</v>
      </c>
      <c r="QYZ53" s="775">
        <f t="shared" si="8410"/>
        <v>0</v>
      </c>
      <c r="QZA53" s="775">
        <f t="shared" ref="QZA53" si="8411">IF(OR(QYY26&lt;$C$18,QYY26&gt;($C$18+9)),0,IF($F$2=1,IF($F$53&lt;(INDEX($G$33:$AJ$33,MATCH($E$18,$G$31:$AJ$31))),QYY$28,QYY$38),QYY$28))</f>
        <v>0</v>
      </c>
      <c r="QZB53" s="775">
        <f t="shared" ref="QZB53:QZC53" si="8412">IF(OR(QYZ26&lt;$C$18,QYZ26&gt;($C$18+9)),0,IF($F$2=1,IF($F$53&lt;(INDEX($G$33:$AJ$33,MATCH($E$18,$G$31:$AJ$31))),QYZ$28,QYZ$38),QYZ$28))</f>
        <v>0</v>
      </c>
      <c r="QZC53" s="775">
        <f t="shared" si="8412"/>
        <v>0</v>
      </c>
      <c r="QZD53" s="775">
        <f t="shared" ref="QZD53" si="8413">IF(OR(QZB26&lt;$C$18,QZB26&gt;($C$18+9)),0,IF($F$2=1,IF($F$53&lt;(INDEX($G$33:$AJ$33,MATCH($E$18,$G$31:$AJ$31))),QZB$28,QZB$38),QZB$28))</f>
        <v>0</v>
      </c>
      <c r="QZE53" s="775">
        <f t="shared" ref="QZE53:QZF53" si="8414">IF(OR(QZC26&lt;$C$18,QZC26&gt;($C$18+9)),0,IF($F$2=1,IF($F$53&lt;(INDEX($G$33:$AJ$33,MATCH($E$18,$G$31:$AJ$31))),QZC$28,QZC$38),QZC$28))</f>
        <v>0</v>
      </c>
      <c r="QZF53" s="775">
        <f t="shared" si="8414"/>
        <v>0</v>
      </c>
      <c r="QZG53" s="775">
        <f t="shared" ref="QZG53" si="8415">IF(OR(QZE26&lt;$C$18,QZE26&gt;($C$18+9)),0,IF($F$2=1,IF($F$53&lt;(INDEX($G$33:$AJ$33,MATCH($E$18,$G$31:$AJ$31))),QZE$28,QZE$38),QZE$28))</f>
        <v>0</v>
      </c>
      <c r="QZH53" s="775">
        <f t="shared" ref="QZH53:QZI53" si="8416">IF(OR(QZF26&lt;$C$18,QZF26&gt;($C$18+9)),0,IF($F$2=1,IF($F$53&lt;(INDEX($G$33:$AJ$33,MATCH($E$18,$G$31:$AJ$31))),QZF$28,QZF$38),QZF$28))</f>
        <v>0</v>
      </c>
      <c r="QZI53" s="775">
        <f t="shared" si="8416"/>
        <v>0</v>
      </c>
      <c r="QZJ53" s="775">
        <f t="shared" ref="QZJ53" si="8417">IF(OR(QZH26&lt;$C$18,QZH26&gt;($C$18+9)),0,IF($F$2=1,IF($F$53&lt;(INDEX($G$33:$AJ$33,MATCH($E$18,$G$31:$AJ$31))),QZH$28,QZH$38),QZH$28))</f>
        <v>0</v>
      </c>
      <c r="QZK53" s="775">
        <f t="shared" ref="QZK53:QZL53" si="8418">IF(OR(QZI26&lt;$C$18,QZI26&gt;($C$18+9)),0,IF($F$2=1,IF($F$53&lt;(INDEX($G$33:$AJ$33,MATCH($E$18,$G$31:$AJ$31))),QZI$28,QZI$38),QZI$28))</f>
        <v>0</v>
      </c>
      <c r="QZL53" s="775">
        <f t="shared" si="8418"/>
        <v>0</v>
      </c>
      <c r="QZM53" s="775">
        <f t="shared" ref="QZM53" si="8419">IF(OR(QZK26&lt;$C$18,QZK26&gt;($C$18+9)),0,IF($F$2=1,IF($F$53&lt;(INDEX($G$33:$AJ$33,MATCH($E$18,$G$31:$AJ$31))),QZK$28,QZK$38),QZK$28))</f>
        <v>0</v>
      </c>
      <c r="QZN53" s="775">
        <f t="shared" ref="QZN53:QZO53" si="8420">IF(OR(QZL26&lt;$C$18,QZL26&gt;($C$18+9)),0,IF($F$2=1,IF($F$53&lt;(INDEX($G$33:$AJ$33,MATCH($E$18,$G$31:$AJ$31))),QZL$28,QZL$38),QZL$28))</f>
        <v>0</v>
      </c>
      <c r="QZO53" s="775">
        <f t="shared" si="8420"/>
        <v>0</v>
      </c>
      <c r="QZP53" s="775">
        <f t="shared" ref="QZP53" si="8421">IF(OR(QZN26&lt;$C$18,QZN26&gt;($C$18+9)),0,IF($F$2=1,IF($F$53&lt;(INDEX($G$33:$AJ$33,MATCH($E$18,$G$31:$AJ$31))),QZN$28,QZN$38),QZN$28))</f>
        <v>0</v>
      </c>
      <c r="QZQ53" s="775">
        <f t="shared" ref="QZQ53:QZR53" si="8422">IF(OR(QZO26&lt;$C$18,QZO26&gt;($C$18+9)),0,IF($F$2=1,IF($F$53&lt;(INDEX($G$33:$AJ$33,MATCH($E$18,$G$31:$AJ$31))),QZO$28,QZO$38),QZO$28))</f>
        <v>0</v>
      </c>
      <c r="QZR53" s="775">
        <f t="shared" si="8422"/>
        <v>0</v>
      </c>
      <c r="QZS53" s="775">
        <f t="shared" ref="QZS53" si="8423">IF(OR(QZQ26&lt;$C$18,QZQ26&gt;($C$18+9)),0,IF($F$2=1,IF($F$53&lt;(INDEX($G$33:$AJ$33,MATCH($E$18,$G$31:$AJ$31))),QZQ$28,QZQ$38),QZQ$28))</f>
        <v>0</v>
      </c>
      <c r="QZT53" s="775">
        <f t="shared" ref="QZT53:QZU53" si="8424">IF(OR(QZR26&lt;$C$18,QZR26&gt;($C$18+9)),0,IF($F$2=1,IF($F$53&lt;(INDEX($G$33:$AJ$33,MATCH($E$18,$G$31:$AJ$31))),QZR$28,QZR$38),QZR$28))</f>
        <v>0</v>
      </c>
      <c r="QZU53" s="775">
        <f t="shared" si="8424"/>
        <v>0</v>
      </c>
      <c r="QZV53" s="775">
        <f t="shared" ref="QZV53" si="8425">IF(OR(QZT26&lt;$C$18,QZT26&gt;($C$18+9)),0,IF($F$2=1,IF($F$53&lt;(INDEX($G$33:$AJ$33,MATCH($E$18,$G$31:$AJ$31))),QZT$28,QZT$38),QZT$28))</f>
        <v>0</v>
      </c>
      <c r="QZW53" s="775">
        <f t="shared" ref="QZW53:QZX53" si="8426">IF(OR(QZU26&lt;$C$18,QZU26&gt;($C$18+9)),0,IF($F$2=1,IF($F$53&lt;(INDEX($G$33:$AJ$33,MATCH($E$18,$G$31:$AJ$31))),QZU$28,QZU$38),QZU$28))</f>
        <v>0</v>
      </c>
      <c r="QZX53" s="775">
        <f t="shared" si="8426"/>
        <v>0</v>
      </c>
      <c r="QZY53" s="775">
        <f t="shared" ref="QZY53" si="8427">IF(OR(QZW26&lt;$C$18,QZW26&gt;($C$18+9)),0,IF($F$2=1,IF($F$53&lt;(INDEX($G$33:$AJ$33,MATCH($E$18,$G$31:$AJ$31))),QZW$28,QZW$38),QZW$28))</f>
        <v>0</v>
      </c>
      <c r="QZZ53" s="775">
        <f t="shared" ref="QZZ53:RAA53" si="8428">IF(OR(QZX26&lt;$C$18,QZX26&gt;($C$18+9)),0,IF($F$2=1,IF($F$53&lt;(INDEX($G$33:$AJ$33,MATCH($E$18,$G$31:$AJ$31))),QZX$28,QZX$38),QZX$28))</f>
        <v>0</v>
      </c>
      <c r="RAA53" s="775">
        <f t="shared" si="8428"/>
        <v>0</v>
      </c>
      <c r="RAB53" s="775">
        <f t="shared" ref="RAB53" si="8429">IF(OR(QZZ26&lt;$C$18,QZZ26&gt;($C$18+9)),0,IF($F$2=1,IF($F$53&lt;(INDEX($G$33:$AJ$33,MATCH($E$18,$G$31:$AJ$31))),QZZ$28,QZZ$38),QZZ$28))</f>
        <v>0</v>
      </c>
      <c r="RAC53" s="775">
        <f t="shared" ref="RAC53:RAD53" si="8430">IF(OR(RAA26&lt;$C$18,RAA26&gt;($C$18+9)),0,IF($F$2=1,IF($F$53&lt;(INDEX($G$33:$AJ$33,MATCH($E$18,$G$31:$AJ$31))),RAA$28,RAA$38),RAA$28))</f>
        <v>0</v>
      </c>
      <c r="RAD53" s="775">
        <f t="shared" si="8430"/>
        <v>0</v>
      </c>
      <c r="RAE53" s="775">
        <f t="shared" ref="RAE53" si="8431">IF(OR(RAC26&lt;$C$18,RAC26&gt;($C$18+9)),0,IF($F$2=1,IF($F$53&lt;(INDEX($G$33:$AJ$33,MATCH($E$18,$G$31:$AJ$31))),RAC$28,RAC$38),RAC$28))</f>
        <v>0</v>
      </c>
      <c r="RAF53" s="775">
        <f t="shared" ref="RAF53:RAG53" si="8432">IF(OR(RAD26&lt;$C$18,RAD26&gt;($C$18+9)),0,IF($F$2=1,IF($F$53&lt;(INDEX($G$33:$AJ$33,MATCH($E$18,$G$31:$AJ$31))),RAD$28,RAD$38),RAD$28))</f>
        <v>0</v>
      </c>
      <c r="RAG53" s="775">
        <f t="shared" si="8432"/>
        <v>0</v>
      </c>
      <c r="RAH53" s="775">
        <f t="shared" ref="RAH53" si="8433">IF(OR(RAF26&lt;$C$18,RAF26&gt;($C$18+9)),0,IF($F$2=1,IF($F$53&lt;(INDEX($G$33:$AJ$33,MATCH($E$18,$G$31:$AJ$31))),RAF$28,RAF$38),RAF$28))</f>
        <v>0</v>
      </c>
      <c r="RAI53" s="775">
        <f t="shared" ref="RAI53:RAJ53" si="8434">IF(OR(RAG26&lt;$C$18,RAG26&gt;($C$18+9)),0,IF($F$2=1,IF($F$53&lt;(INDEX($G$33:$AJ$33,MATCH($E$18,$G$31:$AJ$31))),RAG$28,RAG$38),RAG$28))</f>
        <v>0</v>
      </c>
      <c r="RAJ53" s="775">
        <f t="shared" si="8434"/>
        <v>0</v>
      </c>
      <c r="RAK53" s="775">
        <f t="shared" ref="RAK53" si="8435">IF(OR(RAI26&lt;$C$18,RAI26&gt;($C$18+9)),0,IF($F$2=1,IF($F$53&lt;(INDEX($G$33:$AJ$33,MATCH($E$18,$G$31:$AJ$31))),RAI$28,RAI$38),RAI$28))</f>
        <v>0</v>
      </c>
      <c r="RAL53" s="775">
        <f t="shared" ref="RAL53:RAM53" si="8436">IF(OR(RAJ26&lt;$C$18,RAJ26&gt;($C$18+9)),0,IF($F$2=1,IF($F$53&lt;(INDEX($G$33:$AJ$33,MATCH($E$18,$G$31:$AJ$31))),RAJ$28,RAJ$38),RAJ$28))</f>
        <v>0</v>
      </c>
      <c r="RAM53" s="775">
        <f t="shared" si="8436"/>
        <v>0</v>
      </c>
      <c r="RAN53" s="775">
        <f t="shared" ref="RAN53" si="8437">IF(OR(RAL26&lt;$C$18,RAL26&gt;($C$18+9)),0,IF($F$2=1,IF($F$53&lt;(INDEX($G$33:$AJ$33,MATCH($E$18,$G$31:$AJ$31))),RAL$28,RAL$38),RAL$28))</f>
        <v>0</v>
      </c>
      <c r="RAO53" s="775">
        <f t="shared" ref="RAO53:RAP53" si="8438">IF(OR(RAM26&lt;$C$18,RAM26&gt;($C$18+9)),0,IF($F$2=1,IF($F$53&lt;(INDEX($G$33:$AJ$33,MATCH($E$18,$G$31:$AJ$31))),RAM$28,RAM$38),RAM$28))</f>
        <v>0</v>
      </c>
      <c r="RAP53" s="775">
        <f t="shared" si="8438"/>
        <v>0</v>
      </c>
      <c r="RAQ53" s="775">
        <f t="shared" ref="RAQ53" si="8439">IF(OR(RAO26&lt;$C$18,RAO26&gt;($C$18+9)),0,IF($F$2=1,IF($F$53&lt;(INDEX($G$33:$AJ$33,MATCH($E$18,$G$31:$AJ$31))),RAO$28,RAO$38),RAO$28))</f>
        <v>0</v>
      </c>
      <c r="RAR53" s="775">
        <f t="shared" ref="RAR53:RAS53" si="8440">IF(OR(RAP26&lt;$C$18,RAP26&gt;($C$18+9)),0,IF($F$2=1,IF($F$53&lt;(INDEX($G$33:$AJ$33,MATCH($E$18,$G$31:$AJ$31))),RAP$28,RAP$38),RAP$28))</f>
        <v>0</v>
      </c>
      <c r="RAS53" s="775">
        <f t="shared" si="8440"/>
        <v>0</v>
      </c>
      <c r="RAT53" s="775">
        <f t="shared" ref="RAT53" si="8441">IF(OR(RAR26&lt;$C$18,RAR26&gt;($C$18+9)),0,IF($F$2=1,IF($F$53&lt;(INDEX($G$33:$AJ$33,MATCH($E$18,$G$31:$AJ$31))),RAR$28,RAR$38),RAR$28))</f>
        <v>0</v>
      </c>
      <c r="RAU53" s="775">
        <f t="shared" ref="RAU53:RAV53" si="8442">IF(OR(RAS26&lt;$C$18,RAS26&gt;($C$18+9)),0,IF($F$2=1,IF($F$53&lt;(INDEX($G$33:$AJ$33,MATCH($E$18,$G$31:$AJ$31))),RAS$28,RAS$38),RAS$28))</f>
        <v>0</v>
      </c>
      <c r="RAV53" s="775">
        <f t="shared" si="8442"/>
        <v>0</v>
      </c>
      <c r="RAW53" s="775">
        <f t="shared" ref="RAW53" si="8443">IF(OR(RAU26&lt;$C$18,RAU26&gt;($C$18+9)),0,IF($F$2=1,IF($F$53&lt;(INDEX($G$33:$AJ$33,MATCH($E$18,$G$31:$AJ$31))),RAU$28,RAU$38),RAU$28))</f>
        <v>0</v>
      </c>
      <c r="RAX53" s="775">
        <f t="shared" ref="RAX53:RAY53" si="8444">IF(OR(RAV26&lt;$C$18,RAV26&gt;($C$18+9)),0,IF($F$2=1,IF($F$53&lt;(INDEX($G$33:$AJ$33,MATCH($E$18,$G$31:$AJ$31))),RAV$28,RAV$38),RAV$28))</f>
        <v>0</v>
      </c>
      <c r="RAY53" s="775">
        <f t="shared" si="8444"/>
        <v>0</v>
      </c>
      <c r="RAZ53" s="775">
        <f t="shared" ref="RAZ53" si="8445">IF(OR(RAX26&lt;$C$18,RAX26&gt;($C$18+9)),0,IF($F$2=1,IF($F$53&lt;(INDEX($G$33:$AJ$33,MATCH($E$18,$G$31:$AJ$31))),RAX$28,RAX$38),RAX$28))</f>
        <v>0</v>
      </c>
      <c r="RBA53" s="775">
        <f t="shared" ref="RBA53:RBB53" si="8446">IF(OR(RAY26&lt;$C$18,RAY26&gt;($C$18+9)),0,IF($F$2=1,IF($F$53&lt;(INDEX($G$33:$AJ$33,MATCH($E$18,$G$31:$AJ$31))),RAY$28,RAY$38),RAY$28))</f>
        <v>0</v>
      </c>
      <c r="RBB53" s="775">
        <f t="shared" si="8446"/>
        <v>0</v>
      </c>
      <c r="RBC53" s="775">
        <f t="shared" ref="RBC53" si="8447">IF(OR(RBA26&lt;$C$18,RBA26&gt;($C$18+9)),0,IF($F$2=1,IF($F$53&lt;(INDEX($G$33:$AJ$33,MATCH($E$18,$G$31:$AJ$31))),RBA$28,RBA$38),RBA$28))</f>
        <v>0</v>
      </c>
      <c r="RBD53" s="775">
        <f t="shared" ref="RBD53:RBE53" si="8448">IF(OR(RBB26&lt;$C$18,RBB26&gt;($C$18+9)),0,IF($F$2=1,IF($F$53&lt;(INDEX($G$33:$AJ$33,MATCH($E$18,$G$31:$AJ$31))),RBB$28,RBB$38),RBB$28))</f>
        <v>0</v>
      </c>
      <c r="RBE53" s="775">
        <f t="shared" si="8448"/>
        <v>0</v>
      </c>
      <c r="RBF53" s="775">
        <f t="shared" ref="RBF53" si="8449">IF(OR(RBD26&lt;$C$18,RBD26&gt;($C$18+9)),0,IF($F$2=1,IF($F$53&lt;(INDEX($G$33:$AJ$33,MATCH($E$18,$G$31:$AJ$31))),RBD$28,RBD$38),RBD$28))</f>
        <v>0</v>
      </c>
      <c r="RBG53" s="775">
        <f t="shared" ref="RBG53:RBH53" si="8450">IF(OR(RBE26&lt;$C$18,RBE26&gt;($C$18+9)),0,IF($F$2=1,IF($F$53&lt;(INDEX($G$33:$AJ$33,MATCH($E$18,$G$31:$AJ$31))),RBE$28,RBE$38),RBE$28))</f>
        <v>0</v>
      </c>
      <c r="RBH53" s="775">
        <f t="shared" si="8450"/>
        <v>0</v>
      </c>
      <c r="RBI53" s="775">
        <f t="shared" ref="RBI53" si="8451">IF(OR(RBG26&lt;$C$18,RBG26&gt;($C$18+9)),0,IF($F$2=1,IF($F$53&lt;(INDEX($G$33:$AJ$33,MATCH($E$18,$G$31:$AJ$31))),RBG$28,RBG$38),RBG$28))</f>
        <v>0</v>
      </c>
      <c r="RBJ53" s="775">
        <f t="shared" ref="RBJ53:RBK53" si="8452">IF(OR(RBH26&lt;$C$18,RBH26&gt;($C$18+9)),0,IF($F$2=1,IF($F$53&lt;(INDEX($G$33:$AJ$33,MATCH($E$18,$G$31:$AJ$31))),RBH$28,RBH$38),RBH$28))</f>
        <v>0</v>
      </c>
      <c r="RBK53" s="775">
        <f t="shared" si="8452"/>
        <v>0</v>
      </c>
      <c r="RBL53" s="775">
        <f t="shared" ref="RBL53" si="8453">IF(OR(RBJ26&lt;$C$18,RBJ26&gt;($C$18+9)),0,IF($F$2=1,IF($F$53&lt;(INDEX($G$33:$AJ$33,MATCH($E$18,$G$31:$AJ$31))),RBJ$28,RBJ$38),RBJ$28))</f>
        <v>0</v>
      </c>
      <c r="RBM53" s="775">
        <f t="shared" ref="RBM53:RBN53" si="8454">IF(OR(RBK26&lt;$C$18,RBK26&gt;($C$18+9)),0,IF($F$2=1,IF($F$53&lt;(INDEX($G$33:$AJ$33,MATCH($E$18,$G$31:$AJ$31))),RBK$28,RBK$38),RBK$28))</f>
        <v>0</v>
      </c>
      <c r="RBN53" s="775">
        <f t="shared" si="8454"/>
        <v>0</v>
      </c>
      <c r="RBO53" s="775">
        <f t="shared" ref="RBO53" si="8455">IF(OR(RBM26&lt;$C$18,RBM26&gt;($C$18+9)),0,IF($F$2=1,IF($F$53&lt;(INDEX($G$33:$AJ$33,MATCH($E$18,$G$31:$AJ$31))),RBM$28,RBM$38),RBM$28))</f>
        <v>0</v>
      </c>
      <c r="RBP53" s="775">
        <f t="shared" ref="RBP53:RBQ53" si="8456">IF(OR(RBN26&lt;$C$18,RBN26&gt;($C$18+9)),0,IF($F$2=1,IF($F$53&lt;(INDEX($G$33:$AJ$33,MATCH($E$18,$G$31:$AJ$31))),RBN$28,RBN$38),RBN$28))</f>
        <v>0</v>
      </c>
      <c r="RBQ53" s="775">
        <f t="shared" si="8456"/>
        <v>0</v>
      </c>
      <c r="RBR53" s="775">
        <f t="shared" ref="RBR53" si="8457">IF(OR(RBP26&lt;$C$18,RBP26&gt;($C$18+9)),0,IF($F$2=1,IF($F$53&lt;(INDEX($G$33:$AJ$33,MATCH($E$18,$G$31:$AJ$31))),RBP$28,RBP$38),RBP$28))</f>
        <v>0</v>
      </c>
      <c r="RBS53" s="775">
        <f t="shared" ref="RBS53:RBT53" si="8458">IF(OR(RBQ26&lt;$C$18,RBQ26&gt;($C$18+9)),0,IF($F$2=1,IF($F$53&lt;(INDEX($G$33:$AJ$33,MATCH($E$18,$G$31:$AJ$31))),RBQ$28,RBQ$38),RBQ$28))</f>
        <v>0</v>
      </c>
      <c r="RBT53" s="775">
        <f t="shared" si="8458"/>
        <v>0</v>
      </c>
      <c r="RBU53" s="775">
        <f t="shared" ref="RBU53" si="8459">IF(OR(RBS26&lt;$C$18,RBS26&gt;($C$18+9)),0,IF($F$2=1,IF($F$53&lt;(INDEX($G$33:$AJ$33,MATCH($E$18,$G$31:$AJ$31))),RBS$28,RBS$38),RBS$28))</f>
        <v>0</v>
      </c>
      <c r="RBV53" s="775">
        <f t="shared" ref="RBV53:RBW53" si="8460">IF(OR(RBT26&lt;$C$18,RBT26&gt;($C$18+9)),0,IF($F$2=1,IF($F$53&lt;(INDEX($G$33:$AJ$33,MATCH($E$18,$G$31:$AJ$31))),RBT$28,RBT$38),RBT$28))</f>
        <v>0</v>
      </c>
      <c r="RBW53" s="775">
        <f t="shared" si="8460"/>
        <v>0</v>
      </c>
      <c r="RBX53" s="775">
        <f t="shared" ref="RBX53" si="8461">IF(OR(RBV26&lt;$C$18,RBV26&gt;($C$18+9)),0,IF($F$2=1,IF($F$53&lt;(INDEX($G$33:$AJ$33,MATCH($E$18,$G$31:$AJ$31))),RBV$28,RBV$38),RBV$28))</f>
        <v>0</v>
      </c>
      <c r="RBY53" s="775">
        <f t="shared" ref="RBY53:RBZ53" si="8462">IF(OR(RBW26&lt;$C$18,RBW26&gt;($C$18+9)),0,IF($F$2=1,IF($F$53&lt;(INDEX($G$33:$AJ$33,MATCH($E$18,$G$31:$AJ$31))),RBW$28,RBW$38),RBW$28))</f>
        <v>0</v>
      </c>
      <c r="RBZ53" s="775">
        <f t="shared" si="8462"/>
        <v>0</v>
      </c>
      <c r="RCA53" s="775">
        <f t="shared" ref="RCA53" si="8463">IF(OR(RBY26&lt;$C$18,RBY26&gt;($C$18+9)),0,IF($F$2=1,IF($F$53&lt;(INDEX($G$33:$AJ$33,MATCH($E$18,$G$31:$AJ$31))),RBY$28,RBY$38),RBY$28))</f>
        <v>0</v>
      </c>
      <c r="RCB53" s="775">
        <f t="shared" ref="RCB53:RCC53" si="8464">IF(OR(RBZ26&lt;$C$18,RBZ26&gt;($C$18+9)),0,IF($F$2=1,IF($F$53&lt;(INDEX($G$33:$AJ$33,MATCH($E$18,$G$31:$AJ$31))),RBZ$28,RBZ$38),RBZ$28))</f>
        <v>0</v>
      </c>
      <c r="RCC53" s="775">
        <f t="shared" si="8464"/>
        <v>0</v>
      </c>
      <c r="RCD53" s="775">
        <f t="shared" ref="RCD53" si="8465">IF(OR(RCB26&lt;$C$18,RCB26&gt;($C$18+9)),0,IF($F$2=1,IF($F$53&lt;(INDEX($G$33:$AJ$33,MATCH($E$18,$G$31:$AJ$31))),RCB$28,RCB$38),RCB$28))</f>
        <v>0</v>
      </c>
      <c r="RCE53" s="775">
        <f t="shared" ref="RCE53:RCF53" si="8466">IF(OR(RCC26&lt;$C$18,RCC26&gt;($C$18+9)),0,IF($F$2=1,IF($F$53&lt;(INDEX($G$33:$AJ$33,MATCH($E$18,$G$31:$AJ$31))),RCC$28,RCC$38),RCC$28))</f>
        <v>0</v>
      </c>
      <c r="RCF53" s="775">
        <f t="shared" si="8466"/>
        <v>0</v>
      </c>
      <c r="RCG53" s="775">
        <f t="shared" ref="RCG53" si="8467">IF(OR(RCE26&lt;$C$18,RCE26&gt;($C$18+9)),0,IF($F$2=1,IF($F$53&lt;(INDEX($G$33:$AJ$33,MATCH($E$18,$G$31:$AJ$31))),RCE$28,RCE$38),RCE$28))</f>
        <v>0</v>
      </c>
      <c r="RCH53" s="775">
        <f t="shared" ref="RCH53:RCI53" si="8468">IF(OR(RCF26&lt;$C$18,RCF26&gt;($C$18+9)),0,IF($F$2=1,IF($F$53&lt;(INDEX($G$33:$AJ$33,MATCH($E$18,$G$31:$AJ$31))),RCF$28,RCF$38),RCF$28))</f>
        <v>0</v>
      </c>
      <c r="RCI53" s="775">
        <f t="shared" si="8468"/>
        <v>0</v>
      </c>
      <c r="RCJ53" s="775">
        <f t="shared" ref="RCJ53" si="8469">IF(OR(RCH26&lt;$C$18,RCH26&gt;($C$18+9)),0,IF($F$2=1,IF($F$53&lt;(INDEX($G$33:$AJ$33,MATCH($E$18,$G$31:$AJ$31))),RCH$28,RCH$38),RCH$28))</f>
        <v>0</v>
      </c>
      <c r="RCK53" s="775">
        <f t="shared" ref="RCK53:RCL53" si="8470">IF(OR(RCI26&lt;$C$18,RCI26&gt;($C$18+9)),0,IF($F$2=1,IF($F$53&lt;(INDEX($G$33:$AJ$33,MATCH($E$18,$G$31:$AJ$31))),RCI$28,RCI$38),RCI$28))</f>
        <v>0</v>
      </c>
      <c r="RCL53" s="775">
        <f t="shared" si="8470"/>
        <v>0</v>
      </c>
      <c r="RCM53" s="775">
        <f t="shared" ref="RCM53" si="8471">IF(OR(RCK26&lt;$C$18,RCK26&gt;($C$18+9)),0,IF($F$2=1,IF($F$53&lt;(INDEX($G$33:$AJ$33,MATCH($E$18,$G$31:$AJ$31))),RCK$28,RCK$38),RCK$28))</f>
        <v>0</v>
      </c>
      <c r="RCN53" s="775">
        <f t="shared" ref="RCN53:RCO53" si="8472">IF(OR(RCL26&lt;$C$18,RCL26&gt;($C$18+9)),0,IF($F$2=1,IF($F$53&lt;(INDEX($G$33:$AJ$33,MATCH($E$18,$G$31:$AJ$31))),RCL$28,RCL$38),RCL$28))</f>
        <v>0</v>
      </c>
      <c r="RCO53" s="775">
        <f t="shared" si="8472"/>
        <v>0</v>
      </c>
      <c r="RCP53" s="775">
        <f t="shared" ref="RCP53" si="8473">IF(OR(RCN26&lt;$C$18,RCN26&gt;($C$18+9)),0,IF($F$2=1,IF($F$53&lt;(INDEX($G$33:$AJ$33,MATCH($E$18,$G$31:$AJ$31))),RCN$28,RCN$38),RCN$28))</f>
        <v>0</v>
      </c>
      <c r="RCQ53" s="775">
        <f t="shared" ref="RCQ53:RCR53" si="8474">IF(OR(RCO26&lt;$C$18,RCO26&gt;($C$18+9)),0,IF($F$2=1,IF($F$53&lt;(INDEX($G$33:$AJ$33,MATCH($E$18,$G$31:$AJ$31))),RCO$28,RCO$38),RCO$28))</f>
        <v>0</v>
      </c>
      <c r="RCR53" s="775">
        <f t="shared" si="8474"/>
        <v>0</v>
      </c>
      <c r="RCS53" s="775">
        <f t="shared" ref="RCS53" si="8475">IF(OR(RCQ26&lt;$C$18,RCQ26&gt;($C$18+9)),0,IF($F$2=1,IF($F$53&lt;(INDEX($G$33:$AJ$33,MATCH($E$18,$G$31:$AJ$31))),RCQ$28,RCQ$38),RCQ$28))</f>
        <v>0</v>
      </c>
      <c r="RCT53" s="775">
        <f t="shared" ref="RCT53:RCU53" si="8476">IF(OR(RCR26&lt;$C$18,RCR26&gt;($C$18+9)),0,IF($F$2=1,IF($F$53&lt;(INDEX($G$33:$AJ$33,MATCH($E$18,$G$31:$AJ$31))),RCR$28,RCR$38),RCR$28))</f>
        <v>0</v>
      </c>
      <c r="RCU53" s="775">
        <f t="shared" si="8476"/>
        <v>0</v>
      </c>
      <c r="RCV53" s="775">
        <f t="shared" ref="RCV53" si="8477">IF(OR(RCT26&lt;$C$18,RCT26&gt;($C$18+9)),0,IF($F$2=1,IF($F$53&lt;(INDEX($G$33:$AJ$33,MATCH($E$18,$G$31:$AJ$31))),RCT$28,RCT$38),RCT$28))</f>
        <v>0</v>
      </c>
      <c r="RCW53" s="775">
        <f t="shared" ref="RCW53:RCX53" si="8478">IF(OR(RCU26&lt;$C$18,RCU26&gt;($C$18+9)),0,IF($F$2=1,IF($F$53&lt;(INDEX($G$33:$AJ$33,MATCH($E$18,$G$31:$AJ$31))),RCU$28,RCU$38),RCU$28))</f>
        <v>0</v>
      </c>
      <c r="RCX53" s="775">
        <f t="shared" si="8478"/>
        <v>0</v>
      </c>
      <c r="RCY53" s="775">
        <f t="shared" ref="RCY53" si="8479">IF(OR(RCW26&lt;$C$18,RCW26&gt;($C$18+9)),0,IF($F$2=1,IF($F$53&lt;(INDEX($G$33:$AJ$33,MATCH($E$18,$G$31:$AJ$31))),RCW$28,RCW$38),RCW$28))</f>
        <v>0</v>
      </c>
      <c r="RCZ53" s="775">
        <f t="shared" ref="RCZ53:RDA53" si="8480">IF(OR(RCX26&lt;$C$18,RCX26&gt;($C$18+9)),0,IF($F$2=1,IF($F$53&lt;(INDEX($G$33:$AJ$33,MATCH($E$18,$G$31:$AJ$31))),RCX$28,RCX$38),RCX$28))</f>
        <v>0</v>
      </c>
      <c r="RDA53" s="775">
        <f t="shared" si="8480"/>
        <v>0</v>
      </c>
      <c r="RDB53" s="775">
        <f t="shared" ref="RDB53" si="8481">IF(OR(RCZ26&lt;$C$18,RCZ26&gt;($C$18+9)),0,IF($F$2=1,IF($F$53&lt;(INDEX($G$33:$AJ$33,MATCH($E$18,$G$31:$AJ$31))),RCZ$28,RCZ$38),RCZ$28))</f>
        <v>0</v>
      </c>
      <c r="RDC53" s="775">
        <f t="shared" ref="RDC53:RDD53" si="8482">IF(OR(RDA26&lt;$C$18,RDA26&gt;($C$18+9)),0,IF($F$2=1,IF($F$53&lt;(INDEX($G$33:$AJ$33,MATCH($E$18,$G$31:$AJ$31))),RDA$28,RDA$38),RDA$28))</f>
        <v>0</v>
      </c>
      <c r="RDD53" s="775">
        <f t="shared" si="8482"/>
        <v>0</v>
      </c>
      <c r="RDE53" s="775">
        <f t="shared" ref="RDE53" si="8483">IF(OR(RDC26&lt;$C$18,RDC26&gt;($C$18+9)),0,IF($F$2=1,IF($F$53&lt;(INDEX($G$33:$AJ$33,MATCH($E$18,$G$31:$AJ$31))),RDC$28,RDC$38),RDC$28))</f>
        <v>0</v>
      </c>
      <c r="RDF53" s="775">
        <f t="shared" ref="RDF53:RDG53" si="8484">IF(OR(RDD26&lt;$C$18,RDD26&gt;($C$18+9)),0,IF($F$2=1,IF($F$53&lt;(INDEX($G$33:$AJ$33,MATCH($E$18,$G$31:$AJ$31))),RDD$28,RDD$38),RDD$28))</f>
        <v>0</v>
      </c>
      <c r="RDG53" s="775">
        <f t="shared" si="8484"/>
        <v>0</v>
      </c>
      <c r="RDH53" s="775">
        <f t="shared" ref="RDH53" si="8485">IF(OR(RDF26&lt;$C$18,RDF26&gt;($C$18+9)),0,IF($F$2=1,IF($F$53&lt;(INDEX($G$33:$AJ$33,MATCH($E$18,$G$31:$AJ$31))),RDF$28,RDF$38),RDF$28))</f>
        <v>0</v>
      </c>
      <c r="RDI53" s="775">
        <f t="shared" ref="RDI53:RDJ53" si="8486">IF(OR(RDG26&lt;$C$18,RDG26&gt;($C$18+9)),0,IF($F$2=1,IF($F$53&lt;(INDEX($G$33:$AJ$33,MATCH($E$18,$G$31:$AJ$31))),RDG$28,RDG$38),RDG$28))</f>
        <v>0</v>
      </c>
      <c r="RDJ53" s="775">
        <f t="shared" si="8486"/>
        <v>0</v>
      </c>
      <c r="RDK53" s="775">
        <f t="shared" ref="RDK53" si="8487">IF(OR(RDI26&lt;$C$18,RDI26&gt;($C$18+9)),0,IF($F$2=1,IF($F$53&lt;(INDEX($G$33:$AJ$33,MATCH($E$18,$G$31:$AJ$31))),RDI$28,RDI$38),RDI$28))</f>
        <v>0</v>
      </c>
      <c r="RDL53" s="775">
        <f t="shared" ref="RDL53:RDM53" si="8488">IF(OR(RDJ26&lt;$C$18,RDJ26&gt;($C$18+9)),0,IF($F$2=1,IF($F$53&lt;(INDEX($G$33:$AJ$33,MATCH($E$18,$G$31:$AJ$31))),RDJ$28,RDJ$38),RDJ$28))</f>
        <v>0</v>
      </c>
      <c r="RDM53" s="775">
        <f t="shared" si="8488"/>
        <v>0</v>
      </c>
      <c r="RDN53" s="775">
        <f t="shared" ref="RDN53" si="8489">IF(OR(RDL26&lt;$C$18,RDL26&gt;($C$18+9)),0,IF($F$2=1,IF($F$53&lt;(INDEX($G$33:$AJ$33,MATCH($E$18,$G$31:$AJ$31))),RDL$28,RDL$38),RDL$28))</f>
        <v>0</v>
      </c>
      <c r="RDO53" s="775">
        <f t="shared" ref="RDO53:RDP53" si="8490">IF(OR(RDM26&lt;$C$18,RDM26&gt;($C$18+9)),0,IF($F$2=1,IF($F$53&lt;(INDEX($G$33:$AJ$33,MATCH($E$18,$G$31:$AJ$31))),RDM$28,RDM$38),RDM$28))</f>
        <v>0</v>
      </c>
      <c r="RDP53" s="775">
        <f t="shared" si="8490"/>
        <v>0</v>
      </c>
      <c r="RDQ53" s="775">
        <f t="shared" ref="RDQ53" si="8491">IF(OR(RDO26&lt;$C$18,RDO26&gt;($C$18+9)),0,IF($F$2=1,IF($F$53&lt;(INDEX($G$33:$AJ$33,MATCH($E$18,$G$31:$AJ$31))),RDO$28,RDO$38),RDO$28))</f>
        <v>0</v>
      </c>
      <c r="RDR53" s="775">
        <f t="shared" ref="RDR53:RDS53" si="8492">IF(OR(RDP26&lt;$C$18,RDP26&gt;($C$18+9)),0,IF($F$2=1,IF($F$53&lt;(INDEX($G$33:$AJ$33,MATCH($E$18,$G$31:$AJ$31))),RDP$28,RDP$38),RDP$28))</f>
        <v>0</v>
      </c>
      <c r="RDS53" s="775">
        <f t="shared" si="8492"/>
        <v>0</v>
      </c>
      <c r="RDT53" s="775">
        <f t="shared" ref="RDT53" si="8493">IF(OR(RDR26&lt;$C$18,RDR26&gt;($C$18+9)),0,IF($F$2=1,IF($F$53&lt;(INDEX($G$33:$AJ$33,MATCH($E$18,$G$31:$AJ$31))),RDR$28,RDR$38),RDR$28))</f>
        <v>0</v>
      </c>
      <c r="RDU53" s="775">
        <f t="shared" ref="RDU53:RDV53" si="8494">IF(OR(RDS26&lt;$C$18,RDS26&gt;($C$18+9)),0,IF($F$2=1,IF($F$53&lt;(INDEX($G$33:$AJ$33,MATCH($E$18,$G$31:$AJ$31))),RDS$28,RDS$38),RDS$28))</f>
        <v>0</v>
      </c>
      <c r="RDV53" s="775">
        <f t="shared" si="8494"/>
        <v>0</v>
      </c>
      <c r="RDW53" s="775">
        <f t="shared" ref="RDW53" si="8495">IF(OR(RDU26&lt;$C$18,RDU26&gt;($C$18+9)),0,IF($F$2=1,IF($F$53&lt;(INDEX($G$33:$AJ$33,MATCH($E$18,$G$31:$AJ$31))),RDU$28,RDU$38),RDU$28))</f>
        <v>0</v>
      </c>
      <c r="RDX53" s="775">
        <f t="shared" ref="RDX53:RDY53" si="8496">IF(OR(RDV26&lt;$C$18,RDV26&gt;($C$18+9)),0,IF($F$2=1,IF($F$53&lt;(INDEX($G$33:$AJ$33,MATCH($E$18,$G$31:$AJ$31))),RDV$28,RDV$38),RDV$28))</f>
        <v>0</v>
      </c>
      <c r="RDY53" s="775">
        <f t="shared" si="8496"/>
        <v>0</v>
      </c>
      <c r="RDZ53" s="775">
        <f t="shared" ref="RDZ53" si="8497">IF(OR(RDX26&lt;$C$18,RDX26&gt;($C$18+9)),0,IF($F$2=1,IF($F$53&lt;(INDEX($G$33:$AJ$33,MATCH($E$18,$G$31:$AJ$31))),RDX$28,RDX$38),RDX$28))</f>
        <v>0</v>
      </c>
      <c r="REA53" s="775">
        <f t="shared" ref="REA53:REB53" si="8498">IF(OR(RDY26&lt;$C$18,RDY26&gt;($C$18+9)),0,IF($F$2=1,IF($F$53&lt;(INDEX($G$33:$AJ$33,MATCH($E$18,$G$31:$AJ$31))),RDY$28,RDY$38),RDY$28))</f>
        <v>0</v>
      </c>
      <c r="REB53" s="775">
        <f t="shared" si="8498"/>
        <v>0</v>
      </c>
      <c r="REC53" s="775">
        <f t="shared" ref="REC53" si="8499">IF(OR(REA26&lt;$C$18,REA26&gt;($C$18+9)),0,IF($F$2=1,IF($F$53&lt;(INDEX($G$33:$AJ$33,MATCH($E$18,$G$31:$AJ$31))),REA$28,REA$38),REA$28))</f>
        <v>0</v>
      </c>
      <c r="RED53" s="775">
        <f t="shared" ref="RED53:REE53" si="8500">IF(OR(REB26&lt;$C$18,REB26&gt;($C$18+9)),0,IF($F$2=1,IF($F$53&lt;(INDEX($G$33:$AJ$33,MATCH($E$18,$G$31:$AJ$31))),REB$28,REB$38),REB$28))</f>
        <v>0</v>
      </c>
      <c r="REE53" s="775">
        <f t="shared" si="8500"/>
        <v>0</v>
      </c>
      <c r="REF53" s="775">
        <f t="shared" ref="REF53" si="8501">IF(OR(RED26&lt;$C$18,RED26&gt;($C$18+9)),0,IF($F$2=1,IF($F$53&lt;(INDEX($G$33:$AJ$33,MATCH($E$18,$G$31:$AJ$31))),RED$28,RED$38),RED$28))</f>
        <v>0</v>
      </c>
      <c r="REG53" s="775">
        <f t="shared" ref="REG53:REH53" si="8502">IF(OR(REE26&lt;$C$18,REE26&gt;($C$18+9)),0,IF($F$2=1,IF($F$53&lt;(INDEX($G$33:$AJ$33,MATCH($E$18,$G$31:$AJ$31))),REE$28,REE$38),REE$28))</f>
        <v>0</v>
      </c>
      <c r="REH53" s="775">
        <f t="shared" si="8502"/>
        <v>0</v>
      </c>
      <c r="REI53" s="775">
        <f t="shared" ref="REI53" si="8503">IF(OR(REG26&lt;$C$18,REG26&gt;($C$18+9)),0,IF($F$2=1,IF($F$53&lt;(INDEX($G$33:$AJ$33,MATCH($E$18,$G$31:$AJ$31))),REG$28,REG$38),REG$28))</f>
        <v>0</v>
      </c>
      <c r="REJ53" s="775">
        <f t="shared" ref="REJ53:REK53" si="8504">IF(OR(REH26&lt;$C$18,REH26&gt;($C$18+9)),0,IF($F$2=1,IF($F$53&lt;(INDEX($G$33:$AJ$33,MATCH($E$18,$G$31:$AJ$31))),REH$28,REH$38),REH$28))</f>
        <v>0</v>
      </c>
      <c r="REK53" s="775">
        <f t="shared" si="8504"/>
        <v>0</v>
      </c>
      <c r="REL53" s="775">
        <f t="shared" ref="REL53" si="8505">IF(OR(REJ26&lt;$C$18,REJ26&gt;($C$18+9)),0,IF($F$2=1,IF($F$53&lt;(INDEX($G$33:$AJ$33,MATCH($E$18,$G$31:$AJ$31))),REJ$28,REJ$38),REJ$28))</f>
        <v>0</v>
      </c>
      <c r="REM53" s="775">
        <f t="shared" ref="REM53:REN53" si="8506">IF(OR(REK26&lt;$C$18,REK26&gt;($C$18+9)),0,IF($F$2=1,IF($F$53&lt;(INDEX($G$33:$AJ$33,MATCH($E$18,$G$31:$AJ$31))),REK$28,REK$38),REK$28))</f>
        <v>0</v>
      </c>
      <c r="REN53" s="775">
        <f t="shared" si="8506"/>
        <v>0</v>
      </c>
      <c r="REO53" s="775">
        <f t="shared" ref="REO53" si="8507">IF(OR(REM26&lt;$C$18,REM26&gt;($C$18+9)),0,IF($F$2=1,IF($F$53&lt;(INDEX($G$33:$AJ$33,MATCH($E$18,$G$31:$AJ$31))),REM$28,REM$38),REM$28))</f>
        <v>0</v>
      </c>
      <c r="REP53" s="775">
        <f t="shared" ref="REP53:REQ53" si="8508">IF(OR(REN26&lt;$C$18,REN26&gt;($C$18+9)),0,IF($F$2=1,IF($F$53&lt;(INDEX($G$33:$AJ$33,MATCH($E$18,$G$31:$AJ$31))),REN$28,REN$38),REN$28))</f>
        <v>0</v>
      </c>
      <c r="REQ53" s="775">
        <f t="shared" si="8508"/>
        <v>0</v>
      </c>
      <c r="RER53" s="775">
        <f t="shared" ref="RER53" si="8509">IF(OR(REP26&lt;$C$18,REP26&gt;($C$18+9)),0,IF($F$2=1,IF($F$53&lt;(INDEX($G$33:$AJ$33,MATCH($E$18,$G$31:$AJ$31))),REP$28,REP$38),REP$28))</f>
        <v>0</v>
      </c>
      <c r="RES53" s="775">
        <f t="shared" ref="RES53:RET53" si="8510">IF(OR(REQ26&lt;$C$18,REQ26&gt;($C$18+9)),0,IF($F$2=1,IF($F$53&lt;(INDEX($G$33:$AJ$33,MATCH($E$18,$G$31:$AJ$31))),REQ$28,REQ$38),REQ$28))</f>
        <v>0</v>
      </c>
      <c r="RET53" s="775">
        <f t="shared" si="8510"/>
        <v>0</v>
      </c>
      <c r="REU53" s="775">
        <f t="shared" ref="REU53" si="8511">IF(OR(RES26&lt;$C$18,RES26&gt;($C$18+9)),0,IF($F$2=1,IF($F$53&lt;(INDEX($G$33:$AJ$33,MATCH($E$18,$G$31:$AJ$31))),RES$28,RES$38),RES$28))</f>
        <v>0</v>
      </c>
      <c r="REV53" s="775">
        <f t="shared" ref="REV53:REW53" si="8512">IF(OR(RET26&lt;$C$18,RET26&gt;($C$18+9)),0,IF($F$2=1,IF($F$53&lt;(INDEX($G$33:$AJ$33,MATCH($E$18,$G$31:$AJ$31))),RET$28,RET$38),RET$28))</f>
        <v>0</v>
      </c>
      <c r="REW53" s="775">
        <f t="shared" si="8512"/>
        <v>0</v>
      </c>
      <c r="REX53" s="775">
        <f t="shared" ref="REX53" si="8513">IF(OR(REV26&lt;$C$18,REV26&gt;($C$18+9)),0,IF($F$2=1,IF($F$53&lt;(INDEX($G$33:$AJ$33,MATCH($E$18,$G$31:$AJ$31))),REV$28,REV$38),REV$28))</f>
        <v>0</v>
      </c>
      <c r="REY53" s="775">
        <f t="shared" ref="REY53:REZ53" si="8514">IF(OR(REW26&lt;$C$18,REW26&gt;($C$18+9)),0,IF($F$2=1,IF($F$53&lt;(INDEX($G$33:$AJ$33,MATCH($E$18,$G$31:$AJ$31))),REW$28,REW$38),REW$28))</f>
        <v>0</v>
      </c>
      <c r="REZ53" s="775">
        <f t="shared" si="8514"/>
        <v>0</v>
      </c>
      <c r="RFA53" s="775">
        <f t="shared" ref="RFA53" si="8515">IF(OR(REY26&lt;$C$18,REY26&gt;($C$18+9)),0,IF($F$2=1,IF($F$53&lt;(INDEX($G$33:$AJ$33,MATCH($E$18,$G$31:$AJ$31))),REY$28,REY$38),REY$28))</f>
        <v>0</v>
      </c>
      <c r="RFB53" s="775">
        <f t="shared" ref="RFB53:RFC53" si="8516">IF(OR(REZ26&lt;$C$18,REZ26&gt;($C$18+9)),0,IF($F$2=1,IF($F$53&lt;(INDEX($G$33:$AJ$33,MATCH($E$18,$G$31:$AJ$31))),REZ$28,REZ$38),REZ$28))</f>
        <v>0</v>
      </c>
      <c r="RFC53" s="775">
        <f t="shared" si="8516"/>
        <v>0</v>
      </c>
      <c r="RFD53" s="775">
        <f t="shared" ref="RFD53" si="8517">IF(OR(RFB26&lt;$C$18,RFB26&gt;($C$18+9)),0,IF($F$2=1,IF($F$53&lt;(INDEX($G$33:$AJ$33,MATCH($E$18,$G$31:$AJ$31))),RFB$28,RFB$38),RFB$28))</f>
        <v>0</v>
      </c>
      <c r="RFE53" s="775">
        <f t="shared" ref="RFE53:RFF53" si="8518">IF(OR(RFC26&lt;$C$18,RFC26&gt;($C$18+9)),0,IF($F$2=1,IF($F$53&lt;(INDEX($G$33:$AJ$33,MATCH($E$18,$G$31:$AJ$31))),RFC$28,RFC$38),RFC$28))</f>
        <v>0</v>
      </c>
      <c r="RFF53" s="775">
        <f t="shared" si="8518"/>
        <v>0</v>
      </c>
      <c r="RFG53" s="775">
        <f t="shared" ref="RFG53" si="8519">IF(OR(RFE26&lt;$C$18,RFE26&gt;($C$18+9)),0,IF($F$2=1,IF($F$53&lt;(INDEX($G$33:$AJ$33,MATCH($E$18,$G$31:$AJ$31))),RFE$28,RFE$38),RFE$28))</f>
        <v>0</v>
      </c>
      <c r="RFH53" s="775">
        <f t="shared" ref="RFH53:RFI53" si="8520">IF(OR(RFF26&lt;$C$18,RFF26&gt;($C$18+9)),0,IF($F$2=1,IF($F$53&lt;(INDEX($G$33:$AJ$33,MATCH($E$18,$G$31:$AJ$31))),RFF$28,RFF$38),RFF$28))</f>
        <v>0</v>
      </c>
      <c r="RFI53" s="775">
        <f t="shared" si="8520"/>
        <v>0</v>
      </c>
      <c r="RFJ53" s="775">
        <f t="shared" ref="RFJ53" si="8521">IF(OR(RFH26&lt;$C$18,RFH26&gt;($C$18+9)),0,IF($F$2=1,IF($F$53&lt;(INDEX($G$33:$AJ$33,MATCH($E$18,$G$31:$AJ$31))),RFH$28,RFH$38),RFH$28))</f>
        <v>0</v>
      </c>
      <c r="RFK53" s="775">
        <f t="shared" ref="RFK53:RFL53" si="8522">IF(OR(RFI26&lt;$C$18,RFI26&gt;($C$18+9)),0,IF($F$2=1,IF($F$53&lt;(INDEX($G$33:$AJ$33,MATCH($E$18,$G$31:$AJ$31))),RFI$28,RFI$38),RFI$28))</f>
        <v>0</v>
      </c>
      <c r="RFL53" s="775">
        <f t="shared" si="8522"/>
        <v>0</v>
      </c>
      <c r="RFM53" s="775">
        <f t="shared" ref="RFM53" si="8523">IF(OR(RFK26&lt;$C$18,RFK26&gt;($C$18+9)),0,IF($F$2=1,IF($F$53&lt;(INDEX($G$33:$AJ$33,MATCH($E$18,$G$31:$AJ$31))),RFK$28,RFK$38),RFK$28))</f>
        <v>0</v>
      </c>
      <c r="RFN53" s="775">
        <f t="shared" ref="RFN53:RFO53" si="8524">IF(OR(RFL26&lt;$C$18,RFL26&gt;($C$18+9)),0,IF($F$2=1,IF($F$53&lt;(INDEX($G$33:$AJ$33,MATCH($E$18,$G$31:$AJ$31))),RFL$28,RFL$38),RFL$28))</f>
        <v>0</v>
      </c>
      <c r="RFO53" s="775">
        <f t="shared" si="8524"/>
        <v>0</v>
      </c>
      <c r="RFP53" s="775">
        <f t="shared" ref="RFP53" si="8525">IF(OR(RFN26&lt;$C$18,RFN26&gt;($C$18+9)),0,IF($F$2=1,IF($F$53&lt;(INDEX($G$33:$AJ$33,MATCH($E$18,$G$31:$AJ$31))),RFN$28,RFN$38),RFN$28))</f>
        <v>0</v>
      </c>
      <c r="RFQ53" s="775">
        <f t="shared" ref="RFQ53:RFR53" si="8526">IF(OR(RFO26&lt;$C$18,RFO26&gt;($C$18+9)),0,IF($F$2=1,IF($F$53&lt;(INDEX($G$33:$AJ$33,MATCH($E$18,$G$31:$AJ$31))),RFO$28,RFO$38),RFO$28))</f>
        <v>0</v>
      </c>
      <c r="RFR53" s="775">
        <f t="shared" si="8526"/>
        <v>0</v>
      </c>
      <c r="RFS53" s="775">
        <f t="shared" ref="RFS53" si="8527">IF(OR(RFQ26&lt;$C$18,RFQ26&gt;($C$18+9)),0,IF($F$2=1,IF($F$53&lt;(INDEX($G$33:$AJ$33,MATCH($E$18,$G$31:$AJ$31))),RFQ$28,RFQ$38),RFQ$28))</f>
        <v>0</v>
      </c>
      <c r="RFT53" s="775">
        <f t="shared" ref="RFT53:RFU53" si="8528">IF(OR(RFR26&lt;$C$18,RFR26&gt;($C$18+9)),0,IF($F$2=1,IF($F$53&lt;(INDEX($G$33:$AJ$33,MATCH($E$18,$G$31:$AJ$31))),RFR$28,RFR$38),RFR$28))</f>
        <v>0</v>
      </c>
      <c r="RFU53" s="775">
        <f t="shared" si="8528"/>
        <v>0</v>
      </c>
      <c r="RFV53" s="775">
        <f t="shared" ref="RFV53" si="8529">IF(OR(RFT26&lt;$C$18,RFT26&gt;($C$18+9)),0,IF($F$2=1,IF($F$53&lt;(INDEX($G$33:$AJ$33,MATCH($E$18,$G$31:$AJ$31))),RFT$28,RFT$38),RFT$28))</f>
        <v>0</v>
      </c>
      <c r="RFW53" s="775">
        <f t="shared" ref="RFW53:RFX53" si="8530">IF(OR(RFU26&lt;$C$18,RFU26&gt;($C$18+9)),0,IF($F$2=1,IF($F$53&lt;(INDEX($G$33:$AJ$33,MATCH($E$18,$G$31:$AJ$31))),RFU$28,RFU$38),RFU$28))</f>
        <v>0</v>
      </c>
      <c r="RFX53" s="775">
        <f t="shared" si="8530"/>
        <v>0</v>
      </c>
      <c r="RFY53" s="775">
        <f t="shared" ref="RFY53" si="8531">IF(OR(RFW26&lt;$C$18,RFW26&gt;($C$18+9)),0,IF($F$2=1,IF($F$53&lt;(INDEX($G$33:$AJ$33,MATCH($E$18,$G$31:$AJ$31))),RFW$28,RFW$38),RFW$28))</f>
        <v>0</v>
      </c>
      <c r="RFZ53" s="775">
        <f t="shared" ref="RFZ53:RGA53" si="8532">IF(OR(RFX26&lt;$C$18,RFX26&gt;($C$18+9)),0,IF($F$2=1,IF($F$53&lt;(INDEX($G$33:$AJ$33,MATCH($E$18,$G$31:$AJ$31))),RFX$28,RFX$38),RFX$28))</f>
        <v>0</v>
      </c>
      <c r="RGA53" s="775">
        <f t="shared" si="8532"/>
        <v>0</v>
      </c>
      <c r="RGB53" s="775">
        <f t="shared" ref="RGB53" si="8533">IF(OR(RFZ26&lt;$C$18,RFZ26&gt;($C$18+9)),0,IF($F$2=1,IF($F$53&lt;(INDEX($G$33:$AJ$33,MATCH($E$18,$G$31:$AJ$31))),RFZ$28,RFZ$38),RFZ$28))</f>
        <v>0</v>
      </c>
      <c r="RGC53" s="775">
        <f t="shared" ref="RGC53:RGD53" si="8534">IF(OR(RGA26&lt;$C$18,RGA26&gt;($C$18+9)),0,IF($F$2=1,IF($F$53&lt;(INDEX($G$33:$AJ$33,MATCH($E$18,$G$31:$AJ$31))),RGA$28,RGA$38),RGA$28))</f>
        <v>0</v>
      </c>
      <c r="RGD53" s="775">
        <f t="shared" si="8534"/>
        <v>0</v>
      </c>
      <c r="RGE53" s="775">
        <f t="shared" ref="RGE53" si="8535">IF(OR(RGC26&lt;$C$18,RGC26&gt;($C$18+9)),0,IF($F$2=1,IF($F$53&lt;(INDEX($G$33:$AJ$33,MATCH($E$18,$G$31:$AJ$31))),RGC$28,RGC$38),RGC$28))</f>
        <v>0</v>
      </c>
      <c r="RGF53" s="775">
        <f t="shared" ref="RGF53:RGG53" si="8536">IF(OR(RGD26&lt;$C$18,RGD26&gt;($C$18+9)),0,IF($F$2=1,IF($F$53&lt;(INDEX($G$33:$AJ$33,MATCH($E$18,$G$31:$AJ$31))),RGD$28,RGD$38),RGD$28))</f>
        <v>0</v>
      </c>
      <c r="RGG53" s="775">
        <f t="shared" si="8536"/>
        <v>0</v>
      </c>
      <c r="RGH53" s="775">
        <f t="shared" ref="RGH53" si="8537">IF(OR(RGF26&lt;$C$18,RGF26&gt;($C$18+9)),0,IF($F$2=1,IF($F$53&lt;(INDEX($G$33:$AJ$33,MATCH($E$18,$G$31:$AJ$31))),RGF$28,RGF$38),RGF$28))</f>
        <v>0</v>
      </c>
      <c r="RGI53" s="775">
        <f t="shared" ref="RGI53:RGJ53" si="8538">IF(OR(RGG26&lt;$C$18,RGG26&gt;($C$18+9)),0,IF($F$2=1,IF($F$53&lt;(INDEX($G$33:$AJ$33,MATCH($E$18,$G$31:$AJ$31))),RGG$28,RGG$38),RGG$28))</f>
        <v>0</v>
      </c>
      <c r="RGJ53" s="775">
        <f t="shared" si="8538"/>
        <v>0</v>
      </c>
      <c r="RGK53" s="775">
        <f t="shared" ref="RGK53" si="8539">IF(OR(RGI26&lt;$C$18,RGI26&gt;($C$18+9)),0,IF($F$2=1,IF($F$53&lt;(INDEX($G$33:$AJ$33,MATCH($E$18,$G$31:$AJ$31))),RGI$28,RGI$38),RGI$28))</f>
        <v>0</v>
      </c>
      <c r="RGL53" s="775">
        <f t="shared" ref="RGL53:RGM53" si="8540">IF(OR(RGJ26&lt;$C$18,RGJ26&gt;($C$18+9)),0,IF($F$2=1,IF($F$53&lt;(INDEX($G$33:$AJ$33,MATCH($E$18,$G$31:$AJ$31))),RGJ$28,RGJ$38),RGJ$28))</f>
        <v>0</v>
      </c>
      <c r="RGM53" s="775">
        <f t="shared" si="8540"/>
        <v>0</v>
      </c>
      <c r="RGN53" s="775">
        <f t="shared" ref="RGN53" si="8541">IF(OR(RGL26&lt;$C$18,RGL26&gt;($C$18+9)),0,IF($F$2=1,IF($F$53&lt;(INDEX($G$33:$AJ$33,MATCH($E$18,$G$31:$AJ$31))),RGL$28,RGL$38),RGL$28))</f>
        <v>0</v>
      </c>
      <c r="RGO53" s="775">
        <f t="shared" ref="RGO53:RGP53" si="8542">IF(OR(RGM26&lt;$C$18,RGM26&gt;($C$18+9)),0,IF($F$2=1,IF($F$53&lt;(INDEX($G$33:$AJ$33,MATCH($E$18,$G$31:$AJ$31))),RGM$28,RGM$38),RGM$28))</f>
        <v>0</v>
      </c>
      <c r="RGP53" s="775">
        <f t="shared" si="8542"/>
        <v>0</v>
      </c>
      <c r="RGQ53" s="775">
        <f t="shared" ref="RGQ53" si="8543">IF(OR(RGO26&lt;$C$18,RGO26&gt;($C$18+9)),0,IF($F$2=1,IF($F$53&lt;(INDEX($G$33:$AJ$33,MATCH($E$18,$G$31:$AJ$31))),RGO$28,RGO$38),RGO$28))</f>
        <v>0</v>
      </c>
      <c r="RGR53" s="775">
        <f t="shared" ref="RGR53:RGS53" si="8544">IF(OR(RGP26&lt;$C$18,RGP26&gt;($C$18+9)),0,IF($F$2=1,IF($F$53&lt;(INDEX($G$33:$AJ$33,MATCH($E$18,$G$31:$AJ$31))),RGP$28,RGP$38),RGP$28))</f>
        <v>0</v>
      </c>
      <c r="RGS53" s="775">
        <f t="shared" si="8544"/>
        <v>0</v>
      </c>
      <c r="RGT53" s="775">
        <f t="shared" ref="RGT53" si="8545">IF(OR(RGR26&lt;$C$18,RGR26&gt;($C$18+9)),0,IF($F$2=1,IF($F$53&lt;(INDEX($G$33:$AJ$33,MATCH($E$18,$G$31:$AJ$31))),RGR$28,RGR$38),RGR$28))</f>
        <v>0</v>
      </c>
      <c r="RGU53" s="775">
        <f t="shared" ref="RGU53:RGV53" si="8546">IF(OR(RGS26&lt;$C$18,RGS26&gt;($C$18+9)),0,IF($F$2=1,IF($F$53&lt;(INDEX($G$33:$AJ$33,MATCH($E$18,$G$31:$AJ$31))),RGS$28,RGS$38),RGS$28))</f>
        <v>0</v>
      </c>
      <c r="RGV53" s="775">
        <f t="shared" si="8546"/>
        <v>0</v>
      </c>
      <c r="RGW53" s="775">
        <f t="shared" ref="RGW53" si="8547">IF(OR(RGU26&lt;$C$18,RGU26&gt;($C$18+9)),0,IF($F$2=1,IF($F$53&lt;(INDEX($G$33:$AJ$33,MATCH($E$18,$G$31:$AJ$31))),RGU$28,RGU$38),RGU$28))</f>
        <v>0</v>
      </c>
      <c r="RGX53" s="775">
        <f t="shared" ref="RGX53:RGY53" si="8548">IF(OR(RGV26&lt;$C$18,RGV26&gt;($C$18+9)),0,IF($F$2=1,IF($F$53&lt;(INDEX($G$33:$AJ$33,MATCH($E$18,$G$31:$AJ$31))),RGV$28,RGV$38),RGV$28))</f>
        <v>0</v>
      </c>
      <c r="RGY53" s="775">
        <f t="shared" si="8548"/>
        <v>0</v>
      </c>
      <c r="RGZ53" s="775">
        <f t="shared" ref="RGZ53" si="8549">IF(OR(RGX26&lt;$C$18,RGX26&gt;($C$18+9)),0,IF($F$2=1,IF($F$53&lt;(INDEX($G$33:$AJ$33,MATCH($E$18,$G$31:$AJ$31))),RGX$28,RGX$38),RGX$28))</f>
        <v>0</v>
      </c>
      <c r="RHA53" s="775">
        <f t="shared" ref="RHA53:RHB53" si="8550">IF(OR(RGY26&lt;$C$18,RGY26&gt;($C$18+9)),0,IF($F$2=1,IF($F$53&lt;(INDEX($G$33:$AJ$33,MATCH($E$18,$G$31:$AJ$31))),RGY$28,RGY$38),RGY$28))</f>
        <v>0</v>
      </c>
      <c r="RHB53" s="775">
        <f t="shared" si="8550"/>
        <v>0</v>
      </c>
      <c r="RHC53" s="775">
        <f t="shared" ref="RHC53" si="8551">IF(OR(RHA26&lt;$C$18,RHA26&gt;($C$18+9)),0,IF($F$2=1,IF($F$53&lt;(INDEX($G$33:$AJ$33,MATCH($E$18,$G$31:$AJ$31))),RHA$28,RHA$38),RHA$28))</f>
        <v>0</v>
      </c>
      <c r="RHD53" s="775">
        <f t="shared" ref="RHD53:RHE53" si="8552">IF(OR(RHB26&lt;$C$18,RHB26&gt;($C$18+9)),0,IF($F$2=1,IF($F$53&lt;(INDEX($G$33:$AJ$33,MATCH($E$18,$G$31:$AJ$31))),RHB$28,RHB$38),RHB$28))</f>
        <v>0</v>
      </c>
      <c r="RHE53" s="775">
        <f t="shared" si="8552"/>
        <v>0</v>
      </c>
      <c r="RHF53" s="775">
        <f t="shared" ref="RHF53" si="8553">IF(OR(RHD26&lt;$C$18,RHD26&gt;($C$18+9)),0,IF($F$2=1,IF($F$53&lt;(INDEX($G$33:$AJ$33,MATCH($E$18,$G$31:$AJ$31))),RHD$28,RHD$38),RHD$28))</f>
        <v>0</v>
      </c>
      <c r="RHG53" s="775">
        <f t="shared" ref="RHG53:RHH53" si="8554">IF(OR(RHE26&lt;$C$18,RHE26&gt;($C$18+9)),0,IF($F$2=1,IF($F$53&lt;(INDEX($G$33:$AJ$33,MATCH($E$18,$G$31:$AJ$31))),RHE$28,RHE$38),RHE$28))</f>
        <v>0</v>
      </c>
      <c r="RHH53" s="775">
        <f t="shared" si="8554"/>
        <v>0</v>
      </c>
      <c r="RHI53" s="775">
        <f t="shared" ref="RHI53" si="8555">IF(OR(RHG26&lt;$C$18,RHG26&gt;($C$18+9)),0,IF($F$2=1,IF($F$53&lt;(INDEX($G$33:$AJ$33,MATCH($E$18,$G$31:$AJ$31))),RHG$28,RHG$38),RHG$28))</f>
        <v>0</v>
      </c>
      <c r="RHJ53" s="775">
        <f t="shared" ref="RHJ53:RHK53" si="8556">IF(OR(RHH26&lt;$C$18,RHH26&gt;($C$18+9)),0,IF($F$2=1,IF($F$53&lt;(INDEX($G$33:$AJ$33,MATCH($E$18,$G$31:$AJ$31))),RHH$28,RHH$38),RHH$28))</f>
        <v>0</v>
      </c>
      <c r="RHK53" s="775">
        <f t="shared" si="8556"/>
        <v>0</v>
      </c>
      <c r="RHL53" s="775">
        <f t="shared" ref="RHL53" si="8557">IF(OR(RHJ26&lt;$C$18,RHJ26&gt;($C$18+9)),0,IF($F$2=1,IF($F$53&lt;(INDEX($G$33:$AJ$33,MATCH($E$18,$G$31:$AJ$31))),RHJ$28,RHJ$38),RHJ$28))</f>
        <v>0</v>
      </c>
      <c r="RHM53" s="775">
        <f t="shared" ref="RHM53:RHN53" si="8558">IF(OR(RHK26&lt;$C$18,RHK26&gt;($C$18+9)),0,IF($F$2=1,IF($F$53&lt;(INDEX($G$33:$AJ$33,MATCH($E$18,$G$31:$AJ$31))),RHK$28,RHK$38),RHK$28))</f>
        <v>0</v>
      </c>
      <c r="RHN53" s="775">
        <f t="shared" si="8558"/>
        <v>0</v>
      </c>
      <c r="RHO53" s="775">
        <f t="shared" ref="RHO53" si="8559">IF(OR(RHM26&lt;$C$18,RHM26&gt;($C$18+9)),0,IF($F$2=1,IF($F$53&lt;(INDEX($G$33:$AJ$33,MATCH($E$18,$G$31:$AJ$31))),RHM$28,RHM$38),RHM$28))</f>
        <v>0</v>
      </c>
      <c r="RHP53" s="775">
        <f t="shared" ref="RHP53:RHQ53" si="8560">IF(OR(RHN26&lt;$C$18,RHN26&gt;($C$18+9)),0,IF($F$2=1,IF($F$53&lt;(INDEX($G$33:$AJ$33,MATCH($E$18,$G$31:$AJ$31))),RHN$28,RHN$38),RHN$28))</f>
        <v>0</v>
      </c>
      <c r="RHQ53" s="775">
        <f t="shared" si="8560"/>
        <v>0</v>
      </c>
      <c r="RHR53" s="775">
        <f t="shared" ref="RHR53" si="8561">IF(OR(RHP26&lt;$C$18,RHP26&gt;($C$18+9)),0,IF($F$2=1,IF($F$53&lt;(INDEX($G$33:$AJ$33,MATCH($E$18,$G$31:$AJ$31))),RHP$28,RHP$38),RHP$28))</f>
        <v>0</v>
      </c>
      <c r="RHS53" s="775">
        <f t="shared" ref="RHS53:RHT53" si="8562">IF(OR(RHQ26&lt;$C$18,RHQ26&gt;($C$18+9)),0,IF($F$2=1,IF($F$53&lt;(INDEX($G$33:$AJ$33,MATCH($E$18,$G$31:$AJ$31))),RHQ$28,RHQ$38),RHQ$28))</f>
        <v>0</v>
      </c>
      <c r="RHT53" s="775">
        <f t="shared" si="8562"/>
        <v>0</v>
      </c>
      <c r="RHU53" s="775">
        <f t="shared" ref="RHU53" si="8563">IF(OR(RHS26&lt;$C$18,RHS26&gt;($C$18+9)),0,IF($F$2=1,IF($F$53&lt;(INDEX($G$33:$AJ$33,MATCH($E$18,$G$31:$AJ$31))),RHS$28,RHS$38),RHS$28))</f>
        <v>0</v>
      </c>
      <c r="RHV53" s="775">
        <f t="shared" ref="RHV53:RHW53" si="8564">IF(OR(RHT26&lt;$C$18,RHT26&gt;($C$18+9)),0,IF($F$2=1,IF($F$53&lt;(INDEX($G$33:$AJ$33,MATCH($E$18,$G$31:$AJ$31))),RHT$28,RHT$38),RHT$28))</f>
        <v>0</v>
      </c>
      <c r="RHW53" s="775">
        <f t="shared" si="8564"/>
        <v>0</v>
      </c>
      <c r="RHX53" s="775">
        <f t="shared" ref="RHX53" si="8565">IF(OR(RHV26&lt;$C$18,RHV26&gt;($C$18+9)),0,IF($F$2=1,IF($F$53&lt;(INDEX($G$33:$AJ$33,MATCH($E$18,$G$31:$AJ$31))),RHV$28,RHV$38),RHV$28))</f>
        <v>0</v>
      </c>
      <c r="RHY53" s="775">
        <f t="shared" ref="RHY53:RHZ53" si="8566">IF(OR(RHW26&lt;$C$18,RHW26&gt;($C$18+9)),0,IF($F$2=1,IF($F$53&lt;(INDEX($G$33:$AJ$33,MATCH($E$18,$G$31:$AJ$31))),RHW$28,RHW$38),RHW$28))</f>
        <v>0</v>
      </c>
      <c r="RHZ53" s="775">
        <f t="shared" si="8566"/>
        <v>0</v>
      </c>
      <c r="RIA53" s="775">
        <f t="shared" ref="RIA53" si="8567">IF(OR(RHY26&lt;$C$18,RHY26&gt;($C$18+9)),0,IF($F$2=1,IF($F$53&lt;(INDEX($G$33:$AJ$33,MATCH($E$18,$G$31:$AJ$31))),RHY$28,RHY$38),RHY$28))</f>
        <v>0</v>
      </c>
      <c r="RIB53" s="775">
        <f t="shared" ref="RIB53:RIC53" si="8568">IF(OR(RHZ26&lt;$C$18,RHZ26&gt;($C$18+9)),0,IF($F$2=1,IF($F$53&lt;(INDEX($G$33:$AJ$33,MATCH($E$18,$G$31:$AJ$31))),RHZ$28,RHZ$38),RHZ$28))</f>
        <v>0</v>
      </c>
      <c r="RIC53" s="775">
        <f t="shared" si="8568"/>
        <v>0</v>
      </c>
      <c r="RID53" s="775">
        <f t="shared" ref="RID53" si="8569">IF(OR(RIB26&lt;$C$18,RIB26&gt;($C$18+9)),0,IF($F$2=1,IF($F$53&lt;(INDEX($G$33:$AJ$33,MATCH($E$18,$G$31:$AJ$31))),RIB$28,RIB$38),RIB$28))</f>
        <v>0</v>
      </c>
      <c r="RIE53" s="775">
        <f t="shared" ref="RIE53:RIF53" si="8570">IF(OR(RIC26&lt;$C$18,RIC26&gt;($C$18+9)),0,IF($F$2=1,IF($F$53&lt;(INDEX($G$33:$AJ$33,MATCH($E$18,$G$31:$AJ$31))),RIC$28,RIC$38),RIC$28))</f>
        <v>0</v>
      </c>
      <c r="RIF53" s="775">
        <f t="shared" si="8570"/>
        <v>0</v>
      </c>
      <c r="RIG53" s="775">
        <f t="shared" ref="RIG53" si="8571">IF(OR(RIE26&lt;$C$18,RIE26&gt;($C$18+9)),0,IF($F$2=1,IF($F$53&lt;(INDEX($G$33:$AJ$33,MATCH($E$18,$G$31:$AJ$31))),RIE$28,RIE$38),RIE$28))</f>
        <v>0</v>
      </c>
      <c r="RIH53" s="775">
        <f t="shared" ref="RIH53:RII53" si="8572">IF(OR(RIF26&lt;$C$18,RIF26&gt;($C$18+9)),0,IF($F$2=1,IF($F$53&lt;(INDEX($G$33:$AJ$33,MATCH($E$18,$G$31:$AJ$31))),RIF$28,RIF$38),RIF$28))</f>
        <v>0</v>
      </c>
      <c r="RII53" s="775">
        <f t="shared" si="8572"/>
        <v>0</v>
      </c>
      <c r="RIJ53" s="775">
        <f t="shared" ref="RIJ53" si="8573">IF(OR(RIH26&lt;$C$18,RIH26&gt;($C$18+9)),0,IF($F$2=1,IF($F$53&lt;(INDEX($G$33:$AJ$33,MATCH($E$18,$G$31:$AJ$31))),RIH$28,RIH$38),RIH$28))</f>
        <v>0</v>
      </c>
      <c r="RIK53" s="775">
        <f t="shared" ref="RIK53:RIL53" si="8574">IF(OR(RII26&lt;$C$18,RII26&gt;($C$18+9)),0,IF($F$2=1,IF($F$53&lt;(INDEX($G$33:$AJ$33,MATCH($E$18,$G$31:$AJ$31))),RII$28,RII$38),RII$28))</f>
        <v>0</v>
      </c>
      <c r="RIL53" s="775">
        <f t="shared" si="8574"/>
        <v>0</v>
      </c>
      <c r="RIM53" s="775">
        <f t="shared" ref="RIM53" si="8575">IF(OR(RIK26&lt;$C$18,RIK26&gt;($C$18+9)),0,IF($F$2=1,IF($F$53&lt;(INDEX($G$33:$AJ$33,MATCH($E$18,$G$31:$AJ$31))),RIK$28,RIK$38),RIK$28))</f>
        <v>0</v>
      </c>
      <c r="RIN53" s="775">
        <f t="shared" ref="RIN53:RIO53" si="8576">IF(OR(RIL26&lt;$C$18,RIL26&gt;($C$18+9)),0,IF($F$2=1,IF($F$53&lt;(INDEX($G$33:$AJ$33,MATCH($E$18,$G$31:$AJ$31))),RIL$28,RIL$38),RIL$28))</f>
        <v>0</v>
      </c>
      <c r="RIO53" s="775">
        <f t="shared" si="8576"/>
        <v>0</v>
      </c>
      <c r="RIP53" s="775">
        <f t="shared" ref="RIP53" si="8577">IF(OR(RIN26&lt;$C$18,RIN26&gt;($C$18+9)),0,IF($F$2=1,IF($F$53&lt;(INDEX($G$33:$AJ$33,MATCH($E$18,$G$31:$AJ$31))),RIN$28,RIN$38),RIN$28))</f>
        <v>0</v>
      </c>
      <c r="RIQ53" s="775">
        <f t="shared" ref="RIQ53:RIR53" si="8578">IF(OR(RIO26&lt;$C$18,RIO26&gt;($C$18+9)),0,IF($F$2=1,IF($F$53&lt;(INDEX($G$33:$AJ$33,MATCH($E$18,$G$31:$AJ$31))),RIO$28,RIO$38),RIO$28))</f>
        <v>0</v>
      </c>
      <c r="RIR53" s="775">
        <f t="shared" si="8578"/>
        <v>0</v>
      </c>
      <c r="RIS53" s="775">
        <f t="shared" ref="RIS53" si="8579">IF(OR(RIQ26&lt;$C$18,RIQ26&gt;($C$18+9)),0,IF($F$2=1,IF($F$53&lt;(INDEX($G$33:$AJ$33,MATCH($E$18,$G$31:$AJ$31))),RIQ$28,RIQ$38),RIQ$28))</f>
        <v>0</v>
      </c>
      <c r="RIT53" s="775">
        <f t="shared" ref="RIT53:RIU53" si="8580">IF(OR(RIR26&lt;$C$18,RIR26&gt;($C$18+9)),0,IF($F$2=1,IF($F$53&lt;(INDEX($G$33:$AJ$33,MATCH($E$18,$G$31:$AJ$31))),RIR$28,RIR$38),RIR$28))</f>
        <v>0</v>
      </c>
      <c r="RIU53" s="775">
        <f t="shared" si="8580"/>
        <v>0</v>
      </c>
      <c r="RIV53" s="775">
        <f t="shared" ref="RIV53" si="8581">IF(OR(RIT26&lt;$C$18,RIT26&gt;($C$18+9)),0,IF($F$2=1,IF($F$53&lt;(INDEX($G$33:$AJ$33,MATCH($E$18,$G$31:$AJ$31))),RIT$28,RIT$38),RIT$28))</f>
        <v>0</v>
      </c>
      <c r="RIW53" s="775">
        <f t="shared" ref="RIW53:RIX53" si="8582">IF(OR(RIU26&lt;$C$18,RIU26&gt;($C$18+9)),0,IF($F$2=1,IF($F$53&lt;(INDEX($G$33:$AJ$33,MATCH($E$18,$G$31:$AJ$31))),RIU$28,RIU$38),RIU$28))</f>
        <v>0</v>
      </c>
      <c r="RIX53" s="775">
        <f t="shared" si="8582"/>
        <v>0</v>
      </c>
      <c r="RIY53" s="775">
        <f t="shared" ref="RIY53" si="8583">IF(OR(RIW26&lt;$C$18,RIW26&gt;($C$18+9)),0,IF($F$2=1,IF($F$53&lt;(INDEX($G$33:$AJ$33,MATCH($E$18,$G$31:$AJ$31))),RIW$28,RIW$38),RIW$28))</f>
        <v>0</v>
      </c>
      <c r="RIZ53" s="775">
        <f t="shared" ref="RIZ53:RJA53" si="8584">IF(OR(RIX26&lt;$C$18,RIX26&gt;($C$18+9)),0,IF($F$2=1,IF($F$53&lt;(INDEX($G$33:$AJ$33,MATCH($E$18,$G$31:$AJ$31))),RIX$28,RIX$38),RIX$28))</f>
        <v>0</v>
      </c>
      <c r="RJA53" s="775">
        <f t="shared" si="8584"/>
        <v>0</v>
      </c>
      <c r="RJB53" s="775">
        <f t="shared" ref="RJB53" si="8585">IF(OR(RIZ26&lt;$C$18,RIZ26&gt;($C$18+9)),0,IF($F$2=1,IF($F$53&lt;(INDEX($G$33:$AJ$33,MATCH($E$18,$G$31:$AJ$31))),RIZ$28,RIZ$38),RIZ$28))</f>
        <v>0</v>
      </c>
      <c r="RJC53" s="775">
        <f t="shared" ref="RJC53:RJD53" si="8586">IF(OR(RJA26&lt;$C$18,RJA26&gt;($C$18+9)),0,IF($F$2=1,IF($F$53&lt;(INDEX($G$33:$AJ$33,MATCH($E$18,$G$31:$AJ$31))),RJA$28,RJA$38),RJA$28))</f>
        <v>0</v>
      </c>
      <c r="RJD53" s="775">
        <f t="shared" si="8586"/>
        <v>0</v>
      </c>
      <c r="RJE53" s="775">
        <f t="shared" ref="RJE53" si="8587">IF(OR(RJC26&lt;$C$18,RJC26&gt;($C$18+9)),0,IF($F$2=1,IF($F$53&lt;(INDEX($G$33:$AJ$33,MATCH($E$18,$G$31:$AJ$31))),RJC$28,RJC$38),RJC$28))</f>
        <v>0</v>
      </c>
      <c r="RJF53" s="775">
        <f t="shared" ref="RJF53:RJG53" si="8588">IF(OR(RJD26&lt;$C$18,RJD26&gt;($C$18+9)),0,IF($F$2=1,IF($F$53&lt;(INDEX($G$33:$AJ$33,MATCH($E$18,$G$31:$AJ$31))),RJD$28,RJD$38),RJD$28))</f>
        <v>0</v>
      </c>
      <c r="RJG53" s="775">
        <f t="shared" si="8588"/>
        <v>0</v>
      </c>
      <c r="RJH53" s="775">
        <f t="shared" ref="RJH53" si="8589">IF(OR(RJF26&lt;$C$18,RJF26&gt;($C$18+9)),0,IF($F$2=1,IF($F$53&lt;(INDEX($G$33:$AJ$33,MATCH($E$18,$G$31:$AJ$31))),RJF$28,RJF$38),RJF$28))</f>
        <v>0</v>
      </c>
      <c r="RJI53" s="775">
        <f t="shared" ref="RJI53:RJJ53" si="8590">IF(OR(RJG26&lt;$C$18,RJG26&gt;($C$18+9)),0,IF($F$2=1,IF($F$53&lt;(INDEX($G$33:$AJ$33,MATCH($E$18,$G$31:$AJ$31))),RJG$28,RJG$38),RJG$28))</f>
        <v>0</v>
      </c>
      <c r="RJJ53" s="775">
        <f t="shared" si="8590"/>
        <v>0</v>
      </c>
      <c r="RJK53" s="775">
        <f t="shared" ref="RJK53" si="8591">IF(OR(RJI26&lt;$C$18,RJI26&gt;($C$18+9)),0,IF($F$2=1,IF($F$53&lt;(INDEX($G$33:$AJ$33,MATCH($E$18,$G$31:$AJ$31))),RJI$28,RJI$38),RJI$28))</f>
        <v>0</v>
      </c>
      <c r="RJL53" s="775">
        <f t="shared" ref="RJL53:RJM53" si="8592">IF(OR(RJJ26&lt;$C$18,RJJ26&gt;($C$18+9)),0,IF($F$2=1,IF($F$53&lt;(INDEX($G$33:$AJ$33,MATCH($E$18,$G$31:$AJ$31))),RJJ$28,RJJ$38),RJJ$28))</f>
        <v>0</v>
      </c>
      <c r="RJM53" s="775">
        <f t="shared" si="8592"/>
        <v>0</v>
      </c>
      <c r="RJN53" s="775">
        <f t="shared" ref="RJN53" si="8593">IF(OR(RJL26&lt;$C$18,RJL26&gt;($C$18+9)),0,IF($F$2=1,IF($F$53&lt;(INDEX($G$33:$AJ$33,MATCH($E$18,$G$31:$AJ$31))),RJL$28,RJL$38),RJL$28))</f>
        <v>0</v>
      </c>
      <c r="RJO53" s="775">
        <f t="shared" ref="RJO53:RJP53" si="8594">IF(OR(RJM26&lt;$C$18,RJM26&gt;($C$18+9)),0,IF($F$2=1,IF($F$53&lt;(INDEX($G$33:$AJ$33,MATCH($E$18,$G$31:$AJ$31))),RJM$28,RJM$38),RJM$28))</f>
        <v>0</v>
      </c>
      <c r="RJP53" s="775">
        <f t="shared" si="8594"/>
        <v>0</v>
      </c>
      <c r="RJQ53" s="775">
        <f t="shared" ref="RJQ53" si="8595">IF(OR(RJO26&lt;$C$18,RJO26&gt;($C$18+9)),0,IF($F$2=1,IF($F$53&lt;(INDEX($G$33:$AJ$33,MATCH($E$18,$G$31:$AJ$31))),RJO$28,RJO$38),RJO$28))</f>
        <v>0</v>
      </c>
      <c r="RJR53" s="775">
        <f t="shared" ref="RJR53:RJS53" si="8596">IF(OR(RJP26&lt;$C$18,RJP26&gt;($C$18+9)),0,IF($F$2=1,IF($F$53&lt;(INDEX($G$33:$AJ$33,MATCH($E$18,$G$31:$AJ$31))),RJP$28,RJP$38),RJP$28))</f>
        <v>0</v>
      </c>
      <c r="RJS53" s="775">
        <f t="shared" si="8596"/>
        <v>0</v>
      </c>
      <c r="RJT53" s="775">
        <f t="shared" ref="RJT53" si="8597">IF(OR(RJR26&lt;$C$18,RJR26&gt;($C$18+9)),0,IF($F$2=1,IF($F$53&lt;(INDEX($G$33:$AJ$33,MATCH($E$18,$G$31:$AJ$31))),RJR$28,RJR$38),RJR$28))</f>
        <v>0</v>
      </c>
      <c r="RJU53" s="775">
        <f t="shared" ref="RJU53:RJV53" si="8598">IF(OR(RJS26&lt;$C$18,RJS26&gt;($C$18+9)),0,IF($F$2=1,IF($F$53&lt;(INDEX($G$33:$AJ$33,MATCH($E$18,$G$31:$AJ$31))),RJS$28,RJS$38),RJS$28))</f>
        <v>0</v>
      </c>
      <c r="RJV53" s="775">
        <f t="shared" si="8598"/>
        <v>0</v>
      </c>
      <c r="RJW53" s="775">
        <f t="shared" ref="RJW53" si="8599">IF(OR(RJU26&lt;$C$18,RJU26&gt;($C$18+9)),0,IF($F$2=1,IF($F$53&lt;(INDEX($G$33:$AJ$33,MATCH($E$18,$G$31:$AJ$31))),RJU$28,RJU$38),RJU$28))</f>
        <v>0</v>
      </c>
      <c r="RJX53" s="775">
        <f t="shared" ref="RJX53:RJY53" si="8600">IF(OR(RJV26&lt;$C$18,RJV26&gt;($C$18+9)),0,IF($F$2=1,IF($F$53&lt;(INDEX($G$33:$AJ$33,MATCH($E$18,$G$31:$AJ$31))),RJV$28,RJV$38),RJV$28))</f>
        <v>0</v>
      </c>
      <c r="RJY53" s="775">
        <f t="shared" si="8600"/>
        <v>0</v>
      </c>
      <c r="RJZ53" s="775">
        <f t="shared" ref="RJZ53" si="8601">IF(OR(RJX26&lt;$C$18,RJX26&gt;($C$18+9)),0,IF($F$2=1,IF($F$53&lt;(INDEX($G$33:$AJ$33,MATCH($E$18,$G$31:$AJ$31))),RJX$28,RJX$38),RJX$28))</f>
        <v>0</v>
      </c>
      <c r="RKA53" s="775">
        <f t="shared" ref="RKA53:RKB53" si="8602">IF(OR(RJY26&lt;$C$18,RJY26&gt;($C$18+9)),0,IF($F$2=1,IF($F$53&lt;(INDEX($G$33:$AJ$33,MATCH($E$18,$G$31:$AJ$31))),RJY$28,RJY$38),RJY$28))</f>
        <v>0</v>
      </c>
      <c r="RKB53" s="775">
        <f t="shared" si="8602"/>
        <v>0</v>
      </c>
      <c r="RKC53" s="775">
        <f t="shared" ref="RKC53" si="8603">IF(OR(RKA26&lt;$C$18,RKA26&gt;($C$18+9)),0,IF($F$2=1,IF($F$53&lt;(INDEX($G$33:$AJ$33,MATCH($E$18,$G$31:$AJ$31))),RKA$28,RKA$38),RKA$28))</f>
        <v>0</v>
      </c>
      <c r="RKD53" s="775">
        <f t="shared" ref="RKD53:RKE53" si="8604">IF(OR(RKB26&lt;$C$18,RKB26&gt;($C$18+9)),0,IF($F$2=1,IF($F$53&lt;(INDEX($G$33:$AJ$33,MATCH($E$18,$G$31:$AJ$31))),RKB$28,RKB$38),RKB$28))</f>
        <v>0</v>
      </c>
      <c r="RKE53" s="775">
        <f t="shared" si="8604"/>
        <v>0</v>
      </c>
      <c r="RKF53" s="775">
        <f t="shared" ref="RKF53" si="8605">IF(OR(RKD26&lt;$C$18,RKD26&gt;($C$18+9)),0,IF($F$2=1,IF($F$53&lt;(INDEX($G$33:$AJ$33,MATCH($E$18,$G$31:$AJ$31))),RKD$28,RKD$38),RKD$28))</f>
        <v>0</v>
      </c>
      <c r="RKG53" s="775">
        <f t="shared" ref="RKG53:RKH53" si="8606">IF(OR(RKE26&lt;$C$18,RKE26&gt;($C$18+9)),0,IF($F$2=1,IF($F$53&lt;(INDEX($G$33:$AJ$33,MATCH($E$18,$G$31:$AJ$31))),RKE$28,RKE$38),RKE$28))</f>
        <v>0</v>
      </c>
      <c r="RKH53" s="775">
        <f t="shared" si="8606"/>
        <v>0</v>
      </c>
      <c r="RKI53" s="775">
        <f t="shared" ref="RKI53" si="8607">IF(OR(RKG26&lt;$C$18,RKG26&gt;($C$18+9)),0,IF($F$2=1,IF($F$53&lt;(INDEX($G$33:$AJ$33,MATCH($E$18,$G$31:$AJ$31))),RKG$28,RKG$38),RKG$28))</f>
        <v>0</v>
      </c>
      <c r="RKJ53" s="775">
        <f t="shared" ref="RKJ53:RKK53" si="8608">IF(OR(RKH26&lt;$C$18,RKH26&gt;($C$18+9)),0,IF($F$2=1,IF($F$53&lt;(INDEX($G$33:$AJ$33,MATCH($E$18,$G$31:$AJ$31))),RKH$28,RKH$38),RKH$28))</f>
        <v>0</v>
      </c>
      <c r="RKK53" s="775">
        <f t="shared" si="8608"/>
        <v>0</v>
      </c>
      <c r="RKL53" s="775">
        <f t="shared" ref="RKL53" si="8609">IF(OR(RKJ26&lt;$C$18,RKJ26&gt;($C$18+9)),0,IF($F$2=1,IF($F$53&lt;(INDEX($G$33:$AJ$33,MATCH($E$18,$G$31:$AJ$31))),RKJ$28,RKJ$38),RKJ$28))</f>
        <v>0</v>
      </c>
      <c r="RKM53" s="775">
        <f t="shared" ref="RKM53:RKN53" si="8610">IF(OR(RKK26&lt;$C$18,RKK26&gt;($C$18+9)),0,IF($F$2=1,IF($F$53&lt;(INDEX($G$33:$AJ$33,MATCH($E$18,$G$31:$AJ$31))),RKK$28,RKK$38),RKK$28))</f>
        <v>0</v>
      </c>
      <c r="RKN53" s="775">
        <f t="shared" si="8610"/>
        <v>0</v>
      </c>
      <c r="RKO53" s="775">
        <f t="shared" ref="RKO53" si="8611">IF(OR(RKM26&lt;$C$18,RKM26&gt;($C$18+9)),0,IF($F$2=1,IF($F$53&lt;(INDEX($G$33:$AJ$33,MATCH($E$18,$G$31:$AJ$31))),RKM$28,RKM$38),RKM$28))</f>
        <v>0</v>
      </c>
      <c r="RKP53" s="775">
        <f t="shared" ref="RKP53:RKQ53" si="8612">IF(OR(RKN26&lt;$C$18,RKN26&gt;($C$18+9)),0,IF($F$2=1,IF($F$53&lt;(INDEX($G$33:$AJ$33,MATCH($E$18,$G$31:$AJ$31))),RKN$28,RKN$38),RKN$28))</f>
        <v>0</v>
      </c>
      <c r="RKQ53" s="775">
        <f t="shared" si="8612"/>
        <v>0</v>
      </c>
      <c r="RKR53" s="775">
        <f t="shared" ref="RKR53" si="8613">IF(OR(RKP26&lt;$C$18,RKP26&gt;($C$18+9)),0,IF($F$2=1,IF($F$53&lt;(INDEX($G$33:$AJ$33,MATCH($E$18,$G$31:$AJ$31))),RKP$28,RKP$38),RKP$28))</f>
        <v>0</v>
      </c>
      <c r="RKS53" s="775">
        <f t="shared" ref="RKS53:RKT53" si="8614">IF(OR(RKQ26&lt;$C$18,RKQ26&gt;($C$18+9)),0,IF($F$2=1,IF($F$53&lt;(INDEX($G$33:$AJ$33,MATCH($E$18,$G$31:$AJ$31))),RKQ$28,RKQ$38),RKQ$28))</f>
        <v>0</v>
      </c>
      <c r="RKT53" s="775">
        <f t="shared" si="8614"/>
        <v>0</v>
      </c>
      <c r="RKU53" s="775">
        <f t="shared" ref="RKU53" si="8615">IF(OR(RKS26&lt;$C$18,RKS26&gt;($C$18+9)),0,IF($F$2=1,IF($F$53&lt;(INDEX($G$33:$AJ$33,MATCH($E$18,$G$31:$AJ$31))),RKS$28,RKS$38),RKS$28))</f>
        <v>0</v>
      </c>
      <c r="RKV53" s="775">
        <f t="shared" ref="RKV53:RKW53" si="8616">IF(OR(RKT26&lt;$C$18,RKT26&gt;($C$18+9)),0,IF($F$2=1,IF($F$53&lt;(INDEX($G$33:$AJ$33,MATCH($E$18,$G$31:$AJ$31))),RKT$28,RKT$38),RKT$28))</f>
        <v>0</v>
      </c>
      <c r="RKW53" s="775">
        <f t="shared" si="8616"/>
        <v>0</v>
      </c>
      <c r="RKX53" s="775">
        <f t="shared" ref="RKX53" si="8617">IF(OR(RKV26&lt;$C$18,RKV26&gt;($C$18+9)),0,IF($F$2=1,IF($F$53&lt;(INDEX($G$33:$AJ$33,MATCH($E$18,$G$31:$AJ$31))),RKV$28,RKV$38),RKV$28))</f>
        <v>0</v>
      </c>
      <c r="RKY53" s="775">
        <f t="shared" ref="RKY53:RKZ53" si="8618">IF(OR(RKW26&lt;$C$18,RKW26&gt;($C$18+9)),0,IF($F$2=1,IF($F$53&lt;(INDEX($G$33:$AJ$33,MATCH($E$18,$G$31:$AJ$31))),RKW$28,RKW$38),RKW$28))</f>
        <v>0</v>
      </c>
      <c r="RKZ53" s="775">
        <f t="shared" si="8618"/>
        <v>0</v>
      </c>
      <c r="RLA53" s="775">
        <f t="shared" ref="RLA53" si="8619">IF(OR(RKY26&lt;$C$18,RKY26&gt;($C$18+9)),0,IF($F$2=1,IF($F$53&lt;(INDEX($G$33:$AJ$33,MATCH($E$18,$G$31:$AJ$31))),RKY$28,RKY$38),RKY$28))</f>
        <v>0</v>
      </c>
      <c r="RLB53" s="775">
        <f t="shared" ref="RLB53:RLC53" si="8620">IF(OR(RKZ26&lt;$C$18,RKZ26&gt;($C$18+9)),0,IF($F$2=1,IF($F$53&lt;(INDEX($G$33:$AJ$33,MATCH($E$18,$G$31:$AJ$31))),RKZ$28,RKZ$38),RKZ$28))</f>
        <v>0</v>
      </c>
      <c r="RLC53" s="775">
        <f t="shared" si="8620"/>
        <v>0</v>
      </c>
      <c r="RLD53" s="775">
        <f t="shared" ref="RLD53" si="8621">IF(OR(RLB26&lt;$C$18,RLB26&gt;($C$18+9)),0,IF($F$2=1,IF($F$53&lt;(INDEX($G$33:$AJ$33,MATCH($E$18,$G$31:$AJ$31))),RLB$28,RLB$38),RLB$28))</f>
        <v>0</v>
      </c>
      <c r="RLE53" s="775">
        <f t="shared" ref="RLE53:RLF53" si="8622">IF(OR(RLC26&lt;$C$18,RLC26&gt;($C$18+9)),0,IF($F$2=1,IF($F$53&lt;(INDEX($G$33:$AJ$33,MATCH($E$18,$G$31:$AJ$31))),RLC$28,RLC$38),RLC$28))</f>
        <v>0</v>
      </c>
      <c r="RLF53" s="775">
        <f t="shared" si="8622"/>
        <v>0</v>
      </c>
      <c r="RLG53" s="775">
        <f t="shared" ref="RLG53" si="8623">IF(OR(RLE26&lt;$C$18,RLE26&gt;($C$18+9)),0,IF($F$2=1,IF($F$53&lt;(INDEX($G$33:$AJ$33,MATCH($E$18,$G$31:$AJ$31))),RLE$28,RLE$38),RLE$28))</f>
        <v>0</v>
      </c>
      <c r="RLH53" s="775">
        <f t="shared" ref="RLH53:RLI53" si="8624">IF(OR(RLF26&lt;$C$18,RLF26&gt;($C$18+9)),0,IF($F$2=1,IF($F$53&lt;(INDEX($G$33:$AJ$33,MATCH($E$18,$G$31:$AJ$31))),RLF$28,RLF$38),RLF$28))</f>
        <v>0</v>
      </c>
      <c r="RLI53" s="775">
        <f t="shared" si="8624"/>
        <v>0</v>
      </c>
      <c r="RLJ53" s="775">
        <f t="shared" ref="RLJ53" si="8625">IF(OR(RLH26&lt;$C$18,RLH26&gt;($C$18+9)),0,IF($F$2=1,IF($F$53&lt;(INDEX($G$33:$AJ$33,MATCH($E$18,$G$31:$AJ$31))),RLH$28,RLH$38),RLH$28))</f>
        <v>0</v>
      </c>
      <c r="RLK53" s="775">
        <f t="shared" ref="RLK53:RLL53" si="8626">IF(OR(RLI26&lt;$C$18,RLI26&gt;($C$18+9)),0,IF($F$2=1,IF($F$53&lt;(INDEX($G$33:$AJ$33,MATCH($E$18,$G$31:$AJ$31))),RLI$28,RLI$38),RLI$28))</f>
        <v>0</v>
      </c>
      <c r="RLL53" s="775">
        <f t="shared" si="8626"/>
        <v>0</v>
      </c>
      <c r="RLM53" s="775">
        <f t="shared" ref="RLM53" si="8627">IF(OR(RLK26&lt;$C$18,RLK26&gt;($C$18+9)),0,IF($F$2=1,IF($F$53&lt;(INDEX($G$33:$AJ$33,MATCH($E$18,$G$31:$AJ$31))),RLK$28,RLK$38),RLK$28))</f>
        <v>0</v>
      </c>
      <c r="RLN53" s="775">
        <f t="shared" ref="RLN53:RLO53" si="8628">IF(OR(RLL26&lt;$C$18,RLL26&gt;($C$18+9)),0,IF($F$2=1,IF($F$53&lt;(INDEX($G$33:$AJ$33,MATCH($E$18,$G$31:$AJ$31))),RLL$28,RLL$38),RLL$28))</f>
        <v>0</v>
      </c>
      <c r="RLO53" s="775">
        <f t="shared" si="8628"/>
        <v>0</v>
      </c>
      <c r="RLP53" s="775">
        <f t="shared" ref="RLP53" si="8629">IF(OR(RLN26&lt;$C$18,RLN26&gt;($C$18+9)),0,IF($F$2=1,IF($F$53&lt;(INDEX($G$33:$AJ$33,MATCH($E$18,$G$31:$AJ$31))),RLN$28,RLN$38),RLN$28))</f>
        <v>0</v>
      </c>
      <c r="RLQ53" s="775">
        <f t="shared" ref="RLQ53:RLR53" si="8630">IF(OR(RLO26&lt;$C$18,RLO26&gt;($C$18+9)),0,IF($F$2=1,IF($F$53&lt;(INDEX($G$33:$AJ$33,MATCH($E$18,$G$31:$AJ$31))),RLO$28,RLO$38),RLO$28))</f>
        <v>0</v>
      </c>
      <c r="RLR53" s="775">
        <f t="shared" si="8630"/>
        <v>0</v>
      </c>
      <c r="RLS53" s="775">
        <f t="shared" ref="RLS53" si="8631">IF(OR(RLQ26&lt;$C$18,RLQ26&gt;($C$18+9)),0,IF($F$2=1,IF($F$53&lt;(INDEX($G$33:$AJ$33,MATCH($E$18,$G$31:$AJ$31))),RLQ$28,RLQ$38),RLQ$28))</f>
        <v>0</v>
      </c>
      <c r="RLT53" s="775">
        <f t="shared" ref="RLT53:RLU53" si="8632">IF(OR(RLR26&lt;$C$18,RLR26&gt;($C$18+9)),0,IF($F$2=1,IF($F$53&lt;(INDEX($G$33:$AJ$33,MATCH($E$18,$G$31:$AJ$31))),RLR$28,RLR$38),RLR$28))</f>
        <v>0</v>
      </c>
      <c r="RLU53" s="775">
        <f t="shared" si="8632"/>
        <v>0</v>
      </c>
      <c r="RLV53" s="775">
        <f t="shared" ref="RLV53" si="8633">IF(OR(RLT26&lt;$C$18,RLT26&gt;($C$18+9)),0,IF($F$2=1,IF($F$53&lt;(INDEX($G$33:$AJ$33,MATCH($E$18,$G$31:$AJ$31))),RLT$28,RLT$38),RLT$28))</f>
        <v>0</v>
      </c>
      <c r="RLW53" s="775">
        <f t="shared" ref="RLW53:RLX53" si="8634">IF(OR(RLU26&lt;$C$18,RLU26&gt;($C$18+9)),0,IF($F$2=1,IF($F$53&lt;(INDEX($G$33:$AJ$33,MATCH($E$18,$G$31:$AJ$31))),RLU$28,RLU$38),RLU$28))</f>
        <v>0</v>
      </c>
      <c r="RLX53" s="775">
        <f t="shared" si="8634"/>
        <v>0</v>
      </c>
      <c r="RLY53" s="775">
        <f t="shared" ref="RLY53" si="8635">IF(OR(RLW26&lt;$C$18,RLW26&gt;($C$18+9)),0,IF($F$2=1,IF($F$53&lt;(INDEX($G$33:$AJ$33,MATCH($E$18,$G$31:$AJ$31))),RLW$28,RLW$38),RLW$28))</f>
        <v>0</v>
      </c>
      <c r="RLZ53" s="775">
        <f t="shared" ref="RLZ53:RMA53" si="8636">IF(OR(RLX26&lt;$C$18,RLX26&gt;($C$18+9)),0,IF($F$2=1,IF($F$53&lt;(INDEX($G$33:$AJ$33,MATCH($E$18,$G$31:$AJ$31))),RLX$28,RLX$38),RLX$28))</f>
        <v>0</v>
      </c>
      <c r="RMA53" s="775">
        <f t="shared" si="8636"/>
        <v>0</v>
      </c>
      <c r="RMB53" s="775">
        <f t="shared" ref="RMB53" si="8637">IF(OR(RLZ26&lt;$C$18,RLZ26&gt;($C$18+9)),0,IF($F$2=1,IF($F$53&lt;(INDEX($G$33:$AJ$33,MATCH($E$18,$G$31:$AJ$31))),RLZ$28,RLZ$38),RLZ$28))</f>
        <v>0</v>
      </c>
      <c r="RMC53" s="775">
        <f t="shared" ref="RMC53:RMD53" si="8638">IF(OR(RMA26&lt;$C$18,RMA26&gt;($C$18+9)),0,IF($F$2=1,IF($F$53&lt;(INDEX($G$33:$AJ$33,MATCH($E$18,$G$31:$AJ$31))),RMA$28,RMA$38),RMA$28))</f>
        <v>0</v>
      </c>
      <c r="RMD53" s="775">
        <f t="shared" si="8638"/>
        <v>0</v>
      </c>
      <c r="RME53" s="775">
        <f t="shared" ref="RME53" si="8639">IF(OR(RMC26&lt;$C$18,RMC26&gt;($C$18+9)),0,IF($F$2=1,IF($F$53&lt;(INDEX($G$33:$AJ$33,MATCH($E$18,$G$31:$AJ$31))),RMC$28,RMC$38),RMC$28))</f>
        <v>0</v>
      </c>
      <c r="RMF53" s="775">
        <f t="shared" ref="RMF53:RMG53" si="8640">IF(OR(RMD26&lt;$C$18,RMD26&gt;($C$18+9)),0,IF($F$2=1,IF($F$53&lt;(INDEX($G$33:$AJ$33,MATCH($E$18,$G$31:$AJ$31))),RMD$28,RMD$38),RMD$28))</f>
        <v>0</v>
      </c>
      <c r="RMG53" s="775">
        <f t="shared" si="8640"/>
        <v>0</v>
      </c>
      <c r="RMH53" s="775">
        <f t="shared" ref="RMH53" si="8641">IF(OR(RMF26&lt;$C$18,RMF26&gt;($C$18+9)),0,IF($F$2=1,IF($F$53&lt;(INDEX($G$33:$AJ$33,MATCH($E$18,$G$31:$AJ$31))),RMF$28,RMF$38),RMF$28))</f>
        <v>0</v>
      </c>
      <c r="RMI53" s="775">
        <f t="shared" ref="RMI53:RMJ53" si="8642">IF(OR(RMG26&lt;$C$18,RMG26&gt;($C$18+9)),0,IF($F$2=1,IF($F$53&lt;(INDEX($G$33:$AJ$33,MATCH($E$18,$G$31:$AJ$31))),RMG$28,RMG$38),RMG$28))</f>
        <v>0</v>
      </c>
      <c r="RMJ53" s="775">
        <f t="shared" si="8642"/>
        <v>0</v>
      </c>
      <c r="RMK53" s="775">
        <f t="shared" ref="RMK53" si="8643">IF(OR(RMI26&lt;$C$18,RMI26&gt;($C$18+9)),0,IF($F$2=1,IF($F$53&lt;(INDEX($G$33:$AJ$33,MATCH($E$18,$G$31:$AJ$31))),RMI$28,RMI$38),RMI$28))</f>
        <v>0</v>
      </c>
      <c r="RML53" s="775">
        <f t="shared" ref="RML53:RMM53" si="8644">IF(OR(RMJ26&lt;$C$18,RMJ26&gt;($C$18+9)),0,IF($F$2=1,IF($F$53&lt;(INDEX($G$33:$AJ$33,MATCH($E$18,$G$31:$AJ$31))),RMJ$28,RMJ$38),RMJ$28))</f>
        <v>0</v>
      </c>
      <c r="RMM53" s="775">
        <f t="shared" si="8644"/>
        <v>0</v>
      </c>
      <c r="RMN53" s="775">
        <f t="shared" ref="RMN53" si="8645">IF(OR(RML26&lt;$C$18,RML26&gt;($C$18+9)),0,IF($F$2=1,IF($F$53&lt;(INDEX($G$33:$AJ$33,MATCH($E$18,$G$31:$AJ$31))),RML$28,RML$38),RML$28))</f>
        <v>0</v>
      </c>
      <c r="RMO53" s="775">
        <f t="shared" ref="RMO53:RMP53" si="8646">IF(OR(RMM26&lt;$C$18,RMM26&gt;($C$18+9)),0,IF($F$2=1,IF($F$53&lt;(INDEX($G$33:$AJ$33,MATCH($E$18,$G$31:$AJ$31))),RMM$28,RMM$38),RMM$28))</f>
        <v>0</v>
      </c>
      <c r="RMP53" s="775">
        <f t="shared" si="8646"/>
        <v>0</v>
      </c>
      <c r="RMQ53" s="775">
        <f t="shared" ref="RMQ53" si="8647">IF(OR(RMO26&lt;$C$18,RMO26&gt;($C$18+9)),0,IF($F$2=1,IF($F$53&lt;(INDEX($G$33:$AJ$33,MATCH($E$18,$G$31:$AJ$31))),RMO$28,RMO$38),RMO$28))</f>
        <v>0</v>
      </c>
      <c r="RMR53" s="775">
        <f t="shared" ref="RMR53:RMS53" si="8648">IF(OR(RMP26&lt;$C$18,RMP26&gt;($C$18+9)),0,IF($F$2=1,IF($F$53&lt;(INDEX($G$33:$AJ$33,MATCH($E$18,$G$31:$AJ$31))),RMP$28,RMP$38),RMP$28))</f>
        <v>0</v>
      </c>
      <c r="RMS53" s="775">
        <f t="shared" si="8648"/>
        <v>0</v>
      </c>
      <c r="RMT53" s="775">
        <f t="shared" ref="RMT53" si="8649">IF(OR(RMR26&lt;$C$18,RMR26&gt;($C$18+9)),0,IF($F$2=1,IF($F$53&lt;(INDEX($G$33:$AJ$33,MATCH($E$18,$G$31:$AJ$31))),RMR$28,RMR$38),RMR$28))</f>
        <v>0</v>
      </c>
      <c r="RMU53" s="775">
        <f t="shared" ref="RMU53:RMV53" si="8650">IF(OR(RMS26&lt;$C$18,RMS26&gt;($C$18+9)),0,IF($F$2=1,IF($F$53&lt;(INDEX($G$33:$AJ$33,MATCH($E$18,$G$31:$AJ$31))),RMS$28,RMS$38),RMS$28))</f>
        <v>0</v>
      </c>
      <c r="RMV53" s="775">
        <f t="shared" si="8650"/>
        <v>0</v>
      </c>
      <c r="RMW53" s="775">
        <f t="shared" ref="RMW53" si="8651">IF(OR(RMU26&lt;$C$18,RMU26&gt;($C$18+9)),0,IF($F$2=1,IF($F$53&lt;(INDEX($G$33:$AJ$33,MATCH($E$18,$G$31:$AJ$31))),RMU$28,RMU$38),RMU$28))</f>
        <v>0</v>
      </c>
      <c r="RMX53" s="775">
        <f t="shared" ref="RMX53:RMY53" si="8652">IF(OR(RMV26&lt;$C$18,RMV26&gt;($C$18+9)),0,IF($F$2=1,IF($F$53&lt;(INDEX($G$33:$AJ$33,MATCH($E$18,$G$31:$AJ$31))),RMV$28,RMV$38),RMV$28))</f>
        <v>0</v>
      </c>
      <c r="RMY53" s="775">
        <f t="shared" si="8652"/>
        <v>0</v>
      </c>
      <c r="RMZ53" s="775">
        <f t="shared" ref="RMZ53" si="8653">IF(OR(RMX26&lt;$C$18,RMX26&gt;($C$18+9)),0,IF($F$2=1,IF($F$53&lt;(INDEX($G$33:$AJ$33,MATCH($E$18,$G$31:$AJ$31))),RMX$28,RMX$38),RMX$28))</f>
        <v>0</v>
      </c>
      <c r="RNA53" s="775">
        <f t="shared" ref="RNA53:RNB53" si="8654">IF(OR(RMY26&lt;$C$18,RMY26&gt;($C$18+9)),0,IF($F$2=1,IF($F$53&lt;(INDEX($G$33:$AJ$33,MATCH($E$18,$G$31:$AJ$31))),RMY$28,RMY$38),RMY$28))</f>
        <v>0</v>
      </c>
      <c r="RNB53" s="775">
        <f t="shared" si="8654"/>
        <v>0</v>
      </c>
      <c r="RNC53" s="775">
        <f t="shared" ref="RNC53" si="8655">IF(OR(RNA26&lt;$C$18,RNA26&gt;($C$18+9)),0,IF($F$2=1,IF($F$53&lt;(INDEX($G$33:$AJ$33,MATCH($E$18,$G$31:$AJ$31))),RNA$28,RNA$38),RNA$28))</f>
        <v>0</v>
      </c>
      <c r="RND53" s="775">
        <f t="shared" ref="RND53:RNE53" si="8656">IF(OR(RNB26&lt;$C$18,RNB26&gt;($C$18+9)),0,IF($F$2=1,IF($F$53&lt;(INDEX($G$33:$AJ$33,MATCH($E$18,$G$31:$AJ$31))),RNB$28,RNB$38),RNB$28))</f>
        <v>0</v>
      </c>
      <c r="RNE53" s="775">
        <f t="shared" si="8656"/>
        <v>0</v>
      </c>
      <c r="RNF53" s="775">
        <f t="shared" ref="RNF53" si="8657">IF(OR(RND26&lt;$C$18,RND26&gt;($C$18+9)),0,IF($F$2=1,IF($F$53&lt;(INDEX($G$33:$AJ$33,MATCH($E$18,$G$31:$AJ$31))),RND$28,RND$38),RND$28))</f>
        <v>0</v>
      </c>
      <c r="RNG53" s="775">
        <f t="shared" ref="RNG53:RNH53" si="8658">IF(OR(RNE26&lt;$C$18,RNE26&gt;($C$18+9)),0,IF($F$2=1,IF($F$53&lt;(INDEX($G$33:$AJ$33,MATCH($E$18,$G$31:$AJ$31))),RNE$28,RNE$38),RNE$28))</f>
        <v>0</v>
      </c>
      <c r="RNH53" s="775">
        <f t="shared" si="8658"/>
        <v>0</v>
      </c>
      <c r="RNI53" s="775">
        <f t="shared" ref="RNI53" si="8659">IF(OR(RNG26&lt;$C$18,RNG26&gt;($C$18+9)),0,IF($F$2=1,IF($F$53&lt;(INDEX($G$33:$AJ$33,MATCH($E$18,$G$31:$AJ$31))),RNG$28,RNG$38),RNG$28))</f>
        <v>0</v>
      </c>
      <c r="RNJ53" s="775">
        <f t="shared" ref="RNJ53:RNK53" si="8660">IF(OR(RNH26&lt;$C$18,RNH26&gt;($C$18+9)),0,IF($F$2=1,IF($F$53&lt;(INDEX($G$33:$AJ$33,MATCH($E$18,$G$31:$AJ$31))),RNH$28,RNH$38),RNH$28))</f>
        <v>0</v>
      </c>
      <c r="RNK53" s="775">
        <f t="shared" si="8660"/>
        <v>0</v>
      </c>
      <c r="RNL53" s="775">
        <f t="shared" ref="RNL53" si="8661">IF(OR(RNJ26&lt;$C$18,RNJ26&gt;($C$18+9)),0,IF($F$2=1,IF($F$53&lt;(INDEX($G$33:$AJ$33,MATCH($E$18,$G$31:$AJ$31))),RNJ$28,RNJ$38),RNJ$28))</f>
        <v>0</v>
      </c>
      <c r="RNM53" s="775">
        <f t="shared" ref="RNM53:RNN53" si="8662">IF(OR(RNK26&lt;$C$18,RNK26&gt;($C$18+9)),0,IF($F$2=1,IF($F$53&lt;(INDEX($G$33:$AJ$33,MATCH($E$18,$G$31:$AJ$31))),RNK$28,RNK$38),RNK$28))</f>
        <v>0</v>
      </c>
      <c r="RNN53" s="775">
        <f t="shared" si="8662"/>
        <v>0</v>
      </c>
      <c r="RNO53" s="775">
        <f t="shared" ref="RNO53" si="8663">IF(OR(RNM26&lt;$C$18,RNM26&gt;($C$18+9)),0,IF($F$2=1,IF($F$53&lt;(INDEX($G$33:$AJ$33,MATCH($E$18,$G$31:$AJ$31))),RNM$28,RNM$38),RNM$28))</f>
        <v>0</v>
      </c>
      <c r="RNP53" s="775">
        <f t="shared" ref="RNP53:RNQ53" si="8664">IF(OR(RNN26&lt;$C$18,RNN26&gt;($C$18+9)),0,IF($F$2=1,IF($F$53&lt;(INDEX($G$33:$AJ$33,MATCH($E$18,$G$31:$AJ$31))),RNN$28,RNN$38),RNN$28))</f>
        <v>0</v>
      </c>
      <c r="RNQ53" s="775">
        <f t="shared" si="8664"/>
        <v>0</v>
      </c>
      <c r="RNR53" s="775">
        <f t="shared" ref="RNR53" si="8665">IF(OR(RNP26&lt;$C$18,RNP26&gt;($C$18+9)),0,IF($F$2=1,IF($F$53&lt;(INDEX($G$33:$AJ$33,MATCH($E$18,$G$31:$AJ$31))),RNP$28,RNP$38),RNP$28))</f>
        <v>0</v>
      </c>
      <c r="RNS53" s="775">
        <f t="shared" ref="RNS53:RNT53" si="8666">IF(OR(RNQ26&lt;$C$18,RNQ26&gt;($C$18+9)),0,IF($F$2=1,IF($F$53&lt;(INDEX($G$33:$AJ$33,MATCH($E$18,$G$31:$AJ$31))),RNQ$28,RNQ$38),RNQ$28))</f>
        <v>0</v>
      </c>
      <c r="RNT53" s="775">
        <f t="shared" si="8666"/>
        <v>0</v>
      </c>
      <c r="RNU53" s="775">
        <f t="shared" ref="RNU53" si="8667">IF(OR(RNS26&lt;$C$18,RNS26&gt;($C$18+9)),0,IF($F$2=1,IF($F$53&lt;(INDEX($G$33:$AJ$33,MATCH($E$18,$G$31:$AJ$31))),RNS$28,RNS$38),RNS$28))</f>
        <v>0</v>
      </c>
      <c r="RNV53" s="775">
        <f t="shared" ref="RNV53:RNW53" si="8668">IF(OR(RNT26&lt;$C$18,RNT26&gt;($C$18+9)),0,IF($F$2=1,IF($F$53&lt;(INDEX($G$33:$AJ$33,MATCH($E$18,$G$31:$AJ$31))),RNT$28,RNT$38),RNT$28))</f>
        <v>0</v>
      </c>
      <c r="RNW53" s="775">
        <f t="shared" si="8668"/>
        <v>0</v>
      </c>
      <c r="RNX53" s="775">
        <f t="shared" ref="RNX53" si="8669">IF(OR(RNV26&lt;$C$18,RNV26&gt;($C$18+9)),0,IF($F$2=1,IF($F$53&lt;(INDEX($G$33:$AJ$33,MATCH($E$18,$G$31:$AJ$31))),RNV$28,RNV$38),RNV$28))</f>
        <v>0</v>
      </c>
      <c r="RNY53" s="775">
        <f t="shared" ref="RNY53:RNZ53" si="8670">IF(OR(RNW26&lt;$C$18,RNW26&gt;($C$18+9)),0,IF($F$2=1,IF($F$53&lt;(INDEX($G$33:$AJ$33,MATCH($E$18,$G$31:$AJ$31))),RNW$28,RNW$38),RNW$28))</f>
        <v>0</v>
      </c>
      <c r="RNZ53" s="775">
        <f t="shared" si="8670"/>
        <v>0</v>
      </c>
      <c r="ROA53" s="775">
        <f t="shared" ref="ROA53" si="8671">IF(OR(RNY26&lt;$C$18,RNY26&gt;($C$18+9)),0,IF($F$2=1,IF($F$53&lt;(INDEX($G$33:$AJ$33,MATCH($E$18,$G$31:$AJ$31))),RNY$28,RNY$38),RNY$28))</f>
        <v>0</v>
      </c>
      <c r="ROB53" s="775">
        <f t="shared" ref="ROB53:ROC53" si="8672">IF(OR(RNZ26&lt;$C$18,RNZ26&gt;($C$18+9)),0,IF($F$2=1,IF($F$53&lt;(INDEX($G$33:$AJ$33,MATCH($E$18,$G$31:$AJ$31))),RNZ$28,RNZ$38),RNZ$28))</f>
        <v>0</v>
      </c>
      <c r="ROC53" s="775">
        <f t="shared" si="8672"/>
        <v>0</v>
      </c>
      <c r="ROD53" s="775">
        <f t="shared" ref="ROD53" si="8673">IF(OR(ROB26&lt;$C$18,ROB26&gt;($C$18+9)),0,IF($F$2=1,IF($F$53&lt;(INDEX($G$33:$AJ$33,MATCH($E$18,$G$31:$AJ$31))),ROB$28,ROB$38),ROB$28))</f>
        <v>0</v>
      </c>
      <c r="ROE53" s="775">
        <f t="shared" ref="ROE53:ROF53" si="8674">IF(OR(ROC26&lt;$C$18,ROC26&gt;($C$18+9)),0,IF($F$2=1,IF($F$53&lt;(INDEX($G$33:$AJ$33,MATCH($E$18,$G$31:$AJ$31))),ROC$28,ROC$38),ROC$28))</f>
        <v>0</v>
      </c>
      <c r="ROF53" s="775">
        <f t="shared" si="8674"/>
        <v>0</v>
      </c>
      <c r="ROG53" s="775">
        <f t="shared" ref="ROG53" si="8675">IF(OR(ROE26&lt;$C$18,ROE26&gt;($C$18+9)),0,IF($F$2=1,IF($F$53&lt;(INDEX($G$33:$AJ$33,MATCH($E$18,$G$31:$AJ$31))),ROE$28,ROE$38),ROE$28))</f>
        <v>0</v>
      </c>
      <c r="ROH53" s="775">
        <f t="shared" ref="ROH53:ROI53" si="8676">IF(OR(ROF26&lt;$C$18,ROF26&gt;($C$18+9)),0,IF($F$2=1,IF($F$53&lt;(INDEX($G$33:$AJ$33,MATCH($E$18,$G$31:$AJ$31))),ROF$28,ROF$38),ROF$28))</f>
        <v>0</v>
      </c>
      <c r="ROI53" s="775">
        <f t="shared" si="8676"/>
        <v>0</v>
      </c>
      <c r="ROJ53" s="775">
        <f t="shared" ref="ROJ53" si="8677">IF(OR(ROH26&lt;$C$18,ROH26&gt;($C$18+9)),0,IF($F$2=1,IF($F$53&lt;(INDEX($G$33:$AJ$33,MATCH($E$18,$G$31:$AJ$31))),ROH$28,ROH$38),ROH$28))</f>
        <v>0</v>
      </c>
      <c r="ROK53" s="775">
        <f t="shared" ref="ROK53:ROL53" si="8678">IF(OR(ROI26&lt;$C$18,ROI26&gt;($C$18+9)),0,IF($F$2=1,IF($F$53&lt;(INDEX($G$33:$AJ$33,MATCH($E$18,$G$31:$AJ$31))),ROI$28,ROI$38),ROI$28))</f>
        <v>0</v>
      </c>
      <c r="ROL53" s="775">
        <f t="shared" si="8678"/>
        <v>0</v>
      </c>
      <c r="ROM53" s="775">
        <f t="shared" ref="ROM53" si="8679">IF(OR(ROK26&lt;$C$18,ROK26&gt;($C$18+9)),0,IF($F$2=1,IF($F$53&lt;(INDEX($G$33:$AJ$33,MATCH($E$18,$G$31:$AJ$31))),ROK$28,ROK$38),ROK$28))</f>
        <v>0</v>
      </c>
      <c r="RON53" s="775">
        <f t="shared" ref="RON53:ROO53" si="8680">IF(OR(ROL26&lt;$C$18,ROL26&gt;($C$18+9)),0,IF($F$2=1,IF($F$53&lt;(INDEX($G$33:$AJ$33,MATCH($E$18,$G$31:$AJ$31))),ROL$28,ROL$38),ROL$28))</f>
        <v>0</v>
      </c>
      <c r="ROO53" s="775">
        <f t="shared" si="8680"/>
        <v>0</v>
      </c>
      <c r="ROP53" s="775">
        <f t="shared" ref="ROP53" si="8681">IF(OR(RON26&lt;$C$18,RON26&gt;($C$18+9)),0,IF($F$2=1,IF($F$53&lt;(INDEX($G$33:$AJ$33,MATCH($E$18,$G$31:$AJ$31))),RON$28,RON$38),RON$28))</f>
        <v>0</v>
      </c>
      <c r="ROQ53" s="775">
        <f t="shared" ref="ROQ53:ROR53" si="8682">IF(OR(ROO26&lt;$C$18,ROO26&gt;($C$18+9)),0,IF($F$2=1,IF($F$53&lt;(INDEX($G$33:$AJ$33,MATCH($E$18,$G$31:$AJ$31))),ROO$28,ROO$38),ROO$28))</f>
        <v>0</v>
      </c>
      <c r="ROR53" s="775">
        <f t="shared" si="8682"/>
        <v>0</v>
      </c>
      <c r="ROS53" s="775">
        <f t="shared" ref="ROS53" si="8683">IF(OR(ROQ26&lt;$C$18,ROQ26&gt;($C$18+9)),0,IF($F$2=1,IF($F$53&lt;(INDEX($G$33:$AJ$33,MATCH($E$18,$G$31:$AJ$31))),ROQ$28,ROQ$38),ROQ$28))</f>
        <v>0</v>
      </c>
      <c r="ROT53" s="775">
        <f t="shared" ref="ROT53:ROU53" si="8684">IF(OR(ROR26&lt;$C$18,ROR26&gt;($C$18+9)),0,IF($F$2=1,IF($F$53&lt;(INDEX($G$33:$AJ$33,MATCH($E$18,$G$31:$AJ$31))),ROR$28,ROR$38),ROR$28))</f>
        <v>0</v>
      </c>
      <c r="ROU53" s="775">
        <f t="shared" si="8684"/>
        <v>0</v>
      </c>
      <c r="ROV53" s="775">
        <f t="shared" ref="ROV53" si="8685">IF(OR(ROT26&lt;$C$18,ROT26&gt;($C$18+9)),0,IF($F$2=1,IF($F$53&lt;(INDEX($G$33:$AJ$33,MATCH($E$18,$G$31:$AJ$31))),ROT$28,ROT$38),ROT$28))</f>
        <v>0</v>
      </c>
      <c r="ROW53" s="775">
        <f t="shared" ref="ROW53:ROX53" si="8686">IF(OR(ROU26&lt;$C$18,ROU26&gt;($C$18+9)),0,IF($F$2=1,IF($F$53&lt;(INDEX($G$33:$AJ$33,MATCH($E$18,$G$31:$AJ$31))),ROU$28,ROU$38),ROU$28))</f>
        <v>0</v>
      </c>
      <c r="ROX53" s="775">
        <f t="shared" si="8686"/>
        <v>0</v>
      </c>
      <c r="ROY53" s="775">
        <f t="shared" ref="ROY53" si="8687">IF(OR(ROW26&lt;$C$18,ROW26&gt;($C$18+9)),0,IF($F$2=1,IF($F$53&lt;(INDEX($G$33:$AJ$33,MATCH($E$18,$G$31:$AJ$31))),ROW$28,ROW$38),ROW$28))</f>
        <v>0</v>
      </c>
      <c r="ROZ53" s="775">
        <f t="shared" ref="ROZ53:RPA53" si="8688">IF(OR(ROX26&lt;$C$18,ROX26&gt;($C$18+9)),0,IF($F$2=1,IF($F$53&lt;(INDEX($G$33:$AJ$33,MATCH($E$18,$G$31:$AJ$31))),ROX$28,ROX$38),ROX$28))</f>
        <v>0</v>
      </c>
      <c r="RPA53" s="775">
        <f t="shared" si="8688"/>
        <v>0</v>
      </c>
      <c r="RPB53" s="775">
        <f t="shared" ref="RPB53" si="8689">IF(OR(ROZ26&lt;$C$18,ROZ26&gt;($C$18+9)),0,IF($F$2=1,IF($F$53&lt;(INDEX($G$33:$AJ$33,MATCH($E$18,$G$31:$AJ$31))),ROZ$28,ROZ$38),ROZ$28))</f>
        <v>0</v>
      </c>
      <c r="RPC53" s="775">
        <f t="shared" ref="RPC53:RPD53" si="8690">IF(OR(RPA26&lt;$C$18,RPA26&gt;($C$18+9)),0,IF($F$2=1,IF($F$53&lt;(INDEX($G$33:$AJ$33,MATCH($E$18,$G$31:$AJ$31))),RPA$28,RPA$38),RPA$28))</f>
        <v>0</v>
      </c>
      <c r="RPD53" s="775">
        <f t="shared" si="8690"/>
        <v>0</v>
      </c>
      <c r="RPE53" s="775">
        <f t="shared" ref="RPE53" si="8691">IF(OR(RPC26&lt;$C$18,RPC26&gt;($C$18+9)),0,IF($F$2=1,IF($F$53&lt;(INDEX($G$33:$AJ$33,MATCH($E$18,$G$31:$AJ$31))),RPC$28,RPC$38),RPC$28))</f>
        <v>0</v>
      </c>
      <c r="RPF53" s="775">
        <f t="shared" ref="RPF53:RPG53" si="8692">IF(OR(RPD26&lt;$C$18,RPD26&gt;($C$18+9)),0,IF($F$2=1,IF($F$53&lt;(INDEX($G$33:$AJ$33,MATCH($E$18,$G$31:$AJ$31))),RPD$28,RPD$38),RPD$28))</f>
        <v>0</v>
      </c>
      <c r="RPG53" s="775">
        <f t="shared" si="8692"/>
        <v>0</v>
      </c>
      <c r="RPH53" s="775">
        <f t="shared" ref="RPH53" si="8693">IF(OR(RPF26&lt;$C$18,RPF26&gt;($C$18+9)),0,IF($F$2=1,IF($F$53&lt;(INDEX($G$33:$AJ$33,MATCH($E$18,$G$31:$AJ$31))),RPF$28,RPF$38),RPF$28))</f>
        <v>0</v>
      </c>
      <c r="RPI53" s="775">
        <f t="shared" ref="RPI53:RPJ53" si="8694">IF(OR(RPG26&lt;$C$18,RPG26&gt;($C$18+9)),0,IF($F$2=1,IF($F$53&lt;(INDEX($G$33:$AJ$33,MATCH($E$18,$G$31:$AJ$31))),RPG$28,RPG$38),RPG$28))</f>
        <v>0</v>
      </c>
      <c r="RPJ53" s="775">
        <f t="shared" si="8694"/>
        <v>0</v>
      </c>
      <c r="RPK53" s="775">
        <f t="shared" ref="RPK53" si="8695">IF(OR(RPI26&lt;$C$18,RPI26&gt;($C$18+9)),0,IF($F$2=1,IF($F$53&lt;(INDEX($G$33:$AJ$33,MATCH($E$18,$G$31:$AJ$31))),RPI$28,RPI$38),RPI$28))</f>
        <v>0</v>
      </c>
      <c r="RPL53" s="775">
        <f t="shared" ref="RPL53:RPM53" si="8696">IF(OR(RPJ26&lt;$C$18,RPJ26&gt;($C$18+9)),0,IF($F$2=1,IF($F$53&lt;(INDEX($G$33:$AJ$33,MATCH($E$18,$G$31:$AJ$31))),RPJ$28,RPJ$38),RPJ$28))</f>
        <v>0</v>
      </c>
      <c r="RPM53" s="775">
        <f t="shared" si="8696"/>
        <v>0</v>
      </c>
      <c r="RPN53" s="775">
        <f t="shared" ref="RPN53" si="8697">IF(OR(RPL26&lt;$C$18,RPL26&gt;($C$18+9)),0,IF($F$2=1,IF($F$53&lt;(INDEX($G$33:$AJ$33,MATCH($E$18,$G$31:$AJ$31))),RPL$28,RPL$38),RPL$28))</f>
        <v>0</v>
      </c>
      <c r="RPO53" s="775">
        <f t="shared" ref="RPO53:RPP53" si="8698">IF(OR(RPM26&lt;$C$18,RPM26&gt;($C$18+9)),0,IF($F$2=1,IF($F$53&lt;(INDEX($G$33:$AJ$33,MATCH($E$18,$G$31:$AJ$31))),RPM$28,RPM$38),RPM$28))</f>
        <v>0</v>
      </c>
      <c r="RPP53" s="775">
        <f t="shared" si="8698"/>
        <v>0</v>
      </c>
      <c r="RPQ53" s="775">
        <f t="shared" ref="RPQ53" si="8699">IF(OR(RPO26&lt;$C$18,RPO26&gt;($C$18+9)),0,IF($F$2=1,IF($F$53&lt;(INDEX($G$33:$AJ$33,MATCH($E$18,$G$31:$AJ$31))),RPO$28,RPO$38),RPO$28))</f>
        <v>0</v>
      </c>
      <c r="RPR53" s="775">
        <f t="shared" ref="RPR53:RPS53" si="8700">IF(OR(RPP26&lt;$C$18,RPP26&gt;($C$18+9)),0,IF($F$2=1,IF($F$53&lt;(INDEX($G$33:$AJ$33,MATCH($E$18,$G$31:$AJ$31))),RPP$28,RPP$38),RPP$28))</f>
        <v>0</v>
      </c>
      <c r="RPS53" s="775">
        <f t="shared" si="8700"/>
        <v>0</v>
      </c>
      <c r="RPT53" s="775">
        <f t="shared" ref="RPT53" si="8701">IF(OR(RPR26&lt;$C$18,RPR26&gt;($C$18+9)),0,IF($F$2=1,IF($F$53&lt;(INDEX($G$33:$AJ$33,MATCH($E$18,$G$31:$AJ$31))),RPR$28,RPR$38),RPR$28))</f>
        <v>0</v>
      </c>
      <c r="RPU53" s="775">
        <f t="shared" ref="RPU53:RPV53" si="8702">IF(OR(RPS26&lt;$C$18,RPS26&gt;($C$18+9)),0,IF($F$2=1,IF($F$53&lt;(INDEX($G$33:$AJ$33,MATCH($E$18,$G$31:$AJ$31))),RPS$28,RPS$38),RPS$28))</f>
        <v>0</v>
      </c>
      <c r="RPV53" s="775">
        <f t="shared" si="8702"/>
        <v>0</v>
      </c>
      <c r="RPW53" s="775">
        <f t="shared" ref="RPW53" si="8703">IF(OR(RPU26&lt;$C$18,RPU26&gt;($C$18+9)),0,IF($F$2=1,IF($F$53&lt;(INDEX($G$33:$AJ$33,MATCH($E$18,$G$31:$AJ$31))),RPU$28,RPU$38),RPU$28))</f>
        <v>0</v>
      </c>
      <c r="RPX53" s="775">
        <f t="shared" ref="RPX53:RPY53" si="8704">IF(OR(RPV26&lt;$C$18,RPV26&gt;($C$18+9)),0,IF($F$2=1,IF($F$53&lt;(INDEX($G$33:$AJ$33,MATCH($E$18,$G$31:$AJ$31))),RPV$28,RPV$38),RPV$28))</f>
        <v>0</v>
      </c>
      <c r="RPY53" s="775">
        <f t="shared" si="8704"/>
        <v>0</v>
      </c>
      <c r="RPZ53" s="775">
        <f t="shared" ref="RPZ53" si="8705">IF(OR(RPX26&lt;$C$18,RPX26&gt;($C$18+9)),0,IF($F$2=1,IF($F$53&lt;(INDEX($G$33:$AJ$33,MATCH($E$18,$G$31:$AJ$31))),RPX$28,RPX$38),RPX$28))</f>
        <v>0</v>
      </c>
      <c r="RQA53" s="775">
        <f t="shared" ref="RQA53:RQB53" si="8706">IF(OR(RPY26&lt;$C$18,RPY26&gt;($C$18+9)),0,IF($F$2=1,IF($F$53&lt;(INDEX($G$33:$AJ$33,MATCH($E$18,$G$31:$AJ$31))),RPY$28,RPY$38),RPY$28))</f>
        <v>0</v>
      </c>
      <c r="RQB53" s="775">
        <f t="shared" si="8706"/>
        <v>0</v>
      </c>
      <c r="RQC53" s="775">
        <f t="shared" ref="RQC53" si="8707">IF(OR(RQA26&lt;$C$18,RQA26&gt;($C$18+9)),0,IF($F$2=1,IF($F$53&lt;(INDEX($G$33:$AJ$33,MATCH($E$18,$G$31:$AJ$31))),RQA$28,RQA$38),RQA$28))</f>
        <v>0</v>
      </c>
      <c r="RQD53" s="775">
        <f t="shared" ref="RQD53:RQE53" si="8708">IF(OR(RQB26&lt;$C$18,RQB26&gt;($C$18+9)),0,IF($F$2=1,IF($F$53&lt;(INDEX($G$33:$AJ$33,MATCH($E$18,$G$31:$AJ$31))),RQB$28,RQB$38),RQB$28))</f>
        <v>0</v>
      </c>
      <c r="RQE53" s="775">
        <f t="shared" si="8708"/>
        <v>0</v>
      </c>
      <c r="RQF53" s="775">
        <f t="shared" ref="RQF53" si="8709">IF(OR(RQD26&lt;$C$18,RQD26&gt;($C$18+9)),0,IF($F$2=1,IF($F$53&lt;(INDEX($G$33:$AJ$33,MATCH($E$18,$G$31:$AJ$31))),RQD$28,RQD$38),RQD$28))</f>
        <v>0</v>
      </c>
      <c r="RQG53" s="775">
        <f t="shared" ref="RQG53:RQH53" si="8710">IF(OR(RQE26&lt;$C$18,RQE26&gt;($C$18+9)),0,IF($F$2=1,IF($F$53&lt;(INDEX($G$33:$AJ$33,MATCH($E$18,$G$31:$AJ$31))),RQE$28,RQE$38),RQE$28))</f>
        <v>0</v>
      </c>
      <c r="RQH53" s="775">
        <f t="shared" si="8710"/>
        <v>0</v>
      </c>
      <c r="RQI53" s="775">
        <f t="shared" ref="RQI53" si="8711">IF(OR(RQG26&lt;$C$18,RQG26&gt;($C$18+9)),0,IF($F$2=1,IF($F$53&lt;(INDEX($G$33:$AJ$33,MATCH($E$18,$G$31:$AJ$31))),RQG$28,RQG$38),RQG$28))</f>
        <v>0</v>
      </c>
      <c r="RQJ53" s="775">
        <f t="shared" ref="RQJ53:RQK53" si="8712">IF(OR(RQH26&lt;$C$18,RQH26&gt;($C$18+9)),0,IF($F$2=1,IF($F$53&lt;(INDEX($G$33:$AJ$33,MATCH($E$18,$G$31:$AJ$31))),RQH$28,RQH$38),RQH$28))</f>
        <v>0</v>
      </c>
      <c r="RQK53" s="775">
        <f t="shared" si="8712"/>
        <v>0</v>
      </c>
      <c r="RQL53" s="775">
        <f t="shared" ref="RQL53" si="8713">IF(OR(RQJ26&lt;$C$18,RQJ26&gt;($C$18+9)),0,IF($F$2=1,IF($F$53&lt;(INDEX($G$33:$AJ$33,MATCH($E$18,$G$31:$AJ$31))),RQJ$28,RQJ$38),RQJ$28))</f>
        <v>0</v>
      </c>
      <c r="RQM53" s="775">
        <f t="shared" ref="RQM53:RQN53" si="8714">IF(OR(RQK26&lt;$C$18,RQK26&gt;($C$18+9)),0,IF($F$2=1,IF($F$53&lt;(INDEX($G$33:$AJ$33,MATCH($E$18,$G$31:$AJ$31))),RQK$28,RQK$38),RQK$28))</f>
        <v>0</v>
      </c>
      <c r="RQN53" s="775">
        <f t="shared" si="8714"/>
        <v>0</v>
      </c>
      <c r="RQO53" s="775">
        <f t="shared" ref="RQO53" si="8715">IF(OR(RQM26&lt;$C$18,RQM26&gt;($C$18+9)),0,IF($F$2=1,IF($F$53&lt;(INDEX($G$33:$AJ$33,MATCH($E$18,$G$31:$AJ$31))),RQM$28,RQM$38),RQM$28))</f>
        <v>0</v>
      </c>
      <c r="RQP53" s="775">
        <f t="shared" ref="RQP53:RQQ53" si="8716">IF(OR(RQN26&lt;$C$18,RQN26&gt;($C$18+9)),0,IF($F$2=1,IF($F$53&lt;(INDEX($G$33:$AJ$33,MATCH($E$18,$G$31:$AJ$31))),RQN$28,RQN$38),RQN$28))</f>
        <v>0</v>
      </c>
      <c r="RQQ53" s="775">
        <f t="shared" si="8716"/>
        <v>0</v>
      </c>
      <c r="RQR53" s="775">
        <f t="shared" ref="RQR53" si="8717">IF(OR(RQP26&lt;$C$18,RQP26&gt;($C$18+9)),0,IF($F$2=1,IF($F$53&lt;(INDEX($G$33:$AJ$33,MATCH($E$18,$G$31:$AJ$31))),RQP$28,RQP$38),RQP$28))</f>
        <v>0</v>
      </c>
      <c r="RQS53" s="775">
        <f t="shared" ref="RQS53:RQT53" si="8718">IF(OR(RQQ26&lt;$C$18,RQQ26&gt;($C$18+9)),0,IF($F$2=1,IF($F$53&lt;(INDEX($G$33:$AJ$33,MATCH($E$18,$G$31:$AJ$31))),RQQ$28,RQQ$38),RQQ$28))</f>
        <v>0</v>
      </c>
      <c r="RQT53" s="775">
        <f t="shared" si="8718"/>
        <v>0</v>
      </c>
      <c r="RQU53" s="775">
        <f t="shared" ref="RQU53" si="8719">IF(OR(RQS26&lt;$C$18,RQS26&gt;($C$18+9)),0,IF($F$2=1,IF($F$53&lt;(INDEX($G$33:$AJ$33,MATCH($E$18,$G$31:$AJ$31))),RQS$28,RQS$38),RQS$28))</f>
        <v>0</v>
      </c>
      <c r="RQV53" s="775">
        <f t="shared" ref="RQV53:RQW53" si="8720">IF(OR(RQT26&lt;$C$18,RQT26&gt;($C$18+9)),0,IF($F$2=1,IF($F$53&lt;(INDEX($G$33:$AJ$33,MATCH($E$18,$G$31:$AJ$31))),RQT$28,RQT$38),RQT$28))</f>
        <v>0</v>
      </c>
      <c r="RQW53" s="775">
        <f t="shared" si="8720"/>
        <v>0</v>
      </c>
      <c r="RQX53" s="775">
        <f t="shared" ref="RQX53" si="8721">IF(OR(RQV26&lt;$C$18,RQV26&gt;($C$18+9)),0,IF($F$2=1,IF($F$53&lt;(INDEX($G$33:$AJ$33,MATCH($E$18,$G$31:$AJ$31))),RQV$28,RQV$38),RQV$28))</f>
        <v>0</v>
      </c>
      <c r="RQY53" s="775">
        <f t="shared" ref="RQY53:RQZ53" si="8722">IF(OR(RQW26&lt;$C$18,RQW26&gt;($C$18+9)),0,IF($F$2=1,IF($F$53&lt;(INDEX($G$33:$AJ$33,MATCH($E$18,$G$31:$AJ$31))),RQW$28,RQW$38),RQW$28))</f>
        <v>0</v>
      </c>
      <c r="RQZ53" s="775">
        <f t="shared" si="8722"/>
        <v>0</v>
      </c>
      <c r="RRA53" s="775">
        <f t="shared" ref="RRA53" si="8723">IF(OR(RQY26&lt;$C$18,RQY26&gt;($C$18+9)),0,IF($F$2=1,IF($F$53&lt;(INDEX($G$33:$AJ$33,MATCH($E$18,$G$31:$AJ$31))),RQY$28,RQY$38),RQY$28))</f>
        <v>0</v>
      </c>
      <c r="RRB53" s="775">
        <f t="shared" ref="RRB53:RRC53" si="8724">IF(OR(RQZ26&lt;$C$18,RQZ26&gt;($C$18+9)),0,IF($F$2=1,IF($F$53&lt;(INDEX($G$33:$AJ$33,MATCH($E$18,$G$31:$AJ$31))),RQZ$28,RQZ$38),RQZ$28))</f>
        <v>0</v>
      </c>
      <c r="RRC53" s="775">
        <f t="shared" si="8724"/>
        <v>0</v>
      </c>
      <c r="RRD53" s="775">
        <f t="shared" ref="RRD53" si="8725">IF(OR(RRB26&lt;$C$18,RRB26&gt;($C$18+9)),0,IF($F$2=1,IF($F$53&lt;(INDEX($G$33:$AJ$33,MATCH($E$18,$G$31:$AJ$31))),RRB$28,RRB$38),RRB$28))</f>
        <v>0</v>
      </c>
      <c r="RRE53" s="775">
        <f t="shared" ref="RRE53:RRF53" si="8726">IF(OR(RRC26&lt;$C$18,RRC26&gt;($C$18+9)),0,IF($F$2=1,IF($F$53&lt;(INDEX($G$33:$AJ$33,MATCH($E$18,$G$31:$AJ$31))),RRC$28,RRC$38),RRC$28))</f>
        <v>0</v>
      </c>
      <c r="RRF53" s="775">
        <f t="shared" si="8726"/>
        <v>0</v>
      </c>
      <c r="RRG53" s="775">
        <f t="shared" ref="RRG53" si="8727">IF(OR(RRE26&lt;$C$18,RRE26&gt;($C$18+9)),0,IF($F$2=1,IF($F$53&lt;(INDEX($G$33:$AJ$33,MATCH($E$18,$G$31:$AJ$31))),RRE$28,RRE$38),RRE$28))</f>
        <v>0</v>
      </c>
      <c r="RRH53" s="775">
        <f t="shared" ref="RRH53:RRI53" si="8728">IF(OR(RRF26&lt;$C$18,RRF26&gt;($C$18+9)),0,IF($F$2=1,IF($F$53&lt;(INDEX($G$33:$AJ$33,MATCH($E$18,$G$31:$AJ$31))),RRF$28,RRF$38),RRF$28))</f>
        <v>0</v>
      </c>
      <c r="RRI53" s="775">
        <f t="shared" si="8728"/>
        <v>0</v>
      </c>
      <c r="RRJ53" s="775">
        <f t="shared" ref="RRJ53" si="8729">IF(OR(RRH26&lt;$C$18,RRH26&gt;($C$18+9)),0,IF($F$2=1,IF($F$53&lt;(INDEX($G$33:$AJ$33,MATCH($E$18,$G$31:$AJ$31))),RRH$28,RRH$38),RRH$28))</f>
        <v>0</v>
      </c>
      <c r="RRK53" s="775">
        <f t="shared" ref="RRK53:RRL53" si="8730">IF(OR(RRI26&lt;$C$18,RRI26&gt;($C$18+9)),0,IF($F$2=1,IF($F$53&lt;(INDEX($G$33:$AJ$33,MATCH($E$18,$G$31:$AJ$31))),RRI$28,RRI$38),RRI$28))</f>
        <v>0</v>
      </c>
      <c r="RRL53" s="775">
        <f t="shared" si="8730"/>
        <v>0</v>
      </c>
      <c r="RRM53" s="775">
        <f t="shared" ref="RRM53" si="8731">IF(OR(RRK26&lt;$C$18,RRK26&gt;($C$18+9)),0,IF($F$2=1,IF($F$53&lt;(INDEX($G$33:$AJ$33,MATCH($E$18,$G$31:$AJ$31))),RRK$28,RRK$38),RRK$28))</f>
        <v>0</v>
      </c>
      <c r="RRN53" s="775">
        <f t="shared" ref="RRN53:RRO53" si="8732">IF(OR(RRL26&lt;$C$18,RRL26&gt;($C$18+9)),0,IF($F$2=1,IF($F$53&lt;(INDEX($G$33:$AJ$33,MATCH($E$18,$G$31:$AJ$31))),RRL$28,RRL$38),RRL$28))</f>
        <v>0</v>
      </c>
      <c r="RRO53" s="775">
        <f t="shared" si="8732"/>
        <v>0</v>
      </c>
      <c r="RRP53" s="775">
        <f t="shared" ref="RRP53" si="8733">IF(OR(RRN26&lt;$C$18,RRN26&gt;($C$18+9)),0,IF($F$2=1,IF($F$53&lt;(INDEX($G$33:$AJ$33,MATCH($E$18,$G$31:$AJ$31))),RRN$28,RRN$38),RRN$28))</f>
        <v>0</v>
      </c>
      <c r="RRQ53" s="775">
        <f t="shared" ref="RRQ53:RRR53" si="8734">IF(OR(RRO26&lt;$C$18,RRO26&gt;($C$18+9)),0,IF($F$2=1,IF($F$53&lt;(INDEX($G$33:$AJ$33,MATCH($E$18,$G$31:$AJ$31))),RRO$28,RRO$38),RRO$28))</f>
        <v>0</v>
      </c>
      <c r="RRR53" s="775">
        <f t="shared" si="8734"/>
        <v>0</v>
      </c>
      <c r="RRS53" s="775">
        <f t="shared" ref="RRS53" si="8735">IF(OR(RRQ26&lt;$C$18,RRQ26&gt;($C$18+9)),0,IF($F$2=1,IF($F$53&lt;(INDEX($G$33:$AJ$33,MATCH($E$18,$G$31:$AJ$31))),RRQ$28,RRQ$38),RRQ$28))</f>
        <v>0</v>
      </c>
      <c r="RRT53" s="775">
        <f t="shared" ref="RRT53:RRU53" si="8736">IF(OR(RRR26&lt;$C$18,RRR26&gt;($C$18+9)),0,IF($F$2=1,IF($F$53&lt;(INDEX($G$33:$AJ$33,MATCH($E$18,$G$31:$AJ$31))),RRR$28,RRR$38),RRR$28))</f>
        <v>0</v>
      </c>
      <c r="RRU53" s="775">
        <f t="shared" si="8736"/>
        <v>0</v>
      </c>
      <c r="RRV53" s="775">
        <f t="shared" ref="RRV53" si="8737">IF(OR(RRT26&lt;$C$18,RRT26&gt;($C$18+9)),0,IF($F$2=1,IF($F$53&lt;(INDEX($G$33:$AJ$33,MATCH($E$18,$G$31:$AJ$31))),RRT$28,RRT$38),RRT$28))</f>
        <v>0</v>
      </c>
      <c r="RRW53" s="775">
        <f t="shared" ref="RRW53:RRX53" si="8738">IF(OR(RRU26&lt;$C$18,RRU26&gt;($C$18+9)),0,IF($F$2=1,IF($F$53&lt;(INDEX($G$33:$AJ$33,MATCH($E$18,$G$31:$AJ$31))),RRU$28,RRU$38),RRU$28))</f>
        <v>0</v>
      </c>
      <c r="RRX53" s="775">
        <f t="shared" si="8738"/>
        <v>0</v>
      </c>
      <c r="RRY53" s="775">
        <f t="shared" ref="RRY53" si="8739">IF(OR(RRW26&lt;$C$18,RRW26&gt;($C$18+9)),0,IF($F$2=1,IF($F$53&lt;(INDEX($G$33:$AJ$33,MATCH($E$18,$G$31:$AJ$31))),RRW$28,RRW$38),RRW$28))</f>
        <v>0</v>
      </c>
      <c r="RRZ53" s="775">
        <f t="shared" ref="RRZ53:RSA53" si="8740">IF(OR(RRX26&lt;$C$18,RRX26&gt;($C$18+9)),0,IF($F$2=1,IF($F$53&lt;(INDEX($G$33:$AJ$33,MATCH($E$18,$G$31:$AJ$31))),RRX$28,RRX$38),RRX$28))</f>
        <v>0</v>
      </c>
      <c r="RSA53" s="775">
        <f t="shared" si="8740"/>
        <v>0</v>
      </c>
      <c r="RSB53" s="775">
        <f t="shared" ref="RSB53" si="8741">IF(OR(RRZ26&lt;$C$18,RRZ26&gt;($C$18+9)),0,IF($F$2=1,IF($F$53&lt;(INDEX($G$33:$AJ$33,MATCH($E$18,$G$31:$AJ$31))),RRZ$28,RRZ$38),RRZ$28))</f>
        <v>0</v>
      </c>
      <c r="RSC53" s="775">
        <f t="shared" ref="RSC53:RSD53" si="8742">IF(OR(RSA26&lt;$C$18,RSA26&gt;($C$18+9)),0,IF($F$2=1,IF($F$53&lt;(INDEX($G$33:$AJ$33,MATCH($E$18,$G$31:$AJ$31))),RSA$28,RSA$38),RSA$28))</f>
        <v>0</v>
      </c>
      <c r="RSD53" s="775">
        <f t="shared" si="8742"/>
        <v>0</v>
      </c>
      <c r="RSE53" s="775">
        <f t="shared" ref="RSE53" si="8743">IF(OR(RSC26&lt;$C$18,RSC26&gt;($C$18+9)),0,IF($F$2=1,IF($F$53&lt;(INDEX($G$33:$AJ$33,MATCH($E$18,$G$31:$AJ$31))),RSC$28,RSC$38),RSC$28))</f>
        <v>0</v>
      </c>
      <c r="RSF53" s="775">
        <f t="shared" ref="RSF53:RSG53" si="8744">IF(OR(RSD26&lt;$C$18,RSD26&gt;($C$18+9)),0,IF($F$2=1,IF($F$53&lt;(INDEX($G$33:$AJ$33,MATCH($E$18,$G$31:$AJ$31))),RSD$28,RSD$38),RSD$28))</f>
        <v>0</v>
      </c>
      <c r="RSG53" s="775">
        <f t="shared" si="8744"/>
        <v>0</v>
      </c>
      <c r="RSH53" s="775">
        <f t="shared" ref="RSH53" si="8745">IF(OR(RSF26&lt;$C$18,RSF26&gt;($C$18+9)),0,IF($F$2=1,IF($F$53&lt;(INDEX($G$33:$AJ$33,MATCH($E$18,$G$31:$AJ$31))),RSF$28,RSF$38),RSF$28))</f>
        <v>0</v>
      </c>
      <c r="RSI53" s="775">
        <f t="shared" ref="RSI53:RSJ53" si="8746">IF(OR(RSG26&lt;$C$18,RSG26&gt;($C$18+9)),0,IF($F$2=1,IF($F$53&lt;(INDEX($G$33:$AJ$33,MATCH($E$18,$G$31:$AJ$31))),RSG$28,RSG$38),RSG$28))</f>
        <v>0</v>
      </c>
      <c r="RSJ53" s="775">
        <f t="shared" si="8746"/>
        <v>0</v>
      </c>
      <c r="RSK53" s="775">
        <f t="shared" ref="RSK53" si="8747">IF(OR(RSI26&lt;$C$18,RSI26&gt;($C$18+9)),0,IF($F$2=1,IF($F$53&lt;(INDEX($G$33:$AJ$33,MATCH($E$18,$G$31:$AJ$31))),RSI$28,RSI$38),RSI$28))</f>
        <v>0</v>
      </c>
      <c r="RSL53" s="775">
        <f t="shared" ref="RSL53:RSM53" si="8748">IF(OR(RSJ26&lt;$C$18,RSJ26&gt;($C$18+9)),0,IF($F$2=1,IF($F$53&lt;(INDEX($G$33:$AJ$33,MATCH($E$18,$G$31:$AJ$31))),RSJ$28,RSJ$38),RSJ$28))</f>
        <v>0</v>
      </c>
      <c r="RSM53" s="775">
        <f t="shared" si="8748"/>
        <v>0</v>
      </c>
      <c r="RSN53" s="775">
        <f t="shared" ref="RSN53" si="8749">IF(OR(RSL26&lt;$C$18,RSL26&gt;($C$18+9)),0,IF($F$2=1,IF($F$53&lt;(INDEX($G$33:$AJ$33,MATCH($E$18,$G$31:$AJ$31))),RSL$28,RSL$38),RSL$28))</f>
        <v>0</v>
      </c>
      <c r="RSO53" s="775">
        <f t="shared" ref="RSO53:RSP53" si="8750">IF(OR(RSM26&lt;$C$18,RSM26&gt;($C$18+9)),0,IF($F$2=1,IF($F$53&lt;(INDEX($G$33:$AJ$33,MATCH($E$18,$G$31:$AJ$31))),RSM$28,RSM$38),RSM$28))</f>
        <v>0</v>
      </c>
      <c r="RSP53" s="775">
        <f t="shared" si="8750"/>
        <v>0</v>
      </c>
      <c r="RSQ53" s="775">
        <f t="shared" ref="RSQ53" si="8751">IF(OR(RSO26&lt;$C$18,RSO26&gt;($C$18+9)),0,IF($F$2=1,IF($F$53&lt;(INDEX($G$33:$AJ$33,MATCH($E$18,$G$31:$AJ$31))),RSO$28,RSO$38),RSO$28))</f>
        <v>0</v>
      </c>
      <c r="RSR53" s="775">
        <f t="shared" ref="RSR53:RSS53" si="8752">IF(OR(RSP26&lt;$C$18,RSP26&gt;($C$18+9)),0,IF($F$2=1,IF($F$53&lt;(INDEX($G$33:$AJ$33,MATCH($E$18,$G$31:$AJ$31))),RSP$28,RSP$38),RSP$28))</f>
        <v>0</v>
      </c>
      <c r="RSS53" s="775">
        <f t="shared" si="8752"/>
        <v>0</v>
      </c>
      <c r="RST53" s="775">
        <f t="shared" ref="RST53" si="8753">IF(OR(RSR26&lt;$C$18,RSR26&gt;($C$18+9)),0,IF($F$2=1,IF($F$53&lt;(INDEX($G$33:$AJ$33,MATCH($E$18,$G$31:$AJ$31))),RSR$28,RSR$38),RSR$28))</f>
        <v>0</v>
      </c>
      <c r="RSU53" s="775">
        <f t="shared" ref="RSU53:RSV53" si="8754">IF(OR(RSS26&lt;$C$18,RSS26&gt;($C$18+9)),0,IF($F$2=1,IF($F$53&lt;(INDEX($G$33:$AJ$33,MATCH($E$18,$G$31:$AJ$31))),RSS$28,RSS$38),RSS$28))</f>
        <v>0</v>
      </c>
      <c r="RSV53" s="775">
        <f t="shared" si="8754"/>
        <v>0</v>
      </c>
      <c r="RSW53" s="775">
        <f t="shared" ref="RSW53" si="8755">IF(OR(RSU26&lt;$C$18,RSU26&gt;($C$18+9)),0,IF($F$2=1,IF($F$53&lt;(INDEX($G$33:$AJ$33,MATCH($E$18,$G$31:$AJ$31))),RSU$28,RSU$38),RSU$28))</f>
        <v>0</v>
      </c>
      <c r="RSX53" s="775">
        <f t="shared" ref="RSX53:RSY53" si="8756">IF(OR(RSV26&lt;$C$18,RSV26&gt;($C$18+9)),0,IF($F$2=1,IF($F$53&lt;(INDEX($G$33:$AJ$33,MATCH($E$18,$G$31:$AJ$31))),RSV$28,RSV$38),RSV$28))</f>
        <v>0</v>
      </c>
      <c r="RSY53" s="775">
        <f t="shared" si="8756"/>
        <v>0</v>
      </c>
      <c r="RSZ53" s="775">
        <f t="shared" ref="RSZ53" si="8757">IF(OR(RSX26&lt;$C$18,RSX26&gt;($C$18+9)),0,IF($F$2=1,IF($F$53&lt;(INDEX($G$33:$AJ$33,MATCH($E$18,$G$31:$AJ$31))),RSX$28,RSX$38),RSX$28))</f>
        <v>0</v>
      </c>
      <c r="RTA53" s="775">
        <f t="shared" ref="RTA53:RTB53" si="8758">IF(OR(RSY26&lt;$C$18,RSY26&gt;($C$18+9)),0,IF($F$2=1,IF($F$53&lt;(INDEX($G$33:$AJ$33,MATCH($E$18,$G$31:$AJ$31))),RSY$28,RSY$38),RSY$28))</f>
        <v>0</v>
      </c>
      <c r="RTB53" s="775">
        <f t="shared" si="8758"/>
        <v>0</v>
      </c>
      <c r="RTC53" s="775">
        <f t="shared" ref="RTC53" si="8759">IF(OR(RTA26&lt;$C$18,RTA26&gt;($C$18+9)),0,IF($F$2=1,IF($F$53&lt;(INDEX($G$33:$AJ$33,MATCH($E$18,$G$31:$AJ$31))),RTA$28,RTA$38),RTA$28))</f>
        <v>0</v>
      </c>
      <c r="RTD53" s="775">
        <f t="shared" ref="RTD53:RTE53" si="8760">IF(OR(RTB26&lt;$C$18,RTB26&gt;($C$18+9)),0,IF($F$2=1,IF($F$53&lt;(INDEX($G$33:$AJ$33,MATCH($E$18,$G$31:$AJ$31))),RTB$28,RTB$38),RTB$28))</f>
        <v>0</v>
      </c>
      <c r="RTE53" s="775">
        <f t="shared" si="8760"/>
        <v>0</v>
      </c>
      <c r="RTF53" s="775">
        <f t="shared" ref="RTF53" si="8761">IF(OR(RTD26&lt;$C$18,RTD26&gt;($C$18+9)),0,IF($F$2=1,IF($F$53&lt;(INDEX($G$33:$AJ$33,MATCH($E$18,$G$31:$AJ$31))),RTD$28,RTD$38),RTD$28))</f>
        <v>0</v>
      </c>
      <c r="RTG53" s="775">
        <f t="shared" ref="RTG53:RTH53" si="8762">IF(OR(RTE26&lt;$C$18,RTE26&gt;($C$18+9)),0,IF($F$2=1,IF($F$53&lt;(INDEX($G$33:$AJ$33,MATCH($E$18,$G$31:$AJ$31))),RTE$28,RTE$38),RTE$28))</f>
        <v>0</v>
      </c>
      <c r="RTH53" s="775">
        <f t="shared" si="8762"/>
        <v>0</v>
      </c>
      <c r="RTI53" s="775">
        <f t="shared" ref="RTI53" si="8763">IF(OR(RTG26&lt;$C$18,RTG26&gt;($C$18+9)),0,IF($F$2=1,IF($F$53&lt;(INDEX($G$33:$AJ$33,MATCH($E$18,$G$31:$AJ$31))),RTG$28,RTG$38),RTG$28))</f>
        <v>0</v>
      </c>
      <c r="RTJ53" s="775">
        <f t="shared" ref="RTJ53:RTK53" si="8764">IF(OR(RTH26&lt;$C$18,RTH26&gt;($C$18+9)),0,IF($F$2=1,IF($F$53&lt;(INDEX($G$33:$AJ$33,MATCH($E$18,$G$31:$AJ$31))),RTH$28,RTH$38),RTH$28))</f>
        <v>0</v>
      </c>
      <c r="RTK53" s="775">
        <f t="shared" si="8764"/>
        <v>0</v>
      </c>
      <c r="RTL53" s="775">
        <f t="shared" ref="RTL53" si="8765">IF(OR(RTJ26&lt;$C$18,RTJ26&gt;($C$18+9)),0,IF($F$2=1,IF($F$53&lt;(INDEX($G$33:$AJ$33,MATCH($E$18,$G$31:$AJ$31))),RTJ$28,RTJ$38),RTJ$28))</f>
        <v>0</v>
      </c>
      <c r="RTM53" s="775">
        <f t="shared" ref="RTM53:RTN53" si="8766">IF(OR(RTK26&lt;$C$18,RTK26&gt;($C$18+9)),0,IF($F$2=1,IF($F$53&lt;(INDEX($G$33:$AJ$33,MATCH($E$18,$G$31:$AJ$31))),RTK$28,RTK$38),RTK$28))</f>
        <v>0</v>
      </c>
      <c r="RTN53" s="775">
        <f t="shared" si="8766"/>
        <v>0</v>
      </c>
      <c r="RTO53" s="775">
        <f t="shared" ref="RTO53" si="8767">IF(OR(RTM26&lt;$C$18,RTM26&gt;($C$18+9)),0,IF($F$2=1,IF($F$53&lt;(INDEX($G$33:$AJ$33,MATCH($E$18,$G$31:$AJ$31))),RTM$28,RTM$38),RTM$28))</f>
        <v>0</v>
      </c>
      <c r="RTP53" s="775">
        <f t="shared" ref="RTP53:RTQ53" si="8768">IF(OR(RTN26&lt;$C$18,RTN26&gt;($C$18+9)),0,IF($F$2=1,IF($F$53&lt;(INDEX($G$33:$AJ$33,MATCH($E$18,$G$31:$AJ$31))),RTN$28,RTN$38),RTN$28))</f>
        <v>0</v>
      </c>
      <c r="RTQ53" s="775">
        <f t="shared" si="8768"/>
        <v>0</v>
      </c>
      <c r="RTR53" s="775">
        <f t="shared" ref="RTR53" si="8769">IF(OR(RTP26&lt;$C$18,RTP26&gt;($C$18+9)),0,IF($F$2=1,IF($F$53&lt;(INDEX($G$33:$AJ$33,MATCH($E$18,$G$31:$AJ$31))),RTP$28,RTP$38),RTP$28))</f>
        <v>0</v>
      </c>
      <c r="RTS53" s="775">
        <f t="shared" ref="RTS53:RTT53" si="8770">IF(OR(RTQ26&lt;$C$18,RTQ26&gt;($C$18+9)),0,IF($F$2=1,IF($F$53&lt;(INDEX($G$33:$AJ$33,MATCH($E$18,$G$31:$AJ$31))),RTQ$28,RTQ$38),RTQ$28))</f>
        <v>0</v>
      </c>
      <c r="RTT53" s="775">
        <f t="shared" si="8770"/>
        <v>0</v>
      </c>
      <c r="RTU53" s="775">
        <f t="shared" ref="RTU53" si="8771">IF(OR(RTS26&lt;$C$18,RTS26&gt;($C$18+9)),0,IF($F$2=1,IF($F$53&lt;(INDEX($G$33:$AJ$33,MATCH($E$18,$G$31:$AJ$31))),RTS$28,RTS$38),RTS$28))</f>
        <v>0</v>
      </c>
      <c r="RTV53" s="775">
        <f t="shared" ref="RTV53:RTW53" si="8772">IF(OR(RTT26&lt;$C$18,RTT26&gt;($C$18+9)),0,IF($F$2=1,IF($F$53&lt;(INDEX($G$33:$AJ$33,MATCH($E$18,$G$31:$AJ$31))),RTT$28,RTT$38),RTT$28))</f>
        <v>0</v>
      </c>
      <c r="RTW53" s="775">
        <f t="shared" si="8772"/>
        <v>0</v>
      </c>
      <c r="RTX53" s="775">
        <f t="shared" ref="RTX53" si="8773">IF(OR(RTV26&lt;$C$18,RTV26&gt;($C$18+9)),0,IF($F$2=1,IF($F$53&lt;(INDEX($G$33:$AJ$33,MATCH($E$18,$G$31:$AJ$31))),RTV$28,RTV$38),RTV$28))</f>
        <v>0</v>
      </c>
      <c r="RTY53" s="775">
        <f t="shared" ref="RTY53:RTZ53" si="8774">IF(OR(RTW26&lt;$C$18,RTW26&gt;($C$18+9)),0,IF($F$2=1,IF($F$53&lt;(INDEX($G$33:$AJ$33,MATCH($E$18,$G$31:$AJ$31))),RTW$28,RTW$38),RTW$28))</f>
        <v>0</v>
      </c>
      <c r="RTZ53" s="775">
        <f t="shared" si="8774"/>
        <v>0</v>
      </c>
      <c r="RUA53" s="775">
        <f t="shared" ref="RUA53" si="8775">IF(OR(RTY26&lt;$C$18,RTY26&gt;($C$18+9)),0,IF($F$2=1,IF($F$53&lt;(INDEX($G$33:$AJ$33,MATCH($E$18,$G$31:$AJ$31))),RTY$28,RTY$38),RTY$28))</f>
        <v>0</v>
      </c>
      <c r="RUB53" s="775">
        <f t="shared" ref="RUB53:RUC53" si="8776">IF(OR(RTZ26&lt;$C$18,RTZ26&gt;($C$18+9)),0,IF($F$2=1,IF($F$53&lt;(INDEX($G$33:$AJ$33,MATCH($E$18,$G$31:$AJ$31))),RTZ$28,RTZ$38),RTZ$28))</f>
        <v>0</v>
      </c>
      <c r="RUC53" s="775">
        <f t="shared" si="8776"/>
        <v>0</v>
      </c>
      <c r="RUD53" s="775">
        <f t="shared" ref="RUD53" si="8777">IF(OR(RUB26&lt;$C$18,RUB26&gt;($C$18+9)),0,IF($F$2=1,IF($F$53&lt;(INDEX($G$33:$AJ$33,MATCH($E$18,$G$31:$AJ$31))),RUB$28,RUB$38),RUB$28))</f>
        <v>0</v>
      </c>
      <c r="RUE53" s="775">
        <f t="shared" ref="RUE53:RUF53" si="8778">IF(OR(RUC26&lt;$C$18,RUC26&gt;($C$18+9)),0,IF($F$2=1,IF($F$53&lt;(INDEX($G$33:$AJ$33,MATCH($E$18,$G$31:$AJ$31))),RUC$28,RUC$38),RUC$28))</f>
        <v>0</v>
      </c>
      <c r="RUF53" s="775">
        <f t="shared" si="8778"/>
        <v>0</v>
      </c>
      <c r="RUG53" s="775">
        <f t="shared" ref="RUG53" si="8779">IF(OR(RUE26&lt;$C$18,RUE26&gt;($C$18+9)),0,IF($F$2=1,IF($F$53&lt;(INDEX($G$33:$AJ$33,MATCH($E$18,$G$31:$AJ$31))),RUE$28,RUE$38),RUE$28))</f>
        <v>0</v>
      </c>
      <c r="RUH53" s="775">
        <f t="shared" ref="RUH53:RUI53" si="8780">IF(OR(RUF26&lt;$C$18,RUF26&gt;($C$18+9)),0,IF($F$2=1,IF($F$53&lt;(INDEX($G$33:$AJ$33,MATCH($E$18,$G$31:$AJ$31))),RUF$28,RUF$38),RUF$28))</f>
        <v>0</v>
      </c>
      <c r="RUI53" s="775">
        <f t="shared" si="8780"/>
        <v>0</v>
      </c>
      <c r="RUJ53" s="775">
        <f t="shared" ref="RUJ53" si="8781">IF(OR(RUH26&lt;$C$18,RUH26&gt;($C$18+9)),0,IF($F$2=1,IF($F$53&lt;(INDEX($G$33:$AJ$33,MATCH($E$18,$G$31:$AJ$31))),RUH$28,RUH$38),RUH$28))</f>
        <v>0</v>
      </c>
      <c r="RUK53" s="775">
        <f t="shared" ref="RUK53:RUL53" si="8782">IF(OR(RUI26&lt;$C$18,RUI26&gt;($C$18+9)),0,IF($F$2=1,IF($F$53&lt;(INDEX($G$33:$AJ$33,MATCH($E$18,$G$31:$AJ$31))),RUI$28,RUI$38),RUI$28))</f>
        <v>0</v>
      </c>
      <c r="RUL53" s="775">
        <f t="shared" si="8782"/>
        <v>0</v>
      </c>
      <c r="RUM53" s="775">
        <f t="shared" ref="RUM53" si="8783">IF(OR(RUK26&lt;$C$18,RUK26&gt;($C$18+9)),0,IF($F$2=1,IF($F$53&lt;(INDEX($G$33:$AJ$33,MATCH($E$18,$G$31:$AJ$31))),RUK$28,RUK$38),RUK$28))</f>
        <v>0</v>
      </c>
      <c r="RUN53" s="775">
        <f t="shared" ref="RUN53:RUO53" si="8784">IF(OR(RUL26&lt;$C$18,RUL26&gt;($C$18+9)),0,IF($F$2=1,IF($F$53&lt;(INDEX($G$33:$AJ$33,MATCH($E$18,$G$31:$AJ$31))),RUL$28,RUL$38),RUL$28))</f>
        <v>0</v>
      </c>
      <c r="RUO53" s="775">
        <f t="shared" si="8784"/>
        <v>0</v>
      </c>
      <c r="RUP53" s="775">
        <f t="shared" ref="RUP53" si="8785">IF(OR(RUN26&lt;$C$18,RUN26&gt;($C$18+9)),0,IF($F$2=1,IF($F$53&lt;(INDEX($G$33:$AJ$33,MATCH($E$18,$G$31:$AJ$31))),RUN$28,RUN$38),RUN$28))</f>
        <v>0</v>
      </c>
      <c r="RUQ53" s="775">
        <f t="shared" ref="RUQ53:RUR53" si="8786">IF(OR(RUO26&lt;$C$18,RUO26&gt;($C$18+9)),0,IF($F$2=1,IF($F$53&lt;(INDEX($G$33:$AJ$33,MATCH($E$18,$G$31:$AJ$31))),RUO$28,RUO$38),RUO$28))</f>
        <v>0</v>
      </c>
      <c r="RUR53" s="775">
        <f t="shared" si="8786"/>
        <v>0</v>
      </c>
      <c r="RUS53" s="775">
        <f t="shared" ref="RUS53" si="8787">IF(OR(RUQ26&lt;$C$18,RUQ26&gt;($C$18+9)),0,IF($F$2=1,IF($F$53&lt;(INDEX($G$33:$AJ$33,MATCH($E$18,$G$31:$AJ$31))),RUQ$28,RUQ$38),RUQ$28))</f>
        <v>0</v>
      </c>
      <c r="RUT53" s="775">
        <f t="shared" ref="RUT53:RUU53" si="8788">IF(OR(RUR26&lt;$C$18,RUR26&gt;($C$18+9)),0,IF($F$2=1,IF($F$53&lt;(INDEX($G$33:$AJ$33,MATCH($E$18,$G$31:$AJ$31))),RUR$28,RUR$38),RUR$28))</f>
        <v>0</v>
      </c>
      <c r="RUU53" s="775">
        <f t="shared" si="8788"/>
        <v>0</v>
      </c>
      <c r="RUV53" s="775">
        <f t="shared" ref="RUV53" si="8789">IF(OR(RUT26&lt;$C$18,RUT26&gt;($C$18+9)),0,IF($F$2=1,IF($F$53&lt;(INDEX($G$33:$AJ$33,MATCH($E$18,$G$31:$AJ$31))),RUT$28,RUT$38),RUT$28))</f>
        <v>0</v>
      </c>
      <c r="RUW53" s="775">
        <f t="shared" ref="RUW53:RUX53" si="8790">IF(OR(RUU26&lt;$C$18,RUU26&gt;($C$18+9)),0,IF($F$2=1,IF($F$53&lt;(INDEX($G$33:$AJ$33,MATCH($E$18,$G$31:$AJ$31))),RUU$28,RUU$38),RUU$28))</f>
        <v>0</v>
      </c>
      <c r="RUX53" s="775">
        <f t="shared" si="8790"/>
        <v>0</v>
      </c>
      <c r="RUY53" s="775">
        <f t="shared" ref="RUY53" si="8791">IF(OR(RUW26&lt;$C$18,RUW26&gt;($C$18+9)),0,IF($F$2=1,IF($F$53&lt;(INDEX($G$33:$AJ$33,MATCH($E$18,$G$31:$AJ$31))),RUW$28,RUW$38),RUW$28))</f>
        <v>0</v>
      </c>
      <c r="RUZ53" s="775">
        <f t="shared" ref="RUZ53:RVA53" si="8792">IF(OR(RUX26&lt;$C$18,RUX26&gt;($C$18+9)),0,IF($F$2=1,IF($F$53&lt;(INDEX($G$33:$AJ$33,MATCH($E$18,$G$31:$AJ$31))),RUX$28,RUX$38),RUX$28))</f>
        <v>0</v>
      </c>
      <c r="RVA53" s="775">
        <f t="shared" si="8792"/>
        <v>0</v>
      </c>
      <c r="RVB53" s="775">
        <f t="shared" ref="RVB53" si="8793">IF(OR(RUZ26&lt;$C$18,RUZ26&gt;($C$18+9)),0,IF($F$2=1,IF($F$53&lt;(INDEX($G$33:$AJ$33,MATCH($E$18,$G$31:$AJ$31))),RUZ$28,RUZ$38),RUZ$28))</f>
        <v>0</v>
      </c>
      <c r="RVC53" s="775">
        <f t="shared" ref="RVC53:RVD53" si="8794">IF(OR(RVA26&lt;$C$18,RVA26&gt;($C$18+9)),0,IF($F$2=1,IF($F$53&lt;(INDEX($G$33:$AJ$33,MATCH($E$18,$G$31:$AJ$31))),RVA$28,RVA$38),RVA$28))</f>
        <v>0</v>
      </c>
      <c r="RVD53" s="775">
        <f t="shared" si="8794"/>
        <v>0</v>
      </c>
      <c r="RVE53" s="775">
        <f t="shared" ref="RVE53" si="8795">IF(OR(RVC26&lt;$C$18,RVC26&gt;($C$18+9)),0,IF($F$2=1,IF($F$53&lt;(INDEX($G$33:$AJ$33,MATCH($E$18,$G$31:$AJ$31))),RVC$28,RVC$38),RVC$28))</f>
        <v>0</v>
      </c>
      <c r="RVF53" s="775">
        <f t="shared" ref="RVF53:RVG53" si="8796">IF(OR(RVD26&lt;$C$18,RVD26&gt;($C$18+9)),0,IF($F$2=1,IF($F$53&lt;(INDEX($G$33:$AJ$33,MATCH($E$18,$G$31:$AJ$31))),RVD$28,RVD$38),RVD$28))</f>
        <v>0</v>
      </c>
      <c r="RVG53" s="775">
        <f t="shared" si="8796"/>
        <v>0</v>
      </c>
      <c r="RVH53" s="775">
        <f t="shared" ref="RVH53" si="8797">IF(OR(RVF26&lt;$C$18,RVF26&gt;($C$18+9)),0,IF($F$2=1,IF($F$53&lt;(INDEX($G$33:$AJ$33,MATCH($E$18,$G$31:$AJ$31))),RVF$28,RVF$38),RVF$28))</f>
        <v>0</v>
      </c>
      <c r="RVI53" s="775">
        <f t="shared" ref="RVI53:RVJ53" si="8798">IF(OR(RVG26&lt;$C$18,RVG26&gt;($C$18+9)),0,IF($F$2=1,IF($F$53&lt;(INDEX($G$33:$AJ$33,MATCH($E$18,$G$31:$AJ$31))),RVG$28,RVG$38),RVG$28))</f>
        <v>0</v>
      </c>
      <c r="RVJ53" s="775">
        <f t="shared" si="8798"/>
        <v>0</v>
      </c>
      <c r="RVK53" s="775">
        <f t="shared" ref="RVK53" si="8799">IF(OR(RVI26&lt;$C$18,RVI26&gt;($C$18+9)),0,IF($F$2=1,IF($F$53&lt;(INDEX($G$33:$AJ$33,MATCH($E$18,$G$31:$AJ$31))),RVI$28,RVI$38),RVI$28))</f>
        <v>0</v>
      </c>
      <c r="RVL53" s="775">
        <f t="shared" ref="RVL53:RVM53" si="8800">IF(OR(RVJ26&lt;$C$18,RVJ26&gt;($C$18+9)),0,IF($F$2=1,IF($F$53&lt;(INDEX($G$33:$AJ$33,MATCH($E$18,$G$31:$AJ$31))),RVJ$28,RVJ$38),RVJ$28))</f>
        <v>0</v>
      </c>
      <c r="RVM53" s="775">
        <f t="shared" si="8800"/>
        <v>0</v>
      </c>
      <c r="RVN53" s="775">
        <f t="shared" ref="RVN53" si="8801">IF(OR(RVL26&lt;$C$18,RVL26&gt;($C$18+9)),0,IF($F$2=1,IF($F$53&lt;(INDEX($G$33:$AJ$33,MATCH($E$18,$G$31:$AJ$31))),RVL$28,RVL$38),RVL$28))</f>
        <v>0</v>
      </c>
      <c r="RVO53" s="775">
        <f t="shared" ref="RVO53:RVP53" si="8802">IF(OR(RVM26&lt;$C$18,RVM26&gt;($C$18+9)),0,IF($F$2=1,IF($F$53&lt;(INDEX($G$33:$AJ$33,MATCH($E$18,$G$31:$AJ$31))),RVM$28,RVM$38),RVM$28))</f>
        <v>0</v>
      </c>
      <c r="RVP53" s="775">
        <f t="shared" si="8802"/>
        <v>0</v>
      </c>
      <c r="RVQ53" s="775">
        <f t="shared" ref="RVQ53" si="8803">IF(OR(RVO26&lt;$C$18,RVO26&gt;($C$18+9)),0,IF($F$2=1,IF($F$53&lt;(INDEX($G$33:$AJ$33,MATCH($E$18,$G$31:$AJ$31))),RVO$28,RVO$38),RVO$28))</f>
        <v>0</v>
      </c>
      <c r="RVR53" s="775">
        <f t="shared" ref="RVR53:RVS53" si="8804">IF(OR(RVP26&lt;$C$18,RVP26&gt;($C$18+9)),0,IF($F$2=1,IF($F$53&lt;(INDEX($G$33:$AJ$33,MATCH($E$18,$G$31:$AJ$31))),RVP$28,RVP$38),RVP$28))</f>
        <v>0</v>
      </c>
      <c r="RVS53" s="775">
        <f t="shared" si="8804"/>
        <v>0</v>
      </c>
      <c r="RVT53" s="775">
        <f t="shared" ref="RVT53" si="8805">IF(OR(RVR26&lt;$C$18,RVR26&gt;($C$18+9)),0,IF($F$2=1,IF($F$53&lt;(INDEX($G$33:$AJ$33,MATCH($E$18,$G$31:$AJ$31))),RVR$28,RVR$38),RVR$28))</f>
        <v>0</v>
      </c>
      <c r="RVU53" s="775">
        <f t="shared" ref="RVU53:RVV53" si="8806">IF(OR(RVS26&lt;$C$18,RVS26&gt;($C$18+9)),0,IF($F$2=1,IF($F$53&lt;(INDEX($G$33:$AJ$33,MATCH($E$18,$G$31:$AJ$31))),RVS$28,RVS$38),RVS$28))</f>
        <v>0</v>
      </c>
      <c r="RVV53" s="775">
        <f t="shared" si="8806"/>
        <v>0</v>
      </c>
      <c r="RVW53" s="775">
        <f t="shared" ref="RVW53" si="8807">IF(OR(RVU26&lt;$C$18,RVU26&gt;($C$18+9)),0,IF($F$2=1,IF($F$53&lt;(INDEX($G$33:$AJ$33,MATCH($E$18,$G$31:$AJ$31))),RVU$28,RVU$38),RVU$28))</f>
        <v>0</v>
      </c>
      <c r="RVX53" s="775">
        <f t="shared" ref="RVX53:RVY53" si="8808">IF(OR(RVV26&lt;$C$18,RVV26&gt;($C$18+9)),0,IF($F$2=1,IF($F$53&lt;(INDEX($G$33:$AJ$33,MATCH($E$18,$G$31:$AJ$31))),RVV$28,RVV$38),RVV$28))</f>
        <v>0</v>
      </c>
      <c r="RVY53" s="775">
        <f t="shared" si="8808"/>
        <v>0</v>
      </c>
      <c r="RVZ53" s="775">
        <f t="shared" ref="RVZ53" si="8809">IF(OR(RVX26&lt;$C$18,RVX26&gt;($C$18+9)),0,IF($F$2=1,IF($F$53&lt;(INDEX($G$33:$AJ$33,MATCH($E$18,$G$31:$AJ$31))),RVX$28,RVX$38),RVX$28))</f>
        <v>0</v>
      </c>
      <c r="RWA53" s="775">
        <f t="shared" ref="RWA53:RWB53" si="8810">IF(OR(RVY26&lt;$C$18,RVY26&gt;($C$18+9)),0,IF($F$2=1,IF($F$53&lt;(INDEX($G$33:$AJ$33,MATCH($E$18,$G$31:$AJ$31))),RVY$28,RVY$38),RVY$28))</f>
        <v>0</v>
      </c>
      <c r="RWB53" s="775">
        <f t="shared" si="8810"/>
        <v>0</v>
      </c>
      <c r="RWC53" s="775">
        <f t="shared" ref="RWC53" si="8811">IF(OR(RWA26&lt;$C$18,RWA26&gt;($C$18+9)),0,IF($F$2=1,IF($F$53&lt;(INDEX($G$33:$AJ$33,MATCH($E$18,$G$31:$AJ$31))),RWA$28,RWA$38),RWA$28))</f>
        <v>0</v>
      </c>
      <c r="RWD53" s="775">
        <f t="shared" ref="RWD53:RWE53" si="8812">IF(OR(RWB26&lt;$C$18,RWB26&gt;($C$18+9)),0,IF($F$2=1,IF($F$53&lt;(INDEX($G$33:$AJ$33,MATCH($E$18,$G$31:$AJ$31))),RWB$28,RWB$38),RWB$28))</f>
        <v>0</v>
      </c>
      <c r="RWE53" s="775">
        <f t="shared" si="8812"/>
        <v>0</v>
      </c>
      <c r="RWF53" s="775">
        <f t="shared" ref="RWF53" si="8813">IF(OR(RWD26&lt;$C$18,RWD26&gt;($C$18+9)),0,IF($F$2=1,IF($F$53&lt;(INDEX($G$33:$AJ$33,MATCH($E$18,$G$31:$AJ$31))),RWD$28,RWD$38),RWD$28))</f>
        <v>0</v>
      </c>
      <c r="RWG53" s="775">
        <f t="shared" ref="RWG53:RWH53" si="8814">IF(OR(RWE26&lt;$C$18,RWE26&gt;($C$18+9)),0,IF($F$2=1,IF($F$53&lt;(INDEX($G$33:$AJ$33,MATCH($E$18,$G$31:$AJ$31))),RWE$28,RWE$38),RWE$28))</f>
        <v>0</v>
      </c>
      <c r="RWH53" s="775">
        <f t="shared" si="8814"/>
        <v>0</v>
      </c>
      <c r="RWI53" s="775">
        <f t="shared" ref="RWI53" si="8815">IF(OR(RWG26&lt;$C$18,RWG26&gt;($C$18+9)),0,IF($F$2=1,IF($F$53&lt;(INDEX($G$33:$AJ$33,MATCH($E$18,$G$31:$AJ$31))),RWG$28,RWG$38),RWG$28))</f>
        <v>0</v>
      </c>
      <c r="RWJ53" s="775">
        <f t="shared" ref="RWJ53:RWK53" si="8816">IF(OR(RWH26&lt;$C$18,RWH26&gt;($C$18+9)),0,IF($F$2=1,IF($F$53&lt;(INDEX($G$33:$AJ$33,MATCH($E$18,$G$31:$AJ$31))),RWH$28,RWH$38),RWH$28))</f>
        <v>0</v>
      </c>
      <c r="RWK53" s="775">
        <f t="shared" si="8816"/>
        <v>0</v>
      </c>
      <c r="RWL53" s="775">
        <f t="shared" ref="RWL53" si="8817">IF(OR(RWJ26&lt;$C$18,RWJ26&gt;($C$18+9)),0,IF($F$2=1,IF($F$53&lt;(INDEX($G$33:$AJ$33,MATCH($E$18,$G$31:$AJ$31))),RWJ$28,RWJ$38),RWJ$28))</f>
        <v>0</v>
      </c>
      <c r="RWM53" s="775">
        <f t="shared" ref="RWM53:RWN53" si="8818">IF(OR(RWK26&lt;$C$18,RWK26&gt;($C$18+9)),0,IF($F$2=1,IF($F$53&lt;(INDEX($G$33:$AJ$33,MATCH($E$18,$G$31:$AJ$31))),RWK$28,RWK$38),RWK$28))</f>
        <v>0</v>
      </c>
      <c r="RWN53" s="775">
        <f t="shared" si="8818"/>
        <v>0</v>
      </c>
      <c r="RWO53" s="775">
        <f t="shared" ref="RWO53" si="8819">IF(OR(RWM26&lt;$C$18,RWM26&gt;($C$18+9)),0,IF($F$2=1,IF($F$53&lt;(INDEX($G$33:$AJ$33,MATCH($E$18,$G$31:$AJ$31))),RWM$28,RWM$38),RWM$28))</f>
        <v>0</v>
      </c>
      <c r="RWP53" s="775">
        <f t="shared" ref="RWP53:RWQ53" si="8820">IF(OR(RWN26&lt;$C$18,RWN26&gt;($C$18+9)),0,IF($F$2=1,IF($F$53&lt;(INDEX($G$33:$AJ$33,MATCH($E$18,$G$31:$AJ$31))),RWN$28,RWN$38),RWN$28))</f>
        <v>0</v>
      </c>
      <c r="RWQ53" s="775">
        <f t="shared" si="8820"/>
        <v>0</v>
      </c>
      <c r="RWR53" s="775">
        <f t="shared" ref="RWR53" si="8821">IF(OR(RWP26&lt;$C$18,RWP26&gt;($C$18+9)),0,IF($F$2=1,IF($F$53&lt;(INDEX($G$33:$AJ$33,MATCH($E$18,$G$31:$AJ$31))),RWP$28,RWP$38),RWP$28))</f>
        <v>0</v>
      </c>
      <c r="RWS53" s="775">
        <f t="shared" ref="RWS53:RWT53" si="8822">IF(OR(RWQ26&lt;$C$18,RWQ26&gt;($C$18+9)),0,IF($F$2=1,IF($F$53&lt;(INDEX($G$33:$AJ$33,MATCH($E$18,$G$31:$AJ$31))),RWQ$28,RWQ$38),RWQ$28))</f>
        <v>0</v>
      </c>
      <c r="RWT53" s="775">
        <f t="shared" si="8822"/>
        <v>0</v>
      </c>
      <c r="RWU53" s="775">
        <f t="shared" ref="RWU53" si="8823">IF(OR(RWS26&lt;$C$18,RWS26&gt;($C$18+9)),0,IF($F$2=1,IF($F$53&lt;(INDEX($G$33:$AJ$33,MATCH($E$18,$G$31:$AJ$31))),RWS$28,RWS$38),RWS$28))</f>
        <v>0</v>
      </c>
      <c r="RWV53" s="775">
        <f t="shared" ref="RWV53:RWW53" si="8824">IF(OR(RWT26&lt;$C$18,RWT26&gt;($C$18+9)),0,IF($F$2=1,IF($F$53&lt;(INDEX($G$33:$AJ$33,MATCH($E$18,$G$31:$AJ$31))),RWT$28,RWT$38),RWT$28))</f>
        <v>0</v>
      </c>
      <c r="RWW53" s="775">
        <f t="shared" si="8824"/>
        <v>0</v>
      </c>
      <c r="RWX53" s="775">
        <f t="shared" ref="RWX53" si="8825">IF(OR(RWV26&lt;$C$18,RWV26&gt;($C$18+9)),0,IF($F$2=1,IF($F$53&lt;(INDEX($G$33:$AJ$33,MATCH($E$18,$G$31:$AJ$31))),RWV$28,RWV$38),RWV$28))</f>
        <v>0</v>
      </c>
      <c r="RWY53" s="775">
        <f t="shared" ref="RWY53:RWZ53" si="8826">IF(OR(RWW26&lt;$C$18,RWW26&gt;($C$18+9)),0,IF($F$2=1,IF($F$53&lt;(INDEX($G$33:$AJ$33,MATCH($E$18,$G$31:$AJ$31))),RWW$28,RWW$38),RWW$28))</f>
        <v>0</v>
      </c>
      <c r="RWZ53" s="775">
        <f t="shared" si="8826"/>
        <v>0</v>
      </c>
      <c r="RXA53" s="775">
        <f t="shared" ref="RXA53" si="8827">IF(OR(RWY26&lt;$C$18,RWY26&gt;($C$18+9)),0,IF($F$2=1,IF($F$53&lt;(INDEX($G$33:$AJ$33,MATCH($E$18,$G$31:$AJ$31))),RWY$28,RWY$38),RWY$28))</f>
        <v>0</v>
      </c>
      <c r="RXB53" s="775">
        <f t="shared" ref="RXB53:RXC53" si="8828">IF(OR(RWZ26&lt;$C$18,RWZ26&gt;($C$18+9)),0,IF($F$2=1,IF($F$53&lt;(INDEX($G$33:$AJ$33,MATCH($E$18,$G$31:$AJ$31))),RWZ$28,RWZ$38),RWZ$28))</f>
        <v>0</v>
      </c>
      <c r="RXC53" s="775">
        <f t="shared" si="8828"/>
        <v>0</v>
      </c>
      <c r="RXD53" s="775">
        <f t="shared" ref="RXD53" si="8829">IF(OR(RXB26&lt;$C$18,RXB26&gt;($C$18+9)),0,IF($F$2=1,IF($F$53&lt;(INDEX($G$33:$AJ$33,MATCH($E$18,$G$31:$AJ$31))),RXB$28,RXB$38),RXB$28))</f>
        <v>0</v>
      </c>
      <c r="RXE53" s="775">
        <f t="shared" ref="RXE53:RXF53" si="8830">IF(OR(RXC26&lt;$C$18,RXC26&gt;($C$18+9)),0,IF($F$2=1,IF($F$53&lt;(INDEX($G$33:$AJ$33,MATCH($E$18,$G$31:$AJ$31))),RXC$28,RXC$38),RXC$28))</f>
        <v>0</v>
      </c>
      <c r="RXF53" s="775">
        <f t="shared" si="8830"/>
        <v>0</v>
      </c>
      <c r="RXG53" s="775">
        <f t="shared" ref="RXG53" si="8831">IF(OR(RXE26&lt;$C$18,RXE26&gt;($C$18+9)),0,IF($F$2=1,IF($F$53&lt;(INDEX($G$33:$AJ$33,MATCH($E$18,$G$31:$AJ$31))),RXE$28,RXE$38),RXE$28))</f>
        <v>0</v>
      </c>
      <c r="RXH53" s="775">
        <f t="shared" ref="RXH53:RXI53" si="8832">IF(OR(RXF26&lt;$C$18,RXF26&gt;($C$18+9)),0,IF($F$2=1,IF($F$53&lt;(INDEX($G$33:$AJ$33,MATCH($E$18,$G$31:$AJ$31))),RXF$28,RXF$38),RXF$28))</f>
        <v>0</v>
      </c>
      <c r="RXI53" s="775">
        <f t="shared" si="8832"/>
        <v>0</v>
      </c>
      <c r="RXJ53" s="775">
        <f t="shared" ref="RXJ53" si="8833">IF(OR(RXH26&lt;$C$18,RXH26&gt;($C$18+9)),0,IF($F$2=1,IF($F$53&lt;(INDEX($G$33:$AJ$33,MATCH($E$18,$G$31:$AJ$31))),RXH$28,RXH$38),RXH$28))</f>
        <v>0</v>
      </c>
      <c r="RXK53" s="775">
        <f t="shared" ref="RXK53:RXL53" si="8834">IF(OR(RXI26&lt;$C$18,RXI26&gt;($C$18+9)),0,IF($F$2=1,IF($F$53&lt;(INDEX($G$33:$AJ$33,MATCH($E$18,$G$31:$AJ$31))),RXI$28,RXI$38),RXI$28))</f>
        <v>0</v>
      </c>
      <c r="RXL53" s="775">
        <f t="shared" si="8834"/>
        <v>0</v>
      </c>
      <c r="RXM53" s="775">
        <f t="shared" ref="RXM53" si="8835">IF(OR(RXK26&lt;$C$18,RXK26&gt;($C$18+9)),0,IF($F$2=1,IF($F$53&lt;(INDEX($G$33:$AJ$33,MATCH($E$18,$G$31:$AJ$31))),RXK$28,RXK$38),RXK$28))</f>
        <v>0</v>
      </c>
      <c r="RXN53" s="775">
        <f t="shared" ref="RXN53:RXO53" si="8836">IF(OR(RXL26&lt;$C$18,RXL26&gt;($C$18+9)),0,IF($F$2=1,IF($F$53&lt;(INDEX($G$33:$AJ$33,MATCH($E$18,$G$31:$AJ$31))),RXL$28,RXL$38),RXL$28))</f>
        <v>0</v>
      </c>
      <c r="RXO53" s="775">
        <f t="shared" si="8836"/>
        <v>0</v>
      </c>
      <c r="RXP53" s="775">
        <f t="shared" ref="RXP53" si="8837">IF(OR(RXN26&lt;$C$18,RXN26&gt;($C$18+9)),0,IF($F$2=1,IF($F$53&lt;(INDEX($G$33:$AJ$33,MATCH($E$18,$G$31:$AJ$31))),RXN$28,RXN$38),RXN$28))</f>
        <v>0</v>
      </c>
      <c r="RXQ53" s="775">
        <f t="shared" ref="RXQ53:RXR53" si="8838">IF(OR(RXO26&lt;$C$18,RXO26&gt;($C$18+9)),0,IF($F$2=1,IF($F$53&lt;(INDEX($G$33:$AJ$33,MATCH($E$18,$G$31:$AJ$31))),RXO$28,RXO$38),RXO$28))</f>
        <v>0</v>
      </c>
      <c r="RXR53" s="775">
        <f t="shared" si="8838"/>
        <v>0</v>
      </c>
      <c r="RXS53" s="775">
        <f t="shared" ref="RXS53" si="8839">IF(OR(RXQ26&lt;$C$18,RXQ26&gt;($C$18+9)),0,IF($F$2=1,IF($F$53&lt;(INDEX($G$33:$AJ$33,MATCH($E$18,$G$31:$AJ$31))),RXQ$28,RXQ$38),RXQ$28))</f>
        <v>0</v>
      </c>
      <c r="RXT53" s="775">
        <f t="shared" ref="RXT53:RXU53" si="8840">IF(OR(RXR26&lt;$C$18,RXR26&gt;($C$18+9)),0,IF($F$2=1,IF($F$53&lt;(INDEX($G$33:$AJ$33,MATCH($E$18,$G$31:$AJ$31))),RXR$28,RXR$38),RXR$28))</f>
        <v>0</v>
      </c>
      <c r="RXU53" s="775">
        <f t="shared" si="8840"/>
        <v>0</v>
      </c>
      <c r="RXV53" s="775">
        <f t="shared" ref="RXV53" si="8841">IF(OR(RXT26&lt;$C$18,RXT26&gt;($C$18+9)),0,IF($F$2=1,IF($F$53&lt;(INDEX($G$33:$AJ$33,MATCH($E$18,$G$31:$AJ$31))),RXT$28,RXT$38),RXT$28))</f>
        <v>0</v>
      </c>
      <c r="RXW53" s="775">
        <f t="shared" ref="RXW53:RXX53" si="8842">IF(OR(RXU26&lt;$C$18,RXU26&gt;($C$18+9)),0,IF($F$2=1,IF($F$53&lt;(INDEX($G$33:$AJ$33,MATCH($E$18,$G$31:$AJ$31))),RXU$28,RXU$38),RXU$28))</f>
        <v>0</v>
      </c>
      <c r="RXX53" s="775">
        <f t="shared" si="8842"/>
        <v>0</v>
      </c>
      <c r="RXY53" s="775">
        <f t="shared" ref="RXY53" si="8843">IF(OR(RXW26&lt;$C$18,RXW26&gt;($C$18+9)),0,IF($F$2=1,IF($F$53&lt;(INDEX($G$33:$AJ$33,MATCH($E$18,$G$31:$AJ$31))),RXW$28,RXW$38),RXW$28))</f>
        <v>0</v>
      </c>
      <c r="RXZ53" s="775">
        <f t="shared" ref="RXZ53:RYA53" si="8844">IF(OR(RXX26&lt;$C$18,RXX26&gt;($C$18+9)),0,IF($F$2=1,IF($F$53&lt;(INDEX($G$33:$AJ$33,MATCH($E$18,$G$31:$AJ$31))),RXX$28,RXX$38),RXX$28))</f>
        <v>0</v>
      </c>
      <c r="RYA53" s="775">
        <f t="shared" si="8844"/>
        <v>0</v>
      </c>
      <c r="RYB53" s="775">
        <f t="shared" ref="RYB53" si="8845">IF(OR(RXZ26&lt;$C$18,RXZ26&gt;($C$18+9)),0,IF($F$2=1,IF($F$53&lt;(INDEX($G$33:$AJ$33,MATCH($E$18,$G$31:$AJ$31))),RXZ$28,RXZ$38),RXZ$28))</f>
        <v>0</v>
      </c>
      <c r="RYC53" s="775">
        <f t="shared" ref="RYC53:RYD53" si="8846">IF(OR(RYA26&lt;$C$18,RYA26&gt;($C$18+9)),0,IF($F$2=1,IF($F$53&lt;(INDEX($G$33:$AJ$33,MATCH($E$18,$G$31:$AJ$31))),RYA$28,RYA$38),RYA$28))</f>
        <v>0</v>
      </c>
      <c r="RYD53" s="775">
        <f t="shared" si="8846"/>
        <v>0</v>
      </c>
      <c r="RYE53" s="775">
        <f t="shared" ref="RYE53" si="8847">IF(OR(RYC26&lt;$C$18,RYC26&gt;($C$18+9)),0,IF($F$2=1,IF($F$53&lt;(INDEX($G$33:$AJ$33,MATCH($E$18,$G$31:$AJ$31))),RYC$28,RYC$38),RYC$28))</f>
        <v>0</v>
      </c>
      <c r="RYF53" s="775">
        <f t="shared" ref="RYF53:RYG53" si="8848">IF(OR(RYD26&lt;$C$18,RYD26&gt;($C$18+9)),0,IF($F$2=1,IF($F$53&lt;(INDEX($G$33:$AJ$33,MATCH($E$18,$G$31:$AJ$31))),RYD$28,RYD$38),RYD$28))</f>
        <v>0</v>
      </c>
      <c r="RYG53" s="775">
        <f t="shared" si="8848"/>
        <v>0</v>
      </c>
      <c r="RYH53" s="775">
        <f t="shared" ref="RYH53" si="8849">IF(OR(RYF26&lt;$C$18,RYF26&gt;($C$18+9)),0,IF($F$2=1,IF($F$53&lt;(INDEX($G$33:$AJ$33,MATCH($E$18,$G$31:$AJ$31))),RYF$28,RYF$38),RYF$28))</f>
        <v>0</v>
      </c>
      <c r="RYI53" s="775">
        <f t="shared" ref="RYI53:RYJ53" si="8850">IF(OR(RYG26&lt;$C$18,RYG26&gt;($C$18+9)),0,IF($F$2=1,IF($F$53&lt;(INDEX($G$33:$AJ$33,MATCH($E$18,$G$31:$AJ$31))),RYG$28,RYG$38),RYG$28))</f>
        <v>0</v>
      </c>
      <c r="RYJ53" s="775">
        <f t="shared" si="8850"/>
        <v>0</v>
      </c>
      <c r="RYK53" s="775">
        <f t="shared" ref="RYK53" si="8851">IF(OR(RYI26&lt;$C$18,RYI26&gt;($C$18+9)),0,IF($F$2=1,IF($F$53&lt;(INDEX($G$33:$AJ$33,MATCH($E$18,$G$31:$AJ$31))),RYI$28,RYI$38),RYI$28))</f>
        <v>0</v>
      </c>
      <c r="RYL53" s="775">
        <f t="shared" ref="RYL53:RYM53" si="8852">IF(OR(RYJ26&lt;$C$18,RYJ26&gt;($C$18+9)),0,IF($F$2=1,IF($F$53&lt;(INDEX($G$33:$AJ$33,MATCH($E$18,$G$31:$AJ$31))),RYJ$28,RYJ$38),RYJ$28))</f>
        <v>0</v>
      </c>
      <c r="RYM53" s="775">
        <f t="shared" si="8852"/>
        <v>0</v>
      </c>
      <c r="RYN53" s="775">
        <f t="shared" ref="RYN53" si="8853">IF(OR(RYL26&lt;$C$18,RYL26&gt;($C$18+9)),0,IF($F$2=1,IF($F$53&lt;(INDEX($G$33:$AJ$33,MATCH($E$18,$G$31:$AJ$31))),RYL$28,RYL$38),RYL$28))</f>
        <v>0</v>
      </c>
      <c r="RYO53" s="775">
        <f t="shared" ref="RYO53:RYP53" si="8854">IF(OR(RYM26&lt;$C$18,RYM26&gt;($C$18+9)),0,IF($F$2=1,IF($F$53&lt;(INDEX($G$33:$AJ$33,MATCH($E$18,$G$31:$AJ$31))),RYM$28,RYM$38),RYM$28))</f>
        <v>0</v>
      </c>
      <c r="RYP53" s="775">
        <f t="shared" si="8854"/>
        <v>0</v>
      </c>
      <c r="RYQ53" s="775">
        <f t="shared" ref="RYQ53" si="8855">IF(OR(RYO26&lt;$C$18,RYO26&gt;($C$18+9)),0,IF($F$2=1,IF($F$53&lt;(INDEX($G$33:$AJ$33,MATCH($E$18,$G$31:$AJ$31))),RYO$28,RYO$38),RYO$28))</f>
        <v>0</v>
      </c>
      <c r="RYR53" s="775">
        <f t="shared" ref="RYR53:RYS53" si="8856">IF(OR(RYP26&lt;$C$18,RYP26&gt;($C$18+9)),0,IF($F$2=1,IF($F$53&lt;(INDEX($G$33:$AJ$33,MATCH($E$18,$G$31:$AJ$31))),RYP$28,RYP$38),RYP$28))</f>
        <v>0</v>
      </c>
      <c r="RYS53" s="775">
        <f t="shared" si="8856"/>
        <v>0</v>
      </c>
      <c r="RYT53" s="775">
        <f t="shared" ref="RYT53" si="8857">IF(OR(RYR26&lt;$C$18,RYR26&gt;($C$18+9)),0,IF($F$2=1,IF($F$53&lt;(INDEX($G$33:$AJ$33,MATCH($E$18,$G$31:$AJ$31))),RYR$28,RYR$38),RYR$28))</f>
        <v>0</v>
      </c>
      <c r="RYU53" s="775">
        <f t="shared" ref="RYU53:RYV53" si="8858">IF(OR(RYS26&lt;$C$18,RYS26&gt;($C$18+9)),0,IF($F$2=1,IF($F$53&lt;(INDEX($G$33:$AJ$33,MATCH($E$18,$G$31:$AJ$31))),RYS$28,RYS$38),RYS$28))</f>
        <v>0</v>
      </c>
      <c r="RYV53" s="775">
        <f t="shared" si="8858"/>
        <v>0</v>
      </c>
      <c r="RYW53" s="775">
        <f t="shared" ref="RYW53" si="8859">IF(OR(RYU26&lt;$C$18,RYU26&gt;($C$18+9)),0,IF($F$2=1,IF($F$53&lt;(INDEX($G$33:$AJ$33,MATCH($E$18,$G$31:$AJ$31))),RYU$28,RYU$38),RYU$28))</f>
        <v>0</v>
      </c>
      <c r="RYX53" s="775">
        <f t="shared" ref="RYX53:RYY53" si="8860">IF(OR(RYV26&lt;$C$18,RYV26&gt;($C$18+9)),0,IF($F$2=1,IF($F$53&lt;(INDEX($G$33:$AJ$33,MATCH($E$18,$G$31:$AJ$31))),RYV$28,RYV$38),RYV$28))</f>
        <v>0</v>
      </c>
      <c r="RYY53" s="775">
        <f t="shared" si="8860"/>
        <v>0</v>
      </c>
      <c r="RYZ53" s="775">
        <f t="shared" ref="RYZ53" si="8861">IF(OR(RYX26&lt;$C$18,RYX26&gt;($C$18+9)),0,IF($F$2=1,IF($F$53&lt;(INDEX($G$33:$AJ$33,MATCH($E$18,$G$31:$AJ$31))),RYX$28,RYX$38),RYX$28))</f>
        <v>0</v>
      </c>
      <c r="RZA53" s="775">
        <f t="shared" ref="RZA53:RZB53" si="8862">IF(OR(RYY26&lt;$C$18,RYY26&gt;($C$18+9)),0,IF($F$2=1,IF($F$53&lt;(INDEX($G$33:$AJ$33,MATCH($E$18,$G$31:$AJ$31))),RYY$28,RYY$38),RYY$28))</f>
        <v>0</v>
      </c>
      <c r="RZB53" s="775">
        <f t="shared" si="8862"/>
        <v>0</v>
      </c>
      <c r="RZC53" s="775">
        <f t="shared" ref="RZC53" si="8863">IF(OR(RZA26&lt;$C$18,RZA26&gt;($C$18+9)),0,IF($F$2=1,IF($F$53&lt;(INDEX($G$33:$AJ$33,MATCH($E$18,$G$31:$AJ$31))),RZA$28,RZA$38),RZA$28))</f>
        <v>0</v>
      </c>
      <c r="RZD53" s="775">
        <f t="shared" ref="RZD53:RZE53" si="8864">IF(OR(RZB26&lt;$C$18,RZB26&gt;($C$18+9)),0,IF($F$2=1,IF($F$53&lt;(INDEX($G$33:$AJ$33,MATCH($E$18,$G$31:$AJ$31))),RZB$28,RZB$38),RZB$28))</f>
        <v>0</v>
      </c>
      <c r="RZE53" s="775">
        <f t="shared" si="8864"/>
        <v>0</v>
      </c>
      <c r="RZF53" s="775">
        <f t="shared" ref="RZF53" si="8865">IF(OR(RZD26&lt;$C$18,RZD26&gt;($C$18+9)),0,IF($F$2=1,IF($F$53&lt;(INDEX($G$33:$AJ$33,MATCH($E$18,$G$31:$AJ$31))),RZD$28,RZD$38),RZD$28))</f>
        <v>0</v>
      </c>
      <c r="RZG53" s="775">
        <f t="shared" ref="RZG53:RZH53" si="8866">IF(OR(RZE26&lt;$C$18,RZE26&gt;($C$18+9)),0,IF($F$2=1,IF($F$53&lt;(INDEX($G$33:$AJ$33,MATCH($E$18,$G$31:$AJ$31))),RZE$28,RZE$38),RZE$28))</f>
        <v>0</v>
      </c>
      <c r="RZH53" s="775">
        <f t="shared" si="8866"/>
        <v>0</v>
      </c>
      <c r="RZI53" s="775">
        <f t="shared" ref="RZI53" si="8867">IF(OR(RZG26&lt;$C$18,RZG26&gt;($C$18+9)),0,IF($F$2=1,IF($F$53&lt;(INDEX($G$33:$AJ$33,MATCH($E$18,$G$31:$AJ$31))),RZG$28,RZG$38),RZG$28))</f>
        <v>0</v>
      </c>
      <c r="RZJ53" s="775">
        <f t="shared" ref="RZJ53:RZK53" si="8868">IF(OR(RZH26&lt;$C$18,RZH26&gt;($C$18+9)),0,IF($F$2=1,IF($F$53&lt;(INDEX($G$33:$AJ$33,MATCH($E$18,$G$31:$AJ$31))),RZH$28,RZH$38),RZH$28))</f>
        <v>0</v>
      </c>
      <c r="RZK53" s="775">
        <f t="shared" si="8868"/>
        <v>0</v>
      </c>
      <c r="RZL53" s="775">
        <f t="shared" ref="RZL53" si="8869">IF(OR(RZJ26&lt;$C$18,RZJ26&gt;($C$18+9)),0,IF($F$2=1,IF($F$53&lt;(INDEX($G$33:$AJ$33,MATCH($E$18,$G$31:$AJ$31))),RZJ$28,RZJ$38),RZJ$28))</f>
        <v>0</v>
      </c>
      <c r="RZM53" s="775">
        <f t="shared" ref="RZM53:RZN53" si="8870">IF(OR(RZK26&lt;$C$18,RZK26&gt;($C$18+9)),0,IF($F$2=1,IF($F$53&lt;(INDEX($G$33:$AJ$33,MATCH($E$18,$G$31:$AJ$31))),RZK$28,RZK$38),RZK$28))</f>
        <v>0</v>
      </c>
      <c r="RZN53" s="775">
        <f t="shared" si="8870"/>
        <v>0</v>
      </c>
      <c r="RZO53" s="775">
        <f t="shared" ref="RZO53" si="8871">IF(OR(RZM26&lt;$C$18,RZM26&gt;($C$18+9)),0,IF($F$2=1,IF($F$53&lt;(INDEX($G$33:$AJ$33,MATCH($E$18,$G$31:$AJ$31))),RZM$28,RZM$38),RZM$28))</f>
        <v>0</v>
      </c>
      <c r="RZP53" s="775">
        <f t="shared" ref="RZP53:RZQ53" si="8872">IF(OR(RZN26&lt;$C$18,RZN26&gt;($C$18+9)),0,IF($F$2=1,IF($F$53&lt;(INDEX($G$33:$AJ$33,MATCH($E$18,$G$31:$AJ$31))),RZN$28,RZN$38),RZN$28))</f>
        <v>0</v>
      </c>
      <c r="RZQ53" s="775">
        <f t="shared" si="8872"/>
        <v>0</v>
      </c>
      <c r="RZR53" s="775">
        <f t="shared" ref="RZR53" si="8873">IF(OR(RZP26&lt;$C$18,RZP26&gt;($C$18+9)),0,IF($F$2=1,IF($F$53&lt;(INDEX($G$33:$AJ$33,MATCH($E$18,$G$31:$AJ$31))),RZP$28,RZP$38),RZP$28))</f>
        <v>0</v>
      </c>
      <c r="RZS53" s="775">
        <f t="shared" ref="RZS53:RZT53" si="8874">IF(OR(RZQ26&lt;$C$18,RZQ26&gt;($C$18+9)),0,IF($F$2=1,IF($F$53&lt;(INDEX($G$33:$AJ$33,MATCH($E$18,$G$31:$AJ$31))),RZQ$28,RZQ$38),RZQ$28))</f>
        <v>0</v>
      </c>
      <c r="RZT53" s="775">
        <f t="shared" si="8874"/>
        <v>0</v>
      </c>
      <c r="RZU53" s="775">
        <f t="shared" ref="RZU53" si="8875">IF(OR(RZS26&lt;$C$18,RZS26&gt;($C$18+9)),0,IF($F$2=1,IF($F$53&lt;(INDEX($G$33:$AJ$33,MATCH($E$18,$G$31:$AJ$31))),RZS$28,RZS$38),RZS$28))</f>
        <v>0</v>
      </c>
      <c r="RZV53" s="775">
        <f t="shared" ref="RZV53:RZW53" si="8876">IF(OR(RZT26&lt;$C$18,RZT26&gt;($C$18+9)),0,IF($F$2=1,IF($F$53&lt;(INDEX($G$33:$AJ$33,MATCH($E$18,$G$31:$AJ$31))),RZT$28,RZT$38),RZT$28))</f>
        <v>0</v>
      </c>
      <c r="RZW53" s="775">
        <f t="shared" si="8876"/>
        <v>0</v>
      </c>
      <c r="RZX53" s="775">
        <f t="shared" ref="RZX53" si="8877">IF(OR(RZV26&lt;$C$18,RZV26&gt;($C$18+9)),0,IF($F$2=1,IF($F$53&lt;(INDEX($G$33:$AJ$33,MATCH($E$18,$G$31:$AJ$31))),RZV$28,RZV$38),RZV$28))</f>
        <v>0</v>
      </c>
      <c r="RZY53" s="775">
        <f t="shared" ref="RZY53:RZZ53" si="8878">IF(OR(RZW26&lt;$C$18,RZW26&gt;($C$18+9)),0,IF($F$2=1,IF($F$53&lt;(INDEX($G$33:$AJ$33,MATCH($E$18,$G$31:$AJ$31))),RZW$28,RZW$38),RZW$28))</f>
        <v>0</v>
      </c>
      <c r="RZZ53" s="775">
        <f t="shared" si="8878"/>
        <v>0</v>
      </c>
      <c r="SAA53" s="775">
        <f t="shared" ref="SAA53" si="8879">IF(OR(RZY26&lt;$C$18,RZY26&gt;($C$18+9)),0,IF($F$2=1,IF($F$53&lt;(INDEX($G$33:$AJ$33,MATCH($E$18,$G$31:$AJ$31))),RZY$28,RZY$38),RZY$28))</f>
        <v>0</v>
      </c>
      <c r="SAB53" s="775">
        <f t="shared" ref="SAB53:SAC53" si="8880">IF(OR(RZZ26&lt;$C$18,RZZ26&gt;($C$18+9)),0,IF($F$2=1,IF($F$53&lt;(INDEX($G$33:$AJ$33,MATCH($E$18,$G$31:$AJ$31))),RZZ$28,RZZ$38),RZZ$28))</f>
        <v>0</v>
      </c>
      <c r="SAC53" s="775">
        <f t="shared" si="8880"/>
        <v>0</v>
      </c>
      <c r="SAD53" s="775">
        <f t="shared" ref="SAD53" si="8881">IF(OR(SAB26&lt;$C$18,SAB26&gt;($C$18+9)),0,IF($F$2=1,IF($F$53&lt;(INDEX($G$33:$AJ$33,MATCH($E$18,$G$31:$AJ$31))),SAB$28,SAB$38),SAB$28))</f>
        <v>0</v>
      </c>
      <c r="SAE53" s="775">
        <f t="shared" ref="SAE53:SAF53" si="8882">IF(OR(SAC26&lt;$C$18,SAC26&gt;($C$18+9)),0,IF($F$2=1,IF($F$53&lt;(INDEX($G$33:$AJ$33,MATCH($E$18,$G$31:$AJ$31))),SAC$28,SAC$38),SAC$28))</f>
        <v>0</v>
      </c>
      <c r="SAF53" s="775">
        <f t="shared" si="8882"/>
        <v>0</v>
      </c>
      <c r="SAG53" s="775">
        <f t="shared" ref="SAG53" si="8883">IF(OR(SAE26&lt;$C$18,SAE26&gt;($C$18+9)),0,IF($F$2=1,IF($F$53&lt;(INDEX($G$33:$AJ$33,MATCH($E$18,$G$31:$AJ$31))),SAE$28,SAE$38),SAE$28))</f>
        <v>0</v>
      </c>
      <c r="SAH53" s="775">
        <f t="shared" ref="SAH53:SAI53" si="8884">IF(OR(SAF26&lt;$C$18,SAF26&gt;($C$18+9)),0,IF($F$2=1,IF($F$53&lt;(INDEX($G$33:$AJ$33,MATCH($E$18,$G$31:$AJ$31))),SAF$28,SAF$38),SAF$28))</f>
        <v>0</v>
      </c>
      <c r="SAI53" s="775">
        <f t="shared" si="8884"/>
        <v>0</v>
      </c>
      <c r="SAJ53" s="775">
        <f t="shared" ref="SAJ53" si="8885">IF(OR(SAH26&lt;$C$18,SAH26&gt;($C$18+9)),0,IF($F$2=1,IF($F$53&lt;(INDEX($G$33:$AJ$33,MATCH($E$18,$G$31:$AJ$31))),SAH$28,SAH$38),SAH$28))</f>
        <v>0</v>
      </c>
      <c r="SAK53" s="775">
        <f t="shared" ref="SAK53:SAL53" si="8886">IF(OR(SAI26&lt;$C$18,SAI26&gt;($C$18+9)),0,IF($F$2=1,IF($F$53&lt;(INDEX($G$33:$AJ$33,MATCH($E$18,$G$31:$AJ$31))),SAI$28,SAI$38),SAI$28))</f>
        <v>0</v>
      </c>
      <c r="SAL53" s="775">
        <f t="shared" si="8886"/>
        <v>0</v>
      </c>
      <c r="SAM53" s="775">
        <f t="shared" ref="SAM53" si="8887">IF(OR(SAK26&lt;$C$18,SAK26&gt;($C$18+9)),0,IF($F$2=1,IF($F$53&lt;(INDEX($G$33:$AJ$33,MATCH($E$18,$G$31:$AJ$31))),SAK$28,SAK$38),SAK$28))</f>
        <v>0</v>
      </c>
      <c r="SAN53" s="775">
        <f t="shared" ref="SAN53:SAO53" si="8888">IF(OR(SAL26&lt;$C$18,SAL26&gt;($C$18+9)),0,IF($F$2=1,IF($F$53&lt;(INDEX($G$33:$AJ$33,MATCH($E$18,$G$31:$AJ$31))),SAL$28,SAL$38),SAL$28))</f>
        <v>0</v>
      </c>
      <c r="SAO53" s="775">
        <f t="shared" si="8888"/>
        <v>0</v>
      </c>
      <c r="SAP53" s="775">
        <f t="shared" ref="SAP53" si="8889">IF(OR(SAN26&lt;$C$18,SAN26&gt;($C$18+9)),0,IF($F$2=1,IF($F$53&lt;(INDEX($G$33:$AJ$33,MATCH($E$18,$G$31:$AJ$31))),SAN$28,SAN$38),SAN$28))</f>
        <v>0</v>
      </c>
      <c r="SAQ53" s="775">
        <f t="shared" ref="SAQ53:SAR53" si="8890">IF(OR(SAO26&lt;$C$18,SAO26&gt;($C$18+9)),0,IF($F$2=1,IF($F$53&lt;(INDEX($G$33:$AJ$33,MATCH($E$18,$G$31:$AJ$31))),SAO$28,SAO$38),SAO$28))</f>
        <v>0</v>
      </c>
      <c r="SAR53" s="775">
        <f t="shared" si="8890"/>
        <v>0</v>
      </c>
      <c r="SAS53" s="775">
        <f t="shared" ref="SAS53" si="8891">IF(OR(SAQ26&lt;$C$18,SAQ26&gt;($C$18+9)),0,IF($F$2=1,IF($F$53&lt;(INDEX($G$33:$AJ$33,MATCH($E$18,$G$31:$AJ$31))),SAQ$28,SAQ$38),SAQ$28))</f>
        <v>0</v>
      </c>
      <c r="SAT53" s="775">
        <f t="shared" ref="SAT53:SAU53" si="8892">IF(OR(SAR26&lt;$C$18,SAR26&gt;($C$18+9)),0,IF($F$2=1,IF($F$53&lt;(INDEX($G$33:$AJ$33,MATCH($E$18,$G$31:$AJ$31))),SAR$28,SAR$38),SAR$28))</f>
        <v>0</v>
      </c>
      <c r="SAU53" s="775">
        <f t="shared" si="8892"/>
        <v>0</v>
      </c>
      <c r="SAV53" s="775">
        <f t="shared" ref="SAV53" si="8893">IF(OR(SAT26&lt;$C$18,SAT26&gt;($C$18+9)),0,IF($F$2=1,IF($F$53&lt;(INDEX($G$33:$AJ$33,MATCH($E$18,$G$31:$AJ$31))),SAT$28,SAT$38),SAT$28))</f>
        <v>0</v>
      </c>
      <c r="SAW53" s="775">
        <f t="shared" ref="SAW53:SAX53" si="8894">IF(OR(SAU26&lt;$C$18,SAU26&gt;($C$18+9)),0,IF($F$2=1,IF($F$53&lt;(INDEX($G$33:$AJ$33,MATCH($E$18,$G$31:$AJ$31))),SAU$28,SAU$38),SAU$28))</f>
        <v>0</v>
      </c>
      <c r="SAX53" s="775">
        <f t="shared" si="8894"/>
        <v>0</v>
      </c>
      <c r="SAY53" s="775">
        <f t="shared" ref="SAY53" si="8895">IF(OR(SAW26&lt;$C$18,SAW26&gt;($C$18+9)),0,IF($F$2=1,IF($F$53&lt;(INDEX($G$33:$AJ$33,MATCH($E$18,$G$31:$AJ$31))),SAW$28,SAW$38),SAW$28))</f>
        <v>0</v>
      </c>
      <c r="SAZ53" s="775">
        <f t="shared" ref="SAZ53:SBA53" si="8896">IF(OR(SAX26&lt;$C$18,SAX26&gt;($C$18+9)),0,IF($F$2=1,IF($F$53&lt;(INDEX($G$33:$AJ$33,MATCH($E$18,$G$31:$AJ$31))),SAX$28,SAX$38),SAX$28))</f>
        <v>0</v>
      </c>
      <c r="SBA53" s="775">
        <f t="shared" si="8896"/>
        <v>0</v>
      </c>
      <c r="SBB53" s="775">
        <f t="shared" ref="SBB53" si="8897">IF(OR(SAZ26&lt;$C$18,SAZ26&gt;($C$18+9)),0,IF($F$2=1,IF($F$53&lt;(INDEX($G$33:$AJ$33,MATCH($E$18,$G$31:$AJ$31))),SAZ$28,SAZ$38),SAZ$28))</f>
        <v>0</v>
      </c>
      <c r="SBC53" s="775">
        <f t="shared" ref="SBC53:SBD53" si="8898">IF(OR(SBA26&lt;$C$18,SBA26&gt;($C$18+9)),0,IF($F$2=1,IF($F$53&lt;(INDEX($G$33:$AJ$33,MATCH($E$18,$G$31:$AJ$31))),SBA$28,SBA$38),SBA$28))</f>
        <v>0</v>
      </c>
      <c r="SBD53" s="775">
        <f t="shared" si="8898"/>
        <v>0</v>
      </c>
      <c r="SBE53" s="775">
        <f t="shared" ref="SBE53" si="8899">IF(OR(SBC26&lt;$C$18,SBC26&gt;($C$18+9)),0,IF($F$2=1,IF($F$53&lt;(INDEX($G$33:$AJ$33,MATCH($E$18,$G$31:$AJ$31))),SBC$28,SBC$38),SBC$28))</f>
        <v>0</v>
      </c>
      <c r="SBF53" s="775">
        <f t="shared" ref="SBF53:SBG53" si="8900">IF(OR(SBD26&lt;$C$18,SBD26&gt;($C$18+9)),0,IF($F$2=1,IF($F$53&lt;(INDEX($G$33:$AJ$33,MATCH($E$18,$G$31:$AJ$31))),SBD$28,SBD$38),SBD$28))</f>
        <v>0</v>
      </c>
      <c r="SBG53" s="775">
        <f t="shared" si="8900"/>
        <v>0</v>
      </c>
      <c r="SBH53" s="775">
        <f t="shared" ref="SBH53" si="8901">IF(OR(SBF26&lt;$C$18,SBF26&gt;($C$18+9)),0,IF($F$2=1,IF($F$53&lt;(INDEX($G$33:$AJ$33,MATCH($E$18,$G$31:$AJ$31))),SBF$28,SBF$38),SBF$28))</f>
        <v>0</v>
      </c>
      <c r="SBI53" s="775">
        <f t="shared" ref="SBI53:SBJ53" si="8902">IF(OR(SBG26&lt;$C$18,SBG26&gt;($C$18+9)),0,IF($F$2=1,IF($F$53&lt;(INDEX($G$33:$AJ$33,MATCH($E$18,$G$31:$AJ$31))),SBG$28,SBG$38),SBG$28))</f>
        <v>0</v>
      </c>
      <c r="SBJ53" s="775">
        <f t="shared" si="8902"/>
        <v>0</v>
      </c>
      <c r="SBK53" s="775">
        <f t="shared" ref="SBK53" si="8903">IF(OR(SBI26&lt;$C$18,SBI26&gt;($C$18+9)),0,IF($F$2=1,IF($F$53&lt;(INDEX($G$33:$AJ$33,MATCH($E$18,$G$31:$AJ$31))),SBI$28,SBI$38),SBI$28))</f>
        <v>0</v>
      </c>
      <c r="SBL53" s="775">
        <f t="shared" ref="SBL53:SBM53" si="8904">IF(OR(SBJ26&lt;$C$18,SBJ26&gt;($C$18+9)),0,IF($F$2=1,IF($F$53&lt;(INDEX($G$33:$AJ$33,MATCH($E$18,$G$31:$AJ$31))),SBJ$28,SBJ$38),SBJ$28))</f>
        <v>0</v>
      </c>
      <c r="SBM53" s="775">
        <f t="shared" si="8904"/>
        <v>0</v>
      </c>
      <c r="SBN53" s="775">
        <f t="shared" ref="SBN53" si="8905">IF(OR(SBL26&lt;$C$18,SBL26&gt;($C$18+9)),0,IF($F$2=1,IF($F$53&lt;(INDEX($G$33:$AJ$33,MATCH($E$18,$G$31:$AJ$31))),SBL$28,SBL$38),SBL$28))</f>
        <v>0</v>
      </c>
      <c r="SBO53" s="775">
        <f t="shared" ref="SBO53:SBP53" si="8906">IF(OR(SBM26&lt;$C$18,SBM26&gt;($C$18+9)),0,IF($F$2=1,IF($F$53&lt;(INDEX($G$33:$AJ$33,MATCH($E$18,$G$31:$AJ$31))),SBM$28,SBM$38),SBM$28))</f>
        <v>0</v>
      </c>
      <c r="SBP53" s="775">
        <f t="shared" si="8906"/>
        <v>0</v>
      </c>
      <c r="SBQ53" s="775">
        <f t="shared" ref="SBQ53" si="8907">IF(OR(SBO26&lt;$C$18,SBO26&gt;($C$18+9)),0,IF($F$2=1,IF($F$53&lt;(INDEX($G$33:$AJ$33,MATCH($E$18,$G$31:$AJ$31))),SBO$28,SBO$38),SBO$28))</f>
        <v>0</v>
      </c>
      <c r="SBR53" s="775">
        <f t="shared" ref="SBR53:SBS53" si="8908">IF(OR(SBP26&lt;$C$18,SBP26&gt;($C$18+9)),0,IF($F$2=1,IF($F$53&lt;(INDEX($G$33:$AJ$33,MATCH($E$18,$G$31:$AJ$31))),SBP$28,SBP$38),SBP$28))</f>
        <v>0</v>
      </c>
      <c r="SBS53" s="775">
        <f t="shared" si="8908"/>
        <v>0</v>
      </c>
      <c r="SBT53" s="775">
        <f t="shared" ref="SBT53" si="8909">IF(OR(SBR26&lt;$C$18,SBR26&gt;($C$18+9)),0,IF($F$2=1,IF($F$53&lt;(INDEX($G$33:$AJ$33,MATCH($E$18,$G$31:$AJ$31))),SBR$28,SBR$38),SBR$28))</f>
        <v>0</v>
      </c>
      <c r="SBU53" s="775">
        <f t="shared" ref="SBU53:SBV53" si="8910">IF(OR(SBS26&lt;$C$18,SBS26&gt;($C$18+9)),0,IF($F$2=1,IF($F$53&lt;(INDEX($G$33:$AJ$33,MATCH($E$18,$G$31:$AJ$31))),SBS$28,SBS$38),SBS$28))</f>
        <v>0</v>
      </c>
      <c r="SBV53" s="775">
        <f t="shared" si="8910"/>
        <v>0</v>
      </c>
      <c r="SBW53" s="775">
        <f t="shared" ref="SBW53" si="8911">IF(OR(SBU26&lt;$C$18,SBU26&gt;($C$18+9)),0,IF($F$2=1,IF($F$53&lt;(INDEX($G$33:$AJ$33,MATCH($E$18,$G$31:$AJ$31))),SBU$28,SBU$38),SBU$28))</f>
        <v>0</v>
      </c>
      <c r="SBX53" s="775">
        <f t="shared" ref="SBX53:SBY53" si="8912">IF(OR(SBV26&lt;$C$18,SBV26&gt;($C$18+9)),0,IF($F$2=1,IF($F$53&lt;(INDEX($G$33:$AJ$33,MATCH($E$18,$G$31:$AJ$31))),SBV$28,SBV$38),SBV$28))</f>
        <v>0</v>
      </c>
      <c r="SBY53" s="775">
        <f t="shared" si="8912"/>
        <v>0</v>
      </c>
      <c r="SBZ53" s="775">
        <f t="shared" ref="SBZ53" si="8913">IF(OR(SBX26&lt;$C$18,SBX26&gt;($C$18+9)),0,IF($F$2=1,IF($F$53&lt;(INDEX($G$33:$AJ$33,MATCH($E$18,$G$31:$AJ$31))),SBX$28,SBX$38),SBX$28))</f>
        <v>0</v>
      </c>
      <c r="SCA53" s="775">
        <f t="shared" ref="SCA53:SCB53" si="8914">IF(OR(SBY26&lt;$C$18,SBY26&gt;($C$18+9)),0,IF($F$2=1,IF($F$53&lt;(INDEX($G$33:$AJ$33,MATCH($E$18,$G$31:$AJ$31))),SBY$28,SBY$38),SBY$28))</f>
        <v>0</v>
      </c>
      <c r="SCB53" s="775">
        <f t="shared" si="8914"/>
        <v>0</v>
      </c>
      <c r="SCC53" s="775">
        <f t="shared" ref="SCC53" si="8915">IF(OR(SCA26&lt;$C$18,SCA26&gt;($C$18+9)),0,IF($F$2=1,IF($F$53&lt;(INDEX($G$33:$AJ$33,MATCH($E$18,$G$31:$AJ$31))),SCA$28,SCA$38),SCA$28))</f>
        <v>0</v>
      </c>
      <c r="SCD53" s="775">
        <f t="shared" ref="SCD53:SCE53" si="8916">IF(OR(SCB26&lt;$C$18,SCB26&gt;($C$18+9)),0,IF($F$2=1,IF($F$53&lt;(INDEX($G$33:$AJ$33,MATCH($E$18,$G$31:$AJ$31))),SCB$28,SCB$38),SCB$28))</f>
        <v>0</v>
      </c>
      <c r="SCE53" s="775">
        <f t="shared" si="8916"/>
        <v>0</v>
      </c>
      <c r="SCF53" s="775">
        <f t="shared" ref="SCF53" si="8917">IF(OR(SCD26&lt;$C$18,SCD26&gt;($C$18+9)),0,IF($F$2=1,IF($F$53&lt;(INDEX($G$33:$AJ$33,MATCH($E$18,$G$31:$AJ$31))),SCD$28,SCD$38),SCD$28))</f>
        <v>0</v>
      </c>
      <c r="SCG53" s="775">
        <f t="shared" ref="SCG53:SCH53" si="8918">IF(OR(SCE26&lt;$C$18,SCE26&gt;($C$18+9)),0,IF($F$2=1,IF($F$53&lt;(INDEX($G$33:$AJ$33,MATCH($E$18,$G$31:$AJ$31))),SCE$28,SCE$38),SCE$28))</f>
        <v>0</v>
      </c>
      <c r="SCH53" s="775">
        <f t="shared" si="8918"/>
        <v>0</v>
      </c>
      <c r="SCI53" s="775">
        <f t="shared" ref="SCI53" si="8919">IF(OR(SCG26&lt;$C$18,SCG26&gt;($C$18+9)),0,IF($F$2=1,IF($F$53&lt;(INDEX($G$33:$AJ$33,MATCH($E$18,$G$31:$AJ$31))),SCG$28,SCG$38),SCG$28))</f>
        <v>0</v>
      </c>
      <c r="SCJ53" s="775">
        <f t="shared" ref="SCJ53:SCK53" si="8920">IF(OR(SCH26&lt;$C$18,SCH26&gt;($C$18+9)),0,IF($F$2=1,IF($F$53&lt;(INDEX($G$33:$AJ$33,MATCH($E$18,$G$31:$AJ$31))),SCH$28,SCH$38),SCH$28))</f>
        <v>0</v>
      </c>
      <c r="SCK53" s="775">
        <f t="shared" si="8920"/>
        <v>0</v>
      </c>
      <c r="SCL53" s="775">
        <f t="shared" ref="SCL53" si="8921">IF(OR(SCJ26&lt;$C$18,SCJ26&gt;($C$18+9)),0,IF($F$2=1,IF($F$53&lt;(INDEX($G$33:$AJ$33,MATCH($E$18,$G$31:$AJ$31))),SCJ$28,SCJ$38),SCJ$28))</f>
        <v>0</v>
      </c>
      <c r="SCM53" s="775">
        <f t="shared" ref="SCM53:SCN53" si="8922">IF(OR(SCK26&lt;$C$18,SCK26&gt;($C$18+9)),0,IF($F$2=1,IF($F$53&lt;(INDEX($G$33:$AJ$33,MATCH($E$18,$G$31:$AJ$31))),SCK$28,SCK$38),SCK$28))</f>
        <v>0</v>
      </c>
      <c r="SCN53" s="775">
        <f t="shared" si="8922"/>
        <v>0</v>
      </c>
      <c r="SCO53" s="775">
        <f t="shared" ref="SCO53" si="8923">IF(OR(SCM26&lt;$C$18,SCM26&gt;($C$18+9)),0,IF($F$2=1,IF($F$53&lt;(INDEX($G$33:$AJ$33,MATCH($E$18,$G$31:$AJ$31))),SCM$28,SCM$38),SCM$28))</f>
        <v>0</v>
      </c>
      <c r="SCP53" s="775">
        <f t="shared" ref="SCP53:SCQ53" si="8924">IF(OR(SCN26&lt;$C$18,SCN26&gt;($C$18+9)),0,IF($F$2=1,IF($F$53&lt;(INDEX($G$33:$AJ$33,MATCH($E$18,$G$31:$AJ$31))),SCN$28,SCN$38),SCN$28))</f>
        <v>0</v>
      </c>
      <c r="SCQ53" s="775">
        <f t="shared" si="8924"/>
        <v>0</v>
      </c>
      <c r="SCR53" s="775">
        <f t="shared" ref="SCR53" si="8925">IF(OR(SCP26&lt;$C$18,SCP26&gt;($C$18+9)),0,IF($F$2=1,IF($F$53&lt;(INDEX($G$33:$AJ$33,MATCH($E$18,$G$31:$AJ$31))),SCP$28,SCP$38),SCP$28))</f>
        <v>0</v>
      </c>
      <c r="SCS53" s="775">
        <f t="shared" ref="SCS53:SCT53" si="8926">IF(OR(SCQ26&lt;$C$18,SCQ26&gt;($C$18+9)),0,IF($F$2=1,IF($F$53&lt;(INDEX($G$33:$AJ$33,MATCH($E$18,$G$31:$AJ$31))),SCQ$28,SCQ$38),SCQ$28))</f>
        <v>0</v>
      </c>
      <c r="SCT53" s="775">
        <f t="shared" si="8926"/>
        <v>0</v>
      </c>
      <c r="SCU53" s="775">
        <f t="shared" ref="SCU53" si="8927">IF(OR(SCS26&lt;$C$18,SCS26&gt;($C$18+9)),0,IF($F$2=1,IF($F$53&lt;(INDEX($G$33:$AJ$33,MATCH($E$18,$G$31:$AJ$31))),SCS$28,SCS$38),SCS$28))</f>
        <v>0</v>
      </c>
      <c r="SCV53" s="775">
        <f t="shared" ref="SCV53:SCW53" si="8928">IF(OR(SCT26&lt;$C$18,SCT26&gt;($C$18+9)),0,IF($F$2=1,IF($F$53&lt;(INDEX($G$33:$AJ$33,MATCH($E$18,$G$31:$AJ$31))),SCT$28,SCT$38),SCT$28))</f>
        <v>0</v>
      </c>
      <c r="SCW53" s="775">
        <f t="shared" si="8928"/>
        <v>0</v>
      </c>
      <c r="SCX53" s="775">
        <f t="shared" ref="SCX53" si="8929">IF(OR(SCV26&lt;$C$18,SCV26&gt;($C$18+9)),0,IF($F$2=1,IF($F$53&lt;(INDEX($G$33:$AJ$33,MATCH($E$18,$G$31:$AJ$31))),SCV$28,SCV$38),SCV$28))</f>
        <v>0</v>
      </c>
      <c r="SCY53" s="775">
        <f t="shared" ref="SCY53:SCZ53" si="8930">IF(OR(SCW26&lt;$C$18,SCW26&gt;($C$18+9)),0,IF($F$2=1,IF($F$53&lt;(INDEX($G$33:$AJ$33,MATCH($E$18,$G$31:$AJ$31))),SCW$28,SCW$38),SCW$28))</f>
        <v>0</v>
      </c>
      <c r="SCZ53" s="775">
        <f t="shared" si="8930"/>
        <v>0</v>
      </c>
      <c r="SDA53" s="775">
        <f t="shared" ref="SDA53" si="8931">IF(OR(SCY26&lt;$C$18,SCY26&gt;($C$18+9)),0,IF($F$2=1,IF($F$53&lt;(INDEX($G$33:$AJ$33,MATCH($E$18,$G$31:$AJ$31))),SCY$28,SCY$38),SCY$28))</f>
        <v>0</v>
      </c>
      <c r="SDB53" s="775">
        <f t="shared" ref="SDB53:SDC53" si="8932">IF(OR(SCZ26&lt;$C$18,SCZ26&gt;($C$18+9)),0,IF($F$2=1,IF($F$53&lt;(INDEX($G$33:$AJ$33,MATCH($E$18,$G$31:$AJ$31))),SCZ$28,SCZ$38),SCZ$28))</f>
        <v>0</v>
      </c>
      <c r="SDC53" s="775">
        <f t="shared" si="8932"/>
        <v>0</v>
      </c>
      <c r="SDD53" s="775">
        <f t="shared" ref="SDD53" si="8933">IF(OR(SDB26&lt;$C$18,SDB26&gt;($C$18+9)),0,IF($F$2=1,IF($F$53&lt;(INDEX($G$33:$AJ$33,MATCH($E$18,$G$31:$AJ$31))),SDB$28,SDB$38),SDB$28))</f>
        <v>0</v>
      </c>
      <c r="SDE53" s="775">
        <f t="shared" ref="SDE53:SDF53" si="8934">IF(OR(SDC26&lt;$C$18,SDC26&gt;($C$18+9)),0,IF($F$2=1,IF($F$53&lt;(INDEX($G$33:$AJ$33,MATCH($E$18,$G$31:$AJ$31))),SDC$28,SDC$38),SDC$28))</f>
        <v>0</v>
      </c>
      <c r="SDF53" s="775">
        <f t="shared" si="8934"/>
        <v>0</v>
      </c>
      <c r="SDG53" s="775">
        <f t="shared" ref="SDG53" si="8935">IF(OR(SDE26&lt;$C$18,SDE26&gt;($C$18+9)),0,IF($F$2=1,IF($F$53&lt;(INDEX($G$33:$AJ$33,MATCH($E$18,$G$31:$AJ$31))),SDE$28,SDE$38),SDE$28))</f>
        <v>0</v>
      </c>
      <c r="SDH53" s="775">
        <f t="shared" ref="SDH53:SDI53" si="8936">IF(OR(SDF26&lt;$C$18,SDF26&gt;($C$18+9)),0,IF($F$2=1,IF($F$53&lt;(INDEX($G$33:$AJ$33,MATCH($E$18,$G$31:$AJ$31))),SDF$28,SDF$38),SDF$28))</f>
        <v>0</v>
      </c>
      <c r="SDI53" s="775">
        <f t="shared" si="8936"/>
        <v>0</v>
      </c>
      <c r="SDJ53" s="775">
        <f t="shared" ref="SDJ53" si="8937">IF(OR(SDH26&lt;$C$18,SDH26&gt;($C$18+9)),0,IF($F$2=1,IF($F$53&lt;(INDEX($G$33:$AJ$33,MATCH($E$18,$G$31:$AJ$31))),SDH$28,SDH$38),SDH$28))</f>
        <v>0</v>
      </c>
      <c r="SDK53" s="775">
        <f t="shared" ref="SDK53:SDL53" si="8938">IF(OR(SDI26&lt;$C$18,SDI26&gt;($C$18+9)),0,IF($F$2=1,IF($F$53&lt;(INDEX($G$33:$AJ$33,MATCH($E$18,$G$31:$AJ$31))),SDI$28,SDI$38),SDI$28))</f>
        <v>0</v>
      </c>
      <c r="SDL53" s="775">
        <f t="shared" si="8938"/>
        <v>0</v>
      </c>
      <c r="SDM53" s="775">
        <f t="shared" ref="SDM53" si="8939">IF(OR(SDK26&lt;$C$18,SDK26&gt;($C$18+9)),0,IF($F$2=1,IF($F$53&lt;(INDEX($G$33:$AJ$33,MATCH($E$18,$G$31:$AJ$31))),SDK$28,SDK$38),SDK$28))</f>
        <v>0</v>
      </c>
      <c r="SDN53" s="775">
        <f t="shared" ref="SDN53:SDO53" si="8940">IF(OR(SDL26&lt;$C$18,SDL26&gt;($C$18+9)),0,IF($F$2=1,IF($F$53&lt;(INDEX($G$33:$AJ$33,MATCH($E$18,$G$31:$AJ$31))),SDL$28,SDL$38),SDL$28))</f>
        <v>0</v>
      </c>
      <c r="SDO53" s="775">
        <f t="shared" si="8940"/>
        <v>0</v>
      </c>
      <c r="SDP53" s="775">
        <f t="shared" ref="SDP53" si="8941">IF(OR(SDN26&lt;$C$18,SDN26&gt;($C$18+9)),0,IF($F$2=1,IF($F$53&lt;(INDEX($G$33:$AJ$33,MATCH($E$18,$G$31:$AJ$31))),SDN$28,SDN$38),SDN$28))</f>
        <v>0</v>
      </c>
      <c r="SDQ53" s="775">
        <f t="shared" ref="SDQ53:SDR53" si="8942">IF(OR(SDO26&lt;$C$18,SDO26&gt;($C$18+9)),0,IF($F$2=1,IF($F$53&lt;(INDEX($G$33:$AJ$33,MATCH($E$18,$G$31:$AJ$31))),SDO$28,SDO$38),SDO$28))</f>
        <v>0</v>
      </c>
      <c r="SDR53" s="775">
        <f t="shared" si="8942"/>
        <v>0</v>
      </c>
      <c r="SDS53" s="775">
        <f t="shared" ref="SDS53" si="8943">IF(OR(SDQ26&lt;$C$18,SDQ26&gt;($C$18+9)),0,IF($F$2=1,IF($F$53&lt;(INDEX($G$33:$AJ$33,MATCH($E$18,$G$31:$AJ$31))),SDQ$28,SDQ$38),SDQ$28))</f>
        <v>0</v>
      </c>
      <c r="SDT53" s="775">
        <f t="shared" ref="SDT53:SDU53" si="8944">IF(OR(SDR26&lt;$C$18,SDR26&gt;($C$18+9)),0,IF($F$2=1,IF($F$53&lt;(INDEX($G$33:$AJ$33,MATCH($E$18,$G$31:$AJ$31))),SDR$28,SDR$38),SDR$28))</f>
        <v>0</v>
      </c>
      <c r="SDU53" s="775">
        <f t="shared" si="8944"/>
        <v>0</v>
      </c>
      <c r="SDV53" s="775">
        <f t="shared" ref="SDV53" si="8945">IF(OR(SDT26&lt;$C$18,SDT26&gt;($C$18+9)),0,IF($F$2=1,IF($F$53&lt;(INDEX($G$33:$AJ$33,MATCH($E$18,$G$31:$AJ$31))),SDT$28,SDT$38),SDT$28))</f>
        <v>0</v>
      </c>
      <c r="SDW53" s="775">
        <f t="shared" ref="SDW53:SDX53" si="8946">IF(OR(SDU26&lt;$C$18,SDU26&gt;($C$18+9)),0,IF($F$2=1,IF($F$53&lt;(INDEX($G$33:$AJ$33,MATCH($E$18,$G$31:$AJ$31))),SDU$28,SDU$38),SDU$28))</f>
        <v>0</v>
      </c>
      <c r="SDX53" s="775">
        <f t="shared" si="8946"/>
        <v>0</v>
      </c>
      <c r="SDY53" s="775">
        <f t="shared" ref="SDY53" si="8947">IF(OR(SDW26&lt;$C$18,SDW26&gt;($C$18+9)),0,IF($F$2=1,IF($F$53&lt;(INDEX($G$33:$AJ$33,MATCH($E$18,$G$31:$AJ$31))),SDW$28,SDW$38),SDW$28))</f>
        <v>0</v>
      </c>
      <c r="SDZ53" s="775">
        <f t="shared" ref="SDZ53:SEA53" si="8948">IF(OR(SDX26&lt;$C$18,SDX26&gt;($C$18+9)),0,IF($F$2=1,IF($F$53&lt;(INDEX($G$33:$AJ$33,MATCH($E$18,$G$31:$AJ$31))),SDX$28,SDX$38),SDX$28))</f>
        <v>0</v>
      </c>
      <c r="SEA53" s="775">
        <f t="shared" si="8948"/>
        <v>0</v>
      </c>
      <c r="SEB53" s="775">
        <f t="shared" ref="SEB53" si="8949">IF(OR(SDZ26&lt;$C$18,SDZ26&gt;($C$18+9)),0,IF($F$2=1,IF($F$53&lt;(INDEX($G$33:$AJ$33,MATCH($E$18,$G$31:$AJ$31))),SDZ$28,SDZ$38),SDZ$28))</f>
        <v>0</v>
      </c>
      <c r="SEC53" s="775">
        <f t="shared" ref="SEC53:SED53" si="8950">IF(OR(SEA26&lt;$C$18,SEA26&gt;($C$18+9)),0,IF($F$2=1,IF($F$53&lt;(INDEX($G$33:$AJ$33,MATCH($E$18,$G$31:$AJ$31))),SEA$28,SEA$38),SEA$28))</f>
        <v>0</v>
      </c>
      <c r="SED53" s="775">
        <f t="shared" si="8950"/>
        <v>0</v>
      </c>
      <c r="SEE53" s="775">
        <f t="shared" ref="SEE53" si="8951">IF(OR(SEC26&lt;$C$18,SEC26&gt;($C$18+9)),0,IF($F$2=1,IF($F$53&lt;(INDEX($G$33:$AJ$33,MATCH($E$18,$G$31:$AJ$31))),SEC$28,SEC$38),SEC$28))</f>
        <v>0</v>
      </c>
      <c r="SEF53" s="775">
        <f t="shared" ref="SEF53:SEG53" si="8952">IF(OR(SED26&lt;$C$18,SED26&gt;($C$18+9)),0,IF($F$2=1,IF($F$53&lt;(INDEX($G$33:$AJ$33,MATCH($E$18,$G$31:$AJ$31))),SED$28,SED$38),SED$28))</f>
        <v>0</v>
      </c>
      <c r="SEG53" s="775">
        <f t="shared" si="8952"/>
        <v>0</v>
      </c>
      <c r="SEH53" s="775">
        <f t="shared" ref="SEH53" si="8953">IF(OR(SEF26&lt;$C$18,SEF26&gt;($C$18+9)),0,IF($F$2=1,IF($F$53&lt;(INDEX($G$33:$AJ$33,MATCH($E$18,$G$31:$AJ$31))),SEF$28,SEF$38),SEF$28))</f>
        <v>0</v>
      </c>
      <c r="SEI53" s="775">
        <f t="shared" ref="SEI53:SEJ53" si="8954">IF(OR(SEG26&lt;$C$18,SEG26&gt;($C$18+9)),0,IF($F$2=1,IF($F$53&lt;(INDEX($G$33:$AJ$33,MATCH($E$18,$G$31:$AJ$31))),SEG$28,SEG$38),SEG$28))</f>
        <v>0</v>
      </c>
      <c r="SEJ53" s="775">
        <f t="shared" si="8954"/>
        <v>0</v>
      </c>
      <c r="SEK53" s="775">
        <f t="shared" ref="SEK53" si="8955">IF(OR(SEI26&lt;$C$18,SEI26&gt;($C$18+9)),0,IF($F$2=1,IF($F$53&lt;(INDEX($G$33:$AJ$33,MATCH($E$18,$G$31:$AJ$31))),SEI$28,SEI$38),SEI$28))</f>
        <v>0</v>
      </c>
      <c r="SEL53" s="775">
        <f t="shared" ref="SEL53:SEM53" si="8956">IF(OR(SEJ26&lt;$C$18,SEJ26&gt;($C$18+9)),0,IF($F$2=1,IF($F$53&lt;(INDEX($G$33:$AJ$33,MATCH($E$18,$G$31:$AJ$31))),SEJ$28,SEJ$38),SEJ$28))</f>
        <v>0</v>
      </c>
      <c r="SEM53" s="775">
        <f t="shared" si="8956"/>
        <v>0</v>
      </c>
      <c r="SEN53" s="775">
        <f t="shared" ref="SEN53" si="8957">IF(OR(SEL26&lt;$C$18,SEL26&gt;($C$18+9)),0,IF($F$2=1,IF($F$53&lt;(INDEX($G$33:$AJ$33,MATCH($E$18,$G$31:$AJ$31))),SEL$28,SEL$38),SEL$28))</f>
        <v>0</v>
      </c>
      <c r="SEO53" s="775">
        <f t="shared" ref="SEO53:SEP53" si="8958">IF(OR(SEM26&lt;$C$18,SEM26&gt;($C$18+9)),0,IF($F$2=1,IF($F$53&lt;(INDEX($G$33:$AJ$33,MATCH($E$18,$G$31:$AJ$31))),SEM$28,SEM$38),SEM$28))</f>
        <v>0</v>
      </c>
      <c r="SEP53" s="775">
        <f t="shared" si="8958"/>
        <v>0</v>
      </c>
      <c r="SEQ53" s="775">
        <f t="shared" ref="SEQ53" si="8959">IF(OR(SEO26&lt;$C$18,SEO26&gt;($C$18+9)),0,IF($F$2=1,IF($F$53&lt;(INDEX($G$33:$AJ$33,MATCH($E$18,$G$31:$AJ$31))),SEO$28,SEO$38),SEO$28))</f>
        <v>0</v>
      </c>
      <c r="SER53" s="775">
        <f t="shared" ref="SER53:SES53" si="8960">IF(OR(SEP26&lt;$C$18,SEP26&gt;($C$18+9)),0,IF($F$2=1,IF($F$53&lt;(INDEX($G$33:$AJ$33,MATCH($E$18,$G$31:$AJ$31))),SEP$28,SEP$38),SEP$28))</f>
        <v>0</v>
      </c>
      <c r="SES53" s="775">
        <f t="shared" si="8960"/>
        <v>0</v>
      </c>
      <c r="SET53" s="775">
        <f t="shared" ref="SET53" si="8961">IF(OR(SER26&lt;$C$18,SER26&gt;($C$18+9)),0,IF($F$2=1,IF($F$53&lt;(INDEX($G$33:$AJ$33,MATCH($E$18,$G$31:$AJ$31))),SER$28,SER$38),SER$28))</f>
        <v>0</v>
      </c>
      <c r="SEU53" s="775">
        <f t="shared" ref="SEU53:SEV53" si="8962">IF(OR(SES26&lt;$C$18,SES26&gt;($C$18+9)),0,IF($F$2=1,IF($F$53&lt;(INDEX($G$33:$AJ$33,MATCH($E$18,$G$31:$AJ$31))),SES$28,SES$38),SES$28))</f>
        <v>0</v>
      </c>
      <c r="SEV53" s="775">
        <f t="shared" si="8962"/>
        <v>0</v>
      </c>
      <c r="SEW53" s="775">
        <f t="shared" ref="SEW53" si="8963">IF(OR(SEU26&lt;$C$18,SEU26&gt;($C$18+9)),0,IF($F$2=1,IF($F$53&lt;(INDEX($G$33:$AJ$33,MATCH($E$18,$G$31:$AJ$31))),SEU$28,SEU$38),SEU$28))</f>
        <v>0</v>
      </c>
      <c r="SEX53" s="775">
        <f t="shared" ref="SEX53:SEY53" si="8964">IF(OR(SEV26&lt;$C$18,SEV26&gt;($C$18+9)),0,IF($F$2=1,IF($F$53&lt;(INDEX($G$33:$AJ$33,MATCH($E$18,$G$31:$AJ$31))),SEV$28,SEV$38),SEV$28))</f>
        <v>0</v>
      </c>
      <c r="SEY53" s="775">
        <f t="shared" si="8964"/>
        <v>0</v>
      </c>
      <c r="SEZ53" s="775">
        <f t="shared" ref="SEZ53" si="8965">IF(OR(SEX26&lt;$C$18,SEX26&gt;($C$18+9)),0,IF($F$2=1,IF($F$53&lt;(INDEX($G$33:$AJ$33,MATCH($E$18,$G$31:$AJ$31))),SEX$28,SEX$38),SEX$28))</f>
        <v>0</v>
      </c>
      <c r="SFA53" s="775">
        <f t="shared" ref="SFA53:SFB53" si="8966">IF(OR(SEY26&lt;$C$18,SEY26&gt;($C$18+9)),0,IF($F$2=1,IF($F$53&lt;(INDEX($G$33:$AJ$33,MATCH($E$18,$G$31:$AJ$31))),SEY$28,SEY$38),SEY$28))</f>
        <v>0</v>
      </c>
      <c r="SFB53" s="775">
        <f t="shared" si="8966"/>
        <v>0</v>
      </c>
      <c r="SFC53" s="775">
        <f t="shared" ref="SFC53" si="8967">IF(OR(SFA26&lt;$C$18,SFA26&gt;($C$18+9)),0,IF($F$2=1,IF($F$53&lt;(INDEX($G$33:$AJ$33,MATCH($E$18,$G$31:$AJ$31))),SFA$28,SFA$38),SFA$28))</f>
        <v>0</v>
      </c>
      <c r="SFD53" s="775">
        <f t="shared" ref="SFD53:SFE53" si="8968">IF(OR(SFB26&lt;$C$18,SFB26&gt;($C$18+9)),0,IF($F$2=1,IF($F$53&lt;(INDEX($G$33:$AJ$33,MATCH($E$18,$G$31:$AJ$31))),SFB$28,SFB$38),SFB$28))</f>
        <v>0</v>
      </c>
      <c r="SFE53" s="775">
        <f t="shared" si="8968"/>
        <v>0</v>
      </c>
      <c r="SFF53" s="775">
        <f t="shared" ref="SFF53" si="8969">IF(OR(SFD26&lt;$C$18,SFD26&gt;($C$18+9)),0,IF($F$2=1,IF($F$53&lt;(INDEX($G$33:$AJ$33,MATCH($E$18,$G$31:$AJ$31))),SFD$28,SFD$38),SFD$28))</f>
        <v>0</v>
      </c>
      <c r="SFG53" s="775">
        <f t="shared" ref="SFG53:SFH53" si="8970">IF(OR(SFE26&lt;$C$18,SFE26&gt;($C$18+9)),0,IF($F$2=1,IF($F$53&lt;(INDEX($G$33:$AJ$33,MATCH($E$18,$G$31:$AJ$31))),SFE$28,SFE$38),SFE$28))</f>
        <v>0</v>
      </c>
      <c r="SFH53" s="775">
        <f t="shared" si="8970"/>
        <v>0</v>
      </c>
      <c r="SFI53" s="775">
        <f t="shared" ref="SFI53" si="8971">IF(OR(SFG26&lt;$C$18,SFG26&gt;($C$18+9)),0,IF($F$2=1,IF($F$53&lt;(INDEX($G$33:$AJ$33,MATCH($E$18,$G$31:$AJ$31))),SFG$28,SFG$38),SFG$28))</f>
        <v>0</v>
      </c>
      <c r="SFJ53" s="775">
        <f t="shared" ref="SFJ53:SFK53" si="8972">IF(OR(SFH26&lt;$C$18,SFH26&gt;($C$18+9)),0,IF($F$2=1,IF($F$53&lt;(INDEX($G$33:$AJ$33,MATCH($E$18,$G$31:$AJ$31))),SFH$28,SFH$38),SFH$28))</f>
        <v>0</v>
      </c>
      <c r="SFK53" s="775">
        <f t="shared" si="8972"/>
        <v>0</v>
      </c>
      <c r="SFL53" s="775">
        <f t="shared" ref="SFL53" si="8973">IF(OR(SFJ26&lt;$C$18,SFJ26&gt;($C$18+9)),0,IF($F$2=1,IF($F$53&lt;(INDEX($G$33:$AJ$33,MATCH($E$18,$G$31:$AJ$31))),SFJ$28,SFJ$38),SFJ$28))</f>
        <v>0</v>
      </c>
      <c r="SFM53" s="775">
        <f t="shared" ref="SFM53:SFN53" si="8974">IF(OR(SFK26&lt;$C$18,SFK26&gt;($C$18+9)),0,IF($F$2=1,IF($F$53&lt;(INDEX($G$33:$AJ$33,MATCH($E$18,$G$31:$AJ$31))),SFK$28,SFK$38),SFK$28))</f>
        <v>0</v>
      </c>
      <c r="SFN53" s="775">
        <f t="shared" si="8974"/>
        <v>0</v>
      </c>
      <c r="SFO53" s="775">
        <f t="shared" ref="SFO53" si="8975">IF(OR(SFM26&lt;$C$18,SFM26&gt;($C$18+9)),0,IF($F$2=1,IF($F$53&lt;(INDEX($G$33:$AJ$33,MATCH($E$18,$G$31:$AJ$31))),SFM$28,SFM$38),SFM$28))</f>
        <v>0</v>
      </c>
      <c r="SFP53" s="775">
        <f t="shared" ref="SFP53:SFQ53" si="8976">IF(OR(SFN26&lt;$C$18,SFN26&gt;($C$18+9)),0,IF($F$2=1,IF($F$53&lt;(INDEX($G$33:$AJ$33,MATCH($E$18,$G$31:$AJ$31))),SFN$28,SFN$38),SFN$28))</f>
        <v>0</v>
      </c>
      <c r="SFQ53" s="775">
        <f t="shared" si="8976"/>
        <v>0</v>
      </c>
      <c r="SFR53" s="775">
        <f t="shared" ref="SFR53" si="8977">IF(OR(SFP26&lt;$C$18,SFP26&gt;($C$18+9)),0,IF($F$2=1,IF($F$53&lt;(INDEX($G$33:$AJ$33,MATCH($E$18,$G$31:$AJ$31))),SFP$28,SFP$38),SFP$28))</f>
        <v>0</v>
      </c>
      <c r="SFS53" s="775">
        <f t="shared" ref="SFS53:SFT53" si="8978">IF(OR(SFQ26&lt;$C$18,SFQ26&gt;($C$18+9)),0,IF($F$2=1,IF($F$53&lt;(INDEX($G$33:$AJ$33,MATCH($E$18,$G$31:$AJ$31))),SFQ$28,SFQ$38),SFQ$28))</f>
        <v>0</v>
      </c>
      <c r="SFT53" s="775">
        <f t="shared" si="8978"/>
        <v>0</v>
      </c>
      <c r="SFU53" s="775">
        <f t="shared" ref="SFU53" si="8979">IF(OR(SFS26&lt;$C$18,SFS26&gt;($C$18+9)),0,IF($F$2=1,IF($F$53&lt;(INDEX($G$33:$AJ$33,MATCH($E$18,$G$31:$AJ$31))),SFS$28,SFS$38),SFS$28))</f>
        <v>0</v>
      </c>
      <c r="SFV53" s="775">
        <f t="shared" ref="SFV53:SFW53" si="8980">IF(OR(SFT26&lt;$C$18,SFT26&gt;($C$18+9)),0,IF($F$2=1,IF($F$53&lt;(INDEX($G$33:$AJ$33,MATCH($E$18,$G$31:$AJ$31))),SFT$28,SFT$38),SFT$28))</f>
        <v>0</v>
      </c>
      <c r="SFW53" s="775">
        <f t="shared" si="8980"/>
        <v>0</v>
      </c>
      <c r="SFX53" s="775">
        <f t="shared" ref="SFX53" si="8981">IF(OR(SFV26&lt;$C$18,SFV26&gt;($C$18+9)),0,IF($F$2=1,IF($F$53&lt;(INDEX($G$33:$AJ$33,MATCH($E$18,$G$31:$AJ$31))),SFV$28,SFV$38),SFV$28))</f>
        <v>0</v>
      </c>
      <c r="SFY53" s="775">
        <f t="shared" ref="SFY53:SFZ53" si="8982">IF(OR(SFW26&lt;$C$18,SFW26&gt;($C$18+9)),0,IF($F$2=1,IF($F$53&lt;(INDEX($G$33:$AJ$33,MATCH($E$18,$G$31:$AJ$31))),SFW$28,SFW$38),SFW$28))</f>
        <v>0</v>
      </c>
      <c r="SFZ53" s="775">
        <f t="shared" si="8982"/>
        <v>0</v>
      </c>
      <c r="SGA53" s="775">
        <f t="shared" ref="SGA53" si="8983">IF(OR(SFY26&lt;$C$18,SFY26&gt;($C$18+9)),0,IF($F$2=1,IF($F$53&lt;(INDEX($G$33:$AJ$33,MATCH($E$18,$G$31:$AJ$31))),SFY$28,SFY$38),SFY$28))</f>
        <v>0</v>
      </c>
      <c r="SGB53" s="775">
        <f t="shared" ref="SGB53:SGC53" si="8984">IF(OR(SFZ26&lt;$C$18,SFZ26&gt;($C$18+9)),0,IF($F$2=1,IF($F$53&lt;(INDEX($G$33:$AJ$33,MATCH($E$18,$G$31:$AJ$31))),SFZ$28,SFZ$38),SFZ$28))</f>
        <v>0</v>
      </c>
      <c r="SGC53" s="775">
        <f t="shared" si="8984"/>
        <v>0</v>
      </c>
      <c r="SGD53" s="775">
        <f t="shared" ref="SGD53" si="8985">IF(OR(SGB26&lt;$C$18,SGB26&gt;($C$18+9)),0,IF($F$2=1,IF($F$53&lt;(INDEX($G$33:$AJ$33,MATCH($E$18,$G$31:$AJ$31))),SGB$28,SGB$38),SGB$28))</f>
        <v>0</v>
      </c>
      <c r="SGE53" s="775">
        <f t="shared" ref="SGE53:SGF53" si="8986">IF(OR(SGC26&lt;$C$18,SGC26&gt;($C$18+9)),0,IF($F$2=1,IF($F$53&lt;(INDEX($G$33:$AJ$33,MATCH($E$18,$G$31:$AJ$31))),SGC$28,SGC$38),SGC$28))</f>
        <v>0</v>
      </c>
      <c r="SGF53" s="775">
        <f t="shared" si="8986"/>
        <v>0</v>
      </c>
      <c r="SGG53" s="775">
        <f t="shared" ref="SGG53" si="8987">IF(OR(SGE26&lt;$C$18,SGE26&gt;($C$18+9)),0,IF($F$2=1,IF($F$53&lt;(INDEX($G$33:$AJ$33,MATCH($E$18,$G$31:$AJ$31))),SGE$28,SGE$38),SGE$28))</f>
        <v>0</v>
      </c>
      <c r="SGH53" s="775">
        <f t="shared" ref="SGH53:SGI53" si="8988">IF(OR(SGF26&lt;$C$18,SGF26&gt;($C$18+9)),0,IF($F$2=1,IF($F$53&lt;(INDEX($G$33:$AJ$33,MATCH($E$18,$G$31:$AJ$31))),SGF$28,SGF$38),SGF$28))</f>
        <v>0</v>
      </c>
      <c r="SGI53" s="775">
        <f t="shared" si="8988"/>
        <v>0</v>
      </c>
      <c r="SGJ53" s="775">
        <f t="shared" ref="SGJ53" si="8989">IF(OR(SGH26&lt;$C$18,SGH26&gt;($C$18+9)),0,IF($F$2=1,IF($F$53&lt;(INDEX($G$33:$AJ$33,MATCH($E$18,$G$31:$AJ$31))),SGH$28,SGH$38),SGH$28))</f>
        <v>0</v>
      </c>
      <c r="SGK53" s="775">
        <f t="shared" ref="SGK53:SGL53" si="8990">IF(OR(SGI26&lt;$C$18,SGI26&gt;($C$18+9)),0,IF($F$2=1,IF($F$53&lt;(INDEX($G$33:$AJ$33,MATCH($E$18,$G$31:$AJ$31))),SGI$28,SGI$38),SGI$28))</f>
        <v>0</v>
      </c>
      <c r="SGL53" s="775">
        <f t="shared" si="8990"/>
        <v>0</v>
      </c>
      <c r="SGM53" s="775">
        <f t="shared" ref="SGM53" si="8991">IF(OR(SGK26&lt;$C$18,SGK26&gt;($C$18+9)),0,IF($F$2=1,IF($F$53&lt;(INDEX($G$33:$AJ$33,MATCH($E$18,$G$31:$AJ$31))),SGK$28,SGK$38),SGK$28))</f>
        <v>0</v>
      </c>
      <c r="SGN53" s="775">
        <f t="shared" ref="SGN53:SGO53" si="8992">IF(OR(SGL26&lt;$C$18,SGL26&gt;($C$18+9)),0,IF($F$2=1,IF($F$53&lt;(INDEX($G$33:$AJ$33,MATCH($E$18,$G$31:$AJ$31))),SGL$28,SGL$38),SGL$28))</f>
        <v>0</v>
      </c>
      <c r="SGO53" s="775">
        <f t="shared" si="8992"/>
        <v>0</v>
      </c>
      <c r="SGP53" s="775">
        <f t="shared" ref="SGP53" si="8993">IF(OR(SGN26&lt;$C$18,SGN26&gt;($C$18+9)),0,IF($F$2=1,IF($F$53&lt;(INDEX($G$33:$AJ$33,MATCH($E$18,$G$31:$AJ$31))),SGN$28,SGN$38),SGN$28))</f>
        <v>0</v>
      </c>
      <c r="SGQ53" s="775">
        <f t="shared" ref="SGQ53:SGR53" si="8994">IF(OR(SGO26&lt;$C$18,SGO26&gt;($C$18+9)),0,IF($F$2=1,IF($F$53&lt;(INDEX($G$33:$AJ$33,MATCH($E$18,$G$31:$AJ$31))),SGO$28,SGO$38),SGO$28))</f>
        <v>0</v>
      </c>
      <c r="SGR53" s="775">
        <f t="shared" si="8994"/>
        <v>0</v>
      </c>
      <c r="SGS53" s="775">
        <f t="shared" ref="SGS53" si="8995">IF(OR(SGQ26&lt;$C$18,SGQ26&gt;($C$18+9)),0,IF($F$2=1,IF($F$53&lt;(INDEX($G$33:$AJ$33,MATCH($E$18,$G$31:$AJ$31))),SGQ$28,SGQ$38),SGQ$28))</f>
        <v>0</v>
      </c>
      <c r="SGT53" s="775">
        <f t="shared" ref="SGT53:SGU53" si="8996">IF(OR(SGR26&lt;$C$18,SGR26&gt;($C$18+9)),0,IF($F$2=1,IF($F$53&lt;(INDEX($G$33:$AJ$33,MATCH($E$18,$G$31:$AJ$31))),SGR$28,SGR$38),SGR$28))</f>
        <v>0</v>
      </c>
      <c r="SGU53" s="775">
        <f t="shared" si="8996"/>
        <v>0</v>
      </c>
      <c r="SGV53" s="775">
        <f t="shared" ref="SGV53" si="8997">IF(OR(SGT26&lt;$C$18,SGT26&gt;($C$18+9)),0,IF($F$2=1,IF($F$53&lt;(INDEX($G$33:$AJ$33,MATCH($E$18,$G$31:$AJ$31))),SGT$28,SGT$38),SGT$28))</f>
        <v>0</v>
      </c>
      <c r="SGW53" s="775">
        <f t="shared" ref="SGW53:SGX53" si="8998">IF(OR(SGU26&lt;$C$18,SGU26&gt;($C$18+9)),0,IF($F$2=1,IF($F$53&lt;(INDEX($G$33:$AJ$33,MATCH($E$18,$G$31:$AJ$31))),SGU$28,SGU$38),SGU$28))</f>
        <v>0</v>
      </c>
      <c r="SGX53" s="775">
        <f t="shared" si="8998"/>
        <v>0</v>
      </c>
      <c r="SGY53" s="775">
        <f t="shared" ref="SGY53" si="8999">IF(OR(SGW26&lt;$C$18,SGW26&gt;($C$18+9)),0,IF($F$2=1,IF($F$53&lt;(INDEX($G$33:$AJ$33,MATCH($E$18,$G$31:$AJ$31))),SGW$28,SGW$38),SGW$28))</f>
        <v>0</v>
      </c>
      <c r="SGZ53" s="775">
        <f t="shared" ref="SGZ53:SHA53" si="9000">IF(OR(SGX26&lt;$C$18,SGX26&gt;($C$18+9)),0,IF($F$2=1,IF($F$53&lt;(INDEX($G$33:$AJ$33,MATCH($E$18,$G$31:$AJ$31))),SGX$28,SGX$38),SGX$28))</f>
        <v>0</v>
      </c>
      <c r="SHA53" s="775">
        <f t="shared" si="9000"/>
        <v>0</v>
      </c>
      <c r="SHB53" s="775">
        <f t="shared" ref="SHB53" si="9001">IF(OR(SGZ26&lt;$C$18,SGZ26&gt;($C$18+9)),0,IF($F$2=1,IF($F$53&lt;(INDEX($G$33:$AJ$33,MATCH($E$18,$G$31:$AJ$31))),SGZ$28,SGZ$38),SGZ$28))</f>
        <v>0</v>
      </c>
      <c r="SHC53" s="775">
        <f t="shared" ref="SHC53:SHD53" si="9002">IF(OR(SHA26&lt;$C$18,SHA26&gt;($C$18+9)),0,IF($F$2=1,IF($F$53&lt;(INDEX($G$33:$AJ$33,MATCH($E$18,$G$31:$AJ$31))),SHA$28,SHA$38),SHA$28))</f>
        <v>0</v>
      </c>
      <c r="SHD53" s="775">
        <f t="shared" si="9002"/>
        <v>0</v>
      </c>
      <c r="SHE53" s="775">
        <f t="shared" ref="SHE53" si="9003">IF(OR(SHC26&lt;$C$18,SHC26&gt;($C$18+9)),0,IF($F$2=1,IF($F$53&lt;(INDEX($G$33:$AJ$33,MATCH($E$18,$G$31:$AJ$31))),SHC$28,SHC$38),SHC$28))</f>
        <v>0</v>
      </c>
      <c r="SHF53" s="775">
        <f t="shared" ref="SHF53:SHG53" si="9004">IF(OR(SHD26&lt;$C$18,SHD26&gt;($C$18+9)),0,IF($F$2=1,IF($F$53&lt;(INDEX($G$33:$AJ$33,MATCH($E$18,$G$31:$AJ$31))),SHD$28,SHD$38),SHD$28))</f>
        <v>0</v>
      </c>
      <c r="SHG53" s="775">
        <f t="shared" si="9004"/>
        <v>0</v>
      </c>
      <c r="SHH53" s="775">
        <f t="shared" ref="SHH53" si="9005">IF(OR(SHF26&lt;$C$18,SHF26&gt;($C$18+9)),0,IF($F$2=1,IF($F$53&lt;(INDEX($G$33:$AJ$33,MATCH($E$18,$G$31:$AJ$31))),SHF$28,SHF$38),SHF$28))</f>
        <v>0</v>
      </c>
      <c r="SHI53" s="775">
        <f t="shared" ref="SHI53:SHJ53" si="9006">IF(OR(SHG26&lt;$C$18,SHG26&gt;($C$18+9)),0,IF($F$2=1,IF($F$53&lt;(INDEX($G$33:$AJ$33,MATCH($E$18,$G$31:$AJ$31))),SHG$28,SHG$38),SHG$28))</f>
        <v>0</v>
      </c>
      <c r="SHJ53" s="775">
        <f t="shared" si="9006"/>
        <v>0</v>
      </c>
      <c r="SHK53" s="775">
        <f t="shared" ref="SHK53" si="9007">IF(OR(SHI26&lt;$C$18,SHI26&gt;($C$18+9)),0,IF($F$2=1,IF($F$53&lt;(INDEX($G$33:$AJ$33,MATCH($E$18,$G$31:$AJ$31))),SHI$28,SHI$38),SHI$28))</f>
        <v>0</v>
      </c>
      <c r="SHL53" s="775">
        <f t="shared" ref="SHL53:SHM53" si="9008">IF(OR(SHJ26&lt;$C$18,SHJ26&gt;($C$18+9)),0,IF($F$2=1,IF($F$53&lt;(INDEX($G$33:$AJ$33,MATCH($E$18,$G$31:$AJ$31))),SHJ$28,SHJ$38),SHJ$28))</f>
        <v>0</v>
      </c>
      <c r="SHM53" s="775">
        <f t="shared" si="9008"/>
        <v>0</v>
      </c>
      <c r="SHN53" s="775">
        <f t="shared" ref="SHN53" si="9009">IF(OR(SHL26&lt;$C$18,SHL26&gt;($C$18+9)),0,IF($F$2=1,IF($F$53&lt;(INDEX($G$33:$AJ$33,MATCH($E$18,$G$31:$AJ$31))),SHL$28,SHL$38),SHL$28))</f>
        <v>0</v>
      </c>
      <c r="SHO53" s="775">
        <f t="shared" ref="SHO53:SHP53" si="9010">IF(OR(SHM26&lt;$C$18,SHM26&gt;($C$18+9)),0,IF($F$2=1,IF($F$53&lt;(INDEX($G$33:$AJ$33,MATCH($E$18,$G$31:$AJ$31))),SHM$28,SHM$38),SHM$28))</f>
        <v>0</v>
      </c>
      <c r="SHP53" s="775">
        <f t="shared" si="9010"/>
        <v>0</v>
      </c>
      <c r="SHQ53" s="775">
        <f t="shared" ref="SHQ53" si="9011">IF(OR(SHO26&lt;$C$18,SHO26&gt;($C$18+9)),0,IF($F$2=1,IF($F$53&lt;(INDEX($G$33:$AJ$33,MATCH($E$18,$G$31:$AJ$31))),SHO$28,SHO$38),SHO$28))</f>
        <v>0</v>
      </c>
      <c r="SHR53" s="775">
        <f t="shared" ref="SHR53:SHS53" si="9012">IF(OR(SHP26&lt;$C$18,SHP26&gt;($C$18+9)),0,IF($F$2=1,IF($F$53&lt;(INDEX($G$33:$AJ$33,MATCH($E$18,$G$31:$AJ$31))),SHP$28,SHP$38),SHP$28))</f>
        <v>0</v>
      </c>
      <c r="SHS53" s="775">
        <f t="shared" si="9012"/>
        <v>0</v>
      </c>
      <c r="SHT53" s="775">
        <f t="shared" ref="SHT53" si="9013">IF(OR(SHR26&lt;$C$18,SHR26&gt;($C$18+9)),0,IF($F$2=1,IF($F$53&lt;(INDEX($G$33:$AJ$33,MATCH($E$18,$G$31:$AJ$31))),SHR$28,SHR$38),SHR$28))</f>
        <v>0</v>
      </c>
      <c r="SHU53" s="775">
        <f t="shared" ref="SHU53:SHV53" si="9014">IF(OR(SHS26&lt;$C$18,SHS26&gt;($C$18+9)),0,IF($F$2=1,IF($F$53&lt;(INDEX($G$33:$AJ$33,MATCH($E$18,$G$31:$AJ$31))),SHS$28,SHS$38),SHS$28))</f>
        <v>0</v>
      </c>
      <c r="SHV53" s="775">
        <f t="shared" si="9014"/>
        <v>0</v>
      </c>
      <c r="SHW53" s="775">
        <f t="shared" ref="SHW53" si="9015">IF(OR(SHU26&lt;$C$18,SHU26&gt;($C$18+9)),0,IF($F$2=1,IF($F$53&lt;(INDEX($G$33:$AJ$33,MATCH($E$18,$G$31:$AJ$31))),SHU$28,SHU$38),SHU$28))</f>
        <v>0</v>
      </c>
      <c r="SHX53" s="775">
        <f t="shared" ref="SHX53:SHY53" si="9016">IF(OR(SHV26&lt;$C$18,SHV26&gt;($C$18+9)),0,IF($F$2=1,IF($F$53&lt;(INDEX($G$33:$AJ$33,MATCH($E$18,$G$31:$AJ$31))),SHV$28,SHV$38),SHV$28))</f>
        <v>0</v>
      </c>
      <c r="SHY53" s="775">
        <f t="shared" si="9016"/>
        <v>0</v>
      </c>
      <c r="SHZ53" s="775">
        <f t="shared" ref="SHZ53" si="9017">IF(OR(SHX26&lt;$C$18,SHX26&gt;($C$18+9)),0,IF($F$2=1,IF($F$53&lt;(INDEX($G$33:$AJ$33,MATCH($E$18,$G$31:$AJ$31))),SHX$28,SHX$38),SHX$28))</f>
        <v>0</v>
      </c>
      <c r="SIA53" s="775">
        <f t="shared" ref="SIA53:SIB53" si="9018">IF(OR(SHY26&lt;$C$18,SHY26&gt;($C$18+9)),0,IF($F$2=1,IF($F$53&lt;(INDEX($G$33:$AJ$33,MATCH($E$18,$G$31:$AJ$31))),SHY$28,SHY$38),SHY$28))</f>
        <v>0</v>
      </c>
      <c r="SIB53" s="775">
        <f t="shared" si="9018"/>
        <v>0</v>
      </c>
      <c r="SIC53" s="775">
        <f t="shared" ref="SIC53" si="9019">IF(OR(SIA26&lt;$C$18,SIA26&gt;($C$18+9)),0,IF($F$2=1,IF($F$53&lt;(INDEX($G$33:$AJ$33,MATCH($E$18,$G$31:$AJ$31))),SIA$28,SIA$38),SIA$28))</f>
        <v>0</v>
      </c>
      <c r="SID53" s="775">
        <f t="shared" ref="SID53:SIE53" si="9020">IF(OR(SIB26&lt;$C$18,SIB26&gt;($C$18+9)),0,IF($F$2=1,IF($F$53&lt;(INDEX($G$33:$AJ$33,MATCH($E$18,$G$31:$AJ$31))),SIB$28,SIB$38),SIB$28))</f>
        <v>0</v>
      </c>
      <c r="SIE53" s="775">
        <f t="shared" si="9020"/>
        <v>0</v>
      </c>
      <c r="SIF53" s="775">
        <f t="shared" ref="SIF53" si="9021">IF(OR(SID26&lt;$C$18,SID26&gt;($C$18+9)),0,IF($F$2=1,IF($F$53&lt;(INDEX($G$33:$AJ$33,MATCH($E$18,$G$31:$AJ$31))),SID$28,SID$38),SID$28))</f>
        <v>0</v>
      </c>
      <c r="SIG53" s="775">
        <f t="shared" ref="SIG53:SIH53" si="9022">IF(OR(SIE26&lt;$C$18,SIE26&gt;($C$18+9)),0,IF($F$2=1,IF($F$53&lt;(INDEX($G$33:$AJ$33,MATCH($E$18,$G$31:$AJ$31))),SIE$28,SIE$38),SIE$28))</f>
        <v>0</v>
      </c>
      <c r="SIH53" s="775">
        <f t="shared" si="9022"/>
        <v>0</v>
      </c>
      <c r="SII53" s="775">
        <f t="shared" ref="SII53" si="9023">IF(OR(SIG26&lt;$C$18,SIG26&gt;($C$18+9)),0,IF($F$2=1,IF($F$53&lt;(INDEX($G$33:$AJ$33,MATCH($E$18,$G$31:$AJ$31))),SIG$28,SIG$38),SIG$28))</f>
        <v>0</v>
      </c>
      <c r="SIJ53" s="775">
        <f t="shared" ref="SIJ53:SIK53" si="9024">IF(OR(SIH26&lt;$C$18,SIH26&gt;($C$18+9)),0,IF($F$2=1,IF($F$53&lt;(INDEX($G$33:$AJ$33,MATCH($E$18,$G$31:$AJ$31))),SIH$28,SIH$38),SIH$28))</f>
        <v>0</v>
      </c>
      <c r="SIK53" s="775">
        <f t="shared" si="9024"/>
        <v>0</v>
      </c>
      <c r="SIL53" s="775">
        <f t="shared" ref="SIL53" si="9025">IF(OR(SIJ26&lt;$C$18,SIJ26&gt;($C$18+9)),0,IF($F$2=1,IF($F$53&lt;(INDEX($G$33:$AJ$33,MATCH($E$18,$G$31:$AJ$31))),SIJ$28,SIJ$38),SIJ$28))</f>
        <v>0</v>
      </c>
      <c r="SIM53" s="775">
        <f t="shared" ref="SIM53:SIN53" si="9026">IF(OR(SIK26&lt;$C$18,SIK26&gt;($C$18+9)),0,IF($F$2=1,IF($F$53&lt;(INDEX($G$33:$AJ$33,MATCH($E$18,$G$31:$AJ$31))),SIK$28,SIK$38),SIK$28))</f>
        <v>0</v>
      </c>
      <c r="SIN53" s="775">
        <f t="shared" si="9026"/>
        <v>0</v>
      </c>
      <c r="SIO53" s="775">
        <f t="shared" ref="SIO53" si="9027">IF(OR(SIM26&lt;$C$18,SIM26&gt;($C$18+9)),0,IF($F$2=1,IF($F$53&lt;(INDEX($G$33:$AJ$33,MATCH($E$18,$G$31:$AJ$31))),SIM$28,SIM$38),SIM$28))</f>
        <v>0</v>
      </c>
      <c r="SIP53" s="775">
        <f t="shared" ref="SIP53:SIQ53" si="9028">IF(OR(SIN26&lt;$C$18,SIN26&gt;($C$18+9)),0,IF($F$2=1,IF($F$53&lt;(INDEX($G$33:$AJ$33,MATCH($E$18,$G$31:$AJ$31))),SIN$28,SIN$38),SIN$28))</f>
        <v>0</v>
      </c>
      <c r="SIQ53" s="775">
        <f t="shared" si="9028"/>
        <v>0</v>
      </c>
      <c r="SIR53" s="775">
        <f t="shared" ref="SIR53" si="9029">IF(OR(SIP26&lt;$C$18,SIP26&gt;($C$18+9)),0,IF($F$2=1,IF($F$53&lt;(INDEX($G$33:$AJ$33,MATCH($E$18,$G$31:$AJ$31))),SIP$28,SIP$38),SIP$28))</f>
        <v>0</v>
      </c>
      <c r="SIS53" s="775">
        <f t="shared" ref="SIS53:SIT53" si="9030">IF(OR(SIQ26&lt;$C$18,SIQ26&gt;($C$18+9)),0,IF($F$2=1,IF($F$53&lt;(INDEX($G$33:$AJ$33,MATCH($E$18,$G$31:$AJ$31))),SIQ$28,SIQ$38),SIQ$28))</f>
        <v>0</v>
      </c>
      <c r="SIT53" s="775">
        <f t="shared" si="9030"/>
        <v>0</v>
      </c>
      <c r="SIU53" s="775">
        <f t="shared" ref="SIU53" si="9031">IF(OR(SIS26&lt;$C$18,SIS26&gt;($C$18+9)),0,IF($F$2=1,IF($F$53&lt;(INDEX($G$33:$AJ$33,MATCH($E$18,$G$31:$AJ$31))),SIS$28,SIS$38),SIS$28))</f>
        <v>0</v>
      </c>
      <c r="SIV53" s="775">
        <f t="shared" ref="SIV53:SIW53" si="9032">IF(OR(SIT26&lt;$C$18,SIT26&gt;($C$18+9)),0,IF($F$2=1,IF($F$53&lt;(INDEX($G$33:$AJ$33,MATCH($E$18,$G$31:$AJ$31))),SIT$28,SIT$38),SIT$28))</f>
        <v>0</v>
      </c>
      <c r="SIW53" s="775">
        <f t="shared" si="9032"/>
        <v>0</v>
      </c>
      <c r="SIX53" s="775">
        <f t="shared" ref="SIX53" si="9033">IF(OR(SIV26&lt;$C$18,SIV26&gt;($C$18+9)),0,IF($F$2=1,IF($F$53&lt;(INDEX($G$33:$AJ$33,MATCH($E$18,$G$31:$AJ$31))),SIV$28,SIV$38),SIV$28))</f>
        <v>0</v>
      </c>
      <c r="SIY53" s="775">
        <f t="shared" ref="SIY53:SIZ53" si="9034">IF(OR(SIW26&lt;$C$18,SIW26&gt;($C$18+9)),0,IF($F$2=1,IF($F$53&lt;(INDEX($G$33:$AJ$33,MATCH($E$18,$G$31:$AJ$31))),SIW$28,SIW$38),SIW$28))</f>
        <v>0</v>
      </c>
      <c r="SIZ53" s="775">
        <f t="shared" si="9034"/>
        <v>0</v>
      </c>
      <c r="SJA53" s="775">
        <f t="shared" ref="SJA53" si="9035">IF(OR(SIY26&lt;$C$18,SIY26&gt;($C$18+9)),0,IF($F$2=1,IF($F$53&lt;(INDEX($G$33:$AJ$33,MATCH($E$18,$G$31:$AJ$31))),SIY$28,SIY$38),SIY$28))</f>
        <v>0</v>
      </c>
      <c r="SJB53" s="775">
        <f t="shared" ref="SJB53:SJC53" si="9036">IF(OR(SIZ26&lt;$C$18,SIZ26&gt;($C$18+9)),0,IF($F$2=1,IF($F$53&lt;(INDEX($G$33:$AJ$33,MATCH($E$18,$G$31:$AJ$31))),SIZ$28,SIZ$38),SIZ$28))</f>
        <v>0</v>
      </c>
      <c r="SJC53" s="775">
        <f t="shared" si="9036"/>
        <v>0</v>
      </c>
      <c r="SJD53" s="775">
        <f t="shared" ref="SJD53" si="9037">IF(OR(SJB26&lt;$C$18,SJB26&gt;($C$18+9)),0,IF($F$2=1,IF($F$53&lt;(INDEX($G$33:$AJ$33,MATCH($E$18,$G$31:$AJ$31))),SJB$28,SJB$38),SJB$28))</f>
        <v>0</v>
      </c>
      <c r="SJE53" s="775">
        <f t="shared" ref="SJE53:SJF53" si="9038">IF(OR(SJC26&lt;$C$18,SJC26&gt;($C$18+9)),0,IF($F$2=1,IF($F$53&lt;(INDEX($G$33:$AJ$33,MATCH($E$18,$G$31:$AJ$31))),SJC$28,SJC$38),SJC$28))</f>
        <v>0</v>
      </c>
      <c r="SJF53" s="775">
        <f t="shared" si="9038"/>
        <v>0</v>
      </c>
      <c r="SJG53" s="775">
        <f t="shared" ref="SJG53" si="9039">IF(OR(SJE26&lt;$C$18,SJE26&gt;($C$18+9)),0,IF($F$2=1,IF($F$53&lt;(INDEX($G$33:$AJ$33,MATCH($E$18,$G$31:$AJ$31))),SJE$28,SJE$38),SJE$28))</f>
        <v>0</v>
      </c>
      <c r="SJH53" s="775">
        <f t="shared" ref="SJH53:SJI53" si="9040">IF(OR(SJF26&lt;$C$18,SJF26&gt;($C$18+9)),0,IF($F$2=1,IF($F$53&lt;(INDEX($G$33:$AJ$33,MATCH($E$18,$G$31:$AJ$31))),SJF$28,SJF$38),SJF$28))</f>
        <v>0</v>
      </c>
      <c r="SJI53" s="775">
        <f t="shared" si="9040"/>
        <v>0</v>
      </c>
      <c r="SJJ53" s="775">
        <f t="shared" ref="SJJ53" si="9041">IF(OR(SJH26&lt;$C$18,SJH26&gt;($C$18+9)),0,IF($F$2=1,IF($F$53&lt;(INDEX($G$33:$AJ$33,MATCH($E$18,$G$31:$AJ$31))),SJH$28,SJH$38),SJH$28))</f>
        <v>0</v>
      </c>
      <c r="SJK53" s="775">
        <f t="shared" ref="SJK53:SJL53" si="9042">IF(OR(SJI26&lt;$C$18,SJI26&gt;($C$18+9)),0,IF($F$2=1,IF($F$53&lt;(INDEX($G$33:$AJ$33,MATCH($E$18,$G$31:$AJ$31))),SJI$28,SJI$38),SJI$28))</f>
        <v>0</v>
      </c>
      <c r="SJL53" s="775">
        <f t="shared" si="9042"/>
        <v>0</v>
      </c>
      <c r="SJM53" s="775">
        <f t="shared" ref="SJM53" si="9043">IF(OR(SJK26&lt;$C$18,SJK26&gt;($C$18+9)),0,IF($F$2=1,IF($F$53&lt;(INDEX($G$33:$AJ$33,MATCH($E$18,$G$31:$AJ$31))),SJK$28,SJK$38),SJK$28))</f>
        <v>0</v>
      </c>
      <c r="SJN53" s="775">
        <f t="shared" ref="SJN53:SJO53" si="9044">IF(OR(SJL26&lt;$C$18,SJL26&gt;($C$18+9)),0,IF($F$2=1,IF($F$53&lt;(INDEX($G$33:$AJ$33,MATCH($E$18,$G$31:$AJ$31))),SJL$28,SJL$38),SJL$28))</f>
        <v>0</v>
      </c>
      <c r="SJO53" s="775">
        <f t="shared" si="9044"/>
        <v>0</v>
      </c>
      <c r="SJP53" s="775">
        <f t="shared" ref="SJP53" si="9045">IF(OR(SJN26&lt;$C$18,SJN26&gt;($C$18+9)),0,IF($F$2=1,IF($F$53&lt;(INDEX($G$33:$AJ$33,MATCH($E$18,$G$31:$AJ$31))),SJN$28,SJN$38),SJN$28))</f>
        <v>0</v>
      </c>
      <c r="SJQ53" s="775">
        <f t="shared" ref="SJQ53:SJR53" si="9046">IF(OR(SJO26&lt;$C$18,SJO26&gt;($C$18+9)),0,IF($F$2=1,IF($F$53&lt;(INDEX($G$33:$AJ$33,MATCH($E$18,$G$31:$AJ$31))),SJO$28,SJO$38),SJO$28))</f>
        <v>0</v>
      </c>
      <c r="SJR53" s="775">
        <f t="shared" si="9046"/>
        <v>0</v>
      </c>
      <c r="SJS53" s="775">
        <f t="shared" ref="SJS53" si="9047">IF(OR(SJQ26&lt;$C$18,SJQ26&gt;($C$18+9)),0,IF($F$2=1,IF($F$53&lt;(INDEX($G$33:$AJ$33,MATCH($E$18,$G$31:$AJ$31))),SJQ$28,SJQ$38),SJQ$28))</f>
        <v>0</v>
      </c>
      <c r="SJT53" s="775">
        <f t="shared" ref="SJT53:SJU53" si="9048">IF(OR(SJR26&lt;$C$18,SJR26&gt;($C$18+9)),0,IF($F$2=1,IF($F$53&lt;(INDEX($G$33:$AJ$33,MATCH($E$18,$G$31:$AJ$31))),SJR$28,SJR$38),SJR$28))</f>
        <v>0</v>
      </c>
      <c r="SJU53" s="775">
        <f t="shared" si="9048"/>
        <v>0</v>
      </c>
      <c r="SJV53" s="775">
        <f t="shared" ref="SJV53" si="9049">IF(OR(SJT26&lt;$C$18,SJT26&gt;($C$18+9)),0,IF($F$2=1,IF($F$53&lt;(INDEX($G$33:$AJ$33,MATCH($E$18,$G$31:$AJ$31))),SJT$28,SJT$38),SJT$28))</f>
        <v>0</v>
      </c>
      <c r="SJW53" s="775">
        <f t="shared" ref="SJW53:SJX53" si="9050">IF(OR(SJU26&lt;$C$18,SJU26&gt;($C$18+9)),0,IF($F$2=1,IF($F$53&lt;(INDEX($G$33:$AJ$33,MATCH($E$18,$G$31:$AJ$31))),SJU$28,SJU$38),SJU$28))</f>
        <v>0</v>
      </c>
      <c r="SJX53" s="775">
        <f t="shared" si="9050"/>
        <v>0</v>
      </c>
      <c r="SJY53" s="775">
        <f t="shared" ref="SJY53" si="9051">IF(OR(SJW26&lt;$C$18,SJW26&gt;($C$18+9)),0,IF($F$2=1,IF($F$53&lt;(INDEX($G$33:$AJ$33,MATCH($E$18,$G$31:$AJ$31))),SJW$28,SJW$38),SJW$28))</f>
        <v>0</v>
      </c>
      <c r="SJZ53" s="775">
        <f t="shared" ref="SJZ53:SKA53" si="9052">IF(OR(SJX26&lt;$C$18,SJX26&gt;($C$18+9)),0,IF($F$2=1,IF($F$53&lt;(INDEX($G$33:$AJ$33,MATCH($E$18,$G$31:$AJ$31))),SJX$28,SJX$38),SJX$28))</f>
        <v>0</v>
      </c>
      <c r="SKA53" s="775">
        <f t="shared" si="9052"/>
        <v>0</v>
      </c>
      <c r="SKB53" s="775">
        <f t="shared" ref="SKB53" si="9053">IF(OR(SJZ26&lt;$C$18,SJZ26&gt;($C$18+9)),0,IF($F$2=1,IF($F$53&lt;(INDEX($G$33:$AJ$33,MATCH($E$18,$G$31:$AJ$31))),SJZ$28,SJZ$38),SJZ$28))</f>
        <v>0</v>
      </c>
      <c r="SKC53" s="775">
        <f t="shared" ref="SKC53:SKD53" si="9054">IF(OR(SKA26&lt;$C$18,SKA26&gt;($C$18+9)),0,IF($F$2=1,IF($F$53&lt;(INDEX($G$33:$AJ$33,MATCH($E$18,$G$31:$AJ$31))),SKA$28,SKA$38),SKA$28))</f>
        <v>0</v>
      </c>
      <c r="SKD53" s="775">
        <f t="shared" si="9054"/>
        <v>0</v>
      </c>
      <c r="SKE53" s="775">
        <f t="shared" ref="SKE53" si="9055">IF(OR(SKC26&lt;$C$18,SKC26&gt;($C$18+9)),0,IF($F$2=1,IF($F$53&lt;(INDEX($G$33:$AJ$33,MATCH($E$18,$G$31:$AJ$31))),SKC$28,SKC$38),SKC$28))</f>
        <v>0</v>
      </c>
      <c r="SKF53" s="775">
        <f t="shared" ref="SKF53:SKG53" si="9056">IF(OR(SKD26&lt;$C$18,SKD26&gt;($C$18+9)),0,IF($F$2=1,IF($F$53&lt;(INDEX($G$33:$AJ$33,MATCH($E$18,$G$31:$AJ$31))),SKD$28,SKD$38),SKD$28))</f>
        <v>0</v>
      </c>
      <c r="SKG53" s="775">
        <f t="shared" si="9056"/>
        <v>0</v>
      </c>
      <c r="SKH53" s="775">
        <f t="shared" ref="SKH53" si="9057">IF(OR(SKF26&lt;$C$18,SKF26&gt;($C$18+9)),0,IF($F$2=1,IF($F$53&lt;(INDEX($G$33:$AJ$33,MATCH($E$18,$G$31:$AJ$31))),SKF$28,SKF$38),SKF$28))</f>
        <v>0</v>
      </c>
      <c r="SKI53" s="775">
        <f t="shared" ref="SKI53:SKJ53" si="9058">IF(OR(SKG26&lt;$C$18,SKG26&gt;($C$18+9)),0,IF($F$2=1,IF($F$53&lt;(INDEX($G$33:$AJ$33,MATCH($E$18,$G$31:$AJ$31))),SKG$28,SKG$38),SKG$28))</f>
        <v>0</v>
      </c>
      <c r="SKJ53" s="775">
        <f t="shared" si="9058"/>
        <v>0</v>
      </c>
      <c r="SKK53" s="775">
        <f t="shared" ref="SKK53" si="9059">IF(OR(SKI26&lt;$C$18,SKI26&gt;($C$18+9)),0,IF($F$2=1,IF($F$53&lt;(INDEX($G$33:$AJ$33,MATCH($E$18,$G$31:$AJ$31))),SKI$28,SKI$38),SKI$28))</f>
        <v>0</v>
      </c>
      <c r="SKL53" s="775">
        <f t="shared" ref="SKL53:SKM53" si="9060">IF(OR(SKJ26&lt;$C$18,SKJ26&gt;($C$18+9)),0,IF($F$2=1,IF($F$53&lt;(INDEX($G$33:$AJ$33,MATCH($E$18,$G$31:$AJ$31))),SKJ$28,SKJ$38),SKJ$28))</f>
        <v>0</v>
      </c>
      <c r="SKM53" s="775">
        <f t="shared" si="9060"/>
        <v>0</v>
      </c>
      <c r="SKN53" s="775">
        <f t="shared" ref="SKN53" si="9061">IF(OR(SKL26&lt;$C$18,SKL26&gt;($C$18+9)),0,IF($F$2=1,IF($F$53&lt;(INDEX($G$33:$AJ$33,MATCH($E$18,$G$31:$AJ$31))),SKL$28,SKL$38),SKL$28))</f>
        <v>0</v>
      </c>
      <c r="SKO53" s="775">
        <f t="shared" ref="SKO53:SKP53" si="9062">IF(OR(SKM26&lt;$C$18,SKM26&gt;($C$18+9)),0,IF($F$2=1,IF($F$53&lt;(INDEX($G$33:$AJ$33,MATCH($E$18,$G$31:$AJ$31))),SKM$28,SKM$38),SKM$28))</f>
        <v>0</v>
      </c>
      <c r="SKP53" s="775">
        <f t="shared" si="9062"/>
        <v>0</v>
      </c>
      <c r="SKQ53" s="775">
        <f t="shared" ref="SKQ53" si="9063">IF(OR(SKO26&lt;$C$18,SKO26&gt;($C$18+9)),0,IF($F$2=1,IF($F$53&lt;(INDEX($G$33:$AJ$33,MATCH($E$18,$G$31:$AJ$31))),SKO$28,SKO$38),SKO$28))</f>
        <v>0</v>
      </c>
      <c r="SKR53" s="775">
        <f t="shared" ref="SKR53:SKS53" si="9064">IF(OR(SKP26&lt;$C$18,SKP26&gt;($C$18+9)),0,IF($F$2=1,IF($F$53&lt;(INDEX($G$33:$AJ$33,MATCH($E$18,$G$31:$AJ$31))),SKP$28,SKP$38),SKP$28))</f>
        <v>0</v>
      </c>
      <c r="SKS53" s="775">
        <f t="shared" si="9064"/>
        <v>0</v>
      </c>
      <c r="SKT53" s="775">
        <f t="shared" ref="SKT53" si="9065">IF(OR(SKR26&lt;$C$18,SKR26&gt;($C$18+9)),0,IF($F$2=1,IF($F$53&lt;(INDEX($G$33:$AJ$33,MATCH($E$18,$G$31:$AJ$31))),SKR$28,SKR$38),SKR$28))</f>
        <v>0</v>
      </c>
      <c r="SKU53" s="775">
        <f t="shared" ref="SKU53:SKV53" si="9066">IF(OR(SKS26&lt;$C$18,SKS26&gt;($C$18+9)),0,IF($F$2=1,IF($F$53&lt;(INDEX($G$33:$AJ$33,MATCH($E$18,$G$31:$AJ$31))),SKS$28,SKS$38),SKS$28))</f>
        <v>0</v>
      </c>
      <c r="SKV53" s="775">
        <f t="shared" si="9066"/>
        <v>0</v>
      </c>
      <c r="SKW53" s="775">
        <f t="shared" ref="SKW53" si="9067">IF(OR(SKU26&lt;$C$18,SKU26&gt;($C$18+9)),0,IF($F$2=1,IF($F$53&lt;(INDEX($G$33:$AJ$33,MATCH($E$18,$G$31:$AJ$31))),SKU$28,SKU$38),SKU$28))</f>
        <v>0</v>
      </c>
      <c r="SKX53" s="775">
        <f t="shared" ref="SKX53:SKY53" si="9068">IF(OR(SKV26&lt;$C$18,SKV26&gt;($C$18+9)),0,IF($F$2=1,IF($F$53&lt;(INDEX($G$33:$AJ$33,MATCH($E$18,$G$31:$AJ$31))),SKV$28,SKV$38),SKV$28))</f>
        <v>0</v>
      </c>
      <c r="SKY53" s="775">
        <f t="shared" si="9068"/>
        <v>0</v>
      </c>
      <c r="SKZ53" s="775">
        <f t="shared" ref="SKZ53" si="9069">IF(OR(SKX26&lt;$C$18,SKX26&gt;($C$18+9)),0,IF($F$2=1,IF($F$53&lt;(INDEX($G$33:$AJ$33,MATCH($E$18,$G$31:$AJ$31))),SKX$28,SKX$38),SKX$28))</f>
        <v>0</v>
      </c>
      <c r="SLA53" s="775">
        <f t="shared" ref="SLA53:SLB53" si="9070">IF(OR(SKY26&lt;$C$18,SKY26&gt;($C$18+9)),0,IF($F$2=1,IF($F$53&lt;(INDEX($G$33:$AJ$33,MATCH($E$18,$G$31:$AJ$31))),SKY$28,SKY$38),SKY$28))</f>
        <v>0</v>
      </c>
      <c r="SLB53" s="775">
        <f t="shared" si="9070"/>
        <v>0</v>
      </c>
      <c r="SLC53" s="775">
        <f t="shared" ref="SLC53" si="9071">IF(OR(SLA26&lt;$C$18,SLA26&gt;($C$18+9)),0,IF($F$2=1,IF($F$53&lt;(INDEX($G$33:$AJ$33,MATCH($E$18,$G$31:$AJ$31))),SLA$28,SLA$38),SLA$28))</f>
        <v>0</v>
      </c>
      <c r="SLD53" s="775">
        <f t="shared" ref="SLD53:SLE53" si="9072">IF(OR(SLB26&lt;$C$18,SLB26&gt;($C$18+9)),0,IF($F$2=1,IF($F$53&lt;(INDEX($G$33:$AJ$33,MATCH($E$18,$G$31:$AJ$31))),SLB$28,SLB$38),SLB$28))</f>
        <v>0</v>
      </c>
      <c r="SLE53" s="775">
        <f t="shared" si="9072"/>
        <v>0</v>
      </c>
      <c r="SLF53" s="775">
        <f t="shared" ref="SLF53" si="9073">IF(OR(SLD26&lt;$C$18,SLD26&gt;($C$18+9)),0,IF($F$2=1,IF($F$53&lt;(INDEX($G$33:$AJ$33,MATCH($E$18,$G$31:$AJ$31))),SLD$28,SLD$38),SLD$28))</f>
        <v>0</v>
      </c>
      <c r="SLG53" s="775">
        <f t="shared" ref="SLG53:SLH53" si="9074">IF(OR(SLE26&lt;$C$18,SLE26&gt;($C$18+9)),0,IF($F$2=1,IF($F$53&lt;(INDEX($G$33:$AJ$33,MATCH($E$18,$G$31:$AJ$31))),SLE$28,SLE$38),SLE$28))</f>
        <v>0</v>
      </c>
      <c r="SLH53" s="775">
        <f t="shared" si="9074"/>
        <v>0</v>
      </c>
      <c r="SLI53" s="775">
        <f t="shared" ref="SLI53" si="9075">IF(OR(SLG26&lt;$C$18,SLG26&gt;($C$18+9)),0,IF($F$2=1,IF($F$53&lt;(INDEX($G$33:$AJ$33,MATCH($E$18,$G$31:$AJ$31))),SLG$28,SLG$38),SLG$28))</f>
        <v>0</v>
      </c>
      <c r="SLJ53" s="775">
        <f t="shared" ref="SLJ53:SLK53" si="9076">IF(OR(SLH26&lt;$C$18,SLH26&gt;($C$18+9)),0,IF($F$2=1,IF($F$53&lt;(INDEX($G$33:$AJ$33,MATCH($E$18,$G$31:$AJ$31))),SLH$28,SLH$38),SLH$28))</f>
        <v>0</v>
      </c>
      <c r="SLK53" s="775">
        <f t="shared" si="9076"/>
        <v>0</v>
      </c>
      <c r="SLL53" s="775">
        <f t="shared" ref="SLL53" si="9077">IF(OR(SLJ26&lt;$C$18,SLJ26&gt;($C$18+9)),0,IF($F$2=1,IF($F$53&lt;(INDEX($G$33:$AJ$33,MATCH($E$18,$G$31:$AJ$31))),SLJ$28,SLJ$38),SLJ$28))</f>
        <v>0</v>
      </c>
      <c r="SLM53" s="775">
        <f t="shared" ref="SLM53:SLN53" si="9078">IF(OR(SLK26&lt;$C$18,SLK26&gt;($C$18+9)),0,IF($F$2=1,IF($F$53&lt;(INDEX($G$33:$AJ$33,MATCH($E$18,$G$31:$AJ$31))),SLK$28,SLK$38),SLK$28))</f>
        <v>0</v>
      </c>
      <c r="SLN53" s="775">
        <f t="shared" si="9078"/>
        <v>0</v>
      </c>
      <c r="SLO53" s="775">
        <f t="shared" ref="SLO53" si="9079">IF(OR(SLM26&lt;$C$18,SLM26&gt;($C$18+9)),0,IF($F$2=1,IF($F$53&lt;(INDEX($G$33:$AJ$33,MATCH($E$18,$G$31:$AJ$31))),SLM$28,SLM$38),SLM$28))</f>
        <v>0</v>
      </c>
      <c r="SLP53" s="775">
        <f t="shared" ref="SLP53:SLQ53" si="9080">IF(OR(SLN26&lt;$C$18,SLN26&gt;($C$18+9)),0,IF($F$2=1,IF($F$53&lt;(INDEX($G$33:$AJ$33,MATCH($E$18,$G$31:$AJ$31))),SLN$28,SLN$38),SLN$28))</f>
        <v>0</v>
      </c>
      <c r="SLQ53" s="775">
        <f t="shared" si="9080"/>
        <v>0</v>
      </c>
      <c r="SLR53" s="775">
        <f t="shared" ref="SLR53" si="9081">IF(OR(SLP26&lt;$C$18,SLP26&gt;($C$18+9)),0,IF($F$2=1,IF($F$53&lt;(INDEX($G$33:$AJ$33,MATCH($E$18,$G$31:$AJ$31))),SLP$28,SLP$38),SLP$28))</f>
        <v>0</v>
      </c>
      <c r="SLS53" s="775">
        <f t="shared" ref="SLS53:SLT53" si="9082">IF(OR(SLQ26&lt;$C$18,SLQ26&gt;($C$18+9)),0,IF($F$2=1,IF($F$53&lt;(INDEX($G$33:$AJ$33,MATCH($E$18,$G$31:$AJ$31))),SLQ$28,SLQ$38),SLQ$28))</f>
        <v>0</v>
      </c>
      <c r="SLT53" s="775">
        <f t="shared" si="9082"/>
        <v>0</v>
      </c>
      <c r="SLU53" s="775">
        <f t="shared" ref="SLU53" si="9083">IF(OR(SLS26&lt;$C$18,SLS26&gt;($C$18+9)),0,IF($F$2=1,IF($F$53&lt;(INDEX($G$33:$AJ$33,MATCH($E$18,$G$31:$AJ$31))),SLS$28,SLS$38),SLS$28))</f>
        <v>0</v>
      </c>
      <c r="SLV53" s="775">
        <f t="shared" ref="SLV53:SLW53" si="9084">IF(OR(SLT26&lt;$C$18,SLT26&gt;($C$18+9)),0,IF($F$2=1,IF($F$53&lt;(INDEX($G$33:$AJ$33,MATCH($E$18,$G$31:$AJ$31))),SLT$28,SLT$38),SLT$28))</f>
        <v>0</v>
      </c>
      <c r="SLW53" s="775">
        <f t="shared" si="9084"/>
        <v>0</v>
      </c>
      <c r="SLX53" s="775">
        <f t="shared" ref="SLX53" si="9085">IF(OR(SLV26&lt;$C$18,SLV26&gt;($C$18+9)),0,IF($F$2=1,IF($F$53&lt;(INDEX($G$33:$AJ$33,MATCH($E$18,$G$31:$AJ$31))),SLV$28,SLV$38),SLV$28))</f>
        <v>0</v>
      </c>
      <c r="SLY53" s="775">
        <f t="shared" ref="SLY53:SLZ53" si="9086">IF(OR(SLW26&lt;$C$18,SLW26&gt;($C$18+9)),0,IF($F$2=1,IF($F$53&lt;(INDEX($G$33:$AJ$33,MATCH($E$18,$G$31:$AJ$31))),SLW$28,SLW$38),SLW$28))</f>
        <v>0</v>
      </c>
      <c r="SLZ53" s="775">
        <f t="shared" si="9086"/>
        <v>0</v>
      </c>
      <c r="SMA53" s="775">
        <f t="shared" ref="SMA53" si="9087">IF(OR(SLY26&lt;$C$18,SLY26&gt;($C$18+9)),0,IF($F$2=1,IF($F$53&lt;(INDEX($G$33:$AJ$33,MATCH($E$18,$G$31:$AJ$31))),SLY$28,SLY$38),SLY$28))</f>
        <v>0</v>
      </c>
      <c r="SMB53" s="775">
        <f t="shared" ref="SMB53:SMC53" si="9088">IF(OR(SLZ26&lt;$C$18,SLZ26&gt;($C$18+9)),0,IF($F$2=1,IF($F$53&lt;(INDEX($G$33:$AJ$33,MATCH($E$18,$G$31:$AJ$31))),SLZ$28,SLZ$38),SLZ$28))</f>
        <v>0</v>
      </c>
      <c r="SMC53" s="775">
        <f t="shared" si="9088"/>
        <v>0</v>
      </c>
      <c r="SMD53" s="775">
        <f t="shared" ref="SMD53" si="9089">IF(OR(SMB26&lt;$C$18,SMB26&gt;($C$18+9)),0,IF($F$2=1,IF($F$53&lt;(INDEX($G$33:$AJ$33,MATCH($E$18,$G$31:$AJ$31))),SMB$28,SMB$38),SMB$28))</f>
        <v>0</v>
      </c>
      <c r="SME53" s="775">
        <f t="shared" ref="SME53:SMF53" si="9090">IF(OR(SMC26&lt;$C$18,SMC26&gt;($C$18+9)),0,IF($F$2=1,IF($F$53&lt;(INDEX($G$33:$AJ$33,MATCH($E$18,$G$31:$AJ$31))),SMC$28,SMC$38),SMC$28))</f>
        <v>0</v>
      </c>
      <c r="SMF53" s="775">
        <f t="shared" si="9090"/>
        <v>0</v>
      </c>
      <c r="SMG53" s="775">
        <f t="shared" ref="SMG53" si="9091">IF(OR(SME26&lt;$C$18,SME26&gt;($C$18+9)),0,IF($F$2=1,IF($F$53&lt;(INDEX($G$33:$AJ$33,MATCH($E$18,$G$31:$AJ$31))),SME$28,SME$38),SME$28))</f>
        <v>0</v>
      </c>
      <c r="SMH53" s="775">
        <f t="shared" ref="SMH53:SMI53" si="9092">IF(OR(SMF26&lt;$C$18,SMF26&gt;($C$18+9)),0,IF($F$2=1,IF($F$53&lt;(INDEX($G$33:$AJ$33,MATCH($E$18,$G$31:$AJ$31))),SMF$28,SMF$38),SMF$28))</f>
        <v>0</v>
      </c>
      <c r="SMI53" s="775">
        <f t="shared" si="9092"/>
        <v>0</v>
      </c>
      <c r="SMJ53" s="775">
        <f t="shared" ref="SMJ53" si="9093">IF(OR(SMH26&lt;$C$18,SMH26&gt;($C$18+9)),0,IF($F$2=1,IF($F$53&lt;(INDEX($G$33:$AJ$33,MATCH($E$18,$G$31:$AJ$31))),SMH$28,SMH$38),SMH$28))</f>
        <v>0</v>
      </c>
      <c r="SMK53" s="775">
        <f t="shared" ref="SMK53:SML53" si="9094">IF(OR(SMI26&lt;$C$18,SMI26&gt;($C$18+9)),0,IF($F$2=1,IF($F$53&lt;(INDEX($G$33:$AJ$33,MATCH($E$18,$G$31:$AJ$31))),SMI$28,SMI$38),SMI$28))</f>
        <v>0</v>
      </c>
      <c r="SML53" s="775">
        <f t="shared" si="9094"/>
        <v>0</v>
      </c>
      <c r="SMM53" s="775">
        <f t="shared" ref="SMM53" si="9095">IF(OR(SMK26&lt;$C$18,SMK26&gt;($C$18+9)),0,IF($F$2=1,IF($F$53&lt;(INDEX($G$33:$AJ$33,MATCH($E$18,$G$31:$AJ$31))),SMK$28,SMK$38),SMK$28))</f>
        <v>0</v>
      </c>
      <c r="SMN53" s="775">
        <f t="shared" ref="SMN53:SMO53" si="9096">IF(OR(SML26&lt;$C$18,SML26&gt;($C$18+9)),0,IF($F$2=1,IF($F$53&lt;(INDEX($G$33:$AJ$33,MATCH($E$18,$G$31:$AJ$31))),SML$28,SML$38),SML$28))</f>
        <v>0</v>
      </c>
      <c r="SMO53" s="775">
        <f t="shared" si="9096"/>
        <v>0</v>
      </c>
      <c r="SMP53" s="775">
        <f t="shared" ref="SMP53" si="9097">IF(OR(SMN26&lt;$C$18,SMN26&gt;($C$18+9)),0,IF($F$2=1,IF($F$53&lt;(INDEX($G$33:$AJ$33,MATCH($E$18,$G$31:$AJ$31))),SMN$28,SMN$38),SMN$28))</f>
        <v>0</v>
      </c>
      <c r="SMQ53" s="775">
        <f t="shared" ref="SMQ53:SMR53" si="9098">IF(OR(SMO26&lt;$C$18,SMO26&gt;($C$18+9)),0,IF($F$2=1,IF($F$53&lt;(INDEX($G$33:$AJ$33,MATCH($E$18,$G$31:$AJ$31))),SMO$28,SMO$38),SMO$28))</f>
        <v>0</v>
      </c>
      <c r="SMR53" s="775">
        <f t="shared" si="9098"/>
        <v>0</v>
      </c>
      <c r="SMS53" s="775">
        <f t="shared" ref="SMS53" si="9099">IF(OR(SMQ26&lt;$C$18,SMQ26&gt;($C$18+9)),0,IF($F$2=1,IF($F$53&lt;(INDEX($G$33:$AJ$33,MATCH($E$18,$G$31:$AJ$31))),SMQ$28,SMQ$38),SMQ$28))</f>
        <v>0</v>
      </c>
      <c r="SMT53" s="775">
        <f t="shared" ref="SMT53:SMU53" si="9100">IF(OR(SMR26&lt;$C$18,SMR26&gt;($C$18+9)),0,IF($F$2=1,IF($F$53&lt;(INDEX($G$33:$AJ$33,MATCH($E$18,$G$31:$AJ$31))),SMR$28,SMR$38),SMR$28))</f>
        <v>0</v>
      </c>
      <c r="SMU53" s="775">
        <f t="shared" si="9100"/>
        <v>0</v>
      </c>
      <c r="SMV53" s="775">
        <f t="shared" ref="SMV53" si="9101">IF(OR(SMT26&lt;$C$18,SMT26&gt;($C$18+9)),0,IF($F$2=1,IF($F$53&lt;(INDEX($G$33:$AJ$33,MATCH($E$18,$G$31:$AJ$31))),SMT$28,SMT$38),SMT$28))</f>
        <v>0</v>
      </c>
      <c r="SMW53" s="775">
        <f t="shared" ref="SMW53:SMX53" si="9102">IF(OR(SMU26&lt;$C$18,SMU26&gt;($C$18+9)),0,IF($F$2=1,IF($F$53&lt;(INDEX($G$33:$AJ$33,MATCH($E$18,$G$31:$AJ$31))),SMU$28,SMU$38),SMU$28))</f>
        <v>0</v>
      </c>
      <c r="SMX53" s="775">
        <f t="shared" si="9102"/>
        <v>0</v>
      </c>
      <c r="SMY53" s="775">
        <f t="shared" ref="SMY53" si="9103">IF(OR(SMW26&lt;$C$18,SMW26&gt;($C$18+9)),0,IF($F$2=1,IF($F$53&lt;(INDEX($G$33:$AJ$33,MATCH($E$18,$G$31:$AJ$31))),SMW$28,SMW$38),SMW$28))</f>
        <v>0</v>
      </c>
      <c r="SMZ53" s="775">
        <f t="shared" ref="SMZ53:SNA53" si="9104">IF(OR(SMX26&lt;$C$18,SMX26&gt;($C$18+9)),0,IF($F$2=1,IF($F$53&lt;(INDEX($G$33:$AJ$33,MATCH($E$18,$G$31:$AJ$31))),SMX$28,SMX$38),SMX$28))</f>
        <v>0</v>
      </c>
      <c r="SNA53" s="775">
        <f t="shared" si="9104"/>
        <v>0</v>
      </c>
      <c r="SNB53" s="775">
        <f t="shared" ref="SNB53" si="9105">IF(OR(SMZ26&lt;$C$18,SMZ26&gt;($C$18+9)),0,IF($F$2=1,IF($F$53&lt;(INDEX($G$33:$AJ$33,MATCH($E$18,$G$31:$AJ$31))),SMZ$28,SMZ$38),SMZ$28))</f>
        <v>0</v>
      </c>
      <c r="SNC53" s="775">
        <f t="shared" ref="SNC53:SND53" si="9106">IF(OR(SNA26&lt;$C$18,SNA26&gt;($C$18+9)),0,IF($F$2=1,IF($F$53&lt;(INDEX($G$33:$AJ$33,MATCH($E$18,$G$31:$AJ$31))),SNA$28,SNA$38),SNA$28))</f>
        <v>0</v>
      </c>
      <c r="SND53" s="775">
        <f t="shared" si="9106"/>
        <v>0</v>
      </c>
      <c r="SNE53" s="775">
        <f t="shared" ref="SNE53" si="9107">IF(OR(SNC26&lt;$C$18,SNC26&gt;($C$18+9)),0,IF($F$2=1,IF($F$53&lt;(INDEX($G$33:$AJ$33,MATCH($E$18,$G$31:$AJ$31))),SNC$28,SNC$38),SNC$28))</f>
        <v>0</v>
      </c>
      <c r="SNF53" s="775">
        <f t="shared" ref="SNF53:SNG53" si="9108">IF(OR(SND26&lt;$C$18,SND26&gt;($C$18+9)),0,IF($F$2=1,IF($F$53&lt;(INDEX($G$33:$AJ$33,MATCH($E$18,$G$31:$AJ$31))),SND$28,SND$38),SND$28))</f>
        <v>0</v>
      </c>
      <c r="SNG53" s="775">
        <f t="shared" si="9108"/>
        <v>0</v>
      </c>
      <c r="SNH53" s="775">
        <f t="shared" ref="SNH53" si="9109">IF(OR(SNF26&lt;$C$18,SNF26&gt;($C$18+9)),0,IF($F$2=1,IF($F$53&lt;(INDEX($G$33:$AJ$33,MATCH($E$18,$G$31:$AJ$31))),SNF$28,SNF$38),SNF$28))</f>
        <v>0</v>
      </c>
      <c r="SNI53" s="775">
        <f t="shared" ref="SNI53:SNJ53" si="9110">IF(OR(SNG26&lt;$C$18,SNG26&gt;($C$18+9)),0,IF($F$2=1,IF($F$53&lt;(INDEX($G$33:$AJ$33,MATCH($E$18,$G$31:$AJ$31))),SNG$28,SNG$38),SNG$28))</f>
        <v>0</v>
      </c>
      <c r="SNJ53" s="775">
        <f t="shared" si="9110"/>
        <v>0</v>
      </c>
      <c r="SNK53" s="775">
        <f t="shared" ref="SNK53" si="9111">IF(OR(SNI26&lt;$C$18,SNI26&gt;($C$18+9)),0,IF($F$2=1,IF($F$53&lt;(INDEX($G$33:$AJ$33,MATCH($E$18,$G$31:$AJ$31))),SNI$28,SNI$38),SNI$28))</f>
        <v>0</v>
      </c>
      <c r="SNL53" s="775">
        <f t="shared" ref="SNL53:SNM53" si="9112">IF(OR(SNJ26&lt;$C$18,SNJ26&gt;($C$18+9)),0,IF($F$2=1,IF($F$53&lt;(INDEX($G$33:$AJ$33,MATCH($E$18,$G$31:$AJ$31))),SNJ$28,SNJ$38),SNJ$28))</f>
        <v>0</v>
      </c>
      <c r="SNM53" s="775">
        <f t="shared" si="9112"/>
        <v>0</v>
      </c>
      <c r="SNN53" s="775">
        <f t="shared" ref="SNN53" si="9113">IF(OR(SNL26&lt;$C$18,SNL26&gt;($C$18+9)),0,IF($F$2=1,IF($F$53&lt;(INDEX($G$33:$AJ$33,MATCH($E$18,$G$31:$AJ$31))),SNL$28,SNL$38),SNL$28))</f>
        <v>0</v>
      </c>
      <c r="SNO53" s="775">
        <f t="shared" ref="SNO53:SNP53" si="9114">IF(OR(SNM26&lt;$C$18,SNM26&gt;($C$18+9)),0,IF($F$2=1,IF($F$53&lt;(INDEX($G$33:$AJ$33,MATCH($E$18,$G$31:$AJ$31))),SNM$28,SNM$38),SNM$28))</f>
        <v>0</v>
      </c>
      <c r="SNP53" s="775">
        <f t="shared" si="9114"/>
        <v>0</v>
      </c>
      <c r="SNQ53" s="775">
        <f t="shared" ref="SNQ53" si="9115">IF(OR(SNO26&lt;$C$18,SNO26&gt;($C$18+9)),0,IF($F$2=1,IF($F$53&lt;(INDEX($G$33:$AJ$33,MATCH($E$18,$G$31:$AJ$31))),SNO$28,SNO$38),SNO$28))</f>
        <v>0</v>
      </c>
      <c r="SNR53" s="775">
        <f t="shared" ref="SNR53:SNS53" si="9116">IF(OR(SNP26&lt;$C$18,SNP26&gt;($C$18+9)),0,IF($F$2=1,IF($F$53&lt;(INDEX($G$33:$AJ$33,MATCH($E$18,$G$31:$AJ$31))),SNP$28,SNP$38),SNP$28))</f>
        <v>0</v>
      </c>
      <c r="SNS53" s="775">
        <f t="shared" si="9116"/>
        <v>0</v>
      </c>
      <c r="SNT53" s="775">
        <f t="shared" ref="SNT53" si="9117">IF(OR(SNR26&lt;$C$18,SNR26&gt;($C$18+9)),0,IF($F$2=1,IF($F$53&lt;(INDEX($G$33:$AJ$33,MATCH($E$18,$G$31:$AJ$31))),SNR$28,SNR$38),SNR$28))</f>
        <v>0</v>
      </c>
      <c r="SNU53" s="775">
        <f t="shared" ref="SNU53:SNV53" si="9118">IF(OR(SNS26&lt;$C$18,SNS26&gt;($C$18+9)),0,IF($F$2=1,IF($F$53&lt;(INDEX($G$33:$AJ$33,MATCH($E$18,$G$31:$AJ$31))),SNS$28,SNS$38),SNS$28))</f>
        <v>0</v>
      </c>
      <c r="SNV53" s="775">
        <f t="shared" si="9118"/>
        <v>0</v>
      </c>
      <c r="SNW53" s="775">
        <f t="shared" ref="SNW53" si="9119">IF(OR(SNU26&lt;$C$18,SNU26&gt;($C$18+9)),0,IF($F$2=1,IF($F$53&lt;(INDEX($G$33:$AJ$33,MATCH($E$18,$G$31:$AJ$31))),SNU$28,SNU$38),SNU$28))</f>
        <v>0</v>
      </c>
      <c r="SNX53" s="775">
        <f t="shared" ref="SNX53:SNY53" si="9120">IF(OR(SNV26&lt;$C$18,SNV26&gt;($C$18+9)),0,IF($F$2=1,IF($F$53&lt;(INDEX($G$33:$AJ$33,MATCH($E$18,$G$31:$AJ$31))),SNV$28,SNV$38),SNV$28))</f>
        <v>0</v>
      </c>
      <c r="SNY53" s="775">
        <f t="shared" si="9120"/>
        <v>0</v>
      </c>
      <c r="SNZ53" s="775">
        <f t="shared" ref="SNZ53" si="9121">IF(OR(SNX26&lt;$C$18,SNX26&gt;($C$18+9)),0,IF($F$2=1,IF($F$53&lt;(INDEX($G$33:$AJ$33,MATCH($E$18,$G$31:$AJ$31))),SNX$28,SNX$38),SNX$28))</f>
        <v>0</v>
      </c>
      <c r="SOA53" s="775">
        <f t="shared" ref="SOA53:SOB53" si="9122">IF(OR(SNY26&lt;$C$18,SNY26&gt;($C$18+9)),0,IF($F$2=1,IF($F$53&lt;(INDEX($G$33:$AJ$33,MATCH($E$18,$G$31:$AJ$31))),SNY$28,SNY$38),SNY$28))</f>
        <v>0</v>
      </c>
      <c r="SOB53" s="775">
        <f t="shared" si="9122"/>
        <v>0</v>
      </c>
      <c r="SOC53" s="775">
        <f t="shared" ref="SOC53" si="9123">IF(OR(SOA26&lt;$C$18,SOA26&gt;($C$18+9)),0,IF($F$2=1,IF($F$53&lt;(INDEX($G$33:$AJ$33,MATCH($E$18,$G$31:$AJ$31))),SOA$28,SOA$38),SOA$28))</f>
        <v>0</v>
      </c>
      <c r="SOD53" s="775">
        <f t="shared" ref="SOD53:SOE53" si="9124">IF(OR(SOB26&lt;$C$18,SOB26&gt;($C$18+9)),0,IF($F$2=1,IF($F$53&lt;(INDEX($G$33:$AJ$33,MATCH($E$18,$G$31:$AJ$31))),SOB$28,SOB$38),SOB$28))</f>
        <v>0</v>
      </c>
      <c r="SOE53" s="775">
        <f t="shared" si="9124"/>
        <v>0</v>
      </c>
      <c r="SOF53" s="775">
        <f t="shared" ref="SOF53" si="9125">IF(OR(SOD26&lt;$C$18,SOD26&gt;($C$18+9)),0,IF($F$2=1,IF($F$53&lt;(INDEX($G$33:$AJ$33,MATCH($E$18,$G$31:$AJ$31))),SOD$28,SOD$38),SOD$28))</f>
        <v>0</v>
      </c>
      <c r="SOG53" s="775">
        <f t="shared" ref="SOG53:SOH53" si="9126">IF(OR(SOE26&lt;$C$18,SOE26&gt;($C$18+9)),0,IF($F$2=1,IF($F$53&lt;(INDEX($G$33:$AJ$33,MATCH($E$18,$G$31:$AJ$31))),SOE$28,SOE$38),SOE$28))</f>
        <v>0</v>
      </c>
      <c r="SOH53" s="775">
        <f t="shared" si="9126"/>
        <v>0</v>
      </c>
      <c r="SOI53" s="775">
        <f t="shared" ref="SOI53" si="9127">IF(OR(SOG26&lt;$C$18,SOG26&gt;($C$18+9)),0,IF($F$2=1,IF($F$53&lt;(INDEX($G$33:$AJ$33,MATCH($E$18,$G$31:$AJ$31))),SOG$28,SOG$38),SOG$28))</f>
        <v>0</v>
      </c>
      <c r="SOJ53" s="775">
        <f t="shared" ref="SOJ53:SOK53" si="9128">IF(OR(SOH26&lt;$C$18,SOH26&gt;($C$18+9)),0,IF($F$2=1,IF($F$53&lt;(INDEX($G$33:$AJ$33,MATCH($E$18,$G$31:$AJ$31))),SOH$28,SOH$38),SOH$28))</f>
        <v>0</v>
      </c>
      <c r="SOK53" s="775">
        <f t="shared" si="9128"/>
        <v>0</v>
      </c>
      <c r="SOL53" s="775">
        <f t="shared" ref="SOL53" si="9129">IF(OR(SOJ26&lt;$C$18,SOJ26&gt;($C$18+9)),0,IF($F$2=1,IF($F$53&lt;(INDEX($G$33:$AJ$33,MATCH($E$18,$G$31:$AJ$31))),SOJ$28,SOJ$38),SOJ$28))</f>
        <v>0</v>
      </c>
      <c r="SOM53" s="775">
        <f t="shared" ref="SOM53:SON53" si="9130">IF(OR(SOK26&lt;$C$18,SOK26&gt;($C$18+9)),0,IF($F$2=1,IF($F$53&lt;(INDEX($G$33:$AJ$33,MATCH($E$18,$G$31:$AJ$31))),SOK$28,SOK$38),SOK$28))</f>
        <v>0</v>
      </c>
      <c r="SON53" s="775">
        <f t="shared" si="9130"/>
        <v>0</v>
      </c>
      <c r="SOO53" s="775">
        <f t="shared" ref="SOO53" si="9131">IF(OR(SOM26&lt;$C$18,SOM26&gt;($C$18+9)),0,IF($F$2=1,IF($F$53&lt;(INDEX($G$33:$AJ$33,MATCH($E$18,$G$31:$AJ$31))),SOM$28,SOM$38),SOM$28))</f>
        <v>0</v>
      </c>
      <c r="SOP53" s="775">
        <f t="shared" ref="SOP53:SOQ53" si="9132">IF(OR(SON26&lt;$C$18,SON26&gt;($C$18+9)),0,IF($F$2=1,IF($F$53&lt;(INDEX($G$33:$AJ$33,MATCH($E$18,$G$31:$AJ$31))),SON$28,SON$38),SON$28))</f>
        <v>0</v>
      </c>
      <c r="SOQ53" s="775">
        <f t="shared" si="9132"/>
        <v>0</v>
      </c>
      <c r="SOR53" s="775">
        <f t="shared" ref="SOR53" si="9133">IF(OR(SOP26&lt;$C$18,SOP26&gt;($C$18+9)),0,IF($F$2=1,IF($F$53&lt;(INDEX($G$33:$AJ$33,MATCH($E$18,$G$31:$AJ$31))),SOP$28,SOP$38),SOP$28))</f>
        <v>0</v>
      </c>
      <c r="SOS53" s="775">
        <f t="shared" ref="SOS53:SOT53" si="9134">IF(OR(SOQ26&lt;$C$18,SOQ26&gt;($C$18+9)),0,IF($F$2=1,IF($F$53&lt;(INDEX($G$33:$AJ$33,MATCH($E$18,$G$31:$AJ$31))),SOQ$28,SOQ$38),SOQ$28))</f>
        <v>0</v>
      </c>
      <c r="SOT53" s="775">
        <f t="shared" si="9134"/>
        <v>0</v>
      </c>
      <c r="SOU53" s="775">
        <f t="shared" ref="SOU53" si="9135">IF(OR(SOS26&lt;$C$18,SOS26&gt;($C$18+9)),0,IF($F$2=1,IF($F$53&lt;(INDEX($G$33:$AJ$33,MATCH($E$18,$G$31:$AJ$31))),SOS$28,SOS$38),SOS$28))</f>
        <v>0</v>
      </c>
      <c r="SOV53" s="775">
        <f t="shared" ref="SOV53:SOW53" si="9136">IF(OR(SOT26&lt;$C$18,SOT26&gt;($C$18+9)),0,IF($F$2=1,IF($F$53&lt;(INDEX($G$33:$AJ$33,MATCH($E$18,$G$31:$AJ$31))),SOT$28,SOT$38),SOT$28))</f>
        <v>0</v>
      </c>
      <c r="SOW53" s="775">
        <f t="shared" si="9136"/>
        <v>0</v>
      </c>
      <c r="SOX53" s="775">
        <f t="shared" ref="SOX53" si="9137">IF(OR(SOV26&lt;$C$18,SOV26&gt;($C$18+9)),0,IF($F$2=1,IF($F$53&lt;(INDEX($G$33:$AJ$33,MATCH($E$18,$G$31:$AJ$31))),SOV$28,SOV$38),SOV$28))</f>
        <v>0</v>
      </c>
      <c r="SOY53" s="775">
        <f t="shared" ref="SOY53:SOZ53" si="9138">IF(OR(SOW26&lt;$C$18,SOW26&gt;($C$18+9)),0,IF($F$2=1,IF($F$53&lt;(INDEX($G$33:$AJ$33,MATCH($E$18,$G$31:$AJ$31))),SOW$28,SOW$38),SOW$28))</f>
        <v>0</v>
      </c>
      <c r="SOZ53" s="775">
        <f t="shared" si="9138"/>
        <v>0</v>
      </c>
      <c r="SPA53" s="775">
        <f t="shared" ref="SPA53" si="9139">IF(OR(SOY26&lt;$C$18,SOY26&gt;($C$18+9)),0,IF($F$2=1,IF($F$53&lt;(INDEX($G$33:$AJ$33,MATCH($E$18,$G$31:$AJ$31))),SOY$28,SOY$38),SOY$28))</f>
        <v>0</v>
      </c>
      <c r="SPB53" s="775">
        <f t="shared" ref="SPB53:SPC53" si="9140">IF(OR(SOZ26&lt;$C$18,SOZ26&gt;($C$18+9)),0,IF($F$2=1,IF($F$53&lt;(INDEX($G$33:$AJ$33,MATCH($E$18,$G$31:$AJ$31))),SOZ$28,SOZ$38),SOZ$28))</f>
        <v>0</v>
      </c>
      <c r="SPC53" s="775">
        <f t="shared" si="9140"/>
        <v>0</v>
      </c>
      <c r="SPD53" s="775">
        <f t="shared" ref="SPD53" si="9141">IF(OR(SPB26&lt;$C$18,SPB26&gt;($C$18+9)),0,IF($F$2=1,IF($F$53&lt;(INDEX($G$33:$AJ$33,MATCH($E$18,$G$31:$AJ$31))),SPB$28,SPB$38),SPB$28))</f>
        <v>0</v>
      </c>
      <c r="SPE53" s="775">
        <f t="shared" ref="SPE53:SPF53" si="9142">IF(OR(SPC26&lt;$C$18,SPC26&gt;($C$18+9)),0,IF($F$2=1,IF($F$53&lt;(INDEX($G$33:$AJ$33,MATCH($E$18,$G$31:$AJ$31))),SPC$28,SPC$38),SPC$28))</f>
        <v>0</v>
      </c>
      <c r="SPF53" s="775">
        <f t="shared" si="9142"/>
        <v>0</v>
      </c>
      <c r="SPG53" s="775">
        <f t="shared" ref="SPG53" si="9143">IF(OR(SPE26&lt;$C$18,SPE26&gt;($C$18+9)),0,IF($F$2=1,IF($F$53&lt;(INDEX($G$33:$AJ$33,MATCH($E$18,$G$31:$AJ$31))),SPE$28,SPE$38),SPE$28))</f>
        <v>0</v>
      </c>
      <c r="SPH53" s="775">
        <f t="shared" ref="SPH53:SPI53" si="9144">IF(OR(SPF26&lt;$C$18,SPF26&gt;($C$18+9)),0,IF($F$2=1,IF($F$53&lt;(INDEX($G$33:$AJ$33,MATCH($E$18,$G$31:$AJ$31))),SPF$28,SPF$38),SPF$28))</f>
        <v>0</v>
      </c>
      <c r="SPI53" s="775">
        <f t="shared" si="9144"/>
        <v>0</v>
      </c>
      <c r="SPJ53" s="775">
        <f t="shared" ref="SPJ53" si="9145">IF(OR(SPH26&lt;$C$18,SPH26&gt;($C$18+9)),0,IF($F$2=1,IF($F$53&lt;(INDEX($G$33:$AJ$33,MATCH($E$18,$G$31:$AJ$31))),SPH$28,SPH$38),SPH$28))</f>
        <v>0</v>
      </c>
      <c r="SPK53" s="775">
        <f t="shared" ref="SPK53:SPL53" si="9146">IF(OR(SPI26&lt;$C$18,SPI26&gt;($C$18+9)),0,IF($F$2=1,IF($F$53&lt;(INDEX($G$33:$AJ$33,MATCH($E$18,$G$31:$AJ$31))),SPI$28,SPI$38),SPI$28))</f>
        <v>0</v>
      </c>
      <c r="SPL53" s="775">
        <f t="shared" si="9146"/>
        <v>0</v>
      </c>
      <c r="SPM53" s="775">
        <f t="shared" ref="SPM53" si="9147">IF(OR(SPK26&lt;$C$18,SPK26&gt;($C$18+9)),0,IF($F$2=1,IF($F$53&lt;(INDEX($G$33:$AJ$33,MATCH($E$18,$G$31:$AJ$31))),SPK$28,SPK$38),SPK$28))</f>
        <v>0</v>
      </c>
      <c r="SPN53" s="775">
        <f t="shared" ref="SPN53:SPO53" si="9148">IF(OR(SPL26&lt;$C$18,SPL26&gt;($C$18+9)),0,IF($F$2=1,IF($F$53&lt;(INDEX($G$33:$AJ$33,MATCH($E$18,$G$31:$AJ$31))),SPL$28,SPL$38),SPL$28))</f>
        <v>0</v>
      </c>
      <c r="SPO53" s="775">
        <f t="shared" si="9148"/>
        <v>0</v>
      </c>
      <c r="SPP53" s="775">
        <f t="shared" ref="SPP53" si="9149">IF(OR(SPN26&lt;$C$18,SPN26&gt;($C$18+9)),0,IF($F$2=1,IF($F$53&lt;(INDEX($G$33:$AJ$33,MATCH($E$18,$G$31:$AJ$31))),SPN$28,SPN$38),SPN$28))</f>
        <v>0</v>
      </c>
      <c r="SPQ53" s="775">
        <f t="shared" ref="SPQ53:SPR53" si="9150">IF(OR(SPO26&lt;$C$18,SPO26&gt;($C$18+9)),0,IF($F$2=1,IF($F$53&lt;(INDEX($G$33:$AJ$33,MATCH($E$18,$G$31:$AJ$31))),SPO$28,SPO$38),SPO$28))</f>
        <v>0</v>
      </c>
      <c r="SPR53" s="775">
        <f t="shared" si="9150"/>
        <v>0</v>
      </c>
      <c r="SPS53" s="775">
        <f t="shared" ref="SPS53" si="9151">IF(OR(SPQ26&lt;$C$18,SPQ26&gt;($C$18+9)),0,IF($F$2=1,IF($F$53&lt;(INDEX($G$33:$AJ$33,MATCH($E$18,$G$31:$AJ$31))),SPQ$28,SPQ$38),SPQ$28))</f>
        <v>0</v>
      </c>
      <c r="SPT53" s="775">
        <f t="shared" ref="SPT53:SPU53" si="9152">IF(OR(SPR26&lt;$C$18,SPR26&gt;($C$18+9)),0,IF($F$2=1,IF($F$53&lt;(INDEX($G$33:$AJ$33,MATCH($E$18,$G$31:$AJ$31))),SPR$28,SPR$38),SPR$28))</f>
        <v>0</v>
      </c>
      <c r="SPU53" s="775">
        <f t="shared" si="9152"/>
        <v>0</v>
      </c>
      <c r="SPV53" s="775">
        <f t="shared" ref="SPV53" si="9153">IF(OR(SPT26&lt;$C$18,SPT26&gt;($C$18+9)),0,IF($F$2=1,IF($F$53&lt;(INDEX($G$33:$AJ$33,MATCH($E$18,$G$31:$AJ$31))),SPT$28,SPT$38),SPT$28))</f>
        <v>0</v>
      </c>
      <c r="SPW53" s="775">
        <f t="shared" ref="SPW53:SPX53" si="9154">IF(OR(SPU26&lt;$C$18,SPU26&gt;($C$18+9)),0,IF($F$2=1,IF($F$53&lt;(INDEX($G$33:$AJ$33,MATCH($E$18,$G$31:$AJ$31))),SPU$28,SPU$38),SPU$28))</f>
        <v>0</v>
      </c>
      <c r="SPX53" s="775">
        <f t="shared" si="9154"/>
        <v>0</v>
      </c>
      <c r="SPY53" s="775">
        <f t="shared" ref="SPY53" si="9155">IF(OR(SPW26&lt;$C$18,SPW26&gt;($C$18+9)),0,IF($F$2=1,IF($F$53&lt;(INDEX($G$33:$AJ$33,MATCH($E$18,$G$31:$AJ$31))),SPW$28,SPW$38),SPW$28))</f>
        <v>0</v>
      </c>
      <c r="SPZ53" s="775">
        <f t="shared" ref="SPZ53:SQA53" si="9156">IF(OR(SPX26&lt;$C$18,SPX26&gt;($C$18+9)),0,IF($F$2=1,IF($F$53&lt;(INDEX($G$33:$AJ$33,MATCH($E$18,$G$31:$AJ$31))),SPX$28,SPX$38),SPX$28))</f>
        <v>0</v>
      </c>
      <c r="SQA53" s="775">
        <f t="shared" si="9156"/>
        <v>0</v>
      </c>
      <c r="SQB53" s="775">
        <f t="shared" ref="SQB53" si="9157">IF(OR(SPZ26&lt;$C$18,SPZ26&gt;($C$18+9)),0,IF($F$2=1,IF($F$53&lt;(INDEX($G$33:$AJ$33,MATCH($E$18,$G$31:$AJ$31))),SPZ$28,SPZ$38),SPZ$28))</f>
        <v>0</v>
      </c>
      <c r="SQC53" s="775">
        <f t="shared" ref="SQC53:SQD53" si="9158">IF(OR(SQA26&lt;$C$18,SQA26&gt;($C$18+9)),0,IF($F$2=1,IF($F$53&lt;(INDEX($G$33:$AJ$33,MATCH($E$18,$G$31:$AJ$31))),SQA$28,SQA$38),SQA$28))</f>
        <v>0</v>
      </c>
      <c r="SQD53" s="775">
        <f t="shared" si="9158"/>
        <v>0</v>
      </c>
      <c r="SQE53" s="775">
        <f t="shared" ref="SQE53" si="9159">IF(OR(SQC26&lt;$C$18,SQC26&gt;($C$18+9)),0,IF($F$2=1,IF($F$53&lt;(INDEX($G$33:$AJ$33,MATCH($E$18,$G$31:$AJ$31))),SQC$28,SQC$38),SQC$28))</f>
        <v>0</v>
      </c>
      <c r="SQF53" s="775">
        <f t="shared" ref="SQF53:SQG53" si="9160">IF(OR(SQD26&lt;$C$18,SQD26&gt;($C$18+9)),0,IF($F$2=1,IF($F$53&lt;(INDEX($G$33:$AJ$33,MATCH($E$18,$G$31:$AJ$31))),SQD$28,SQD$38),SQD$28))</f>
        <v>0</v>
      </c>
      <c r="SQG53" s="775">
        <f t="shared" si="9160"/>
        <v>0</v>
      </c>
      <c r="SQH53" s="775">
        <f t="shared" ref="SQH53" si="9161">IF(OR(SQF26&lt;$C$18,SQF26&gt;($C$18+9)),0,IF($F$2=1,IF($F$53&lt;(INDEX($G$33:$AJ$33,MATCH($E$18,$G$31:$AJ$31))),SQF$28,SQF$38),SQF$28))</f>
        <v>0</v>
      </c>
      <c r="SQI53" s="775">
        <f t="shared" ref="SQI53:SQJ53" si="9162">IF(OR(SQG26&lt;$C$18,SQG26&gt;($C$18+9)),0,IF($F$2=1,IF($F$53&lt;(INDEX($G$33:$AJ$33,MATCH($E$18,$G$31:$AJ$31))),SQG$28,SQG$38),SQG$28))</f>
        <v>0</v>
      </c>
      <c r="SQJ53" s="775">
        <f t="shared" si="9162"/>
        <v>0</v>
      </c>
      <c r="SQK53" s="775">
        <f t="shared" ref="SQK53" si="9163">IF(OR(SQI26&lt;$C$18,SQI26&gt;($C$18+9)),0,IF($F$2=1,IF($F$53&lt;(INDEX($G$33:$AJ$33,MATCH($E$18,$G$31:$AJ$31))),SQI$28,SQI$38),SQI$28))</f>
        <v>0</v>
      </c>
      <c r="SQL53" s="775">
        <f t="shared" ref="SQL53:SQM53" si="9164">IF(OR(SQJ26&lt;$C$18,SQJ26&gt;($C$18+9)),0,IF($F$2=1,IF($F$53&lt;(INDEX($G$33:$AJ$33,MATCH($E$18,$G$31:$AJ$31))),SQJ$28,SQJ$38),SQJ$28))</f>
        <v>0</v>
      </c>
      <c r="SQM53" s="775">
        <f t="shared" si="9164"/>
        <v>0</v>
      </c>
      <c r="SQN53" s="775">
        <f t="shared" ref="SQN53" si="9165">IF(OR(SQL26&lt;$C$18,SQL26&gt;($C$18+9)),0,IF($F$2=1,IF($F$53&lt;(INDEX($G$33:$AJ$33,MATCH($E$18,$G$31:$AJ$31))),SQL$28,SQL$38),SQL$28))</f>
        <v>0</v>
      </c>
      <c r="SQO53" s="775">
        <f t="shared" ref="SQO53:SQP53" si="9166">IF(OR(SQM26&lt;$C$18,SQM26&gt;($C$18+9)),0,IF($F$2=1,IF($F$53&lt;(INDEX($G$33:$AJ$33,MATCH($E$18,$G$31:$AJ$31))),SQM$28,SQM$38),SQM$28))</f>
        <v>0</v>
      </c>
      <c r="SQP53" s="775">
        <f t="shared" si="9166"/>
        <v>0</v>
      </c>
      <c r="SQQ53" s="775">
        <f t="shared" ref="SQQ53" si="9167">IF(OR(SQO26&lt;$C$18,SQO26&gt;($C$18+9)),0,IF($F$2=1,IF($F$53&lt;(INDEX($G$33:$AJ$33,MATCH($E$18,$G$31:$AJ$31))),SQO$28,SQO$38),SQO$28))</f>
        <v>0</v>
      </c>
      <c r="SQR53" s="775">
        <f t="shared" ref="SQR53:SQS53" si="9168">IF(OR(SQP26&lt;$C$18,SQP26&gt;($C$18+9)),0,IF($F$2=1,IF($F$53&lt;(INDEX($G$33:$AJ$33,MATCH($E$18,$G$31:$AJ$31))),SQP$28,SQP$38),SQP$28))</f>
        <v>0</v>
      </c>
      <c r="SQS53" s="775">
        <f t="shared" si="9168"/>
        <v>0</v>
      </c>
      <c r="SQT53" s="775">
        <f t="shared" ref="SQT53" si="9169">IF(OR(SQR26&lt;$C$18,SQR26&gt;($C$18+9)),0,IF($F$2=1,IF($F$53&lt;(INDEX($G$33:$AJ$33,MATCH($E$18,$G$31:$AJ$31))),SQR$28,SQR$38),SQR$28))</f>
        <v>0</v>
      </c>
      <c r="SQU53" s="775">
        <f t="shared" ref="SQU53:SQV53" si="9170">IF(OR(SQS26&lt;$C$18,SQS26&gt;($C$18+9)),0,IF($F$2=1,IF($F$53&lt;(INDEX($G$33:$AJ$33,MATCH($E$18,$G$31:$AJ$31))),SQS$28,SQS$38),SQS$28))</f>
        <v>0</v>
      </c>
      <c r="SQV53" s="775">
        <f t="shared" si="9170"/>
        <v>0</v>
      </c>
      <c r="SQW53" s="775">
        <f t="shared" ref="SQW53" si="9171">IF(OR(SQU26&lt;$C$18,SQU26&gt;($C$18+9)),0,IF($F$2=1,IF($F$53&lt;(INDEX($G$33:$AJ$33,MATCH($E$18,$G$31:$AJ$31))),SQU$28,SQU$38),SQU$28))</f>
        <v>0</v>
      </c>
      <c r="SQX53" s="775">
        <f t="shared" ref="SQX53:SQY53" si="9172">IF(OR(SQV26&lt;$C$18,SQV26&gt;($C$18+9)),0,IF($F$2=1,IF($F$53&lt;(INDEX($G$33:$AJ$33,MATCH($E$18,$G$31:$AJ$31))),SQV$28,SQV$38),SQV$28))</f>
        <v>0</v>
      </c>
      <c r="SQY53" s="775">
        <f t="shared" si="9172"/>
        <v>0</v>
      </c>
      <c r="SQZ53" s="775">
        <f t="shared" ref="SQZ53" si="9173">IF(OR(SQX26&lt;$C$18,SQX26&gt;($C$18+9)),0,IF($F$2=1,IF($F$53&lt;(INDEX($G$33:$AJ$33,MATCH($E$18,$G$31:$AJ$31))),SQX$28,SQX$38),SQX$28))</f>
        <v>0</v>
      </c>
      <c r="SRA53" s="775">
        <f t="shared" ref="SRA53:SRB53" si="9174">IF(OR(SQY26&lt;$C$18,SQY26&gt;($C$18+9)),0,IF($F$2=1,IF($F$53&lt;(INDEX($G$33:$AJ$33,MATCH($E$18,$G$31:$AJ$31))),SQY$28,SQY$38),SQY$28))</f>
        <v>0</v>
      </c>
      <c r="SRB53" s="775">
        <f t="shared" si="9174"/>
        <v>0</v>
      </c>
      <c r="SRC53" s="775">
        <f t="shared" ref="SRC53" si="9175">IF(OR(SRA26&lt;$C$18,SRA26&gt;($C$18+9)),0,IF($F$2=1,IF($F$53&lt;(INDEX($G$33:$AJ$33,MATCH($E$18,$G$31:$AJ$31))),SRA$28,SRA$38),SRA$28))</f>
        <v>0</v>
      </c>
      <c r="SRD53" s="775">
        <f t="shared" ref="SRD53:SRE53" si="9176">IF(OR(SRB26&lt;$C$18,SRB26&gt;($C$18+9)),0,IF($F$2=1,IF($F$53&lt;(INDEX($G$33:$AJ$33,MATCH($E$18,$G$31:$AJ$31))),SRB$28,SRB$38),SRB$28))</f>
        <v>0</v>
      </c>
      <c r="SRE53" s="775">
        <f t="shared" si="9176"/>
        <v>0</v>
      </c>
      <c r="SRF53" s="775">
        <f t="shared" ref="SRF53" si="9177">IF(OR(SRD26&lt;$C$18,SRD26&gt;($C$18+9)),0,IF($F$2=1,IF($F$53&lt;(INDEX($G$33:$AJ$33,MATCH($E$18,$G$31:$AJ$31))),SRD$28,SRD$38),SRD$28))</f>
        <v>0</v>
      </c>
      <c r="SRG53" s="775">
        <f t="shared" ref="SRG53:SRH53" si="9178">IF(OR(SRE26&lt;$C$18,SRE26&gt;($C$18+9)),0,IF($F$2=1,IF($F$53&lt;(INDEX($G$33:$AJ$33,MATCH($E$18,$G$31:$AJ$31))),SRE$28,SRE$38),SRE$28))</f>
        <v>0</v>
      </c>
      <c r="SRH53" s="775">
        <f t="shared" si="9178"/>
        <v>0</v>
      </c>
      <c r="SRI53" s="775">
        <f t="shared" ref="SRI53" si="9179">IF(OR(SRG26&lt;$C$18,SRG26&gt;($C$18+9)),0,IF($F$2=1,IF($F$53&lt;(INDEX($G$33:$AJ$33,MATCH($E$18,$G$31:$AJ$31))),SRG$28,SRG$38),SRG$28))</f>
        <v>0</v>
      </c>
      <c r="SRJ53" s="775">
        <f t="shared" ref="SRJ53:SRK53" si="9180">IF(OR(SRH26&lt;$C$18,SRH26&gt;($C$18+9)),0,IF($F$2=1,IF($F$53&lt;(INDEX($G$33:$AJ$33,MATCH($E$18,$G$31:$AJ$31))),SRH$28,SRH$38),SRH$28))</f>
        <v>0</v>
      </c>
      <c r="SRK53" s="775">
        <f t="shared" si="9180"/>
        <v>0</v>
      </c>
      <c r="SRL53" s="775">
        <f t="shared" ref="SRL53" si="9181">IF(OR(SRJ26&lt;$C$18,SRJ26&gt;($C$18+9)),0,IF($F$2=1,IF($F$53&lt;(INDEX($G$33:$AJ$33,MATCH($E$18,$G$31:$AJ$31))),SRJ$28,SRJ$38),SRJ$28))</f>
        <v>0</v>
      </c>
      <c r="SRM53" s="775">
        <f t="shared" ref="SRM53:SRN53" si="9182">IF(OR(SRK26&lt;$C$18,SRK26&gt;($C$18+9)),0,IF($F$2=1,IF($F$53&lt;(INDEX($G$33:$AJ$33,MATCH($E$18,$G$31:$AJ$31))),SRK$28,SRK$38),SRK$28))</f>
        <v>0</v>
      </c>
      <c r="SRN53" s="775">
        <f t="shared" si="9182"/>
        <v>0</v>
      </c>
      <c r="SRO53" s="775">
        <f t="shared" ref="SRO53" si="9183">IF(OR(SRM26&lt;$C$18,SRM26&gt;($C$18+9)),0,IF($F$2=1,IF($F$53&lt;(INDEX($G$33:$AJ$33,MATCH($E$18,$G$31:$AJ$31))),SRM$28,SRM$38),SRM$28))</f>
        <v>0</v>
      </c>
      <c r="SRP53" s="775">
        <f t="shared" ref="SRP53:SRQ53" si="9184">IF(OR(SRN26&lt;$C$18,SRN26&gt;($C$18+9)),0,IF($F$2=1,IF($F$53&lt;(INDEX($G$33:$AJ$33,MATCH($E$18,$G$31:$AJ$31))),SRN$28,SRN$38),SRN$28))</f>
        <v>0</v>
      </c>
      <c r="SRQ53" s="775">
        <f t="shared" si="9184"/>
        <v>0</v>
      </c>
      <c r="SRR53" s="775">
        <f t="shared" ref="SRR53" si="9185">IF(OR(SRP26&lt;$C$18,SRP26&gt;($C$18+9)),0,IF($F$2=1,IF($F$53&lt;(INDEX($G$33:$AJ$33,MATCH($E$18,$G$31:$AJ$31))),SRP$28,SRP$38),SRP$28))</f>
        <v>0</v>
      </c>
      <c r="SRS53" s="775">
        <f t="shared" ref="SRS53:SRT53" si="9186">IF(OR(SRQ26&lt;$C$18,SRQ26&gt;($C$18+9)),0,IF($F$2=1,IF($F$53&lt;(INDEX($G$33:$AJ$33,MATCH($E$18,$G$31:$AJ$31))),SRQ$28,SRQ$38),SRQ$28))</f>
        <v>0</v>
      </c>
      <c r="SRT53" s="775">
        <f t="shared" si="9186"/>
        <v>0</v>
      </c>
      <c r="SRU53" s="775">
        <f t="shared" ref="SRU53" si="9187">IF(OR(SRS26&lt;$C$18,SRS26&gt;($C$18+9)),0,IF($F$2=1,IF($F$53&lt;(INDEX($G$33:$AJ$33,MATCH($E$18,$G$31:$AJ$31))),SRS$28,SRS$38),SRS$28))</f>
        <v>0</v>
      </c>
      <c r="SRV53" s="775">
        <f t="shared" ref="SRV53:SRW53" si="9188">IF(OR(SRT26&lt;$C$18,SRT26&gt;($C$18+9)),0,IF($F$2=1,IF($F$53&lt;(INDEX($G$33:$AJ$33,MATCH($E$18,$G$31:$AJ$31))),SRT$28,SRT$38),SRT$28))</f>
        <v>0</v>
      </c>
      <c r="SRW53" s="775">
        <f t="shared" si="9188"/>
        <v>0</v>
      </c>
      <c r="SRX53" s="775">
        <f t="shared" ref="SRX53" si="9189">IF(OR(SRV26&lt;$C$18,SRV26&gt;($C$18+9)),0,IF($F$2=1,IF($F$53&lt;(INDEX($G$33:$AJ$33,MATCH($E$18,$G$31:$AJ$31))),SRV$28,SRV$38),SRV$28))</f>
        <v>0</v>
      </c>
      <c r="SRY53" s="775">
        <f t="shared" ref="SRY53:SRZ53" si="9190">IF(OR(SRW26&lt;$C$18,SRW26&gt;($C$18+9)),0,IF($F$2=1,IF($F$53&lt;(INDEX($G$33:$AJ$33,MATCH($E$18,$G$31:$AJ$31))),SRW$28,SRW$38),SRW$28))</f>
        <v>0</v>
      </c>
      <c r="SRZ53" s="775">
        <f t="shared" si="9190"/>
        <v>0</v>
      </c>
      <c r="SSA53" s="775">
        <f t="shared" ref="SSA53" si="9191">IF(OR(SRY26&lt;$C$18,SRY26&gt;($C$18+9)),0,IF($F$2=1,IF($F$53&lt;(INDEX($G$33:$AJ$33,MATCH($E$18,$G$31:$AJ$31))),SRY$28,SRY$38),SRY$28))</f>
        <v>0</v>
      </c>
      <c r="SSB53" s="775">
        <f t="shared" ref="SSB53:SSC53" si="9192">IF(OR(SRZ26&lt;$C$18,SRZ26&gt;($C$18+9)),0,IF($F$2=1,IF($F$53&lt;(INDEX($G$33:$AJ$33,MATCH($E$18,$G$31:$AJ$31))),SRZ$28,SRZ$38),SRZ$28))</f>
        <v>0</v>
      </c>
      <c r="SSC53" s="775">
        <f t="shared" si="9192"/>
        <v>0</v>
      </c>
      <c r="SSD53" s="775">
        <f t="shared" ref="SSD53" si="9193">IF(OR(SSB26&lt;$C$18,SSB26&gt;($C$18+9)),0,IF($F$2=1,IF($F$53&lt;(INDEX($G$33:$AJ$33,MATCH($E$18,$G$31:$AJ$31))),SSB$28,SSB$38),SSB$28))</f>
        <v>0</v>
      </c>
      <c r="SSE53" s="775">
        <f t="shared" ref="SSE53:SSF53" si="9194">IF(OR(SSC26&lt;$C$18,SSC26&gt;($C$18+9)),0,IF($F$2=1,IF($F$53&lt;(INDEX($G$33:$AJ$33,MATCH($E$18,$G$31:$AJ$31))),SSC$28,SSC$38),SSC$28))</f>
        <v>0</v>
      </c>
      <c r="SSF53" s="775">
        <f t="shared" si="9194"/>
        <v>0</v>
      </c>
      <c r="SSG53" s="775">
        <f t="shared" ref="SSG53" si="9195">IF(OR(SSE26&lt;$C$18,SSE26&gt;($C$18+9)),0,IF($F$2=1,IF($F$53&lt;(INDEX($G$33:$AJ$33,MATCH($E$18,$G$31:$AJ$31))),SSE$28,SSE$38),SSE$28))</f>
        <v>0</v>
      </c>
      <c r="SSH53" s="775">
        <f t="shared" ref="SSH53:SSI53" si="9196">IF(OR(SSF26&lt;$C$18,SSF26&gt;($C$18+9)),0,IF($F$2=1,IF($F$53&lt;(INDEX($G$33:$AJ$33,MATCH($E$18,$G$31:$AJ$31))),SSF$28,SSF$38),SSF$28))</f>
        <v>0</v>
      </c>
      <c r="SSI53" s="775">
        <f t="shared" si="9196"/>
        <v>0</v>
      </c>
      <c r="SSJ53" s="775">
        <f t="shared" ref="SSJ53" si="9197">IF(OR(SSH26&lt;$C$18,SSH26&gt;($C$18+9)),0,IF($F$2=1,IF($F$53&lt;(INDEX($G$33:$AJ$33,MATCH($E$18,$G$31:$AJ$31))),SSH$28,SSH$38),SSH$28))</f>
        <v>0</v>
      </c>
      <c r="SSK53" s="775">
        <f t="shared" ref="SSK53:SSL53" si="9198">IF(OR(SSI26&lt;$C$18,SSI26&gt;($C$18+9)),0,IF($F$2=1,IF($F$53&lt;(INDEX($G$33:$AJ$33,MATCH($E$18,$G$31:$AJ$31))),SSI$28,SSI$38),SSI$28))</f>
        <v>0</v>
      </c>
      <c r="SSL53" s="775">
        <f t="shared" si="9198"/>
        <v>0</v>
      </c>
      <c r="SSM53" s="775">
        <f t="shared" ref="SSM53" si="9199">IF(OR(SSK26&lt;$C$18,SSK26&gt;($C$18+9)),0,IF($F$2=1,IF($F$53&lt;(INDEX($G$33:$AJ$33,MATCH($E$18,$G$31:$AJ$31))),SSK$28,SSK$38),SSK$28))</f>
        <v>0</v>
      </c>
      <c r="SSN53" s="775">
        <f t="shared" ref="SSN53:SSO53" si="9200">IF(OR(SSL26&lt;$C$18,SSL26&gt;($C$18+9)),0,IF($F$2=1,IF($F$53&lt;(INDEX($G$33:$AJ$33,MATCH($E$18,$G$31:$AJ$31))),SSL$28,SSL$38),SSL$28))</f>
        <v>0</v>
      </c>
      <c r="SSO53" s="775">
        <f t="shared" si="9200"/>
        <v>0</v>
      </c>
      <c r="SSP53" s="775">
        <f t="shared" ref="SSP53" si="9201">IF(OR(SSN26&lt;$C$18,SSN26&gt;($C$18+9)),0,IF($F$2=1,IF($F$53&lt;(INDEX($G$33:$AJ$33,MATCH($E$18,$G$31:$AJ$31))),SSN$28,SSN$38),SSN$28))</f>
        <v>0</v>
      </c>
      <c r="SSQ53" s="775">
        <f t="shared" ref="SSQ53:SSR53" si="9202">IF(OR(SSO26&lt;$C$18,SSO26&gt;($C$18+9)),0,IF($F$2=1,IF($F$53&lt;(INDEX($G$33:$AJ$33,MATCH($E$18,$G$31:$AJ$31))),SSO$28,SSO$38),SSO$28))</f>
        <v>0</v>
      </c>
      <c r="SSR53" s="775">
        <f t="shared" si="9202"/>
        <v>0</v>
      </c>
      <c r="SSS53" s="775">
        <f t="shared" ref="SSS53" si="9203">IF(OR(SSQ26&lt;$C$18,SSQ26&gt;($C$18+9)),0,IF($F$2=1,IF($F$53&lt;(INDEX($G$33:$AJ$33,MATCH($E$18,$G$31:$AJ$31))),SSQ$28,SSQ$38),SSQ$28))</f>
        <v>0</v>
      </c>
      <c r="SST53" s="775">
        <f t="shared" ref="SST53:SSU53" si="9204">IF(OR(SSR26&lt;$C$18,SSR26&gt;($C$18+9)),0,IF($F$2=1,IF($F$53&lt;(INDEX($G$33:$AJ$33,MATCH($E$18,$G$31:$AJ$31))),SSR$28,SSR$38),SSR$28))</f>
        <v>0</v>
      </c>
      <c r="SSU53" s="775">
        <f t="shared" si="9204"/>
        <v>0</v>
      </c>
      <c r="SSV53" s="775">
        <f t="shared" ref="SSV53" si="9205">IF(OR(SST26&lt;$C$18,SST26&gt;($C$18+9)),0,IF($F$2=1,IF($F$53&lt;(INDEX($G$33:$AJ$33,MATCH($E$18,$G$31:$AJ$31))),SST$28,SST$38),SST$28))</f>
        <v>0</v>
      </c>
      <c r="SSW53" s="775">
        <f t="shared" ref="SSW53:SSX53" si="9206">IF(OR(SSU26&lt;$C$18,SSU26&gt;($C$18+9)),0,IF($F$2=1,IF($F$53&lt;(INDEX($G$33:$AJ$33,MATCH($E$18,$G$31:$AJ$31))),SSU$28,SSU$38),SSU$28))</f>
        <v>0</v>
      </c>
      <c r="SSX53" s="775">
        <f t="shared" si="9206"/>
        <v>0</v>
      </c>
      <c r="SSY53" s="775">
        <f t="shared" ref="SSY53" si="9207">IF(OR(SSW26&lt;$C$18,SSW26&gt;($C$18+9)),0,IF($F$2=1,IF($F$53&lt;(INDEX($G$33:$AJ$33,MATCH($E$18,$G$31:$AJ$31))),SSW$28,SSW$38),SSW$28))</f>
        <v>0</v>
      </c>
      <c r="SSZ53" s="775">
        <f t="shared" ref="SSZ53:STA53" si="9208">IF(OR(SSX26&lt;$C$18,SSX26&gt;($C$18+9)),0,IF($F$2=1,IF($F$53&lt;(INDEX($G$33:$AJ$33,MATCH($E$18,$G$31:$AJ$31))),SSX$28,SSX$38),SSX$28))</f>
        <v>0</v>
      </c>
      <c r="STA53" s="775">
        <f t="shared" si="9208"/>
        <v>0</v>
      </c>
      <c r="STB53" s="775">
        <f t="shared" ref="STB53" si="9209">IF(OR(SSZ26&lt;$C$18,SSZ26&gt;($C$18+9)),0,IF($F$2=1,IF($F$53&lt;(INDEX($G$33:$AJ$33,MATCH($E$18,$G$31:$AJ$31))),SSZ$28,SSZ$38),SSZ$28))</f>
        <v>0</v>
      </c>
      <c r="STC53" s="775">
        <f t="shared" ref="STC53:STD53" si="9210">IF(OR(STA26&lt;$C$18,STA26&gt;($C$18+9)),0,IF($F$2=1,IF($F$53&lt;(INDEX($G$33:$AJ$33,MATCH($E$18,$G$31:$AJ$31))),STA$28,STA$38),STA$28))</f>
        <v>0</v>
      </c>
      <c r="STD53" s="775">
        <f t="shared" si="9210"/>
        <v>0</v>
      </c>
      <c r="STE53" s="775">
        <f t="shared" ref="STE53" si="9211">IF(OR(STC26&lt;$C$18,STC26&gt;($C$18+9)),0,IF($F$2=1,IF($F$53&lt;(INDEX($G$33:$AJ$33,MATCH($E$18,$G$31:$AJ$31))),STC$28,STC$38),STC$28))</f>
        <v>0</v>
      </c>
      <c r="STF53" s="775">
        <f t="shared" ref="STF53:STG53" si="9212">IF(OR(STD26&lt;$C$18,STD26&gt;($C$18+9)),0,IF($F$2=1,IF($F$53&lt;(INDEX($G$33:$AJ$33,MATCH($E$18,$G$31:$AJ$31))),STD$28,STD$38),STD$28))</f>
        <v>0</v>
      </c>
      <c r="STG53" s="775">
        <f t="shared" si="9212"/>
        <v>0</v>
      </c>
      <c r="STH53" s="775">
        <f t="shared" ref="STH53" si="9213">IF(OR(STF26&lt;$C$18,STF26&gt;($C$18+9)),0,IF($F$2=1,IF($F$53&lt;(INDEX($G$33:$AJ$33,MATCH($E$18,$G$31:$AJ$31))),STF$28,STF$38),STF$28))</f>
        <v>0</v>
      </c>
      <c r="STI53" s="775">
        <f t="shared" ref="STI53:STJ53" si="9214">IF(OR(STG26&lt;$C$18,STG26&gt;($C$18+9)),0,IF($F$2=1,IF($F$53&lt;(INDEX($G$33:$AJ$33,MATCH($E$18,$G$31:$AJ$31))),STG$28,STG$38),STG$28))</f>
        <v>0</v>
      </c>
      <c r="STJ53" s="775">
        <f t="shared" si="9214"/>
        <v>0</v>
      </c>
      <c r="STK53" s="775">
        <f t="shared" ref="STK53" si="9215">IF(OR(STI26&lt;$C$18,STI26&gt;($C$18+9)),0,IF($F$2=1,IF($F$53&lt;(INDEX($G$33:$AJ$33,MATCH($E$18,$G$31:$AJ$31))),STI$28,STI$38),STI$28))</f>
        <v>0</v>
      </c>
      <c r="STL53" s="775">
        <f t="shared" ref="STL53:STM53" si="9216">IF(OR(STJ26&lt;$C$18,STJ26&gt;($C$18+9)),0,IF($F$2=1,IF($F$53&lt;(INDEX($G$33:$AJ$33,MATCH($E$18,$G$31:$AJ$31))),STJ$28,STJ$38),STJ$28))</f>
        <v>0</v>
      </c>
      <c r="STM53" s="775">
        <f t="shared" si="9216"/>
        <v>0</v>
      </c>
      <c r="STN53" s="775">
        <f t="shared" ref="STN53" si="9217">IF(OR(STL26&lt;$C$18,STL26&gt;($C$18+9)),0,IF($F$2=1,IF($F$53&lt;(INDEX($G$33:$AJ$33,MATCH($E$18,$G$31:$AJ$31))),STL$28,STL$38),STL$28))</f>
        <v>0</v>
      </c>
      <c r="STO53" s="775">
        <f t="shared" ref="STO53:STP53" si="9218">IF(OR(STM26&lt;$C$18,STM26&gt;($C$18+9)),0,IF($F$2=1,IF($F$53&lt;(INDEX($G$33:$AJ$33,MATCH($E$18,$G$31:$AJ$31))),STM$28,STM$38),STM$28))</f>
        <v>0</v>
      </c>
      <c r="STP53" s="775">
        <f t="shared" si="9218"/>
        <v>0</v>
      </c>
      <c r="STQ53" s="775">
        <f t="shared" ref="STQ53" si="9219">IF(OR(STO26&lt;$C$18,STO26&gt;($C$18+9)),0,IF($F$2=1,IF($F$53&lt;(INDEX($G$33:$AJ$33,MATCH($E$18,$G$31:$AJ$31))),STO$28,STO$38),STO$28))</f>
        <v>0</v>
      </c>
      <c r="STR53" s="775">
        <f t="shared" ref="STR53:STS53" si="9220">IF(OR(STP26&lt;$C$18,STP26&gt;($C$18+9)),0,IF($F$2=1,IF($F$53&lt;(INDEX($G$33:$AJ$33,MATCH($E$18,$G$31:$AJ$31))),STP$28,STP$38),STP$28))</f>
        <v>0</v>
      </c>
      <c r="STS53" s="775">
        <f t="shared" si="9220"/>
        <v>0</v>
      </c>
      <c r="STT53" s="775">
        <f t="shared" ref="STT53" si="9221">IF(OR(STR26&lt;$C$18,STR26&gt;($C$18+9)),0,IF($F$2=1,IF($F$53&lt;(INDEX($G$33:$AJ$33,MATCH($E$18,$G$31:$AJ$31))),STR$28,STR$38),STR$28))</f>
        <v>0</v>
      </c>
      <c r="STU53" s="775">
        <f t="shared" ref="STU53:STV53" si="9222">IF(OR(STS26&lt;$C$18,STS26&gt;($C$18+9)),0,IF($F$2=1,IF($F$53&lt;(INDEX($G$33:$AJ$33,MATCH($E$18,$G$31:$AJ$31))),STS$28,STS$38),STS$28))</f>
        <v>0</v>
      </c>
      <c r="STV53" s="775">
        <f t="shared" si="9222"/>
        <v>0</v>
      </c>
      <c r="STW53" s="775">
        <f t="shared" ref="STW53" si="9223">IF(OR(STU26&lt;$C$18,STU26&gt;($C$18+9)),0,IF($F$2=1,IF($F$53&lt;(INDEX($G$33:$AJ$33,MATCH($E$18,$G$31:$AJ$31))),STU$28,STU$38),STU$28))</f>
        <v>0</v>
      </c>
      <c r="STX53" s="775">
        <f t="shared" ref="STX53:STY53" si="9224">IF(OR(STV26&lt;$C$18,STV26&gt;($C$18+9)),0,IF($F$2=1,IF($F$53&lt;(INDEX($G$33:$AJ$33,MATCH($E$18,$G$31:$AJ$31))),STV$28,STV$38),STV$28))</f>
        <v>0</v>
      </c>
      <c r="STY53" s="775">
        <f t="shared" si="9224"/>
        <v>0</v>
      </c>
      <c r="STZ53" s="775">
        <f t="shared" ref="STZ53" si="9225">IF(OR(STX26&lt;$C$18,STX26&gt;($C$18+9)),0,IF($F$2=1,IF($F$53&lt;(INDEX($G$33:$AJ$33,MATCH($E$18,$G$31:$AJ$31))),STX$28,STX$38),STX$28))</f>
        <v>0</v>
      </c>
      <c r="SUA53" s="775">
        <f t="shared" ref="SUA53:SUB53" si="9226">IF(OR(STY26&lt;$C$18,STY26&gt;($C$18+9)),0,IF($F$2=1,IF($F$53&lt;(INDEX($G$33:$AJ$33,MATCH($E$18,$G$31:$AJ$31))),STY$28,STY$38),STY$28))</f>
        <v>0</v>
      </c>
      <c r="SUB53" s="775">
        <f t="shared" si="9226"/>
        <v>0</v>
      </c>
      <c r="SUC53" s="775">
        <f t="shared" ref="SUC53" si="9227">IF(OR(SUA26&lt;$C$18,SUA26&gt;($C$18+9)),0,IF($F$2=1,IF($F$53&lt;(INDEX($G$33:$AJ$33,MATCH($E$18,$G$31:$AJ$31))),SUA$28,SUA$38),SUA$28))</f>
        <v>0</v>
      </c>
      <c r="SUD53" s="775">
        <f t="shared" ref="SUD53:SUE53" si="9228">IF(OR(SUB26&lt;$C$18,SUB26&gt;($C$18+9)),0,IF($F$2=1,IF($F$53&lt;(INDEX($G$33:$AJ$33,MATCH($E$18,$G$31:$AJ$31))),SUB$28,SUB$38),SUB$28))</f>
        <v>0</v>
      </c>
      <c r="SUE53" s="775">
        <f t="shared" si="9228"/>
        <v>0</v>
      </c>
      <c r="SUF53" s="775">
        <f t="shared" ref="SUF53" si="9229">IF(OR(SUD26&lt;$C$18,SUD26&gt;($C$18+9)),0,IF($F$2=1,IF($F$53&lt;(INDEX($G$33:$AJ$33,MATCH($E$18,$G$31:$AJ$31))),SUD$28,SUD$38),SUD$28))</f>
        <v>0</v>
      </c>
      <c r="SUG53" s="775">
        <f t="shared" ref="SUG53:SUH53" si="9230">IF(OR(SUE26&lt;$C$18,SUE26&gt;($C$18+9)),0,IF($F$2=1,IF($F$53&lt;(INDEX($G$33:$AJ$33,MATCH($E$18,$G$31:$AJ$31))),SUE$28,SUE$38),SUE$28))</f>
        <v>0</v>
      </c>
      <c r="SUH53" s="775">
        <f t="shared" si="9230"/>
        <v>0</v>
      </c>
      <c r="SUI53" s="775">
        <f t="shared" ref="SUI53" si="9231">IF(OR(SUG26&lt;$C$18,SUG26&gt;($C$18+9)),0,IF($F$2=1,IF($F$53&lt;(INDEX($G$33:$AJ$33,MATCH($E$18,$G$31:$AJ$31))),SUG$28,SUG$38),SUG$28))</f>
        <v>0</v>
      </c>
      <c r="SUJ53" s="775">
        <f t="shared" ref="SUJ53:SUK53" si="9232">IF(OR(SUH26&lt;$C$18,SUH26&gt;($C$18+9)),0,IF($F$2=1,IF($F$53&lt;(INDEX($G$33:$AJ$33,MATCH($E$18,$G$31:$AJ$31))),SUH$28,SUH$38),SUH$28))</f>
        <v>0</v>
      </c>
      <c r="SUK53" s="775">
        <f t="shared" si="9232"/>
        <v>0</v>
      </c>
      <c r="SUL53" s="775">
        <f t="shared" ref="SUL53" si="9233">IF(OR(SUJ26&lt;$C$18,SUJ26&gt;($C$18+9)),0,IF($F$2=1,IF($F$53&lt;(INDEX($G$33:$AJ$33,MATCH($E$18,$G$31:$AJ$31))),SUJ$28,SUJ$38),SUJ$28))</f>
        <v>0</v>
      </c>
      <c r="SUM53" s="775">
        <f t="shared" ref="SUM53:SUN53" si="9234">IF(OR(SUK26&lt;$C$18,SUK26&gt;($C$18+9)),0,IF($F$2=1,IF($F$53&lt;(INDEX($G$33:$AJ$33,MATCH($E$18,$G$31:$AJ$31))),SUK$28,SUK$38),SUK$28))</f>
        <v>0</v>
      </c>
      <c r="SUN53" s="775">
        <f t="shared" si="9234"/>
        <v>0</v>
      </c>
      <c r="SUO53" s="775">
        <f t="shared" ref="SUO53" si="9235">IF(OR(SUM26&lt;$C$18,SUM26&gt;($C$18+9)),0,IF($F$2=1,IF($F$53&lt;(INDEX($G$33:$AJ$33,MATCH($E$18,$G$31:$AJ$31))),SUM$28,SUM$38),SUM$28))</f>
        <v>0</v>
      </c>
      <c r="SUP53" s="775">
        <f t="shared" ref="SUP53:SUQ53" si="9236">IF(OR(SUN26&lt;$C$18,SUN26&gt;($C$18+9)),0,IF($F$2=1,IF($F$53&lt;(INDEX($G$33:$AJ$33,MATCH($E$18,$G$31:$AJ$31))),SUN$28,SUN$38),SUN$28))</f>
        <v>0</v>
      </c>
      <c r="SUQ53" s="775">
        <f t="shared" si="9236"/>
        <v>0</v>
      </c>
      <c r="SUR53" s="775">
        <f t="shared" ref="SUR53" si="9237">IF(OR(SUP26&lt;$C$18,SUP26&gt;($C$18+9)),0,IF($F$2=1,IF($F$53&lt;(INDEX($G$33:$AJ$33,MATCH($E$18,$G$31:$AJ$31))),SUP$28,SUP$38),SUP$28))</f>
        <v>0</v>
      </c>
      <c r="SUS53" s="775">
        <f t="shared" ref="SUS53:SUT53" si="9238">IF(OR(SUQ26&lt;$C$18,SUQ26&gt;($C$18+9)),0,IF($F$2=1,IF($F$53&lt;(INDEX($G$33:$AJ$33,MATCH($E$18,$G$31:$AJ$31))),SUQ$28,SUQ$38),SUQ$28))</f>
        <v>0</v>
      </c>
      <c r="SUT53" s="775">
        <f t="shared" si="9238"/>
        <v>0</v>
      </c>
      <c r="SUU53" s="775">
        <f t="shared" ref="SUU53" si="9239">IF(OR(SUS26&lt;$C$18,SUS26&gt;($C$18+9)),0,IF($F$2=1,IF($F$53&lt;(INDEX($G$33:$AJ$33,MATCH($E$18,$G$31:$AJ$31))),SUS$28,SUS$38),SUS$28))</f>
        <v>0</v>
      </c>
      <c r="SUV53" s="775">
        <f t="shared" ref="SUV53:SUW53" si="9240">IF(OR(SUT26&lt;$C$18,SUT26&gt;($C$18+9)),0,IF($F$2=1,IF($F$53&lt;(INDEX($G$33:$AJ$33,MATCH($E$18,$G$31:$AJ$31))),SUT$28,SUT$38),SUT$28))</f>
        <v>0</v>
      </c>
      <c r="SUW53" s="775">
        <f t="shared" si="9240"/>
        <v>0</v>
      </c>
      <c r="SUX53" s="775">
        <f t="shared" ref="SUX53" si="9241">IF(OR(SUV26&lt;$C$18,SUV26&gt;($C$18+9)),0,IF($F$2=1,IF($F$53&lt;(INDEX($G$33:$AJ$33,MATCH($E$18,$G$31:$AJ$31))),SUV$28,SUV$38),SUV$28))</f>
        <v>0</v>
      </c>
      <c r="SUY53" s="775">
        <f t="shared" ref="SUY53:SUZ53" si="9242">IF(OR(SUW26&lt;$C$18,SUW26&gt;($C$18+9)),0,IF($F$2=1,IF($F$53&lt;(INDEX($G$33:$AJ$33,MATCH($E$18,$G$31:$AJ$31))),SUW$28,SUW$38),SUW$28))</f>
        <v>0</v>
      </c>
      <c r="SUZ53" s="775">
        <f t="shared" si="9242"/>
        <v>0</v>
      </c>
      <c r="SVA53" s="775">
        <f t="shared" ref="SVA53" si="9243">IF(OR(SUY26&lt;$C$18,SUY26&gt;($C$18+9)),0,IF($F$2=1,IF($F$53&lt;(INDEX($G$33:$AJ$33,MATCH($E$18,$G$31:$AJ$31))),SUY$28,SUY$38),SUY$28))</f>
        <v>0</v>
      </c>
      <c r="SVB53" s="775">
        <f t="shared" ref="SVB53:SVC53" si="9244">IF(OR(SUZ26&lt;$C$18,SUZ26&gt;($C$18+9)),0,IF($F$2=1,IF($F$53&lt;(INDEX($G$33:$AJ$33,MATCH($E$18,$G$31:$AJ$31))),SUZ$28,SUZ$38),SUZ$28))</f>
        <v>0</v>
      </c>
      <c r="SVC53" s="775">
        <f t="shared" si="9244"/>
        <v>0</v>
      </c>
      <c r="SVD53" s="775">
        <f t="shared" ref="SVD53" si="9245">IF(OR(SVB26&lt;$C$18,SVB26&gt;($C$18+9)),0,IF($F$2=1,IF($F$53&lt;(INDEX($G$33:$AJ$33,MATCH($E$18,$G$31:$AJ$31))),SVB$28,SVB$38),SVB$28))</f>
        <v>0</v>
      </c>
      <c r="SVE53" s="775">
        <f t="shared" ref="SVE53:SVF53" si="9246">IF(OR(SVC26&lt;$C$18,SVC26&gt;($C$18+9)),0,IF($F$2=1,IF($F$53&lt;(INDEX($G$33:$AJ$33,MATCH($E$18,$G$31:$AJ$31))),SVC$28,SVC$38),SVC$28))</f>
        <v>0</v>
      </c>
      <c r="SVF53" s="775">
        <f t="shared" si="9246"/>
        <v>0</v>
      </c>
      <c r="SVG53" s="775">
        <f t="shared" ref="SVG53" si="9247">IF(OR(SVE26&lt;$C$18,SVE26&gt;($C$18+9)),0,IF($F$2=1,IF($F$53&lt;(INDEX($G$33:$AJ$33,MATCH($E$18,$G$31:$AJ$31))),SVE$28,SVE$38),SVE$28))</f>
        <v>0</v>
      </c>
      <c r="SVH53" s="775">
        <f t="shared" ref="SVH53:SVI53" si="9248">IF(OR(SVF26&lt;$C$18,SVF26&gt;($C$18+9)),0,IF($F$2=1,IF($F$53&lt;(INDEX($G$33:$AJ$33,MATCH($E$18,$G$31:$AJ$31))),SVF$28,SVF$38),SVF$28))</f>
        <v>0</v>
      </c>
      <c r="SVI53" s="775">
        <f t="shared" si="9248"/>
        <v>0</v>
      </c>
      <c r="SVJ53" s="775">
        <f t="shared" ref="SVJ53" si="9249">IF(OR(SVH26&lt;$C$18,SVH26&gt;($C$18+9)),0,IF($F$2=1,IF($F$53&lt;(INDEX($G$33:$AJ$33,MATCH($E$18,$G$31:$AJ$31))),SVH$28,SVH$38),SVH$28))</f>
        <v>0</v>
      </c>
      <c r="SVK53" s="775">
        <f t="shared" ref="SVK53:SVL53" si="9250">IF(OR(SVI26&lt;$C$18,SVI26&gt;($C$18+9)),0,IF($F$2=1,IF($F$53&lt;(INDEX($G$33:$AJ$33,MATCH($E$18,$G$31:$AJ$31))),SVI$28,SVI$38),SVI$28))</f>
        <v>0</v>
      </c>
      <c r="SVL53" s="775">
        <f t="shared" si="9250"/>
        <v>0</v>
      </c>
      <c r="SVM53" s="775">
        <f t="shared" ref="SVM53" si="9251">IF(OR(SVK26&lt;$C$18,SVK26&gt;($C$18+9)),0,IF($F$2=1,IF($F$53&lt;(INDEX($G$33:$AJ$33,MATCH($E$18,$G$31:$AJ$31))),SVK$28,SVK$38),SVK$28))</f>
        <v>0</v>
      </c>
      <c r="SVN53" s="775">
        <f t="shared" ref="SVN53:SVO53" si="9252">IF(OR(SVL26&lt;$C$18,SVL26&gt;($C$18+9)),0,IF($F$2=1,IF($F$53&lt;(INDEX($G$33:$AJ$33,MATCH($E$18,$G$31:$AJ$31))),SVL$28,SVL$38),SVL$28))</f>
        <v>0</v>
      </c>
      <c r="SVO53" s="775">
        <f t="shared" si="9252"/>
        <v>0</v>
      </c>
      <c r="SVP53" s="775">
        <f t="shared" ref="SVP53" si="9253">IF(OR(SVN26&lt;$C$18,SVN26&gt;($C$18+9)),0,IF($F$2=1,IF($F$53&lt;(INDEX($G$33:$AJ$33,MATCH($E$18,$G$31:$AJ$31))),SVN$28,SVN$38),SVN$28))</f>
        <v>0</v>
      </c>
      <c r="SVQ53" s="775">
        <f t="shared" ref="SVQ53:SVR53" si="9254">IF(OR(SVO26&lt;$C$18,SVO26&gt;($C$18+9)),0,IF($F$2=1,IF($F$53&lt;(INDEX($G$33:$AJ$33,MATCH($E$18,$G$31:$AJ$31))),SVO$28,SVO$38),SVO$28))</f>
        <v>0</v>
      </c>
      <c r="SVR53" s="775">
        <f t="shared" si="9254"/>
        <v>0</v>
      </c>
      <c r="SVS53" s="775">
        <f t="shared" ref="SVS53" si="9255">IF(OR(SVQ26&lt;$C$18,SVQ26&gt;($C$18+9)),0,IF($F$2=1,IF($F$53&lt;(INDEX($G$33:$AJ$33,MATCH($E$18,$G$31:$AJ$31))),SVQ$28,SVQ$38),SVQ$28))</f>
        <v>0</v>
      </c>
      <c r="SVT53" s="775">
        <f t="shared" ref="SVT53:SVU53" si="9256">IF(OR(SVR26&lt;$C$18,SVR26&gt;($C$18+9)),0,IF($F$2=1,IF($F$53&lt;(INDEX($G$33:$AJ$33,MATCH($E$18,$G$31:$AJ$31))),SVR$28,SVR$38),SVR$28))</f>
        <v>0</v>
      </c>
      <c r="SVU53" s="775">
        <f t="shared" si="9256"/>
        <v>0</v>
      </c>
      <c r="SVV53" s="775">
        <f t="shared" ref="SVV53" si="9257">IF(OR(SVT26&lt;$C$18,SVT26&gt;($C$18+9)),0,IF($F$2=1,IF($F$53&lt;(INDEX($G$33:$AJ$33,MATCH($E$18,$G$31:$AJ$31))),SVT$28,SVT$38),SVT$28))</f>
        <v>0</v>
      </c>
      <c r="SVW53" s="775">
        <f t="shared" ref="SVW53:SVX53" si="9258">IF(OR(SVU26&lt;$C$18,SVU26&gt;($C$18+9)),0,IF($F$2=1,IF($F$53&lt;(INDEX($G$33:$AJ$33,MATCH($E$18,$G$31:$AJ$31))),SVU$28,SVU$38),SVU$28))</f>
        <v>0</v>
      </c>
      <c r="SVX53" s="775">
        <f t="shared" si="9258"/>
        <v>0</v>
      </c>
      <c r="SVY53" s="775">
        <f t="shared" ref="SVY53" si="9259">IF(OR(SVW26&lt;$C$18,SVW26&gt;($C$18+9)),0,IF($F$2=1,IF($F$53&lt;(INDEX($G$33:$AJ$33,MATCH($E$18,$G$31:$AJ$31))),SVW$28,SVW$38),SVW$28))</f>
        <v>0</v>
      </c>
      <c r="SVZ53" s="775">
        <f t="shared" ref="SVZ53:SWA53" si="9260">IF(OR(SVX26&lt;$C$18,SVX26&gt;($C$18+9)),0,IF($F$2=1,IF($F$53&lt;(INDEX($G$33:$AJ$33,MATCH($E$18,$G$31:$AJ$31))),SVX$28,SVX$38),SVX$28))</f>
        <v>0</v>
      </c>
      <c r="SWA53" s="775">
        <f t="shared" si="9260"/>
        <v>0</v>
      </c>
      <c r="SWB53" s="775">
        <f t="shared" ref="SWB53" si="9261">IF(OR(SVZ26&lt;$C$18,SVZ26&gt;($C$18+9)),0,IF($F$2=1,IF($F$53&lt;(INDEX($G$33:$AJ$33,MATCH($E$18,$G$31:$AJ$31))),SVZ$28,SVZ$38),SVZ$28))</f>
        <v>0</v>
      </c>
      <c r="SWC53" s="775">
        <f t="shared" ref="SWC53:SWD53" si="9262">IF(OR(SWA26&lt;$C$18,SWA26&gt;($C$18+9)),0,IF($F$2=1,IF($F$53&lt;(INDEX($G$33:$AJ$33,MATCH($E$18,$G$31:$AJ$31))),SWA$28,SWA$38),SWA$28))</f>
        <v>0</v>
      </c>
      <c r="SWD53" s="775">
        <f t="shared" si="9262"/>
        <v>0</v>
      </c>
      <c r="SWE53" s="775">
        <f t="shared" ref="SWE53" si="9263">IF(OR(SWC26&lt;$C$18,SWC26&gt;($C$18+9)),0,IF($F$2=1,IF($F$53&lt;(INDEX($G$33:$AJ$33,MATCH($E$18,$G$31:$AJ$31))),SWC$28,SWC$38),SWC$28))</f>
        <v>0</v>
      </c>
      <c r="SWF53" s="775">
        <f t="shared" ref="SWF53:SWG53" si="9264">IF(OR(SWD26&lt;$C$18,SWD26&gt;($C$18+9)),0,IF($F$2=1,IF($F$53&lt;(INDEX($G$33:$AJ$33,MATCH($E$18,$G$31:$AJ$31))),SWD$28,SWD$38),SWD$28))</f>
        <v>0</v>
      </c>
      <c r="SWG53" s="775">
        <f t="shared" si="9264"/>
        <v>0</v>
      </c>
      <c r="SWH53" s="775">
        <f t="shared" ref="SWH53" si="9265">IF(OR(SWF26&lt;$C$18,SWF26&gt;($C$18+9)),0,IF($F$2=1,IF($F$53&lt;(INDEX($G$33:$AJ$33,MATCH($E$18,$G$31:$AJ$31))),SWF$28,SWF$38),SWF$28))</f>
        <v>0</v>
      </c>
      <c r="SWI53" s="775">
        <f t="shared" ref="SWI53:SWJ53" si="9266">IF(OR(SWG26&lt;$C$18,SWG26&gt;($C$18+9)),0,IF($F$2=1,IF($F$53&lt;(INDEX($G$33:$AJ$33,MATCH($E$18,$G$31:$AJ$31))),SWG$28,SWG$38),SWG$28))</f>
        <v>0</v>
      </c>
      <c r="SWJ53" s="775">
        <f t="shared" si="9266"/>
        <v>0</v>
      </c>
      <c r="SWK53" s="775">
        <f t="shared" ref="SWK53" si="9267">IF(OR(SWI26&lt;$C$18,SWI26&gt;($C$18+9)),0,IF($F$2=1,IF($F$53&lt;(INDEX($G$33:$AJ$33,MATCH($E$18,$G$31:$AJ$31))),SWI$28,SWI$38),SWI$28))</f>
        <v>0</v>
      </c>
      <c r="SWL53" s="775">
        <f t="shared" ref="SWL53:SWM53" si="9268">IF(OR(SWJ26&lt;$C$18,SWJ26&gt;($C$18+9)),0,IF($F$2=1,IF($F$53&lt;(INDEX($G$33:$AJ$33,MATCH($E$18,$G$31:$AJ$31))),SWJ$28,SWJ$38),SWJ$28))</f>
        <v>0</v>
      </c>
      <c r="SWM53" s="775">
        <f t="shared" si="9268"/>
        <v>0</v>
      </c>
      <c r="SWN53" s="775">
        <f t="shared" ref="SWN53" si="9269">IF(OR(SWL26&lt;$C$18,SWL26&gt;($C$18+9)),0,IF($F$2=1,IF($F$53&lt;(INDEX($G$33:$AJ$33,MATCH($E$18,$G$31:$AJ$31))),SWL$28,SWL$38),SWL$28))</f>
        <v>0</v>
      </c>
      <c r="SWO53" s="775">
        <f t="shared" ref="SWO53:SWP53" si="9270">IF(OR(SWM26&lt;$C$18,SWM26&gt;($C$18+9)),0,IF($F$2=1,IF($F$53&lt;(INDEX($G$33:$AJ$33,MATCH($E$18,$G$31:$AJ$31))),SWM$28,SWM$38),SWM$28))</f>
        <v>0</v>
      </c>
      <c r="SWP53" s="775">
        <f t="shared" si="9270"/>
        <v>0</v>
      </c>
      <c r="SWQ53" s="775">
        <f t="shared" ref="SWQ53" si="9271">IF(OR(SWO26&lt;$C$18,SWO26&gt;($C$18+9)),0,IF($F$2=1,IF($F$53&lt;(INDEX($G$33:$AJ$33,MATCH($E$18,$G$31:$AJ$31))),SWO$28,SWO$38),SWO$28))</f>
        <v>0</v>
      </c>
      <c r="SWR53" s="775">
        <f t="shared" ref="SWR53:SWS53" si="9272">IF(OR(SWP26&lt;$C$18,SWP26&gt;($C$18+9)),0,IF($F$2=1,IF($F$53&lt;(INDEX($G$33:$AJ$33,MATCH($E$18,$G$31:$AJ$31))),SWP$28,SWP$38),SWP$28))</f>
        <v>0</v>
      </c>
      <c r="SWS53" s="775">
        <f t="shared" si="9272"/>
        <v>0</v>
      </c>
      <c r="SWT53" s="775">
        <f t="shared" ref="SWT53" si="9273">IF(OR(SWR26&lt;$C$18,SWR26&gt;($C$18+9)),0,IF($F$2=1,IF($F$53&lt;(INDEX($G$33:$AJ$33,MATCH($E$18,$G$31:$AJ$31))),SWR$28,SWR$38),SWR$28))</f>
        <v>0</v>
      </c>
      <c r="SWU53" s="775">
        <f t="shared" ref="SWU53:SWV53" si="9274">IF(OR(SWS26&lt;$C$18,SWS26&gt;($C$18+9)),0,IF($F$2=1,IF($F$53&lt;(INDEX($G$33:$AJ$33,MATCH($E$18,$G$31:$AJ$31))),SWS$28,SWS$38),SWS$28))</f>
        <v>0</v>
      </c>
      <c r="SWV53" s="775">
        <f t="shared" si="9274"/>
        <v>0</v>
      </c>
      <c r="SWW53" s="775">
        <f t="shared" ref="SWW53" si="9275">IF(OR(SWU26&lt;$C$18,SWU26&gt;($C$18+9)),0,IF($F$2=1,IF($F$53&lt;(INDEX($G$33:$AJ$33,MATCH($E$18,$G$31:$AJ$31))),SWU$28,SWU$38),SWU$28))</f>
        <v>0</v>
      </c>
      <c r="SWX53" s="775">
        <f t="shared" ref="SWX53:SWY53" si="9276">IF(OR(SWV26&lt;$C$18,SWV26&gt;($C$18+9)),0,IF($F$2=1,IF($F$53&lt;(INDEX($G$33:$AJ$33,MATCH($E$18,$G$31:$AJ$31))),SWV$28,SWV$38),SWV$28))</f>
        <v>0</v>
      </c>
      <c r="SWY53" s="775">
        <f t="shared" si="9276"/>
        <v>0</v>
      </c>
      <c r="SWZ53" s="775">
        <f t="shared" ref="SWZ53" si="9277">IF(OR(SWX26&lt;$C$18,SWX26&gt;($C$18+9)),0,IF($F$2=1,IF($F$53&lt;(INDEX($G$33:$AJ$33,MATCH($E$18,$G$31:$AJ$31))),SWX$28,SWX$38),SWX$28))</f>
        <v>0</v>
      </c>
      <c r="SXA53" s="775">
        <f t="shared" ref="SXA53:SXB53" si="9278">IF(OR(SWY26&lt;$C$18,SWY26&gt;($C$18+9)),0,IF($F$2=1,IF($F$53&lt;(INDEX($G$33:$AJ$33,MATCH($E$18,$G$31:$AJ$31))),SWY$28,SWY$38),SWY$28))</f>
        <v>0</v>
      </c>
      <c r="SXB53" s="775">
        <f t="shared" si="9278"/>
        <v>0</v>
      </c>
      <c r="SXC53" s="775">
        <f t="shared" ref="SXC53" si="9279">IF(OR(SXA26&lt;$C$18,SXA26&gt;($C$18+9)),0,IF($F$2=1,IF($F$53&lt;(INDEX($G$33:$AJ$33,MATCH($E$18,$G$31:$AJ$31))),SXA$28,SXA$38),SXA$28))</f>
        <v>0</v>
      </c>
      <c r="SXD53" s="775">
        <f t="shared" ref="SXD53:SXE53" si="9280">IF(OR(SXB26&lt;$C$18,SXB26&gt;($C$18+9)),0,IF($F$2=1,IF($F$53&lt;(INDEX($G$33:$AJ$33,MATCH($E$18,$G$31:$AJ$31))),SXB$28,SXB$38),SXB$28))</f>
        <v>0</v>
      </c>
      <c r="SXE53" s="775">
        <f t="shared" si="9280"/>
        <v>0</v>
      </c>
      <c r="SXF53" s="775">
        <f t="shared" ref="SXF53" si="9281">IF(OR(SXD26&lt;$C$18,SXD26&gt;($C$18+9)),0,IF($F$2=1,IF($F$53&lt;(INDEX($G$33:$AJ$33,MATCH($E$18,$G$31:$AJ$31))),SXD$28,SXD$38),SXD$28))</f>
        <v>0</v>
      </c>
      <c r="SXG53" s="775">
        <f t="shared" ref="SXG53:SXH53" si="9282">IF(OR(SXE26&lt;$C$18,SXE26&gt;($C$18+9)),0,IF($F$2=1,IF($F$53&lt;(INDEX($G$33:$AJ$33,MATCH($E$18,$G$31:$AJ$31))),SXE$28,SXE$38),SXE$28))</f>
        <v>0</v>
      </c>
      <c r="SXH53" s="775">
        <f t="shared" si="9282"/>
        <v>0</v>
      </c>
      <c r="SXI53" s="775">
        <f t="shared" ref="SXI53" si="9283">IF(OR(SXG26&lt;$C$18,SXG26&gt;($C$18+9)),0,IF($F$2=1,IF($F$53&lt;(INDEX($G$33:$AJ$33,MATCH($E$18,$G$31:$AJ$31))),SXG$28,SXG$38),SXG$28))</f>
        <v>0</v>
      </c>
      <c r="SXJ53" s="775">
        <f t="shared" ref="SXJ53:SXK53" si="9284">IF(OR(SXH26&lt;$C$18,SXH26&gt;($C$18+9)),0,IF($F$2=1,IF($F$53&lt;(INDEX($G$33:$AJ$33,MATCH($E$18,$G$31:$AJ$31))),SXH$28,SXH$38),SXH$28))</f>
        <v>0</v>
      </c>
      <c r="SXK53" s="775">
        <f t="shared" si="9284"/>
        <v>0</v>
      </c>
      <c r="SXL53" s="775">
        <f t="shared" ref="SXL53" si="9285">IF(OR(SXJ26&lt;$C$18,SXJ26&gt;($C$18+9)),0,IF($F$2=1,IF($F$53&lt;(INDEX($G$33:$AJ$33,MATCH($E$18,$G$31:$AJ$31))),SXJ$28,SXJ$38),SXJ$28))</f>
        <v>0</v>
      </c>
      <c r="SXM53" s="775">
        <f t="shared" ref="SXM53:SXN53" si="9286">IF(OR(SXK26&lt;$C$18,SXK26&gt;($C$18+9)),0,IF($F$2=1,IF($F$53&lt;(INDEX($G$33:$AJ$33,MATCH($E$18,$G$31:$AJ$31))),SXK$28,SXK$38),SXK$28))</f>
        <v>0</v>
      </c>
      <c r="SXN53" s="775">
        <f t="shared" si="9286"/>
        <v>0</v>
      </c>
      <c r="SXO53" s="775">
        <f t="shared" ref="SXO53" si="9287">IF(OR(SXM26&lt;$C$18,SXM26&gt;($C$18+9)),0,IF($F$2=1,IF($F$53&lt;(INDEX($G$33:$AJ$33,MATCH($E$18,$G$31:$AJ$31))),SXM$28,SXM$38),SXM$28))</f>
        <v>0</v>
      </c>
      <c r="SXP53" s="775">
        <f t="shared" ref="SXP53:SXQ53" si="9288">IF(OR(SXN26&lt;$C$18,SXN26&gt;($C$18+9)),0,IF($F$2=1,IF($F$53&lt;(INDEX($G$33:$AJ$33,MATCH($E$18,$G$31:$AJ$31))),SXN$28,SXN$38),SXN$28))</f>
        <v>0</v>
      </c>
      <c r="SXQ53" s="775">
        <f t="shared" si="9288"/>
        <v>0</v>
      </c>
      <c r="SXR53" s="775">
        <f t="shared" ref="SXR53" si="9289">IF(OR(SXP26&lt;$C$18,SXP26&gt;($C$18+9)),0,IF($F$2=1,IF($F$53&lt;(INDEX($G$33:$AJ$33,MATCH($E$18,$G$31:$AJ$31))),SXP$28,SXP$38),SXP$28))</f>
        <v>0</v>
      </c>
      <c r="SXS53" s="775">
        <f t="shared" ref="SXS53:SXT53" si="9290">IF(OR(SXQ26&lt;$C$18,SXQ26&gt;($C$18+9)),0,IF($F$2=1,IF($F$53&lt;(INDEX($G$33:$AJ$33,MATCH($E$18,$G$31:$AJ$31))),SXQ$28,SXQ$38),SXQ$28))</f>
        <v>0</v>
      </c>
      <c r="SXT53" s="775">
        <f t="shared" si="9290"/>
        <v>0</v>
      </c>
      <c r="SXU53" s="775">
        <f t="shared" ref="SXU53" si="9291">IF(OR(SXS26&lt;$C$18,SXS26&gt;($C$18+9)),0,IF($F$2=1,IF($F$53&lt;(INDEX($G$33:$AJ$33,MATCH($E$18,$G$31:$AJ$31))),SXS$28,SXS$38),SXS$28))</f>
        <v>0</v>
      </c>
      <c r="SXV53" s="775">
        <f t="shared" ref="SXV53:SXW53" si="9292">IF(OR(SXT26&lt;$C$18,SXT26&gt;($C$18+9)),0,IF($F$2=1,IF($F$53&lt;(INDEX($G$33:$AJ$33,MATCH($E$18,$G$31:$AJ$31))),SXT$28,SXT$38),SXT$28))</f>
        <v>0</v>
      </c>
      <c r="SXW53" s="775">
        <f t="shared" si="9292"/>
        <v>0</v>
      </c>
      <c r="SXX53" s="775">
        <f t="shared" ref="SXX53" si="9293">IF(OR(SXV26&lt;$C$18,SXV26&gt;($C$18+9)),0,IF($F$2=1,IF($F$53&lt;(INDEX($G$33:$AJ$33,MATCH($E$18,$G$31:$AJ$31))),SXV$28,SXV$38),SXV$28))</f>
        <v>0</v>
      </c>
      <c r="SXY53" s="775">
        <f t="shared" ref="SXY53:SXZ53" si="9294">IF(OR(SXW26&lt;$C$18,SXW26&gt;($C$18+9)),0,IF($F$2=1,IF($F$53&lt;(INDEX($G$33:$AJ$33,MATCH($E$18,$G$31:$AJ$31))),SXW$28,SXW$38),SXW$28))</f>
        <v>0</v>
      </c>
      <c r="SXZ53" s="775">
        <f t="shared" si="9294"/>
        <v>0</v>
      </c>
      <c r="SYA53" s="775">
        <f t="shared" ref="SYA53" si="9295">IF(OR(SXY26&lt;$C$18,SXY26&gt;($C$18+9)),0,IF($F$2=1,IF($F$53&lt;(INDEX($G$33:$AJ$33,MATCH($E$18,$G$31:$AJ$31))),SXY$28,SXY$38),SXY$28))</f>
        <v>0</v>
      </c>
      <c r="SYB53" s="775">
        <f t="shared" ref="SYB53:SYC53" si="9296">IF(OR(SXZ26&lt;$C$18,SXZ26&gt;($C$18+9)),0,IF($F$2=1,IF($F$53&lt;(INDEX($G$33:$AJ$33,MATCH($E$18,$G$31:$AJ$31))),SXZ$28,SXZ$38),SXZ$28))</f>
        <v>0</v>
      </c>
      <c r="SYC53" s="775">
        <f t="shared" si="9296"/>
        <v>0</v>
      </c>
      <c r="SYD53" s="775">
        <f t="shared" ref="SYD53" si="9297">IF(OR(SYB26&lt;$C$18,SYB26&gt;($C$18+9)),0,IF($F$2=1,IF($F$53&lt;(INDEX($G$33:$AJ$33,MATCH($E$18,$G$31:$AJ$31))),SYB$28,SYB$38),SYB$28))</f>
        <v>0</v>
      </c>
      <c r="SYE53" s="775">
        <f t="shared" ref="SYE53:SYF53" si="9298">IF(OR(SYC26&lt;$C$18,SYC26&gt;($C$18+9)),0,IF($F$2=1,IF($F$53&lt;(INDEX($G$33:$AJ$33,MATCH($E$18,$G$31:$AJ$31))),SYC$28,SYC$38),SYC$28))</f>
        <v>0</v>
      </c>
      <c r="SYF53" s="775">
        <f t="shared" si="9298"/>
        <v>0</v>
      </c>
      <c r="SYG53" s="775">
        <f t="shared" ref="SYG53" si="9299">IF(OR(SYE26&lt;$C$18,SYE26&gt;($C$18+9)),0,IF($F$2=1,IF($F$53&lt;(INDEX($G$33:$AJ$33,MATCH($E$18,$G$31:$AJ$31))),SYE$28,SYE$38),SYE$28))</f>
        <v>0</v>
      </c>
      <c r="SYH53" s="775">
        <f t="shared" ref="SYH53:SYI53" si="9300">IF(OR(SYF26&lt;$C$18,SYF26&gt;($C$18+9)),0,IF($F$2=1,IF($F$53&lt;(INDEX($G$33:$AJ$33,MATCH($E$18,$G$31:$AJ$31))),SYF$28,SYF$38),SYF$28))</f>
        <v>0</v>
      </c>
      <c r="SYI53" s="775">
        <f t="shared" si="9300"/>
        <v>0</v>
      </c>
      <c r="SYJ53" s="775">
        <f t="shared" ref="SYJ53" si="9301">IF(OR(SYH26&lt;$C$18,SYH26&gt;($C$18+9)),0,IF($F$2=1,IF($F$53&lt;(INDEX($G$33:$AJ$33,MATCH($E$18,$G$31:$AJ$31))),SYH$28,SYH$38),SYH$28))</f>
        <v>0</v>
      </c>
      <c r="SYK53" s="775">
        <f t="shared" ref="SYK53:SYL53" si="9302">IF(OR(SYI26&lt;$C$18,SYI26&gt;($C$18+9)),0,IF($F$2=1,IF($F$53&lt;(INDEX($G$33:$AJ$33,MATCH($E$18,$G$31:$AJ$31))),SYI$28,SYI$38),SYI$28))</f>
        <v>0</v>
      </c>
      <c r="SYL53" s="775">
        <f t="shared" si="9302"/>
        <v>0</v>
      </c>
      <c r="SYM53" s="775">
        <f t="shared" ref="SYM53" si="9303">IF(OR(SYK26&lt;$C$18,SYK26&gt;($C$18+9)),0,IF($F$2=1,IF($F$53&lt;(INDEX($G$33:$AJ$33,MATCH($E$18,$G$31:$AJ$31))),SYK$28,SYK$38),SYK$28))</f>
        <v>0</v>
      </c>
      <c r="SYN53" s="775">
        <f t="shared" ref="SYN53:SYO53" si="9304">IF(OR(SYL26&lt;$C$18,SYL26&gt;($C$18+9)),0,IF($F$2=1,IF($F$53&lt;(INDEX($G$33:$AJ$33,MATCH($E$18,$G$31:$AJ$31))),SYL$28,SYL$38),SYL$28))</f>
        <v>0</v>
      </c>
      <c r="SYO53" s="775">
        <f t="shared" si="9304"/>
        <v>0</v>
      </c>
      <c r="SYP53" s="775">
        <f t="shared" ref="SYP53" si="9305">IF(OR(SYN26&lt;$C$18,SYN26&gt;($C$18+9)),0,IF($F$2=1,IF($F$53&lt;(INDEX($G$33:$AJ$33,MATCH($E$18,$G$31:$AJ$31))),SYN$28,SYN$38),SYN$28))</f>
        <v>0</v>
      </c>
      <c r="SYQ53" s="775">
        <f t="shared" ref="SYQ53:SYR53" si="9306">IF(OR(SYO26&lt;$C$18,SYO26&gt;($C$18+9)),0,IF($F$2=1,IF($F$53&lt;(INDEX($G$33:$AJ$33,MATCH($E$18,$G$31:$AJ$31))),SYO$28,SYO$38),SYO$28))</f>
        <v>0</v>
      </c>
      <c r="SYR53" s="775">
        <f t="shared" si="9306"/>
        <v>0</v>
      </c>
      <c r="SYS53" s="775">
        <f t="shared" ref="SYS53" si="9307">IF(OR(SYQ26&lt;$C$18,SYQ26&gt;($C$18+9)),0,IF($F$2=1,IF($F$53&lt;(INDEX($G$33:$AJ$33,MATCH($E$18,$G$31:$AJ$31))),SYQ$28,SYQ$38),SYQ$28))</f>
        <v>0</v>
      </c>
      <c r="SYT53" s="775">
        <f t="shared" ref="SYT53:SYU53" si="9308">IF(OR(SYR26&lt;$C$18,SYR26&gt;($C$18+9)),0,IF($F$2=1,IF($F$53&lt;(INDEX($G$33:$AJ$33,MATCH($E$18,$G$31:$AJ$31))),SYR$28,SYR$38),SYR$28))</f>
        <v>0</v>
      </c>
      <c r="SYU53" s="775">
        <f t="shared" si="9308"/>
        <v>0</v>
      </c>
      <c r="SYV53" s="775">
        <f t="shared" ref="SYV53" si="9309">IF(OR(SYT26&lt;$C$18,SYT26&gt;($C$18+9)),0,IF($F$2=1,IF($F$53&lt;(INDEX($G$33:$AJ$33,MATCH($E$18,$G$31:$AJ$31))),SYT$28,SYT$38),SYT$28))</f>
        <v>0</v>
      </c>
      <c r="SYW53" s="775">
        <f t="shared" ref="SYW53:SYX53" si="9310">IF(OR(SYU26&lt;$C$18,SYU26&gt;($C$18+9)),0,IF($F$2=1,IF($F$53&lt;(INDEX($G$33:$AJ$33,MATCH($E$18,$G$31:$AJ$31))),SYU$28,SYU$38),SYU$28))</f>
        <v>0</v>
      </c>
      <c r="SYX53" s="775">
        <f t="shared" si="9310"/>
        <v>0</v>
      </c>
      <c r="SYY53" s="775">
        <f t="shared" ref="SYY53" si="9311">IF(OR(SYW26&lt;$C$18,SYW26&gt;($C$18+9)),0,IF($F$2=1,IF($F$53&lt;(INDEX($G$33:$AJ$33,MATCH($E$18,$G$31:$AJ$31))),SYW$28,SYW$38),SYW$28))</f>
        <v>0</v>
      </c>
      <c r="SYZ53" s="775">
        <f t="shared" ref="SYZ53:SZA53" si="9312">IF(OR(SYX26&lt;$C$18,SYX26&gt;($C$18+9)),0,IF($F$2=1,IF($F$53&lt;(INDEX($G$33:$AJ$33,MATCH($E$18,$G$31:$AJ$31))),SYX$28,SYX$38),SYX$28))</f>
        <v>0</v>
      </c>
      <c r="SZA53" s="775">
        <f t="shared" si="9312"/>
        <v>0</v>
      </c>
      <c r="SZB53" s="775">
        <f t="shared" ref="SZB53" si="9313">IF(OR(SYZ26&lt;$C$18,SYZ26&gt;($C$18+9)),0,IF($F$2=1,IF($F$53&lt;(INDEX($G$33:$AJ$33,MATCH($E$18,$G$31:$AJ$31))),SYZ$28,SYZ$38),SYZ$28))</f>
        <v>0</v>
      </c>
      <c r="SZC53" s="775">
        <f t="shared" ref="SZC53:SZD53" si="9314">IF(OR(SZA26&lt;$C$18,SZA26&gt;($C$18+9)),0,IF($F$2=1,IF($F$53&lt;(INDEX($G$33:$AJ$33,MATCH($E$18,$G$31:$AJ$31))),SZA$28,SZA$38),SZA$28))</f>
        <v>0</v>
      </c>
      <c r="SZD53" s="775">
        <f t="shared" si="9314"/>
        <v>0</v>
      </c>
      <c r="SZE53" s="775">
        <f t="shared" ref="SZE53" si="9315">IF(OR(SZC26&lt;$C$18,SZC26&gt;($C$18+9)),0,IF($F$2=1,IF($F$53&lt;(INDEX($G$33:$AJ$33,MATCH($E$18,$G$31:$AJ$31))),SZC$28,SZC$38),SZC$28))</f>
        <v>0</v>
      </c>
      <c r="SZF53" s="775">
        <f t="shared" ref="SZF53:SZG53" si="9316">IF(OR(SZD26&lt;$C$18,SZD26&gt;($C$18+9)),0,IF($F$2=1,IF($F$53&lt;(INDEX($G$33:$AJ$33,MATCH($E$18,$G$31:$AJ$31))),SZD$28,SZD$38),SZD$28))</f>
        <v>0</v>
      </c>
      <c r="SZG53" s="775">
        <f t="shared" si="9316"/>
        <v>0</v>
      </c>
      <c r="SZH53" s="775">
        <f t="shared" ref="SZH53" si="9317">IF(OR(SZF26&lt;$C$18,SZF26&gt;($C$18+9)),0,IF($F$2=1,IF($F$53&lt;(INDEX($G$33:$AJ$33,MATCH($E$18,$G$31:$AJ$31))),SZF$28,SZF$38),SZF$28))</f>
        <v>0</v>
      </c>
      <c r="SZI53" s="775">
        <f t="shared" ref="SZI53:SZJ53" si="9318">IF(OR(SZG26&lt;$C$18,SZG26&gt;($C$18+9)),0,IF($F$2=1,IF($F$53&lt;(INDEX($G$33:$AJ$33,MATCH($E$18,$G$31:$AJ$31))),SZG$28,SZG$38),SZG$28))</f>
        <v>0</v>
      </c>
      <c r="SZJ53" s="775">
        <f t="shared" si="9318"/>
        <v>0</v>
      </c>
      <c r="SZK53" s="775">
        <f t="shared" ref="SZK53" si="9319">IF(OR(SZI26&lt;$C$18,SZI26&gt;($C$18+9)),0,IF($F$2=1,IF($F$53&lt;(INDEX($G$33:$AJ$33,MATCH($E$18,$G$31:$AJ$31))),SZI$28,SZI$38),SZI$28))</f>
        <v>0</v>
      </c>
      <c r="SZL53" s="775">
        <f t="shared" ref="SZL53:SZM53" si="9320">IF(OR(SZJ26&lt;$C$18,SZJ26&gt;($C$18+9)),0,IF($F$2=1,IF($F$53&lt;(INDEX($G$33:$AJ$33,MATCH($E$18,$G$31:$AJ$31))),SZJ$28,SZJ$38),SZJ$28))</f>
        <v>0</v>
      </c>
      <c r="SZM53" s="775">
        <f t="shared" si="9320"/>
        <v>0</v>
      </c>
      <c r="SZN53" s="775">
        <f t="shared" ref="SZN53" si="9321">IF(OR(SZL26&lt;$C$18,SZL26&gt;($C$18+9)),0,IF($F$2=1,IF($F$53&lt;(INDEX($G$33:$AJ$33,MATCH($E$18,$G$31:$AJ$31))),SZL$28,SZL$38),SZL$28))</f>
        <v>0</v>
      </c>
      <c r="SZO53" s="775">
        <f t="shared" ref="SZO53:SZP53" si="9322">IF(OR(SZM26&lt;$C$18,SZM26&gt;($C$18+9)),0,IF($F$2=1,IF($F$53&lt;(INDEX($G$33:$AJ$33,MATCH($E$18,$G$31:$AJ$31))),SZM$28,SZM$38),SZM$28))</f>
        <v>0</v>
      </c>
      <c r="SZP53" s="775">
        <f t="shared" si="9322"/>
        <v>0</v>
      </c>
      <c r="SZQ53" s="775">
        <f t="shared" ref="SZQ53" si="9323">IF(OR(SZO26&lt;$C$18,SZO26&gt;($C$18+9)),0,IF($F$2=1,IF($F$53&lt;(INDEX($G$33:$AJ$33,MATCH($E$18,$G$31:$AJ$31))),SZO$28,SZO$38),SZO$28))</f>
        <v>0</v>
      </c>
      <c r="SZR53" s="775">
        <f t="shared" ref="SZR53:SZS53" si="9324">IF(OR(SZP26&lt;$C$18,SZP26&gt;($C$18+9)),0,IF($F$2=1,IF($F$53&lt;(INDEX($G$33:$AJ$33,MATCH($E$18,$G$31:$AJ$31))),SZP$28,SZP$38),SZP$28))</f>
        <v>0</v>
      </c>
      <c r="SZS53" s="775">
        <f t="shared" si="9324"/>
        <v>0</v>
      </c>
      <c r="SZT53" s="775">
        <f t="shared" ref="SZT53" si="9325">IF(OR(SZR26&lt;$C$18,SZR26&gt;($C$18+9)),0,IF($F$2=1,IF($F$53&lt;(INDEX($G$33:$AJ$33,MATCH($E$18,$G$31:$AJ$31))),SZR$28,SZR$38),SZR$28))</f>
        <v>0</v>
      </c>
      <c r="SZU53" s="775">
        <f t="shared" ref="SZU53:SZV53" si="9326">IF(OR(SZS26&lt;$C$18,SZS26&gt;($C$18+9)),0,IF($F$2=1,IF($F$53&lt;(INDEX($G$33:$AJ$33,MATCH($E$18,$G$31:$AJ$31))),SZS$28,SZS$38),SZS$28))</f>
        <v>0</v>
      </c>
      <c r="SZV53" s="775">
        <f t="shared" si="9326"/>
        <v>0</v>
      </c>
      <c r="SZW53" s="775">
        <f t="shared" ref="SZW53" si="9327">IF(OR(SZU26&lt;$C$18,SZU26&gt;($C$18+9)),0,IF($F$2=1,IF($F$53&lt;(INDEX($G$33:$AJ$33,MATCH($E$18,$G$31:$AJ$31))),SZU$28,SZU$38),SZU$28))</f>
        <v>0</v>
      </c>
      <c r="SZX53" s="775">
        <f t="shared" ref="SZX53:SZY53" si="9328">IF(OR(SZV26&lt;$C$18,SZV26&gt;($C$18+9)),0,IF($F$2=1,IF($F$53&lt;(INDEX($G$33:$AJ$33,MATCH($E$18,$G$31:$AJ$31))),SZV$28,SZV$38),SZV$28))</f>
        <v>0</v>
      </c>
      <c r="SZY53" s="775">
        <f t="shared" si="9328"/>
        <v>0</v>
      </c>
      <c r="SZZ53" s="775">
        <f t="shared" ref="SZZ53" si="9329">IF(OR(SZX26&lt;$C$18,SZX26&gt;($C$18+9)),0,IF($F$2=1,IF($F$53&lt;(INDEX($G$33:$AJ$33,MATCH($E$18,$G$31:$AJ$31))),SZX$28,SZX$38),SZX$28))</f>
        <v>0</v>
      </c>
      <c r="TAA53" s="775">
        <f t="shared" ref="TAA53:TAB53" si="9330">IF(OR(SZY26&lt;$C$18,SZY26&gt;($C$18+9)),0,IF($F$2=1,IF($F$53&lt;(INDEX($G$33:$AJ$33,MATCH($E$18,$G$31:$AJ$31))),SZY$28,SZY$38),SZY$28))</f>
        <v>0</v>
      </c>
      <c r="TAB53" s="775">
        <f t="shared" si="9330"/>
        <v>0</v>
      </c>
      <c r="TAC53" s="775">
        <f t="shared" ref="TAC53" si="9331">IF(OR(TAA26&lt;$C$18,TAA26&gt;($C$18+9)),0,IF($F$2=1,IF($F$53&lt;(INDEX($G$33:$AJ$33,MATCH($E$18,$G$31:$AJ$31))),TAA$28,TAA$38),TAA$28))</f>
        <v>0</v>
      </c>
      <c r="TAD53" s="775">
        <f t="shared" ref="TAD53:TAE53" si="9332">IF(OR(TAB26&lt;$C$18,TAB26&gt;($C$18+9)),0,IF($F$2=1,IF($F$53&lt;(INDEX($G$33:$AJ$33,MATCH($E$18,$G$31:$AJ$31))),TAB$28,TAB$38),TAB$28))</f>
        <v>0</v>
      </c>
      <c r="TAE53" s="775">
        <f t="shared" si="9332"/>
        <v>0</v>
      </c>
      <c r="TAF53" s="775">
        <f t="shared" ref="TAF53" si="9333">IF(OR(TAD26&lt;$C$18,TAD26&gt;($C$18+9)),0,IF($F$2=1,IF($F$53&lt;(INDEX($G$33:$AJ$33,MATCH($E$18,$G$31:$AJ$31))),TAD$28,TAD$38),TAD$28))</f>
        <v>0</v>
      </c>
      <c r="TAG53" s="775">
        <f t="shared" ref="TAG53:TAH53" si="9334">IF(OR(TAE26&lt;$C$18,TAE26&gt;($C$18+9)),0,IF($F$2=1,IF($F$53&lt;(INDEX($G$33:$AJ$33,MATCH($E$18,$G$31:$AJ$31))),TAE$28,TAE$38),TAE$28))</f>
        <v>0</v>
      </c>
      <c r="TAH53" s="775">
        <f t="shared" si="9334"/>
        <v>0</v>
      </c>
      <c r="TAI53" s="775">
        <f t="shared" ref="TAI53" si="9335">IF(OR(TAG26&lt;$C$18,TAG26&gt;($C$18+9)),0,IF($F$2=1,IF($F$53&lt;(INDEX($G$33:$AJ$33,MATCH($E$18,$G$31:$AJ$31))),TAG$28,TAG$38),TAG$28))</f>
        <v>0</v>
      </c>
      <c r="TAJ53" s="775">
        <f t="shared" ref="TAJ53:TAK53" si="9336">IF(OR(TAH26&lt;$C$18,TAH26&gt;($C$18+9)),0,IF($F$2=1,IF($F$53&lt;(INDEX($G$33:$AJ$33,MATCH($E$18,$G$31:$AJ$31))),TAH$28,TAH$38),TAH$28))</f>
        <v>0</v>
      </c>
      <c r="TAK53" s="775">
        <f t="shared" si="9336"/>
        <v>0</v>
      </c>
      <c r="TAL53" s="775">
        <f t="shared" ref="TAL53" si="9337">IF(OR(TAJ26&lt;$C$18,TAJ26&gt;($C$18+9)),0,IF($F$2=1,IF($F$53&lt;(INDEX($G$33:$AJ$33,MATCH($E$18,$G$31:$AJ$31))),TAJ$28,TAJ$38),TAJ$28))</f>
        <v>0</v>
      </c>
      <c r="TAM53" s="775">
        <f t="shared" ref="TAM53:TAN53" si="9338">IF(OR(TAK26&lt;$C$18,TAK26&gt;($C$18+9)),0,IF($F$2=1,IF($F$53&lt;(INDEX($G$33:$AJ$33,MATCH($E$18,$G$31:$AJ$31))),TAK$28,TAK$38),TAK$28))</f>
        <v>0</v>
      </c>
      <c r="TAN53" s="775">
        <f t="shared" si="9338"/>
        <v>0</v>
      </c>
      <c r="TAO53" s="775">
        <f t="shared" ref="TAO53" si="9339">IF(OR(TAM26&lt;$C$18,TAM26&gt;($C$18+9)),0,IF($F$2=1,IF($F$53&lt;(INDEX($G$33:$AJ$33,MATCH($E$18,$G$31:$AJ$31))),TAM$28,TAM$38),TAM$28))</f>
        <v>0</v>
      </c>
      <c r="TAP53" s="775">
        <f t="shared" ref="TAP53:TAQ53" si="9340">IF(OR(TAN26&lt;$C$18,TAN26&gt;($C$18+9)),0,IF($F$2=1,IF($F$53&lt;(INDEX($G$33:$AJ$33,MATCH($E$18,$G$31:$AJ$31))),TAN$28,TAN$38),TAN$28))</f>
        <v>0</v>
      </c>
      <c r="TAQ53" s="775">
        <f t="shared" si="9340"/>
        <v>0</v>
      </c>
      <c r="TAR53" s="775">
        <f t="shared" ref="TAR53" si="9341">IF(OR(TAP26&lt;$C$18,TAP26&gt;($C$18+9)),0,IF($F$2=1,IF($F$53&lt;(INDEX($G$33:$AJ$33,MATCH($E$18,$G$31:$AJ$31))),TAP$28,TAP$38),TAP$28))</f>
        <v>0</v>
      </c>
      <c r="TAS53" s="775">
        <f t="shared" ref="TAS53:TAT53" si="9342">IF(OR(TAQ26&lt;$C$18,TAQ26&gt;($C$18+9)),0,IF($F$2=1,IF($F$53&lt;(INDEX($G$33:$AJ$33,MATCH($E$18,$G$31:$AJ$31))),TAQ$28,TAQ$38),TAQ$28))</f>
        <v>0</v>
      </c>
      <c r="TAT53" s="775">
        <f t="shared" si="9342"/>
        <v>0</v>
      </c>
      <c r="TAU53" s="775">
        <f t="shared" ref="TAU53" si="9343">IF(OR(TAS26&lt;$C$18,TAS26&gt;($C$18+9)),0,IF($F$2=1,IF($F$53&lt;(INDEX($G$33:$AJ$33,MATCH($E$18,$G$31:$AJ$31))),TAS$28,TAS$38),TAS$28))</f>
        <v>0</v>
      </c>
      <c r="TAV53" s="775">
        <f t="shared" ref="TAV53:TAW53" si="9344">IF(OR(TAT26&lt;$C$18,TAT26&gt;($C$18+9)),0,IF($F$2=1,IF($F$53&lt;(INDEX($G$33:$AJ$33,MATCH($E$18,$G$31:$AJ$31))),TAT$28,TAT$38),TAT$28))</f>
        <v>0</v>
      </c>
      <c r="TAW53" s="775">
        <f t="shared" si="9344"/>
        <v>0</v>
      </c>
      <c r="TAX53" s="775">
        <f t="shared" ref="TAX53" si="9345">IF(OR(TAV26&lt;$C$18,TAV26&gt;($C$18+9)),0,IF($F$2=1,IF($F$53&lt;(INDEX($G$33:$AJ$33,MATCH($E$18,$G$31:$AJ$31))),TAV$28,TAV$38),TAV$28))</f>
        <v>0</v>
      </c>
      <c r="TAY53" s="775">
        <f t="shared" ref="TAY53:TAZ53" si="9346">IF(OR(TAW26&lt;$C$18,TAW26&gt;($C$18+9)),0,IF($F$2=1,IF($F$53&lt;(INDEX($G$33:$AJ$33,MATCH($E$18,$G$31:$AJ$31))),TAW$28,TAW$38),TAW$28))</f>
        <v>0</v>
      </c>
      <c r="TAZ53" s="775">
        <f t="shared" si="9346"/>
        <v>0</v>
      </c>
      <c r="TBA53" s="775">
        <f t="shared" ref="TBA53" si="9347">IF(OR(TAY26&lt;$C$18,TAY26&gt;($C$18+9)),0,IF($F$2=1,IF($F$53&lt;(INDEX($G$33:$AJ$33,MATCH($E$18,$G$31:$AJ$31))),TAY$28,TAY$38),TAY$28))</f>
        <v>0</v>
      </c>
      <c r="TBB53" s="775">
        <f t="shared" ref="TBB53:TBC53" si="9348">IF(OR(TAZ26&lt;$C$18,TAZ26&gt;($C$18+9)),0,IF($F$2=1,IF($F$53&lt;(INDEX($G$33:$AJ$33,MATCH($E$18,$G$31:$AJ$31))),TAZ$28,TAZ$38),TAZ$28))</f>
        <v>0</v>
      </c>
      <c r="TBC53" s="775">
        <f t="shared" si="9348"/>
        <v>0</v>
      </c>
      <c r="TBD53" s="775">
        <f t="shared" ref="TBD53" si="9349">IF(OR(TBB26&lt;$C$18,TBB26&gt;($C$18+9)),0,IF($F$2=1,IF($F$53&lt;(INDEX($G$33:$AJ$33,MATCH($E$18,$G$31:$AJ$31))),TBB$28,TBB$38),TBB$28))</f>
        <v>0</v>
      </c>
      <c r="TBE53" s="775">
        <f t="shared" ref="TBE53:TBF53" si="9350">IF(OR(TBC26&lt;$C$18,TBC26&gt;($C$18+9)),0,IF($F$2=1,IF($F$53&lt;(INDEX($G$33:$AJ$33,MATCH($E$18,$G$31:$AJ$31))),TBC$28,TBC$38),TBC$28))</f>
        <v>0</v>
      </c>
      <c r="TBF53" s="775">
        <f t="shared" si="9350"/>
        <v>0</v>
      </c>
      <c r="TBG53" s="775">
        <f t="shared" ref="TBG53" si="9351">IF(OR(TBE26&lt;$C$18,TBE26&gt;($C$18+9)),0,IF($F$2=1,IF($F$53&lt;(INDEX($G$33:$AJ$33,MATCH($E$18,$G$31:$AJ$31))),TBE$28,TBE$38),TBE$28))</f>
        <v>0</v>
      </c>
      <c r="TBH53" s="775">
        <f t="shared" ref="TBH53:TBI53" si="9352">IF(OR(TBF26&lt;$C$18,TBF26&gt;($C$18+9)),0,IF($F$2=1,IF($F$53&lt;(INDEX($G$33:$AJ$33,MATCH($E$18,$G$31:$AJ$31))),TBF$28,TBF$38),TBF$28))</f>
        <v>0</v>
      </c>
      <c r="TBI53" s="775">
        <f t="shared" si="9352"/>
        <v>0</v>
      </c>
      <c r="TBJ53" s="775">
        <f t="shared" ref="TBJ53" si="9353">IF(OR(TBH26&lt;$C$18,TBH26&gt;($C$18+9)),0,IF($F$2=1,IF($F$53&lt;(INDEX($G$33:$AJ$33,MATCH($E$18,$G$31:$AJ$31))),TBH$28,TBH$38),TBH$28))</f>
        <v>0</v>
      </c>
      <c r="TBK53" s="775">
        <f t="shared" ref="TBK53:TBL53" si="9354">IF(OR(TBI26&lt;$C$18,TBI26&gt;($C$18+9)),0,IF($F$2=1,IF($F$53&lt;(INDEX($G$33:$AJ$33,MATCH($E$18,$G$31:$AJ$31))),TBI$28,TBI$38),TBI$28))</f>
        <v>0</v>
      </c>
      <c r="TBL53" s="775">
        <f t="shared" si="9354"/>
        <v>0</v>
      </c>
      <c r="TBM53" s="775">
        <f t="shared" ref="TBM53" si="9355">IF(OR(TBK26&lt;$C$18,TBK26&gt;($C$18+9)),0,IF($F$2=1,IF($F$53&lt;(INDEX($G$33:$AJ$33,MATCH($E$18,$G$31:$AJ$31))),TBK$28,TBK$38),TBK$28))</f>
        <v>0</v>
      </c>
      <c r="TBN53" s="775">
        <f t="shared" ref="TBN53:TBO53" si="9356">IF(OR(TBL26&lt;$C$18,TBL26&gt;($C$18+9)),0,IF($F$2=1,IF($F$53&lt;(INDEX($G$33:$AJ$33,MATCH($E$18,$G$31:$AJ$31))),TBL$28,TBL$38),TBL$28))</f>
        <v>0</v>
      </c>
      <c r="TBO53" s="775">
        <f t="shared" si="9356"/>
        <v>0</v>
      </c>
      <c r="TBP53" s="775">
        <f t="shared" ref="TBP53" si="9357">IF(OR(TBN26&lt;$C$18,TBN26&gt;($C$18+9)),0,IF($F$2=1,IF($F$53&lt;(INDEX($G$33:$AJ$33,MATCH($E$18,$G$31:$AJ$31))),TBN$28,TBN$38),TBN$28))</f>
        <v>0</v>
      </c>
      <c r="TBQ53" s="775">
        <f t="shared" ref="TBQ53:TBR53" si="9358">IF(OR(TBO26&lt;$C$18,TBO26&gt;($C$18+9)),0,IF($F$2=1,IF($F$53&lt;(INDEX($G$33:$AJ$33,MATCH($E$18,$G$31:$AJ$31))),TBO$28,TBO$38),TBO$28))</f>
        <v>0</v>
      </c>
      <c r="TBR53" s="775">
        <f t="shared" si="9358"/>
        <v>0</v>
      </c>
      <c r="TBS53" s="775">
        <f t="shared" ref="TBS53" si="9359">IF(OR(TBQ26&lt;$C$18,TBQ26&gt;($C$18+9)),0,IF($F$2=1,IF($F$53&lt;(INDEX($G$33:$AJ$33,MATCH($E$18,$G$31:$AJ$31))),TBQ$28,TBQ$38),TBQ$28))</f>
        <v>0</v>
      </c>
      <c r="TBT53" s="775">
        <f t="shared" ref="TBT53:TBU53" si="9360">IF(OR(TBR26&lt;$C$18,TBR26&gt;($C$18+9)),0,IF($F$2=1,IF($F$53&lt;(INDEX($G$33:$AJ$33,MATCH($E$18,$G$31:$AJ$31))),TBR$28,TBR$38),TBR$28))</f>
        <v>0</v>
      </c>
      <c r="TBU53" s="775">
        <f t="shared" si="9360"/>
        <v>0</v>
      </c>
      <c r="TBV53" s="775">
        <f t="shared" ref="TBV53" si="9361">IF(OR(TBT26&lt;$C$18,TBT26&gt;($C$18+9)),0,IF($F$2=1,IF($F$53&lt;(INDEX($G$33:$AJ$33,MATCH($E$18,$G$31:$AJ$31))),TBT$28,TBT$38),TBT$28))</f>
        <v>0</v>
      </c>
      <c r="TBW53" s="775">
        <f t="shared" ref="TBW53:TBX53" si="9362">IF(OR(TBU26&lt;$C$18,TBU26&gt;($C$18+9)),0,IF($F$2=1,IF($F$53&lt;(INDEX($G$33:$AJ$33,MATCH($E$18,$G$31:$AJ$31))),TBU$28,TBU$38),TBU$28))</f>
        <v>0</v>
      </c>
      <c r="TBX53" s="775">
        <f t="shared" si="9362"/>
        <v>0</v>
      </c>
      <c r="TBY53" s="775">
        <f t="shared" ref="TBY53" si="9363">IF(OR(TBW26&lt;$C$18,TBW26&gt;($C$18+9)),0,IF($F$2=1,IF($F$53&lt;(INDEX($G$33:$AJ$33,MATCH($E$18,$G$31:$AJ$31))),TBW$28,TBW$38),TBW$28))</f>
        <v>0</v>
      </c>
      <c r="TBZ53" s="775">
        <f t="shared" ref="TBZ53:TCA53" si="9364">IF(OR(TBX26&lt;$C$18,TBX26&gt;($C$18+9)),0,IF($F$2=1,IF($F$53&lt;(INDEX($G$33:$AJ$33,MATCH($E$18,$G$31:$AJ$31))),TBX$28,TBX$38),TBX$28))</f>
        <v>0</v>
      </c>
      <c r="TCA53" s="775">
        <f t="shared" si="9364"/>
        <v>0</v>
      </c>
      <c r="TCB53" s="775">
        <f t="shared" ref="TCB53" si="9365">IF(OR(TBZ26&lt;$C$18,TBZ26&gt;($C$18+9)),0,IF($F$2=1,IF($F$53&lt;(INDEX($G$33:$AJ$33,MATCH($E$18,$G$31:$AJ$31))),TBZ$28,TBZ$38),TBZ$28))</f>
        <v>0</v>
      </c>
      <c r="TCC53" s="775">
        <f t="shared" ref="TCC53:TCD53" si="9366">IF(OR(TCA26&lt;$C$18,TCA26&gt;($C$18+9)),0,IF($F$2=1,IF($F$53&lt;(INDEX($G$33:$AJ$33,MATCH($E$18,$G$31:$AJ$31))),TCA$28,TCA$38),TCA$28))</f>
        <v>0</v>
      </c>
      <c r="TCD53" s="775">
        <f t="shared" si="9366"/>
        <v>0</v>
      </c>
      <c r="TCE53" s="775">
        <f t="shared" ref="TCE53" si="9367">IF(OR(TCC26&lt;$C$18,TCC26&gt;($C$18+9)),0,IF($F$2=1,IF($F$53&lt;(INDEX($G$33:$AJ$33,MATCH($E$18,$G$31:$AJ$31))),TCC$28,TCC$38),TCC$28))</f>
        <v>0</v>
      </c>
      <c r="TCF53" s="775">
        <f t="shared" ref="TCF53:TCG53" si="9368">IF(OR(TCD26&lt;$C$18,TCD26&gt;($C$18+9)),0,IF($F$2=1,IF($F$53&lt;(INDEX($G$33:$AJ$33,MATCH($E$18,$G$31:$AJ$31))),TCD$28,TCD$38),TCD$28))</f>
        <v>0</v>
      </c>
      <c r="TCG53" s="775">
        <f t="shared" si="9368"/>
        <v>0</v>
      </c>
      <c r="TCH53" s="775">
        <f t="shared" ref="TCH53" si="9369">IF(OR(TCF26&lt;$C$18,TCF26&gt;($C$18+9)),0,IF($F$2=1,IF($F$53&lt;(INDEX($G$33:$AJ$33,MATCH($E$18,$G$31:$AJ$31))),TCF$28,TCF$38),TCF$28))</f>
        <v>0</v>
      </c>
      <c r="TCI53" s="775">
        <f t="shared" ref="TCI53:TCJ53" si="9370">IF(OR(TCG26&lt;$C$18,TCG26&gt;($C$18+9)),0,IF($F$2=1,IF($F$53&lt;(INDEX($G$33:$AJ$33,MATCH($E$18,$G$31:$AJ$31))),TCG$28,TCG$38),TCG$28))</f>
        <v>0</v>
      </c>
      <c r="TCJ53" s="775">
        <f t="shared" si="9370"/>
        <v>0</v>
      </c>
      <c r="TCK53" s="775">
        <f t="shared" ref="TCK53" si="9371">IF(OR(TCI26&lt;$C$18,TCI26&gt;($C$18+9)),0,IF($F$2=1,IF($F$53&lt;(INDEX($G$33:$AJ$33,MATCH($E$18,$G$31:$AJ$31))),TCI$28,TCI$38),TCI$28))</f>
        <v>0</v>
      </c>
      <c r="TCL53" s="775">
        <f t="shared" ref="TCL53:TCM53" si="9372">IF(OR(TCJ26&lt;$C$18,TCJ26&gt;($C$18+9)),0,IF($F$2=1,IF($F$53&lt;(INDEX($G$33:$AJ$33,MATCH($E$18,$G$31:$AJ$31))),TCJ$28,TCJ$38),TCJ$28))</f>
        <v>0</v>
      </c>
      <c r="TCM53" s="775">
        <f t="shared" si="9372"/>
        <v>0</v>
      </c>
      <c r="TCN53" s="775">
        <f t="shared" ref="TCN53" si="9373">IF(OR(TCL26&lt;$C$18,TCL26&gt;($C$18+9)),0,IF($F$2=1,IF($F$53&lt;(INDEX($G$33:$AJ$33,MATCH($E$18,$G$31:$AJ$31))),TCL$28,TCL$38),TCL$28))</f>
        <v>0</v>
      </c>
      <c r="TCO53" s="775">
        <f t="shared" ref="TCO53:TCP53" si="9374">IF(OR(TCM26&lt;$C$18,TCM26&gt;($C$18+9)),0,IF($F$2=1,IF($F$53&lt;(INDEX($G$33:$AJ$33,MATCH($E$18,$G$31:$AJ$31))),TCM$28,TCM$38),TCM$28))</f>
        <v>0</v>
      </c>
      <c r="TCP53" s="775">
        <f t="shared" si="9374"/>
        <v>0</v>
      </c>
      <c r="TCQ53" s="775">
        <f t="shared" ref="TCQ53" si="9375">IF(OR(TCO26&lt;$C$18,TCO26&gt;($C$18+9)),0,IF($F$2=1,IF($F$53&lt;(INDEX($G$33:$AJ$33,MATCH($E$18,$G$31:$AJ$31))),TCO$28,TCO$38),TCO$28))</f>
        <v>0</v>
      </c>
      <c r="TCR53" s="775">
        <f t="shared" ref="TCR53:TCS53" si="9376">IF(OR(TCP26&lt;$C$18,TCP26&gt;($C$18+9)),0,IF($F$2=1,IF($F$53&lt;(INDEX($G$33:$AJ$33,MATCH($E$18,$G$31:$AJ$31))),TCP$28,TCP$38),TCP$28))</f>
        <v>0</v>
      </c>
      <c r="TCS53" s="775">
        <f t="shared" si="9376"/>
        <v>0</v>
      </c>
      <c r="TCT53" s="775">
        <f t="shared" ref="TCT53" si="9377">IF(OR(TCR26&lt;$C$18,TCR26&gt;($C$18+9)),0,IF($F$2=1,IF($F$53&lt;(INDEX($G$33:$AJ$33,MATCH($E$18,$G$31:$AJ$31))),TCR$28,TCR$38),TCR$28))</f>
        <v>0</v>
      </c>
      <c r="TCU53" s="775">
        <f t="shared" ref="TCU53:TCV53" si="9378">IF(OR(TCS26&lt;$C$18,TCS26&gt;($C$18+9)),0,IF($F$2=1,IF($F$53&lt;(INDEX($G$33:$AJ$33,MATCH($E$18,$G$31:$AJ$31))),TCS$28,TCS$38),TCS$28))</f>
        <v>0</v>
      </c>
      <c r="TCV53" s="775">
        <f t="shared" si="9378"/>
        <v>0</v>
      </c>
      <c r="TCW53" s="775">
        <f t="shared" ref="TCW53" si="9379">IF(OR(TCU26&lt;$C$18,TCU26&gt;($C$18+9)),0,IF($F$2=1,IF($F$53&lt;(INDEX($G$33:$AJ$33,MATCH($E$18,$G$31:$AJ$31))),TCU$28,TCU$38),TCU$28))</f>
        <v>0</v>
      </c>
      <c r="TCX53" s="775">
        <f t="shared" ref="TCX53:TCY53" si="9380">IF(OR(TCV26&lt;$C$18,TCV26&gt;($C$18+9)),0,IF($F$2=1,IF($F$53&lt;(INDEX($G$33:$AJ$33,MATCH($E$18,$G$31:$AJ$31))),TCV$28,TCV$38),TCV$28))</f>
        <v>0</v>
      </c>
      <c r="TCY53" s="775">
        <f t="shared" si="9380"/>
        <v>0</v>
      </c>
      <c r="TCZ53" s="775">
        <f t="shared" ref="TCZ53" si="9381">IF(OR(TCX26&lt;$C$18,TCX26&gt;($C$18+9)),0,IF($F$2=1,IF($F$53&lt;(INDEX($G$33:$AJ$33,MATCH($E$18,$G$31:$AJ$31))),TCX$28,TCX$38),TCX$28))</f>
        <v>0</v>
      </c>
      <c r="TDA53" s="775">
        <f t="shared" ref="TDA53:TDB53" si="9382">IF(OR(TCY26&lt;$C$18,TCY26&gt;($C$18+9)),0,IF($F$2=1,IF($F$53&lt;(INDEX($G$33:$AJ$33,MATCH($E$18,$G$31:$AJ$31))),TCY$28,TCY$38),TCY$28))</f>
        <v>0</v>
      </c>
      <c r="TDB53" s="775">
        <f t="shared" si="9382"/>
        <v>0</v>
      </c>
      <c r="TDC53" s="775">
        <f t="shared" ref="TDC53" si="9383">IF(OR(TDA26&lt;$C$18,TDA26&gt;($C$18+9)),0,IF($F$2=1,IF($F$53&lt;(INDEX($G$33:$AJ$33,MATCH($E$18,$G$31:$AJ$31))),TDA$28,TDA$38),TDA$28))</f>
        <v>0</v>
      </c>
      <c r="TDD53" s="775">
        <f t="shared" ref="TDD53:TDE53" si="9384">IF(OR(TDB26&lt;$C$18,TDB26&gt;($C$18+9)),0,IF($F$2=1,IF($F$53&lt;(INDEX($G$33:$AJ$33,MATCH($E$18,$G$31:$AJ$31))),TDB$28,TDB$38),TDB$28))</f>
        <v>0</v>
      </c>
      <c r="TDE53" s="775">
        <f t="shared" si="9384"/>
        <v>0</v>
      </c>
      <c r="TDF53" s="775">
        <f t="shared" ref="TDF53" si="9385">IF(OR(TDD26&lt;$C$18,TDD26&gt;($C$18+9)),0,IF($F$2=1,IF($F$53&lt;(INDEX($G$33:$AJ$33,MATCH($E$18,$G$31:$AJ$31))),TDD$28,TDD$38),TDD$28))</f>
        <v>0</v>
      </c>
      <c r="TDG53" s="775">
        <f t="shared" ref="TDG53:TDH53" si="9386">IF(OR(TDE26&lt;$C$18,TDE26&gt;($C$18+9)),0,IF($F$2=1,IF($F$53&lt;(INDEX($G$33:$AJ$33,MATCH($E$18,$G$31:$AJ$31))),TDE$28,TDE$38),TDE$28))</f>
        <v>0</v>
      </c>
      <c r="TDH53" s="775">
        <f t="shared" si="9386"/>
        <v>0</v>
      </c>
      <c r="TDI53" s="775">
        <f t="shared" ref="TDI53" si="9387">IF(OR(TDG26&lt;$C$18,TDG26&gt;($C$18+9)),0,IF($F$2=1,IF($F$53&lt;(INDEX($G$33:$AJ$33,MATCH($E$18,$G$31:$AJ$31))),TDG$28,TDG$38),TDG$28))</f>
        <v>0</v>
      </c>
      <c r="TDJ53" s="775">
        <f t="shared" ref="TDJ53:TDK53" si="9388">IF(OR(TDH26&lt;$C$18,TDH26&gt;($C$18+9)),0,IF($F$2=1,IF($F$53&lt;(INDEX($G$33:$AJ$33,MATCH($E$18,$G$31:$AJ$31))),TDH$28,TDH$38),TDH$28))</f>
        <v>0</v>
      </c>
      <c r="TDK53" s="775">
        <f t="shared" si="9388"/>
        <v>0</v>
      </c>
      <c r="TDL53" s="775">
        <f t="shared" ref="TDL53" si="9389">IF(OR(TDJ26&lt;$C$18,TDJ26&gt;($C$18+9)),0,IF($F$2=1,IF($F$53&lt;(INDEX($G$33:$AJ$33,MATCH($E$18,$G$31:$AJ$31))),TDJ$28,TDJ$38),TDJ$28))</f>
        <v>0</v>
      </c>
      <c r="TDM53" s="775">
        <f t="shared" ref="TDM53:TDN53" si="9390">IF(OR(TDK26&lt;$C$18,TDK26&gt;($C$18+9)),0,IF($F$2=1,IF($F$53&lt;(INDEX($G$33:$AJ$33,MATCH($E$18,$G$31:$AJ$31))),TDK$28,TDK$38),TDK$28))</f>
        <v>0</v>
      </c>
      <c r="TDN53" s="775">
        <f t="shared" si="9390"/>
        <v>0</v>
      </c>
      <c r="TDO53" s="775">
        <f t="shared" ref="TDO53" si="9391">IF(OR(TDM26&lt;$C$18,TDM26&gt;($C$18+9)),0,IF($F$2=1,IF($F$53&lt;(INDEX($G$33:$AJ$33,MATCH($E$18,$G$31:$AJ$31))),TDM$28,TDM$38),TDM$28))</f>
        <v>0</v>
      </c>
      <c r="TDP53" s="775">
        <f t="shared" ref="TDP53:TDQ53" si="9392">IF(OR(TDN26&lt;$C$18,TDN26&gt;($C$18+9)),0,IF($F$2=1,IF($F$53&lt;(INDEX($G$33:$AJ$33,MATCH($E$18,$G$31:$AJ$31))),TDN$28,TDN$38),TDN$28))</f>
        <v>0</v>
      </c>
      <c r="TDQ53" s="775">
        <f t="shared" si="9392"/>
        <v>0</v>
      </c>
      <c r="TDR53" s="775">
        <f t="shared" ref="TDR53" si="9393">IF(OR(TDP26&lt;$C$18,TDP26&gt;($C$18+9)),0,IF($F$2=1,IF($F$53&lt;(INDEX($G$33:$AJ$33,MATCH($E$18,$G$31:$AJ$31))),TDP$28,TDP$38),TDP$28))</f>
        <v>0</v>
      </c>
      <c r="TDS53" s="775">
        <f t="shared" ref="TDS53:TDT53" si="9394">IF(OR(TDQ26&lt;$C$18,TDQ26&gt;($C$18+9)),0,IF($F$2=1,IF($F$53&lt;(INDEX($G$33:$AJ$33,MATCH($E$18,$G$31:$AJ$31))),TDQ$28,TDQ$38),TDQ$28))</f>
        <v>0</v>
      </c>
      <c r="TDT53" s="775">
        <f t="shared" si="9394"/>
        <v>0</v>
      </c>
      <c r="TDU53" s="775">
        <f t="shared" ref="TDU53" si="9395">IF(OR(TDS26&lt;$C$18,TDS26&gt;($C$18+9)),0,IF($F$2=1,IF($F$53&lt;(INDEX($G$33:$AJ$33,MATCH($E$18,$G$31:$AJ$31))),TDS$28,TDS$38),TDS$28))</f>
        <v>0</v>
      </c>
      <c r="TDV53" s="775">
        <f t="shared" ref="TDV53:TDW53" si="9396">IF(OR(TDT26&lt;$C$18,TDT26&gt;($C$18+9)),0,IF($F$2=1,IF($F$53&lt;(INDEX($G$33:$AJ$33,MATCH($E$18,$G$31:$AJ$31))),TDT$28,TDT$38),TDT$28))</f>
        <v>0</v>
      </c>
      <c r="TDW53" s="775">
        <f t="shared" si="9396"/>
        <v>0</v>
      </c>
      <c r="TDX53" s="775">
        <f t="shared" ref="TDX53" si="9397">IF(OR(TDV26&lt;$C$18,TDV26&gt;($C$18+9)),0,IF($F$2=1,IF($F$53&lt;(INDEX($G$33:$AJ$33,MATCH($E$18,$G$31:$AJ$31))),TDV$28,TDV$38),TDV$28))</f>
        <v>0</v>
      </c>
      <c r="TDY53" s="775">
        <f t="shared" ref="TDY53:TDZ53" si="9398">IF(OR(TDW26&lt;$C$18,TDW26&gt;($C$18+9)),0,IF($F$2=1,IF($F$53&lt;(INDEX($G$33:$AJ$33,MATCH($E$18,$G$31:$AJ$31))),TDW$28,TDW$38),TDW$28))</f>
        <v>0</v>
      </c>
      <c r="TDZ53" s="775">
        <f t="shared" si="9398"/>
        <v>0</v>
      </c>
      <c r="TEA53" s="775">
        <f t="shared" ref="TEA53" si="9399">IF(OR(TDY26&lt;$C$18,TDY26&gt;($C$18+9)),0,IF($F$2=1,IF($F$53&lt;(INDEX($G$33:$AJ$33,MATCH($E$18,$G$31:$AJ$31))),TDY$28,TDY$38),TDY$28))</f>
        <v>0</v>
      </c>
      <c r="TEB53" s="775">
        <f t="shared" ref="TEB53:TEC53" si="9400">IF(OR(TDZ26&lt;$C$18,TDZ26&gt;($C$18+9)),0,IF($F$2=1,IF($F$53&lt;(INDEX($G$33:$AJ$33,MATCH($E$18,$G$31:$AJ$31))),TDZ$28,TDZ$38),TDZ$28))</f>
        <v>0</v>
      </c>
      <c r="TEC53" s="775">
        <f t="shared" si="9400"/>
        <v>0</v>
      </c>
      <c r="TED53" s="775">
        <f t="shared" ref="TED53" si="9401">IF(OR(TEB26&lt;$C$18,TEB26&gt;($C$18+9)),0,IF($F$2=1,IF($F$53&lt;(INDEX($G$33:$AJ$33,MATCH($E$18,$G$31:$AJ$31))),TEB$28,TEB$38),TEB$28))</f>
        <v>0</v>
      </c>
      <c r="TEE53" s="775">
        <f t="shared" ref="TEE53:TEF53" si="9402">IF(OR(TEC26&lt;$C$18,TEC26&gt;($C$18+9)),0,IF($F$2=1,IF($F$53&lt;(INDEX($G$33:$AJ$33,MATCH($E$18,$G$31:$AJ$31))),TEC$28,TEC$38),TEC$28))</f>
        <v>0</v>
      </c>
      <c r="TEF53" s="775">
        <f t="shared" si="9402"/>
        <v>0</v>
      </c>
      <c r="TEG53" s="775">
        <f t="shared" ref="TEG53" si="9403">IF(OR(TEE26&lt;$C$18,TEE26&gt;($C$18+9)),0,IF($F$2=1,IF($F$53&lt;(INDEX($G$33:$AJ$33,MATCH($E$18,$G$31:$AJ$31))),TEE$28,TEE$38),TEE$28))</f>
        <v>0</v>
      </c>
      <c r="TEH53" s="775">
        <f t="shared" ref="TEH53:TEI53" si="9404">IF(OR(TEF26&lt;$C$18,TEF26&gt;($C$18+9)),0,IF($F$2=1,IF($F$53&lt;(INDEX($G$33:$AJ$33,MATCH($E$18,$G$31:$AJ$31))),TEF$28,TEF$38),TEF$28))</f>
        <v>0</v>
      </c>
      <c r="TEI53" s="775">
        <f t="shared" si="9404"/>
        <v>0</v>
      </c>
      <c r="TEJ53" s="775">
        <f t="shared" ref="TEJ53" si="9405">IF(OR(TEH26&lt;$C$18,TEH26&gt;($C$18+9)),0,IF($F$2=1,IF($F$53&lt;(INDEX($G$33:$AJ$33,MATCH($E$18,$G$31:$AJ$31))),TEH$28,TEH$38),TEH$28))</f>
        <v>0</v>
      </c>
      <c r="TEK53" s="775">
        <f t="shared" ref="TEK53:TEL53" si="9406">IF(OR(TEI26&lt;$C$18,TEI26&gt;($C$18+9)),0,IF($F$2=1,IF($F$53&lt;(INDEX($G$33:$AJ$33,MATCH($E$18,$G$31:$AJ$31))),TEI$28,TEI$38),TEI$28))</f>
        <v>0</v>
      </c>
      <c r="TEL53" s="775">
        <f t="shared" si="9406"/>
        <v>0</v>
      </c>
      <c r="TEM53" s="775">
        <f t="shared" ref="TEM53" si="9407">IF(OR(TEK26&lt;$C$18,TEK26&gt;($C$18+9)),0,IF($F$2=1,IF($F$53&lt;(INDEX($G$33:$AJ$33,MATCH($E$18,$G$31:$AJ$31))),TEK$28,TEK$38),TEK$28))</f>
        <v>0</v>
      </c>
      <c r="TEN53" s="775">
        <f t="shared" ref="TEN53:TEO53" si="9408">IF(OR(TEL26&lt;$C$18,TEL26&gt;($C$18+9)),0,IF($F$2=1,IF($F$53&lt;(INDEX($G$33:$AJ$33,MATCH($E$18,$G$31:$AJ$31))),TEL$28,TEL$38),TEL$28))</f>
        <v>0</v>
      </c>
      <c r="TEO53" s="775">
        <f t="shared" si="9408"/>
        <v>0</v>
      </c>
      <c r="TEP53" s="775">
        <f t="shared" ref="TEP53" si="9409">IF(OR(TEN26&lt;$C$18,TEN26&gt;($C$18+9)),0,IF($F$2=1,IF($F$53&lt;(INDEX($G$33:$AJ$33,MATCH($E$18,$G$31:$AJ$31))),TEN$28,TEN$38),TEN$28))</f>
        <v>0</v>
      </c>
      <c r="TEQ53" s="775">
        <f t="shared" ref="TEQ53:TER53" si="9410">IF(OR(TEO26&lt;$C$18,TEO26&gt;($C$18+9)),0,IF($F$2=1,IF($F$53&lt;(INDEX($G$33:$AJ$33,MATCH($E$18,$G$31:$AJ$31))),TEO$28,TEO$38),TEO$28))</f>
        <v>0</v>
      </c>
      <c r="TER53" s="775">
        <f t="shared" si="9410"/>
        <v>0</v>
      </c>
      <c r="TES53" s="775">
        <f t="shared" ref="TES53" si="9411">IF(OR(TEQ26&lt;$C$18,TEQ26&gt;($C$18+9)),0,IF($F$2=1,IF($F$53&lt;(INDEX($G$33:$AJ$33,MATCH($E$18,$G$31:$AJ$31))),TEQ$28,TEQ$38),TEQ$28))</f>
        <v>0</v>
      </c>
      <c r="TET53" s="775">
        <f t="shared" ref="TET53:TEU53" si="9412">IF(OR(TER26&lt;$C$18,TER26&gt;($C$18+9)),0,IF($F$2=1,IF($F$53&lt;(INDEX($G$33:$AJ$33,MATCH($E$18,$G$31:$AJ$31))),TER$28,TER$38),TER$28))</f>
        <v>0</v>
      </c>
      <c r="TEU53" s="775">
        <f t="shared" si="9412"/>
        <v>0</v>
      </c>
      <c r="TEV53" s="775">
        <f t="shared" ref="TEV53" si="9413">IF(OR(TET26&lt;$C$18,TET26&gt;($C$18+9)),0,IF($F$2=1,IF($F$53&lt;(INDEX($G$33:$AJ$33,MATCH($E$18,$G$31:$AJ$31))),TET$28,TET$38),TET$28))</f>
        <v>0</v>
      </c>
      <c r="TEW53" s="775">
        <f t="shared" ref="TEW53:TEX53" si="9414">IF(OR(TEU26&lt;$C$18,TEU26&gt;($C$18+9)),0,IF($F$2=1,IF($F$53&lt;(INDEX($G$33:$AJ$33,MATCH($E$18,$G$31:$AJ$31))),TEU$28,TEU$38),TEU$28))</f>
        <v>0</v>
      </c>
      <c r="TEX53" s="775">
        <f t="shared" si="9414"/>
        <v>0</v>
      </c>
      <c r="TEY53" s="775">
        <f t="shared" ref="TEY53" si="9415">IF(OR(TEW26&lt;$C$18,TEW26&gt;($C$18+9)),0,IF($F$2=1,IF($F$53&lt;(INDEX($G$33:$AJ$33,MATCH($E$18,$G$31:$AJ$31))),TEW$28,TEW$38),TEW$28))</f>
        <v>0</v>
      </c>
      <c r="TEZ53" s="775">
        <f t="shared" ref="TEZ53:TFA53" si="9416">IF(OR(TEX26&lt;$C$18,TEX26&gt;($C$18+9)),0,IF($F$2=1,IF($F$53&lt;(INDEX($G$33:$AJ$33,MATCH($E$18,$G$31:$AJ$31))),TEX$28,TEX$38),TEX$28))</f>
        <v>0</v>
      </c>
      <c r="TFA53" s="775">
        <f t="shared" si="9416"/>
        <v>0</v>
      </c>
      <c r="TFB53" s="775">
        <f t="shared" ref="TFB53" si="9417">IF(OR(TEZ26&lt;$C$18,TEZ26&gt;($C$18+9)),0,IF($F$2=1,IF($F$53&lt;(INDEX($G$33:$AJ$33,MATCH($E$18,$G$31:$AJ$31))),TEZ$28,TEZ$38),TEZ$28))</f>
        <v>0</v>
      </c>
      <c r="TFC53" s="775">
        <f t="shared" ref="TFC53:TFD53" si="9418">IF(OR(TFA26&lt;$C$18,TFA26&gt;($C$18+9)),0,IF($F$2=1,IF($F$53&lt;(INDEX($G$33:$AJ$33,MATCH($E$18,$G$31:$AJ$31))),TFA$28,TFA$38),TFA$28))</f>
        <v>0</v>
      </c>
      <c r="TFD53" s="775">
        <f t="shared" si="9418"/>
        <v>0</v>
      </c>
      <c r="TFE53" s="775">
        <f t="shared" ref="TFE53" si="9419">IF(OR(TFC26&lt;$C$18,TFC26&gt;($C$18+9)),0,IF($F$2=1,IF($F$53&lt;(INDEX($G$33:$AJ$33,MATCH($E$18,$G$31:$AJ$31))),TFC$28,TFC$38),TFC$28))</f>
        <v>0</v>
      </c>
      <c r="TFF53" s="775">
        <f t="shared" ref="TFF53:TFG53" si="9420">IF(OR(TFD26&lt;$C$18,TFD26&gt;($C$18+9)),0,IF($F$2=1,IF($F$53&lt;(INDEX($G$33:$AJ$33,MATCH($E$18,$G$31:$AJ$31))),TFD$28,TFD$38),TFD$28))</f>
        <v>0</v>
      </c>
      <c r="TFG53" s="775">
        <f t="shared" si="9420"/>
        <v>0</v>
      </c>
      <c r="TFH53" s="775">
        <f t="shared" ref="TFH53" si="9421">IF(OR(TFF26&lt;$C$18,TFF26&gt;($C$18+9)),0,IF($F$2=1,IF($F$53&lt;(INDEX($G$33:$AJ$33,MATCH($E$18,$G$31:$AJ$31))),TFF$28,TFF$38),TFF$28))</f>
        <v>0</v>
      </c>
      <c r="TFI53" s="775">
        <f t="shared" ref="TFI53:TFJ53" si="9422">IF(OR(TFG26&lt;$C$18,TFG26&gt;($C$18+9)),0,IF($F$2=1,IF($F$53&lt;(INDEX($G$33:$AJ$33,MATCH($E$18,$G$31:$AJ$31))),TFG$28,TFG$38),TFG$28))</f>
        <v>0</v>
      </c>
      <c r="TFJ53" s="775">
        <f t="shared" si="9422"/>
        <v>0</v>
      </c>
      <c r="TFK53" s="775">
        <f t="shared" ref="TFK53" si="9423">IF(OR(TFI26&lt;$C$18,TFI26&gt;($C$18+9)),0,IF($F$2=1,IF($F$53&lt;(INDEX($G$33:$AJ$33,MATCH($E$18,$G$31:$AJ$31))),TFI$28,TFI$38),TFI$28))</f>
        <v>0</v>
      </c>
      <c r="TFL53" s="775">
        <f t="shared" ref="TFL53:TFM53" si="9424">IF(OR(TFJ26&lt;$C$18,TFJ26&gt;($C$18+9)),0,IF($F$2=1,IF($F$53&lt;(INDEX($G$33:$AJ$33,MATCH($E$18,$G$31:$AJ$31))),TFJ$28,TFJ$38),TFJ$28))</f>
        <v>0</v>
      </c>
      <c r="TFM53" s="775">
        <f t="shared" si="9424"/>
        <v>0</v>
      </c>
      <c r="TFN53" s="775">
        <f t="shared" ref="TFN53" si="9425">IF(OR(TFL26&lt;$C$18,TFL26&gt;($C$18+9)),0,IF($F$2=1,IF($F$53&lt;(INDEX($G$33:$AJ$33,MATCH($E$18,$G$31:$AJ$31))),TFL$28,TFL$38),TFL$28))</f>
        <v>0</v>
      </c>
      <c r="TFO53" s="775">
        <f t="shared" ref="TFO53:TFP53" si="9426">IF(OR(TFM26&lt;$C$18,TFM26&gt;($C$18+9)),0,IF($F$2=1,IF($F$53&lt;(INDEX($G$33:$AJ$33,MATCH($E$18,$G$31:$AJ$31))),TFM$28,TFM$38),TFM$28))</f>
        <v>0</v>
      </c>
      <c r="TFP53" s="775">
        <f t="shared" si="9426"/>
        <v>0</v>
      </c>
      <c r="TFQ53" s="775">
        <f t="shared" ref="TFQ53" si="9427">IF(OR(TFO26&lt;$C$18,TFO26&gt;($C$18+9)),0,IF($F$2=1,IF($F$53&lt;(INDEX($G$33:$AJ$33,MATCH($E$18,$G$31:$AJ$31))),TFO$28,TFO$38),TFO$28))</f>
        <v>0</v>
      </c>
      <c r="TFR53" s="775">
        <f t="shared" ref="TFR53:TFS53" si="9428">IF(OR(TFP26&lt;$C$18,TFP26&gt;($C$18+9)),0,IF($F$2=1,IF($F$53&lt;(INDEX($G$33:$AJ$33,MATCH($E$18,$G$31:$AJ$31))),TFP$28,TFP$38),TFP$28))</f>
        <v>0</v>
      </c>
      <c r="TFS53" s="775">
        <f t="shared" si="9428"/>
        <v>0</v>
      </c>
      <c r="TFT53" s="775">
        <f t="shared" ref="TFT53" si="9429">IF(OR(TFR26&lt;$C$18,TFR26&gt;($C$18+9)),0,IF($F$2=1,IF($F$53&lt;(INDEX($G$33:$AJ$33,MATCH($E$18,$G$31:$AJ$31))),TFR$28,TFR$38),TFR$28))</f>
        <v>0</v>
      </c>
      <c r="TFU53" s="775">
        <f t="shared" ref="TFU53:TFV53" si="9430">IF(OR(TFS26&lt;$C$18,TFS26&gt;($C$18+9)),0,IF($F$2=1,IF($F$53&lt;(INDEX($G$33:$AJ$33,MATCH($E$18,$G$31:$AJ$31))),TFS$28,TFS$38),TFS$28))</f>
        <v>0</v>
      </c>
      <c r="TFV53" s="775">
        <f t="shared" si="9430"/>
        <v>0</v>
      </c>
      <c r="TFW53" s="775">
        <f t="shared" ref="TFW53" si="9431">IF(OR(TFU26&lt;$C$18,TFU26&gt;($C$18+9)),0,IF($F$2=1,IF($F$53&lt;(INDEX($G$33:$AJ$33,MATCH($E$18,$G$31:$AJ$31))),TFU$28,TFU$38),TFU$28))</f>
        <v>0</v>
      </c>
      <c r="TFX53" s="775">
        <f t="shared" ref="TFX53:TFY53" si="9432">IF(OR(TFV26&lt;$C$18,TFV26&gt;($C$18+9)),0,IF($F$2=1,IF($F$53&lt;(INDEX($G$33:$AJ$33,MATCH($E$18,$G$31:$AJ$31))),TFV$28,TFV$38),TFV$28))</f>
        <v>0</v>
      </c>
      <c r="TFY53" s="775">
        <f t="shared" si="9432"/>
        <v>0</v>
      </c>
      <c r="TFZ53" s="775">
        <f t="shared" ref="TFZ53" si="9433">IF(OR(TFX26&lt;$C$18,TFX26&gt;($C$18+9)),0,IF($F$2=1,IF($F$53&lt;(INDEX($G$33:$AJ$33,MATCH($E$18,$G$31:$AJ$31))),TFX$28,TFX$38),TFX$28))</f>
        <v>0</v>
      </c>
      <c r="TGA53" s="775">
        <f t="shared" ref="TGA53:TGB53" si="9434">IF(OR(TFY26&lt;$C$18,TFY26&gt;($C$18+9)),0,IF($F$2=1,IF($F$53&lt;(INDEX($G$33:$AJ$33,MATCH($E$18,$G$31:$AJ$31))),TFY$28,TFY$38),TFY$28))</f>
        <v>0</v>
      </c>
      <c r="TGB53" s="775">
        <f t="shared" si="9434"/>
        <v>0</v>
      </c>
      <c r="TGC53" s="775">
        <f t="shared" ref="TGC53" si="9435">IF(OR(TGA26&lt;$C$18,TGA26&gt;($C$18+9)),0,IF($F$2=1,IF($F$53&lt;(INDEX($G$33:$AJ$33,MATCH($E$18,$G$31:$AJ$31))),TGA$28,TGA$38),TGA$28))</f>
        <v>0</v>
      </c>
      <c r="TGD53" s="775">
        <f t="shared" ref="TGD53:TGE53" si="9436">IF(OR(TGB26&lt;$C$18,TGB26&gt;($C$18+9)),0,IF($F$2=1,IF($F$53&lt;(INDEX($G$33:$AJ$33,MATCH($E$18,$G$31:$AJ$31))),TGB$28,TGB$38),TGB$28))</f>
        <v>0</v>
      </c>
      <c r="TGE53" s="775">
        <f t="shared" si="9436"/>
        <v>0</v>
      </c>
      <c r="TGF53" s="775">
        <f t="shared" ref="TGF53" si="9437">IF(OR(TGD26&lt;$C$18,TGD26&gt;($C$18+9)),0,IF($F$2=1,IF($F$53&lt;(INDEX($G$33:$AJ$33,MATCH($E$18,$G$31:$AJ$31))),TGD$28,TGD$38),TGD$28))</f>
        <v>0</v>
      </c>
      <c r="TGG53" s="775">
        <f t="shared" ref="TGG53:TGH53" si="9438">IF(OR(TGE26&lt;$C$18,TGE26&gt;($C$18+9)),0,IF($F$2=1,IF($F$53&lt;(INDEX($G$33:$AJ$33,MATCH($E$18,$G$31:$AJ$31))),TGE$28,TGE$38),TGE$28))</f>
        <v>0</v>
      </c>
      <c r="TGH53" s="775">
        <f t="shared" si="9438"/>
        <v>0</v>
      </c>
      <c r="TGI53" s="775">
        <f t="shared" ref="TGI53" si="9439">IF(OR(TGG26&lt;$C$18,TGG26&gt;($C$18+9)),0,IF($F$2=1,IF($F$53&lt;(INDEX($G$33:$AJ$33,MATCH($E$18,$G$31:$AJ$31))),TGG$28,TGG$38),TGG$28))</f>
        <v>0</v>
      </c>
      <c r="TGJ53" s="775">
        <f t="shared" ref="TGJ53:TGK53" si="9440">IF(OR(TGH26&lt;$C$18,TGH26&gt;($C$18+9)),0,IF($F$2=1,IF($F$53&lt;(INDEX($G$33:$AJ$33,MATCH($E$18,$G$31:$AJ$31))),TGH$28,TGH$38),TGH$28))</f>
        <v>0</v>
      </c>
      <c r="TGK53" s="775">
        <f t="shared" si="9440"/>
        <v>0</v>
      </c>
      <c r="TGL53" s="775">
        <f t="shared" ref="TGL53" si="9441">IF(OR(TGJ26&lt;$C$18,TGJ26&gt;($C$18+9)),0,IF($F$2=1,IF($F$53&lt;(INDEX($G$33:$AJ$33,MATCH($E$18,$G$31:$AJ$31))),TGJ$28,TGJ$38),TGJ$28))</f>
        <v>0</v>
      </c>
      <c r="TGM53" s="775">
        <f t="shared" ref="TGM53:TGN53" si="9442">IF(OR(TGK26&lt;$C$18,TGK26&gt;($C$18+9)),0,IF($F$2=1,IF($F$53&lt;(INDEX($G$33:$AJ$33,MATCH($E$18,$G$31:$AJ$31))),TGK$28,TGK$38),TGK$28))</f>
        <v>0</v>
      </c>
      <c r="TGN53" s="775">
        <f t="shared" si="9442"/>
        <v>0</v>
      </c>
      <c r="TGO53" s="775">
        <f t="shared" ref="TGO53" si="9443">IF(OR(TGM26&lt;$C$18,TGM26&gt;($C$18+9)),0,IF($F$2=1,IF($F$53&lt;(INDEX($G$33:$AJ$33,MATCH($E$18,$G$31:$AJ$31))),TGM$28,TGM$38),TGM$28))</f>
        <v>0</v>
      </c>
      <c r="TGP53" s="775">
        <f t="shared" ref="TGP53:TGQ53" si="9444">IF(OR(TGN26&lt;$C$18,TGN26&gt;($C$18+9)),0,IF($F$2=1,IF($F$53&lt;(INDEX($G$33:$AJ$33,MATCH($E$18,$G$31:$AJ$31))),TGN$28,TGN$38),TGN$28))</f>
        <v>0</v>
      </c>
      <c r="TGQ53" s="775">
        <f t="shared" si="9444"/>
        <v>0</v>
      </c>
      <c r="TGR53" s="775">
        <f t="shared" ref="TGR53" si="9445">IF(OR(TGP26&lt;$C$18,TGP26&gt;($C$18+9)),0,IF($F$2=1,IF($F$53&lt;(INDEX($G$33:$AJ$33,MATCH($E$18,$G$31:$AJ$31))),TGP$28,TGP$38),TGP$28))</f>
        <v>0</v>
      </c>
      <c r="TGS53" s="775">
        <f t="shared" ref="TGS53:TGT53" si="9446">IF(OR(TGQ26&lt;$C$18,TGQ26&gt;($C$18+9)),0,IF($F$2=1,IF($F$53&lt;(INDEX($G$33:$AJ$33,MATCH($E$18,$G$31:$AJ$31))),TGQ$28,TGQ$38),TGQ$28))</f>
        <v>0</v>
      </c>
      <c r="TGT53" s="775">
        <f t="shared" si="9446"/>
        <v>0</v>
      </c>
      <c r="TGU53" s="775">
        <f t="shared" ref="TGU53" si="9447">IF(OR(TGS26&lt;$C$18,TGS26&gt;($C$18+9)),0,IF($F$2=1,IF($F$53&lt;(INDEX($G$33:$AJ$33,MATCH($E$18,$G$31:$AJ$31))),TGS$28,TGS$38),TGS$28))</f>
        <v>0</v>
      </c>
      <c r="TGV53" s="775">
        <f t="shared" ref="TGV53:TGW53" si="9448">IF(OR(TGT26&lt;$C$18,TGT26&gt;($C$18+9)),0,IF($F$2=1,IF($F$53&lt;(INDEX($G$33:$AJ$33,MATCH($E$18,$G$31:$AJ$31))),TGT$28,TGT$38),TGT$28))</f>
        <v>0</v>
      </c>
      <c r="TGW53" s="775">
        <f t="shared" si="9448"/>
        <v>0</v>
      </c>
      <c r="TGX53" s="775">
        <f t="shared" ref="TGX53" si="9449">IF(OR(TGV26&lt;$C$18,TGV26&gt;($C$18+9)),0,IF($F$2=1,IF($F$53&lt;(INDEX($G$33:$AJ$33,MATCH($E$18,$G$31:$AJ$31))),TGV$28,TGV$38),TGV$28))</f>
        <v>0</v>
      </c>
      <c r="TGY53" s="775">
        <f t="shared" ref="TGY53:TGZ53" si="9450">IF(OR(TGW26&lt;$C$18,TGW26&gt;($C$18+9)),0,IF($F$2=1,IF($F$53&lt;(INDEX($G$33:$AJ$33,MATCH($E$18,$G$31:$AJ$31))),TGW$28,TGW$38),TGW$28))</f>
        <v>0</v>
      </c>
      <c r="TGZ53" s="775">
        <f t="shared" si="9450"/>
        <v>0</v>
      </c>
      <c r="THA53" s="775">
        <f t="shared" ref="THA53" si="9451">IF(OR(TGY26&lt;$C$18,TGY26&gt;($C$18+9)),0,IF($F$2=1,IF($F$53&lt;(INDEX($G$33:$AJ$33,MATCH($E$18,$G$31:$AJ$31))),TGY$28,TGY$38),TGY$28))</f>
        <v>0</v>
      </c>
      <c r="THB53" s="775">
        <f t="shared" ref="THB53:THC53" si="9452">IF(OR(TGZ26&lt;$C$18,TGZ26&gt;($C$18+9)),0,IF($F$2=1,IF($F$53&lt;(INDEX($G$33:$AJ$33,MATCH($E$18,$G$31:$AJ$31))),TGZ$28,TGZ$38),TGZ$28))</f>
        <v>0</v>
      </c>
      <c r="THC53" s="775">
        <f t="shared" si="9452"/>
        <v>0</v>
      </c>
      <c r="THD53" s="775">
        <f t="shared" ref="THD53" si="9453">IF(OR(THB26&lt;$C$18,THB26&gt;($C$18+9)),0,IF($F$2=1,IF($F$53&lt;(INDEX($G$33:$AJ$33,MATCH($E$18,$G$31:$AJ$31))),THB$28,THB$38),THB$28))</f>
        <v>0</v>
      </c>
      <c r="THE53" s="775">
        <f t="shared" ref="THE53:THF53" si="9454">IF(OR(THC26&lt;$C$18,THC26&gt;($C$18+9)),0,IF($F$2=1,IF($F$53&lt;(INDEX($G$33:$AJ$33,MATCH($E$18,$G$31:$AJ$31))),THC$28,THC$38),THC$28))</f>
        <v>0</v>
      </c>
      <c r="THF53" s="775">
        <f t="shared" si="9454"/>
        <v>0</v>
      </c>
      <c r="THG53" s="775">
        <f t="shared" ref="THG53" si="9455">IF(OR(THE26&lt;$C$18,THE26&gt;($C$18+9)),0,IF($F$2=1,IF($F$53&lt;(INDEX($G$33:$AJ$33,MATCH($E$18,$G$31:$AJ$31))),THE$28,THE$38),THE$28))</f>
        <v>0</v>
      </c>
      <c r="THH53" s="775">
        <f t="shared" ref="THH53:THI53" si="9456">IF(OR(THF26&lt;$C$18,THF26&gt;($C$18+9)),0,IF($F$2=1,IF($F$53&lt;(INDEX($G$33:$AJ$33,MATCH($E$18,$G$31:$AJ$31))),THF$28,THF$38),THF$28))</f>
        <v>0</v>
      </c>
      <c r="THI53" s="775">
        <f t="shared" si="9456"/>
        <v>0</v>
      </c>
      <c r="THJ53" s="775">
        <f t="shared" ref="THJ53" si="9457">IF(OR(THH26&lt;$C$18,THH26&gt;($C$18+9)),0,IF($F$2=1,IF($F$53&lt;(INDEX($G$33:$AJ$33,MATCH($E$18,$G$31:$AJ$31))),THH$28,THH$38),THH$28))</f>
        <v>0</v>
      </c>
      <c r="THK53" s="775">
        <f t="shared" ref="THK53:THL53" si="9458">IF(OR(THI26&lt;$C$18,THI26&gt;($C$18+9)),0,IF($F$2=1,IF($F$53&lt;(INDEX($G$33:$AJ$33,MATCH($E$18,$G$31:$AJ$31))),THI$28,THI$38),THI$28))</f>
        <v>0</v>
      </c>
      <c r="THL53" s="775">
        <f t="shared" si="9458"/>
        <v>0</v>
      </c>
      <c r="THM53" s="775">
        <f t="shared" ref="THM53" si="9459">IF(OR(THK26&lt;$C$18,THK26&gt;($C$18+9)),0,IF($F$2=1,IF($F$53&lt;(INDEX($G$33:$AJ$33,MATCH($E$18,$G$31:$AJ$31))),THK$28,THK$38),THK$28))</f>
        <v>0</v>
      </c>
      <c r="THN53" s="775">
        <f t="shared" ref="THN53:THO53" si="9460">IF(OR(THL26&lt;$C$18,THL26&gt;($C$18+9)),0,IF($F$2=1,IF($F$53&lt;(INDEX($G$33:$AJ$33,MATCH($E$18,$G$31:$AJ$31))),THL$28,THL$38),THL$28))</f>
        <v>0</v>
      </c>
      <c r="THO53" s="775">
        <f t="shared" si="9460"/>
        <v>0</v>
      </c>
      <c r="THP53" s="775">
        <f t="shared" ref="THP53" si="9461">IF(OR(THN26&lt;$C$18,THN26&gt;($C$18+9)),0,IF($F$2=1,IF($F$53&lt;(INDEX($G$33:$AJ$33,MATCH($E$18,$G$31:$AJ$31))),THN$28,THN$38),THN$28))</f>
        <v>0</v>
      </c>
      <c r="THQ53" s="775">
        <f t="shared" ref="THQ53:THR53" si="9462">IF(OR(THO26&lt;$C$18,THO26&gt;($C$18+9)),0,IF($F$2=1,IF($F$53&lt;(INDEX($G$33:$AJ$33,MATCH($E$18,$G$31:$AJ$31))),THO$28,THO$38),THO$28))</f>
        <v>0</v>
      </c>
      <c r="THR53" s="775">
        <f t="shared" si="9462"/>
        <v>0</v>
      </c>
      <c r="THS53" s="775">
        <f t="shared" ref="THS53" si="9463">IF(OR(THQ26&lt;$C$18,THQ26&gt;($C$18+9)),0,IF($F$2=1,IF($F$53&lt;(INDEX($G$33:$AJ$33,MATCH($E$18,$G$31:$AJ$31))),THQ$28,THQ$38),THQ$28))</f>
        <v>0</v>
      </c>
      <c r="THT53" s="775">
        <f t="shared" ref="THT53:THU53" si="9464">IF(OR(THR26&lt;$C$18,THR26&gt;($C$18+9)),0,IF($F$2=1,IF($F$53&lt;(INDEX($G$33:$AJ$33,MATCH($E$18,$G$31:$AJ$31))),THR$28,THR$38),THR$28))</f>
        <v>0</v>
      </c>
      <c r="THU53" s="775">
        <f t="shared" si="9464"/>
        <v>0</v>
      </c>
      <c r="THV53" s="775">
        <f t="shared" ref="THV53" si="9465">IF(OR(THT26&lt;$C$18,THT26&gt;($C$18+9)),0,IF($F$2=1,IF($F$53&lt;(INDEX($G$33:$AJ$33,MATCH($E$18,$G$31:$AJ$31))),THT$28,THT$38),THT$28))</f>
        <v>0</v>
      </c>
      <c r="THW53" s="775">
        <f t="shared" ref="THW53:THX53" si="9466">IF(OR(THU26&lt;$C$18,THU26&gt;($C$18+9)),0,IF($F$2=1,IF($F$53&lt;(INDEX($G$33:$AJ$33,MATCH($E$18,$G$31:$AJ$31))),THU$28,THU$38),THU$28))</f>
        <v>0</v>
      </c>
      <c r="THX53" s="775">
        <f t="shared" si="9466"/>
        <v>0</v>
      </c>
      <c r="THY53" s="775">
        <f t="shared" ref="THY53" si="9467">IF(OR(THW26&lt;$C$18,THW26&gt;($C$18+9)),0,IF($F$2=1,IF($F$53&lt;(INDEX($G$33:$AJ$33,MATCH($E$18,$G$31:$AJ$31))),THW$28,THW$38),THW$28))</f>
        <v>0</v>
      </c>
      <c r="THZ53" s="775">
        <f t="shared" ref="THZ53:TIA53" si="9468">IF(OR(THX26&lt;$C$18,THX26&gt;($C$18+9)),0,IF($F$2=1,IF($F$53&lt;(INDEX($G$33:$AJ$33,MATCH($E$18,$G$31:$AJ$31))),THX$28,THX$38),THX$28))</f>
        <v>0</v>
      </c>
      <c r="TIA53" s="775">
        <f t="shared" si="9468"/>
        <v>0</v>
      </c>
      <c r="TIB53" s="775">
        <f t="shared" ref="TIB53" si="9469">IF(OR(THZ26&lt;$C$18,THZ26&gt;($C$18+9)),0,IF($F$2=1,IF($F$53&lt;(INDEX($G$33:$AJ$33,MATCH($E$18,$G$31:$AJ$31))),THZ$28,THZ$38),THZ$28))</f>
        <v>0</v>
      </c>
      <c r="TIC53" s="775">
        <f t="shared" ref="TIC53:TID53" si="9470">IF(OR(TIA26&lt;$C$18,TIA26&gt;($C$18+9)),0,IF($F$2=1,IF($F$53&lt;(INDEX($G$33:$AJ$33,MATCH($E$18,$G$31:$AJ$31))),TIA$28,TIA$38),TIA$28))</f>
        <v>0</v>
      </c>
      <c r="TID53" s="775">
        <f t="shared" si="9470"/>
        <v>0</v>
      </c>
      <c r="TIE53" s="775">
        <f t="shared" ref="TIE53" si="9471">IF(OR(TIC26&lt;$C$18,TIC26&gt;($C$18+9)),0,IF($F$2=1,IF($F$53&lt;(INDEX($G$33:$AJ$33,MATCH($E$18,$G$31:$AJ$31))),TIC$28,TIC$38),TIC$28))</f>
        <v>0</v>
      </c>
      <c r="TIF53" s="775">
        <f t="shared" ref="TIF53:TIG53" si="9472">IF(OR(TID26&lt;$C$18,TID26&gt;($C$18+9)),0,IF($F$2=1,IF($F$53&lt;(INDEX($G$33:$AJ$33,MATCH($E$18,$G$31:$AJ$31))),TID$28,TID$38),TID$28))</f>
        <v>0</v>
      </c>
      <c r="TIG53" s="775">
        <f t="shared" si="9472"/>
        <v>0</v>
      </c>
      <c r="TIH53" s="775">
        <f t="shared" ref="TIH53" si="9473">IF(OR(TIF26&lt;$C$18,TIF26&gt;($C$18+9)),0,IF($F$2=1,IF($F$53&lt;(INDEX($G$33:$AJ$33,MATCH($E$18,$G$31:$AJ$31))),TIF$28,TIF$38),TIF$28))</f>
        <v>0</v>
      </c>
      <c r="TII53" s="775">
        <f t="shared" ref="TII53:TIJ53" si="9474">IF(OR(TIG26&lt;$C$18,TIG26&gt;($C$18+9)),0,IF($F$2=1,IF($F$53&lt;(INDEX($G$33:$AJ$33,MATCH($E$18,$G$31:$AJ$31))),TIG$28,TIG$38),TIG$28))</f>
        <v>0</v>
      </c>
      <c r="TIJ53" s="775">
        <f t="shared" si="9474"/>
        <v>0</v>
      </c>
      <c r="TIK53" s="775">
        <f t="shared" ref="TIK53" si="9475">IF(OR(TII26&lt;$C$18,TII26&gt;($C$18+9)),0,IF($F$2=1,IF($F$53&lt;(INDEX($G$33:$AJ$33,MATCH($E$18,$G$31:$AJ$31))),TII$28,TII$38),TII$28))</f>
        <v>0</v>
      </c>
      <c r="TIL53" s="775">
        <f t="shared" ref="TIL53:TIM53" si="9476">IF(OR(TIJ26&lt;$C$18,TIJ26&gt;($C$18+9)),0,IF($F$2=1,IF($F$53&lt;(INDEX($G$33:$AJ$33,MATCH($E$18,$G$31:$AJ$31))),TIJ$28,TIJ$38),TIJ$28))</f>
        <v>0</v>
      </c>
      <c r="TIM53" s="775">
        <f t="shared" si="9476"/>
        <v>0</v>
      </c>
      <c r="TIN53" s="775">
        <f t="shared" ref="TIN53" si="9477">IF(OR(TIL26&lt;$C$18,TIL26&gt;($C$18+9)),0,IF($F$2=1,IF($F$53&lt;(INDEX($G$33:$AJ$33,MATCH($E$18,$G$31:$AJ$31))),TIL$28,TIL$38),TIL$28))</f>
        <v>0</v>
      </c>
      <c r="TIO53" s="775">
        <f t="shared" ref="TIO53:TIP53" si="9478">IF(OR(TIM26&lt;$C$18,TIM26&gt;($C$18+9)),0,IF($F$2=1,IF($F$53&lt;(INDEX($G$33:$AJ$33,MATCH($E$18,$G$31:$AJ$31))),TIM$28,TIM$38),TIM$28))</f>
        <v>0</v>
      </c>
      <c r="TIP53" s="775">
        <f t="shared" si="9478"/>
        <v>0</v>
      </c>
      <c r="TIQ53" s="775">
        <f t="shared" ref="TIQ53" si="9479">IF(OR(TIO26&lt;$C$18,TIO26&gt;($C$18+9)),0,IF($F$2=1,IF($F$53&lt;(INDEX($G$33:$AJ$33,MATCH($E$18,$G$31:$AJ$31))),TIO$28,TIO$38),TIO$28))</f>
        <v>0</v>
      </c>
      <c r="TIR53" s="775">
        <f t="shared" ref="TIR53:TIS53" si="9480">IF(OR(TIP26&lt;$C$18,TIP26&gt;($C$18+9)),0,IF($F$2=1,IF($F$53&lt;(INDEX($G$33:$AJ$33,MATCH($E$18,$G$31:$AJ$31))),TIP$28,TIP$38),TIP$28))</f>
        <v>0</v>
      </c>
      <c r="TIS53" s="775">
        <f t="shared" si="9480"/>
        <v>0</v>
      </c>
      <c r="TIT53" s="775">
        <f t="shared" ref="TIT53" si="9481">IF(OR(TIR26&lt;$C$18,TIR26&gt;($C$18+9)),0,IF($F$2=1,IF($F$53&lt;(INDEX($G$33:$AJ$33,MATCH($E$18,$G$31:$AJ$31))),TIR$28,TIR$38),TIR$28))</f>
        <v>0</v>
      </c>
      <c r="TIU53" s="775">
        <f t="shared" ref="TIU53:TIV53" si="9482">IF(OR(TIS26&lt;$C$18,TIS26&gt;($C$18+9)),0,IF($F$2=1,IF($F$53&lt;(INDEX($G$33:$AJ$33,MATCH($E$18,$G$31:$AJ$31))),TIS$28,TIS$38),TIS$28))</f>
        <v>0</v>
      </c>
      <c r="TIV53" s="775">
        <f t="shared" si="9482"/>
        <v>0</v>
      </c>
      <c r="TIW53" s="775">
        <f t="shared" ref="TIW53" si="9483">IF(OR(TIU26&lt;$C$18,TIU26&gt;($C$18+9)),0,IF($F$2=1,IF($F$53&lt;(INDEX($G$33:$AJ$33,MATCH($E$18,$G$31:$AJ$31))),TIU$28,TIU$38),TIU$28))</f>
        <v>0</v>
      </c>
      <c r="TIX53" s="775">
        <f t="shared" ref="TIX53:TIY53" si="9484">IF(OR(TIV26&lt;$C$18,TIV26&gt;($C$18+9)),0,IF($F$2=1,IF($F$53&lt;(INDEX($G$33:$AJ$33,MATCH($E$18,$G$31:$AJ$31))),TIV$28,TIV$38),TIV$28))</f>
        <v>0</v>
      </c>
      <c r="TIY53" s="775">
        <f t="shared" si="9484"/>
        <v>0</v>
      </c>
      <c r="TIZ53" s="775">
        <f t="shared" ref="TIZ53" si="9485">IF(OR(TIX26&lt;$C$18,TIX26&gt;($C$18+9)),0,IF($F$2=1,IF($F$53&lt;(INDEX($G$33:$AJ$33,MATCH($E$18,$G$31:$AJ$31))),TIX$28,TIX$38),TIX$28))</f>
        <v>0</v>
      </c>
      <c r="TJA53" s="775">
        <f t="shared" ref="TJA53:TJB53" si="9486">IF(OR(TIY26&lt;$C$18,TIY26&gt;($C$18+9)),0,IF($F$2=1,IF($F$53&lt;(INDEX($G$33:$AJ$33,MATCH($E$18,$G$31:$AJ$31))),TIY$28,TIY$38),TIY$28))</f>
        <v>0</v>
      </c>
      <c r="TJB53" s="775">
        <f t="shared" si="9486"/>
        <v>0</v>
      </c>
      <c r="TJC53" s="775">
        <f t="shared" ref="TJC53" si="9487">IF(OR(TJA26&lt;$C$18,TJA26&gt;($C$18+9)),0,IF($F$2=1,IF($F$53&lt;(INDEX($G$33:$AJ$33,MATCH($E$18,$G$31:$AJ$31))),TJA$28,TJA$38),TJA$28))</f>
        <v>0</v>
      </c>
      <c r="TJD53" s="775">
        <f t="shared" ref="TJD53:TJE53" si="9488">IF(OR(TJB26&lt;$C$18,TJB26&gt;($C$18+9)),0,IF($F$2=1,IF($F$53&lt;(INDEX($G$33:$AJ$33,MATCH($E$18,$G$31:$AJ$31))),TJB$28,TJB$38),TJB$28))</f>
        <v>0</v>
      </c>
      <c r="TJE53" s="775">
        <f t="shared" si="9488"/>
        <v>0</v>
      </c>
      <c r="TJF53" s="775">
        <f t="shared" ref="TJF53" si="9489">IF(OR(TJD26&lt;$C$18,TJD26&gt;($C$18+9)),0,IF($F$2=1,IF($F$53&lt;(INDEX($G$33:$AJ$33,MATCH($E$18,$G$31:$AJ$31))),TJD$28,TJD$38),TJD$28))</f>
        <v>0</v>
      </c>
      <c r="TJG53" s="775">
        <f t="shared" ref="TJG53:TJH53" si="9490">IF(OR(TJE26&lt;$C$18,TJE26&gt;($C$18+9)),0,IF($F$2=1,IF($F$53&lt;(INDEX($G$33:$AJ$33,MATCH($E$18,$G$31:$AJ$31))),TJE$28,TJE$38),TJE$28))</f>
        <v>0</v>
      </c>
      <c r="TJH53" s="775">
        <f t="shared" si="9490"/>
        <v>0</v>
      </c>
      <c r="TJI53" s="775">
        <f t="shared" ref="TJI53" si="9491">IF(OR(TJG26&lt;$C$18,TJG26&gt;($C$18+9)),0,IF($F$2=1,IF($F$53&lt;(INDEX($G$33:$AJ$33,MATCH($E$18,$G$31:$AJ$31))),TJG$28,TJG$38),TJG$28))</f>
        <v>0</v>
      </c>
      <c r="TJJ53" s="775">
        <f t="shared" ref="TJJ53:TJK53" si="9492">IF(OR(TJH26&lt;$C$18,TJH26&gt;($C$18+9)),0,IF($F$2=1,IF($F$53&lt;(INDEX($G$33:$AJ$33,MATCH($E$18,$G$31:$AJ$31))),TJH$28,TJH$38),TJH$28))</f>
        <v>0</v>
      </c>
      <c r="TJK53" s="775">
        <f t="shared" si="9492"/>
        <v>0</v>
      </c>
      <c r="TJL53" s="775">
        <f t="shared" ref="TJL53" si="9493">IF(OR(TJJ26&lt;$C$18,TJJ26&gt;($C$18+9)),0,IF($F$2=1,IF($F$53&lt;(INDEX($G$33:$AJ$33,MATCH($E$18,$G$31:$AJ$31))),TJJ$28,TJJ$38),TJJ$28))</f>
        <v>0</v>
      </c>
      <c r="TJM53" s="775">
        <f t="shared" ref="TJM53:TJN53" si="9494">IF(OR(TJK26&lt;$C$18,TJK26&gt;($C$18+9)),0,IF($F$2=1,IF($F$53&lt;(INDEX($G$33:$AJ$33,MATCH($E$18,$G$31:$AJ$31))),TJK$28,TJK$38),TJK$28))</f>
        <v>0</v>
      </c>
      <c r="TJN53" s="775">
        <f t="shared" si="9494"/>
        <v>0</v>
      </c>
      <c r="TJO53" s="775">
        <f t="shared" ref="TJO53" si="9495">IF(OR(TJM26&lt;$C$18,TJM26&gt;($C$18+9)),0,IF($F$2=1,IF($F$53&lt;(INDEX($G$33:$AJ$33,MATCH($E$18,$G$31:$AJ$31))),TJM$28,TJM$38),TJM$28))</f>
        <v>0</v>
      </c>
      <c r="TJP53" s="775">
        <f t="shared" ref="TJP53:TJQ53" si="9496">IF(OR(TJN26&lt;$C$18,TJN26&gt;($C$18+9)),0,IF($F$2=1,IF($F$53&lt;(INDEX($G$33:$AJ$33,MATCH($E$18,$G$31:$AJ$31))),TJN$28,TJN$38),TJN$28))</f>
        <v>0</v>
      </c>
      <c r="TJQ53" s="775">
        <f t="shared" si="9496"/>
        <v>0</v>
      </c>
      <c r="TJR53" s="775">
        <f t="shared" ref="TJR53" si="9497">IF(OR(TJP26&lt;$C$18,TJP26&gt;($C$18+9)),0,IF($F$2=1,IF($F$53&lt;(INDEX($G$33:$AJ$33,MATCH($E$18,$G$31:$AJ$31))),TJP$28,TJP$38),TJP$28))</f>
        <v>0</v>
      </c>
      <c r="TJS53" s="775">
        <f t="shared" ref="TJS53:TJT53" si="9498">IF(OR(TJQ26&lt;$C$18,TJQ26&gt;($C$18+9)),0,IF($F$2=1,IF($F$53&lt;(INDEX($G$33:$AJ$33,MATCH($E$18,$G$31:$AJ$31))),TJQ$28,TJQ$38),TJQ$28))</f>
        <v>0</v>
      </c>
      <c r="TJT53" s="775">
        <f t="shared" si="9498"/>
        <v>0</v>
      </c>
      <c r="TJU53" s="775">
        <f t="shared" ref="TJU53" si="9499">IF(OR(TJS26&lt;$C$18,TJS26&gt;($C$18+9)),0,IF($F$2=1,IF($F$53&lt;(INDEX($G$33:$AJ$33,MATCH($E$18,$G$31:$AJ$31))),TJS$28,TJS$38),TJS$28))</f>
        <v>0</v>
      </c>
      <c r="TJV53" s="775">
        <f t="shared" ref="TJV53:TJW53" si="9500">IF(OR(TJT26&lt;$C$18,TJT26&gt;($C$18+9)),0,IF($F$2=1,IF($F$53&lt;(INDEX($G$33:$AJ$33,MATCH($E$18,$G$31:$AJ$31))),TJT$28,TJT$38),TJT$28))</f>
        <v>0</v>
      </c>
      <c r="TJW53" s="775">
        <f t="shared" si="9500"/>
        <v>0</v>
      </c>
      <c r="TJX53" s="775">
        <f t="shared" ref="TJX53" si="9501">IF(OR(TJV26&lt;$C$18,TJV26&gt;($C$18+9)),0,IF($F$2=1,IF($F$53&lt;(INDEX($G$33:$AJ$33,MATCH($E$18,$G$31:$AJ$31))),TJV$28,TJV$38),TJV$28))</f>
        <v>0</v>
      </c>
      <c r="TJY53" s="775">
        <f t="shared" ref="TJY53:TJZ53" si="9502">IF(OR(TJW26&lt;$C$18,TJW26&gt;($C$18+9)),0,IF($F$2=1,IF($F$53&lt;(INDEX($G$33:$AJ$33,MATCH($E$18,$G$31:$AJ$31))),TJW$28,TJW$38),TJW$28))</f>
        <v>0</v>
      </c>
      <c r="TJZ53" s="775">
        <f t="shared" si="9502"/>
        <v>0</v>
      </c>
      <c r="TKA53" s="775">
        <f t="shared" ref="TKA53" si="9503">IF(OR(TJY26&lt;$C$18,TJY26&gt;($C$18+9)),0,IF($F$2=1,IF($F$53&lt;(INDEX($G$33:$AJ$33,MATCH($E$18,$G$31:$AJ$31))),TJY$28,TJY$38),TJY$28))</f>
        <v>0</v>
      </c>
      <c r="TKB53" s="775">
        <f t="shared" ref="TKB53:TKC53" si="9504">IF(OR(TJZ26&lt;$C$18,TJZ26&gt;($C$18+9)),0,IF($F$2=1,IF($F$53&lt;(INDEX($G$33:$AJ$33,MATCH($E$18,$G$31:$AJ$31))),TJZ$28,TJZ$38),TJZ$28))</f>
        <v>0</v>
      </c>
      <c r="TKC53" s="775">
        <f t="shared" si="9504"/>
        <v>0</v>
      </c>
      <c r="TKD53" s="775">
        <f t="shared" ref="TKD53" si="9505">IF(OR(TKB26&lt;$C$18,TKB26&gt;($C$18+9)),0,IF($F$2=1,IF($F$53&lt;(INDEX($G$33:$AJ$33,MATCH($E$18,$G$31:$AJ$31))),TKB$28,TKB$38),TKB$28))</f>
        <v>0</v>
      </c>
      <c r="TKE53" s="775">
        <f t="shared" ref="TKE53:TKF53" si="9506">IF(OR(TKC26&lt;$C$18,TKC26&gt;($C$18+9)),0,IF($F$2=1,IF($F$53&lt;(INDEX($G$33:$AJ$33,MATCH($E$18,$G$31:$AJ$31))),TKC$28,TKC$38),TKC$28))</f>
        <v>0</v>
      </c>
      <c r="TKF53" s="775">
        <f t="shared" si="9506"/>
        <v>0</v>
      </c>
      <c r="TKG53" s="775">
        <f t="shared" ref="TKG53" si="9507">IF(OR(TKE26&lt;$C$18,TKE26&gt;($C$18+9)),0,IF($F$2=1,IF($F$53&lt;(INDEX($G$33:$AJ$33,MATCH($E$18,$G$31:$AJ$31))),TKE$28,TKE$38),TKE$28))</f>
        <v>0</v>
      </c>
      <c r="TKH53" s="775">
        <f t="shared" ref="TKH53:TKI53" si="9508">IF(OR(TKF26&lt;$C$18,TKF26&gt;($C$18+9)),0,IF($F$2=1,IF($F$53&lt;(INDEX($G$33:$AJ$33,MATCH($E$18,$G$31:$AJ$31))),TKF$28,TKF$38),TKF$28))</f>
        <v>0</v>
      </c>
      <c r="TKI53" s="775">
        <f t="shared" si="9508"/>
        <v>0</v>
      </c>
      <c r="TKJ53" s="775">
        <f t="shared" ref="TKJ53" si="9509">IF(OR(TKH26&lt;$C$18,TKH26&gt;($C$18+9)),0,IF($F$2=1,IF($F$53&lt;(INDEX($G$33:$AJ$33,MATCH($E$18,$G$31:$AJ$31))),TKH$28,TKH$38),TKH$28))</f>
        <v>0</v>
      </c>
      <c r="TKK53" s="775">
        <f t="shared" ref="TKK53:TKL53" si="9510">IF(OR(TKI26&lt;$C$18,TKI26&gt;($C$18+9)),0,IF($F$2=1,IF($F$53&lt;(INDEX($G$33:$AJ$33,MATCH($E$18,$G$31:$AJ$31))),TKI$28,TKI$38),TKI$28))</f>
        <v>0</v>
      </c>
      <c r="TKL53" s="775">
        <f t="shared" si="9510"/>
        <v>0</v>
      </c>
      <c r="TKM53" s="775">
        <f t="shared" ref="TKM53" si="9511">IF(OR(TKK26&lt;$C$18,TKK26&gt;($C$18+9)),0,IF($F$2=1,IF($F$53&lt;(INDEX($G$33:$AJ$33,MATCH($E$18,$G$31:$AJ$31))),TKK$28,TKK$38),TKK$28))</f>
        <v>0</v>
      </c>
      <c r="TKN53" s="775">
        <f t="shared" ref="TKN53:TKO53" si="9512">IF(OR(TKL26&lt;$C$18,TKL26&gt;($C$18+9)),0,IF($F$2=1,IF($F$53&lt;(INDEX($G$33:$AJ$33,MATCH($E$18,$G$31:$AJ$31))),TKL$28,TKL$38),TKL$28))</f>
        <v>0</v>
      </c>
      <c r="TKO53" s="775">
        <f t="shared" si="9512"/>
        <v>0</v>
      </c>
      <c r="TKP53" s="775">
        <f t="shared" ref="TKP53" si="9513">IF(OR(TKN26&lt;$C$18,TKN26&gt;($C$18+9)),0,IF($F$2=1,IF($F$53&lt;(INDEX($G$33:$AJ$33,MATCH($E$18,$G$31:$AJ$31))),TKN$28,TKN$38),TKN$28))</f>
        <v>0</v>
      </c>
      <c r="TKQ53" s="775">
        <f t="shared" ref="TKQ53:TKR53" si="9514">IF(OR(TKO26&lt;$C$18,TKO26&gt;($C$18+9)),0,IF($F$2=1,IF($F$53&lt;(INDEX($G$33:$AJ$33,MATCH($E$18,$G$31:$AJ$31))),TKO$28,TKO$38),TKO$28))</f>
        <v>0</v>
      </c>
      <c r="TKR53" s="775">
        <f t="shared" si="9514"/>
        <v>0</v>
      </c>
      <c r="TKS53" s="775">
        <f t="shared" ref="TKS53" si="9515">IF(OR(TKQ26&lt;$C$18,TKQ26&gt;($C$18+9)),0,IF($F$2=1,IF($F$53&lt;(INDEX($G$33:$AJ$33,MATCH($E$18,$G$31:$AJ$31))),TKQ$28,TKQ$38),TKQ$28))</f>
        <v>0</v>
      </c>
      <c r="TKT53" s="775">
        <f t="shared" ref="TKT53:TKU53" si="9516">IF(OR(TKR26&lt;$C$18,TKR26&gt;($C$18+9)),0,IF($F$2=1,IF($F$53&lt;(INDEX($G$33:$AJ$33,MATCH($E$18,$G$31:$AJ$31))),TKR$28,TKR$38),TKR$28))</f>
        <v>0</v>
      </c>
      <c r="TKU53" s="775">
        <f t="shared" si="9516"/>
        <v>0</v>
      </c>
      <c r="TKV53" s="775">
        <f t="shared" ref="TKV53" si="9517">IF(OR(TKT26&lt;$C$18,TKT26&gt;($C$18+9)),0,IF($F$2=1,IF($F$53&lt;(INDEX($G$33:$AJ$33,MATCH($E$18,$G$31:$AJ$31))),TKT$28,TKT$38),TKT$28))</f>
        <v>0</v>
      </c>
      <c r="TKW53" s="775">
        <f t="shared" ref="TKW53:TKX53" si="9518">IF(OR(TKU26&lt;$C$18,TKU26&gt;($C$18+9)),0,IF($F$2=1,IF($F$53&lt;(INDEX($G$33:$AJ$33,MATCH($E$18,$G$31:$AJ$31))),TKU$28,TKU$38),TKU$28))</f>
        <v>0</v>
      </c>
      <c r="TKX53" s="775">
        <f t="shared" si="9518"/>
        <v>0</v>
      </c>
      <c r="TKY53" s="775">
        <f t="shared" ref="TKY53" si="9519">IF(OR(TKW26&lt;$C$18,TKW26&gt;($C$18+9)),0,IF($F$2=1,IF($F$53&lt;(INDEX($G$33:$AJ$33,MATCH($E$18,$G$31:$AJ$31))),TKW$28,TKW$38),TKW$28))</f>
        <v>0</v>
      </c>
      <c r="TKZ53" s="775">
        <f t="shared" ref="TKZ53:TLA53" si="9520">IF(OR(TKX26&lt;$C$18,TKX26&gt;($C$18+9)),0,IF($F$2=1,IF($F$53&lt;(INDEX($G$33:$AJ$33,MATCH($E$18,$G$31:$AJ$31))),TKX$28,TKX$38),TKX$28))</f>
        <v>0</v>
      </c>
      <c r="TLA53" s="775">
        <f t="shared" si="9520"/>
        <v>0</v>
      </c>
      <c r="TLB53" s="775">
        <f t="shared" ref="TLB53" si="9521">IF(OR(TKZ26&lt;$C$18,TKZ26&gt;($C$18+9)),0,IF($F$2=1,IF($F$53&lt;(INDEX($G$33:$AJ$33,MATCH($E$18,$G$31:$AJ$31))),TKZ$28,TKZ$38),TKZ$28))</f>
        <v>0</v>
      </c>
      <c r="TLC53" s="775">
        <f t="shared" ref="TLC53:TLD53" si="9522">IF(OR(TLA26&lt;$C$18,TLA26&gt;($C$18+9)),0,IF($F$2=1,IF($F$53&lt;(INDEX($G$33:$AJ$33,MATCH($E$18,$G$31:$AJ$31))),TLA$28,TLA$38),TLA$28))</f>
        <v>0</v>
      </c>
      <c r="TLD53" s="775">
        <f t="shared" si="9522"/>
        <v>0</v>
      </c>
      <c r="TLE53" s="775">
        <f t="shared" ref="TLE53" si="9523">IF(OR(TLC26&lt;$C$18,TLC26&gt;($C$18+9)),0,IF($F$2=1,IF($F$53&lt;(INDEX($G$33:$AJ$33,MATCH($E$18,$G$31:$AJ$31))),TLC$28,TLC$38),TLC$28))</f>
        <v>0</v>
      </c>
      <c r="TLF53" s="775">
        <f t="shared" ref="TLF53:TLG53" si="9524">IF(OR(TLD26&lt;$C$18,TLD26&gt;($C$18+9)),0,IF($F$2=1,IF($F$53&lt;(INDEX($G$33:$AJ$33,MATCH($E$18,$G$31:$AJ$31))),TLD$28,TLD$38),TLD$28))</f>
        <v>0</v>
      </c>
      <c r="TLG53" s="775">
        <f t="shared" si="9524"/>
        <v>0</v>
      </c>
      <c r="TLH53" s="775">
        <f t="shared" ref="TLH53" si="9525">IF(OR(TLF26&lt;$C$18,TLF26&gt;($C$18+9)),0,IF($F$2=1,IF($F$53&lt;(INDEX($G$33:$AJ$33,MATCH($E$18,$G$31:$AJ$31))),TLF$28,TLF$38),TLF$28))</f>
        <v>0</v>
      </c>
      <c r="TLI53" s="775">
        <f t="shared" ref="TLI53:TLJ53" si="9526">IF(OR(TLG26&lt;$C$18,TLG26&gt;($C$18+9)),0,IF($F$2=1,IF($F$53&lt;(INDEX($G$33:$AJ$33,MATCH($E$18,$G$31:$AJ$31))),TLG$28,TLG$38),TLG$28))</f>
        <v>0</v>
      </c>
      <c r="TLJ53" s="775">
        <f t="shared" si="9526"/>
        <v>0</v>
      </c>
      <c r="TLK53" s="775">
        <f t="shared" ref="TLK53" si="9527">IF(OR(TLI26&lt;$C$18,TLI26&gt;($C$18+9)),0,IF($F$2=1,IF($F$53&lt;(INDEX($G$33:$AJ$33,MATCH($E$18,$G$31:$AJ$31))),TLI$28,TLI$38),TLI$28))</f>
        <v>0</v>
      </c>
      <c r="TLL53" s="775">
        <f t="shared" ref="TLL53:TLM53" si="9528">IF(OR(TLJ26&lt;$C$18,TLJ26&gt;($C$18+9)),0,IF($F$2=1,IF($F$53&lt;(INDEX($G$33:$AJ$33,MATCH($E$18,$G$31:$AJ$31))),TLJ$28,TLJ$38),TLJ$28))</f>
        <v>0</v>
      </c>
      <c r="TLM53" s="775">
        <f t="shared" si="9528"/>
        <v>0</v>
      </c>
      <c r="TLN53" s="775">
        <f t="shared" ref="TLN53" si="9529">IF(OR(TLL26&lt;$C$18,TLL26&gt;($C$18+9)),0,IF($F$2=1,IF($F$53&lt;(INDEX($G$33:$AJ$33,MATCH($E$18,$G$31:$AJ$31))),TLL$28,TLL$38),TLL$28))</f>
        <v>0</v>
      </c>
      <c r="TLO53" s="775">
        <f t="shared" ref="TLO53:TLP53" si="9530">IF(OR(TLM26&lt;$C$18,TLM26&gt;($C$18+9)),0,IF($F$2=1,IF($F$53&lt;(INDEX($G$33:$AJ$33,MATCH($E$18,$G$31:$AJ$31))),TLM$28,TLM$38),TLM$28))</f>
        <v>0</v>
      </c>
      <c r="TLP53" s="775">
        <f t="shared" si="9530"/>
        <v>0</v>
      </c>
      <c r="TLQ53" s="775">
        <f t="shared" ref="TLQ53" si="9531">IF(OR(TLO26&lt;$C$18,TLO26&gt;($C$18+9)),0,IF($F$2=1,IF($F$53&lt;(INDEX($G$33:$AJ$33,MATCH($E$18,$G$31:$AJ$31))),TLO$28,TLO$38),TLO$28))</f>
        <v>0</v>
      </c>
      <c r="TLR53" s="775">
        <f t="shared" ref="TLR53:TLS53" si="9532">IF(OR(TLP26&lt;$C$18,TLP26&gt;($C$18+9)),0,IF($F$2=1,IF($F$53&lt;(INDEX($G$33:$AJ$33,MATCH($E$18,$G$31:$AJ$31))),TLP$28,TLP$38),TLP$28))</f>
        <v>0</v>
      </c>
      <c r="TLS53" s="775">
        <f t="shared" si="9532"/>
        <v>0</v>
      </c>
      <c r="TLT53" s="775">
        <f t="shared" ref="TLT53" si="9533">IF(OR(TLR26&lt;$C$18,TLR26&gt;($C$18+9)),0,IF($F$2=1,IF($F$53&lt;(INDEX($G$33:$AJ$33,MATCH($E$18,$G$31:$AJ$31))),TLR$28,TLR$38),TLR$28))</f>
        <v>0</v>
      </c>
      <c r="TLU53" s="775">
        <f t="shared" ref="TLU53:TLV53" si="9534">IF(OR(TLS26&lt;$C$18,TLS26&gt;($C$18+9)),0,IF($F$2=1,IF($F$53&lt;(INDEX($G$33:$AJ$33,MATCH($E$18,$G$31:$AJ$31))),TLS$28,TLS$38),TLS$28))</f>
        <v>0</v>
      </c>
      <c r="TLV53" s="775">
        <f t="shared" si="9534"/>
        <v>0</v>
      </c>
      <c r="TLW53" s="775">
        <f t="shared" ref="TLW53" si="9535">IF(OR(TLU26&lt;$C$18,TLU26&gt;($C$18+9)),0,IF($F$2=1,IF($F$53&lt;(INDEX($G$33:$AJ$33,MATCH($E$18,$G$31:$AJ$31))),TLU$28,TLU$38),TLU$28))</f>
        <v>0</v>
      </c>
      <c r="TLX53" s="775">
        <f t="shared" ref="TLX53:TLY53" si="9536">IF(OR(TLV26&lt;$C$18,TLV26&gt;($C$18+9)),0,IF($F$2=1,IF($F$53&lt;(INDEX($G$33:$AJ$33,MATCH($E$18,$G$31:$AJ$31))),TLV$28,TLV$38),TLV$28))</f>
        <v>0</v>
      </c>
      <c r="TLY53" s="775">
        <f t="shared" si="9536"/>
        <v>0</v>
      </c>
      <c r="TLZ53" s="775">
        <f t="shared" ref="TLZ53" si="9537">IF(OR(TLX26&lt;$C$18,TLX26&gt;($C$18+9)),0,IF($F$2=1,IF($F$53&lt;(INDEX($G$33:$AJ$33,MATCH($E$18,$G$31:$AJ$31))),TLX$28,TLX$38),TLX$28))</f>
        <v>0</v>
      </c>
      <c r="TMA53" s="775">
        <f t="shared" ref="TMA53:TMB53" si="9538">IF(OR(TLY26&lt;$C$18,TLY26&gt;($C$18+9)),0,IF($F$2=1,IF($F$53&lt;(INDEX($G$33:$AJ$33,MATCH($E$18,$G$31:$AJ$31))),TLY$28,TLY$38),TLY$28))</f>
        <v>0</v>
      </c>
      <c r="TMB53" s="775">
        <f t="shared" si="9538"/>
        <v>0</v>
      </c>
      <c r="TMC53" s="775">
        <f t="shared" ref="TMC53" si="9539">IF(OR(TMA26&lt;$C$18,TMA26&gt;($C$18+9)),0,IF($F$2=1,IF($F$53&lt;(INDEX($G$33:$AJ$33,MATCH($E$18,$G$31:$AJ$31))),TMA$28,TMA$38),TMA$28))</f>
        <v>0</v>
      </c>
      <c r="TMD53" s="775">
        <f t="shared" ref="TMD53:TME53" si="9540">IF(OR(TMB26&lt;$C$18,TMB26&gt;($C$18+9)),0,IF($F$2=1,IF($F$53&lt;(INDEX($G$33:$AJ$33,MATCH($E$18,$G$31:$AJ$31))),TMB$28,TMB$38),TMB$28))</f>
        <v>0</v>
      </c>
      <c r="TME53" s="775">
        <f t="shared" si="9540"/>
        <v>0</v>
      </c>
      <c r="TMF53" s="775">
        <f t="shared" ref="TMF53" si="9541">IF(OR(TMD26&lt;$C$18,TMD26&gt;($C$18+9)),0,IF($F$2=1,IF($F$53&lt;(INDEX($G$33:$AJ$33,MATCH($E$18,$G$31:$AJ$31))),TMD$28,TMD$38),TMD$28))</f>
        <v>0</v>
      </c>
      <c r="TMG53" s="775">
        <f t="shared" ref="TMG53:TMH53" si="9542">IF(OR(TME26&lt;$C$18,TME26&gt;($C$18+9)),0,IF($F$2=1,IF($F$53&lt;(INDEX($G$33:$AJ$33,MATCH($E$18,$G$31:$AJ$31))),TME$28,TME$38),TME$28))</f>
        <v>0</v>
      </c>
      <c r="TMH53" s="775">
        <f t="shared" si="9542"/>
        <v>0</v>
      </c>
      <c r="TMI53" s="775">
        <f t="shared" ref="TMI53" si="9543">IF(OR(TMG26&lt;$C$18,TMG26&gt;($C$18+9)),0,IF($F$2=1,IF($F$53&lt;(INDEX($G$33:$AJ$33,MATCH($E$18,$G$31:$AJ$31))),TMG$28,TMG$38),TMG$28))</f>
        <v>0</v>
      </c>
      <c r="TMJ53" s="775">
        <f t="shared" ref="TMJ53:TMK53" si="9544">IF(OR(TMH26&lt;$C$18,TMH26&gt;($C$18+9)),0,IF($F$2=1,IF($F$53&lt;(INDEX($G$33:$AJ$33,MATCH($E$18,$G$31:$AJ$31))),TMH$28,TMH$38),TMH$28))</f>
        <v>0</v>
      </c>
      <c r="TMK53" s="775">
        <f t="shared" si="9544"/>
        <v>0</v>
      </c>
      <c r="TML53" s="775">
        <f t="shared" ref="TML53" si="9545">IF(OR(TMJ26&lt;$C$18,TMJ26&gt;($C$18+9)),0,IF($F$2=1,IF($F$53&lt;(INDEX($G$33:$AJ$33,MATCH($E$18,$G$31:$AJ$31))),TMJ$28,TMJ$38),TMJ$28))</f>
        <v>0</v>
      </c>
      <c r="TMM53" s="775">
        <f t="shared" ref="TMM53:TMN53" si="9546">IF(OR(TMK26&lt;$C$18,TMK26&gt;($C$18+9)),0,IF($F$2=1,IF($F$53&lt;(INDEX($G$33:$AJ$33,MATCH($E$18,$G$31:$AJ$31))),TMK$28,TMK$38),TMK$28))</f>
        <v>0</v>
      </c>
      <c r="TMN53" s="775">
        <f t="shared" si="9546"/>
        <v>0</v>
      </c>
      <c r="TMO53" s="775">
        <f t="shared" ref="TMO53" si="9547">IF(OR(TMM26&lt;$C$18,TMM26&gt;($C$18+9)),0,IF($F$2=1,IF($F$53&lt;(INDEX($G$33:$AJ$33,MATCH($E$18,$G$31:$AJ$31))),TMM$28,TMM$38),TMM$28))</f>
        <v>0</v>
      </c>
      <c r="TMP53" s="775">
        <f t="shared" ref="TMP53:TMQ53" si="9548">IF(OR(TMN26&lt;$C$18,TMN26&gt;($C$18+9)),0,IF($F$2=1,IF($F$53&lt;(INDEX($G$33:$AJ$33,MATCH($E$18,$G$31:$AJ$31))),TMN$28,TMN$38),TMN$28))</f>
        <v>0</v>
      </c>
      <c r="TMQ53" s="775">
        <f t="shared" si="9548"/>
        <v>0</v>
      </c>
      <c r="TMR53" s="775">
        <f t="shared" ref="TMR53" si="9549">IF(OR(TMP26&lt;$C$18,TMP26&gt;($C$18+9)),0,IF($F$2=1,IF($F$53&lt;(INDEX($G$33:$AJ$33,MATCH($E$18,$G$31:$AJ$31))),TMP$28,TMP$38),TMP$28))</f>
        <v>0</v>
      </c>
      <c r="TMS53" s="775">
        <f t="shared" ref="TMS53:TMT53" si="9550">IF(OR(TMQ26&lt;$C$18,TMQ26&gt;($C$18+9)),0,IF($F$2=1,IF($F$53&lt;(INDEX($G$33:$AJ$33,MATCH($E$18,$G$31:$AJ$31))),TMQ$28,TMQ$38),TMQ$28))</f>
        <v>0</v>
      </c>
      <c r="TMT53" s="775">
        <f t="shared" si="9550"/>
        <v>0</v>
      </c>
      <c r="TMU53" s="775">
        <f t="shared" ref="TMU53" si="9551">IF(OR(TMS26&lt;$C$18,TMS26&gt;($C$18+9)),0,IF($F$2=1,IF($F$53&lt;(INDEX($G$33:$AJ$33,MATCH($E$18,$G$31:$AJ$31))),TMS$28,TMS$38),TMS$28))</f>
        <v>0</v>
      </c>
      <c r="TMV53" s="775">
        <f t="shared" ref="TMV53:TMW53" si="9552">IF(OR(TMT26&lt;$C$18,TMT26&gt;($C$18+9)),0,IF($F$2=1,IF($F$53&lt;(INDEX($G$33:$AJ$33,MATCH($E$18,$G$31:$AJ$31))),TMT$28,TMT$38),TMT$28))</f>
        <v>0</v>
      </c>
      <c r="TMW53" s="775">
        <f t="shared" si="9552"/>
        <v>0</v>
      </c>
      <c r="TMX53" s="775">
        <f t="shared" ref="TMX53" si="9553">IF(OR(TMV26&lt;$C$18,TMV26&gt;($C$18+9)),0,IF($F$2=1,IF($F$53&lt;(INDEX($G$33:$AJ$33,MATCH($E$18,$G$31:$AJ$31))),TMV$28,TMV$38),TMV$28))</f>
        <v>0</v>
      </c>
      <c r="TMY53" s="775">
        <f t="shared" ref="TMY53:TMZ53" si="9554">IF(OR(TMW26&lt;$C$18,TMW26&gt;($C$18+9)),0,IF($F$2=1,IF($F$53&lt;(INDEX($G$33:$AJ$33,MATCH($E$18,$G$31:$AJ$31))),TMW$28,TMW$38),TMW$28))</f>
        <v>0</v>
      </c>
      <c r="TMZ53" s="775">
        <f t="shared" si="9554"/>
        <v>0</v>
      </c>
      <c r="TNA53" s="775">
        <f t="shared" ref="TNA53" si="9555">IF(OR(TMY26&lt;$C$18,TMY26&gt;($C$18+9)),0,IF($F$2=1,IF($F$53&lt;(INDEX($G$33:$AJ$33,MATCH($E$18,$G$31:$AJ$31))),TMY$28,TMY$38),TMY$28))</f>
        <v>0</v>
      </c>
      <c r="TNB53" s="775">
        <f t="shared" ref="TNB53:TNC53" si="9556">IF(OR(TMZ26&lt;$C$18,TMZ26&gt;($C$18+9)),0,IF($F$2=1,IF($F$53&lt;(INDEX($G$33:$AJ$33,MATCH($E$18,$G$31:$AJ$31))),TMZ$28,TMZ$38),TMZ$28))</f>
        <v>0</v>
      </c>
      <c r="TNC53" s="775">
        <f t="shared" si="9556"/>
        <v>0</v>
      </c>
      <c r="TND53" s="775">
        <f t="shared" ref="TND53" si="9557">IF(OR(TNB26&lt;$C$18,TNB26&gt;($C$18+9)),0,IF($F$2=1,IF($F$53&lt;(INDEX($G$33:$AJ$33,MATCH($E$18,$G$31:$AJ$31))),TNB$28,TNB$38),TNB$28))</f>
        <v>0</v>
      </c>
      <c r="TNE53" s="775">
        <f t="shared" ref="TNE53:TNF53" si="9558">IF(OR(TNC26&lt;$C$18,TNC26&gt;($C$18+9)),0,IF($F$2=1,IF($F$53&lt;(INDEX($G$33:$AJ$33,MATCH($E$18,$G$31:$AJ$31))),TNC$28,TNC$38),TNC$28))</f>
        <v>0</v>
      </c>
      <c r="TNF53" s="775">
        <f t="shared" si="9558"/>
        <v>0</v>
      </c>
      <c r="TNG53" s="775">
        <f t="shared" ref="TNG53" si="9559">IF(OR(TNE26&lt;$C$18,TNE26&gt;($C$18+9)),0,IF($F$2=1,IF($F$53&lt;(INDEX($G$33:$AJ$33,MATCH($E$18,$G$31:$AJ$31))),TNE$28,TNE$38),TNE$28))</f>
        <v>0</v>
      </c>
      <c r="TNH53" s="775">
        <f t="shared" ref="TNH53:TNI53" si="9560">IF(OR(TNF26&lt;$C$18,TNF26&gt;($C$18+9)),0,IF($F$2=1,IF($F$53&lt;(INDEX($G$33:$AJ$33,MATCH($E$18,$G$31:$AJ$31))),TNF$28,TNF$38),TNF$28))</f>
        <v>0</v>
      </c>
      <c r="TNI53" s="775">
        <f t="shared" si="9560"/>
        <v>0</v>
      </c>
      <c r="TNJ53" s="775">
        <f t="shared" ref="TNJ53" si="9561">IF(OR(TNH26&lt;$C$18,TNH26&gt;($C$18+9)),0,IF($F$2=1,IF($F$53&lt;(INDEX($G$33:$AJ$33,MATCH($E$18,$G$31:$AJ$31))),TNH$28,TNH$38),TNH$28))</f>
        <v>0</v>
      </c>
      <c r="TNK53" s="775">
        <f t="shared" ref="TNK53:TNL53" si="9562">IF(OR(TNI26&lt;$C$18,TNI26&gt;($C$18+9)),0,IF($F$2=1,IF($F$53&lt;(INDEX($G$33:$AJ$33,MATCH($E$18,$G$31:$AJ$31))),TNI$28,TNI$38),TNI$28))</f>
        <v>0</v>
      </c>
      <c r="TNL53" s="775">
        <f t="shared" si="9562"/>
        <v>0</v>
      </c>
      <c r="TNM53" s="775">
        <f t="shared" ref="TNM53" si="9563">IF(OR(TNK26&lt;$C$18,TNK26&gt;($C$18+9)),0,IF($F$2=1,IF($F$53&lt;(INDEX($G$33:$AJ$33,MATCH($E$18,$G$31:$AJ$31))),TNK$28,TNK$38),TNK$28))</f>
        <v>0</v>
      </c>
      <c r="TNN53" s="775">
        <f t="shared" ref="TNN53:TNO53" si="9564">IF(OR(TNL26&lt;$C$18,TNL26&gt;($C$18+9)),0,IF($F$2=1,IF($F$53&lt;(INDEX($G$33:$AJ$33,MATCH($E$18,$G$31:$AJ$31))),TNL$28,TNL$38),TNL$28))</f>
        <v>0</v>
      </c>
      <c r="TNO53" s="775">
        <f t="shared" si="9564"/>
        <v>0</v>
      </c>
      <c r="TNP53" s="775">
        <f t="shared" ref="TNP53" si="9565">IF(OR(TNN26&lt;$C$18,TNN26&gt;($C$18+9)),0,IF($F$2=1,IF($F$53&lt;(INDEX($G$33:$AJ$33,MATCH($E$18,$G$31:$AJ$31))),TNN$28,TNN$38),TNN$28))</f>
        <v>0</v>
      </c>
      <c r="TNQ53" s="775">
        <f t="shared" ref="TNQ53:TNR53" si="9566">IF(OR(TNO26&lt;$C$18,TNO26&gt;($C$18+9)),0,IF($F$2=1,IF($F$53&lt;(INDEX($G$33:$AJ$33,MATCH($E$18,$G$31:$AJ$31))),TNO$28,TNO$38),TNO$28))</f>
        <v>0</v>
      </c>
      <c r="TNR53" s="775">
        <f t="shared" si="9566"/>
        <v>0</v>
      </c>
      <c r="TNS53" s="775">
        <f t="shared" ref="TNS53" si="9567">IF(OR(TNQ26&lt;$C$18,TNQ26&gt;($C$18+9)),0,IF($F$2=1,IF($F$53&lt;(INDEX($G$33:$AJ$33,MATCH($E$18,$G$31:$AJ$31))),TNQ$28,TNQ$38),TNQ$28))</f>
        <v>0</v>
      </c>
      <c r="TNT53" s="775">
        <f t="shared" ref="TNT53:TNU53" si="9568">IF(OR(TNR26&lt;$C$18,TNR26&gt;($C$18+9)),0,IF($F$2=1,IF($F$53&lt;(INDEX($G$33:$AJ$33,MATCH($E$18,$G$31:$AJ$31))),TNR$28,TNR$38),TNR$28))</f>
        <v>0</v>
      </c>
      <c r="TNU53" s="775">
        <f t="shared" si="9568"/>
        <v>0</v>
      </c>
      <c r="TNV53" s="775">
        <f t="shared" ref="TNV53" si="9569">IF(OR(TNT26&lt;$C$18,TNT26&gt;($C$18+9)),0,IF($F$2=1,IF($F$53&lt;(INDEX($G$33:$AJ$33,MATCH($E$18,$G$31:$AJ$31))),TNT$28,TNT$38),TNT$28))</f>
        <v>0</v>
      </c>
      <c r="TNW53" s="775">
        <f t="shared" ref="TNW53:TNX53" si="9570">IF(OR(TNU26&lt;$C$18,TNU26&gt;($C$18+9)),0,IF($F$2=1,IF($F$53&lt;(INDEX($G$33:$AJ$33,MATCH($E$18,$G$31:$AJ$31))),TNU$28,TNU$38),TNU$28))</f>
        <v>0</v>
      </c>
      <c r="TNX53" s="775">
        <f t="shared" si="9570"/>
        <v>0</v>
      </c>
      <c r="TNY53" s="775">
        <f t="shared" ref="TNY53" si="9571">IF(OR(TNW26&lt;$C$18,TNW26&gt;($C$18+9)),0,IF($F$2=1,IF($F$53&lt;(INDEX($G$33:$AJ$33,MATCH($E$18,$G$31:$AJ$31))),TNW$28,TNW$38),TNW$28))</f>
        <v>0</v>
      </c>
      <c r="TNZ53" s="775">
        <f t="shared" ref="TNZ53:TOA53" si="9572">IF(OR(TNX26&lt;$C$18,TNX26&gt;($C$18+9)),0,IF($F$2=1,IF($F$53&lt;(INDEX($G$33:$AJ$33,MATCH($E$18,$G$31:$AJ$31))),TNX$28,TNX$38),TNX$28))</f>
        <v>0</v>
      </c>
      <c r="TOA53" s="775">
        <f t="shared" si="9572"/>
        <v>0</v>
      </c>
      <c r="TOB53" s="775">
        <f t="shared" ref="TOB53" si="9573">IF(OR(TNZ26&lt;$C$18,TNZ26&gt;($C$18+9)),0,IF($F$2=1,IF($F$53&lt;(INDEX($G$33:$AJ$33,MATCH($E$18,$G$31:$AJ$31))),TNZ$28,TNZ$38),TNZ$28))</f>
        <v>0</v>
      </c>
      <c r="TOC53" s="775">
        <f t="shared" ref="TOC53:TOD53" si="9574">IF(OR(TOA26&lt;$C$18,TOA26&gt;($C$18+9)),0,IF($F$2=1,IF($F$53&lt;(INDEX($G$33:$AJ$33,MATCH($E$18,$G$31:$AJ$31))),TOA$28,TOA$38),TOA$28))</f>
        <v>0</v>
      </c>
      <c r="TOD53" s="775">
        <f t="shared" si="9574"/>
        <v>0</v>
      </c>
      <c r="TOE53" s="775">
        <f t="shared" ref="TOE53" si="9575">IF(OR(TOC26&lt;$C$18,TOC26&gt;($C$18+9)),0,IF($F$2=1,IF($F$53&lt;(INDEX($G$33:$AJ$33,MATCH($E$18,$G$31:$AJ$31))),TOC$28,TOC$38),TOC$28))</f>
        <v>0</v>
      </c>
      <c r="TOF53" s="775">
        <f t="shared" ref="TOF53:TOG53" si="9576">IF(OR(TOD26&lt;$C$18,TOD26&gt;($C$18+9)),0,IF($F$2=1,IF($F$53&lt;(INDEX($G$33:$AJ$33,MATCH($E$18,$G$31:$AJ$31))),TOD$28,TOD$38),TOD$28))</f>
        <v>0</v>
      </c>
      <c r="TOG53" s="775">
        <f t="shared" si="9576"/>
        <v>0</v>
      </c>
      <c r="TOH53" s="775">
        <f t="shared" ref="TOH53" si="9577">IF(OR(TOF26&lt;$C$18,TOF26&gt;($C$18+9)),0,IF($F$2=1,IF($F$53&lt;(INDEX($G$33:$AJ$33,MATCH($E$18,$G$31:$AJ$31))),TOF$28,TOF$38),TOF$28))</f>
        <v>0</v>
      </c>
      <c r="TOI53" s="775">
        <f t="shared" ref="TOI53:TOJ53" si="9578">IF(OR(TOG26&lt;$C$18,TOG26&gt;($C$18+9)),0,IF($F$2=1,IF($F$53&lt;(INDEX($G$33:$AJ$33,MATCH($E$18,$G$31:$AJ$31))),TOG$28,TOG$38),TOG$28))</f>
        <v>0</v>
      </c>
      <c r="TOJ53" s="775">
        <f t="shared" si="9578"/>
        <v>0</v>
      </c>
      <c r="TOK53" s="775">
        <f t="shared" ref="TOK53" si="9579">IF(OR(TOI26&lt;$C$18,TOI26&gt;($C$18+9)),0,IF($F$2=1,IF($F$53&lt;(INDEX($G$33:$AJ$33,MATCH($E$18,$G$31:$AJ$31))),TOI$28,TOI$38),TOI$28))</f>
        <v>0</v>
      </c>
      <c r="TOL53" s="775">
        <f t="shared" ref="TOL53:TOM53" si="9580">IF(OR(TOJ26&lt;$C$18,TOJ26&gt;($C$18+9)),0,IF($F$2=1,IF($F$53&lt;(INDEX($G$33:$AJ$33,MATCH($E$18,$G$31:$AJ$31))),TOJ$28,TOJ$38),TOJ$28))</f>
        <v>0</v>
      </c>
      <c r="TOM53" s="775">
        <f t="shared" si="9580"/>
        <v>0</v>
      </c>
      <c r="TON53" s="775">
        <f t="shared" ref="TON53" si="9581">IF(OR(TOL26&lt;$C$18,TOL26&gt;($C$18+9)),0,IF($F$2=1,IF($F$53&lt;(INDEX($G$33:$AJ$33,MATCH($E$18,$G$31:$AJ$31))),TOL$28,TOL$38),TOL$28))</f>
        <v>0</v>
      </c>
      <c r="TOO53" s="775">
        <f t="shared" ref="TOO53:TOP53" si="9582">IF(OR(TOM26&lt;$C$18,TOM26&gt;($C$18+9)),0,IF($F$2=1,IF($F$53&lt;(INDEX($G$33:$AJ$33,MATCH($E$18,$G$31:$AJ$31))),TOM$28,TOM$38),TOM$28))</f>
        <v>0</v>
      </c>
      <c r="TOP53" s="775">
        <f t="shared" si="9582"/>
        <v>0</v>
      </c>
      <c r="TOQ53" s="775">
        <f t="shared" ref="TOQ53" si="9583">IF(OR(TOO26&lt;$C$18,TOO26&gt;($C$18+9)),0,IF($F$2=1,IF($F$53&lt;(INDEX($G$33:$AJ$33,MATCH($E$18,$G$31:$AJ$31))),TOO$28,TOO$38),TOO$28))</f>
        <v>0</v>
      </c>
      <c r="TOR53" s="775">
        <f t="shared" ref="TOR53:TOS53" si="9584">IF(OR(TOP26&lt;$C$18,TOP26&gt;($C$18+9)),0,IF($F$2=1,IF($F$53&lt;(INDEX($G$33:$AJ$33,MATCH($E$18,$G$31:$AJ$31))),TOP$28,TOP$38),TOP$28))</f>
        <v>0</v>
      </c>
      <c r="TOS53" s="775">
        <f t="shared" si="9584"/>
        <v>0</v>
      </c>
      <c r="TOT53" s="775">
        <f t="shared" ref="TOT53" si="9585">IF(OR(TOR26&lt;$C$18,TOR26&gt;($C$18+9)),0,IF($F$2=1,IF($F$53&lt;(INDEX($G$33:$AJ$33,MATCH($E$18,$G$31:$AJ$31))),TOR$28,TOR$38),TOR$28))</f>
        <v>0</v>
      </c>
      <c r="TOU53" s="775">
        <f t="shared" ref="TOU53:TOV53" si="9586">IF(OR(TOS26&lt;$C$18,TOS26&gt;($C$18+9)),0,IF($F$2=1,IF($F$53&lt;(INDEX($G$33:$AJ$33,MATCH($E$18,$G$31:$AJ$31))),TOS$28,TOS$38),TOS$28))</f>
        <v>0</v>
      </c>
      <c r="TOV53" s="775">
        <f t="shared" si="9586"/>
        <v>0</v>
      </c>
      <c r="TOW53" s="775">
        <f t="shared" ref="TOW53" si="9587">IF(OR(TOU26&lt;$C$18,TOU26&gt;($C$18+9)),0,IF($F$2=1,IF($F$53&lt;(INDEX($G$33:$AJ$33,MATCH($E$18,$G$31:$AJ$31))),TOU$28,TOU$38),TOU$28))</f>
        <v>0</v>
      </c>
      <c r="TOX53" s="775">
        <f t="shared" ref="TOX53:TOY53" si="9588">IF(OR(TOV26&lt;$C$18,TOV26&gt;($C$18+9)),0,IF($F$2=1,IF($F$53&lt;(INDEX($G$33:$AJ$33,MATCH($E$18,$G$31:$AJ$31))),TOV$28,TOV$38),TOV$28))</f>
        <v>0</v>
      </c>
      <c r="TOY53" s="775">
        <f t="shared" si="9588"/>
        <v>0</v>
      </c>
      <c r="TOZ53" s="775">
        <f t="shared" ref="TOZ53" si="9589">IF(OR(TOX26&lt;$C$18,TOX26&gt;($C$18+9)),0,IF($F$2=1,IF($F$53&lt;(INDEX($G$33:$AJ$33,MATCH($E$18,$G$31:$AJ$31))),TOX$28,TOX$38),TOX$28))</f>
        <v>0</v>
      </c>
      <c r="TPA53" s="775">
        <f t="shared" ref="TPA53:TPB53" si="9590">IF(OR(TOY26&lt;$C$18,TOY26&gt;($C$18+9)),0,IF($F$2=1,IF($F$53&lt;(INDEX($G$33:$AJ$33,MATCH($E$18,$G$31:$AJ$31))),TOY$28,TOY$38),TOY$28))</f>
        <v>0</v>
      </c>
      <c r="TPB53" s="775">
        <f t="shared" si="9590"/>
        <v>0</v>
      </c>
      <c r="TPC53" s="775">
        <f t="shared" ref="TPC53" si="9591">IF(OR(TPA26&lt;$C$18,TPA26&gt;($C$18+9)),0,IF($F$2=1,IF($F$53&lt;(INDEX($G$33:$AJ$33,MATCH($E$18,$G$31:$AJ$31))),TPA$28,TPA$38),TPA$28))</f>
        <v>0</v>
      </c>
      <c r="TPD53" s="775">
        <f t="shared" ref="TPD53:TPE53" si="9592">IF(OR(TPB26&lt;$C$18,TPB26&gt;($C$18+9)),0,IF($F$2=1,IF($F$53&lt;(INDEX($G$33:$AJ$33,MATCH($E$18,$G$31:$AJ$31))),TPB$28,TPB$38),TPB$28))</f>
        <v>0</v>
      </c>
      <c r="TPE53" s="775">
        <f t="shared" si="9592"/>
        <v>0</v>
      </c>
      <c r="TPF53" s="775">
        <f t="shared" ref="TPF53" si="9593">IF(OR(TPD26&lt;$C$18,TPD26&gt;($C$18+9)),0,IF($F$2=1,IF($F$53&lt;(INDEX($G$33:$AJ$33,MATCH($E$18,$G$31:$AJ$31))),TPD$28,TPD$38),TPD$28))</f>
        <v>0</v>
      </c>
      <c r="TPG53" s="775">
        <f t="shared" ref="TPG53:TPH53" si="9594">IF(OR(TPE26&lt;$C$18,TPE26&gt;($C$18+9)),0,IF($F$2=1,IF($F$53&lt;(INDEX($G$33:$AJ$33,MATCH($E$18,$G$31:$AJ$31))),TPE$28,TPE$38),TPE$28))</f>
        <v>0</v>
      </c>
      <c r="TPH53" s="775">
        <f t="shared" si="9594"/>
        <v>0</v>
      </c>
      <c r="TPI53" s="775">
        <f t="shared" ref="TPI53" si="9595">IF(OR(TPG26&lt;$C$18,TPG26&gt;($C$18+9)),0,IF($F$2=1,IF($F$53&lt;(INDEX($G$33:$AJ$33,MATCH($E$18,$G$31:$AJ$31))),TPG$28,TPG$38),TPG$28))</f>
        <v>0</v>
      </c>
      <c r="TPJ53" s="775">
        <f t="shared" ref="TPJ53:TPK53" si="9596">IF(OR(TPH26&lt;$C$18,TPH26&gt;($C$18+9)),0,IF($F$2=1,IF($F$53&lt;(INDEX($G$33:$AJ$33,MATCH($E$18,$G$31:$AJ$31))),TPH$28,TPH$38),TPH$28))</f>
        <v>0</v>
      </c>
      <c r="TPK53" s="775">
        <f t="shared" si="9596"/>
        <v>0</v>
      </c>
      <c r="TPL53" s="775">
        <f t="shared" ref="TPL53" si="9597">IF(OR(TPJ26&lt;$C$18,TPJ26&gt;($C$18+9)),0,IF($F$2=1,IF($F$53&lt;(INDEX($G$33:$AJ$33,MATCH($E$18,$G$31:$AJ$31))),TPJ$28,TPJ$38),TPJ$28))</f>
        <v>0</v>
      </c>
      <c r="TPM53" s="775">
        <f t="shared" ref="TPM53:TPN53" si="9598">IF(OR(TPK26&lt;$C$18,TPK26&gt;($C$18+9)),0,IF($F$2=1,IF($F$53&lt;(INDEX($G$33:$AJ$33,MATCH($E$18,$G$31:$AJ$31))),TPK$28,TPK$38),TPK$28))</f>
        <v>0</v>
      </c>
      <c r="TPN53" s="775">
        <f t="shared" si="9598"/>
        <v>0</v>
      </c>
      <c r="TPO53" s="775">
        <f t="shared" ref="TPO53" si="9599">IF(OR(TPM26&lt;$C$18,TPM26&gt;($C$18+9)),0,IF($F$2=1,IF($F$53&lt;(INDEX($G$33:$AJ$33,MATCH($E$18,$G$31:$AJ$31))),TPM$28,TPM$38),TPM$28))</f>
        <v>0</v>
      </c>
      <c r="TPP53" s="775">
        <f t="shared" ref="TPP53:TPQ53" si="9600">IF(OR(TPN26&lt;$C$18,TPN26&gt;($C$18+9)),0,IF($F$2=1,IF($F$53&lt;(INDEX($G$33:$AJ$33,MATCH($E$18,$G$31:$AJ$31))),TPN$28,TPN$38),TPN$28))</f>
        <v>0</v>
      </c>
      <c r="TPQ53" s="775">
        <f t="shared" si="9600"/>
        <v>0</v>
      </c>
      <c r="TPR53" s="775">
        <f t="shared" ref="TPR53" si="9601">IF(OR(TPP26&lt;$C$18,TPP26&gt;($C$18+9)),0,IF($F$2=1,IF($F$53&lt;(INDEX($G$33:$AJ$33,MATCH($E$18,$G$31:$AJ$31))),TPP$28,TPP$38),TPP$28))</f>
        <v>0</v>
      </c>
      <c r="TPS53" s="775">
        <f t="shared" ref="TPS53:TPT53" si="9602">IF(OR(TPQ26&lt;$C$18,TPQ26&gt;($C$18+9)),0,IF($F$2=1,IF($F$53&lt;(INDEX($G$33:$AJ$33,MATCH($E$18,$G$31:$AJ$31))),TPQ$28,TPQ$38),TPQ$28))</f>
        <v>0</v>
      </c>
      <c r="TPT53" s="775">
        <f t="shared" si="9602"/>
        <v>0</v>
      </c>
      <c r="TPU53" s="775">
        <f t="shared" ref="TPU53" si="9603">IF(OR(TPS26&lt;$C$18,TPS26&gt;($C$18+9)),0,IF($F$2=1,IF($F$53&lt;(INDEX($G$33:$AJ$33,MATCH($E$18,$G$31:$AJ$31))),TPS$28,TPS$38),TPS$28))</f>
        <v>0</v>
      </c>
      <c r="TPV53" s="775">
        <f t="shared" ref="TPV53:TPW53" si="9604">IF(OR(TPT26&lt;$C$18,TPT26&gt;($C$18+9)),0,IF($F$2=1,IF($F$53&lt;(INDEX($G$33:$AJ$33,MATCH($E$18,$G$31:$AJ$31))),TPT$28,TPT$38),TPT$28))</f>
        <v>0</v>
      </c>
      <c r="TPW53" s="775">
        <f t="shared" si="9604"/>
        <v>0</v>
      </c>
      <c r="TPX53" s="775">
        <f t="shared" ref="TPX53" si="9605">IF(OR(TPV26&lt;$C$18,TPV26&gt;($C$18+9)),0,IF($F$2=1,IF($F$53&lt;(INDEX($G$33:$AJ$33,MATCH($E$18,$G$31:$AJ$31))),TPV$28,TPV$38),TPV$28))</f>
        <v>0</v>
      </c>
      <c r="TPY53" s="775">
        <f t="shared" ref="TPY53:TPZ53" si="9606">IF(OR(TPW26&lt;$C$18,TPW26&gt;($C$18+9)),0,IF($F$2=1,IF($F$53&lt;(INDEX($G$33:$AJ$33,MATCH($E$18,$G$31:$AJ$31))),TPW$28,TPW$38),TPW$28))</f>
        <v>0</v>
      </c>
      <c r="TPZ53" s="775">
        <f t="shared" si="9606"/>
        <v>0</v>
      </c>
      <c r="TQA53" s="775">
        <f t="shared" ref="TQA53" si="9607">IF(OR(TPY26&lt;$C$18,TPY26&gt;($C$18+9)),0,IF($F$2=1,IF($F$53&lt;(INDEX($G$33:$AJ$33,MATCH($E$18,$G$31:$AJ$31))),TPY$28,TPY$38),TPY$28))</f>
        <v>0</v>
      </c>
      <c r="TQB53" s="775">
        <f t="shared" ref="TQB53:TQC53" si="9608">IF(OR(TPZ26&lt;$C$18,TPZ26&gt;($C$18+9)),0,IF($F$2=1,IF($F$53&lt;(INDEX($G$33:$AJ$33,MATCH($E$18,$G$31:$AJ$31))),TPZ$28,TPZ$38),TPZ$28))</f>
        <v>0</v>
      </c>
      <c r="TQC53" s="775">
        <f t="shared" si="9608"/>
        <v>0</v>
      </c>
      <c r="TQD53" s="775">
        <f t="shared" ref="TQD53" si="9609">IF(OR(TQB26&lt;$C$18,TQB26&gt;($C$18+9)),0,IF($F$2=1,IF($F$53&lt;(INDEX($G$33:$AJ$33,MATCH($E$18,$G$31:$AJ$31))),TQB$28,TQB$38),TQB$28))</f>
        <v>0</v>
      </c>
      <c r="TQE53" s="775">
        <f t="shared" ref="TQE53:TQF53" si="9610">IF(OR(TQC26&lt;$C$18,TQC26&gt;($C$18+9)),0,IF($F$2=1,IF($F$53&lt;(INDEX($G$33:$AJ$33,MATCH($E$18,$G$31:$AJ$31))),TQC$28,TQC$38),TQC$28))</f>
        <v>0</v>
      </c>
      <c r="TQF53" s="775">
        <f t="shared" si="9610"/>
        <v>0</v>
      </c>
      <c r="TQG53" s="775">
        <f t="shared" ref="TQG53" si="9611">IF(OR(TQE26&lt;$C$18,TQE26&gt;($C$18+9)),0,IF($F$2=1,IF($F$53&lt;(INDEX($G$33:$AJ$33,MATCH($E$18,$G$31:$AJ$31))),TQE$28,TQE$38),TQE$28))</f>
        <v>0</v>
      </c>
      <c r="TQH53" s="775">
        <f t="shared" ref="TQH53:TQI53" si="9612">IF(OR(TQF26&lt;$C$18,TQF26&gt;($C$18+9)),0,IF($F$2=1,IF($F$53&lt;(INDEX($G$33:$AJ$33,MATCH($E$18,$G$31:$AJ$31))),TQF$28,TQF$38),TQF$28))</f>
        <v>0</v>
      </c>
      <c r="TQI53" s="775">
        <f t="shared" si="9612"/>
        <v>0</v>
      </c>
      <c r="TQJ53" s="775">
        <f t="shared" ref="TQJ53" si="9613">IF(OR(TQH26&lt;$C$18,TQH26&gt;($C$18+9)),0,IF($F$2=1,IF($F$53&lt;(INDEX($G$33:$AJ$33,MATCH($E$18,$G$31:$AJ$31))),TQH$28,TQH$38),TQH$28))</f>
        <v>0</v>
      </c>
      <c r="TQK53" s="775">
        <f t="shared" ref="TQK53:TQL53" si="9614">IF(OR(TQI26&lt;$C$18,TQI26&gt;($C$18+9)),0,IF($F$2=1,IF($F$53&lt;(INDEX($G$33:$AJ$33,MATCH($E$18,$G$31:$AJ$31))),TQI$28,TQI$38),TQI$28))</f>
        <v>0</v>
      </c>
      <c r="TQL53" s="775">
        <f t="shared" si="9614"/>
        <v>0</v>
      </c>
      <c r="TQM53" s="775">
        <f t="shared" ref="TQM53" si="9615">IF(OR(TQK26&lt;$C$18,TQK26&gt;($C$18+9)),0,IF($F$2=1,IF($F$53&lt;(INDEX($G$33:$AJ$33,MATCH($E$18,$G$31:$AJ$31))),TQK$28,TQK$38),TQK$28))</f>
        <v>0</v>
      </c>
      <c r="TQN53" s="775">
        <f t="shared" ref="TQN53:TQO53" si="9616">IF(OR(TQL26&lt;$C$18,TQL26&gt;($C$18+9)),0,IF($F$2=1,IF($F$53&lt;(INDEX($G$33:$AJ$33,MATCH($E$18,$G$31:$AJ$31))),TQL$28,TQL$38),TQL$28))</f>
        <v>0</v>
      </c>
      <c r="TQO53" s="775">
        <f t="shared" si="9616"/>
        <v>0</v>
      </c>
      <c r="TQP53" s="775">
        <f t="shared" ref="TQP53" si="9617">IF(OR(TQN26&lt;$C$18,TQN26&gt;($C$18+9)),0,IF($F$2=1,IF($F$53&lt;(INDEX($G$33:$AJ$33,MATCH($E$18,$G$31:$AJ$31))),TQN$28,TQN$38),TQN$28))</f>
        <v>0</v>
      </c>
      <c r="TQQ53" s="775">
        <f t="shared" ref="TQQ53:TQR53" si="9618">IF(OR(TQO26&lt;$C$18,TQO26&gt;($C$18+9)),0,IF($F$2=1,IF($F$53&lt;(INDEX($G$33:$AJ$33,MATCH($E$18,$G$31:$AJ$31))),TQO$28,TQO$38),TQO$28))</f>
        <v>0</v>
      </c>
      <c r="TQR53" s="775">
        <f t="shared" si="9618"/>
        <v>0</v>
      </c>
      <c r="TQS53" s="775">
        <f t="shared" ref="TQS53" si="9619">IF(OR(TQQ26&lt;$C$18,TQQ26&gt;($C$18+9)),0,IF($F$2=1,IF($F$53&lt;(INDEX($G$33:$AJ$33,MATCH($E$18,$G$31:$AJ$31))),TQQ$28,TQQ$38),TQQ$28))</f>
        <v>0</v>
      </c>
      <c r="TQT53" s="775">
        <f t="shared" ref="TQT53:TQU53" si="9620">IF(OR(TQR26&lt;$C$18,TQR26&gt;($C$18+9)),0,IF($F$2=1,IF($F$53&lt;(INDEX($G$33:$AJ$33,MATCH($E$18,$G$31:$AJ$31))),TQR$28,TQR$38),TQR$28))</f>
        <v>0</v>
      </c>
      <c r="TQU53" s="775">
        <f t="shared" si="9620"/>
        <v>0</v>
      </c>
      <c r="TQV53" s="775">
        <f t="shared" ref="TQV53" si="9621">IF(OR(TQT26&lt;$C$18,TQT26&gt;($C$18+9)),0,IF($F$2=1,IF($F$53&lt;(INDEX($G$33:$AJ$33,MATCH($E$18,$G$31:$AJ$31))),TQT$28,TQT$38),TQT$28))</f>
        <v>0</v>
      </c>
      <c r="TQW53" s="775">
        <f t="shared" ref="TQW53:TQX53" si="9622">IF(OR(TQU26&lt;$C$18,TQU26&gt;($C$18+9)),0,IF($F$2=1,IF($F$53&lt;(INDEX($G$33:$AJ$33,MATCH($E$18,$G$31:$AJ$31))),TQU$28,TQU$38),TQU$28))</f>
        <v>0</v>
      </c>
      <c r="TQX53" s="775">
        <f t="shared" si="9622"/>
        <v>0</v>
      </c>
      <c r="TQY53" s="775">
        <f t="shared" ref="TQY53" si="9623">IF(OR(TQW26&lt;$C$18,TQW26&gt;($C$18+9)),0,IF($F$2=1,IF($F$53&lt;(INDEX($G$33:$AJ$33,MATCH($E$18,$G$31:$AJ$31))),TQW$28,TQW$38),TQW$28))</f>
        <v>0</v>
      </c>
      <c r="TQZ53" s="775">
        <f t="shared" ref="TQZ53:TRA53" si="9624">IF(OR(TQX26&lt;$C$18,TQX26&gt;($C$18+9)),0,IF($F$2=1,IF($F$53&lt;(INDEX($G$33:$AJ$33,MATCH($E$18,$G$31:$AJ$31))),TQX$28,TQX$38),TQX$28))</f>
        <v>0</v>
      </c>
      <c r="TRA53" s="775">
        <f t="shared" si="9624"/>
        <v>0</v>
      </c>
      <c r="TRB53" s="775">
        <f t="shared" ref="TRB53" si="9625">IF(OR(TQZ26&lt;$C$18,TQZ26&gt;($C$18+9)),0,IF($F$2=1,IF($F$53&lt;(INDEX($G$33:$AJ$33,MATCH($E$18,$G$31:$AJ$31))),TQZ$28,TQZ$38),TQZ$28))</f>
        <v>0</v>
      </c>
      <c r="TRC53" s="775">
        <f t="shared" ref="TRC53:TRD53" si="9626">IF(OR(TRA26&lt;$C$18,TRA26&gt;($C$18+9)),0,IF($F$2=1,IF($F$53&lt;(INDEX($G$33:$AJ$33,MATCH($E$18,$G$31:$AJ$31))),TRA$28,TRA$38),TRA$28))</f>
        <v>0</v>
      </c>
      <c r="TRD53" s="775">
        <f t="shared" si="9626"/>
        <v>0</v>
      </c>
      <c r="TRE53" s="775">
        <f t="shared" ref="TRE53" si="9627">IF(OR(TRC26&lt;$C$18,TRC26&gt;($C$18+9)),0,IF($F$2=1,IF($F$53&lt;(INDEX($G$33:$AJ$33,MATCH($E$18,$G$31:$AJ$31))),TRC$28,TRC$38),TRC$28))</f>
        <v>0</v>
      </c>
      <c r="TRF53" s="775">
        <f t="shared" ref="TRF53:TRG53" si="9628">IF(OR(TRD26&lt;$C$18,TRD26&gt;($C$18+9)),0,IF($F$2=1,IF($F$53&lt;(INDEX($G$33:$AJ$33,MATCH($E$18,$G$31:$AJ$31))),TRD$28,TRD$38),TRD$28))</f>
        <v>0</v>
      </c>
      <c r="TRG53" s="775">
        <f t="shared" si="9628"/>
        <v>0</v>
      </c>
      <c r="TRH53" s="775">
        <f t="shared" ref="TRH53" si="9629">IF(OR(TRF26&lt;$C$18,TRF26&gt;($C$18+9)),0,IF($F$2=1,IF($F$53&lt;(INDEX($G$33:$AJ$33,MATCH($E$18,$G$31:$AJ$31))),TRF$28,TRF$38),TRF$28))</f>
        <v>0</v>
      </c>
      <c r="TRI53" s="775">
        <f t="shared" ref="TRI53:TRJ53" si="9630">IF(OR(TRG26&lt;$C$18,TRG26&gt;($C$18+9)),0,IF($F$2=1,IF($F$53&lt;(INDEX($G$33:$AJ$33,MATCH($E$18,$G$31:$AJ$31))),TRG$28,TRG$38),TRG$28))</f>
        <v>0</v>
      </c>
      <c r="TRJ53" s="775">
        <f t="shared" si="9630"/>
        <v>0</v>
      </c>
      <c r="TRK53" s="775">
        <f t="shared" ref="TRK53" si="9631">IF(OR(TRI26&lt;$C$18,TRI26&gt;($C$18+9)),0,IF($F$2=1,IF($F$53&lt;(INDEX($G$33:$AJ$33,MATCH($E$18,$G$31:$AJ$31))),TRI$28,TRI$38),TRI$28))</f>
        <v>0</v>
      </c>
      <c r="TRL53" s="775">
        <f t="shared" ref="TRL53:TRM53" si="9632">IF(OR(TRJ26&lt;$C$18,TRJ26&gt;($C$18+9)),0,IF($F$2=1,IF($F$53&lt;(INDEX($G$33:$AJ$33,MATCH($E$18,$G$31:$AJ$31))),TRJ$28,TRJ$38),TRJ$28))</f>
        <v>0</v>
      </c>
      <c r="TRM53" s="775">
        <f t="shared" si="9632"/>
        <v>0</v>
      </c>
      <c r="TRN53" s="775">
        <f t="shared" ref="TRN53" si="9633">IF(OR(TRL26&lt;$C$18,TRL26&gt;($C$18+9)),0,IF($F$2=1,IF($F$53&lt;(INDEX($G$33:$AJ$33,MATCH($E$18,$G$31:$AJ$31))),TRL$28,TRL$38),TRL$28))</f>
        <v>0</v>
      </c>
      <c r="TRO53" s="775">
        <f t="shared" ref="TRO53:TRP53" si="9634">IF(OR(TRM26&lt;$C$18,TRM26&gt;($C$18+9)),0,IF($F$2=1,IF($F$53&lt;(INDEX($G$33:$AJ$33,MATCH($E$18,$G$31:$AJ$31))),TRM$28,TRM$38),TRM$28))</f>
        <v>0</v>
      </c>
      <c r="TRP53" s="775">
        <f t="shared" si="9634"/>
        <v>0</v>
      </c>
      <c r="TRQ53" s="775">
        <f t="shared" ref="TRQ53" si="9635">IF(OR(TRO26&lt;$C$18,TRO26&gt;($C$18+9)),0,IF($F$2=1,IF($F$53&lt;(INDEX($G$33:$AJ$33,MATCH($E$18,$G$31:$AJ$31))),TRO$28,TRO$38),TRO$28))</f>
        <v>0</v>
      </c>
      <c r="TRR53" s="775">
        <f t="shared" ref="TRR53:TRS53" si="9636">IF(OR(TRP26&lt;$C$18,TRP26&gt;($C$18+9)),0,IF($F$2=1,IF($F$53&lt;(INDEX($G$33:$AJ$33,MATCH($E$18,$G$31:$AJ$31))),TRP$28,TRP$38),TRP$28))</f>
        <v>0</v>
      </c>
      <c r="TRS53" s="775">
        <f t="shared" si="9636"/>
        <v>0</v>
      </c>
      <c r="TRT53" s="775">
        <f t="shared" ref="TRT53" si="9637">IF(OR(TRR26&lt;$C$18,TRR26&gt;($C$18+9)),0,IF($F$2=1,IF($F$53&lt;(INDEX($G$33:$AJ$33,MATCH($E$18,$G$31:$AJ$31))),TRR$28,TRR$38),TRR$28))</f>
        <v>0</v>
      </c>
      <c r="TRU53" s="775">
        <f t="shared" ref="TRU53:TRV53" si="9638">IF(OR(TRS26&lt;$C$18,TRS26&gt;($C$18+9)),0,IF($F$2=1,IF($F$53&lt;(INDEX($G$33:$AJ$33,MATCH($E$18,$G$31:$AJ$31))),TRS$28,TRS$38),TRS$28))</f>
        <v>0</v>
      </c>
      <c r="TRV53" s="775">
        <f t="shared" si="9638"/>
        <v>0</v>
      </c>
      <c r="TRW53" s="775">
        <f t="shared" ref="TRW53" si="9639">IF(OR(TRU26&lt;$C$18,TRU26&gt;($C$18+9)),0,IF($F$2=1,IF($F$53&lt;(INDEX($G$33:$AJ$33,MATCH($E$18,$G$31:$AJ$31))),TRU$28,TRU$38),TRU$28))</f>
        <v>0</v>
      </c>
      <c r="TRX53" s="775">
        <f t="shared" ref="TRX53:TRY53" si="9640">IF(OR(TRV26&lt;$C$18,TRV26&gt;($C$18+9)),0,IF($F$2=1,IF($F$53&lt;(INDEX($G$33:$AJ$33,MATCH($E$18,$G$31:$AJ$31))),TRV$28,TRV$38),TRV$28))</f>
        <v>0</v>
      </c>
      <c r="TRY53" s="775">
        <f t="shared" si="9640"/>
        <v>0</v>
      </c>
      <c r="TRZ53" s="775">
        <f t="shared" ref="TRZ53" si="9641">IF(OR(TRX26&lt;$C$18,TRX26&gt;($C$18+9)),0,IF($F$2=1,IF($F$53&lt;(INDEX($G$33:$AJ$33,MATCH($E$18,$G$31:$AJ$31))),TRX$28,TRX$38),TRX$28))</f>
        <v>0</v>
      </c>
      <c r="TSA53" s="775">
        <f t="shared" ref="TSA53:TSB53" si="9642">IF(OR(TRY26&lt;$C$18,TRY26&gt;($C$18+9)),0,IF($F$2=1,IF($F$53&lt;(INDEX($G$33:$AJ$33,MATCH($E$18,$G$31:$AJ$31))),TRY$28,TRY$38),TRY$28))</f>
        <v>0</v>
      </c>
      <c r="TSB53" s="775">
        <f t="shared" si="9642"/>
        <v>0</v>
      </c>
      <c r="TSC53" s="775">
        <f t="shared" ref="TSC53" si="9643">IF(OR(TSA26&lt;$C$18,TSA26&gt;($C$18+9)),0,IF($F$2=1,IF($F$53&lt;(INDEX($G$33:$AJ$33,MATCH($E$18,$G$31:$AJ$31))),TSA$28,TSA$38),TSA$28))</f>
        <v>0</v>
      </c>
      <c r="TSD53" s="775">
        <f t="shared" ref="TSD53:TSE53" si="9644">IF(OR(TSB26&lt;$C$18,TSB26&gt;($C$18+9)),0,IF($F$2=1,IF($F$53&lt;(INDEX($G$33:$AJ$33,MATCH($E$18,$G$31:$AJ$31))),TSB$28,TSB$38),TSB$28))</f>
        <v>0</v>
      </c>
      <c r="TSE53" s="775">
        <f t="shared" si="9644"/>
        <v>0</v>
      </c>
      <c r="TSF53" s="775">
        <f t="shared" ref="TSF53" si="9645">IF(OR(TSD26&lt;$C$18,TSD26&gt;($C$18+9)),0,IF($F$2=1,IF($F$53&lt;(INDEX($G$33:$AJ$33,MATCH($E$18,$G$31:$AJ$31))),TSD$28,TSD$38),TSD$28))</f>
        <v>0</v>
      </c>
      <c r="TSG53" s="775">
        <f t="shared" ref="TSG53:TSH53" si="9646">IF(OR(TSE26&lt;$C$18,TSE26&gt;($C$18+9)),0,IF($F$2=1,IF($F$53&lt;(INDEX($G$33:$AJ$33,MATCH($E$18,$G$31:$AJ$31))),TSE$28,TSE$38),TSE$28))</f>
        <v>0</v>
      </c>
      <c r="TSH53" s="775">
        <f t="shared" si="9646"/>
        <v>0</v>
      </c>
      <c r="TSI53" s="775">
        <f t="shared" ref="TSI53" si="9647">IF(OR(TSG26&lt;$C$18,TSG26&gt;($C$18+9)),0,IF($F$2=1,IF($F$53&lt;(INDEX($G$33:$AJ$33,MATCH($E$18,$G$31:$AJ$31))),TSG$28,TSG$38),TSG$28))</f>
        <v>0</v>
      </c>
      <c r="TSJ53" s="775">
        <f t="shared" ref="TSJ53:TSK53" si="9648">IF(OR(TSH26&lt;$C$18,TSH26&gt;($C$18+9)),0,IF($F$2=1,IF($F$53&lt;(INDEX($G$33:$AJ$33,MATCH($E$18,$G$31:$AJ$31))),TSH$28,TSH$38),TSH$28))</f>
        <v>0</v>
      </c>
      <c r="TSK53" s="775">
        <f t="shared" si="9648"/>
        <v>0</v>
      </c>
      <c r="TSL53" s="775">
        <f t="shared" ref="TSL53" si="9649">IF(OR(TSJ26&lt;$C$18,TSJ26&gt;($C$18+9)),0,IF($F$2=1,IF($F$53&lt;(INDEX($G$33:$AJ$33,MATCH($E$18,$G$31:$AJ$31))),TSJ$28,TSJ$38),TSJ$28))</f>
        <v>0</v>
      </c>
      <c r="TSM53" s="775">
        <f t="shared" ref="TSM53:TSN53" si="9650">IF(OR(TSK26&lt;$C$18,TSK26&gt;($C$18+9)),0,IF($F$2=1,IF($F$53&lt;(INDEX($G$33:$AJ$33,MATCH($E$18,$G$31:$AJ$31))),TSK$28,TSK$38),TSK$28))</f>
        <v>0</v>
      </c>
      <c r="TSN53" s="775">
        <f t="shared" si="9650"/>
        <v>0</v>
      </c>
      <c r="TSO53" s="775">
        <f t="shared" ref="TSO53" si="9651">IF(OR(TSM26&lt;$C$18,TSM26&gt;($C$18+9)),0,IF($F$2=1,IF($F$53&lt;(INDEX($G$33:$AJ$33,MATCH($E$18,$G$31:$AJ$31))),TSM$28,TSM$38),TSM$28))</f>
        <v>0</v>
      </c>
      <c r="TSP53" s="775">
        <f t="shared" ref="TSP53:TSQ53" si="9652">IF(OR(TSN26&lt;$C$18,TSN26&gt;($C$18+9)),0,IF($F$2=1,IF($F$53&lt;(INDEX($G$33:$AJ$33,MATCH($E$18,$G$31:$AJ$31))),TSN$28,TSN$38),TSN$28))</f>
        <v>0</v>
      </c>
      <c r="TSQ53" s="775">
        <f t="shared" si="9652"/>
        <v>0</v>
      </c>
      <c r="TSR53" s="775">
        <f t="shared" ref="TSR53" si="9653">IF(OR(TSP26&lt;$C$18,TSP26&gt;($C$18+9)),0,IF($F$2=1,IF($F$53&lt;(INDEX($G$33:$AJ$33,MATCH($E$18,$G$31:$AJ$31))),TSP$28,TSP$38),TSP$28))</f>
        <v>0</v>
      </c>
      <c r="TSS53" s="775">
        <f t="shared" ref="TSS53:TST53" si="9654">IF(OR(TSQ26&lt;$C$18,TSQ26&gt;($C$18+9)),0,IF($F$2=1,IF($F$53&lt;(INDEX($G$33:$AJ$33,MATCH($E$18,$G$31:$AJ$31))),TSQ$28,TSQ$38),TSQ$28))</f>
        <v>0</v>
      </c>
      <c r="TST53" s="775">
        <f t="shared" si="9654"/>
        <v>0</v>
      </c>
      <c r="TSU53" s="775">
        <f t="shared" ref="TSU53" si="9655">IF(OR(TSS26&lt;$C$18,TSS26&gt;($C$18+9)),0,IF($F$2=1,IF($F$53&lt;(INDEX($G$33:$AJ$33,MATCH($E$18,$G$31:$AJ$31))),TSS$28,TSS$38),TSS$28))</f>
        <v>0</v>
      </c>
      <c r="TSV53" s="775">
        <f t="shared" ref="TSV53:TSW53" si="9656">IF(OR(TST26&lt;$C$18,TST26&gt;($C$18+9)),0,IF($F$2=1,IF($F$53&lt;(INDEX($G$33:$AJ$33,MATCH($E$18,$G$31:$AJ$31))),TST$28,TST$38),TST$28))</f>
        <v>0</v>
      </c>
      <c r="TSW53" s="775">
        <f t="shared" si="9656"/>
        <v>0</v>
      </c>
      <c r="TSX53" s="775">
        <f t="shared" ref="TSX53" si="9657">IF(OR(TSV26&lt;$C$18,TSV26&gt;($C$18+9)),0,IF($F$2=1,IF($F$53&lt;(INDEX($G$33:$AJ$33,MATCH($E$18,$G$31:$AJ$31))),TSV$28,TSV$38),TSV$28))</f>
        <v>0</v>
      </c>
      <c r="TSY53" s="775">
        <f t="shared" ref="TSY53:TSZ53" si="9658">IF(OR(TSW26&lt;$C$18,TSW26&gt;($C$18+9)),0,IF($F$2=1,IF($F$53&lt;(INDEX($G$33:$AJ$33,MATCH($E$18,$G$31:$AJ$31))),TSW$28,TSW$38),TSW$28))</f>
        <v>0</v>
      </c>
      <c r="TSZ53" s="775">
        <f t="shared" si="9658"/>
        <v>0</v>
      </c>
      <c r="TTA53" s="775">
        <f t="shared" ref="TTA53" si="9659">IF(OR(TSY26&lt;$C$18,TSY26&gt;($C$18+9)),0,IF($F$2=1,IF($F$53&lt;(INDEX($G$33:$AJ$33,MATCH($E$18,$G$31:$AJ$31))),TSY$28,TSY$38),TSY$28))</f>
        <v>0</v>
      </c>
      <c r="TTB53" s="775">
        <f t="shared" ref="TTB53:TTC53" si="9660">IF(OR(TSZ26&lt;$C$18,TSZ26&gt;($C$18+9)),0,IF($F$2=1,IF($F$53&lt;(INDEX($G$33:$AJ$33,MATCH($E$18,$G$31:$AJ$31))),TSZ$28,TSZ$38),TSZ$28))</f>
        <v>0</v>
      </c>
      <c r="TTC53" s="775">
        <f t="shared" si="9660"/>
        <v>0</v>
      </c>
      <c r="TTD53" s="775">
        <f t="shared" ref="TTD53" si="9661">IF(OR(TTB26&lt;$C$18,TTB26&gt;($C$18+9)),0,IF($F$2=1,IF($F$53&lt;(INDEX($G$33:$AJ$33,MATCH($E$18,$G$31:$AJ$31))),TTB$28,TTB$38),TTB$28))</f>
        <v>0</v>
      </c>
      <c r="TTE53" s="775">
        <f t="shared" ref="TTE53:TTF53" si="9662">IF(OR(TTC26&lt;$C$18,TTC26&gt;($C$18+9)),0,IF($F$2=1,IF($F$53&lt;(INDEX($G$33:$AJ$33,MATCH($E$18,$G$31:$AJ$31))),TTC$28,TTC$38),TTC$28))</f>
        <v>0</v>
      </c>
      <c r="TTF53" s="775">
        <f t="shared" si="9662"/>
        <v>0</v>
      </c>
      <c r="TTG53" s="775">
        <f t="shared" ref="TTG53" si="9663">IF(OR(TTE26&lt;$C$18,TTE26&gt;($C$18+9)),0,IF($F$2=1,IF($F$53&lt;(INDEX($G$33:$AJ$33,MATCH($E$18,$G$31:$AJ$31))),TTE$28,TTE$38),TTE$28))</f>
        <v>0</v>
      </c>
      <c r="TTH53" s="775">
        <f t="shared" ref="TTH53:TTI53" si="9664">IF(OR(TTF26&lt;$C$18,TTF26&gt;($C$18+9)),0,IF($F$2=1,IF($F$53&lt;(INDEX($G$33:$AJ$33,MATCH($E$18,$G$31:$AJ$31))),TTF$28,TTF$38),TTF$28))</f>
        <v>0</v>
      </c>
      <c r="TTI53" s="775">
        <f t="shared" si="9664"/>
        <v>0</v>
      </c>
      <c r="TTJ53" s="775">
        <f t="shared" ref="TTJ53" si="9665">IF(OR(TTH26&lt;$C$18,TTH26&gt;($C$18+9)),0,IF($F$2=1,IF($F$53&lt;(INDEX($G$33:$AJ$33,MATCH($E$18,$G$31:$AJ$31))),TTH$28,TTH$38),TTH$28))</f>
        <v>0</v>
      </c>
      <c r="TTK53" s="775">
        <f t="shared" ref="TTK53:TTL53" si="9666">IF(OR(TTI26&lt;$C$18,TTI26&gt;($C$18+9)),0,IF($F$2=1,IF($F$53&lt;(INDEX($G$33:$AJ$33,MATCH($E$18,$G$31:$AJ$31))),TTI$28,TTI$38),TTI$28))</f>
        <v>0</v>
      </c>
      <c r="TTL53" s="775">
        <f t="shared" si="9666"/>
        <v>0</v>
      </c>
      <c r="TTM53" s="775">
        <f t="shared" ref="TTM53" si="9667">IF(OR(TTK26&lt;$C$18,TTK26&gt;($C$18+9)),0,IF($F$2=1,IF($F$53&lt;(INDEX($G$33:$AJ$33,MATCH($E$18,$G$31:$AJ$31))),TTK$28,TTK$38),TTK$28))</f>
        <v>0</v>
      </c>
      <c r="TTN53" s="775">
        <f t="shared" ref="TTN53:TTO53" si="9668">IF(OR(TTL26&lt;$C$18,TTL26&gt;($C$18+9)),0,IF($F$2=1,IF($F$53&lt;(INDEX($G$33:$AJ$33,MATCH($E$18,$G$31:$AJ$31))),TTL$28,TTL$38),TTL$28))</f>
        <v>0</v>
      </c>
      <c r="TTO53" s="775">
        <f t="shared" si="9668"/>
        <v>0</v>
      </c>
      <c r="TTP53" s="775">
        <f t="shared" ref="TTP53" si="9669">IF(OR(TTN26&lt;$C$18,TTN26&gt;($C$18+9)),0,IF($F$2=1,IF($F$53&lt;(INDEX($G$33:$AJ$33,MATCH($E$18,$G$31:$AJ$31))),TTN$28,TTN$38),TTN$28))</f>
        <v>0</v>
      </c>
      <c r="TTQ53" s="775">
        <f t="shared" ref="TTQ53:TTR53" si="9670">IF(OR(TTO26&lt;$C$18,TTO26&gt;($C$18+9)),0,IF($F$2=1,IF($F$53&lt;(INDEX($G$33:$AJ$33,MATCH($E$18,$G$31:$AJ$31))),TTO$28,TTO$38),TTO$28))</f>
        <v>0</v>
      </c>
      <c r="TTR53" s="775">
        <f t="shared" si="9670"/>
        <v>0</v>
      </c>
      <c r="TTS53" s="775">
        <f t="shared" ref="TTS53" si="9671">IF(OR(TTQ26&lt;$C$18,TTQ26&gt;($C$18+9)),0,IF($F$2=1,IF($F$53&lt;(INDEX($G$33:$AJ$33,MATCH($E$18,$G$31:$AJ$31))),TTQ$28,TTQ$38),TTQ$28))</f>
        <v>0</v>
      </c>
      <c r="TTT53" s="775">
        <f t="shared" ref="TTT53:TTU53" si="9672">IF(OR(TTR26&lt;$C$18,TTR26&gt;($C$18+9)),0,IF($F$2=1,IF($F$53&lt;(INDEX($G$33:$AJ$33,MATCH($E$18,$G$31:$AJ$31))),TTR$28,TTR$38),TTR$28))</f>
        <v>0</v>
      </c>
      <c r="TTU53" s="775">
        <f t="shared" si="9672"/>
        <v>0</v>
      </c>
      <c r="TTV53" s="775">
        <f t="shared" ref="TTV53" si="9673">IF(OR(TTT26&lt;$C$18,TTT26&gt;($C$18+9)),0,IF($F$2=1,IF($F$53&lt;(INDEX($G$33:$AJ$33,MATCH($E$18,$G$31:$AJ$31))),TTT$28,TTT$38),TTT$28))</f>
        <v>0</v>
      </c>
      <c r="TTW53" s="775">
        <f t="shared" ref="TTW53:TTX53" si="9674">IF(OR(TTU26&lt;$C$18,TTU26&gt;($C$18+9)),0,IF($F$2=1,IF($F$53&lt;(INDEX($G$33:$AJ$33,MATCH($E$18,$G$31:$AJ$31))),TTU$28,TTU$38),TTU$28))</f>
        <v>0</v>
      </c>
      <c r="TTX53" s="775">
        <f t="shared" si="9674"/>
        <v>0</v>
      </c>
      <c r="TTY53" s="775">
        <f t="shared" ref="TTY53" si="9675">IF(OR(TTW26&lt;$C$18,TTW26&gt;($C$18+9)),0,IF($F$2=1,IF($F$53&lt;(INDEX($G$33:$AJ$33,MATCH($E$18,$G$31:$AJ$31))),TTW$28,TTW$38),TTW$28))</f>
        <v>0</v>
      </c>
      <c r="TTZ53" s="775">
        <f t="shared" ref="TTZ53:TUA53" si="9676">IF(OR(TTX26&lt;$C$18,TTX26&gt;($C$18+9)),0,IF($F$2=1,IF($F$53&lt;(INDEX($G$33:$AJ$33,MATCH($E$18,$G$31:$AJ$31))),TTX$28,TTX$38),TTX$28))</f>
        <v>0</v>
      </c>
      <c r="TUA53" s="775">
        <f t="shared" si="9676"/>
        <v>0</v>
      </c>
      <c r="TUB53" s="775">
        <f t="shared" ref="TUB53" si="9677">IF(OR(TTZ26&lt;$C$18,TTZ26&gt;($C$18+9)),0,IF($F$2=1,IF($F$53&lt;(INDEX($G$33:$AJ$33,MATCH($E$18,$G$31:$AJ$31))),TTZ$28,TTZ$38),TTZ$28))</f>
        <v>0</v>
      </c>
      <c r="TUC53" s="775">
        <f t="shared" ref="TUC53:TUD53" si="9678">IF(OR(TUA26&lt;$C$18,TUA26&gt;($C$18+9)),0,IF($F$2=1,IF($F$53&lt;(INDEX($G$33:$AJ$33,MATCH($E$18,$G$31:$AJ$31))),TUA$28,TUA$38),TUA$28))</f>
        <v>0</v>
      </c>
      <c r="TUD53" s="775">
        <f t="shared" si="9678"/>
        <v>0</v>
      </c>
      <c r="TUE53" s="775">
        <f t="shared" ref="TUE53" si="9679">IF(OR(TUC26&lt;$C$18,TUC26&gt;($C$18+9)),0,IF($F$2=1,IF($F$53&lt;(INDEX($G$33:$AJ$33,MATCH($E$18,$G$31:$AJ$31))),TUC$28,TUC$38),TUC$28))</f>
        <v>0</v>
      </c>
      <c r="TUF53" s="775">
        <f t="shared" ref="TUF53:TUG53" si="9680">IF(OR(TUD26&lt;$C$18,TUD26&gt;($C$18+9)),0,IF($F$2=1,IF($F$53&lt;(INDEX($G$33:$AJ$33,MATCH($E$18,$G$31:$AJ$31))),TUD$28,TUD$38),TUD$28))</f>
        <v>0</v>
      </c>
      <c r="TUG53" s="775">
        <f t="shared" si="9680"/>
        <v>0</v>
      </c>
      <c r="TUH53" s="775">
        <f t="shared" ref="TUH53" si="9681">IF(OR(TUF26&lt;$C$18,TUF26&gt;($C$18+9)),0,IF($F$2=1,IF($F$53&lt;(INDEX($G$33:$AJ$33,MATCH($E$18,$G$31:$AJ$31))),TUF$28,TUF$38),TUF$28))</f>
        <v>0</v>
      </c>
      <c r="TUI53" s="775">
        <f t="shared" ref="TUI53:TUJ53" si="9682">IF(OR(TUG26&lt;$C$18,TUG26&gt;($C$18+9)),0,IF($F$2=1,IF($F$53&lt;(INDEX($G$33:$AJ$33,MATCH($E$18,$G$31:$AJ$31))),TUG$28,TUG$38),TUG$28))</f>
        <v>0</v>
      </c>
      <c r="TUJ53" s="775">
        <f t="shared" si="9682"/>
        <v>0</v>
      </c>
      <c r="TUK53" s="775">
        <f t="shared" ref="TUK53" si="9683">IF(OR(TUI26&lt;$C$18,TUI26&gt;($C$18+9)),0,IF($F$2=1,IF($F$53&lt;(INDEX($G$33:$AJ$33,MATCH($E$18,$G$31:$AJ$31))),TUI$28,TUI$38),TUI$28))</f>
        <v>0</v>
      </c>
      <c r="TUL53" s="775">
        <f t="shared" ref="TUL53:TUM53" si="9684">IF(OR(TUJ26&lt;$C$18,TUJ26&gt;($C$18+9)),0,IF($F$2=1,IF($F$53&lt;(INDEX($G$33:$AJ$33,MATCH($E$18,$G$31:$AJ$31))),TUJ$28,TUJ$38),TUJ$28))</f>
        <v>0</v>
      </c>
      <c r="TUM53" s="775">
        <f t="shared" si="9684"/>
        <v>0</v>
      </c>
      <c r="TUN53" s="775">
        <f t="shared" ref="TUN53" si="9685">IF(OR(TUL26&lt;$C$18,TUL26&gt;($C$18+9)),0,IF($F$2=1,IF($F$53&lt;(INDEX($G$33:$AJ$33,MATCH($E$18,$G$31:$AJ$31))),TUL$28,TUL$38),TUL$28))</f>
        <v>0</v>
      </c>
      <c r="TUO53" s="775">
        <f t="shared" ref="TUO53:TUP53" si="9686">IF(OR(TUM26&lt;$C$18,TUM26&gt;($C$18+9)),0,IF($F$2=1,IF($F$53&lt;(INDEX($G$33:$AJ$33,MATCH($E$18,$G$31:$AJ$31))),TUM$28,TUM$38),TUM$28))</f>
        <v>0</v>
      </c>
      <c r="TUP53" s="775">
        <f t="shared" si="9686"/>
        <v>0</v>
      </c>
      <c r="TUQ53" s="775">
        <f t="shared" ref="TUQ53" si="9687">IF(OR(TUO26&lt;$C$18,TUO26&gt;($C$18+9)),0,IF($F$2=1,IF($F$53&lt;(INDEX($G$33:$AJ$33,MATCH($E$18,$G$31:$AJ$31))),TUO$28,TUO$38),TUO$28))</f>
        <v>0</v>
      </c>
      <c r="TUR53" s="775">
        <f t="shared" ref="TUR53:TUS53" si="9688">IF(OR(TUP26&lt;$C$18,TUP26&gt;($C$18+9)),0,IF($F$2=1,IF($F$53&lt;(INDEX($G$33:$AJ$33,MATCH($E$18,$G$31:$AJ$31))),TUP$28,TUP$38),TUP$28))</f>
        <v>0</v>
      </c>
      <c r="TUS53" s="775">
        <f t="shared" si="9688"/>
        <v>0</v>
      </c>
      <c r="TUT53" s="775">
        <f t="shared" ref="TUT53" si="9689">IF(OR(TUR26&lt;$C$18,TUR26&gt;($C$18+9)),0,IF($F$2=1,IF($F$53&lt;(INDEX($G$33:$AJ$33,MATCH($E$18,$G$31:$AJ$31))),TUR$28,TUR$38),TUR$28))</f>
        <v>0</v>
      </c>
      <c r="TUU53" s="775">
        <f t="shared" ref="TUU53:TUV53" si="9690">IF(OR(TUS26&lt;$C$18,TUS26&gt;($C$18+9)),0,IF($F$2=1,IF($F$53&lt;(INDEX($G$33:$AJ$33,MATCH($E$18,$G$31:$AJ$31))),TUS$28,TUS$38),TUS$28))</f>
        <v>0</v>
      </c>
      <c r="TUV53" s="775">
        <f t="shared" si="9690"/>
        <v>0</v>
      </c>
      <c r="TUW53" s="775">
        <f t="shared" ref="TUW53" si="9691">IF(OR(TUU26&lt;$C$18,TUU26&gt;($C$18+9)),0,IF($F$2=1,IF($F$53&lt;(INDEX($G$33:$AJ$33,MATCH($E$18,$G$31:$AJ$31))),TUU$28,TUU$38),TUU$28))</f>
        <v>0</v>
      </c>
      <c r="TUX53" s="775">
        <f t="shared" ref="TUX53:TUY53" si="9692">IF(OR(TUV26&lt;$C$18,TUV26&gt;($C$18+9)),0,IF($F$2=1,IF($F$53&lt;(INDEX($G$33:$AJ$33,MATCH($E$18,$G$31:$AJ$31))),TUV$28,TUV$38),TUV$28))</f>
        <v>0</v>
      </c>
      <c r="TUY53" s="775">
        <f t="shared" si="9692"/>
        <v>0</v>
      </c>
      <c r="TUZ53" s="775">
        <f t="shared" ref="TUZ53" si="9693">IF(OR(TUX26&lt;$C$18,TUX26&gt;($C$18+9)),0,IF($F$2=1,IF($F$53&lt;(INDEX($G$33:$AJ$33,MATCH($E$18,$G$31:$AJ$31))),TUX$28,TUX$38),TUX$28))</f>
        <v>0</v>
      </c>
      <c r="TVA53" s="775">
        <f t="shared" ref="TVA53:TVB53" si="9694">IF(OR(TUY26&lt;$C$18,TUY26&gt;($C$18+9)),0,IF($F$2=1,IF($F$53&lt;(INDEX($G$33:$AJ$33,MATCH($E$18,$G$31:$AJ$31))),TUY$28,TUY$38),TUY$28))</f>
        <v>0</v>
      </c>
      <c r="TVB53" s="775">
        <f t="shared" si="9694"/>
        <v>0</v>
      </c>
      <c r="TVC53" s="775">
        <f t="shared" ref="TVC53" si="9695">IF(OR(TVA26&lt;$C$18,TVA26&gt;($C$18+9)),0,IF($F$2=1,IF($F$53&lt;(INDEX($G$33:$AJ$33,MATCH($E$18,$G$31:$AJ$31))),TVA$28,TVA$38),TVA$28))</f>
        <v>0</v>
      </c>
      <c r="TVD53" s="775">
        <f t="shared" ref="TVD53:TVE53" si="9696">IF(OR(TVB26&lt;$C$18,TVB26&gt;($C$18+9)),0,IF($F$2=1,IF($F$53&lt;(INDEX($G$33:$AJ$33,MATCH($E$18,$G$31:$AJ$31))),TVB$28,TVB$38),TVB$28))</f>
        <v>0</v>
      </c>
      <c r="TVE53" s="775">
        <f t="shared" si="9696"/>
        <v>0</v>
      </c>
      <c r="TVF53" s="775">
        <f t="shared" ref="TVF53" si="9697">IF(OR(TVD26&lt;$C$18,TVD26&gt;($C$18+9)),0,IF($F$2=1,IF($F$53&lt;(INDEX($G$33:$AJ$33,MATCH($E$18,$G$31:$AJ$31))),TVD$28,TVD$38),TVD$28))</f>
        <v>0</v>
      </c>
      <c r="TVG53" s="775">
        <f t="shared" ref="TVG53:TVH53" si="9698">IF(OR(TVE26&lt;$C$18,TVE26&gt;($C$18+9)),0,IF($F$2=1,IF($F$53&lt;(INDEX($G$33:$AJ$33,MATCH($E$18,$G$31:$AJ$31))),TVE$28,TVE$38),TVE$28))</f>
        <v>0</v>
      </c>
      <c r="TVH53" s="775">
        <f t="shared" si="9698"/>
        <v>0</v>
      </c>
      <c r="TVI53" s="775">
        <f t="shared" ref="TVI53" si="9699">IF(OR(TVG26&lt;$C$18,TVG26&gt;($C$18+9)),0,IF($F$2=1,IF($F$53&lt;(INDEX($G$33:$AJ$33,MATCH($E$18,$G$31:$AJ$31))),TVG$28,TVG$38),TVG$28))</f>
        <v>0</v>
      </c>
      <c r="TVJ53" s="775">
        <f t="shared" ref="TVJ53:TVK53" si="9700">IF(OR(TVH26&lt;$C$18,TVH26&gt;($C$18+9)),0,IF($F$2=1,IF($F$53&lt;(INDEX($G$33:$AJ$33,MATCH($E$18,$G$31:$AJ$31))),TVH$28,TVH$38),TVH$28))</f>
        <v>0</v>
      </c>
      <c r="TVK53" s="775">
        <f t="shared" si="9700"/>
        <v>0</v>
      </c>
      <c r="TVL53" s="775">
        <f t="shared" ref="TVL53" si="9701">IF(OR(TVJ26&lt;$C$18,TVJ26&gt;($C$18+9)),0,IF($F$2=1,IF($F$53&lt;(INDEX($G$33:$AJ$33,MATCH($E$18,$G$31:$AJ$31))),TVJ$28,TVJ$38),TVJ$28))</f>
        <v>0</v>
      </c>
      <c r="TVM53" s="775">
        <f t="shared" ref="TVM53:TVN53" si="9702">IF(OR(TVK26&lt;$C$18,TVK26&gt;($C$18+9)),0,IF($F$2=1,IF($F$53&lt;(INDEX($G$33:$AJ$33,MATCH($E$18,$G$31:$AJ$31))),TVK$28,TVK$38),TVK$28))</f>
        <v>0</v>
      </c>
      <c r="TVN53" s="775">
        <f t="shared" si="9702"/>
        <v>0</v>
      </c>
      <c r="TVO53" s="775">
        <f t="shared" ref="TVO53" si="9703">IF(OR(TVM26&lt;$C$18,TVM26&gt;($C$18+9)),0,IF($F$2=1,IF($F$53&lt;(INDEX($G$33:$AJ$33,MATCH($E$18,$G$31:$AJ$31))),TVM$28,TVM$38),TVM$28))</f>
        <v>0</v>
      </c>
      <c r="TVP53" s="775">
        <f t="shared" ref="TVP53:TVQ53" si="9704">IF(OR(TVN26&lt;$C$18,TVN26&gt;($C$18+9)),0,IF($F$2=1,IF($F$53&lt;(INDEX($G$33:$AJ$33,MATCH($E$18,$G$31:$AJ$31))),TVN$28,TVN$38),TVN$28))</f>
        <v>0</v>
      </c>
      <c r="TVQ53" s="775">
        <f t="shared" si="9704"/>
        <v>0</v>
      </c>
      <c r="TVR53" s="775">
        <f t="shared" ref="TVR53" si="9705">IF(OR(TVP26&lt;$C$18,TVP26&gt;($C$18+9)),0,IF($F$2=1,IF($F$53&lt;(INDEX($G$33:$AJ$33,MATCH($E$18,$G$31:$AJ$31))),TVP$28,TVP$38),TVP$28))</f>
        <v>0</v>
      </c>
      <c r="TVS53" s="775">
        <f t="shared" ref="TVS53:TVT53" si="9706">IF(OR(TVQ26&lt;$C$18,TVQ26&gt;($C$18+9)),0,IF($F$2=1,IF($F$53&lt;(INDEX($G$33:$AJ$33,MATCH($E$18,$G$31:$AJ$31))),TVQ$28,TVQ$38),TVQ$28))</f>
        <v>0</v>
      </c>
      <c r="TVT53" s="775">
        <f t="shared" si="9706"/>
        <v>0</v>
      </c>
      <c r="TVU53" s="775">
        <f t="shared" ref="TVU53" si="9707">IF(OR(TVS26&lt;$C$18,TVS26&gt;($C$18+9)),0,IF($F$2=1,IF($F$53&lt;(INDEX($G$33:$AJ$33,MATCH($E$18,$G$31:$AJ$31))),TVS$28,TVS$38),TVS$28))</f>
        <v>0</v>
      </c>
      <c r="TVV53" s="775">
        <f t="shared" ref="TVV53:TVW53" si="9708">IF(OR(TVT26&lt;$C$18,TVT26&gt;($C$18+9)),0,IF($F$2=1,IF($F$53&lt;(INDEX($G$33:$AJ$33,MATCH($E$18,$G$31:$AJ$31))),TVT$28,TVT$38),TVT$28))</f>
        <v>0</v>
      </c>
      <c r="TVW53" s="775">
        <f t="shared" si="9708"/>
        <v>0</v>
      </c>
      <c r="TVX53" s="775">
        <f t="shared" ref="TVX53" si="9709">IF(OR(TVV26&lt;$C$18,TVV26&gt;($C$18+9)),0,IF($F$2=1,IF($F$53&lt;(INDEX($G$33:$AJ$33,MATCH($E$18,$G$31:$AJ$31))),TVV$28,TVV$38),TVV$28))</f>
        <v>0</v>
      </c>
      <c r="TVY53" s="775">
        <f t="shared" ref="TVY53:TVZ53" si="9710">IF(OR(TVW26&lt;$C$18,TVW26&gt;($C$18+9)),0,IF($F$2=1,IF($F$53&lt;(INDEX($G$33:$AJ$33,MATCH($E$18,$G$31:$AJ$31))),TVW$28,TVW$38),TVW$28))</f>
        <v>0</v>
      </c>
      <c r="TVZ53" s="775">
        <f t="shared" si="9710"/>
        <v>0</v>
      </c>
      <c r="TWA53" s="775">
        <f t="shared" ref="TWA53" si="9711">IF(OR(TVY26&lt;$C$18,TVY26&gt;($C$18+9)),0,IF($F$2=1,IF($F$53&lt;(INDEX($G$33:$AJ$33,MATCH($E$18,$G$31:$AJ$31))),TVY$28,TVY$38),TVY$28))</f>
        <v>0</v>
      </c>
      <c r="TWB53" s="775">
        <f t="shared" ref="TWB53:TWC53" si="9712">IF(OR(TVZ26&lt;$C$18,TVZ26&gt;($C$18+9)),0,IF($F$2=1,IF($F$53&lt;(INDEX($G$33:$AJ$33,MATCH($E$18,$G$31:$AJ$31))),TVZ$28,TVZ$38),TVZ$28))</f>
        <v>0</v>
      </c>
      <c r="TWC53" s="775">
        <f t="shared" si="9712"/>
        <v>0</v>
      </c>
      <c r="TWD53" s="775">
        <f t="shared" ref="TWD53" si="9713">IF(OR(TWB26&lt;$C$18,TWB26&gt;($C$18+9)),0,IF($F$2=1,IF($F$53&lt;(INDEX($G$33:$AJ$33,MATCH($E$18,$G$31:$AJ$31))),TWB$28,TWB$38),TWB$28))</f>
        <v>0</v>
      </c>
      <c r="TWE53" s="775">
        <f t="shared" ref="TWE53:TWF53" si="9714">IF(OR(TWC26&lt;$C$18,TWC26&gt;($C$18+9)),0,IF($F$2=1,IF($F$53&lt;(INDEX($G$33:$AJ$33,MATCH($E$18,$G$31:$AJ$31))),TWC$28,TWC$38),TWC$28))</f>
        <v>0</v>
      </c>
      <c r="TWF53" s="775">
        <f t="shared" si="9714"/>
        <v>0</v>
      </c>
      <c r="TWG53" s="775">
        <f t="shared" ref="TWG53" si="9715">IF(OR(TWE26&lt;$C$18,TWE26&gt;($C$18+9)),0,IF($F$2=1,IF($F$53&lt;(INDEX($G$33:$AJ$33,MATCH($E$18,$G$31:$AJ$31))),TWE$28,TWE$38),TWE$28))</f>
        <v>0</v>
      </c>
      <c r="TWH53" s="775">
        <f t="shared" ref="TWH53:TWI53" si="9716">IF(OR(TWF26&lt;$C$18,TWF26&gt;($C$18+9)),0,IF($F$2=1,IF($F$53&lt;(INDEX($G$33:$AJ$33,MATCH($E$18,$G$31:$AJ$31))),TWF$28,TWF$38),TWF$28))</f>
        <v>0</v>
      </c>
      <c r="TWI53" s="775">
        <f t="shared" si="9716"/>
        <v>0</v>
      </c>
      <c r="TWJ53" s="775">
        <f t="shared" ref="TWJ53" si="9717">IF(OR(TWH26&lt;$C$18,TWH26&gt;($C$18+9)),0,IF($F$2=1,IF($F$53&lt;(INDEX($G$33:$AJ$33,MATCH($E$18,$G$31:$AJ$31))),TWH$28,TWH$38),TWH$28))</f>
        <v>0</v>
      </c>
      <c r="TWK53" s="775">
        <f t="shared" ref="TWK53:TWL53" si="9718">IF(OR(TWI26&lt;$C$18,TWI26&gt;($C$18+9)),0,IF($F$2=1,IF($F$53&lt;(INDEX($G$33:$AJ$33,MATCH($E$18,$G$31:$AJ$31))),TWI$28,TWI$38),TWI$28))</f>
        <v>0</v>
      </c>
      <c r="TWL53" s="775">
        <f t="shared" si="9718"/>
        <v>0</v>
      </c>
      <c r="TWM53" s="775">
        <f t="shared" ref="TWM53" si="9719">IF(OR(TWK26&lt;$C$18,TWK26&gt;($C$18+9)),0,IF($F$2=1,IF($F$53&lt;(INDEX($G$33:$AJ$33,MATCH($E$18,$G$31:$AJ$31))),TWK$28,TWK$38),TWK$28))</f>
        <v>0</v>
      </c>
      <c r="TWN53" s="775">
        <f t="shared" ref="TWN53:TWO53" si="9720">IF(OR(TWL26&lt;$C$18,TWL26&gt;($C$18+9)),0,IF($F$2=1,IF($F$53&lt;(INDEX($G$33:$AJ$33,MATCH($E$18,$G$31:$AJ$31))),TWL$28,TWL$38),TWL$28))</f>
        <v>0</v>
      </c>
      <c r="TWO53" s="775">
        <f t="shared" si="9720"/>
        <v>0</v>
      </c>
      <c r="TWP53" s="775">
        <f t="shared" ref="TWP53" si="9721">IF(OR(TWN26&lt;$C$18,TWN26&gt;($C$18+9)),0,IF($F$2=1,IF($F$53&lt;(INDEX($G$33:$AJ$33,MATCH($E$18,$G$31:$AJ$31))),TWN$28,TWN$38),TWN$28))</f>
        <v>0</v>
      </c>
      <c r="TWQ53" s="775">
        <f t="shared" ref="TWQ53:TWR53" si="9722">IF(OR(TWO26&lt;$C$18,TWO26&gt;($C$18+9)),0,IF($F$2=1,IF($F$53&lt;(INDEX($G$33:$AJ$33,MATCH($E$18,$G$31:$AJ$31))),TWO$28,TWO$38),TWO$28))</f>
        <v>0</v>
      </c>
      <c r="TWR53" s="775">
        <f t="shared" si="9722"/>
        <v>0</v>
      </c>
      <c r="TWS53" s="775">
        <f t="shared" ref="TWS53" si="9723">IF(OR(TWQ26&lt;$C$18,TWQ26&gt;($C$18+9)),0,IF($F$2=1,IF($F$53&lt;(INDEX($G$33:$AJ$33,MATCH($E$18,$G$31:$AJ$31))),TWQ$28,TWQ$38),TWQ$28))</f>
        <v>0</v>
      </c>
      <c r="TWT53" s="775">
        <f t="shared" ref="TWT53:TWU53" si="9724">IF(OR(TWR26&lt;$C$18,TWR26&gt;($C$18+9)),0,IF($F$2=1,IF($F$53&lt;(INDEX($G$33:$AJ$33,MATCH($E$18,$G$31:$AJ$31))),TWR$28,TWR$38),TWR$28))</f>
        <v>0</v>
      </c>
      <c r="TWU53" s="775">
        <f t="shared" si="9724"/>
        <v>0</v>
      </c>
      <c r="TWV53" s="775">
        <f t="shared" ref="TWV53" si="9725">IF(OR(TWT26&lt;$C$18,TWT26&gt;($C$18+9)),0,IF($F$2=1,IF($F$53&lt;(INDEX($G$33:$AJ$33,MATCH($E$18,$G$31:$AJ$31))),TWT$28,TWT$38),TWT$28))</f>
        <v>0</v>
      </c>
      <c r="TWW53" s="775">
        <f t="shared" ref="TWW53:TWX53" si="9726">IF(OR(TWU26&lt;$C$18,TWU26&gt;($C$18+9)),0,IF($F$2=1,IF($F$53&lt;(INDEX($G$33:$AJ$33,MATCH($E$18,$G$31:$AJ$31))),TWU$28,TWU$38),TWU$28))</f>
        <v>0</v>
      </c>
      <c r="TWX53" s="775">
        <f t="shared" si="9726"/>
        <v>0</v>
      </c>
      <c r="TWY53" s="775">
        <f t="shared" ref="TWY53" si="9727">IF(OR(TWW26&lt;$C$18,TWW26&gt;($C$18+9)),0,IF($F$2=1,IF($F$53&lt;(INDEX($G$33:$AJ$33,MATCH($E$18,$G$31:$AJ$31))),TWW$28,TWW$38),TWW$28))</f>
        <v>0</v>
      </c>
      <c r="TWZ53" s="775">
        <f t="shared" ref="TWZ53:TXA53" si="9728">IF(OR(TWX26&lt;$C$18,TWX26&gt;($C$18+9)),0,IF($F$2=1,IF($F$53&lt;(INDEX($G$33:$AJ$33,MATCH($E$18,$G$31:$AJ$31))),TWX$28,TWX$38),TWX$28))</f>
        <v>0</v>
      </c>
      <c r="TXA53" s="775">
        <f t="shared" si="9728"/>
        <v>0</v>
      </c>
      <c r="TXB53" s="775">
        <f t="shared" ref="TXB53" si="9729">IF(OR(TWZ26&lt;$C$18,TWZ26&gt;($C$18+9)),0,IF($F$2=1,IF($F$53&lt;(INDEX($G$33:$AJ$33,MATCH($E$18,$G$31:$AJ$31))),TWZ$28,TWZ$38),TWZ$28))</f>
        <v>0</v>
      </c>
      <c r="TXC53" s="775">
        <f t="shared" ref="TXC53:TXD53" si="9730">IF(OR(TXA26&lt;$C$18,TXA26&gt;($C$18+9)),0,IF($F$2=1,IF($F$53&lt;(INDEX($G$33:$AJ$33,MATCH($E$18,$G$31:$AJ$31))),TXA$28,TXA$38),TXA$28))</f>
        <v>0</v>
      </c>
      <c r="TXD53" s="775">
        <f t="shared" si="9730"/>
        <v>0</v>
      </c>
      <c r="TXE53" s="775">
        <f t="shared" ref="TXE53" si="9731">IF(OR(TXC26&lt;$C$18,TXC26&gt;($C$18+9)),0,IF($F$2=1,IF($F$53&lt;(INDEX($G$33:$AJ$33,MATCH($E$18,$G$31:$AJ$31))),TXC$28,TXC$38),TXC$28))</f>
        <v>0</v>
      </c>
      <c r="TXF53" s="775">
        <f t="shared" ref="TXF53:TXG53" si="9732">IF(OR(TXD26&lt;$C$18,TXD26&gt;($C$18+9)),0,IF($F$2=1,IF($F$53&lt;(INDEX($G$33:$AJ$33,MATCH($E$18,$G$31:$AJ$31))),TXD$28,TXD$38),TXD$28))</f>
        <v>0</v>
      </c>
      <c r="TXG53" s="775">
        <f t="shared" si="9732"/>
        <v>0</v>
      </c>
      <c r="TXH53" s="775">
        <f t="shared" ref="TXH53" si="9733">IF(OR(TXF26&lt;$C$18,TXF26&gt;($C$18+9)),0,IF($F$2=1,IF($F$53&lt;(INDEX($G$33:$AJ$33,MATCH($E$18,$G$31:$AJ$31))),TXF$28,TXF$38),TXF$28))</f>
        <v>0</v>
      </c>
      <c r="TXI53" s="775">
        <f t="shared" ref="TXI53:TXJ53" si="9734">IF(OR(TXG26&lt;$C$18,TXG26&gt;($C$18+9)),0,IF($F$2=1,IF($F$53&lt;(INDEX($G$33:$AJ$33,MATCH($E$18,$G$31:$AJ$31))),TXG$28,TXG$38),TXG$28))</f>
        <v>0</v>
      </c>
      <c r="TXJ53" s="775">
        <f t="shared" si="9734"/>
        <v>0</v>
      </c>
      <c r="TXK53" s="775">
        <f t="shared" ref="TXK53" si="9735">IF(OR(TXI26&lt;$C$18,TXI26&gt;($C$18+9)),0,IF($F$2=1,IF($F$53&lt;(INDEX($G$33:$AJ$33,MATCH($E$18,$G$31:$AJ$31))),TXI$28,TXI$38),TXI$28))</f>
        <v>0</v>
      </c>
      <c r="TXL53" s="775">
        <f t="shared" ref="TXL53:TXM53" si="9736">IF(OR(TXJ26&lt;$C$18,TXJ26&gt;($C$18+9)),0,IF($F$2=1,IF($F$53&lt;(INDEX($G$33:$AJ$33,MATCH($E$18,$G$31:$AJ$31))),TXJ$28,TXJ$38),TXJ$28))</f>
        <v>0</v>
      </c>
      <c r="TXM53" s="775">
        <f t="shared" si="9736"/>
        <v>0</v>
      </c>
      <c r="TXN53" s="775">
        <f t="shared" ref="TXN53" si="9737">IF(OR(TXL26&lt;$C$18,TXL26&gt;($C$18+9)),0,IF($F$2=1,IF($F$53&lt;(INDEX($G$33:$AJ$33,MATCH($E$18,$G$31:$AJ$31))),TXL$28,TXL$38),TXL$28))</f>
        <v>0</v>
      </c>
      <c r="TXO53" s="775">
        <f t="shared" ref="TXO53:TXP53" si="9738">IF(OR(TXM26&lt;$C$18,TXM26&gt;($C$18+9)),0,IF($F$2=1,IF($F$53&lt;(INDEX($G$33:$AJ$33,MATCH($E$18,$G$31:$AJ$31))),TXM$28,TXM$38),TXM$28))</f>
        <v>0</v>
      </c>
      <c r="TXP53" s="775">
        <f t="shared" si="9738"/>
        <v>0</v>
      </c>
      <c r="TXQ53" s="775">
        <f t="shared" ref="TXQ53" si="9739">IF(OR(TXO26&lt;$C$18,TXO26&gt;($C$18+9)),0,IF($F$2=1,IF($F$53&lt;(INDEX($G$33:$AJ$33,MATCH($E$18,$G$31:$AJ$31))),TXO$28,TXO$38),TXO$28))</f>
        <v>0</v>
      </c>
      <c r="TXR53" s="775">
        <f t="shared" ref="TXR53:TXS53" si="9740">IF(OR(TXP26&lt;$C$18,TXP26&gt;($C$18+9)),0,IF($F$2=1,IF($F$53&lt;(INDEX($G$33:$AJ$33,MATCH($E$18,$G$31:$AJ$31))),TXP$28,TXP$38),TXP$28))</f>
        <v>0</v>
      </c>
      <c r="TXS53" s="775">
        <f t="shared" si="9740"/>
        <v>0</v>
      </c>
      <c r="TXT53" s="775">
        <f t="shared" ref="TXT53" si="9741">IF(OR(TXR26&lt;$C$18,TXR26&gt;($C$18+9)),0,IF($F$2=1,IF($F$53&lt;(INDEX($G$33:$AJ$33,MATCH($E$18,$G$31:$AJ$31))),TXR$28,TXR$38),TXR$28))</f>
        <v>0</v>
      </c>
      <c r="TXU53" s="775">
        <f t="shared" ref="TXU53:TXV53" si="9742">IF(OR(TXS26&lt;$C$18,TXS26&gt;($C$18+9)),0,IF($F$2=1,IF($F$53&lt;(INDEX($G$33:$AJ$33,MATCH($E$18,$G$31:$AJ$31))),TXS$28,TXS$38),TXS$28))</f>
        <v>0</v>
      </c>
      <c r="TXV53" s="775">
        <f t="shared" si="9742"/>
        <v>0</v>
      </c>
      <c r="TXW53" s="775">
        <f t="shared" ref="TXW53" si="9743">IF(OR(TXU26&lt;$C$18,TXU26&gt;($C$18+9)),0,IF($F$2=1,IF($F$53&lt;(INDEX($G$33:$AJ$33,MATCH($E$18,$G$31:$AJ$31))),TXU$28,TXU$38),TXU$28))</f>
        <v>0</v>
      </c>
      <c r="TXX53" s="775">
        <f t="shared" ref="TXX53:TXY53" si="9744">IF(OR(TXV26&lt;$C$18,TXV26&gt;($C$18+9)),0,IF($F$2=1,IF($F$53&lt;(INDEX($G$33:$AJ$33,MATCH($E$18,$G$31:$AJ$31))),TXV$28,TXV$38),TXV$28))</f>
        <v>0</v>
      </c>
      <c r="TXY53" s="775">
        <f t="shared" si="9744"/>
        <v>0</v>
      </c>
      <c r="TXZ53" s="775">
        <f t="shared" ref="TXZ53" si="9745">IF(OR(TXX26&lt;$C$18,TXX26&gt;($C$18+9)),0,IF($F$2=1,IF($F$53&lt;(INDEX($G$33:$AJ$33,MATCH($E$18,$G$31:$AJ$31))),TXX$28,TXX$38),TXX$28))</f>
        <v>0</v>
      </c>
      <c r="TYA53" s="775">
        <f t="shared" ref="TYA53:TYB53" si="9746">IF(OR(TXY26&lt;$C$18,TXY26&gt;($C$18+9)),0,IF($F$2=1,IF($F$53&lt;(INDEX($G$33:$AJ$33,MATCH($E$18,$G$31:$AJ$31))),TXY$28,TXY$38),TXY$28))</f>
        <v>0</v>
      </c>
      <c r="TYB53" s="775">
        <f t="shared" si="9746"/>
        <v>0</v>
      </c>
      <c r="TYC53" s="775">
        <f t="shared" ref="TYC53" si="9747">IF(OR(TYA26&lt;$C$18,TYA26&gt;($C$18+9)),0,IF($F$2=1,IF($F$53&lt;(INDEX($G$33:$AJ$33,MATCH($E$18,$G$31:$AJ$31))),TYA$28,TYA$38),TYA$28))</f>
        <v>0</v>
      </c>
      <c r="TYD53" s="775">
        <f t="shared" ref="TYD53:TYE53" si="9748">IF(OR(TYB26&lt;$C$18,TYB26&gt;($C$18+9)),0,IF($F$2=1,IF($F$53&lt;(INDEX($G$33:$AJ$33,MATCH($E$18,$G$31:$AJ$31))),TYB$28,TYB$38),TYB$28))</f>
        <v>0</v>
      </c>
      <c r="TYE53" s="775">
        <f t="shared" si="9748"/>
        <v>0</v>
      </c>
      <c r="TYF53" s="775">
        <f t="shared" ref="TYF53" si="9749">IF(OR(TYD26&lt;$C$18,TYD26&gt;($C$18+9)),0,IF($F$2=1,IF($F$53&lt;(INDEX($G$33:$AJ$33,MATCH($E$18,$G$31:$AJ$31))),TYD$28,TYD$38),TYD$28))</f>
        <v>0</v>
      </c>
      <c r="TYG53" s="775">
        <f t="shared" ref="TYG53:TYH53" si="9750">IF(OR(TYE26&lt;$C$18,TYE26&gt;($C$18+9)),0,IF($F$2=1,IF($F$53&lt;(INDEX($G$33:$AJ$33,MATCH($E$18,$G$31:$AJ$31))),TYE$28,TYE$38),TYE$28))</f>
        <v>0</v>
      </c>
      <c r="TYH53" s="775">
        <f t="shared" si="9750"/>
        <v>0</v>
      </c>
      <c r="TYI53" s="775">
        <f t="shared" ref="TYI53" si="9751">IF(OR(TYG26&lt;$C$18,TYG26&gt;($C$18+9)),0,IF($F$2=1,IF($F$53&lt;(INDEX($G$33:$AJ$33,MATCH($E$18,$G$31:$AJ$31))),TYG$28,TYG$38),TYG$28))</f>
        <v>0</v>
      </c>
      <c r="TYJ53" s="775">
        <f t="shared" ref="TYJ53:TYK53" si="9752">IF(OR(TYH26&lt;$C$18,TYH26&gt;($C$18+9)),0,IF($F$2=1,IF($F$53&lt;(INDEX($G$33:$AJ$33,MATCH($E$18,$G$31:$AJ$31))),TYH$28,TYH$38),TYH$28))</f>
        <v>0</v>
      </c>
      <c r="TYK53" s="775">
        <f t="shared" si="9752"/>
        <v>0</v>
      </c>
      <c r="TYL53" s="775">
        <f t="shared" ref="TYL53" si="9753">IF(OR(TYJ26&lt;$C$18,TYJ26&gt;($C$18+9)),0,IF($F$2=1,IF($F$53&lt;(INDEX($G$33:$AJ$33,MATCH($E$18,$G$31:$AJ$31))),TYJ$28,TYJ$38),TYJ$28))</f>
        <v>0</v>
      </c>
      <c r="TYM53" s="775">
        <f t="shared" ref="TYM53:TYN53" si="9754">IF(OR(TYK26&lt;$C$18,TYK26&gt;($C$18+9)),0,IF($F$2=1,IF($F$53&lt;(INDEX($G$33:$AJ$33,MATCH($E$18,$G$31:$AJ$31))),TYK$28,TYK$38),TYK$28))</f>
        <v>0</v>
      </c>
      <c r="TYN53" s="775">
        <f t="shared" si="9754"/>
        <v>0</v>
      </c>
      <c r="TYO53" s="775">
        <f t="shared" ref="TYO53" si="9755">IF(OR(TYM26&lt;$C$18,TYM26&gt;($C$18+9)),0,IF($F$2=1,IF($F$53&lt;(INDEX($G$33:$AJ$33,MATCH($E$18,$G$31:$AJ$31))),TYM$28,TYM$38),TYM$28))</f>
        <v>0</v>
      </c>
      <c r="TYP53" s="775">
        <f t="shared" ref="TYP53:TYQ53" si="9756">IF(OR(TYN26&lt;$C$18,TYN26&gt;($C$18+9)),0,IF($F$2=1,IF($F$53&lt;(INDEX($G$33:$AJ$33,MATCH($E$18,$G$31:$AJ$31))),TYN$28,TYN$38),TYN$28))</f>
        <v>0</v>
      </c>
      <c r="TYQ53" s="775">
        <f t="shared" si="9756"/>
        <v>0</v>
      </c>
      <c r="TYR53" s="775">
        <f t="shared" ref="TYR53" si="9757">IF(OR(TYP26&lt;$C$18,TYP26&gt;($C$18+9)),0,IF($F$2=1,IF($F$53&lt;(INDEX($G$33:$AJ$33,MATCH($E$18,$G$31:$AJ$31))),TYP$28,TYP$38),TYP$28))</f>
        <v>0</v>
      </c>
      <c r="TYS53" s="775">
        <f t="shared" ref="TYS53:TYT53" si="9758">IF(OR(TYQ26&lt;$C$18,TYQ26&gt;($C$18+9)),0,IF($F$2=1,IF($F$53&lt;(INDEX($G$33:$AJ$33,MATCH($E$18,$G$31:$AJ$31))),TYQ$28,TYQ$38),TYQ$28))</f>
        <v>0</v>
      </c>
      <c r="TYT53" s="775">
        <f t="shared" si="9758"/>
        <v>0</v>
      </c>
      <c r="TYU53" s="775">
        <f t="shared" ref="TYU53" si="9759">IF(OR(TYS26&lt;$C$18,TYS26&gt;($C$18+9)),0,IF($F$2=1,IF($F$53&lt;(INDEX($G$33:$AJ$33,MATCH($E$18,$G$31:$AJ$31))),TYS$28,TYS$38),TYS$28))</f>
        <v>0</v>
      </c>
      <c r="TYV53" s="775">
        <f t="shared" ref="TYV53:TYW53" si="9760">IF(OR(TYT26&lt;$C$18,TYT26&gt;($C$18+9)),0,IF($F$2=1,IF($F$53&lt;(INDEX($G$33:$AJ$33,MATCH($E$18,$G$31:$AJ$31))),TYT$28,TYT$38),TYT$28))</f>
        <v>0</v>
      </c>
      <c r="TYW53" s="775">
        <f t="shared" si="9760"/>
        <v>0</v>
      </c>
      <c r="TYX53" s="775">
        <f t="shared" ref="TYX53" si="9761">IF(OR(TYV26&lt;$C$18,TYV26&gt;($C$18+9)),0,IF($F$2=1,IF($F$53&lt;(INDEX($G$33:$AJ$33,MATCH($E$18,$G$31:$AJ$31))),TYV$28,TYV$38),TYV$28))</f>
        <v>0</v>
      </c>
      <c r="TYY53" s="775">
        <f t="shared" ref="TYY53:TYZ53" si="9762">IF(OR(TYW26&lt;$C$18,TYW26&gt;($C$18+9)),0,IF($F$2=1,IF($F$53&lt;(INDEX($G$33:$AJ$33,MATCH($E$18,$G$31:$AJ$31))),TYW$28,TYW$38),TYW$28))</f>
        <v>0</v>
      </c>
      <c r="TYZ53" s="775">
        <f t="shared" si="9762"/>
        <v>0</v>
      </c>
      <c r="TZA53" s="775">
        <f t="shared" ref="TZA53" si="9763">IF(OR(TYY26&lt;$C$18,TYY26&gt;($C$18+9)),0,IF($F$2=1,IF($F$53&lt;(INDEX($G$33:$AJ$33,MATCH($E$18,$G$31:$AJ$31))),TYY$28,TYY$38),TYY$28))</f>
        <v>0</v>
      </c>
      <c r="TZB53" s="775">
        <f t="shared" ref="TZB53:TZC53" si="9764">IF(OR(TYZ26&lt;$C$18,TYZ26&gt;($C$18+9)),0,IF($F$2=1,IF($F$53&lt;(INDEX($G$33:$AJ$33,MATCH($E$18,$G$31:$AJ$31))),TYZ$28,TYZ$38),TYZ$28))</f>
        <v>0</v>
      </c>
      <c r="TZC53" s="775">
        <f t="shared" si="9764"/>
        <v>0</v>
      </c>
      <c r="TZD53" s="775">
        <f t="shared" ref="TZD53" si="9765">IF(OR(TZB26&lt;$C$18,TZB26&gt;($C$18+9)),0,IF($F$2=1,IF($F$53&lt;(INDEX($G$33:$AJ$33,MATCH($E$18,$G$31:$AJ$31))),TZB$28,TZB$38),TZB$28))</f>
        <v>0</v>
      </c>
      <c r="TZE53" s="775">
        <f t="shared" ref="TZE53:TZF53" si="9766">IF(OR(TZC26&lt;$C$18,TZC26&gt;($C$18+9)),0,IF($F$2=1,IF($F$53&lt;(INDEX($G$33:$AJ$33,MATCH($E$18,$G$31:$AJ$31))),TZC$28,TZC$38),TZC$28))</f>
        <v>0</v>
      </c>
      <c r="TZF53" s="775">
        <f t="shared" si="9766"/>
        <v>0</v>
      </c>
      <c r="TZG53" s="775">
        <f t="shared" ref="TZG53" si="9767">IF(OR(TZE26&lt;$C$18,TZE26&gt;($C$18+9)),0,IF($F$2=1,IF($F$53&lt;(INDEX($G$33:$AJ$33,MATCH($E$18,$G$31:$AJ$31))),TZE$28,TZE$38),TZE$28))</f>
        <v>0</v>
      </c>
      <c r="TZH53" s="775">
        <f t="shared" ref="TZH53:TZI53" si="9768">IF(OR(TZF26&lt;$C$18,TZF26&gt;($C$18+9)),0,IF($F$2=1,IF($F$53&lt;(INDEX($G$33:$AJ$33,MATCH($E$18,$G$31:$AJ$31))),TZF$28,TZF$38),TZF$28))</f>
        <v>0</v>
      </c>
      <c r="TZI53" s="775">
        <f t="shared" si="9768"/>
        <v>0</v>
      </c>
      <c r="TZJ53" s="775">
        <f t="shared" ref="TZJ53" si="9769">IF(OR(TZH26&lt;$C$18,TZH26&gt;($C$18+9)),0,IF($F$2=1,IF($F$53&lt;(INDEX($G$33:$AJ$33,MATCH($E$18,$G$31:$AJ$31))),TZH$28,TZH$38),TZH$28))</f>
        <v>0</v>
      </c>
      <c r="TZK53" s="775">
        <f t="shared" ref="TZK53:TZL53" si="9770">IF(OR(TZI26&lt;$C$18,TZI26&gt;($C$18+9)),0,IF($F$2=1,IF($F$53&lt;(INDEX($G$33:$AJ$33,MATCH($E$18,$G$31:$AJ$31))),TZI$28,TZI$38),TZI$28))</f>
        <v>0</v>
      </c>
      <c r="TZL53" s="775">
        <f t="shared" si="9770"/>
        <v>0</v>
      </c>
      <c r="TZM53" s="775">
        <f t="shared" ref="TZM53" si="9771">IF(OR(TZK26&lt;$C$18,TZK26&gt;($C$18+9)),0,IF($F$2=1,IF($F$53&lt;(INDEX($G$33:$AJ$33,MATCH($E$18,$G$31:$AJ$31))),TZK$28,TZK$38),TZK$28))</f>
        <v>0</v>
      </c>
      <c r="TZN53" s="775">
        <f t="shared" ref="TZN53:TZO53" si="9772">IF(OR(TZL26&lt;$C$18,TZL26&gt;($C$18+9)),0,IF($F$2=1,IF($F$53&lt;(INDEX($G$33:$AJ$33,MATCH($E$18,$G$31:$AJ$31))),TZL$28,TZL$38),TZL$28))</f>
        <v>0</v>
      </c>
      <c r="TZO53" s="775">
        <f t="shared" si="9772"/>
        <v>0</v>
      </c>
      <c r="TZP53" s="775">
        <f t="shared" ref="TZP53" si="9773">IF(OR(TZN26&lt;$C$18,TZN26&gt;($C$18+9)),0,IF($F$2=1,IF($F$53&lt;(INDEX($G$33:$AJ$33,MATCH($E$18,$G$31:$AJ$31))),TZN$28,TZN$38),TZN$28))</f>
        <v>0</v>
      </c>
      <c r="TZQ53" s="775">
        <f t="shared" ref="TZQ53:TZR53" si="9774">IF(OR(TZO26&lt;$C$18,TZO26&gt;($C$18+9)),0,IF($F$2=1,IF($F$53&lt;(INDEX($G$33:$AJ$33,MATCH($E$18,$G$31:$AJ$31))),TZO$28,TZO$38),TZO$28))</f>
        <v>0</v>
      </c>
      <c r="TZR53" s="775">
        <f t="shared" si="9774"/>
        <v>0</v>
      </c>
      <c r="TZS53" s="775">
        <f t="shared" ref="TZS53" si="9775">IF(OR(TZQ26&lt;$C$18,TZQ26&gt;($C$18+9)),0,IF($F$2=1,IF($F$53&lt;(INDEX($G$33:$AJ$33,MATCH($E$18,$G$31:$AJ$31))),TZQ$28,TZQ$38),TZQ$28))</f>
        <v>0</v>
      </c>
      <c r="TZT53" s="775">
        <f t="shared" ref="TZT53:TZU53" si="9776">IF(OR(TZR26&lt;$C$18,TZR26&gt;($C$18+9)),0,IF($F$2=1,IF($F$53&lt;(INDEX($G$33:$AJ$33,MATCH($E$18,$G$31:$AJ$31))),TZR$28,TZR$38),TZR$28))</f>
        <v>0</v>
      </c>
      <c r="TZU53" s="775">
        <f t="shared" si="9776"/>
        <v>0</v>
      </c>
      <c r="TZV53" s="775">
        <f t="shared" ref="TZV53" si="9777">IF(OR(TZT26&lt;$C$18,TZT26&gt;($C$18+9)),0,IF($F$2=1,IF($F$53&lt;(INDEX($G$33:$AJ$33,MATCH($E$18,$G$31:$AJ$31))),TZT$28,TZT$38),TZT$28))</f>
        <v>0</v>
      </c>
      <c r="TZW53" s="775">
        <f t="shared" ref="TZW53:TZX53" si="9778">IF(OR(TZU26&lt;$C$18,TZU26&gt;($C$18+9)),0,IF($F$2=1,IF($F$53&lt;(INDEX($G$33:$AJ$33,MATCH($E$18,$G$31:$AJ$31))),TZU$28,TZU$38),TZU$28))</f>
        <v>0</v>
      </c>
      <c r="TZX53" s="775">
        <f t="shared" si="9778"/>
        <v>0</v>
      </c>
      <c r="TZY53" s="775">
        <f t="shared" ref="TZY53" si="9779">IF(OR(TZW26&lt;$C$18,TZW26&gt;($C$18+9)),0,IF($F$2=1,IF($F$53&lt;(INDEX($G$33:$AJ$33,MATCH($E$18,$G$31:$AJ$31))),TZW$28,TZW$38),TZW$28))</f>
        <v>0</v>
      </c>
      <c r="TZZ53" s="775">
        <f t="shared" ref="TZZ53:UAA53" si="9780">IF(OR(TZX26&lt;$C$18,TZX26&gt;($C$18+9)),0,IF($F$2=1,IF($F$53&lt;(INDEX($G$33:$AJ$33,MATCH($E$18,$G$31:$AJ$31))),TZX$28,TZX$38),TZX$28))</f>
        <v>0</v>
      </c>
      <c r="UAA53" s="775">
        <f t="shared" si="9780"/>
        <v>0</v>
      </c>
      <c r="UAB53" s="775">
        <f t="shared" ref="UAB53" si="9781">IF(OR(TZZ26&lt;$C$18,TZZ26&gt;($C$18+9)),0,IF($F$2=1,IF($F$53&lt;(INDEX($G$33:$AJ$33,MATCH($E$18,$G$31:$AJ$31))),TZZ$28,TZZ$38),TZZ$28))</f>
        <v>0</v>
      </c>
      <c r="UAC53" s="775">
        <f t="shared" ref="UAC53:UAD53" si="9782">IF(OR(UAA26&lt;$C$18,UAA26&gt;($C$18+9)),0,IF($F$2=1,IF($F$53&lt;(INDEX($G$33:$AJ$33,MATCH($E$18,$G$31:$AJ$31))),UAA$28,UAA$38),UAA$28))</f>
        <v>0</v>
      </c>
      <c r="UAD53" s="775">
        <f t="shared" si="9782"/>
        <v>0</v>
      </c>
      <c r="UAE53" s="775">
        <f t="shared" ref="UAE53" si="9783">IF(OR(UAC26&lt;$C$18,UAC26&gt;($C$18+9)),0,IF($F$2=1,IF($F$53&lt;(INDEX($G$33:$AJ$33,MATCH($E$18,$G$31:$AJ$31))),UAC$28,UAC$38),UAC$28))</f>
        <v>0</v>
      </c>
      <c r="UAF53" s="775">
        <f t="shared" ref="UAF53:UAG53" si="9784">IF(OR(UAD26&lt;$C$18,UAD26&gt;($C$18+9)),0,IF($F$2=1,IF($F$53&lt;(INDEX($G$33:$AJ$33,MATCH($E$18,$G$31:$AJ$31))),UAD$28,UAD$38),UAD$28))</f>
        <v>0</v>
      </c>
      <c r="UAG53" s="775">
        <f t="shared" si="9784"/>
        <v>0</v>
      </c>
      <c r="UAH53" s="775">
        <f t="shared" ref="UAH53" si="9785">IF(OR(UAF26&lt;$C$18,UAF26&gt;($C$18+9)),0,IF($F$2=1,IF($F$53&lt;(INDEX($G$33:$AJ$33,MATCH($E$18,$G$31:$AJ$31))),UAF$28,UAF$38),UAF$28))</f>
        <v>0</v>
      </c>
      <c r="UAI53" s="775">
        <f t="shared" ref="UAI53:UAJ53" si="9786">IF(OR(UAG26&lt;$C$18,UAG26&gt;($C$18+9)),0,IF($F$2=1,IF($F$53&lt;(INDEX($G$33:$AJ$33,MATCH($E$18,$G$31:$AJ$31))),UAG$28,UAG$38),UAG$28))</f>
        <v>0</v>
      </c>
      <c r="UAJ53" s="775">
        <f t="shared" si="9786"/>
        <v>0</v>
      </c>
      <c r="UAK53" s="775">
        <f t="shared" ref="UAK53" si="9787">IF(OR(UAI26&lt;$C$18,UAI26&gt;($C$18+9)),0,IF($F$2=1,IF($F$53&lt;(INDEX($G$33:$AJ$33,MATCH($E$18,$G$31:$AJ$31))),UAI$28,UAI$38),UAI$28))</f>
        <v>0</v>
      </c>
      <c r="UAL53" s="775">
        <f t="shared" ref="UAL53:UAM53" si="9788">IF(OR(UAJ26&lt;$C$18,UAJ26&gt;($C$18+9)),0,IF($F$2=1,IF($F$53&lt;(INDEX($G$33:$AJ$33,MATCH($E$18,$G$31:$AJ$31))),UAJ$28,UAJ$38),UAJ$28))</f>
        <v>0</v>
      </c>
      <c r="UAM53" s="775">
        <f t="shared" si="9788"/>
        <v>0</v>
      </c>
      <c r="UAN53" s="775">
        <f t="shared" ref="UAN53" si="9789">IF(OR(UAL26&lt;$C$18,UAL26&gt;($C$18+9)),0,IF($F$2=1,IF($F$53&lt;(INDEX($G$33:$AJ$33,MATCH($E$18,$G$31:$AJ$31))),UAL$28,UAL$38),UAL$28))</f>
        <v>0</v>
      </c>
      <c r="UAO53" s="775">
        <f t="shared" ref="UAO53:UAP53" si="9790">IF(OR(UAM26&lt;$C$18,UAM26&gt;($C$18+9)),0,IF($F$2=1,IF($F$53&lt;(INDEX($G$33:$AJ$33,MATCH($E$18,$G$31:$AJ$31))),UAM$28,UAM$38),UAM$28))</f>
        <v>0</v>
      </c>
      <c r="UAP53" s="775">
        <f t="shared" si="9790"/>
        <v>0</v>
      </c>
      <c r="UAQ53" s="775">
        <f t="shared" ref="UAQ53" si="9791">IF(OR(UAO26&lt;$C$18,UAO26&gt;($C$18+9)),0,IF($F$2=1,IF($F$53&lt;(INDEX($G$33:$AJ$33,MATCH($E$18,$G$31:$AJ$31))),UAO$28,UAO$38),UAO$28))</f>
        <v>0</v>
      </c>
      <c r="UAR53" s="775">
        <f t="shared" ref="UAR53:UAS53" si="9792">IF(OR(UAP26&lt;$C$18,UAP26&gt;($C$18+9)),0,IF($F$2=1,IF($F$53&lt;(INDEX($G$33:$AJ$33,MATCH($E$18,$G$31:$AJ$31))),UAP$28,UAP$38),UAP$28))</f>
        <v>0</v>
      </c>
      <c r="UAS53" s="775">
        <f t="shared" si="9792"/>
        <v>0</v>
      </c>
      <c r="UAT53" s="775">
        <f t="shared" ref="UAT53" si="9793">IF(OR(UAR26&lt;$C$18,UAR26&gt;($C$18+9)),0,IF($F$2=1,IF($F$53&lt;(INDEX($G$33:$AJ$33,MATCH($E$18,$G$31:$AJ$31))),UAR$28,UAR$38),UAR$28))</f>
        <v>0</v>
      </c>
      <c r="UAU53" s="775">
        <f t="shared" ref="UAU53:UAV53" si="9794">IF(OR(UAS26&lt;$C$18,UAS26&gt;($C$18+9)),0,IF($F$2=1,IF($F$53&lt;(INDEX($G$33:$AJ$33,MATCH($E$18,$G$31:$AJ$31))),UAS$28,UAS$38),UAS$28))</f>
        <v>0</v>
      </c>
      <c r="UAV53" s="775">
        <f t="shared" si="9794"/>
        <v>0</v>
      </c>
      <c r="UAW53" s="775">
        <f t="shared" ref="UAW53" si="9795">IF(OR(UAU26&lt;$C$18,UAU26&gt;($C$18+9)),0,IF($F$2=1,IF($F$53&lt;(INDEX($G$33:$AJ$33,MATCH($E$18,$G$31:$AJ$31))),UAU$28,UAU$38),UAU$28))</f>
        <v>0</v>
      </c>
      <c r="UAX53" s="775">
        <f t="shared" ref="UAX53:UAY53" si="9796">IF(OR(UAV26&lt;$C$18,UAV26&gt;($C$18+9)),0,IF($F$2=1,IF($F$53&lt;(INDEX($G$33:$AJ$33,MATCH($E$18,$G$31:$AJ$31))),UAV$28,UAV$38),UAV$28))</f>
        <v>0</v>
      </c>
      <c r="UAY53" s="775">
        <f t="shared" si="9796"/>
        <v>0</v>
      </c>
      <c r="UAZ53" s="775">
        <f t="shared" ref="UAZ53" si="9797">IF(OR(UAX26&lt;$C$18,UAX26&gt;($C$18+9)),0,IF($F$2=1,IF($F$53&lt;(INDEX($G$33:$AJ$33,MATCH($E$18,$G$31:$AJ$31))),UAX$28,UAX$38),UAX$28))</f>
        <v>0</v>
      </c>
      <c r="UBA53" s="775">
        <f t="shared" ref="UBA53:UBB53" si="9798">IF(OR(UAY26&lt;$C$18,UAY26&gt;($C$18+9)),0,IF($F$2=1,IF($F$53&lt;(INDEX($G$33:$AJ$33,MATCH($E$18,$G$31:$AJ$31))),UAY$28,UAY$38),UAY$28))</f>
        <v>0</v>
      </c>
      <c r="UBB53" s="775">
        <f t="shared" si="9798"/>
        <v>0</v>
      </c>
      <c r="UBC53" s="775">
        <f t="shared" ref="UBC53" si="9799">IF(OR(UBA26&lt;$C$18,UBA26&gt;($C$18+9)),0,IF($F$2=1,IF($F$53&lt;(INDEX($G$33:$AJ$33,MATCH($E$18,$G$31:$AJ$31))),UBA$28,UBA$38),UBA$28))</f>
        <v>0</v>
      </c>
      <c r="UBD53" s="775">
        <f t="shared" ref="UBD53:UBE53" si="9800">IF(OR(UBB26&lt;$C$18,UBB26&gt;($C$18+9)),0,IF($F$2=1,IF($F$53&lt;(INDEX($G$33:$AJ$33,MATCH($E$18,$G$31:$AJ$31))),UBB$28,UBB$38),UBB$28))</f>
        <v>0</v>
      </c>
      <c r="UBE53" s="775">
        <f t="shared" si="9800"/>
        <v>0</v>
      </c>
      <c r="UBF53" s="775">
        <f t="shared" ref="UBF53" si="9801">IF(OR(UBD26&lt;$C$18,UBD26&gt;($C$18+9)),0,IF($F$2=1,IF($F$53&lt;(INDEX($G$33:$AJ$33,MATCH($E$18,$G$31:$AJ$31))),UBD$28,UBD$38),UBD$28))</f>
        <v>0</v>
      </c>
      <c r="UBG53" s="775">
        <f t="shared" ref="UBG53:UBH53" si="9802">IF(OR(UBE26&lt;$C$18,UBE26&gt;($C$18+9)),0,IF($F$2=1,IF($F$53&lt;(INDEX($G$33:$AJ$33,MATCH($E$18,$G$31:$AJ$31))),UBE$28,UBE$38),UBE$28))</f>
        <v>0</v>
      </c>
      <c r="UBH53" s="775">
        <f t="shared" si="9802"/>
        <v>0</v>
      </c>
      <c r="UBI53" s="775">
        <f t="shared" ref="UBI53" si="9803">IF(OR(UBG26&lt;$C$18,UBG26&gt;($C$18+9)),0,IF($F$2=1,IF($F$53&lt;(INDEX($G$33:$AJ$33,MATCH($E$18,$G$31:$AJ$31))),UBG$28,UBG$38),UBG$28))</f>
        <v>0</v>
      </c>
      <c r="UBJ53" s="775">
        <f t="shared" ref="UBJ53:UBK53" si="9804">IF(OR(UBH26&lt;$C$18,UBH26&gt;($C$18+9)),0,IF($F$2=1,IF($F$53&lt;(INDEX($G$33:$AJ$33,MATCH($E$18,$G$31:$AJ$31))),UBH$28,UBH$38),UBH$28))</f>
        <v>0</v>
      </c>
      <c r="UBK53" s="775">
        <f t="shared" si="9804"/>
        <v>0</v>
      </c>
      <c r="UBL53" s="775">
        <f t="shared" ref="UBL53" si="9805">IF(OR(UBJ26&lt;$C$18,UBJ26&gt;($C$18+9)),0,IF($F$2=1,IF($F$53&lt;(INDEX($G$33:$AJ$33,MATCH($E$18,$G$31:$AJ$31))),UBJ$28,UBJ$38),UBJ$28))</f>
        <v>0</v>
      </c>
      <c r="UBM53" s="775">
        <f t="shared" ref="UBM53:UBN53" si="9806">IF(OR(UBK26&lt;$C$18,UBK26&gt;($C$18+9)),0,IF($F$2=1,IF($F$53&lt;(INDEX($G$33:$AJ$33,MATCH($E$18,$G$31:$AJ$31))),UBK$28,UBK$38),UBK$28))</f>
        <v>0</v>
      </c>
      <c r="UBN53" s="775">
        <f t="shared" si="9806"/>
        <v>0</v>
      </c>
      <c r="UBO53" s="775">
        <f t="shared" ref="UBO53" si="9807">IF(OR(UBM26&lt;$C$18,UBM26&gt;($C$18+9)),0,IF($F$2=1,IF($F$53&lt;(INDEX($G$33:$AJ$33,MATCH($E$18,$G$31:$AJ$31))),UBM$28,UBM$38),UBM$28))</f>
        <v>0</v>
      </c>
      <c r="UBP53" s="775">
        <f t="shared" ref="UBP53:UBQ53" si="9808">IF(OR(UBN26&lt;$C$18,UBN26&gt;($C$18+9)),0,IF($F$2=1,IF($F$53&lt;(INDEX($G$33:$AJ$33,MATCH($E$18,$G$31:$AJ$31))),UBN$28,UBN$38),UBN$28))</f>
        <v>0</v>
      </c>
      <c r="UBQ53" s="775">
        <f t="shared" si="9808"/>
        <v>0</v>
      </c>
      <c r="UBR53" s="775">
        <f t="shared" ref="UBR53" si="9809">IF(OR(UBP26&lt;$C$18,UBP26&gt;($C$18+9)),0,IF($F$2=1,IF($F$53&lt;(INDEX($G$33:$AJ$33,MATCH($E$18,$G$31:$AJ$31))),UBP$28,UBP$38),UBP$28))</f>
        <v>0</v>
      </c>
      <c r="UBS53" s="775">
        <f t="shared" ref="UBS53:UBT53" si="9810">IF(OR(UBQ26&lt;$C$18,UBQ26&gt;($C$18+9)),0,IF($F$2=1,IF($F$53&lt;(INDEX($G$33:$AJ$33,MATCH($E$18,$G$31:$AJ$31))),UBQ$28,UBQ$38),UBQ$28))</f>
        <v>0</v>
      </c>
      <c r="UBT53" s="775">
        <f t="shared" si="9810"/>
        <v>0</v>
      </c>
      <c r="UBU53" s="775">
        <f t="shared" ref="UBU53" si="9811">IF(OR(UBS26&lt;$C$18,UBS26&gt;($C$18+9)),0,IF($F$2=1,IF($F$53&lt;(INDEX($G$33:$AJ$33,MATCH($E$18,$G$31:$AJ$31))),UBS$28,UBS$38),UBS$28))</f>
        <v>0</v>
      </c>
      <c r="UBV53" s="775">
        <f t="shared" ref="UBV53:UBW53" si="9812">IF(OR(UBT26&lt;$C$18,UBT26&gt;($C$18+9)),0,IF($F$2=1,IF($F$53&lt;(INDEX($G$33:$AJ$33,MATCH($E$18,$G$31:$AJ$31))),UBT$28,UBT$38),UBT$28))</f>
        <v>0</v>
      </c>
      <c r="UBW53" s="775">
        <f t="shared" si="9812"/>
        <v>0</v>
      </c>
      <c r="UBX53" s="775">
        <f t="shared" ref="UBX53" si="9813">IF(OR(UBV26&lt;$C$18,UBV26&gt;($C$18+9)),0,IF($F$2=1,IF($F$53&lt;(INDEX($G$33:$AJ$33,MATCH($E$18,$G$31:$AJ$31))),UBV$28,UBV$38),UBV$28))</f>
        <v>0</v>
      </c>
      <c r="UBY53" s="775">
        <f t="shared" ref="UBY53:UBZ53" si="9814">IF(OR(UBW26&lt;$C$18,UBW26&gt;($C$18+9)),0,IF($F$2=1,IF($F$53&lt;(INDEX($G$33:$AJ$33,MATCH($E$18,$G$31:$AJ$31))),UBW$28,UBW$38),UBW$28))</f>
        <v>0</v>
      </c>
      <c r="UBZ53" s="775">
        <f t="shared" si="9814"/>
        <v>0</v>
      </c>
      <c r="UCA53" s="775">
        <f t="shared" ref="UCA53" si="9815">IF(OR(UBY26&lt;$C$18,UBY26&gt;($C$18+9)),0,IF($F$2=1,IF($F$53&lt;(INDEX($G$33:$AJ$33,MATCH($E$18,$G$31:$AJ$31))),UBY$28,UBY$38),UBY$28))</f>
        <v>0</v>
      </c>
      <c r="UCB53" s="775">
        <f t="shared" ref="UCB53:UCC53" si="9816">IF(OR(UBZ26&lt;$C$18,UBZ26&gt;($C$18+9)),0,IF($F$2=1,IF($F$53&lt;(INDEX($G$33:$AJ$33,MATCH($E$18,$G$31:$AJ$31))),UBZ$28,UBZ$38),UBZ$28))</f>
        <v>0</v>
      </c>
      <c r="UCC53" s="775">
        <f t="shared" si="9816"/>
        <v>0</v>
      </c>
      <c r="UCD53" s="775">
        <f t="shared" ref="UCD53" si="9817">IF(OR(UCB26&lt;$C$18,UCB26&gt;($C$18+9)),0,IF($F$2=1,IF($F$53&lt;(INDEX($G$33:$AJ$33,MATCH($E$18,$G$31:$AJ$31))),UCB$28,UCB$38),UCB$28))</f>
        <v>0</v>
      </c>
      <c r="UCE53" s="775">
        <f t="shared" ref="UCE53:UCF53" si="9818">IF(OR(UCC26&lt;$C$18,UCC26&gt;($C$18+9)),0,IF($F$2=1,IF($F$53&lt;(INDEX($G$33:$AJ$33,MATCH($E$18,$G$31:$AJ$31))),UCC$28,UCC$38),UCC$28))</f>
        <v>0</v>
      </c>
      <c r="UCF53" s="775">
        <f t="shared" si="9818"/>
        <v>0</v>
      </c>
      <c r="UCG53" s="775">
        <f t="shared" ref="UCG53" si="9819">IF(OR(UCE26&lt;$C$18,UCE26&gt;($C$18+9)),0,IF($F$2=1,IF($F$53&lt;(INDEX($G$33:$AJ$33,MATCH($E$18,$G$31:$AJ$31))),UCE$28,UCE$38),UCE$28))</f>
        <v>0</v>
      </c>
      <c r="UCH53" s="775">
        <f t="shared" ref="UCH53:UCI53" si="9820">IF(OR(UCF26&lt;$C$18,UCF26&gt;($C$18+9)),0,IF($F$2=1,IF($F$53&lt;(INDEX($G$33:$AJ$33,MATCH($E$18,$G$31:$AJ$31))),UCF$28,UCF$38),UCF$28))</f>
        <v>0</v>
      </c>
      <c r="UCI53" s="775">
        <f t="shared" si="9820"/>
        <v>0</v>
      </c>
      <c r="UCJ53" s="775">
        <f t="shared" ref="UCJ53" si="9821">IF(OR(UCH26&lt;$C$18,UCH26&gt;($C$18+9)),0,IF($F$2=1,IF($F$53&lt;(INDEX($G$33:$AJ$33,MATCH($E$18,$G$31:$AJ$31))),UCH$28,UCH$38),UCH$28))</f>
        <v>0</v>
      </c>
      <c r="UCK53" s="775">
        <f t="shared" ref="UCK53:UCL53" si="9822">IF(OR(UCI26&lt;$C$18,UCI26&gt;($C$18+9)),0,IF($F$2=1,IF($F$53&lt;(INDEX($G$33:$AJ$33,MATCH($E$18,$G$31:$AJ$31))),UCI$28,UCI$38),UCI$28))</f>
        <v>0</v>
      </c>
      <c r="UCL53" s="775">
        <f t="shared" si="9822"/>
        <v>0</v>
      </c>
      <c r="UCM53" s="775">
        <f t="shared" ref="UCM53" si="9823">IF(OR(UCK26&lt;$C$18,UCK26&gt;($C$18+9)),0,IF($F$2=1,IF($F$53&lt;(INDEX($G$33:$AJ$33,MATCH($E$18,$G$31:$AJ$31))),UCK$28,UCK$38),UCK$28))</f>
        <v>0</v>
      </c>
      <c r="UCN53" s="775">
        <f t="shared" ref="UCN53:UCO53" si="9824">IF(OR(UCL26&lt;$C$18,UCL26&gt;($C$18+9)),0,IF($F$2=1,IF($F$53&lt;(INDEX($G$33:$AJ$33,MATCH($E$18,$G$31:$AJ$31))),UCL$28,UCL$38),UCL$28))</f>
        <v>0</v>
      </c>
      <c r="UCO53" s="775">
        <f t="shared" si="9824"/>
        <v>0</v>
      </c>
      <c r="UCP53" s="775">
        <f t="shared" ref="UCP53" si="9825">IF(OR(UCN26&lt;$C$18,UCN26&gt;($C$18+9)),0,IF($F$2=1,IF($F$53&lt;(INDEX($G$33:$AJ$33,MATCH($E$18,$G$31:$AJ$31))),UCN$28,UCN$38),UCN$28))</f>
        <v>0</v>
      </c>
      <c r="UCQ53" s="775">
        <f t="shared" ref="UCQ53:UCR53" si="9826">IF(OR(UCO26&lt;$C$18,UCO26&gt;($C$18+9)),0,IF($F$2=1,IF($F$53&lt;(INDEX($G$33:$AJ$33,MATCH($E$18,$G$31:$AJ$31))),UCO$28,UCO$38),UCO$28))</f>
        <v>0</v>
      </c>
      <c r="UCR53" s="775">
        <f t="shared" si="9826"/>
        <v>0</v>
      </c>
      <c r="UCS53" s="775">
        <f t="shared" ref="UCS53" si="9827">IF(OR(UCQ26&lt;$C$18,UCQ26&gt;($C$18+9)),0,IF($F$2=1,IF($F$53&lt;(INDEX($G$33:$AJ$33,MATCH($E$18,$G$31:$AJ$31))),UCQ$28,UCQ$38),UCQ$28))</f>
        <v>0</v>
      </c>
      <c r="UCT53" s="775">
        <f t="shared" ref="UCT53:UCU53" si="9828">IF(OR(UCR26&lt;$C$18,UCR26&gt;($C$18+9)),0,IF($F$2=1,IF($F$53&lt;(INDEX($G$33:$AJ$33,MATCH($E$18,$G$31:$AJ$31))),UCR$28,UCR$38),UCR$28))</f>
        <v>0</v>
      </c>
      <c r="UCU53" s="775">
        <f t="shared" si="9828"/>
        <v>0</v>
      </c>
      <c r="UCV53" s="775">
        <f t="shared" ref="UCV53" si="9829">IF(OR(UCT26&lt;$C$18,UCT26&gt;($C$18+9)),0,IF($F$2=1,IF($F$53&lt;(INDEX($G$33:$AJ$33,MATCH($E$18,$G$31:$AJ$31))),UCT$28,UCT$38),UCT$28))</f>
        <v>0</v>
      </c>
      <c r="UCW53" s="775">
        <f t="shared" ref="UCW53:UCX53" si="9830">IF(OR(UCU26&lt;$C$18,UCU26&gt;($C$18+9)),0,IF($F$2=1,IF($F$53&lt;(INDEX($G$33:$AJ$33,MATCH($E$18,$G$31:$AJ$31))),UCU$28,UCU$38),UCU$28))</f>
        <v>0</v>
      </c>
      <c r="UCX53" s="775">
        <f t="shared" si="9830"/>
        <v>0</v>
      </c>
      <c r="UCY53" s="775">
        <f t="shared" ref="UCY53" si="9831">IF(OR(UCW26&lt;$C$18,UCW26&gt;($C$18+9)),0,IF($F$2=1,IF($F$53&lt;(INDEX($G$33:$AJ$33,MATCH($E$18,$G$31:$AJ$31))),UCW$28,UCW$38),UCW$28))</f>
        <v>0</v>
      </c>
      <c r="UCZ53" s="775">
        <f t="shared" ref="UCZ53:UDA53" si="9832">IF(OR(UCX26&lt;$C$18,UCX26&gt;($C$18+9)),0,IF($F$2=1,IF($F$53&lt;(INDEX($G$33:$AJ$33,MATCH($E$18,$G$31:$AJ$31))),UCX$28,UCX$38),UCX$28))</f>
        <v>0</v>
      </c>
      <c r="UDA53" s="775">
        <f t="shared" si="9832"/>
        <v>0</v>
      </c>
      <c r="UDB53" s="775">
        <f t="shared" ref="UDB53" si="9833">IF(OR(UCZ26&lt;$C$18,UCZ26&gt;($C$18+9)),0,IF($F$2=1,IF($F$53&lt;(INDEX($G$33:$AJ$33,MATCH($E$18,$G$31:$AJ$31))),UCZ$28,UCZ$38),UCZ$28))</f>
        <v>0</v>
      </c>
      <c r="UDC53" s="775">
        <f t="shared" ref="UDC53:UDD53" si="9834">IF(OR(UDA26&lt;$C$18,UDA26&gt;($C$18+9)),0,IF($F$2=1,IF($F$53&lt;(INDEX($G$33:$AJ$33,MATCH($E$18,$G$31:$AJ$31))),UDA$28,UDA$38),UDA$28))</f>
        <v>0</v>
      </c>
      <c r="UDD53" s="775">
        <f t="shared" si="9834"/>
        <v>0</v>
      </c>
      <c r="UDE53" s="775">
        <f t="shared" ref="UDE53" si="9835">IF(OR(UDC26&lt;$C$18,UDC26&gt;($C$18+9)),0,IF($F$2=1,IF($F$53&lt;(INDEX($G$33:$AJ$33,MATCH($E$18,$G$31:$AJ$31))),UDC$28,UDC$38),UDC$28))</f>
        <v>0</v>
      </c>
      <c r="UDF53" s="775">
        <f t="shared" ref="UDF53:UDG53" si="9836">IF(OR(UDD26&lt;$C$18,UDD26&gt;($C$18+9)),0,IF($F$2=1,IF($F$53&lt;(INDEX($G$33:$AJ$33,MATCH($E$18,$G$31:$AJ$31))),UDD$28,UDD$38),UDD$28))</f>
        <v>0</v>
      </c>
      <c r="UDG53" s="775">
        <f t="shared" si="9836"/>
        <v>0</v>
      </c>
      <c r="UDH53" s="775">
        <f t="shared" ref="UDH53" si="9837">IF(OR(UDF26&lt;$C$18,UDF26&gt;($C$18+9)),0,IF($F$2=1,IF($F$53&lt;(INDEX($G$33:$AJ$33,MATCH($E$18,$G$31:$AJ$31))),UDF$28,UDF$38),UDF$28))</f>
        <v>0</v>
      </c>
      <c r="UDI53" s="775">
        <f t="shared" ref="UDI53:UDJ53" si="9838">IF(OR(UDG26&lt;$C$18,UDG26&gt;($C$18+9)),0,IF($F$2=1,IF($F$53&lt;(INDEX($G$33:$AJ$33,MATCH($E$18,$G$31:$AJ$31))),UDG$28,UDG$38),UDG$28))</f>
        <v>0</v>
      </c>
      <c r="UDJ53" s="775">
        <f t="shared" si="9838"/>
        <v>0</v>
      </c>
      <c r="UDK53" s="775">
        <f t="shared" ref="UDK53" si="9839">IF(OR(UDI26&lt;$C$18,UDI26&gt;($C$18+9)),0,IF($F$2=1,IF($F$53&lt;(INDEX($G$33:$AJ$33,MATCH($E$18,$G$31:$AJ$31))),UDI$28,UDI$38),UDI$28))</f>
        <v>0</v>
      </c>
      <c r="UDL53" s="775">
        <f t="shared" ref="UDL53:UDM53" si="9840">IF(OR(UDJ26&lt;$C$18,UDJ26&gt;($C$18+9)),0,IF($F$2=1,IF($F$53&lt;(INDEX($G$33:$AJ$33,MATCH($E$18,$G$31:$AJ$31))),UDJ$28,UDJ$38),UDJ$28))</f>
        <v>0</v>
      </c>
      <c r="UDM53" s="775">
        <f t="shared" si="9840"/>
        <v>0</v>
      </c>
      <c r="UDN53" s="775">
        <f t="shared" ref="UDN53" si="9841">IF(OR(UDL26&lt;$C$18,UDL26&gt;($C$18+9)),0,IF($F$2=1,IF($F$53&lt;(INDEX($G$33:$AJ$33,MATCH($E$18,$G$31:$AJ$31))),UDL$28,UDL$38),UDL$28))</f>
        <v>0</v>
      </c>
      <c r="UDO53" s="775">
        <f t="shared" ref="UDO53:UDP53" si="9842">IF(OR(UDM26&lt;$C$18,UDM26&gt;($C$18+9)),0,IF($F$2=1,IF($F$53&lt;(INDEX($G$33:$AJ$33,MATCH($E$18,$G$31:$AJ$31))),UDM$28,UDM$38),UDM$28))</f>
        <v>0</v>
      </c>
      <c r="UDP53" s="775">
        <f t="shared" si="9842"/>
        <v>0</v>
      </c>
      <c r="UDQ53" s="775">
        <f t="shared" ref="UDQ53" si="9843">IF(OR(UDO26&lt;$C$18,UDO26&gt;($C$18+9)),0,IF($F$2=1,IF($F$53&lt;(INDEX($G$33:$AJ$33,MATCH($E$18,$G$31:$AJ$31))),UDO$28,UDO$38),UDO$28))</f>
        <v>0</v>
      </c>
      <c r="UDR53" s="775">
        <f t="shared" ref="UDR53:UDS53" si="9844">IF(OR(UDP26&lt;$C$18,UDP26&gt;($C$18+9)),0,IF($F$2=1,IF($F$53&lt;(INDEX($G$33:$AJ$33,MATCH($E$18,$G$31:$AJ$31))),UDP$28,UDP$38),UDP$28))</f>
        <v>0</v>
      </c>
      <c r="UDS53" s="775">
        <f t="shared" si="9844"/>
        <v>0</v>
      </c>
      <c r="UDT53" s="775">
        <f t="shared" ref="UDT53" si="9845">IF(OR(UDR26&lt;$C$18,UDR26&gt;($C$18+9)),0,IF($F$2=1,IF($F$53&lt;(INDEX($G$33:$AJ$33,MATCH($E$18,$G$31:$AJ$31))),UDR$28,UDR$38),UDR$28))</f>
        <v>0</v>
      </c>
      <c r="UDU53" s="775">
        <f t="shared" ref="UDU53:UDV53" si="9846">IF(OR(UDS26&lt;$C$18,UDS26&gt;($C$18+9)),0,IF($F$2=1,IF($F$53&lt;(INDEX($G$33:$AJ$33,MATCH($E$18,$G$31:$AJ$31))),UDS$28,UDS$38),UDS$28))</f>
        <v>0</v>
      </c>
      <c r="UDV53" s="775">
        <f t="shared" si="9846"/>
        <v>0</v>
      </c>
      <c r="UDW53" s="775">
        <f t="shared" ref="UDW53" si="9847">IF(OR(UDU26&lt;$C$18,UDU26&gt;($C$18+9)),0,IF($F$2=1,IF($F$53&lt;(INDEX($G$33:$AJ$33,MATCH($E$18,$G$31:$AJ$31))),UDU$28,UDU$38),UDU$28))</f>
        <v>0</v>
      </c>
      <c r="UDX53" s="775">
        <f t="shared" ref="UDX53:UDY53" si="9848">IF(OR(UDV26&lt;$C$18,UDV26&gt;($C$18+9)),0,IF($F$2=1,IF($F$53&lt;(INDEX($G$33:$AJ$33,MATCH($E$18,$G$31:$AJ$31))),UDV$28,UDV$38),UDV$28))</f>
        <v>0</v>
      </c>
      <c r="UDY53" s="775">
        <f t="shared" si="9848"/>
        <v>0</v>
      </c>
      <c r="UDZ53" s="775">
        <f t="shared" ref="UDZ53" si="9849">IF(OR(UDX26&lt;$C$18,UDX26&gt;($C$18+9)),0,IF($F$2=1,IF($F$53&lt;(INDEX($G$33:$AJ$33,MATCH($E$18,$G$31:$AJ$31))),UDX$28,UDX$38),UDX$28))</f>
        <v>0</v>
      </c>
      <c r="UEA53" s="775">
        <f t="shared" ref="UEA53:UEB53" si="9850">IF(OR(UDY26&lt;$C$18,UDY26&gt;($C$18+9)),0,IF($F$2=1,IF($F$53&lt;(INDEX($G$33:$AJ$33,MATCH($E$18,$G$31:$AJ$31))),UDY$28,UDY$38),UDY$28))</f>
        <v>0</v>
      </c>
      <c r="UEB53" s="775">
        <f t="shared" si="9850"/>
        <v>0</v>
      </c>
      <c r="UEC53" s="775">
        <f t="shared" ref="UEC53" si="9851">IF(OR(UEA26&lt;$C$18,UEA26&gt;($C$18+9)),0,IF($F$2=1,IF($F$53&lt;(INDEX($G$33:$AJ$33,MATCH($E$18,$G$31:$AJ$31))),UEA$28,UEA$38),UEA$28))</f>
        <v>0</v>
      </c>
      <c r="UED53" s="775">
        <f t="shared" ref="UED53:UEE53" si="9852">IF(OR(UEB26&lt;$C$18,UEB26&gt;($C$18+9)),0,IF($F$2=1,IF($F$53&lt;(INDEX($G$33:$AJ$33,MATCH($E$18,$G$31:$AJ$31))),UEB$28,UEB$38),UEB$28))</f>
        <v>0</v>
      </c>
      <c r="UEE53" s="775">
        <f t="shared" si="9852"/>
        <v>0</v>
      </c>
      <c r="UEF53" s="775">
        <f t="shared" ref="UEF53" si="9853">IF(OR(UED26&lt;$C$18,UED26&gt;($C$18+9)),0,IF($F$2=1,IF($F$53&lt;(INDEX($G$33:$AJ$33,MATCH($E$18,$G$31:$AJ$31))),UED$28,UED$38),UED$28))</f>
        <v>0</v>
      </c>
      <c r="UEG53" s="775">
        <f t="shared" ref="UEG53:UEH53" si="9854">IF(OR(UEE26&lt;$C$18,UEE26&gt;($C$18+9)),0,IF($F$2=1,IF($F$53&lt;(INDEX($G$33:$AJ$33,MATCH($E$18,$G$31:$AJ$31))),UEE$28,UEE$38),UEE$28))</f>
        <v>0</v>
      </c>
      <c r="UEH53" s="775">
        <f t="shared" si="9854"/>
        <v>0</v>
      </c>
      <c r="UEI53" s="775">
        <f t="shared" ref="UEI53" si="9855">IF(OR(UEG26&lt;$C$18,UEG26&gt;($C$18+9)),0,IF($F$2=1,IF($F$53&lt;(INDEX($G$33:$AJ$33,MATCH($E$18,$G$31:$AJ$31))),UEG$28,UEG$38),UEG$28))</f>
        <v>0</v>
      </c>
      <c r="UEJ53" s="775">
        <f t="shared" ref="UEJ53:UEK53" si="9856">IF(OR(UEH26&lt;$C$18,UEH26&gt;($C$18+9)),0,IF($F$2=1,IF($F$53&lt;(INDEX($G$33:$AJ$33,MATCH($E$18,$G$31:$AJ$31))),UEH$28,UEH$38),UEH$28))</f>
        <v>0</v>
      </c>
      <c r="UEK53" s="775">
        <f t="shared" si="9856"/>
        <v>0</v>
      </c>
      <c r="UEL53" s="775">
        <f t="shared" ref="UEL53" si="9857">IF(OR(UEJ26&lt;$C$18,UEJ26&gt;($C$18+9)),0,IF($F$2=1,IF($F$53&lt;(INDEX($G$33:$AJ$33,MATCH($E$18,$G$31:$AJ$31))),UEJ$28,UEJ$38),UEJ$28))</f>
        <v>0</v>
      </c>
      <c r="UEM53" s="775">
        <f t="shared" ref="UEM53:UEN53" si="9858">IF(OR(UEK26&lt;$C$18,UEK26&gt;($C$18+9)),0,IF($F$2=1,IF($F$53&lt;(INDEX($G$33:$AJ$33,MATCH($E$18,$G$31:$AJ$31))),UEK$28,UEK$38),UEK$28))</f>
        <v>0</v>
      </c>
      <c r="UEN53" s="775">
        <f t="shared" si="9858"/>
        <v>0</v>
      </c>
      <c r="UEO53" s="775">
        <f t="shared" ref="UEO53" si="9859">IF(OR(UEM26&lt;$C$18,UEM26&gt;($C$18+9)),0,IF($F$2=1,IF($F$53&lt;(INDEX($G$33:$AJ$33,MATCH($E$18,$G$31:$AJ$31))),UEM$28,UEM$38),UEM$28))</f>
        <v>0</v>
      </c>
      <c r="UEP53" s="775">
        <f t="shared" ref="UEP53:UEQ53" si="9860">IF(OR(UEN26&lt;$C$18,UEN26&gt;($C$18+9)),0,IF($F$2=1,IF($F$53&lt;(INDEX($G$33:$AJ$33,MATCH($E$18,$G$31:$AJ$31))),UEN$28,UEN$38),UEN$28))</f>
        <v>0</v>
      </c>
      <c r="UEQ53" s="775">
        <f t="shared" si="9860"/>
        <v>0</v>
      </c>
      <c r="UER53" s="775">
        <f t="shared" ref="UER53" si="9861">IF(OR(UEP26&lt;$C$18,UEP26&gt;($C$18+9)),0,IF($F$2=1,IF($F$53&lt;(INDEX($G$33:$AJ$33,MATCH($E$18,$G$31:$AJ$31))),UEP$28,UEP$38),UEP$28))</f>
        <v>0</v>
      </c>
      <c r="UES53" s="775">
        <f t="shared" ref="UES53:UET53" si="9862">IF(OR(UEQ26&lt;$C$18,UEQ26&gt;($C$18+9)),0,IF($F$2=1,IF($F$53&lt;(INDEX($G$33:$AJ$33,MATCH($E$18,$G$31:$AJ$31))),UEQ$28,UEQ$38),UEQ$28))</f>
        <v>0</v>
      </c>
      <c r="UET53" s="775">
        <f t="shared" si="9862"/>
        <v>0</v>
      </c>
      <c r="UEU53" s="775">
        <f t="shared" ref="UEU53" si="9863">IF(OR(UES26&lt;$C$18,UES26&gt;($C$18+9)),0,IF($F$2=1,IF($F$53&lt;(INDEX($G$33:$AJ$33,MATCH($E$18,$G$31:$AJ$31))),UES$28,UES$38),UES$28))</f>
        <v>0</v>
      </c>
      <c r="UEV53" s="775">
        <f t="shared" ref="UEV53:UEW53" si="9864">IF(OR(UET26&lt;$C$18,UET26&gt;($C$18+9)),0,IF($F$2=1,IF($F$53&lt;(INDEX($G$33:$AJ$33,MATCH($E$18,$G$31:$AJ$31))),UET$28,UET$38),UET$28))</f>
        <v>0</v>
      </c>
      <c r="UEW53" s="775">
        <f t="shared" si="9864"/>
        <v>0</v>
      </c>
      <c r="UEX53" s="775">
        <f t="shared" ref="UEX53" si="9865">IF(OR(UEV26&lt;$C$18,UEV26&gt;($C$18+9)),0,IF($F$2=1,IF($F$53&lt;(INDEX($G$33:$AJ$33,MATCH($E$18,$G$31:$AJ$31))),UEV$28,UEV$38),UEV$28))</f>
        <v>0</v>
      </c>
      <c r="UEY53" s="775">
        <f t="shared" ref="UEY53:UEZ53" si="9866">IF(OR(UEW26&lt;$C$18,UEW26&gt;($C$18+9)),0,IF($F$2=1,IF($F$53&lt;(INDEX($G$33:$AJ$33,MATCH($E$18,$G$31:$AJ$31))),UEW$28,UEW$38),UEW$28))</f>
        <v>0</v>
      </c>
      <c r="UEZ53" s="775">
        <f t="shared" si="9866"/>
        <v>0</v>
      </c>
      <c r="UFA53" s="775">
        <f t="shared" ref="UFA53" si="9867">IF(OR(UEY26&lt;$C$18,UEY26&gt;($C$18+9)),0,IF($F$2=1,IF($F$53&lt;(INDEX($G$33:$AJ$33,MATCH($E$18,$G$31:$AJ$31))),UEY$28,UEY$38),UEY$28))</f>
        <v>0</v>
      </c>
      <c r="UFB53" s="775">
        <f t="shared" ref="UFB53:UFC53" si="9868">IF(OR(UEZ26&lt;$C$18,UEZ26&gt;($C$18+9)),0,IF($F$2=1,IF($F$53&lt;(INDEX($G$33:$AJ$33,MATCH($E$18,$G$31:$AJ$31))),UEZ$28,UEZ$38),UEZ$28))</f>
        <v>0</v>
      </c>
      <c r="UFC53" s="775">
        <f t="shared" si="9868"/>
        <v>0</v>
      </c>
      <c r="UFD53" s="775">
        <f t="shared" ref="UFD53" si="9869">IF(OR(UFB26&lt;$C$18,UFB26&gt;($C$18+9)),0,IF($F$2=1,IF($F$53&lt;(INDEX($G$33:$AJ$33,MATCH($E$18,$G$31:$AJ$31))),UFB$28,UFB$38),UFB$28))</f>
        <v>0</v>
      </c>
      <c r="UFE53" s="775">
        <f t="shared" ref="UFE53:UFF53" si="9870">IF(OR(UFC26&lt;$C$18,UFC26&gt;($C$18+9)),0,IF($F$2=1,IF($F$53&lt;(INDEX($G$33:$AJ$33,MATCH($E$18,$G$31:$AJ$31))),UFC$28,UFC$38),UFC$28))</f>
        <v>0</v>
      </c>
      <c r="UFF53" s="775">
        <f t="shared" si="9870"/>
        <v>0</v>
      </c>
      <c r="UFG53" s="775">
        <f t="shared" ref="UFG53" si="9871">IF(OR(UFE26&lt;$C$18,UFE26&gt;($C$18+9)),0,IF($F$2=1,IF($F$53&lt;(INDEX($G$33:$AJ$33,MATCH($E$18,$G$31:$AJ$31))),UFE$28,UFE$38),UFE$28))</f>
        <v>0</v>
      </c>
      <c r="UFH53" s="775">
        <f t="shared" ref="UFH53:UFI53" si="9872">IF(OR(UFF26&lt;$C$18,UFF26&gt;($C$18+9)),0,IF($F$2=1,IF($F$53&lt;(INDEX($G$33:$AJ$33,MATCH($E$18,$G$31:$AJ$31))),UFF$28,UFF$38),UFF$28))</f>
        <v>0</v>
      </c>
      <c r="UFI53" s="775">
        <f t="shared" si="9872"/>
        <v>0</v>
      </c>
      <c r="UFJ53" s="775">
        <f t="shared" ref="UFJ53" si="9873">IF(OR(UFH26&lt;$C$18,UFH26&gt;($C$18+9)),0,IF($F$2=1,IF($F$53&lt;(INDEX($G$33:$AJ$33,MATCH($E$18,$G$31:$AJ$31))),UFH$28,UFH$38),UFH$28))</f>
        <v>0</v>
      </c>
      <c r="UFK53" s="775">
        <f t="shared" ref="UFK53:UFL53" si="9874">IF(OR(UFI26&lt;$C$18,UFI26&gt;($C$18+9)),0,IF($F$2=1,IF($F$53&lt;(INDEX($G$33:$AJ$33,MATCH($E$18,$G$31:$AJ$31))),UFI$28,UFI$38),UFI$28))</f>
        <v>0</v>
      </c>
      <c r="UFL53" s="775">
        <f t="shared" si="9874"/>
        <v>0</v>
      </c>
      <c r="UFM53" s="775">
        <f t="shared" ref="UFM53" si="9875">IF(OR(UFK26&lt;$C$18,UFK26&gt;($C$18+9)),0,IF($F$2=1,IF($F$53&lt;(INDEX($G$33:$AJ$33,MATCH($E$18,$G$31:$AJ$31))),UFK$28,UFK$38),UFK$28))</f>
        <v>0</v>
      </c>
      <c r="UFN53" s="775">
        <f t="shared" ref="UFN53:UFO53" si="9876">IF(OR(UFL26&lt;$C$18,UFL26&gt;($C$18+9)),0,IF($F$2=1,IF($F$53&lt;(INDEX($G$33:$AJ$33,MATCH($E$18,$G$31:$AJ$31))),UFL$28,UFL$38),UFL$28))</f>
        <v>0</v>
      </c>
      <c r="UFO53" s="775">
        <f t="shared" si="9876"/>
        <v>0</v>
      </c>
      <c r="UFP53" s="775">
        <f t="shared" ref="UFP53" si="9877">IF(OR(UFN26&lt;$C$18,UFN26&gt;($C$18+9)),0,IF($F$2=1,IF($F$53&lt;(INDEX($G$33:$AJ$33,MATCH($E$18,$G$31:$AJ$31))),UFN$28,UFN$38),UFN$28))</f>
        <v>0</v>
      </c>
      <c r="UFQ53" s="775">
        <f t="shared" ref="UFQ53:UFR53" si="9878">IF(OR(UFO26&lt;$C$18,UFO26&gt;($C$18+9)),0,IF($F$2=1,IF($F$53&lt;(INDEX($G$33:$AJ$33,MATCH($E$18,$G$31:$AJ$31))),UFO$28,UFO$38),UFO$28))</f>
        <v>0</v>
      </c>
      <c r="UFR53" s="775">
        <f t="shared" si="9878"/>
        <v>0</v>
      </c>
      <c r="UFS53" s="775">
        <f t="shared" ref="UFS53" si="9879">IF(OR(UFQ26&lt;$C$18,UFQ26&gt;($C$18+9)),0,IF($F$2=1,IF($F$53&lt;(INDEX($G$33:$AJ$33,MATCH($E$18,$G$31:$AJ$31))),UFQ$28,UFQ$38),UFQ$28))</f>
        <v>0</v>
      </c>
      <c r="UFT53" s="775">
        <f t="shared" ref="UFT53:UFU53" si="9880">IF(OR(UFR26&lt;$C$18,UFR26&gt;($C$18+9)),0,IF($F$2=1,IF($F$53&lt;(INDEX($G$33:$AJ$33,MATCH($E$18,$G$31:$AJ$31))),UFR$28,UFR$38),UFR$28))</f>
        <v>0</v>
      </c>
      <c r="UFU53" s="775">
        <f t="shared" si="9880"/>
        <v>0</v>
      </c>
      <c r="UFV53" s="775">
        <f t="shared" ref="UFV53" si="9881">IF(OR(UFT26&lt;$C$18,UFT26&gt;($C$18+9)),0,IF($F$2=1,IF($F$53&lt;(INDEX($G$33:$AJ$33,MATCH($E$18,$G$31:$AJ$31))),UFT$28,UFT$38),UFT$28))</f>
        <v>0</v>
      </c>
      <c r="UFW53" s="775">
        <f t="shared" ref="UFW53:UFX53" si="9882">IF(OR(UFU26&lt;$C$18,UFU26&gt;($C$18+9)),0,IF($F$2=1,IF($F$53&lt;(INDEX($G$33:$AJ$33,MATCH($E$18,$G$31:$AJ$31))),UFU$28,UFU$38),UFU$28))</f>
        <v>0</v>
      </c>
      <c r="UFX53" s="775">
        <f t="shared" si="9882"/>
        <v>0</v>
      </c>
      <c r="UFY53" s="775">
        <f t="shared" ref="UFY53" si="9883">IF(OR(UFW26&lt;$C$18,UFW26&gt;($C$18+9)),0,IF($F$2=1,IF($F$53&lt;(INDEX($G$33:$AJ$33,MATCH($E$18,$G$31:$AJ$31))),UFW$28,UFW$38),UFW$28))</f>
        <v>0</v>
      </c>
      <c r="UFZ53" s="775">
        <f t="shared" ref="UFZ53:UGA53" si="9884">IF(OR(UFX26&lt;$C$18,UFX26&gt;($C$18+9)),0,IF($F$2=1,IF($F$53&lt;(INDEX($G$33:$AJ$33,MATCH($E$18,$G$31:$AJ$31))),UFX$28,UFX$38),UFX$28))</f>
        <v>0</v>
      </c>
      <c r="UGA53" s="775">
        <f t="shared" si="9884"/>
        <v>0</v>
      </c>
      <c r="UGB53" s="775">
        <f t="shared" ref="UGB53" si="9885">IF(OR(UFZ26&lt;$C$18,UFZ26&gt;($C$18+9)),0,IF($F$2=1,IF($F$53&lt;(INDEX($G$33:$AJ$33,MATCH($E$18,$G$31:$AJ$31))),UFZ$28,UFZ$38),UFZ$28))</f>
        <v>0</v>
      </c>
      <c r="UGC53" s="775">
        <f t="shared" ref="UGC53:UGD53" si="9886">IF(OR(UGA26&lt;$C$18,UGA26&gt;($C$18+9)),0,IF($F$2=1,IF($F$53&lt;(INDEX($G$33:$AJ$33,MATCH($E$18,$G$31:$AJ$31))),UGA$28,UGA$38),UGA$28))</f>
        <v>0</v>
      </c>
      <c r="UGD53" s="775">
        <f t="shared" si="9886"/>
        <v>0</v>
      </c>
      <c r="UGE53" s="775">
        <f t="shared" ref="UGE53" si="9887">IF(OR(UGC26&lt;$C$18,UGC26&gt;($C$18+9)),0,IF($F$2=1,IF($F$53&lt;(INDEX($G$33:$AJ$33,MATCH($E$18,$G$31:$AJ$31))),UGC$28,UGC$38),UGC$28))</f>
        <v>0</v>
      </c>
      <c r="UGF53" s="775">
        <f t="shared" ref="UGF53:UGG53" si="9888">IF(OR(UGD26&lt;$C$18,UGD26&gt;($C$18+9)),0,IF($F$2=1,IF($F$53&lt;(INDEX($G$33:$AJ$33,MATCH($E$18,$G$31:$AJ$31))),UGD$28,UGD$38),UGD$28))</f>
        <v>0</v>
      </c>
      <c r="UGG53" s="775">
        <f t="shared" si="9888"/>
        <v>0</v>
      </c>
      <c r="UGH53" s="775">
        <f t="shared" ref="UGH53" si="9889">IF(OR(UGF26&lt;$C$18,UGF26&gt;($C$18+9)),0,IF($F$2=1,IF($F$53&lt;(INDEX($G$33:$AJ$33,MATCH($E$18,$G$31:$AJ$31))),UGF$28,UGF$38),UGF$28))</f>
        <v>0</v>
      </c>
      <c r="UGI53" s="775">
        <f t="shared" ref="UGI53:UGJ53" si="9890">IF(OR(UGG26&lt;$C$18,UGG26&gt;($C$18+9)),0,IF($F$2=1,IF($F$53&lt;(INDEX($G$33:$AJ$33,MATCH($E$18,$G$31:$AJ$31))),UGG$28,UGG$38),UGG$28))</f>
        <v>0</v>
      </c>
      <c r="UGJ53" s="775">
        <f t="shared" si="9890"/>
        <v>0</v>
      </c>
      <c r="UGK53" s="775">
        <f t="shared" ref="UGK53" si="9891">IF(OR(UGI26&lt;$C$18,UGI26&gt;($C$18+9)),0,IF($F$2=1,IF($F$53&lt;(INDEX($G$33:$AJ$33,MATCH($E$18,$G$31:$AJ$31))),UGI$28,UGI$38),UGI$28))</f>
        <v>0</v>
      </c>
      <c r="UGL53" s="775">
        <f t="shared" ref="UGL53:UGM53" si="9892">IF(OR(UGJ26&lt;$C$18,UGJ26&gt;($C$18+9)),0,IF($F$2=1,IF($F$53&lt;(INDEX($G$33:$AJ$33,MATCH($E$18,$G$31:$AJ$31))),UGJ$28,UGJ$38),UGJ$28))</f>
        <v>0</v>
      </c>
      <c r="UGM53" s="775">
        <f t="shared" si="9892"/>
        <v>0</v>
      </c>
      <c r="UGN53" s="775">
        <f t="shared" ref="UGN53" si="9893">IF(OR(UGL26&lt;$C$18,UGL26&gt;($C$18+9)),0,IF($F$2=1,IF($F$53&lt;(INDEX($G$33:$AJ$33,MATCH($E$18,$G$31:$AJ$31))),UGL$28,UGL$38),UGL$28))</f>
        <v>0</v>
      </c>
      <c r="UGO53" s="775">
        <f t="shared" ref="UGO53:UGP53" si="9894">IF(OR(UGM26&lt;$C$18,UGM26&gt;($C$18+9)),0,IF($F$2=1,IF($F$53&lt;(INDEX($G$33:$AJ$33,MATCH($E$18,$G$31:$AJ$31))),UGM$28,UGM$38),UGM$28))</f>
        <v>0</v>
      </c>
      <c r="UGP53" s="775">
        <f t="shared" si="9894"/>
        <v>0</v>
      </c>
      <c r="UGQ53" s="775">
        <f t="shared" ref="UGQ53" si="9895">IF(OR(UGO26&lt;$C$18,UGO26&gt;($C$18+9)),0,IF($F$2=1,IF($F$53&lt;(INDEX($G$33:$AJ$33,MATCH($E$18,$G$31:$AJ$31))),UGO$28,UGO$38),UGO$28))</f>
        <v>0</v>
      </c>
      <c r="UGR53" s="775">
        <f t="shared" ref="UGR53:UGS53" si="9896">IF(OR(UGP26&lt;$C$18,UGP26&gt;($C$18+9)),0,IF($F$2=1,IF($F$53&lt;(INDEX($G$33:$AJ$33,MATCH($E$18,$G$31:$AJ$31))),UGP$28,UGP$38),UGP$28))</f>
        <v>0</v>
      </c>
      <c r="UGS53" s="775">
        <f t="shared" si="9896"/>
        <v>0</v>
      </c>
      <c r="UGT53" s="775">
        <f t="shared" ref="UGT53" si="9897">IF(OR(UGR26&lt;$C$18,UGR26&gt;($C$18+9)),0,IF($F$2=1,IF($F$53&lt;(INDEX($G$33:$AJ$33,MATCH($E$18,$G$31:$AJ$31))),UGR$28,UGR$38),UGR$28))</f>
        <v>0</v>
      </c>
      <c r="UGU53" s="775">
        <f t="shared" ref="UGU53:UGV53" si="9898">IF(OR(UGS26&lt;$C$18,UGS26&gt;($C$18+9)),0,IF($F$2=1,IF($F$53&lt;(INDEX($G$33:$AJ$33,MATCH($E$18,$G$31:$AJ$31))),UGS$28,UGS$38),UGS$28))</f>
        <v>0</v>
      </c>
      <c r="UGV53" s="775">
        <f t="shared" si="9898"/>
        <v>0</v>
      </c>
      <c r="UGW53" s="775">
        <f t="shared" ref="UGW53" si="9899">IF(OR(UGU26&lt;$C$18,UGU26&gt;($C$18+9)),0,IF($F$2=1,IF($F$53&lt;(INDEX($G$33:$AJ$33,MATCH($E$18,$G$31:$AJ$31))),UGU$28,UGU$38),UGU$28))</f>
        <v>0</v>
      </c>
      <c r="UGX53" s="775">
        <f t="shared" ref="UGX53:UGY53" si="9900">IF(OR(UGV26&lt;$C$18,UGV26&gt;($C$18+9)),0,IF($F$2=1,IF($F$53&lt;(INDEX($G$33:$AJ$33,MATCH($E$18,$G$31:$AJ$31))),UGV$28,UGV$38),UGV$28))</f>
        <v>0</v>
      </c>
      <c r="UGY53" s="775">
        <f t="shared" si="9900"/>
        <v>0</v>
      </c>
      <c r="UGZ53" s="775">
        <f t="shared" ref="UGZ53" si="9901">IF(OR(UGX26&lt;$C$18,UGX26&gt;($C$18+9)),0,IF($F$2=1,IF($F$53&lt;(INDEX($G$33:$AJ$33,MATCH($E$18,$G$31:$AJ$31))),UGX$28,UGX$38),UGX$28))</f>
        <v>0</v>
      </c>
      <c r="UHA53" s="775">
        <f t="shared" ref="UHA53:UHB53" si="9902">IF(OR(UGY26&lt;$C$18,UGY26&gt;($C$18+9)),0,IF($F$2=1,IF($F$53&lt;(INDEX($G$33:$AJ$33,MATCH($E$18,$G$31:$AJ$31))),UGY$28,UGY$38),UGY$28))</f>
        <v>0</v>
      </c>
      <c r="UHB53" s="775">
        <f t="shared" si="9902"/>
        <v>0</v>
      </c>
      <c r="UHC53" s="775">
        <f t="shared" ref="UHC53" si="9903">IF(OR(UHA26&lt;$C$18,UHA26&gt;($C$18+9)),0,IF($F$2=1,IF($F$53&lt;(INDEX($G$33:$AJ$33,MATCH($E$18,$G$31:$AJ$31))),UHA$28,UHA$38),UHA$28))</f>
        <v>0</v>
      </c>
      <c r="UHD53" s="775">
        <f t="shared" ref="UHD53:UHE53" si="9904">IF(OR(UHB26&lt;$C$18,UHB26&gt;($C$18+9)),0,IF($F$2=1,IF($F$53&lt;(INDEX($G$33:$AJ$33,MATCH($E$18,$G$31:$AJ$31))),UHB$28,UHB$38),UHB$28))</f>
        <v>0</v>
      </c>
      <c r="UHE53" s="775">
        <f t="shared" si="9904"/>
        <v>0</v>
      </c>
      <c r="UHF53" s="775">
        <f t="shared" ref="UHF53" si="9905">IF(OR(UHD26&lt;$C$18,UHD26&gt;($C$18+9)),0,IF($F$2=1,IF($F$53&lt;(INDEX($G$33:$AJ$33,MATCH($E$18,$G$31:$AJ$31))),UHD$28,UHD$38),UHD$28))</f>
        <v>0</v>
      </c>
      <c r="UHG53" s="775">
        <f t="shared" ref="UHG53:UHH53" si="9906">IF(OR(UHE26&lt;$C$18,UHE26&gt;($C$18+9)),0,IF($F$2=1,IF($F$53&lt;(INDEX($G$33:$AJ$33,MATCH($E$18,$G$31:$AJ$31))),UHE$28,UHE$38),UHE$28))</f>
        <v>0</v>
      </c>
      <c r="UHH53" s="775">
        <f t="shared" si="9906"/>
        <v>0</v>
      </c>
      <c r="UHI53" s="775">
        <f t="shared" ref="UHI53" si="9907">IF(OR(UHG26&lt;$C$18,UHG26&gt;($C$18+9)),0,IF($F$2=1,IF($F$53&lt;(INDEX($G$33:$AJ$33,MATCH($E$18,$G$31:$AJ$31))),UHG$28,UHG$38),UHG$28))</f>
        <v>0</v>
      </c>
      <c r="UHJ53" s="775">
        <f t="shared" ref="UHJ53:UHK53" si="9908">IF(OR(UHH26&lt;$C$18,UHH26&gt;($C$18+9)),0,IF($F$2=1,IF($F$53&lt;(INDEX($G$33:$AJ$33,MATCH($E$18,$G$31:$AJ$31))),UHH$28,UHH$38),UHH$28))</f>
        <v>0</v>
      </c>
      <c r="UHK53" s="775">
        <f t="shared" si="9908"/>
        <v>0</v>
      </c>
      <c r="UHL53" s="775">
        <f t="shared" ref="UHL53" si="9909">IF(OR(UHJ26&lt;$C$18,UHJ26&gt;($C$18+9)),0,IF($F$2=1,IF($F$53&lt;(INDEX($G$33:$AJ$33,MATCH($E$18,$G$31:$AJ$31))),UHJ$28,UHJ$38),UHJ$28))</f>
        <v>0</v>
      </c>
      <c r="UHM53" s="775">
        <f t="shared" ref="UHM53:UHN53" si="9910">IF(OR(UHK26&lt;$C$18,UHK26&gt;($C$18+9)),0,IF($F$2=1,IF($F$53&lt;(INDEX($G$33:$AJ$33,MATCH($E$18,$G$31:$AJ$31))),UHK$28,UHK$38),UHK$28))</f>
        <v>0</v>
      </c>
      <c r="UHN53" s="775">
        <f t="shared" si="9910"/>
        <v>0</v>
      </c>
      <c r="UHO53" s="775">
        <f t="shared" ref="UHO53" si="9911">IF(OR(UHM26&lt;$C$18,UHM26&gt;($C$18+9)),0,IF($F$2=1,IF($F$53&lt;(INDEX($G$33:$AJ$33,MATCH($E$18,$G$31:$AJ$31))),UHM$28,UHM$38),UHM$28))</f>
        <v>0</v>
      </c>
      <c r="UHP53" s="775">
        <f t="shared" ref="UHP53:UHQ53" si="9912">IF(OR(UHN26&lt;$C$18,UHN26&gt;($C$18+9)),0,IF($F$2=1,IF($F$53&lt;(INDEX($G$33:$AJ$33,MATCH($E$18,$G$31:$AJ$31))),UHN$28,UHN$38),UHN$28))</f>
        <v>0</v>
      </c>
      <c r="UHQ53" s="775">
        <f t="shared" si="9912"/>
        <v>0</v>
      </c>
      <c r="UHR53" s="775">
        <f t="shared" ref="UHR53" si="9913">IF(OR(UHP26&lt;$C$18,UHP26&gt;($C$18+9)),0,IF($F$2=1,IF($F$53&lt;(INDEX($G$33:$AJ$33,MATCH($E$18,$G$31:$AJ$31))),UHP$28,UHP$38),UHP$28))</f>
        <v>0</v>
      </c>
      <c r="UHS53" s="775">
        <f t="shared" ref="UHS53:UHT53" si="9914">IF(OR(UHQ26&lt;$C$18,UHQ26&gt;($C$18+9)),0,IF($F$2=1,IF($F$53&lt;(INDEX($G$33:$AJ$33,MATCH($E$18,$G$31:$AJ$31))),UHQ$28,UHQ$38),UHQ$28))</f>
        <v>0</v>
      </c>
      <c r="UHT53" s="775">
        <f t="shared" si="9914"/>
        <v>0</v>
      </c>
      <c r="UHU53" s="775">
        <f t="shared" ref="UHU53" si="9915">IF(OR(UHS26&lt;$C$18,UHS26&gt;($C$18+9)),0,IF($F$2=1,IF($F$53&lt;(INDEX($G$33:$AJ$33,MATCH($E$18,$G$31:$AJ$31))),UHS$28,UHS$38),UHS$28))</f>
        <v>0</v>
      </c>
      <c r="UHV53" s="775">
        <f t="shared" ref="UHV53:UHW53" si="9916">IF(OR(UHT26&lt;$C$18,UHT26&gt;($C$18+9)),0,IF($F$2=1,IF($F$53&lt;(INDEX($G$33:$AJ$33,MATCH($E$18,$G$31:$AJ$31))),UHT$28,UHT$38),UHT$28))</f>
        <v>0</v>
      </c>
      <c r="UHW53" s="775">
        <f t="shared" si="9916"/>
        <v>0</v>
      </c>
      <c r="UHX53" s="775">
        <f t="shared" ref="UHX53" si="9917">IF(OR(UHV26&lt;$C$18,UHV26&gt;($C$18+9)),0,IF($F$2=1,IF($F$53&lt;(INDEX($G$33:$AJ$33,MATCH($E$18,$G$31:$AJ$31))),UHV$28,UHV$38),UHV$28))</f>
        <v>0</v>
      </c>
      <c r="UHY53" s="775">
        <f t="shared" ref="UHY53:UHZ53" si="9918">IF(OR(UHW26&lt;$C$18,UHW26&gt;($C$18+9)),0,IF($F$2=1,IF($F$53&lt;(INDEX($G$33:$AJ$33,MATCH($E$18,$G$31:$AJ$31))),UHW$28,UHW$38),UHW$28))</f>
        <v>0</v>
      </c>
      <c r="UHZ53" s="775">
        <f t="shared" si="9918"/>
        <v>0</v>
      </c>
      <c r="UIA53" s="775">
        <f t="shared" ref="UIA53" si="9919">IF(OR(UHY26&lt;$C$18,UHY26&gt;($C$18+9)),0,IF($F$2=1,IF($F$53&lt;(INDEX($G$33:$AJ$33,MATCH($E$18,$G$31:$AJ$31))),UHY$28,UHY$38),UHY$28))</f>
        <v>0</v>
      </c>
      <c r="UIB53" s="775">
        <f t="shared" ref="UIB53:UIC53" si="9920">IF(OR(UHZ26&lt;$C$18,UHZ26&gt;($C$18+9)),0,IF($F$2=1,IF($F$53&lt;(INDEX($G$33:$AJ$33,MATCH($E$18,$G$31:$AJ$31))),UHZ$28,UHZ$38),UHZ$28))</f>
        <v>0</v>
      </c>
      <c r="UIC53" s="775">
        <f t="shared" si="9920"/>
        <v>0</v>
      </c>
      <c r="UID53" s="775">
        <f t="shared" ref="UID53" si="9921">IF(OR(UIB26&lt;$C$18,UIB26&gt;($C$18+9)),0,IF($F$2=1,IF($F$53&lt;(INDEX($G$33:$AJ$33,MATCH($E$18,$G$31:$AJ$31))),UIB$28,UIB$38),UIB$28))</f>
        <v>0</v>
      </c>
      <c r="UIE53" s="775">
        <f t="shared" ref="UIE53:UIF53" si="9922">IF(OR(UIC26&lt;$C$18,UIC26&gt;($C$18+9)),0,IF($F$2=1,IF($F$53&lt;(INDEX($G$33:$AJ$33,MATCH($E$18,$G$31:$AJ$31))),UIC$28,UIC$38),UIC$28))</f>
        <v>0</v>
      </c>
      <c r="UIF53" s="775">
        <f t="shared" si="9922"/>
        <v>0</v>
      </c>
      <c r="UIG53" s="775">
        <f t="shared" ref="UIG53" si="9923">IF(OR(UIE26&lt;$C$18,UIE26&gt;($C$18+9)),0,IF($F$2=1,IF($F$53&lt;(INDEX($G$33:$AJ$33,MATCH($E$18,$G$31:$AJ$31))),UIE$28,UIE$38),UIE$28))</f>
        <v>0</v>
      </c>
      <c r="UIH53" s="775">
        <f t="shared" ref="UIH53:UII53" si="9924">IF(OR(UIF26&lt;$C$18,UIF26&gt;($C$18+9)),0,IF($F$2=1,IF($F$53&lt;(INDEX($G$33:$AJ$33,MATCH($E$18,$G$31:$AJ$31))),UIF$28,UIF$38),UIF$28))</f>
        <v>0</v>
      </c>
      <c r="UII53" s="775">
        <f t="shared" si="9924"/>
        <v>0</v>
      </c>
      <c r="UIJ53" s="775">
        <f t="shared" ref="UIJ53" si="9925">IF(OR(UIH26&lt;$C$18,UIH26&gt;($C$18+9)),0,IF($F$2=1,IF($F$53&lt;(INDEX($G$33:$AJ$33,MATCH($E$18,$G$31:$AJ$31))),UIH$28,UIH$38),UIH$28))</f>
        <v>0</v>
      </c>
      <c r="UIK53" s="775">
        <f t="shared" ref="UIK53:UIL53" si="9926">IF(OR(UII26&lt;$C$18,UII26&gt;($C$18+9)),0,IF($F$2=1,IF($F$53&lt;(INDEX($G$33:$AJ$33,MATCH($E$18,$G$31:$AJ$31))),UII$28,UII$38),UII$28))</f>
        <v>0</v>
      </c>
      <c r="UIL53" s="775">
        <f t="shared" si="9926"/>
        <v>0</v>
      </c>
      <c r="UIM53" s="775">
        <f t="shared" ref="UIM53" si="9927">IF(OR(UIK26&lt;$C$18,UIK26&gt;($C$18+9)),0,IF($F$2=1,IF($F$53&lt;(INDEX($G$33:$AJ$33,MATCH($E$18,$G$31:$AJ$31))),UIK$28,UIK$38),UIK$28))</f>
        <v>0</v>
      </c>
      <c r="UIN53" s="775">
        <f t="shared" ref="UIN53:UIO53" si="9928">IF(OR(UIL26&lt;$C$18,UIL26&gt;($C$18+9)),0,IF($F$2=1,IF($F$53&lt;(INDEX($G$33:$AJ$33,MATCH($E$18,$G$31:$AJ$31))),UIL$28,UIL$38),UIL$28))</f>
        <v>0</v>
      </c>
      <c r="UIO53" s="775">
        <f t="shared" si="9928"/>
        <v>0</v>
      </c>
      <c r="UIP53" s="775">
        <f t="shared" ref="UIP53" si="9929">IF(OR(UIN26&lt;$C$18,UIN26&gt;($C$18+9)),0,IF($F$2=1,IF($F$53&lt;(INDEX($G$33:$AJ$33,MATCH($E$18,$G$31:$AJ$31))),UIN$28,UIN$38),UIN$28))</f>
        <v>0</v>
      </c>
      <c r="UIQ53" s="775">
        <f t="shared" ref="UIQ53:UIR53" si="9930">IF(OR(UIO26&lt;$C$18,UIO26&gt;($C$18+9)),0,IF($F$2=1,IF($F$53&lt;(INDEX($G$33:$AJ$33,MATCH($E$18,$G$31:$AJ$31))),UIO$28,UIO$38),UIO$28))</f>
        <v>0</v>
      </c>
      <c r="UIR53" s="775">
        <f t="shared" si="9930"/>
        <v>0</v>
      </c>
      <c r="UIS53" s="775">
        <f t="shared" ref="UIS53" si="9931">IF(OR(UIQ26&lt;$C$18,UIQ26&gt;($C$18+9)),0,IF($F$2=1,IF($F$53&lt;(INDEX($G$33:$AJ$33,MATCH($E$18,$G$31:$AJ$31))),UIQ$28,UIQ$38),UIQ$28))</f>
        <v>0</v>
      </c>
      <c r="UIT53" s="775">
        <f t="shared" ref="UIT53:UIU53" si="9932">IF(OR(UIR26&lt;$C$18,UIR26&gt;($C$18+9)),0,IF($F$2=1,IF($F$53&lt;(INDEX($G$33:$AJ$33,MATCH($E$18,$G$31:$AJ$31))),UIR$28,UIR$38),UIR$28))</f>
        <v>0</v>
      </c>
      <c r="UIU53" s="775">
        <f t="shared" si="9932"/>
        <v>0</v>
      </c>
      <c r="UIV53" s="775">
        <f t="shared" ref="UIV53" si="9933">IF(OR(UIT26&lt;$C$18,UIT26&gt;($C$18+9)),0,IF($F$2=1,IF($F$53&lt;(INDEX($G$33:$AJ$33,MATCH($E$18,$G$31:$AJ$31))),UIT$28,UIT$38),UIT$28))</f>
        <v>0</v>
      </c>
      <c r="UIW53" s="775">
        <f t="shared" ref="UIW53:UIX53" si="9934">IF(OR(UIU26&lt;$C$18,UIU26&gt;($C$18+9)),0,IF($F$2=1,IF($F$53&lt;(INDEX($G$33:$AJ$33,MATCH($E$18,$G$31:$AJ$31))),UIU$28,UIU$38),UIU$28))</f>
        <v>0</v>
      </c>
      <c r="UIX53" s="775">
        <f t="shared" si="9934"/>
        <v>0</v>
      </c>
      <c r="UIY53" s="775">
        <f t="shared" ref="UIY53" si="9935">IF(OR(UIW26&lt;$C$18,UIW26&gt;($C$18+9)),0,IF($F$2=1,IF($F$53&lt;(INDEX($G$33:$AJ$33,MATCH($E$18,$G$31:$AJ$31))),UIW$28,UIW$38),UIW$28))</f>
        <v>0</v>
      </c>
      <c r="UIZ53" s="775">
        <f t="shared" ref="UIZ53:UJA53" si="9936">IF(OR(UIX26&lt;$C$18,UIX26&gt;($C$18+9)),0,IF($F$2=1,IF($F$53&lt;(INDEX($G$33:$AJ$33,MATCH($E$18,$G$31:$AJ$31))),UIX$28,UIX$38),UIX$28))</f>
        <v>0</v>
      </c>
      <c r="UJA53" s="775">
        <f t="shared" si="9936"/>
        <v>0</v>
      </c>
      <c r="UJB53" s="775">
        <f t="shared" ref="UJB53" si="9937">IF(OR(UIZ26&lt;$C$18,UIZ26&gt;($C$18+9)),0,IF($F$2=1,IF($F$53&lt;(INDEX($G$33:$AJ$33,MATCH($E$18,$G$31:$AJ$31))),UIZ$28,UIZ$38),UIZ$28))</f>
        <v>0</v>
      </c>
      <c r="UJC53" s="775">
        <f t="shared" ref="UJC53:UJD53" si="9938">IF(OR(UJA26&lt;$C$18,UJA26&gt;($C$18+9)),0,IF($F$2=1,IF($F$53&lt;(INDEX($G$33:$AJ$33,MATCH($E$18,$G$31:$AJ$31))),UJA$28,UJA$38),UJA$28))</f>
        <v>0</v>
      </c>
      <c r="UJD53" s="775">
        <f t="shared" si="9938"/>
        <v>0</v>
      </c>
      <c r="UJE53" s="775">
        <f t="shared" ref="UJE53" si="9939">IF(OR(UJC26&lt;$C$18,UJC26&gt;($C$18+9)),0,IF($F$2=1,IF($F$53&lt;(INDEX($G$33:$AJ$33,MATCH($E$18,$G$31:$AJ$31))),UJC$28,UJC$38),UJC$28))</f>
        <v>0</v>
      </c>
      <c r="UJF53" s="775">
        <f t="shared" ref="UJF53:UJG53" si="9940">IF(OR(UJD26&lt;$C$18,UJD26&gt;($C$18+9)),0,IF($F$2=1,IF($F$53&lt;(INDEX($G$33:$AJ$33,MATCH($E$18,$G$31:$AJ$31))),UJD$28,UJD$38),UJD$28))</f>
        <v>0</v>
      </c>
      <c r="UJG53" s="775">
        <f t="shared" si="9940"/>
        <v>0</v>
      </c>
      <c r="UJH53" s="775">
        <f t="shared" ref="UJH53" si="9941">IF(OR(UJF26&lt;$C$18,UJF26&gt;($C$18+9)),0,IF($F$2=1,IF($F$53&lt;(INDEX($G$33:$AJ$33,MATCH($E$18,$G$31:$AJ$31))),UJF$28,UJF$38),UJF$28))</f>
        <v>0</v>
      </c>
      <c r="UJI53" s="775">
        <f t="shared" ref="UJI53:UJJ53" si="9942">IF(OR(UJG26&lt;$C$18,UJG26&gt;($C$18+9)),0,IF($F$2=1,IF($F$53&lt;(INDEX($G$33:$AJ$33,MATCH($E$18,$G$31:$AJ$31))),UJG$28,UJG$38),UJG$28))</f>
        <v>0</v>
      </c>
      <c r="UJJ53" s="775">
        <f t="shared" si="9942"/>
        <v>0</v>
      </c>
      <c r="UJK53" s="775">
        <f t="shared" ref="UJK53" si="9943">IF(OR(UJI26&lt;$C$18,UJI26&gt;($C$18+9)),0,IF($F$2=1,IF($F$53&lt;(INDEX($G$33:$AJ$33,MATCH($E$18,$G$31:$AJ$31))),UJI$28,UJI$38),UJI$28))</f>
        <v>0</v>
      </c>
      <c r="UJL53" s="775">
        <f t="shared" ref="UJL53:UJM53" si="9944">IF(OR(UJJ26&lt;$C$18,UJJ26&gt;($C$18+9)),0,IF($F$2=1,IF($F$53&lt;(INDEX($G$33:$AJ$33,MATCH($E$18,$G$31:$AJ$31))),UJJ$28,UJJ$38),UJJ$28))</f>
        <v>0</v>
      </c>
      <c r="UJM53" s="775">
        <f t="shared" si="9944"/>
        <v>0</v>
      </c>
      <c r="UJN53" s="775">
        <f t="shared" ref="UJN53" si="9945">IF(OR(UJL26&lt;$C$18,UJL26&gt;($C$18+9)),0,IF($F$2=1,IF($F$53&lt;(INDEX($G$33:$AJ$33,MATCH($E$18,$G$31:$AJ$31))),UJL$28,UJL$38),UJL$28))</f>
        <v>0</v>
      </c>
      <c r="UJO53" s="775">
        <f t="shared" ref="UJO53:UJP53" si="9946">IF(OR(UJM26&lt;$C$18,UJM26&gt;($C$18+9)),0,IF($F$2=1,IF($F$53&lt;(INDEX($G$33:$AJ$33,MATCH($E$18,$G$31:$AJ$31))),UJM$28,UJM$38),UJM$28))</f>
        <v>0</v>
      </c>
      <c r="UJP53" s="775">
        <f t="shared" si="9946"/>
        <v>0</v>
      </c>
      <c r="UJQ53" s="775">
        <f t="shared" ref="UJQ53" si="9947">IF(OR(UJO26&lt;$C$18,UJO26&gt;($C$18+9)),0,IF($F$2=1,IF($F$53&lt;(INDEX($G$33:$AJ$33,MATCH($E$18,$G$31:$AJ$31))),UJO$28,UJO$38),UJO$28))</f>
        <v>0</v>
      </c>
      <c r="UJR53" s="775">
        <f t="shared" ref="UJR53:UJS53" si="9948">IF(OR(UJP26&lt;$C$18,UJP26&gt;($C$18+9)),0,IF($F$2=1,IF($F$53&lt;(INDEX($G$33:$AJ$33,MATCH($E$18,$G$31:$AJ$31))),UJP$28,UJP$38),UJP$28))</f>
        <v>0</v>
      </c>
      <c r="UJS53" s="775">
        <f t="shared" si="9948"/>
        <v>0</v>
      </c>
      <c r="UJT53" s="775">
        <f t="shared" ref="UJT53" si="9949">IF(OR(UJR26&lt;$C$18,UJR26&gt;($C$18+9)),0,IF($F$2=1,IF($F$53&lt;(INDEX($G$33:$AJ$33,MATCH($E$18,$G$31:$AJ$31))),UJR$28,UJR$38),UJR$28))</f>
        <v>0</v>
      </c>
      <c r="UJU53" s="775">
        <f t="shared" ref="UJU53:UJV53" si="9950">IF(OR(UJS26&lt;$C$18,UJS26&gt;($C$18+9)),0,IF($F$2=1,IF($F$53&lt;(INDEX($G$33:$AJ$33,MATCH($E$18,$G$31:$AJ$31))),UJS$28,UJS$38),UJS$28))</f>
        <v>0</v>
      </c>
      <c r="UJV53" s="775">
        <f t="shared" si="9950"/>
        <v>0</v>
      </c>
      <c r="UJW53" s="775">
        <f t="shared" ref="UJW53" si="9951">IF(OR(UJU26&lt;$C$18,UJU26&gt;($C$18+9)),0,IF($F$2=1,IF($F$53&lt;(INDEX($G$33:$AJ$33,MATCH($E$18,$G$31:$AJ$31))),UJU$28,UJU$38),UJU$28))</f>
        <v>0</v>
      </c>
      <c r="UJX53" s="775">
        <f t="shared" ref="UJX53:UJY53" si="9952">IF(OR(UJV26&lt;$C$18,UJV26&gt;($C$18+9)),0,IF($F$2=1,IF($F$53&lt;(INDEX($G$33:$AJ$33,MATCH($E$18,$G$31:$AJ$31))),UJV$28,UJV$38),UJV$28))</f>
        <v>0</v>
      </c>
      <c r="UJY53" s="775">
        <f t="shared" si="9952"/>
        <v>0</v>
      </c>
      <c r="UJZ53" s="775">
        <f t="shared" ref="UJZ53" si="9953">IF(OR(UJX26&lt;$C$18,UJX26&gt;($C$18+9)),0,IF($F$2=1,IF($F$53&lt;(INDEX($G$33:$AJ$33,MATCH($E$18,$G$31:$AJ$31))),UJX$28,UJX$38),UJX$28))</f>
        <v>0</v>
      </c>
      <c r="UKA53" s="775">
        <f t="shared" ref="UKA53:UKB53" si="9954">IF(OR(UJY26&lt;$C$18,UJY26&gt;($C$18+9)),0,IF($F$2=1,IF($F$53&lt;(INDEX($G$33:$AJ$33,MATCH($E$18,$G$31:$AJ$31))),UJY$28,UJY$38),UJY$28))</f>
        <v>0</v>
      </c>
      <c r="UKB53" s="775">
        <f t="shared" si="9954"/>
        <v>0</v>
      </c>
      <c r="UKC53" s="775">
        <f t="shared" ref="UKC53" si="9955">IF(OR(UKA26&lt;$C$18,UKA26&gt;($C$18+9)),0,IF($F$2=1,IF($F$53&lt;(INDEX($G$33:$AJ$33,MATCH($E$18,$G$31:$AJ$31))),UKA$28,UKA$38),UKA$28))</f>
        <v>0</v>
      </c>
      <c r="UKD53" s="775">
        <f t="shared" ref="UKD53:UKE53" si="9956">IF(OR(UKB26&lt;$C$18,UKB26&gt;($C$18+9)),0,IF($F$2=1,IF($F$53&lt;(INDEX($G$33:$AJ$33,MATCH($E$18,$G$31:$AJ$31))),UKB$28,UKB$38),UKB$28))</f>
        <v>0</v>
      </c>
      <c r="UKE53" s="775">
        <f t="shared" si="9956"/>
        <v>0</v>
      </c>
      <c r="UKF53" s="775">
        <f t="shared" ref="UKF53" si="9957">IF(OR(UKD26&lt;$C$18,UKD26&gt;($C$18+9)),0,IF($F$2=1,IF($F$53&lt;(INDEX($G$33:$AJ$33,MATCH($E$18,$G$31:$AJ$31))),UKD$28,UKD$38),UKD$28))</f>
        <v>0</v>
      </c>
      <c r="UKG53" s="775">
        <f t="shared" ref="UKG53:UKH53" si="9958">IF(OR(UKE26&lt;$C$18,UKE26&gt;($C$18+9)),0,IF($F$2=1,IF($F$53&lt;(INDEX($G$33:$AJ$33,MATCH($E$18,$G$31:$AJ$31))),UKE$28,UKE$38),UKE$28))</f>
        <v>0</v>
      </c>
      <c r="UKH53" s="775">
        <f t="shared" si="9958"/>
        <v>0</v>
      </c>
      <c r="UKI53" s="775">
        <f t="shared" ref="UKI53" si="9959">IF(OR(UKG26&lt;$C$18,UKG26&gt;($C$18+9)),0,IF($F$2=1,IF($F$53&lt;(INDEX($G$33:$AJ$33,MATCH($E$18,$G$31:$AJ$31))),UKG$28,UKG$38),UKG$28))</f>
        <v>0</v>
      </c>
      <c r="UKJ53" s="775">
        <f t="shared" ref="UKJ53:UKK53" si="9960">IF(OR(UKH26&lt;$C$18,UKH26&gt;($C$18+9)),0,IF($F$2=1,IF($F$53&lt;(INDEX($G$33:$AJ$33,MATCH($E$18,$G$31:$AJ$31))),UKH$28,UKH$38),UKH$28))</f>
        <v>0</v>
      </c>
      <c r="UKK53" s="775">
        <f t="shared" si="9960"/>
        <v>0</v>
      </c>
      <c r="UKL53" s="775">
        <f t="shared" ref="UKL53" si="9961">IF(OR(UKJ26&lt;$C$18,UKJ26&gt;($C$18+9)),0,IF($F$2=1,IF($F$53&lt;(INDEX($G$33:$AJ$33,MATCH($E$18,$G$31:$AJ$31))),UKJ$28,UKJ$38),UKJ$28))</f>
        <v>0</v>
      </c>
      <c r="UKM53" s="775">
        <f t="shared" ref="UKM53:UKN53" si="9962">IF(OR(UKK26&lt;$C$18,UKK26&gt;($C$18+9)),0,IF($F$2=1,IF($F$53&lt;(INDEX($G$33:$AJ$33,MATCH($E$18,$G$31:$AJ$31))),UKK$28,UKK$38),UKK$28))</f>
        <v>0</v>
      </c>
      <c r="UKN53" s="775">
        <f t="shared" si="9962"/>
        <v>0</v>
      </c>
      <c r="UKO53" s="775">
        <f t="shared" ref="UKO53" si="9963">IF(OR(UKM26&lt;$C$18,UKM26&gt;($C$18+9)),0,IF($F$2=1,IF($F$53&lt;(INDEX($G$33:$AJ$33,MATCH($E$18,$G$31:$AJ$31))),UKM$28,UKM$38),UKM$28))</f>
        <v>0</v>
      </c>
      <c r="UKP53" s="775">
        <f t="shared" ref="UKP53:UKQ53" si="9964">IF(OR(UKN26&lt;$C$18,UKN26&gt;($C$18+9)),0,IF($F$2=1,IF($F$53&lt;(INDEX($G$33:$AJ$33,MATCH($E$18,$G$31:$AJ$31))),UKN$28,UKN$38),UKN$28))</f>
        <v>0</v>
      </c>
      <c r="UKQ53" s="775">
        <f t="shared" si="9964"/>
        <v>0</v>
      </c>
      <c r="UKR53" s="775">
        <f t="shared" ref="UKR53" si="9965">IF(OR(UKP26&lt;$C$18,UKP26&gt;($C$18+9)),0,IF($F$2=1,IF($F$53&lt;(INDEX($G$33:$AJ$33,MATCH($E$18,$G$31:$AJ$31))),UKP$28,UKP$38),UKP$28))</f>
        <v>0</v>
      </c>
      <c r="UKS53" s="775">
        <f t="shared" ref="UKS53:UKT53" si="9966">IF(OR(UKQ26&lt;$C$18,UKQ26&gt;($C$18+9)),0,IF($F$2=1,IF($F$53&lt;(INDEX($G$33:$AJ$33,MATCH($E$18,$G$31:$AJ$31))),UKQ$28,UKQ$38),UKQ$28))</f>
        <v>0</v>
      </c>
      <c r="UKT53" s="775">
        <f t="shared" si="9966"/>
        <v>0</v>
      </c>
      <c r="UKU53" s="775">
        <f t="shared" ref="UKU53" si="9967">IF(OR(UKS26&lt;$C$18,UKS26&gt;($C$18+9)),0,IF($F$2=1,IF($F$53&lt;(INDEX($G$33:$AJ$33,MATCH($E$18,$G$31:$AJ$31))),UKS$28,UKS$38),UKS$28))</f>
        <v>0</v>
      </c>
      <c r="UKV53" s="775">
        <f t="shared" ref="UKV53:UKW53" si="9968">IF(OR(UKT26&lt;$C$18,UKT26&gt;($C$18+9)),0,IF($F$2=1,IF($F$53&lt;(INDEX($G$33:$AJ$33,MATCH($E$18,$G$31:$AJ$31))),UKT$28,UKT$38),UKT$28))</f>
        <v>0</v>
      </c>
      <c r="UKW53" s="775">
        <f t="shared" si="9968"/>
        <v>0</v>
      </c>
      <c r="UKX53" s="775">
        <f t="shared" ref="UKX53" si="9969">IF(OR(UKV26&lt;$C$18,UKV26&gt;($C$18+9)),0,IF($F$2=1,IF($F$53&lt;(INDEX($G$33:$AJ$33,MATCH($E$18,$G$31:$AJ$31))),UKV$28,UKV$38),UKV$28))</f>
        <v>0</v>
      </c>
      <c r="UKY53" s="775">
        <f t="shared" ref="UKY53:UKZ53" si="9970">IF(OR(UKW26&lt;$C$18,UKW26&gt;($C$18+9)),0,IF($F$2=1,IF($F$53&lt;(INDEX($G$33:$AJ$33,MATCH($E$18,$G$31:$AJ$31))),UKW$28,UKW$38),UKW$28))</f>
        <v>0</v>
      </c>
      <c r="UKZ53" s="775">
        <f t="shared" si="9970"/>
        <v>0</v>
      </c>
      <c r="ULA53" s="775">
        <f t="shared" ref="ULA53" si="9971">IF(OR(UKY26&lt;$C$18,UKY26&gt;($C$18+9)),0,IF($F$2=1,IF($F$53&lt;(INDEX($G$33:$AJ$33,MATCH($E$18,$G$31:$AJ$31))),UKY$28,UKY$38),UKY$28))</f>
        <v>0</v>
      </c>
      <c r="ULB53" s="775">
        <f t="shared" ref="ULB53:ULC53" si="9972">IF(OR(UKZ26&lt;$C$18,UKZ26&gt;($C$18+9)),0,IF($F$2=1,IF($F$53&lt;(INDEX($G$33:$AJ$33,MATCH($E$18,$G$31:$AJ$31))),UKZ$28,UKZ$38),UKZ$28))</f>
        <v>0</v>
      </c>
      <c r="ULC53" s="775">
        <f t="shared" si="9972"/>
        <v>0</v>
      </c>
      <c r="ULD53" s="775">
        <f t="shared" ref="ULD53" si="9973">IF(OR(ULB26&lt;$C$18,ULB26&gt;($C$18+9)),0,IF($F$2=1,IF($F$53&lt;(INDEX($G$33:$AJ$33,MATCH($E$18,$G$31:$AJ$31))),ULB$28,ULB$38),ULB$28))</f>
        <v>0</v>
      </c>
      <c r="ULE53" s="775">
        <f t="shared" ref="ULE53:ULF53" si="9974">IF(OR(ULC26&lt;$C$18,ULC26&gt;($C$18+9)),0,IF($F$2=1,IF($F$53&lt;(INDEX($G$33:$AJ$33,MATCH($E$18,$G$31:$AJ$31))),ULC$28,ULC$38),ULC$28))</f>
        <v>0</v>
      </c>
      <c r="ULF53" s="775">
        <f t="shared" si="9974"/>
        <v>0</v>
      </c>
      <c r="ULG53" s="775">
        <f t="shared" ref="ULG53" si="9975">IF(OR(ULE26&lt;$C$18,ULE26&gt;($C$18+9)),0,IF($F$2=1,IF($F$53&lt;(INDEX($G$33:$AJ$33,MATCH($E$18,$G$31:$AJ$31))),ULE$28,ULE$38),ULE$28))</f>
        <v>0</v>
      </c>
      <c r="ULH53" s="775">
        <f t="shared" ref="ULH53:ULI53" si="9976">IF(OR(ULF26&lt;$C$18,ULF26&gt;($C$18+9)),0,IF($F$2=1,IF($F$53&lt;(INDEX($G$33:$AJ$33,MATCH($E$18,$G$31:$AJ$31))),ULF$28,ULF$38),ULF$28))</f>
        <v>0</v>
      </c>
      <c r="ULI53" s="775">
        <f t="shared" si="9976"/>
        <v>0</v>
      </c>
      <c r="ULJ53" s="775">
        <f t="shared" ref="ULJ53" si="9977">IF(OR(ULH26&lt;$C$18,ULH26&gt;($C$18+9)),0,IF($F$2=1,IF($F$53&lt;(INDEX($G$33:$AJ$33,MATCH($E$18,$G$31:$AJ$31))),ULH$28,ULH$38),ULH$28))</f>
        <v>0</v>
      </c>
      <c r="ULK53" s="775">
        <f t="shared" ref="ULK53:ULL53" si="9978">IF(OR(ULI26&lt;$C$18,ULI26&gt;($C$18+9)),0,IF($F$2=1,IF($F$53&lt;(INDEX($G$33:$AJ$33,MATCH($E$18,$G$31:$AJ$31))),ULI$28,ULI$38),ULI$28))</f>
        <v>0</v>
      </c>
      <c r="ULL53" s="775">
        <f t="shared" si="9978"/>
        <v>0</v>
      </c>
      <c r="ULM53" s="775">
        <f t="shared" ref="ULM53" si="9979">IF(OR(ULK26&lt;$C$18,ULK26&gt;($C$18+9)),0,IF($F$2=1,IF($F$53&lt;(INDEX($G$33:$AJ$33,MATCH($E$18,$G$31:$AJ$31))),ULK$28,ULK$38),ULK$28))</f>
        <v>0</v>
      </c>
      <c r="ULN53" s="775">
        <f t="shared" ref="ULN53:ULO53" si="9980">IF(OR(ULL26&lt;$C$18,ULL26&gt;($C$18+9)),0,IF($F$2=1,IF($F$53&lt;(INDEX($G$33:$AJ$33,MATCH($E$18,$G$31:$AJ$31))),ULL$28,ULL$38),ULL$28))</f>
        <v>0</v>
      </c>
      <c r="ULO53" s="775">
        <f t="shared" si="9980"/>
        <v>0</v>
      </c>
      <c r="ULP53" s="775">
        <f t="shared" ref="ULP53" si="9981">IF(OR(ULN26&lt;$C$18,ULN26&gt;($C$18+9)),0,IF($F$2=1,IF($F$53&lt;(INDEX($G$33:$AJ$33,MATCH($E$18,$G$31:$AJ$31))),ULN$28,ULN$38),ULN$28))</f>
        <v>0</v>
      </c>
      <c r="ULQ53" s="775">
        <f t="shared" ref="ULQ53:ULR53" si="9982">IF(OR(ULO26&lt;$C$18,ULO26&gt;($C$18+9)),0,IF($F$2=1,IF($F$53&lt;(INDEX($G$33:$AJ$33,MATCH($E$18,$G$31:$AJ$31))),ULO$28,ULO$38),ULO$28))</f>
        <v>0</v>
      </c>
      <c r="ULR53" s="775">
        <f t="shared" si="9982"/>
        <v>0</v>
      </c>
      <c r="ULS53" s="775">
        <f t="shared" ref="ULS53" si="9983">IF(OR(ULQ26&lt;$C$18,ULQ26&gt;($C$18+9)),0,IF($F$2=1,IF($F$53&lt;(INDEX($G$33:$AJ$33,MATCH($E$18,$G$31:$AJ$31))),ULQ$28,ULQ$38),ULQ$28))</f>
        <v>0</v>
      </c>
      <c r="ULT53" s="775">
        <f t="shared" ref="ULT53:ULU53" si="9984">IF(OR(ULR26&lt;$C$18,ULR26&gt;($C$18+9)),0,IF($F$2=1,IF($F$53&lt;(INDEX($G$33:$AJ$33,MATCH($E$18,$G$31:$AJ$31))),ULR$28,ULR$38),ULR$28))</f>
        <v>0</v>
      </c>
      <c r="ULU53" s="775">
        <f t="shared" si="9984"/>
        <v>0</v>
      </c>
      <c r="ULV53" s="775">
        <f t="shared" ref="ULV53" si="9985">IF(OR(ULT26&lt;$C$18,ULT26&gt;($C$18+9)),0,IF($F$2=1,IF($F$53&lt;(INDEX($G$33:$AJ$33,MATCH($E$18,$G$31:$AJ$31))),ULT$28,ULT$38),ULT$28))</f>
        <v>0</v>
      </c>
      <c r="ULW53" s="775">
        <f t="shared" ref="ULW53:ULX53" si="9986">IF(OR(ULU26&lt;$C$18,ULU26&gt;($C$18+9)),0,IF($F$2=1,IF($F$53&lt;(INDEX($G$33:$AJ$33,MATCH($E$18,$G$31:$AJ$31))),ULU$28,ULU$38),ULU$28))</f>
        <v>0</v>
      </c>
      <c r="ULX53" s="775">
        <f t="shared" si="9986"/>
        <v>0</v>
      </c>
      <c r="ULY53" s="775">
        <f t="shared" ref="ULY53" si="9987">IF(OR(ULW26&lt;$C$18,ULW26&gt;($C$18+9)),0,IF($F$2=1,IF($F$53&lt;(INDEX($G$33:$AJ$33,MATCH($E$18,$G$31:$AJ$31))),ULW$28,ULW$38),ULW$28))</f>
        <v>0</v>
      </c>
      <c r="ULZ53" s="775">
        <f t="shared" ref="ULZ53:UMA53" si="9988">IF(OR(ULX26&lt;$C$18,ULX26&gt;($C$18+9)),0,IF($F$2=1,IF($F$53&lt;(INDEX($G$33:$AJ$33,MATCH($E$18,$G$31:$AJ$31))),ULX$28,ULX$38),ULX$28))</f>
        <v>0</v>
      </c>
      <c r="UMA53" s="775">
        <f t="shared" si="9988"/>
        <v>0</v>
      </c>
      <c r="UMB53" s="775">
        <f t="shared" ref="UMB53" si="9989">IF(OR(ULZ26&lt;$C$18,ULZ26&gt;($C$18+9)),0,IF($F$2=1,IF($F$53&lt;(INDEX($G$33:$AJ$33,MATCH($E$18,$G$31:$AJ$31))),ULZ$28,ULZ$38),ULZ$28))</f>
        <v>0</v>
      </c>
      <c r="UMC53" s="775">
        <f t="shared" ref="UMC53:UMD53" si="9990">IF(OR(UMA26&lt;$C$18,UMA26&gt;($C$18+9)),0,IF($F$2=1,IF($F$53&lt;(INDEX($G$33:$AJ$33,MATCH($E$18,$G$31:$AJ$31))),UMA$28,UMA$38),UMA$28))</f>
        <v>0</v>
      </c>
      <c r="UMD53" s="775">
        <f t="shared" si="9990"/>
        <v>0</v>
      </c>
      <c r="UME53" s="775">
        <f t="shared" ref="UME53" si="9991">IF(OR(UMC26&lt;$C$18,UMC26&gt;($C$18+9)),0,IF($F$2=1,IF($F$53&lt;(INDEX($G$33:$AJ$33,MATCH($E$18,$G$31:$AJ$31))),UMC$28,UMC$38),UMC$28))</f>
        <v>0</v>
      </c>
      <c r="UMF53" s="775">
        <f t="shared" ref="UMF53:UMG53" si="9992">IF(OR(UMD26&lt;$C$18,UMD26&gt;($C$18+9)),0,IF($F$2=1,IF($F$53&lt;(INDEX($G$33:$AJ$33,MATCH($E$18,$G$31:$AJ$31))),UMD$28,UMD$38),UMD$28))</f>
        <v>0</v>
      </c>
      <c r="UMG53" s="775">
        <f t="shared" si="9992"/>
        <v>0</v>
      </c>
      <c r="UMH53" s="775">
        <f t="shared" ref="UMH53" si="9993">IF(OR(UMF26&lt;$C$18,UMF26&gt;($C$18+9)),0,IF($F$2=1,IF($F$53&lt;(INDEX($G$33:$AJ$33,MATCH($E$18,$G$31:$AJ$31))),UMF$28,UMF$38),UMF$28))</f>
        <v>0</v>
      </c>
      <c r="UMI53" s="775">
        <f t="shared" ref="UMI53:UMJ53" si="9994">IF(OR(UMG26&lt;$C$18,UMG26&gt;($C$18+9)),0,IF($F$2=1,IF($F$53&lt;(INDEX($G$33:$AJ$33,MATCH($E$18,$G$31:$AJ$31))),UMG$28,UMG$38),UMG$28))</f>
        <v>0</v>
      </c>
      <c r="UMJ53" s="775">
        <f t="shared" si="9994"/>
        <v>0</v>
      </c>
      <c r="UMK53" s="775">
        <f t="shared" ref="UMK53" si="9995">IF(OR(UMI26&lt;$C$18,UMI26&gt;($C$18+9)),0,IF($F$2=1,IF($F$53&lt;(INDEX($G$33:$AJ$33,MATCH($E$18,$G$31:$AJ$31))),UMI$28,UMI$38),UMI$28))</f>
        <v>0</v>
      </c>
      <c r="UML53" s="775">
        <f t="shared" ref="UML53:UMM53" si="9996">IF(OR(UMJ26&lt;$C$18,UMJ26&gt;($C$18+9)),0,IF($F$2=1,IF($F$53&lt;(INDEX($G$33:$AJ$33,MATCH($E$18,$G$31:$AJ$31))),UMJ$28,UMJ$38),UMJ$28))</f>
        <v>0</v>
      </c>
      <c r="UMM53" s="775">
        <f t="shared" si="9996"/>
        <v>0</v>
      </c>
      <c r="UMN53" s="775">
        <f t="shared" ref="UMN53" si="9997">IF(OR(UML26&lt;$C$18,UML26&gt;($C$18+9)),0,IF($F$2=1,IF($F$53&lt;(INDEX($G$33:$AJ$33,MATCH($E$18,$G$31:$AJ$31))),UML$28,UML$38),UML$28))</f>
        <v>0</v>
      </c>
      <c r="UMO53" s="775">
        <f t="shared" ref="UMO53:UMP53" si="9998">IF(OR(UMM26&lt;$C$18,UMM26&gt;($C$18+9)),0,IF($F$2=1,IF($F$53&lt;(INDEX($G$33:$AJ$33,MATCH($E$18,$G$31:$AJ$31))),UMM$28,UMM$38),UMM$28))</f>
        <v>0</v>
      </c>
      <c r="UMP53" s="775">
        <f t="shared" si="9998"/>
        <v>0</v>
      </c>
      <c r="UMQ53" s="775">
        <f t="shared" ref="UMQ53" si="9999">IF(OR(UMO26&lt;$C$18,UMO26&gt;($C$18+9)),0,IF($F$2=1,IF($F$53&lt;(INDEX($G$33:$AJ$33,MATCH($E$18,$G$31:$AJ$31))),UMO$28,UMO$38),UMO$28))</f>
        <v>0</v>
      </c>
      <c r="UMR53" s="775">
        <f t="shared" ref="UMR53:UMS53" si="10000">IF(OR(UMP26&lt;$C$18,UMP26&gt;($C$18+9)),0,IF($F$2=1,IF($F$53&lt;(INDEX($G$33:$AJ$33,MATCH($E$18,$G$31:$AJ$31))),UMP$28,UMP$38),UMP$28))</f>
        <v>0</v>
      </c>
      <c r="UMS53" s="775">
        <f t="shared" si="10000"/>
        <v>0</v>
      </c>
      <c r="UMT53" s="775">
        <f t="shared" ref="UMT53" si="10001">IF(OR(UMR26&lt;$C$18,UMR26&gt;($C$18+9)),0,IF($F$2=1,IF($F$53&lt;(INDEX($G$33:$AJ$33,MATCH($E$18,$G$31:$AJ$31))),UMR$28,UMR$38),UMR$28))</f>
        <v>0</v>
      </c>
      <c r="UMU53" s="775">
        <f t="shared" ref="UMU53:UMV53" si="10002">IF(OR(UMS26&lt;$C$18,UMS26&gt;($C$18+9)),0,IF($F$2=1,IF($F$53&lt;(INDEX($G$33:$AJ$33,MATCH($E$18,$G$31:$AJ$31))),UMS$28,UMS$38),UMS$28))</f>
        <v>0</v>
      </c>
      <c r="UMV53" s="775">
        <f t="shared" si="10002"/>
        <v>0</v>
      </c>
      <c r="UMW53" s="775">
        <f t="shared" ref="UMW53" si="10003">IF(OR(UMU26&lt;$C$18,UMU26&gt;($C$18+9)),0,IF($F$2=1,IF($F$53&lt;(INDEX($G$33:$AJ$33,MATCH($E$18,$G$31:$AJ$31))),UMU$28,UMU$38),UMU$28))</f>
        <v>0</v>
      </c>
      <c r="UMX53" s="775">
        <f t="shared" ref="UMX53:UMY53" si="10004">IF(OR(UMV26&lt;$C$18,UMV26&gt;($C$18+9)),0,IF($F$2=1,IF($F$53&lt;(INDEX($G$33:$AJ$33,MATCH($E$18,$G$31:$AJ$31))),UMV$28,UMV$38),UMV$28))</f>
        <v>0</v>
      </c>
      <c r="UMY53" s="775">
        <f t="shared" si="10004"/>
        <v>0</v>
      </c>
      <c r="UMZ53" s="775">
        <f t="shared" ref="UMZ53" si="10005">IF(OR(UMX26&lt;$C$18,UMX26&gt;($C$18+9)),0,IF($F$2=1,IF($F$53&lt;(INDEX($G$33:$AJ$33,MATCH($E$18,$G$31:$AJ$31))),UMX$28,UMX$38),UMX$28))</f>
        <v>0</v>
      </c>
      <c r="UNA53" s="775">
        <f t="shared" ref="UNA53:UNB53" si="10006">IF(OR(UMY26&lt;$C$18,UMY26&gt;($C$18+9)),0,IF($F$2=1,IF($F$53&lt;(INDEX($G$33:$AJ$33,MATCH($E$18,$G$31:$AJ$31))),UMY$28,UMY$38),UMY$28))</f>
        <v>0</v>
      </c>
      <c r="UNB53" s="775">
        <f t="shared" si="10006"/>
        <v>0</v>
      </c>
      <c r="UNC53" s="775">
        <f t="shared" ref="UNC53" si="10007">IF(OR(UNA26&lt;$C$18,UNA26&gt;($C$18+9)),0,IF($F$2=1,IF($F$53&lt;(INDEX($G$33:$AJ$33,MATCH($E$18,$G$31:$AJ$31))),UNA$28,UNA$38),UNA$28))</f>
        <v>0</v>
      </c>
      <c r="UND53" s="775">
        <f t="shared" ref="UND53:UNE53" si="10008">IF(OR(UNB26&lt;$C$18,UNB26&gt;($C$18+9)),0,IF($F$2=1,IF($F$53&lt;(INDEX($G$33:$AJ$33,MATCH($E$18,$G$31:$AJ$31))),UNB$28,UNB$38),UNB$28))</f>
        <v>0</v>
      </c>
      <c r="UNE53" s="775">
        <f t="shared" si="10008"/>
        <v>0</v>
      </c>
      <c r="UNF53" s="775">
        <f t="shared" ref="UNF53" si="10009">IF(OR(UND26&lt;$C$18,UND26&gt;($C$18+9)),0,IF($F$2=1,IF($F$53&lt;(INDEX($G$33:$AJ$33,MATCH($E$18,$G$31:$AJ$31))),UND$28,UND$38),UND$28))</f>
        <v>0</v>
      </c>
      <c r="UNG53" s="775">
        <f t="shared" ref="UNG53:UNH53" si="10010">IF(OR(UNE26&lt;$C$18,UNE26&gt;($C$18+9)),0,IF($F$2=1,IF($F$53&lt;(INDEX($G$33:$AJ$33,MATCH($E$18,$G$31:$AJ$31))),UNE$28,UNE$38),UNE$28))</f>
        <v>0</v>
      </c>
      <c r="UNH53" s="775">
        <f t="shared" si="10010"/>
        <v>0</v>
      </c>
      <c r="UNI53" s="775">
        <f t="shared" ref="UNI53" si="10011">IF(OR(UNG26&lt;$C$18,UNG26&gt;($C$18+9)),0,IF($F$2=1,IF($F$53&lt;(INDEX($G$33:$AJ$33,MATCH($E$18,$G$31:$AJ$31))),UNG$28,UNG$38),UNG$28))</f>
        <v>0</v>
      </c>
      <c r="UNJ53" s="775">
        <f t="shared" ref="UNJ53:UNK53" si="10012">IF(OR(UNH26&lt;$C$18,UNH26&gt;($C$18+9)),0,IF($F$2=1,IF($F$53&lt;(INDEX($G$33:$AJ$33,MATCH($E$18,$G$31:$AJ$31))),UNH$28,UNH$38),UNH$28))</f>
        <v>0</v>
      </c>
      <c r="UNK53" s="775">
        <f t="shared" si="10012"/>
        <v>0</v>
      </c>
      <c r="UNL53" s="775">
        <f t="shared" ref="UNL53" si="10013">IF(OR(UNJ26&lt;$C$18,UNJ26&gt;($C$18+9)),0,IF($F$2=1,IF($F$53&lt;(INDEX($G$33:$AJ$33,MATCH($E$18,$G$31:$AJ$31))),UNJ$28,UNJ$38),UNJ$28))</f>
        <v>0</v>
      </c>
      <c r="UNM53" s="775">
        <f t="shared" ref="UNM53:UNN53" si="10014">IF(OR(UNK26&lt;$C$18,UNK26&gt;($C$18+9)),0,IF($F$2=1,IF($F$53&lt;(INDEX($G$33:$AJ$33,MATCH($E$18,$G$31:$AJ$31))),UNK$28,UNK$38),UNK$28))</f>
        <v>0</v>
      </c>
      <c r="UNN53" s="775">
        <f t="shared" si="10014"/>
        <v>0</v>
      </c>
      <c r="UNO53" s="775">
        <f t="shared" ref="UNO53" si="10015">IF(OR(UNM26&lt;$C$18,UNM26&gt;($C$18+9)),0,IF($F$2=1,IF($F$53&lt;(INDEX($G$33:$AJ$33,MATCH($E$18,$G$31:$AJ$31))),UNM$28,UNM$38),UNM$28))</f>
        <v>0</v>
      </c>
      <c r="UNP53" s="775">
        <f t="shared" ref="UNP53:UNQ53" si="10016">IF(OR(UNN26&lt;$C$18,UNN26&gt;($C$18+9)),0,IF($F$2=1,IF($F$53&lt;(INDEX($G$33:$AJ$33,MATCH($E$18,$G$31:$AJ$31))),UNN$28,UNN$38),UNN$28))</f>
        <v>0</v>
      </c>
      <c r="UNQ53" s="775">
        <f t="shared" si="10016"/>
        <v>0</v>
      </c>
      <c r="UNR53" s="775">
        <f t="shared" ref="UNR53" si="10017">IF(OR(UNP26&lt;$C$18,UNP26&gt;($C$18+9)),0,IF($F$2=1,IF($F$53&lt;(INDEX($G$33:$AJ$33,MATCH($E$18,$G$31:$AJ$31))),UNP$28,UNP$38),UNP$28))</f>
        <v>0</v>
      </c>
      <c r="UNS53" s="775">
        <f t="shared" ref="UNS53:UNT53" si="10018">IF(OR(UNQ26&lt;$C$18,UNQ26&gt;($C$18+9)),0,IF($F$2=1,IF($F$53&lt;(INDEX($G$33:$AJ$33,MATCH($E$18,$G$31:$AJ$31))),UNQ$28,UNQ$38),UNQ$28))</f>
        <v>0</v>
      </c>
      <c r="UNT53" s="775">
        <f t="shared" si="10018"/>
        <v>0</v>
      </c>
      <c r="UNU53" s="775">
        <f t="shared" ref="UNU53" si="10019">IF(OR(UNS26&lt;$C$18,UNS26&gt;($C$18+9)),0,IF($F$2=1,IF($F$53&lt;(INDEX($G$33:$AJ$33,MATCH($E$18,$G$31:$AJ$31))),UNS$28,UNS$38),UNS$28))</f>
        <v>0</v>
      </c>
      <c r="UNV53" s="775">
        <f t="shared" ref="UNV53:UNW53" si="10020">IF(OR(UNT26&lt;$C$18,UNT26&gt;($C$18+9)),0,IF($F$2=1,IF($F$53&lt;(INDEX($G$33:$AJ$33,MATCH($E$18,$G$31:$AJ$31))),UNT$28,UNT$38),UNT$28))</f>
        <v>0</v>
      </c>
      <c r="UNW53" s="775">
        <f t="shared" si="10020"/>
        <v>0</v>
      </c>
      <c r="UNX53" s="775">
        <f t="shared" ref="UNX53" si="10021">IF(OR(UNV26&lt;$C$18,UNV26&gt;($C$18+9)),0,IF($F$2=1,IF($F$53&lt;(INDEX($G$33:$AJ$33,MATCH($E$18,$G$31:$AJ$31))),UNV$28,UNV$38),UNV$28))</f>
        <v>0</v>
      </c>
      <c r="UNY53" s="775">
        <f t="shared" ref="UNY53:UNZ53" si="10022">IF(OR(UNW26&lt;$C$18,UNW26&gt;($C$18+9)),0,IF($F$2=1,IF($F$53&lt;(INDEX($G$33:$AJ$33,MATCH($E$18,$G$31:$AJ$31))),UNW$28,UNW$38),UNW$28))</f>
        <v>0</v>
      </c>
      <c r="UNZ53" s="775">
        <f t="shared" si="10022"/>
        <v>0</v>
      </c>
      <c r="UOA53" s="775">
        <f t="shared" ref="UOA53" si="10023">IF(OR(UNY26&lt;$C$18,UNY26&gt;($C$18+9)),0,IF($F$2=1,IF($F$53&lt;(INDEX($G$33:$AJ$33,MATCH($E$18,$G$31:$AJ$31))),UNY$28,UNY$38),UNY$28))</f>
        <v>0</v>
      </c>
      <c r="UOB53" s="775">
        <f t="shared" ref="UOB53:UOC53" si="10024">IF(OR(UNZ26&lt;$C$18,UNZ26&gt;($C$18+9)),0,IF($F$2=1,IF($F$53&lt;(INDEX($G$33:$AJ$33,MATCH($E$18,$G$31:$AJ$31))),UNZ$28,UNZ$38),UNZ$28))</f>
        <v>0</v>
      </c>
      <c r="UOC53" s="775">
        <f t="shared" si="10024"/>
        <v>0</v>
      </c>
      <c r="UOD53" s="775">
        <f t="shared" ref="UOD53" si="10025">IF(OR(UOB26&lt;$C$18,UOB26&gt;($C$18+9)),0,IF($F$2=1,IF($F$53&lt;(INDEX($G$33:$AJ$33,MATCH($E$18,$G$31:$AJ$31))),UOB$28,UOB$38),UOB$28))</f>
        <v>0</v>
      </c>
      <c r="UOE53" s="775">
        <f t="shared" ref="UOE53:UOF53" si="10026">IF(OR(UOC26&lt;$C$18,UOC26&gt;($C$18+9)),0,IF($F$2=1,IF($F$53&lt;(INDEX($G$33:$AJ$33,MATCH($E$18,$G$31:$AJ$31))),UOC$28,UOC$38),UOC$28))</f>
        <v>0</v>
      </c>
      <c r="UOF53" s="775">
        <f t="shared" si="10026"/>
        <v>0</v>
      </c>
      <c r="UOG53" s="775">
        <f t="shared" ref="UOG53" si="10027">IF(OR(UOE26&lt;$C$18,UOE26&gt;($C$18+9)),0,IF($F$2=1,IF($F$53&lt;(INDEX($G$33:$AJ$33,MATCH($E$18,$G$31:$AJ$31))),UOE$28,UOE$38),UOE$28))</f>
        <v>0</v>
      </c>
      <c r="UOH53" s="775">
        <f t="shared" ref="UOH53:UOI53" si="10028">IF(OR(UOF26&lt;$C$18,UOF26&gt;($C$18+9)),0,IF($F$2=1,IF($F$53&lt;(INDEX($G$33:$AJ$33,MATCH($E$18,$G$31:$AJ$31))),UOF$28,UOF$38),UOF$28))</f>
        <v>0</v>
      </c>
      <c r="UOI53" s="775">
        <f t="shared" si="10028"/>
        <v>0</v>
      </c>
      <c r="UOJ53" s="775">
        <f t="shared" ref="UOJ53" si="10029">IF(OR(UOH26&lt;$C$18,UOH26&gt;($C$18+9)),0,IF($F$2=1,IF($F$53&lt;(INDEX($G$33:$AJ$33,MATCH($E$18,$G$31:$AJ$31))),UOH$28,UOH$38),UOH$28))</f>
        <v>0</v>
      </c>
      <c r="UOK53" s="775">
        <f t="shared" ref="UOK53:UOL53" si="10030">IF(OR(UOI26&lt;$C$18,UOI26&gt;($C$18+9)),0,IF($F$2=1,IF($F$53&lt;(INDEX($G$33:$AJ$33,MATCH($E$18,$G$31:$AJ$31))),UOI$28,UOI$38),UOI$28))</f>
        <v>0</v>
      </c>
      <c r="UOL53" s="775">
        <f t="shared" si="10030"/>
        <v>0</v>
      </c>
      <c r="UOM53" s="775">
        <f t="shared" ref="UOM53" si="10031">IF(OR(UOK26&lt;$C$18,UOK26&gt;($C$18+9)),0,IF($F$2=1,IF($F$53&lt;(INDEX($G$33:$AJ$33,MATCH($E$18,$G$31:$AJ$31))),UOK$28,UOK$38),UOK$28))</f>
        <v>0</v>
      </c>
      <c r="UON53" s="775">
        <f t="shared" ref="UON53:UOO53" si="10032">IF(OR(UOL26&lt;$C$18,UOL26&gt;($C$18+9)),0,IF($F$2=1,IF($F$53&lt;(INDEX($G$33:$AJ$33,MATCH($E$18,$G$31:$AJ$31))),UOL$28,UOL$38),UOL$28))</f>
        <v>0</v>
      </c>
      <c r="UOO53" s="775">
        <f t="shared" si="10032"/>
        <v>0</v>
      </c>
      <c r="UOP53" s="775">
        <f t="shared" ref="UOP53" si="10033">IF(OR(UON26&lt;$C$18,UON26&gt;($C$18+9)),0,IF($F$2=1,IF($F$53&lt;(INDEX($G$33:$AJ$33,MATCH($E$18,$G$31:$AJ$31))),UON$28,UON$38),UON$28))</f>
        <v>0</v>
      </c>
      <c r="UOQ53" s="775">
        <f t="shared" ref="UOQ53:UOR53" si="10034">IF(OR(UOO26&lt;$C$18,UOO26&gt;($C$18+9)),0,IF($F$2=1,IF($F$53&lt;(INDEX($G$33:$AJ$33,MATCH($E$18,$G$31:$AJ$31))),UOO$28,UOO$38),UOO$28))</f>
        <v>0</v>
      </c>
      <c r="UOR53" s="775">
        <f t="shared" si="10034"/>
        <v>0</v>
      </c>
      <c r="UOS53" s="775">
        <f t="shared" ref="UOS53" si="10035">IF(OR(UOQ26&lt;$C$18,UOQ26&gt;($C$18+9)),0,IF($F$2=1,IF($F$53&lt;(INDEX($G$33:$AJ$33,MATCH($E$18,$G$31:$AJ$31))),UOQ$28,UOQ$38),UOQ$28))</f>
        <v>0</v>
      </c>
      <c r="UOT53" s="775">
        <f t="shared" ref="UOT53:UOU53" si="10036">IF(OR(UOR26&lt;$C$18,UOR26&gt;($C$18+9)),0,IF($F$2=1,IF($F$53&lt;(INDEX($G$33:$AJ$33,MATCH($E$18,$G$31:$AJ$31))),UOR$28,UOR$38),UOR$28))</f>
        <v>0</v>
      </c>
      <c r="UOU53" s="775">
        <f t="shared" si="10036"/>
        <v>0</v>
      </c>
      <c r="UOV53" s="775">
        <f t="shared" ref="UOV53" si="10037">IF(OR(UOT26&lt;$C$18,UOT26&gt;($C$18+9)),0,IF($F$2=1,IF($F$53&lt;(INDEX($G$33:$AJ$33,MATCH($E$18,$G$31:$AJ$31))),UOT$28,UOT$38),UOT$28))</f>
        <v>0</v>
      </c>
      <c r="UOW53" s="775">
        <f t="shared" ref="UOW53:UOX53" si="10038">IF(OR(UOU26&lt;$C$18,UOU26&gt;($C$18+9)),0,IF($F$2=1,IF($F$53&lt;(INDEX($G$33:$AJ$33,MATCH($E$18,$G$31:$AJ$31))),UOU$28,UOU$38),UOU$28))</f>
        <v>0</v>
      </c>
      <c r="UOX53" s="775">
        <f t="shared" si="10038"/>
        <v>0</v>
      </c>
      <c r="UOY53" s="775">
        <f t="shared" ref="UOY53" si="10039">IF(OR(UOW26&lt;$C$18,UOW26&gt;($C$18+9)),0,IF($F$2=1,IF($F$53&lt;(INDEX($G$33:$AJ$33,MATCH($E$18,$G$31:$AJ$31))),UOW$28,UOW$38),UOW$28))</f>
        <v>0</v>
      </c>
      <c r="UOZ53" s="775">
        <f t="shared" ref="UOZ53:UPA53" si="10040">IF(OR(UOX26&lt;$C$18,UOX26&gt;($C$18+9)),0,IF($F$2=1,IF($F$53&lt;(INDEX($G$33:$AJ$33,MATCH($E$18,$G$31:$AJ$31))),UOX$28,UOX$38),UOX$28))</f>
        <v>0</v>
      </c>
      <c r="UPA53" s="775">
        <f t="shared" si="10040"/>
        <v>0</v>
      </c>
      <c r="UPB53" s="775">
        <f t="shared" ref="UPB53" si="10041">IF(OR(UOZ26&lt;$C$18,UOZ26&gt;($C$18+9)),0,IF($F$2=1,IF($F$53&lt;(INDEX($G$33:$AJ$33,MATCH($E$18,$G$31:$AJ$31))),UOZ$28,UOZ$38),UOZ$28))</f>
        <v>0</v>
      </c>
      <c r="UPC53" s="775">
        <f t="shared" ref="UPC53:UPD53" si="10042">IF(OR(UPA26&lt;$C$18,UPA26&gt;($C$18+9)),0,IF($F$2=1,IF($F$53&lt;(INDEX($G$33:$AJ$33,MATCH($E$18,$G$31:$AJ$31))),UPA$28,UPA$38),UPA$28))</f>
        <v>0</v>
      </c>
      <c r="UPD53" s="775">
        <f t="shared" si="10042"/>
        <v>0</v>
      </c>
      <c r="UPE53" s="775">
        <f t="shared" ref="UPE53" si="10043">IF(OR(UPC26&lt;$C$18,UPC26&gt;($C$18+9)),0,IF($F$2=1,IF($F$53&lt;(INDEX($G$33:$AJ$33,MATCH($E$18,$G$31:$AJ$31))),UPC$28,UPC$38),UPC$28))</f>
        <v>0</v>
      </c>
      <c r="UPF53" s="775">
        <f t="shared" ref="UPF53:UPG53" si="10044">IF(OR(UPD26&lt;$C$18,UPD26&gt;($C$18+9)),0,IF($F$2=1,IF($F$53&lt;(INDEX($G$33:$AJ$33,MATCH($E$18,$G$31:$AJ$31))),UPD$28,UPD$38),UPD$28))</f>
        <v>0</v>
      </c>
      <c r="UPG53" s="775">
        <f t="shared" si="10044"/>
        <v>0</v>
      </c>
      <c r="UPH53" s="775">
        <f t="shared" ref="UPH53" si="10045">IF(OR(UPF26&lt;$C$18,UPF26&gt;($C$18+9)),0,IF($F$2=1,IF($F$53&lt;(INDEX($G$33:$AJ$33,MATCH($E$18,$G$31:$AJ$31))),UPF$28,UPF$38),UPF$28))</f>
        <v>0</v>
      </c>
      <c r="UPI53" s="775">
        <f t="shared" ref="UPI53:UPJ53" si="10046">IF(OR(UPG26&lt;$C$18,UPG26&gt;($C$18+9)),0,IF($F$2=1,IF($F$53&lt;(INDEX($G$33:$AJ$33,MATCH($E$18,$G$31:$AJ$31))),UPG$28,UPG$38),UPG$28))</f>
        <v>0</v>
      </c>
      <c r="UPJ53" s="775">
        <f t="shared" si="10046"/>
        <v>0</v>
      </c>
      <c r="UPK53" s="775">
        <f t="shared" ref="UPK53" si="10047">IF(OR(UPI26&lt;$C$18,UPI26&gt;($C$18+9)),0,IF($F$2=1,IF($F$53&lt;(INDEX($G$33:$AJ$33,MATCH($E$18,$G$31:$AJ$31))),UPI$28,UPI$38),UPI$28))</f>
        <v>0</v>
      </c>
      <c r="UPL53" s="775">
        <f t="shared" ref="UPL53:UPM53" si="10048">IF(OR(UPJ26&lt;$C$18,UPJ26&gt;($C$18+9)),0,IF($F$2=1,IF($F$53&lt;(INDEX($G$33:$AJ$33,MATCH($E$18,$G$31:$AJ$31))),UPJ$28,UPJ$38),UPJ$28))</f>
        <v>0</v>
      </c>
      <c r="UPM53" s="775">
        <f t="shared" si="10048"/>
        <v>0</v>
      </c>
      <c r="UPN53" s="775">
        <f t="shared" ref="UPN53" si="10049">IF(OR(UPL26&lt;$C$18,UPL26&gt;($C$18+9)),0,IF($F$2=1,IF($F$53&lt;(INDEX($G$33:$AJ$33,MATCH($E$18,$G$31:$AJ$31))),UPL$28,UPL$38),UPL$28))</f>
        <v>0</v>
      </c>
      <c r="UPO53" s="775">
        <f t="shared" ref="UPO53:UPP53" si="10050">IF(OR(UPM26&lt;$C$18,UPM26&gt;($C$18+9)),0,IF($F$2=1,IF($F$53&lt;(INDEX($G$33:$AJ$33,MATCH($E$18,$G$31:$AJ$31))),UPM$28,UPM$38),UPM$28))</f>
        <v>0</v>
      </c>
      <c r="UPP53" s="775">
        <f t="shared" si="10050"/>
        <v>0</v>
      </c>
      <c r="UPQ53" s="775">
        <f t="shared" ref="UPQ53" si="10051">IF(OR(UPO26&lt;$C$18,UPO26&gt;($C$18+9)),0,IF($F$2=1,IF($F$53&lt;(INDEX($G$33:$AJ$33,MATCH($E$18,$G$31:$AJ$31))),UPO$28,UPO$38),UPO$28))</f>
        <v>0</v>
      </c>
      <c r="UPR53" s="775">
        <f t="shared" ref="UPR53:UPS53" si="10052">IF(OR(UPP26&lt;$C$18,UPP26&gt;($C$18+9)),0,IF($F$2=1,IF($F$53&lt;(INDEX($G$33:$AJ$33,MATCH($E$18,$G$31:$AJ$31))),UPP$28,UPP$38),UPP$28))</f>
        <v>0</v>
      </c>
      <c r="UPS53" s="775">
        <f t="shared" si="10052"/>
        <v>0</v>
      </c>
      <c r="UPT53" s="775">
        <f t="shared" ref="UPT53" si="10053">IF(OR(UPR26&lt;$C$18,UPR26&gt;($C$18+9)),0,IF($F$2=1,IF($F$53&lt;(INDEX($G$33:$AJ$33,MATCH($E$18,$G$31:$AJ$31))),UPR$28,UPR$38),UPR$28))</f>
        <v>0</v>
      </c>
      <c r="UPU53" s="775">
        <f t="shared" ref="UPU53:UPV53" si="10054">IF(OR(UPS26&lt;$C$18,UPS26&gt;($C$18+9)),0,IF($F$2=1,IF($F$53&lt;(INDEX($G$33:$AJ$33,MATCH($E$18,$G$31:$AJ$31))),UPS$28,UPS$38),UPS$28))</f>
        <v>0</v>
      </c>
      <c r="UPV53" s="775">
        <f t="shared" si="10054"/>
        <v>0</v>
      </c>
      <c r="UPW53" s="775">
        <f t="shared" ref="UPW53" si="10055">IF(OR(UPU26&lt;$C$18,UPU26&gt;($C$18+9)),0,IF($F$2=1,IF($F$53&lt;(INDEX($G$33:$AJ$33,MATCH($E$18,$G$31:$AJ$31))),UPU$28,UPU$38),UPU$28))</f>
        <v>0</v>
      </c>
      <c r="UPX53" s="775">
        <f t="shared" ref="UPX53:UPY53" si="10056">IF(OR(UPV26&lt;$C$18,UPV26&gt;($C$18+9)),0,IF($F$2=1,IF($F$53&lt;(INDEX($G$33:$AJ$33,MATCH($E$18,$G$31:$AJ$31))),UPV$28,UPV$38),UPV$28))</f>
        <v>0</v>
      </c>
      <c r="UPY53" s="775">
        <f t="shared" si="10056"/>
        <v>0</v>
      </c>
      <c r="UPZ53" s="775">
        <f t="shared" ref="UPZ53" si="10057">IF(OR(UPX26&lt;$C$18,UPX26&gt;($C$18+9)),0,IF($F$2=1,IF($F$53&lt;(INDEX($G$33:$AJ$33,MATCH($E$18,$G$31:$AJ$31))),UPX$28,UPX$38),UPX$28))</f>
        <v>0</v>
      </c>
      <c r="UQA53" s="775">
        <f t="shared" ref="UQA53:UQB53" si="10058">IF(OR(UPY26&lt;$C$18,UPY26&gt;($C$18+9)),0,IF($F$2=1,IF($F$53&lt;(INDEX($G$33:$AJ$33,MATCH($E$18,$G$31:$AJ$31))),UPY$28,UPY$38),UPY$28))</f>
        <v>0</v>
      </c>
      <c r="UQB53" s="775">
        <f t="shared" si="10058"/>
        <v>0</v>
      </c>
      <c r="UQC53" s="775">
        <f t="shared" ref="UQC53" si="10059">IF(OR(UQA26&lt;$C$18,UQA26&gt;($C$18+9)),0,IF($F$2=1,IF($F$53&lt;(INDEX($G$33:$AJ$33,MATCH($E$18,$G$31:$AJ$31))),UQA$28,UQA$38),UQA$28))</f>
        <v>0</v>
      </c>
      <c r="UQD53" s="775">
        <f t="shared" ref="UQD53:UQE53" si="10060">IF(OR(UQB26&lt;$C$18,UQB26&gt;($C$18+9)),0,IF($F$2=1,IF($F$53&lt;(INDEX($G$33:$AJ$33,MATCH($E$18,$G$31:$AJ$31))),UQB$28,UQB$38),UQB$28))</f>
        <v>0</v>
      </c>
      <c r="UQE53" s="775">
        <f t="shared" si="10060"/>
        <v>0</v>
      </c>
      <c r="UQF53" s="775">
        <f t="shared" ref="UQF53" si="10061">IF(OR(UQD26&lt;$C$18,UQD26&gt;($C$18+9)),0,IF($F$2=1,IF($F$53&lt;(INDEX($G$33:$AJ$33,MATCH($E$18,$G$31:$AJ$31))),UQD$28,UQD$38),UQD$28))</f>
        <v>0</v>
      </c>
      <c r="UQG53" s="775">
        <f t="shared" ref="UQG53:UQH53" si="10062">IF(OR(UQE26&lt;$C$18,UQE26&gt;($C$18+9)),0,IF($F$2=1,IF($F$53&lt;(INDEX($G$33:$AJ$33,MATCH($E$18,$G$31:$AJ$31))),UQE$28,UQE$38),UQE$28))</f>
        <v>0</v>
      </c>
      <c r="UQH53" s="775">
        <f t="shared" si="10062"/>
        <v>0</v>
      </c>
      <c r="UQI53" s="775">
        <f t="shared" ref="UQI53" si="10063">IF(OR(UQG26&lt;$C$18,UQG26&gt;($C$18+9)),0,IF($F$2=1,IF($F$53&lt;(INDEX($G$33:$AJ$33,MATCH($E$18,$G$31:$AJ$31))),UQG$28,UQG$38),UQG$28))</f>
        <v>0</v>
      </c>
      <c r="UQJ53" s="775">
        <f t="shared" ref="UQJ53:UQK53" si="10064">IF(OR(UQH26&lt;$C$18,UQH26&gt;($C$18+9)),0,IF($F$2=1,IF($F$53&lt;(INDEX($G$33:$AJ$33,MATCH($E$18,$G$31:$AJ$31))),UQH$28,UQH$38),UQH$28))</f>
        <v>0</v>
      </c>
      <c r="UQK53" s="775">
        <f t="shared" si="10064"/>
        <v>0</v>
      </c>
      <c r="UQL53" s="775">
        <f t="shared" ref="UQL53" si="10065">IF(OR(UQJ26&lt;$C$18,UQJ26&gt;($C$18+9)),0,IF($F$2=1,IF($F$53&lt;(INDEX($G$33:$AJ$33,MATCH($E$18,$G$31:$AJ$31))),UQJ$28,UQJ$38),UQJ$28))</f>
        <v>0</v>
      </c>
      <c r="UQM53" s="775">
        <f t="shared" ref="UQM53:UQN53" si="10066">IF(OR(UQK26&lt;$C$18,UQK26&gt;($C$18+9)),0,IF($F$2=1,IF($F$53&lt;(INDEX($G$33:$AJ$33,MATCH($E$18,$G$31:$AJ$31))),UQK$28,UQK$38),UQK$28))</f>
        <v>0</v>
      </c>
      <c r="UQN53" s="775">
        <f t="shared" si="10066"/>
        <v>0</v>
      </c>
      <c r="UQO53" s="775">
        <f t="shared" ref="UQO53" si="10067">IF(OR(UQM26&lt;$C$18,UQM26&gt;($C$18+9)),0,IF($F$2=1,IF($F$53&lt;(INDEX($G$33:$AJ$33,MATCH($E$18,$G$31:$AJ$31))),UQM$28,UQM$38),UQM$28))</f>
        <v>0</v>
      </c>
      <c r="UQP53" s="775">
        <f t="shared" ref="UQP53:UQQ53" si="10068">IF(OR(UQN26&lt;$C$18,UQN26&gt;($C$18+9)),0,IF($F$2=1,IF($F$53&lt;(INDEX($G$33:$AJ$33,MATCH($E$18,$G$31:$AJ$31))),UQN$28,UQN$38),UQN$28))</f>
        <v>0</v>
      </c>
      <c r="UQQ53" s="775">
        <f t="shared" si="10068"/>
        <v>0</v>
      </c>
      <c r="UQR53" s="775">
        <f t="shared" ref="UQR53" si="10069">IF(OR(UQP26&lt;$C$18,UQP26&gt;($C$18+9)),0,IF($F$2=1,IF($F$53&lt;(INDEX($G$33:$AJ$33,MATCH($E$18,$G$31:$AJ$31))),UQP$28,UQP$38),UQP$28))</f>
        <v>0</v>
      </c>
      <c r="UQS53" s="775">
        <f t="shared" ref="UQS53:UQT53" si="10070">IF(OR(UQQ26&lt;$C$18,UQQ26&gt;($C$18+9)),0,IF($F$2=1,IF($F$53&lt;(INDEX($G$33:$AJ$33,MATCH($E$18,$G$31:$AJ$31))),UQQ$28,UQQ$38),UQQ$28))</f>
        <v>0</v>
      </c>
      <c r="UQT53" s="775">
        <f t="shared" si="10070"/>
        <v>0</v>
      </c>
      <c r="UQU53" s="775">
        <f t="shared" ref="UQU53" si="10071">IF(OR(UQS26&lt;$C$18,UQS26&gt;($C$18+9)),0,IF($F$2=1,IF($F$53&lt;(INDEX($G$33:$AJ$33,MATCH($E$18,$G$31:$AJ$31))),UQS$28,UQS$38),UQS$28))</f>
        <v>0</v>
      </c>
      <c r="UQV53" s="775">
        <f t="shared" ref="UQV53:UQW53" si="10072">IF(OR(UQT26&lt;$C$18,UQT26&gt;($C$18+9)),0,IF($F$2=1,IF($F$53&lt;(INDEX($G$33:$AJ$33,MATCH($E$18,$G$31:$AJ$31))),UQT$28,UQT$38),UQT$28))</f>
        <v>0</v>
      </c>
      <c r="UQW53" s="775">
        <f t="shared" si="10072"/>
        <v>0</v>
      </c>
      <c r="UQX53" s="775">
        <f t="shared" ref="UQX53" si="10073">IF(OR(UQV26&lt;$C$18,UQV26&gt;($C$18+9)),0,IF($F$2=1,IF($F$53&lt;(INDEX($G$33:$AJ$33,MATCH($E$18,$G$31:$AJ$31))),UQV$28,UQV$38),UQV$28))</f>
        <v>0</v>
      </c>
      <c r="UQY53" s="775">
        <f t="shared" ref="UQY53:UQZ53" si="10074">IF(OR(UQW26&lt;$C$18,UQW26&gt;($C$18+9)),0,IF($F$2=1,IF($F$53&lt;(INDEX($G$33:$AJ$33,MATCH($E$18,$G$31:$AJ$31))),UQW$28,UQW$38),UQW$28))</f>
        <v>0</v>
      </c>
      <c r="UQZ53" s="775">
        <f t="shared" si="10074"/>
        <v>0</v>
      </c>
      <c r="URA53" s="775">
        <f t="shared" ref="URA53" si="10075">IF(OR(UQY26&lt;$C$18,UQY26&gt;($C$18+9)),0,IF($F$2=1,IF($F$53&lt;(INDEX($G$33:$AJ$33,MATCH($E$18,$G$31:$AJ$31))),UQY$28,UQY$38),UQY$28))</f>
        <v>0</v>
      </c>
      <c r="URB53" s="775">
        <f t="shared" ref="URB53:URC53" si="10076">IF(OR(UQZ26&lt;$C$18,UQZ26&gt;($C$18+9)),0,IF($F$2=1,IF($F$53&lt;(INDEX($G$33:$AJ$33,MATCH($E$18,$G$31:$AJ$31))),UQZ$28,UQZ$38),UQZ$28))</f>
        <v>0</v>
      </c>
      <c r="URC53" s="775">
        <f t="shared" si="10076"/>
        <v>0</v>
      </c>
      <c r="URD53" s="775">
        <f t="shared" ref="URD53" si="10077">IF(OR(URB26&lt;$C$18,URB26&gt;($C$18+9)),0,IF($F$2=1,IF($F$53&lt;(INDEX($G$33:$AJ$33,MATCH($E$18,$G$31:$AJ$31))),URB$28,URB$38),URB$28))</f>
        <v>0</v>
      </c>
      <c r="URE53" s="775">
        <f t="shared" ref="URE53:URF53" si="10078">IF(OR(URC26&lt;$C$18,URC26&gt;($C$18+9)),0,IF($F$2=1,IF($F$53&lt;(INDEX($G$33:$AJ$33,MATCH($E$18,$G$31:$AJ$31))),URC$28,URC$38),URC$28))</f>
        <v>0</v>
      </c>
      <c r="URF53" s="775">
        <f t="shared" si="10078"/>
        <v>0</v>
      </c>
      <c r="URG53" s="775">
        <f t="shared" ref="URG53" si="10079">IF(OR(URE26&lt;$C$18,URE26&gt;($C$18+9)),0,IF($F$2=1,IF($F$53&lt;(INDEX($G$33:$AJ$33,MATCH($E$18,$G$31:$AJ$31))),URE$28,URE$38),URE$28))</f>
        <v>0</v>
      </c>
      <c r="URH53" s="775">
        <f t="shared" ref="URH53:URI53" si="10080">IF(OR(URF26&lt;$C$18,URF26&gt;($C$18+9)),0,IF($F$2=1,IF($F$53&lt;(INDEX($G$33:$AJ$33,MATCH($E$18,$G$31:$AJ$31))),URF$28,URF$38),URF$28))</f>
        <v>0</v>
      </c>
      <c r="URI53" s="775">
        <f t="shared" si="10080"/>
        <v>0</v>
      </c>
      <c r="URJ53" s="775">
        <f t="shared" ref="URJ53" si="10081">IF(OR(URH26&lt;$C$18,URH26&gt;($C$18+9)),0,IF($F$2=1,IF($F$53&lt;(INDEX($G$33:$AJ$33,MATCH($E$18,$G$31:$AJ$31))),URH$28,URH$38),URH$28))</f>
        <v>0</v>
      </c>
      <c r="URK53" s="775">
        <f t="shared" ref="URK53:URL53" si="10082">IF(OR(URI26&lt;$C$18,URI26&gt;($C$18+9)),0,IF($F$2=1,IF($F$53&lt;(INDEX($G$33:$AJ$33,MATCH($E$18,$G$31:$AJ$31))),URI$28,URI$38),URI$28))</f>
        <v>0</v>
      </c>
      <c r="URL53" s="775">
        <f t="shared" si="10082"/>
        <v>0</v>
      </c>
      <c r="URM53" s="775">
        <f t="shared" ref="URM53" si="10083">IF(OR(URK26&lt;$C$18,URK26&gt;($C$18+9)),0,IF($F$2=1,IF($F$53&lt;(INDEX($G$33:$AJ$33,MATCH($E$18,$G$31:$AJ$31))),URK$28,URK$38),URK$28))</f>
        <v>0</v>
      </c>
      <c r="URN53" s="775">
        <f t="shared" ref="URN53:URO53" si="10084">IF(OR(URL26&lt;$C$18,URL26&gt;($C$18+9)),0,IF($F$2=1,IF($F$53&lt;(INDEX($G$33:$AJ$33,MATCH($E$18,$G$31:$AJ$31))),URL$28,URL$38),URL$28))</f>
        <v>0</v>
      </c>
      <c r="URO53" s="775">
        <f t="shared" si="10084"/>
        <v>0</v>
      </c>
      <c r="URP53" s="775">
        <f t="shared" ref="URP53" si="10085">IF(OR(URN26&lt;$C$18,URN26&gt;($C$18+9)),0,IF($F$2=1,IF($F$53&lt;(INDEX($G$33:$AJ$33,MATCH($E$18,$G$31:$AJ$31))),URN$28,URN$38),URN$28))</f>
        <v>0</v>
      </c>
      <c r="URQ53" s="775">
        <f t="shared" ref="URQ53:URR53" si="10086">IF(OR(URO26&lt;$C$18,URO26&gt;($C$18+9)),0,IF($F$2=1,IF($F$53&lt;(INDEX($G$33:$AJ$33,MATCH($E$18,$G$31:$AJ$31))),URO$28,URO$38),URO$28))</f>
        <v>0</v>
      </c>
      <c r="URR53" s="775">
        <f t="shared" si="10086"/>
        <v>0</v>
      </c>
      <c r="URS53" s="775">
        <f t="shared" ref="URS53" si="10087">IF(OR(URQ26&lt;$C$18,URQ26&gt;($C$18+9)),0,IF($F$2=1,IF($F$53&lt;(INDEX($G$33:$AJ$33,MATCH($E$18,$G$31:$AJ$31))),URQ$28,URQ$38),URQ$28))</f>
        <v>0</v>
      </c>
      <c r="URT53" s="775">
        <f t="shared" ref="URT53:URU53" si="10088">IF(OR(URR26&lt;$C$18,URR26&gt;($C$18+9)),0,IF($F$2=1,IF($F$53&lt;(INDEX($G$33:$AJ$33,MATCH($E$18,$G$31:$AJ$31))),URR$28,URR$38),URR$28))</f>
        <v>0</v>
      </c>
      <c r="URU53" s="775">
        <f t="shared" si="10088"/>
        <v>0</v>
      </c>
      <c r="URV53" s="775">
        <f t="shared" ref="URV53" si="10089">IF(OR(URT26&lt;$C$18,URT26&gt;($C$18+9)),0,IF($F$2=1,IF($F$53&lt;(INDEX($G$33:$AJ$33,MATCH($E$18,$G$31:$AJ$31))),URT$28,URT$38),URT$28))</f>
        <v>0</v>
      </c>
      <c r="URW53" s="775">
        <f t="shared" ref="URW53:URX53" si="10090">IF(OR(URU26&lt;$C$18,URU26&gt;($C$18+9)),0,IF($F$2=1,IF($F$53&lt;(INDEX($G$33:$AJ$33,MATCH($E$18,$G$31:$AJ$31))),URU$28,URU$38),URU$28))</f>
        <v>0</v>
      </c>
      <c r="URX53" s="775">
        <f t="shared" si="10090"/>
        <v>0</v>
      </c>
      <c r="URY53" s="775">
        <f t="shared" ref="URY53" si="10091">IF(OR(URW26&lt;$C$18,URW26&gt;($C$18+9)),0,IF($F$2=1,IF($F$53&lt;(INDEX($G$33:$AJ$33,MATCH($E$18,$G$31:$AJ$31))),URW$28,URW$38),URW$28))</f>
        <v>0</v>
      </c>
      <c r="URZ53" s="775">
        <f t="shared" ref="URZ53:USA53" si="10092">IF(OR(URX26&lt;$C$18,URX26&gt;($C$18+9)),0,IF($F$2=1,IF($F$53&lt;(INDEX($G$33:$AJ$33,MATCH($E$18,$G$31:$AJ$31))),URX$28,URX$38),URX$28))</f>
        <v>0</v>
      </c>
      <c r="USA53" s="775">
        <f t="shared" si="10092"/>
        <v>0</v>
      </c>
      <c r="USB53" s="775">
        <f t="shared" ref="USB53" si="10093">IF(OR(URZ26&lt;$C$18,URZ26&gt;($C$18+9)),0,IF($F$2=1,IF($F$53&lt;(INDEX($G$33:$AJ$33,MATCH($E$18,$G$31:$AJ$31))),URZ$28,URZ$38),URZ$28))</f>
        <v>0</v>
      </c>
      <c r="USC53" s="775">
        <f t="shared" ref="USC53:USD53" si="10094">IF(OR(USA26&lt;$C$18,USA26&gt;($C$18+9)),0,IF($F$2=1,IF($F$53&lt;(INDEX($G$33:$AJ$33,MATCH($E$18,$G$31:$AJ$31))),USA$28,USA$38),USA$28))</f>
        <v>0</v>
      </c>
      <c r="USD53" s="775">
        <f t="shared" si="10094"/>
        <v>0</v>
      </c>
      <c r="USE53" s="775">
        <f t="shared" ref="USE53" si="10095">IF(OR(USC26&lt;$C$18,USC26&gt;($C$18+9)),0,IF($F$2=1,IF($F$53&lt;(INDEX($G$33:$AJ$33,MATCH($E$18,$G$31:$AJ$31))),USC$28,USC$38),USC$28))</f>
        <v>0</v>
      </c>
      <c r="USF53" s="775">
        <f t="shared" ref="USF53:USG53" si="10096">IF(OR(USD26&lt;$C$18,USD26&gt;($C$18+9)),0,IF($F$2=1,IF($F$53&lt;(INDEX($G$33:$AJ$33,MATCH($E$18,$G$31:$AJ$31))),USD$28,USD$38),USD$28))</f>
        <v>0</v>
      </c>
      <c r="USG53" s="775">
        <f t="shared" si="10096"/>
        <v>0</v>
      </c>
      <c r="USH53" s="775">
        <f t="shared" ref="USH53" si="10097">IF(OR(USF26&lt;$C$18,USF26&gt;($C$18+9)),0,IF($F$2=1,IF($F$53&lt;(INDEX($G$33:$AJ$33,MATCH($E$18,$G$31:$AJ$31))),USF$28,USF$38),USF$28))</f>
        <v>0</v>
      </c>
      <c r="USI53" s="775">
        <f t="shared" ref="USI53:USJ53" si="10098">IF(OR(USG26&lt;$C$18,USG26&gt;($C$18+9)),0,IF($F$2=1,IF($F$53&lt;(INDEX($G$33:$AJ$33,MATCH($E$18,$G$31:$AJ$31))),USG$28,USG$38),USG$28))</f>
        <v>0</v>
      </c>
      <c r="USJ53" s="775">
        <f t="shared" si="10098"/>
        <v>0</v>
      </c>
      <c r="USK53" s="775">
        <f t="shared" ref="USK53" si="10099">IF(OR(USI26&lt;$C$18,USI26&gt;($C$18+9)),0,IF($F$2=1,IF($F$53&lt;(INDEX($G$33:$AJ$33,MATCH($E$18,$G$31:$AJ$31))),USI$28,USI$38),USI$28))</f>
        <v>0</v>
      </c>
      <c r="USL53" s="775">
        <f t="shared" ref="USL53:USM53" si="10100">IF(OR(USJ26&lt;$C$18,USJ26&gt;($C$18+9)),0,IF($F$2=1,IF($F$53&lt;(INDEX($G$33:$AJ$33,MATCH($E$18,$G$31:$AJ$31))),USJ$28,USJ$38),USJ$28))</f>
        <v>0</v>
      </c>
      <c r="USM53" s="775">
        <f t="shared" si="10100"/>
        <v>0</v>
      </c>
      <c r="USN53" s="775">
        <f t="shared" ref="USN53" si="10101">IF(OR(USL26&lt;$C$18,USL26&gt;($C$18+9)),0,IF($F$2=1,IF($F$53&lt;(INDEX($G$33:$AJ$33,MATCH($E$18,$G$31:$AJ$31))),USL$28,USL$38),USL$28))</f>
        <v>0</v>
      </c>
      <c r="USO53" s="775">
        <f t="shared" ref="USO53:USP53" si="10102">IF(OR(USM26&lt;$C$18,USM26&gt;($C$18+9)),0,IF($F$2=1,IF($F$53&lt;(INDEX($G$33:$AJ$33,MATCH($E$18,$G$31:$AJ$31))),USM$28,USM$38),USM$28))</f>
        <v>0</v>
      </c>
      <c r="USP53" s="775">
        <f t="shared" si="10102"/>
        <v>0</v>
      </c>
      <c r="USQ53" s="775">
        <f t="shared" ref="USQ53" si="10103">IF(OR(USO26&lt;$C$18,USO26&gt;($C$18+9)),0,IF($F$2=1,IF($F$53&lt;(INDEX($G$33:$AJ$33,MATCH($E$18,$G$31:$AJ$31))),USO$28,USO$38),USO$28))</f>
        <v>0</v>
      </c>
      <c r="USR53" s="775">
        <f t="shared" ref="USR53:USS53" si="10104">IF(OR(USP26&lt;$C$18,USP26&gt;($C$18+9)),0,IF($F$2=1,IF($F$53&lt;(INDEX($G$33:$AJ$33,MATCH($E$18,$G$31:$AJ$31))),USP$28,USP$38),USP$28))</f>
        <v>0</v>
      </c>
      <c r="USS53" s="775">
        <f t="shared" si="10104"/>
        <v>0</v>
      </c>
      <c r="UST53" s="775">
        <f t="shared" ref="UST53" si="10105">IF(OR(USR26&lt;$C$18,USR26&gt;($C$18+9)),0,IF($F$2=1,IF($F$53&lt;(INDEX($G$33:$AJ$33,MATCH($E$18,$G$31:$AJ$31))),USR$28,USR$38),USR$28))</f>
        <v>0</v>
      </c>
      <c r="USU53" s="775">
        <f t="shared" ref="USU53:USV53" si="10106">IF(OR(USS26&lt;$C$18,USS26&gt;($C$18+9)),0,IF($F$2=1,IF($F$53&lt;(INDEX($G$33:$AJ$33,MATCH($E$18,$G$31:$AJ$31))),USS$28,USS$38),USS$28))</f>
        <v>0</v>
      </c>
      <c r="USV53" s="775">
        <f t="shared" si="10106"/>
        <v>0</v>
      </c>
      <c r="USW53" s="775">
        <f t="shared" ref="USW53" si="10107">IF(OR(USU26&lt;$C$18,USU26&gt;($C$18+9)),0,IF($F$2=1,IF($F$53&lt;(INDEX($G$33:$AJ$33,MATCH($E$18,$G$31:$AJ$31))),USU$28,USU$38),USU$28))</f>
        <v>0</v>
      </c>
      <c r="USX53" s="775">
        <f t="shared" ref="USX53:USY53" si="10108">IF(OR(USV26&lt;$C$18,USV26&gt;($C$18+9)),0,IF($F$2=1,IF($F$53&lt;(INDEX($G$33:$AJ$33,MATCH($E$18,$G$31:$AJ$31))),USV$28,USV$38),USV$28))</f>
        <v>0</v>
      </c>
      <c r="USY53" s="775">
        <f t="shared" si="10108"/>
        <v>0</v>
      </c>
      <c r="USZ53" s="775">
        <f t="shared" ref="USZ53" si="10109">IF(OR(USX26&lt;$C$18,USX26&gt;($C$18+9)),0,IF($F$2=1,IF($F$53&lt;(INDEX($G$33:$AJ$33,MATCH($E$18,$G$31:$AJ$31))),USX$28,USX$38),USX$28))</f>
        <v>0</v>
      </c>
      <c r="UTA53" s="775">
        <f t="shared" ref="UTA53:UTB53" si="10110">IF(OR(USY26&lt;$C$18,USY26&gt;($C$18+9)),0,IF($F$2=1,IF($F$53&lt;(INDEX($G$33:$AJ$33,MATCH($E$18,$G$31:$AJ$31))),USY$28,USY$38),USY$28))</f>
        <v>0</v>
      </c>
      <c r="UTB53" s="775">
        <f t="shared" si="10110"/>
        <v>0</v>
      </c>
      <c r="UTC53" s="775">
        <f t="shared" ref="UTC53" si="10111">IF(OR(UTA26&lt;$C$18,UTA26&gt;($C$18+9)),0,IF($F$2=1,IF($F$53&lt;(INDEX($G$33:$AJ$33,MATCH($E$18,$G$31:$AJ$31))),UTA$28,UTA$38),UTA$28))</f>
        <v>0</v>
      </c>
      <c r="UTD53" s="775">
        <f t="shared" ref="UTD53:UTE53" si="10112">IF(OR(UTB26&lt;$C$18,UTB26&gt;($C$18+9)),0,IF($F$2=1,IF($F$53&lt;(INDEX($G$33:$AJ$33,MATCH($E$18,$G$31:$AJ$31))),UTB$28,UTB$38),UTB$28))</f>
        <v>0</v>
      </c>
      <c r="UTE53" s="775">
        <f t="shared" si="10112"/>
        <v>0</v>
      </c>
      <c r="UTF53" s="775">
        <f t="shared" ref="UTF53" si="10113">IF(OR(UTD26&lt;$C$18,UTD26&gt;($C$18+9)),0,IF($F$2=1,IF($F$53&lt;(INDEX($G$33:$AJ$33,MATCH($E$18,$G$31:$AJ$31))),UTD$28,UTD$38),UTD$28))</f>
        <v>0</v>
      </c>
      <c r="UTG53" s="775">
        <f t="shared" ref="UTG53:UTH53" si="10114">IF(OR(UTE26&lt;$C$18,UTE26&gt;($C$18+9)),0,IF($F$2=1,IF($F$53&lt;(INDEX($G$33:$AJ$33,MATCH($E$18,$G$31:$AJ$31))),UTE$28,UTE$38),UTE$28))</f>
        <v>0</v>
      </c>
      <c r="UTH53" s="775">
        <f t="shared" si="10114"/>
        <v>0</v>
      </c>
      <c r="UTI53" s="775">
        <f t="shared" ref="UTI53" si="10115">IF(OR(UTG26&lt;$C$18,UTG26&gt;($C$18+9)),0,IF($F$2=1,IF($F$53&lt;(INDEX($G$33:$AJ$33,MATCH($E$18,$G$31:$AJ$31))),UTG$28,UTG$38),UTG$28))</f>
        <v>0</v>
      </c>
      <c r="UTJ53" s="775">
        <f t="shared" ref="UTJ53:UTK53" si="10116">IF(OR(UTH26&lt;$C$18,UTH26&gt;($C$18+9)),0,IF($F$2=1,IF($F$53&lt;(INDEX($G$33:$AJ$33,MATCH($E$18,$G$31:$AJ$31))),UTH$28,UTH$38),UTH$28))</f>
        <v>0</v>
      </c>
      <c r="UTK53" s="775">
        <f t="shared" si="10116"/>
        <v>0</v>
      </c>
      <c r="UTL53" s="775">
        <f t="shared" ref="UTL53" si="10117">IF(OR(UTJ26&lt;$C$18,UTJ26&gt;($C$18+9)),0,IF($F$2=1,IF($F$53&lt;(INDEX($G$33:$AJ$33,MATCH($E$18,$G$31:$AJ$31))),UTJ$28,UTJ$38),UTJ$28))</f>
        <v>0</v>
      </c>
      <c r="UTM53" s="775">
        <f t="shared" ref="UTM53:UTN53" si="10118">IF(OR(UTK26&lt;$C$18,UTK26&gt;($C$18+9)),0,IF($F$2=1,IF($F$53&lt;(INDEX($G$33:$AJ$33,MATCH($E$18,$G$31:$AJ$31))),UTK$28,UTK$38),UTK$28))</f>
        <v>0</v>
      </c>
      <c r="UTN53" s="775">
        <f t="shared" si="10118"/>
        <v>0</v>
      </c>
      <c r="UTO53" s="775">
        <f t="shared" ref="UTO53" si="10119">IF(OR(UTM26&lt;$C$18,UTM26&gt;($C$18+9)),0,IF($F$2=1,IF($F$53&lt;(INDEX($G$33:$AJ$33,MATCH($E$18,$G$31:$AJ$31))),UTM$28,UTM$38),UTM$28))</f>
        <v>0</v>
      </c>
      <c r="UTP53" s="775">
        <f t="shared" ref="UTP53:UTQ53" si="10120">IF(OR(UTN26&lt;$C$18,UTN26&gt;($C$18+9)),0,IF($F$2=1,IF($F$53&lt;(INDEX($G$33:$AJ$33,MATCH($E$18,$G$31:$AJ$31))),UTN$28,UTN$38),UTN$28))</f>
        <v>0</v>
      </c>
      <c r="UTQ53" s="775">
        <f t="shared" si="10120"/>
        <v>0</v>
      </c>
      <c r="UTR53" s="775">
        <f t="shared" ref="UTR53" si="10121">IF(OR(UTP26&lt;$C$18,UTP26&gt;($C$18+9)),0,IF($F$2=1,IF($F$53&lt;(INDEX($G$33:$AJ$33,MATCH($E$18,$G$31:$AJ$31))),UTP$28,UTP$38),UTP$28))</f>
        <v>0</v>
      </c>
      <c r="UTS53" s="775">
        <f t="shared" ref="UTS53:UTT53" si="10122">IF(OR(UTQ26&lt;$C$18,UTQ26&gt;($C$18+9)),0,IF($F$2=1,IF($F$53&lt;(INDEX($G$33:$AJ$33,MATCH($E$18,$G$31:$AJ$31))),UTQ$28,UTQ$38),UTQ$28))</f>
        <v>0</v>
      </c>
      <c r="UTT53" s="775">
        <f t="shared" si="10122"/>
        <v>0</v>
      </c>
      <c r="UTU53" s="775">
        <f t="shared" ref="UTU53" si="10123">IF(OR(UTS26&lt;$C$18,UTS26&gt;($C$18+9)),0,IF($F$2=1,IF($F$53&lt;(INDEX($G$33:$AJ$33,MATCH($E$18,$G$31:$AJ$31))),UTS$28,UTS$38),UTS$28))</f>
        <v>0</v>
      </c>
      <c r="UTV53" s="775">
        <f t="shared" ref="UTV53:UTW53" si="10124">IF(OR(UTT26&lt;$C$18,UTT26&gt;($C$18+9)),0,IF($F$2=1,IF($F$53&lt;(INDEX($G$33:$AJ$33,MATCH($E$18,$G$31:$AJ$31))),UTT$28,UTT$38),UTT$28))</f>
        <v>0</v>
      </c>
      <c r="UTW53" s="775">
        <f t="shared" si="10124"/>
        <v>0</v>
      </c>
      <c r="UTX53" s="775">
        <f t="shared" ref="UTX53" si="10125">IF(OR(UTV26&lt;$C$18,UTV26&gt;($C$18+9)),0,IF($F$2=1,IF($F$53&lt;(INDEX($G$33:$AJ$33,MATCH($E$18,$G$31:$AJ$31))),UTV$28,UTV$38),UTV$28))</f>
        <v>0</v>
      </c>
      <c r="UTY53" s="775">
        <f t="shared" ref="UTY53:UTZ53" si="10126">IF(OR(UTW26&lt;$C$18,UTW26&gt;($C$18+9)),0,IF($F$2=1,IF($F$53&lt;(INDEX($G$33:$AJ$33,MATCH($E$18,$G$31:$AJ$31))),UTW$28,UTW$38),UTW$28))</f>
        <v>0</v>
      </c>
      <c r="UTZ53" s="775">
        <f t="shared" si="10126"/>
        <v>0</v>
      </c>
      <c r="UUA53" s="775">
        <f t="shared" ref="UUA53" si="10127">IF(OR(UTY26&lt;$C$18,UTY26&gt;($C$18+9)),0,IF($F$2=1,IF($F$53&lt;(INDEX($G$33:$AJ$33,MATCH($E$18,$G$31:$AJ$31))),UTY$28,UTY$38),UTY$28))</f>
        <v>0</v>
      </c>
      <c r="UUB53" s="775">
        <f t="shared" ref="UUB53:UUC53" si="10128">IF(OR(UTZ26&lt;$C$18,UTZ26&gt;($C$18+9)),0,IF($F$2=1,IF($F$53&lt;(INDEX($G$33:$AJ$33,MATCH($E$18,$G$31:$AJ$31))),UTZ$28,UTZ$38),UTZ$28))</f>
        <v>0</v>
      </c>
      <c r="UUC53" s="775">
        <f t="shared" si="10128"/>
        <v>0</v>
      </c>
      <c r="UUD53" s="775">
        <f t="shared" ref="UUD53" si="10129">IF(OR(UUB26&lt;$C$18,UUB26&gt;($C$18+9)),0,IF($F$2=1,IF($F$53&lt;(INDEX($G$33:$AJ$33,MATCH($E$18,$G$31:$AJ$31))),UUB$28,UUB$38),UUB$28))</f>
        <v>0</v>
      </c>
      <c r="UUE53" s="775">
        <f t="shared" ref="UUE53:UUF53" si="10130">IF(OR(UUC26&lt;$C$18,UUC26&gt;($C$18+9)),0,IF($F$2=1,IF($F$53&lt;(INDEX($G$33:$AJ$33,MATCH($E$18,$G$31:$AJ$31))),UUC$28,UUC$38),UUC$28))</f>
        <v>0</v>
      </c>
      <c r="UUF53" s="775">
        <f t="shared" si="10130"/>
        <v>0</v>
      </c>
      <c r="UUG53" s="775">
        <f t="shared" ref="UUG53" si="10131">IF(OR(UUE26&lt;$C$18,UUE26&gt;($C$18+9)),0,IF($F$2=1,IF($F$53&lt;(INDEX($G$33:$AJ$33,MATCH($E$18,$G$31:$AJ$31))),UUE$28,UUE$38),UUE$28))</f>
        <v>0</v>
      </c>
      <c r="UUH53" s="775">
        <f t="shared" ref="UUH53:UUI53" si="10132">IF(OR(UUF26&lt;$C$18,UUF26&gt;($C$18+9)),0,IF($F$2=1,IF($F$53&lt;(INDEX($G$33:$AJ$33,MATCH($E$18,$G$31:$AJ$31))),UUF$28,UUF$38),UUF$28))</f>
        <v>0</v>
      </c>
      <c r="UUI53" s="775">
        <f t="shared" si="10132"/>
        <v>0</v>
      </c>
      <c r="UUJ53" s="775">
        <f t="shared" ref="UUJ53" si="10133">IF(OR(UUH26&lt;$C$18,UUH26&gt;($C$18+9)),0,IF($F$2=1,IF($F$53&lt;(INDEX($G$33:$AJ$33,MATCH($E$18,$G$31:$AJ$31))),UUH$28,UUH$38),UUH$28))</f>
        <v>0</v>
      </c>
      <c r="UUK53" s="775">
        <f t="shared" ref="UUK53:UUL53" si="10134">IF(OR(UUI26&lt;$C$18,UUI26&gt;($C$18+9)),0,IF($F$2=1,IF($F$53&lt;(INDEX($G$33:$AJ$33,MATCH($E$18,$G$31:$AJ$31))),UUI$28,UUI$38),UUI$28))</f>
        <v>0</v>
      </c>
      <c r="UUL53" s="775">
        <f t="shared" si="10134"/>
        <v>0</v>
      </c>
      <c r="UUM53" s="775">
        <f t="shared" ref="UUM53" si="10135">IF(OR(UUK26&lt;$C$18,UUK26&gt;($C$18+9)),0,IF($F$2=1,IF($F$53&lt;(INDEX($G$33:$AJ$33,MATCH($E$18,$G$31:$AJ$31))),UUK$28,UUK$38),UUK$28))</f>
        <v>0</v>
      </c>
      <c r="UUN53" s="775">
        <f t="shared" ref="UUN53:UUO53" si="10136">IF(OR(UUL26&lt;$C$18,UUL26&gt;($C$18+9)),0,IF($F$2=1,IF($F$53&lt;(INDEX($G$33:$AJ$33,MATCH($E$18,$G$31:$AJ$31))),UUL$28,UUL$38),UUL$28))</f>
        <v>0</v>
      </c>
      <c r="UUO53" s="775">
        <f t="shared" si="10136"/>
        <v>0</v>
      </c>
      <c r="UUP53" s="775">
        <f t="shared" ref="UUP53" si="10137">IF(OR(UUN26&lt;$C$18,UUN26&gt;($C$18+9)),0,IF($F$2=1,IF($F$53&lt;(INDEX($G$33:$AJ$33,MATCH($E$18,$G$31:$AJ$31))),UUN$28,UUN$38),UUN$28))</f>
        <v>0</v>
      </c>
      <c r="UUQ53" s="775">
        <f t="shared" ref="UUQ53:UUR53" si="10138">IF(OR(UUO26&lt;$C$18,UUO26&gt;($C$18+9)),0,IF($F$2=1,IF($F$53&lt;(INDEX($G$33:$AJ$33,MATCH($E$18,$G$31:$AJ$31))),UUO$28,UUO$38),UUO$28))</f>
        <v>0</v>
      </c>
      <c r="UUR53" s="775">
        <f t="shared" si="10138"/>
        <v>0</v>
      </c>
      <c r="UUS53" s="775">
        <f t="shared" ref="UUS53" si="10139">IF(OR(UUQ26&lt;$C$18,UUQ26&gt;($C$18+9)),0,IF($F$2=1,IF($F$53&lt;(INDEX($G$33:$AJ$33,MATCH($E$18,$G$31:$AJ$31))),UUQ$28,UUQ$38),UUQ$28))</f>
        <v>0</v>
      </c>
      <c r="UUT53" s="775">
        <f t="shared" ref="UUT53:UUU53" si="10140">IF(OR(UUR26&lt;$C$18,UUR26&gt;($C$18+9)),0,IF($F$2=1,IF($F$53&lt;(INDEX($G$33:$AJ$33,MATCH($E$18,$G$31:$AJ$31))),UUR$28,UUR$38),UUR$28))</f>
        <v>0</v>
      </c>
      <c r="UUU53" s="775">
        <f t="shared" si="10140"/>
        <v>0</v>
      </c>
      <c r="UUV53" s="775">
        <f t="shared" ref="UUV53" si="10141">IF(OR(UUT26&lt;$C$18,UUT26&gt;($C$18+9)),0,IF($F$2=1,IF($F$53&lt;(INDEX($G$33:$AJ$33,MATCH($E$18,$G$31:$AJ$31))),UUT$28,UUT$38),UUT$28))</f>
        <v>0</v>
      </c>
      <c r="UUW53" s="775">
        <f t="shared" ref="UUW53:UUX53" si="10142">IF(OR(UUU26&lt;$C$18,UUU26&gt;($C$18+9)),0,IF($F$2=1,IF($F$53&lt;(INDEX($G$33:$AJ$33,MATCH($E$18,$G$31:$AJ$31))),UUU$28,UUU$38),UUU$28))</f>
        <v>0</v>
      </c>
      <c r="UUX53" s="775">
        <f t="shared" si="10142"/>
        <v>0</v>
      </c>
      <c r="UUY53" s="775">
        <f t="shared" ref="UUY53" si="10143">IF(OR(UUW26&lt;$C$18,UUW26&gt;($C$18+9)),0,IF($F$2=1,IF($F$53&lt;(INDEX($G$33:$AJ$33,MATCH($E$18,$G$31:$AJ$31))),UUW$28,UUW$38),UUW$28))</f>
        <v>0</v>
      </c>
      <c r="UUZ53" s="775">
        <f t="shared" ref="UUZ53:UVA53" si="10144">IF(OR(UUX26&lt;$C$18,UUX26&gt;($C$18+9)),0,IF($F$2=1,IF($F$53&lt;(INDEX($G$33:$AJ$33,MATCH($E$18,$G$31:$AJ$31))),UUX$28,UUX$38),UUX$28))</f>
        <v>0</v>
      </c>
      <c r="UVA53" s="775">
        <f t="shared" si="10144"/>
        <v>0</v>
      </c>
      <c r="UVB53" s="775">
        <f t="shared" ref="UVB53" si="10145">IF(OR(UUZ26&lt;$C$18,UUZ26&gt;($C$18+9)),0,IF($F$2=1,IF($F$53&lt;(INDEX($G$33:$AJ$33,MATCH($E$18,$G$31:$AJ$31))),UUZ$28,UUZ$38),UUZ$28))</f>
        <v>0</v>
      </c>
      <c r="UVC53" s="775">
        <f t="shared" ref="UVC53:UVD53" si="10146">IF(OR(UVA26&lt;$C$18,UVA26&gt;($C$18+9)),0,IF($F$2=1,IF($F$53&lt;(INDEX($G$33:$AJ$33,MATCH($E$18,$G$31:$AJ$31))),UVA$28,UVA$38),UVA$28))</f>
        <v>0</v>
      </c>
      <c r="UVD53" s="775">
        <f t="shared" si="10146"/>
        <v>0</v>
      </c>
      <c r="UVE53" s="775">
        <f t="shared" ref="UVE53" si="10147">IF(OR(UVC26&lt;$C$18,UVC26&gt;($C$18+9)),0,IF($F$2=1,IF($F$53&lt;(INDEX($G$33:$AJ$33,MATCH($E$18,$G$31:$AJ$31))),UVC$28,UVC$38),UVC$28))</f>
        <v>0</v>
      </c>
      <c r="UVF53" s="775">
        <f t="shared" ref="UVF53:UVG53" si="10148">IF(OR(UVD26&lt;$C$18,UVD26&gt;($C$18+9)),0,IF($F$2=1,IF($F$53&lt;(INDEX($G$33:$AJ$33,MATCH($E$18,$G$31:$AJ$31))),UVD$28,UVD$38),UVD$28))</f>
        <v>0</v>
      </c>
      <c r="UVG53" s="775">
        <f t="shared" si="10148"/>
        <v>0</v>
      </c>
      <c r="UVH53" s="775">
        <f t="shared" ref="UVH53" si="10149">IF(OR(UVF26&lt;$C$18,UVF26&gt;($C$18+9)),0,IF($F$2=1,IF($F$53&lt;(INDEX($G$33:$AJ$33,MATCH($E$18,$G$31:$AJ$31))),UVF$28,UVF$38),UVF$28))</f>
        <v>0</v>
      </c>
      <c r="UVI53" s="775">
        <f t="shared" ref="UVI53:UVJ53" si="10150">IF(OR(UVG26&lt;$C$18,UVG26&gt;($C$18+9)),0,IF($F$2=1,IF($F$53&lt;(INDEX($G$33:$AJ$33,MATCH($E$18,$G$31:$AJ$31))),UVG$28,UVG$38),UVG$28))</f>
        <v>0</v>
      </c>
      <c r="UVJ53" s="775">
        <f t="shared" si="10150"/>
        <v>0</v>
      </c>
      <c r="UVK53" s="775">
        <f t="shared" ref="UVK53" si="10151">IF(OR(UVI26&lt;$C$18,UVI26&gt;($C$18+9)),0,IF($F$2=1,IF($F$53&lt;(INDEX($G$33:$AJ$33,MATCH($E$18,$G$31:$AJ$31))),UVI$28,UVI$38),UVI$28))</f>
        <v>0</v>
      </c>
      <c r="UVL53" s="775">
        <f t="shared" ref="UVL53:UVM53" si="10152">IF(OR(UVJ26&lt;$C$18,UVJ26&gt;($C$18+9)),0,IF($F$2=1,IF($F$53&lt;(INDEX($G$33:$AJ$33,MATCH($E$18,$G$31:$AJ$31))),UVJ$28,UVJ$38),UVJ$28))</f>
        <v>0</v>
      </c>
      <c r="UVM53" s="775">
        <f t="shared" si="10152"/>
        <v>0</v>
      </c>
      <c r="UVN53" s="775">
        <f t="shared" ref="UVN53" si="10153">IF(OR(UVL26&lt;$C$18,UVL26&gt;($C$18+9)),0,IF($F$2=1,IF($F$53&lt;(INDEX($G$33:$AJ$33,MATCH($E$18,$G$31:$AJ$31))),UVL$28,UVL$38),UVL$28))</f>
        <v>0</v>
      </c>
      <c r="UVO53" s="775">
        <f t="shared" ref="UVO53:UVP53" si="10154">IF(OR(UVM26&lt;$C$18,UVM26&gt;($C$18+9)),0,IF($F$2=1,IF($F$53&lt;(INDEX($G$33:$AJ$33,MATCH($E$18,$G$31:$AJ$31))),UVM$28,UVM$38),UVM$28))</f>
        <v>0</v>
      </c>
      <c r="UVP53" s="775">
        <f t="shared" si="10154"/>
        <v>0</v>
      </c>
      <c r="UVQ53" s="775">
        <f t="shared" ref="UVQ53" si="10155">IF(OR(UVO26&lt;$C$18,UVO26&gt;($C$18+9)),0,IF($F$2=1,IF($F$53&lt;(INDEX($G$33:$AJ$33,MATCH($E$18,$G$31:$AJ$31))),UVO$28,UVO$38),UVO$28))</f>
        <v>0</v>
      </c>
      <c r="UVR53" s="775">
        <f t="shared" ref="UVR53:UVS53" si="10156">IF(OR(UVP26&lt;$C$18,UVP26&gt;($C$18+9)),0,IF($F$2=1,IF($F$53&lt;(INDEX($G$33:$AJ$33,MATCH($E$18,$G$31:$AJ$31))),UVP$28,UVP$38),UVP$28))</f>
        <v>0</v>
      </c>
      <c r="UVS53" s="775">
        <f t="shared" si="10156"/>
        <v>0</v>
      </c>
      <c r="UVT53" s="775">
        <f t="shared" ref="UVT53" si="10157">IF(OR(UVR26&lt;$C$18,UVR26&gt;($C$18+9)),0,IF($F$2=1,IF($F$53&lt;(INDEX($G$33:$AJ$33,MATCH($E$18,$G$31:$AJ$31))),UVR$28,UVR$38),UVR$28))</f>
        <v>0</v>
      </c>
      <c r="UVU53" s="775">
        <f t="shared" ref="UVU53:UVV53" si="10158">IF(OR(UVS26&lt;$C$18,UVS26&gt;($C$18+9)),0,IF($F$2=1,IF($F$53&lt;(INDEX($G$33:$AJ$33,MATCH($E$18,$G$31:$AJ$31))),UVS$28,UVS$38),UVS$28))</f>
        <v>0</v>
      </c>
      <c r="UVV53" s="775">
        <f t="shared" si="10158"/>
        <v>0</v>
      </c>
      <c r="UVW53" s="775">
        <f t="shared" ref="UVW53" si="10159">IF(OR(UVU26&lt;$C$18,UVU26&gt;($C$18+9)),0,IF($F$2=1,IF($F$53&lt;(INDEX($G$33:$AJ$33,MATCH($E$18,$G$31:$AJ$31))),UVU$28,UVU$38),UVU$28))</f>
        <v>0</v>
      </c>
      <c r="UVX53" s="775">
        <f t="shared" ref="UVX53:UVY53" si="10160">IF(OR(UVV26&lt;$C$18,UVV26&gt;($C$18+9)),0,IF($F$2=1,IF($F$53&lt;(INDEX($G$33:$AJ$33,MATCH($E$18,$G$31:$AJ$31))),UVV$28,UVV$38),UVV$28))</f>
        <v>0</v>
      </c>
      <c r="UVY53" s="775">
        <f t="shared" si="10160"/>
        <v>0</v>
      </c>
      <c r="UVZ53" s="775">
        <f t="shared" ref="UVZ53" si="10161">IF(OR(UVX26&lt;$C$18,UVX26&gt;($C$18+9)),0,IF($F$2=1,IF($F$53&lt;(INDEX($G$33:$AJ$33,MATCH($E$18,$G$31:$AJ$31))),UVX$28,UVX$38),UVX$28))</f>
        <v>0</v>
      </c>
      <c r="UWA53" s="775">
        <f t="shared" ref="UWA53:UWB53" si="10162">IF(OR(UVY26&lt;$C$18,UVY26&gt;($C$18+9)),0,IF($F$2=1,IF($F$53&lt;(INDEX($G$33:$AJ$33,MATCH($E$18,$G$31:$AJ$31))),UVY$28,UVY$38),UVY$28))</f>
        <v>0</v>
      </c>
      <c r="UWB53" s="775">
        <f t="shared" si="10162"/>
        <v>0</v>
      </c>
      <c r="UWC53" s="775">
        <f t="shared" ref="UWC53" si="10163">IF(OR(UWA26&lt;$C$18,UWA26&gt;($C$18+9)),0,IF($F$2=1,IF($F$53&lt;(INDEX($G$33:$AJ$33,MATCH($E$18,$G$31:$AJ$31))),UWA$28,UWA$38),UWA$28))</f>
        <v>0</v>
      </c>
      <c r="UWD53" s="775">
        <f t="shared" ref="UWD53:UWE53" si="10164">IF(OR(UWB26&lt;$C$18,UWB26&gt;($C$18+9)),0,IF($F$2=1,IF($F$53&lt;(INDEX($G$33:$AJ$33,MATCH($E$18,$G$31:$AJ$31))),UWB$28,UWB$38),UWB$28))</f>
        <v>0</v>
      </c>
      <c r="UWE53" s="775">
        <f t="shared" si="10164"/>
        <v>0</v>
      </c>
      <c r="UWF53" s="775">
        <f t="shared" ref="UWF53" si="10165">IF(OR(UWD26&lt;$C$18,UWD26&gt;($C$18+9)),0,IF($F$2=1,IF($F$53&lt;(INDEX($G$33:$AJ$33,MATCH($E$18,$G$31:$AJ$31))),UWD$28,UWD$38),UWD$28))</f>
        <v>0</v>
      </c>
      <c r="UWG53" s="775">
        <f t="shared" ref="UWG53:UWH53" si="10166">IF(OR(UWE26&lt;$C$18,UWE26&gt;($C$18+9)),0,IF($F$2=1,IF($F$53&lt;(INDEX($G$33:$AJ$33,MATCH($E$18,$G$31:$AJ$31))),UWE$28,UWE$38),UWE$28))</f>
        <v>0</v>
      </c>
      <c r="UWH53" s="775">
        <f t="shared" si="10166"/>
        <v>0</v>
      </c>
      <c r="UWI53" s="775">
        <f t="shared" ref="UWI53" si="10167">IF(OR(UWG26&lt;$C$18,UWG26&gt;($C$18+9)),0,IF($F$2=1,IF($F$53&lt;(INDEX($G$33:$AJ$33,MATCH($E$18,$G$31:$AJ$31))),UWG$28,UWG$38),UWG$28))</f>
        <v>0</v>
      </c>
      <c r="UWJ53" s="775">
        <f t="shared" ref="UWJ53:UWK53" si="10168">IF(OR(UWH26&lt;$C$18,UWH26&gt;($C$18+9)),0,IF($F$2=1,IF($F$53&lt;(INDEX($G$33:$AJ$33,MATCH($E$18,$G$31:$AJ$31))),UWH$28,UWH$38),UWH$28))</f>
        <v>0</v>
      </c>
      <c r="UWK53" s="775">
        <f t="shared" si="10168"/>
        <v>0</v>
      </c>
      <c r="UWL53" s="775">
        <f t="shared" ref="UWL53" si="10169">IF(OR(UWJ26&lt;$C$18,UWJ26&gt;($C$18+9)),0,IF($F$2=1,IF($F$53&lt;(INDEX($G$33:$AJ$33,MATCH($E$18,$G$31:$AJ$31))),UWJ$28,UWJ$38),UWJ$28))</f>
        <v>0</v>
      </c>
      <c r="UWM53" s="775">
        <f t="shared" ref="UWM53:UWN53" si="10170">IF(OR(UWK26&lt;$C$18,UWK26&gt;($C$18+9)),0,IF($F$2=1,IF($F$53&lt;(INDEX($G$33:$AJ$33,MATCH($E$18,$G$31:$AJ$31))),UWK$28,UWK$38),UWK$28))</f>
        <v>0</v>
      </c>
      <c r="UWN53" s="775">
        <f t="shared" si="10170"/>
        <v>0</v>
      </c>
      <c r="UWO53" s="775">
        <f t="shared" ref="UWO53" si="10171">IF(OR(UWM26&lt;$C$18,UWM26&gt;($C$18+9)),0,IF($F$2=1,IF($F$53&lt;(INDEX($G$33:$AJ$33,MATCH($E$18,$G$31:$AJ$31))),UWM$28,UWM$38),UWM$28))</f>
        <v>0</v>
      </c>
      <c r="UWP53" s="775">
        <f t="shared" ref="UWP53:UWQ53" si="10172">IF(OR(UWN26&lt;$C$18,UWN26&gt;($C$18+9)),0,IF($F$2=1,IF($F$53&lt;(INDEX($G$33:$AJ$33,MATCH($E$18,$G$31:$AJ$31))),UWN$28,UWN$38),UWN$28))</f>
        <v>0</v>
      </c>
      <c r="UWQ53" s="775">
        <f t="shared" si="10172"/>
        <v>0</v>
      </c>
      <c r="UWR53" s="775">
        <f t="shared" ref="UWR53" si="10173">IF(OR(UWP26&lt;$C$18,UWP26&gt;($C$18+9)),0,IF($F$2=1,IF($F$53&lt;(INDEX($G$33:$AJ$33,MATCH($E$18,$G$31:$AJ$31))),UWP$28,UWP$38),UWP$28))</f>
        <v>0</v>
      </c>
      <c r="UWS53" s="775">
        <f t="shared" ref="UWS53:UWT53" si="10174">IF(OR(UWQ26&lt;$C$18,UWQ26&gt;($C$18+9)),0,IF($F$2=1,IF($F$53&lt;(INDEX($G$33:$AJ$33,MATCH($E$18,$G$31:$AJ$31))),UWQ$28,UWQ$38),UWQ$28))</f>
        <v>0</v>
      </c>
      <c r="UWT53" s="775">
        <f t="shared" si="10174"/>
        <v>0</v>
      </c>
      <c r="UWU53" s="775">
        <f t="shared" ref="UWU53" si="10175">IF(OR(UWS26&lt;$C$18,UWS26&gt;($C$18+9)),0,IF($F$2=1,IF($F$53&lt;(INDEX($G$33:$AJ$33,MATCH($E$18,$G$31:$AJ$31))),UWS$28,UWS$38),UWS$28))</f>
        <v>0</v>
      </c>
      <c r="UWV53" s="775">
        <f t="shared" ref="UWV53:UWW53" si="10176">IF(OR(UWT26&lt;$C$18,UWT26&gt;($C$18+9)),0,IF($F$2=1,IF($F$53&lt;(INDEX($G$33:$AJ$33,MATCH($E$18,$G$31:$AJ$31))),UWT$28,UWT$38),UWT$28))</f>
        <v>0</v>
      </c>
      <c r="UWW53" s="775">
        <f t="shared" si="10176"/>
        <v>0</v>
      </c>
      <c r="UWX53" s="775">
        <f t="shared" ref="UWX53" si="10177">IF(OR(UWV26&lt;$C$18,UWV26&gt;($C$18+9)),0,IF($F$2=1,IF($F$53&lt;(INDEX($G$33:$AJ$33,MATCH($E$18,$G$31:$AJ$31))),UWV$28,UWV$38),UWV$28))</f>
        <v>0</v>
      </c>
      <c r="UWY53" s="775">
        <f t="shared" ref="UWY53:UWZ53" si="10178">IF(OR(UWW26&lt;$C$18,UWW26&gt;($C$18+9)),0,IF($F$2=1,IF($F$53&lt;(INDEX($G$33:$AJ$33,MATCH($E$18,$G$31:$AJ$31))),UWW$28,UWW$38),UWW$28))</f>
        <v>0</v>
      </c>
      <c r="UWZ53" s="775">
        <f t="shared" si="10178"/>
        <v>0</v>
      </c>
      <c r="UXA53" s="775">
        <f t="shared" ref="UXA53" si="10179">IF(OR(UWY26&lt;$C$18,UWY26&gt;($C$18+9)),0,IF($F$2=1,IF($F$53&lt;(INDEX($G$33:$AJ$33,MATCH($E$18,$G$31:$AJ$31))),UWY$28,UWY$38),UWY$28))</f>
        <v>0</v>
      </c>
      <c r="UXB53" s="775">
        <f t="shared" ref="UXB53:UXC53" si="10180">IF(OR(UWZ26&lt;$C$18,UWZ26&gt;($C$18+9)),0,IF($F$2=1,IF($F$53&lt;(INDEX($G$33:$AJ$33,MATCH($E$18,$G$31:$AJ$31))),UWZ$28,UWZ$38),UWZ$28))</f>
        <v>0</v>
      </c>
      <c r="UXC53" s="775">
        <f t="shared" si="10180"/>
        <v>0</v>
      </c>
      <c r="UXD53" s="775">
        <f t="shared" ref="UXD53" si="10181">IF(OR(UXB26&lt;$C$18,UXB26&gt;($C$18+9)),0,IF($F$2=1,IF($F$53&lt;(INDEX($G$33:$AJ$33,MATCH($E$18,$G$31:$AJ$31))),UXB$28,UXB$38),UXB$28))</f>
        <v>0</v>
      </c>
      <c r="UXE53" s="775">
        <f t="shared" ref="UXE53:UXF53" si="10182">IF(OR(UXC26&lt;$C$18,UXC26&gt;($C$18+9)),0,IF($F$2=1,IF($F$53&lt;(INDEX($G$33:$AJ$33,MATCH($E$18,$G$31:$AJ$31))),UXC$28,UXC$38),UXC$28))</f>
        <v>0</v>
      </c>
      <c r="UXF53" s="775">
        <f t="shared" si="10182"/>
        <v>0</v>
      </c>
      <c r="UXG53" s="775">
        <f t="shared" ref="UXG53" si="10183">IF(OR(UXE26&lt;$C$18,UXE26&gt;($C$18+9)),0,IF($F$2=1,IF($F$53&lt;(INDEX($G$33:$AJ$33,MATCH($E$18,$G$31:$AJ$31))),UXE$28,UXE$38),UXE$28))</f>
        <v>0</v>
      </c>
      <c r="UXH53" s="775">
        <f t="shared" ref="UXH53:UXI53" si="10184">IF(OR(UXF26&lt;$C$18,UXF26&gt;($C$18+9)),0,IF($F$2=1,IF($F$53&lt;(INDEX($G$33:$AJ$33,MATCH($E$18,$G$31:$AJ$31))),UXF$28,UXF$38),UXF$28))</f>
        <v>0</v>
      </c>
      <c r="UXI53" s="775">
        <f t="shared" si="10184"/>
        <v>0</v>
      </c>
      <c r="UXJ53" s="775">
        <f t="shared" ref="UXJ53" si="10185">IF(OR(UXH26&lt;$C$18,UXH26&gt;($C$18+9)),0,IF($F$2=1,IF($F$53&lt;(INDEX($G$33:$AJ$33,MATCH($E$18,$G$31:$AJ$31))),UXH$28,UXH$38),UXH$28))</f>
        <v>0</v>
      </c>
      <c r="UXK53" s="775">
        <f t="shared" ref="UXK53:UXL53" si="10186">IF(OR(UXI26&lt;$C$18,UXI26&gt;($C$18+9)),0,IF($F$2=1,IF($F$53&lt;(INDEX($G$33:$AJ$33,MATCH($E$18,$G$31:$AJ$31))),UXI$28,UXI$38),UXI$28))</f>
        <v>0</v>
      </c>
      <c r="UXL53" s="775">
        <f t="shared" si="10186"/>
        <v>0</v>
      </c>
      <c r="UXM53" s="775">
        <f t="shared" ref="UXM53" si="10187">IF(OR(UXK26&lt;$C$18,UXK26&gt;($C$18+9)),0,IF($F$2=1,IF($F$53&lt;(INDEX($G$33:$AJ$33,MATCH($E$18,$G$31:$AJ$31))),UXK$28,UXK$38),UXK$28))</f>
        <v>0</v>
      </c>
      <c r="UXN53" s="775">
        <f t="shared" ref="UXN53:UXO53" si="10188">IF(OR(UXL26&lt;$C$18,UXL26&gt;($C$18+9)),0,IF($F$2=1,IF($F$53&lt;(INDEX($G$33:$AJ$33,MATCH($E$18,$G$31:$AJ$31))),UXL$28,UXL$38),UXL$28))</f>
        <v>0</v>
      </c>
      <c r="UXO53" s="775">
        <f t="shared" si="10188"/>
        <v>0</v>
      </c>
      <c r="UXP53" s="775">
        <f t="shared" ref="UXP53" si="10189">IF(OR(UXN26&lt;$C$18,UXN26&gt;($C$18+9)),0,IF($F$2=1,IF($F$53&lt;(INDEX($G$33:$AJ$33,MATCH($E$18,$G$31:$AJ$31))),UXN$28,UXN$38),UXN$28))</f>
        <v>0</v>
      </c>
      <c r="UXQ53" s="775">
        <f t="shared" ref="UXQ53:UXR53" si="10190">IF(OR(UXO26&lt;$C$18,UXO26&gt;($C$18+9)),0,IF($F$2=1,IF($F$53&lt;(INDEX($G$33:$AJ$33,MATCH($E$18,$G$31:$AJ$31))),UXO$28,UXO$38),UXO$28))</f>
        <v>0</v>
      </c>
      <c r="UXR53" s="775">
        <f t="shared" si="10190"/>
        <v>0</v>
      </c>
      <c r="UXS53" s="775">
        <f t="shared" ref="UXS53" si="10191">IF(OR(UXQ26&lt;$C$18,UXQ26&gt;($C$18+9)),0,IF($F$2=1,IF($F$53&lt;(INDEX($G$33:$AJ$33,MATCH($E$18,$G$31:$AJ$31))),UXQ$28,UXQ$38),UXQ$28))</f>
        <v>0</v>
      </c>
      <c r="UXT53" s="775">
        <f t="shared" ref="UXT53:UXU53" si="10192">IF(OR(UXR26&lt;$C$18,UXR26&gt;($C$18+9)),0,IF($F$2=1,IF($F$53&lt;(INDEX($G$33:$AJ$33,MATCH($E$18,$G$31:$AJ$31))),UXR$28,UXR$38),UXR$28))</f>
        <v>0</v>
      </c>
      <c r="UXU53" s="775">
        <f t="shared" si="10192"/>
        <v>0</v>
      </c>
      <c r="UXV53" s="775">
        <f t="shared" ref="UXV53" si="10193">IF(OR(UXT26&lt;$C$18,UXT26&gt;($C$18+9)),0,IF($F$2=1,IF($F$53&lt;(INDEX($G$33:$AJ$33,MATCH($E$18,$G$31:$AJ$31))),UXT$28,UXT$38),UXT$28))</f>
        <v>0</v>
      </c>
      <c r="UXW53" s="775">
        <f t="shared" ref="UXW53:UXX53" si="10194">IF(OR(UXU26&lt;$C$18,UXU26&gt;($C$18+9)),0,IF($F$2=1,IF($F$53&lt;(INDEX($G$33:$AJ$33,MATCH($E$18,$G$31:$AJ$31))),UXU$28,UXU$38),UXU$28))</f>
        <v>0</v>
      </c>
      <c r="UXX53" s="775">
        <f t="shared" si="10194"/>
        <v>0</v>
      </c>
      <c r="UXY53" s="775">
        <f t="shared" ref="UXY53" si="10195">IF(OR(UXW26&lt;$C$18,UXW26&gt;($C$18+9)),0,IF($F$2=1,IF($F$53&lt;(INDEX($G$33:$AJ$33,MATCH($E$18,$G$31:$AJ$31))),UXW$28,UXW$38),UXW$28))</f>
        <v>0</v>
      </c>
      <c r="UXZ53" s="775">
        <f t="shared" ref="UXZ53:UYA53" si="10196">IF(OR(UXX26&lt;$C$18,UXX26&gt;($C$18+9)),0,IF($F$2=1,IF($F$53&lt;(INDEX($G$33:$AJ$33,MATCH($E$18,$G$31:$AJ$31))),UXX$28,UXX$38),UXX$28))</f>
        <v>0</v>
      </c>
      <c r="UYA53" s="775">
        <f t="shared" si="10196"/>
        <v>0</v>
      </c>
      <c r="UYB53" s="775">
        <f t="shared" ref="UYB53" si="10197">IF(OR(UXZ26&lt;$C$18,UXZ26&gt;($C$18+9)),0,IF($F$2=1,IF($F$53&lt;(INDEX($G$33:$AJ$33,MATCH($E$18,$G$31:$AJ$31))),UXZ$28,UXZ$38),UXZ$28))</f>
        <v>0</v>
      </c>
      <c r="UYC53" s="775">
        <f t="shared" ref="UYC53:UYD53" si="10198">IF(OR(UYA26&lt;$C$18,UYA26&gt;($C$18+9)),0,IF($F$2=1,IF($F$53&lt;(INDEX($G$33:$AJ$33,MATCH($E$18,$G$31:$AJ$31))),UYA$28,UYA$38),UYA$28))</f>
        <v>0</v>
      </c>
      <c r="UYD53" s="775">
        <f t="shared" si="10198"/>
        <v>0</v>
      </c>
      <c r="UYE53" s="775">
        <f t="shared" ref="UYE53" si="10199">IF(OR(UYC26&lt;$C$18,UYC26&gt;($C$18+9)),0,IF($F$2=1,IF($F$53&lt;(INDEX($G$33:$AJ$33,MATCH($E$18,$G$31:$AJ$31))),UYC$28,UYC$38),UYC$28))</f>
        <v>0</v>
      </c>
      <c r="UYF53" s="775">
        <f t="shared" ref="UYF53:UYG53" si="10200">IF(OR(UYD26&lt;$C$18,UYD26&gt;($C$18+9)),0,IF($F$2=1,IF($F$53&lt;(INDEX($G$33:$AJ$33,MATCH($E$18,$G$31:$AJ$31))),UYD$28,UYD$38),UYD$28))</f>
        <v>0</v>
      </c>
      <c r="UYG53" s="775">
        <f t="shared" si="10200"/>
        <v>0</v>
      </c>
      <c r="UYH53" s="775">
        <f t="shared" ref="UYH53" si="10201">IF(OR(UYF26&lt;$C$18,UYF26&gt;($C$18+9)),0,IF($F$2=1,IF($F$53&lt;(INDEX($G$33:$AJ$33,MATCH($E$18,$G$31:$AJ$31))),UYF$28,UYF$38),UYF$28))</f>
        <v>0</v>
      </c>
      <c r="UYI53" s="775">
        <f t="shared" ref="UYI53:UYJ53" si="10202">IF(OR(UYG26&lt;$C$18,UYG26&gt;($C$18+9)),0,IF($F$2=1,IF($F$53&lt;(INDEX($G$33:$AJ$33,MATCH($E$18,$G$31:$AJ$31))),UYG$28,UYG$38),UYG$28))</f>
        <v>0</v>
      </c>
      <c r="UYJ53" s="775">
        <f t="shared" si="10202"/>
        <v>0</v>
      </c>
      <c r="UYK53" s="775">
        <f t="shared" ref="UYK53" si="10203">IF(OR(UYI26&lt;$C$18,UYI26&gt;($C$18+9)),0,IF($F$2=1,IF($F$53&lt;(INDEX($G$33:$AJ$33,MATCH($E$18,$G$31:$AJ$31))),UYI$28,UYI$38),UYI$28))</f>
        <v>0</v>
      </c>
      <c r="UYL53" s="775">
        <f t="shared" ref="UYL53:UYM53" si="10204">IF(OR(UYJ26&lt;$C$18,UYJ26&gt;($C$18+9)),0,IF($F$2=1,IF($F$53&lt;(INDEX($G$33:$AJ$33,MATCH($E$18,$G$31:$AJ$31))),UYJ$28,UYJ$38),UYJ$28))</f>
        <v>0</v>
      </c>
      <c r="UYM53" s="775">
        <f t="shared" si="10204"/>
        <v>0</v>
      </c>
      <c r="UYN53" s="775">
        <f t="shared" ref="UYN53" si="10205">IF(OR(UYL26&lt;$C$18,UYL26&gt;($C$18+9)),0,IF($F$2=1,IF($F$53&lt;(INDEX($G$33:$AJ$33,MATCH($E$18,$G$31:$AJ$31))),UYL$28,UYL$38),UYL$28))</f>
        <v>0</v>
      </c>
      <c r="UYO53" s="775">
        <f t="shared" ref="UYO53:UYP53" si="10206">IF(OR(UYM26&lt;$C$18,UYM26&gt;($C$18+9)),0,IF($F$2=1,IF($F$53&lt;(INDEX($G$33:$AJ$33,MATCH($E$18,$G$31:$AJ$31))),UYM$28,UYM$38),UYM$28))</f>
        <v>0</v>
      </c>
      <c r="UYP53" s="775">
        <f t="shared" si="10206"/>
        <v>0</v>
      </c>
      <c r="UYQ53" s="775">
        <f t="shared" ref="UYQ53" si="10207">IF(OR(UYO26&lt;$C$18,UYO26&gt;($C$18+9)),0,IF($F$2=1,IF($F$53&lt;(INDEX($G$33:$AJ$33,MATCH($E$18,$G$31:$AJ$31))),UYO$28,UYO$38),UYO$28))</f>
        <v>0</v>
      </c>
      <c r="UYR53" s="775">
        <f t="shared" ref="UYR53:UYS53" si="10208">IF(OR(UYP26&lt;$C$18,UYP26&gt;($C$18+9)),0,IF($F$2=1,IF($F$53&lt;(INDEX($G$33:$AJ$33,MATCH($E$18,$G$31:$AJ$31))),UYP$28,UYP$38),UYP$28))</f>
        <v>0</v>
      </c>
      <c r="UYS53" s="775">
        <f t="shared" si="10208"/>
        <v>0</v>
      </c>
      <c r="UYT53" s="775">
        <f t="shared" ref="UYT53" si="10209">IF(OR(UYR26&lt;$C$18,UYR26&gt;($C$18+9)),0,IF($F$2=1,IF($F$53&lt;(INDEX($G$33:$AJ$33,MATCH($E$18,$G$31:$AJ$31))),UYR$28,UYR$38),UYR$28))</f>
        <v>0</v>
      </c>
      <c r="UYU53" s="775">
        <f t="shared" ref="UYU53:UYV53" si="10210">IF(OR(UYS26&lt;$C$18,UYS26&gt;($C$18+9)),0,IF($F$2=1,IF($F$53&lt;(INDEX($G$33:$AJ$33,MATCH($E$18,$G$31:$AJ$31))),UYS$28,UYS$38),UYS$28))</f>
        <v>0</v>
      </c>
      <c r="UYV53" s="775">
        <f t="shared" si="10210"/>
        <v>0</v>
      </c>
      <c r="UYW53" s="775">
        <f t="shared" ref="UYW53" si="10211">IF(OR(UYU26&lt;$C$18,UYU26&gt;($C$18+9)),0,IF($F$2=1,IF($F$53&lt;(INDEX($G$33:$AJ$33,MATCH($E$18,$G$31:$AJ$31))),UYU$28,UYU$38),UYU$28))</f>
        <v>0</v>
      </c>
      <c r="UYX53" s="775">
        <f t="shared" ref="UYX53:UYY53" si="10212">IF(OR(UYV26&lt;$C$18,UYV26&gt;($C$18+9)),0,IF($F$2=1,IF($F$53&lt;(INDEX($G$33:$AJ$33,MATCH($E$18,$G$31:$AJ$31))),UYV$28,UYV$38),UYV$28))</f>
        <v>0</v>
      </c>
      <c r="UYY53" s="775">
        <f t="shared" si="10212"/>
        <v>0</v>
      </c>
      <c r="UYZ53" s="775">
        <f t="shared" ref="UYZ53" si="10213">IF(OR(UYX26&lt;$C$18,UYX26&gt;($C$18+9)),0,IF($F$2=1,IF($F$53&lt;(INDEX($G$33:$AJ$33,MATCH($E$18,$G$31:$AJ$31))),UYX$28,UYX$38),UYX$28))</f>
        <v>0</v>
      </c>
      <c r="UZA53" s="775">
        <f t="shared" ref="UZA53:UZB53" si="10214">IF(OR(UYY26&lt;$C$18,UYY26&gt;($C$18+9)),0,IF($F$2=1,IF($F$53&lt;(INDEX($G$33:$AJ$33,MATCH($E$18,$G$31:$AJ$31))),UYY$28,UYY$38),UYY$28))</f>
        <v>0</v>
      </c>
      <c r="UZB53" s="775">
        <f t="shared" si="10214"/>
        <v>0</v>
      </c>
      <c r="UZC53" s="775">
        <f t="shared" ref="UZC53" si="10215">IF(OR(UZA26&lt;$C$18,UZA26&gt;($C$18+9)),0,IF($F$2=1,IF($F$53&lt;(INDEX($G$33:$AJ$33,MATCH($E$18,$G$31:$AJ$31))),UZA$28,UZA$38),UZA$28))</f>
        <v>0</v>
      </c>
      <c r="UZD53" s="775">
        <f t="shared" ref="UZD53:UZE53" si="10216">IF(OR(UZB26&lt;$C$18,UZB26&gt;($C$18+9)),0,IF($F$2=1,IF($F$53&lt;(INDEX($G$33:$AJ$33,MATCH($E$18,$G$31:$AJ$31))),UZB$28,UZB$38),UZB$28))</f>
        <v>0</v>
      </c>
      <c r="UZE53" s="775">
        <f t="shared" si="10216"/>
        <v>0</v>
      </c>
      <c r="UZF53" s="775">
        <f t="shared" ref="UZF53" si="10217">IF(OR(UZD26&lt;$C$18,UZD26&gt;($C$18+9)),0,IF($F$2=1,IF($F$53&lt;(INDEX($G$33:$AJ$33,MATCH($E$18,$G$31:$AJ$31))),UZD$28,UZD$38),UZD$28))</f>
        <v>0</v>
      </c>
      <c r="UZG53" s="775">
        <f t="shared" ref="UZG53:UZH53" si="10218">IF(OR(UZE26&lt;$C$18,UZE26&gt;($C$18+9)),0,IF($F$2=1,IF($F$53&lt;(INDEX($G$33:$AJ$33,MATCH($E$18,$G$31:$AJ$31))),UZE$28,UZE$38),UZE$28))</f>
        <v>0</v>
      </c>
      <c r="UZH53" s="775">
        <f t="shared" si="10218"/>
        <v>0</v>
      </c>
      <c r="UZI53" s="775">
        <f t="shared" ref="UZI53" si="10219">IF(OR(UZG26&lt;$C$18,UZG26&gt;($C$18+9)),0,IF($F$2=1,IF($F$53&lt;(INDEX($G$33:$AJ$33,MATCH($E$18,$G$31:$AJ$31))),UZG$28,UZG$38),UZG$28))</f>
        <v>0</v>
      </c>
      <c r="UZJ53" s="775">
        <f t="shared" ref="UZJ53:UZK53" si="10220">IF(OR(UZH26&lt;$C$18,UZH26&gt;($C$18+9)),0,IF($F$2=1,IF($F$53&lt;(INDEX($G$33:$AJ$33,MATCH($E$18,$G$31:$AJ$31))),UZH$28,UZH$38),UZH$28))</f>
        <v>0</v>
      </c>
      <c r="UZK53" s="775">
        <f t="shared" si="10220"/>
        <v>0</v>
      </c>
      <c r="UZL53" s="775">
        <f t="shared" ref="UZL53" si="10221">IF(OR(UZJ26&lt;$C$18,UZJ26&gt;($C$18+9)),0,IF($F$2=1,IF($F$53&lt;(INDEX($G$33:$AJ$33,MATCH($E$18,$G$31:$AJ$31))),UZJ$28,UZJ$38),UZJ$28))</f>
        <v>0</v>
      </c>
      <c r="UZM53" s="775">
        <f t="shared" ref="UZM53:UZN53" si="10222">IF(OR(UZK26&lt;$C$18,UZK26&gt;($C$18+9)),0,IF($F$2=1,IF($F$53&lt;(INDEX($G$33:$AJ$33,MATCH($E$18,$G$31:$AJ$31))),UZK$28,UZK$38),UZK$28))</f>
        <v>0</v>
      </c>
      <c r="UZN53" s="775">
        <f t="shared" si="10222"/>
        <v>0</v>
      </c>
      <c r="UZO53" s="775">
        <f t="shared" ref="UZO53" si="10223">IF(OR(UZM26&lt;$C$18,UZM26&gt;($C$18+9)),0,IF($F$2=1,IF($F$53&lt;(INDEX($G$33:$AJ$33,MATCH($E$18,$G$31:$AJ$31))),UZM$28,UZM$38),UZM$28))</f>
        <v>0</v>
      </c>
      <c r="UZP53" s="775">
        <f t="shared" ref="UZP53:UZQ53" si="10224">IF(OR(UZN26&lt;$C$18,UZN26&gt;($C$18+9)),0,IF($F$2=1,IF($F$53&lt;(INDEX($G$33:$AJ$33,MATCH($E$18,$G$31:$AJ$31))),UZN$28,UZN$38),UZN$28))</f>
        <v>0</v>
      </c>
      <c r="UZQ53" s="775">
        <f t="shared" si="10224"/>
        <v>0</v>
      </c>
      <c r="UZR53" s="775">
        <f t="shared" ref="UZR53" si="10225">IF(OR(UZP26&lt;$C$18,UZP26&gt;($C$18+9)),0,IF($F$2=1,IF($F$53&lt;(INDEX($G$33:$AJ$33,MATCH($E$18,$G$31:$AJ$31))),UZP$28,UZP$38),UZP$28))</f>
        <v>0</v>
      </c>
      <c r="UZS53" s="775">
        <f t="shared" ref="UZS53:UZT53" si="10226">IF(OR(UZQ26&lt;$C$18,UZQ26&gt;($C$18+9)),0,IF($F$2=1,IF($F$53&lt;(INDEX($G$33:$AJ$33,MATCH($E$18,$G$31:$AJ$31))),UZQ$28,UZQ$38),UZQ$28))</f>
        <v>0</v>
      </c>
      <c r="UZT53" s="775">
        <f t="shared" si="10226"/>
        <v>0</v>
      </c>
      <c r="UZU53" s="775">
        <f t="shared" ref="UZU53" si="10227">IF(OR(UZS26&lt;$C$18,UZS26&gt;($C$18+9)),0,IF($F$2=1,IF($F$53&lt;(INDEX($G$33:$AJ$33,MATCH($E$18,$G$31:$AJ$31))),UZS$28,UZS$38),UZS$28))</f>
        <v>0</v>
      </c>
      <c r="UZV53" s="775">
        <f t="shared" ref="UZV53:UZW53" si="10228">IF(OR(UZT26&lt;$C$18,UZT26&gt;($C$18+9)),0,IF($F$2=1,IF($F$53&lt;(INDEX($G$33:$AJ$33,MATCH($E$18,$G$31:$AJ$31))),UZT$28,UZT$38),UZT$28))</f>
        <v>0</v>
      </c>
      <c r="UZW53" s="775">
        <f t="shared" si="10228"/>
        <v>0</v>
      </c>
      <c r="UZX53" s="775">
        <f t="shared" ref="UZX53" si="10229">IF(OR(UZV26&lt;$C$18,UZV26&gt;($C$18+9)),0,IF($F$2=1,IF($F$53&lt;(INDEX($G$33:$AJ$33,MATCH($E$18,$G$31:$AJ$31))),UZV$28,UZV$38),UZV$28))</f>
        <v>0</v>
      </c>
      <c r="UZY53" s="775">
        <f t="shared" ref="UZY53:UZZ53" si="10230">IF(OR(UZW26&lt;$C$18,UZW26&gt;($C$18+9)),0,IF($F$2=1,IF($F$53&lt;(INDEX($G$33:$AJ$33,MATCH($E$18,$G$31:$AJ$31))),UZW$28,UZW$38),UZW$28))</f>
        <v>0</v>
      </c>
      <c r="UZZ53" s="775">
        <f t="shared" si="10230"/>
        <v>0</v>
      </c>
      <c r="VAA53" s="775">
        <f t="shared" ref="VAA53" si="10231">IF(OR(UZY26&lt;$C$18,UZY26&gt;($C$18+9)),0,IF($F$2=1,IF($F$53&lt;(INDEX($G$33:$AJ$33,MATCH($E$18,$G$31:$AJ$31))),UZY$28,UZY$38),UZY$28))</f>
        <v>0</v>
      </c>
      <c r="VAB53" s="775">
        <f t="shared" ref="VAB53:VAC53" si="10232">IF(OR(UZZ26&lt;$C$18,UZZ26&gt;($C$18+9)),0,IF($F$2=1,IF($F$53&lt;(INDEX($G$33:$AJ$33,MATCH($E$18,$G$31:$AJ$31))),UZZ$28,UZZ$38),UZZ$28))</f>
        <v>0</v>
      </c>
      <c r="VAC53" s="775">
        <f t="shared" si="10232"/>
        <v>0</v>
      </c>
      <c r="VAD53" s="775">
        <f t="shared" ref="VAD53" si="10233">IF(OR(VAB26&lt;$C$18,VAB26&gt;($C$18+9)),0,IF($F$2=1,IF($F$53&lt;(INDEX($G$33:$AJ$33,MATCH($E$18,$G$31:$AJ$31))),VAB$28,VAB$38),VAB$28))</f>
        <v>0</v>
      </c>
      <c r="VAE53" s="775">
        <f t="shared" ref="VAE53:VAF53" si="10234">IF(OR(VAC26&lt;$C$18,VAC26&gt;($C$18+9)),0,IF($F$2=1,IF($F$53&lt;(INDEX($G$33:$AJ$33,MATCH($E$18,$G$31:$AJ$31))),VAC$28,VAC$38),VAC$28))</f>
        <v>0</v>
      </c>
      <c r="VAF53" s="775">
        <f t="shared" si="10234"/>
        <v>0</v>
      </c>
      <c r="VAG53" s="775">
        <f t="shared" ref="VAG53" si="10235">IF(OR(VAE26&lt;$C$18,VAE26&gt;($C$18+9)),0,IF($F$2=1,IF($F$53&lt;(INDEX($G$33:$AJ$33,MATCH($E$18,$G$31:$AJ$31))),VAE$28,VAE$38),VAE$28))</f>
        <v>0</v>
      </c>
      <c r="VAH53" s="775">
        <f t="shared" ref="VAH53:VAI53" si="10236">IF(OR(VAF26&lt;$C$18,VAF26&gt;($C$18+9)),0,IF($F$2=1,IF($F$53&lt;(INDEX($G$33:$AJ$33,MATCH($E$18,$G$31:$AJ$31))),VAF$28,VAF$38),VAF$28))</f>
        <v>0</v>
      </c>
      <c r="VAI53" s="775">
        <f t="shared" si="10236"/>
        <v>0</v>
      </c>
      <c r="VAJ53" s="775">
        <f t="shared" ref="VAJ53" si="10237">IF(OR(VAH26&lt;$C$18,VAH26&gt;($C$18+9)),0,IF($F$2=1,IF($F$53&lt;(INDEX($G$33:$AJ$33,MATCH($E$18,$G$31:$AJ$31))),VAH$28,VAH$38),VAH$28))</f>
        <v>0</v>
      </c>
      <c r="VAK53" s="775">
        <f t="shared" ref="VAK53:VAL53" si="10238">IF(OR(VAI26&lt;$C$18,VAI26&gt;($C$18+9)),0,IF($F$2=1,IF($F$53&lt;(INDEX($G$33:$AJ$33,MATCH($E$18,$G$31:$AJ$31))),VAI$28,VAI$38),VAI$28))</f>
        <v>0</v>
      </c>
      <c r="VAL53" s="775">
        <f t="shared" si="10238"/>
        <v>0</v>
      </c>
      <c r="VAM53" s="775">
        <f t="shared" ref="VAM53" si="10239">IF(OR(VAK26&lt;$C$18,VAK26&gt;($C$18+9)),0,IF($F$2=1,IF($F$53&lt;(INDEX($G$33:$AJ$33,MATCH($E$18,$G$31:$AJ$31))),VAK$28,VAK$38),VAK$28))</f>
        <v>0</v>
      </c>
      <c r="VAN53" s="775">
        <f t="shared" ref="VAN53:VAO53" si="10240">IF(OR(VAL26&lt;$C$18,VAL26&gt;($C$18+9)),0,IF($F$2=1,IF($F$53&lt;(INDEX($G$33:$AJ$33,MATCH($E$18,$G$31:$AJ$31))),VAL$28,VAL$38),VAL$28))</f>
        <v>0</v>
      </c>
      <c r="VAO53" s="775">
        <f t="shared" si="10240"/>
        <v>0</v>
      </c>
      <c r="VAP53" s="775">
        <f t="shared" ref="VAP53" si="10241">IF(OR(VAN26&lt;$C$18,VAN26&gt;($C$18+9)),0,IF($F$2=1,IF($F$53&lt;(INDEX($G$33:$AJ$33,MATCH($E$18,$G$31:$AJ$31))),VAN$28,VAN$38),VAN$28))</f>
        <v>0</v>
      </c>
      <c r="VAQ53" s="775">
        <f t="shared" ref="VAQ53:VAR53" si="10242">IF(OR(VAO26&lt;$C$18,VAO26&gt;($C$18+9)),0,IF($F$2=1,IF($F$53&lt;(INDEX($G$33:$AJ$33,MATCH($E$18,$G$31:$AJ$31))),VAO$28,VAO$38),VAO$28))</f>
        <v>0</v>
      </c>
      <c r="VAR53" s="775">
        <f t="shared" si="10242"/>
        <v>0</v>
      </c>
      <c r="VAS53" s="775">
        <f t="shared" ref="VAS53" si="10243">IF(OR(VAQ26&lt;$C$18,VAQ26&gt;($C$18+9)),0,IF($F$2=1,IF($F$53&lt;(INDEX($G$33:$AJ$33,MATCH($E$18,$G$31:$AJ$31))),VAQ$28,VAQ$38),VAQ$28))</f>
        <v>0</v>
      </c>
      <c r="VAT53" s="775">
        <f t="shared" ref="VAT53:VAU53" si="10244">IF(OR(VAR26&lt;$C$18,VAR26&gt;($C$18+9)),0,IF($F$2=1,IF($F$53&lt;(INDEX($G$33:$AJ$33,MATCH($E$18,$G$31:$AJ$31))),VAR$28,VAR$38),VAR$28))</f>
        <v>0</v>
      </c>
      <c r="VAU53" s="775">
        <f t="shared" si="10244"/>
        <v>0</v>
      </c>
      <c r="VAV53" s="775">
        <f t="shared" ref="VAV53" si="10245">IF(OR(VAT26&lt;$C$18,VAT26&gt;($C$18+9)),0,IF($F$2=1,IF($F$53&lt;(INDEX($G$33:$AJ$33,MATCH($E$18,$G$31:$AJ$31))),VAT$28,VAT$38),VAT$28))</f>
        <v>0</v>
      </c>
      <c r="VAW53" s="775">
        <f t="shared" ref="VAW53:VAX53" si="10246">IF(OR(VAU26&lt;$C$18,VAU26&gt;($C$18+9)),0,IF($F$2=1,IF($F$53&lt;(INDEX($G$33:$AJ$33,MATCH($E$18,$G$31:$AJ$31))),VAU$28,VAU$38),VAU$28))</f>
        <v>0</v>
      </c>
      <c r="VAX53" s="775">
        <f t="shared" si="10246"/>
        <v>0</v>
      </c>
      <c r="VAY53" s="775">
        <f t="shared" ref="VAY53" si="10247">IF(OR(VAW26&lt;$C$18,VAW26&gt;($C$18+9)),0,IF($F$2=1,IF($F$53&lt;(INDEX($G$33:$AJ$33,MATCH($E$18,$G$31:$AJ$31))),VAW$28,VAW$38),VAW$28))</f>
        <v>0</v>
      </c>
      <c r="VAZ53" s="775">
        <f t="shared" ref="VAZ53:VBA53" si="10248">IF(OR(VAX26&lt;$C$18,VAX26&gt;($C$18+9)),0,IF($F$2=1,IF($F$53&lt;(INDEX($G$33:$AJ$33,MATCH($E$18,$G$31:$AJ$31))),VAX$28,VAX$38),VAX$28))</f>
        <v>0</v>
      </c>
      <c r="VBA53" s="775">
        <f t="shared" si="10248"/>
        <v>0</v>
      </c>
      <c r="VBB53" s="775">
        <f t="shared" ref="VBB53" si="10249">IF(OR(VAZ26&lt;$C$18,VAZ26&gt;($C$18+9)),0,IF($F$2=1,IF($F$53&lt;(INDEX($G$33:$AJ$33,MATCH($E$18,$G$31:$AJ$31))),VAZ$28,VAZ$38),VAZ$28))</f>
        <v>0</v>
      </c>
      <c r="VBC53" s="775">
        <f t="shared" ref="VBC53:VBD53" si="10250">IF(OR(VBA26&lt;$C$18,VBA26&gt;($C$18+9)),0,IF($F$2=1,IF($F$53&lt;(INDEX($G$33:$AJ$33,MATCH($E$18,$G$31:$AJ$31))),VBA$28,VBA$38),VBA$28))</f>
        <v>0</v>
      </c>
      <c r="VBD53" s="775">
        <f t="shared" si="10250"/>
        <v>0</v>
      </c>
      <c r="VBE53" s="775">
        <f t="shared" ref="VBE53" si="10251">IF(OR(VBC26&lt;$C$18,VBC26&gt;($C$18+9)),0,IF($F$2=1,IF($F$53&lt;(INDEX($G$33:$AJ$33,MATCH($E$18,$G$31:$AJ$31))),VBC$28,VBC$38),VBC$28))</f>
        <v>0</v>
      </c>
      <c r="VBF53" s="775">
        <f t="shared" ref="VBF53:VBG53" si="10252">IF(OR(VBD26&lt;$C$18,VBD26&gt;($C$18+9)),0,IF($F$2=1,IF($F$53&lt;(INDEX($G$33:$AJ$33,MATCH($E$18,$G$31:$AJ$31))),VBD$28,VBD$38),VBD$28))</f>
        <v>0</v>
      </c>
      <c r="VBG53" s="775">
        <f t="shared" si="10252"/>
        <v>0</v>
      </c>
      <c r="VBH53" s="775">
        <f t="shared" ref="VBH53" si="10253">IF(OR(VBF26&lt;$C$18,VBF26&gt;($C$18+9)),0,IF($F$2=1,IF($F$53&lt;(INDEX($G$33:$AJ$33,MATCH($E$18,$G$31:$AJ$31))),VBF$28,VBF$38),VBF$28))</f>
        <v>0</v>
      </c>
      <c r="VBI53" s="775">
        <f t="shared" ref="VBI53:VBJ53" si="10254">IF(OR(VBG26&lt;$C$18,VBG26&gt;($C$18+9)),0,IF($F$2=1,IF($F$53&lt;(INDEX($G$33:$AJ$33,MATCH($E$18,$G$31:$AJ$31))),VBG$28,VBG$38),VBG$28))</f>
        <v>0</v>
      </c>
      <c r="VBJ53" s="775">
        <f t="shared" si="10254"/>
        <v>0</v>
      </c>
      <c r="VBK53" s="775">
        <f t="shared" ref="VBK53" si="10255">IF(OR(VBI26&lt;$C$18,VBI26&gt;($C$18+9)),0,IF($F$2=1,IF($F$53&lt;(INDEX($G$33:$AJ$33,MATCH($E$18,$G$31:$AJ$31))),VBI$28,VBI$38),VBI$28))</f>
        <v>0</v>
      </c>
      <c r="VBL53" s="775">
        <f t="shared" ref="VBL53:VBM53" si="10256">IF(OR(VBJ26&lt;$C$18,VBJ26&gt;($C$18+9)),0,IF($F$2=1,IF($F$53&lt;(INDEX($G$33:$AJ$33,MATCH($E$18,$G$31:$AJ$31))),VBJ$28,VBJ$38),VBJ$28))</f>
        <v>0</v>
      </c>
      <c r="VBM53" s="775">
        <f t="shared" si="10256"/>
        <v>0</v>
      </c>
      <c r="VBN53" s="775">
        <f t="shared" ref="VBN53" si="10257">IF(OR(VBL26&lt;$C$18,VBL26&gt;($C$18+9)),0,IF($F$2=1,IF($F$53&lt;(INDEX($G$33:$AJ$33,MATCH($E$18,$G$31:$AJ$31))),VBL$28,VBL$38),VBL$28))</f>
        <v>0</v>
      </c>
      <c r="VBO53" s="775">
        <f t="shared" ref="VBO53:VBP53" si="10258">IF(OR(VBM26&lt;$C$18,VBM26&gt;($C$18+9)),0,IF($F$2=1,IF($F$53&lt;(INDEX($G$33:$AJ$33,MATCH($E$18,$G$31:$AJ$31))),VBM$28,VBM$38),VBM$28))</f>
        <v>0</v>
      </c>
      <c r="VBP53" s="775">
        <f t="shared" si="10258"/>
        <v>0</v>
      </c>
      <c r="VBQ53" s="775">
        <f t="shared" ref="VBQ53" si="10259">IF(OR(VBO26&lt;$C$18,VBO26&gt;($C$18+9)),0,IF($F$2=1,IF($F$53&lt;(INDEX($G$33:$AJ$33,MATCH($E$18,$G$31:$AJ$31))),VBO$28,VBO$38),VBO$28))</f>
        <v>0</v>
      </c>
      <c r="VBR53" s="775">
        <f t="shared" ref="VBR53:VBS53" si="10260">IF(OR(VBP26&lt;$C$18,VBP26&gt;($C$18+9)),0,IF($F$2=1,IF($F$53&lt;(INDEX($G$33:$AJ$33,MATCH($E$18,$G$31:$AJ$31))),VBP$28,VBP$38),VBP$28))</f>
        <v>0</v>
      </c>
      <c r="VBS53" s="775">
        <f t="shared" si="10260"/>
        <v>0</v>
      </c>
      <c r="VBT53" s="775">
        <f t="shared" ref="VBT53" si="10261">IF(OR(VBR26&lt;$C$18,VBR26&gt;($C$18+9)),0,IF($F$2=1,IF($F$53&lt;(INDEX($G$33:$AJ$33,MATCH($E$18,$G$31:$AJ$31))),VBR$28,VBR$38),VBR$28))</f>
        <v>0</v>
      </c>
      <c r="VBU53" s="775">
        <f t="shared" ref="VBU53:VBV53" si="10262">IF(OR(VBS26&lt;$C$18,VBS26&gt;($C$18+9)),0,IF($F$2=1,IF($F$53&lt;(INDEX($G$33:$AJ$33,MATCH($E$18,$G$31:$AJ$31))),VBS$28,VBS$38),VBS$28))</f>
        <v>0</v>
      </c>
      <c r="VBV53" s="775">
        <f t="shared" si="10262"/>
        <v>0</v>
      </c>
      <c r="VBW53" s="775">
        <f t="shared" ref="VBW53" si="10263">IF(OR(VBU26&lt;$C$18,VBU26&gt;($C$18+9)),0,IF($F$2=1,IF($F$53&lt;(INDEX($G$33:$AJ$33,MATCH($E$18,$G$31:$AJ$31))),VBU$28,VBU$38),VBU$28))</f>
        <v>0</v>
      </c>
      <c r="VBX53" s="775">
        <f t="shared" ref="VBX53:VBY53" si="10264">IF(OR(VBV26&lt;$C$18,VBV26&gt;($C$18+9)),0,IF($F$2=1,IF($F$53&lt;(INDEX($G$33:$AJ$33,MATCH($E$18,$G$31:$AJ$31))),VBV$28,VBV$38),VBV$28))</f>
        <v>0</v>
      </c>
      <c r="VBY53" s="775">
        <f t="shared" si="10264"/>
        <v>0</v>
      </c>
      <c r="VBZ53" s="775">
        <f t="shared" ref="VBZ53" si="10265">IF(OR(VBX26&lt;$C$18,VBX26&gt;($C$18+9)),0,IF($F$2=1,IF($F$53&lt;(INDEX($G$33:$AJ$33,MATCH($E$18,$G$31:$AJ$31))),VBX$28,VBX$38),VBX$28))</f>
        <v>0</v>
      </c>
      <c r="VCA53" s="775">
        <f t="shared" ref="VCA53:VCB53" si="10266">IF(OR(VBY26&lt;$C$18,VBY26&gt;($C$18+9)),0,IF($F$2=1,IF($F$53&lt;(INDEX($G$33:$AJ$33,MATCH($E$18,$G$31:$AJ$31))),VBY$28,VBY$38),VBY$28))</f>
        <v>0</v>
      </c>
      <c r="VCB53" s="775">
        <f t="shared" si="10266"/>
        <v>0</v>
      </c>
      <c r="VCC53" s="775">
        <f t="shared" ref="VCC53" si="10267">IF(OR(VCA26&lt;$C$18,VCA26&gt;($C$18+9)),0,IF($F$2=1,IF($F$53&lt;(INDEX($G$33:$AJ$33,MATCH($E$18,$G$31:$AJ$31))),VCA$28,VCA$38),VCA$28))</f>
        <v>0</v>
      </c>
      <c r="VCD53" s="775">
        <f t="shared" ref="VCD53:VCE53" si="10268">IF(OR(VCB26&lt;$C$18,VCB26&gt;($C$18+9)),0,IF($F$2=1,IF($F$53&lt;(INDEX($G$33:$AJ$33,MATCH($E$18,$G$31:$AJ$31))),VCB$28,VCB$38),VCB$28))</f>
        <v>0</v>
      </c>
      <c r="VCE53" s="775">
        <f t="shared" si="10268"/>
        <v>0</v>
      </c>
      <c r="VCF53" s="775">
        <f t="shared" ref="VCF53" si="10269">IF(OR(VCD26&lt;$C$18,VCD26&gt;($C$18+9)),0,IF($F$2=1,IF($F$53&lt;(INDEX($G$33:$AJ$33,MATCH($E$18,$G$31:$AJ$31))),VCD$28,VCD$38),VCD$28))</f>
        <v>0</v>
      </c>
      <c r="VCG53" s="775">
        <f t="shared" ref="VCG53:VCH53" si="10270">IF(OR(VCE26&lt;$C$18,VCE26&gt;($C$18+9)),0,IF($F$2=1,IF($F$53&lt;(INDEX($G$33:$AJ$33,MATCH($E$18,$G$31:$AJ$31))),VCE$28,VCE$38),VCE$28))</f>
        <v>0</v>
      </c>
      <c r="VCH53" s="775">
        <f t="shared" si="10270"/>
        <v>0</v>
      </c>
      <c r="VCI53" s="775">
        <f t="shared" ref="VCI53" si="10271">IF(OR(VCG26&lt;$C$18,VCG26&gt;($C$18+9)),0,IF($F$2=1,IF($F$53&lt;(INDEX($G$33:$AJ$33,MATCH($E$18,$G$31:$AJ$31))),VCG$28,VCG$38),VCG$28))</f>
        <v>0</v>
      </c>
      <c r="VCJ53" s="775">
        <f t="shared" ref="VCJ53:VCK53" si="10272">IF(OR(VCH26&lt;$C$18,VCH26&gt;($C$18+9)),0,IF($F$2=1,IF($F$53&lt;(INDEX($G$33:$AJ$33,MATCH($E$18,$G$31:$AJ$31))),VCH$28,VCH$38),VCH$28))</f>
        <v>0</v>
      </c>
      <c r="VCK53" s="775">
        <f t="shared" si="10272"/>
        <v>0</v>
      </c>
      <c r="VCL53" s="775">
        <f t="shared" ref="VCL53" si="10273">IF(OR(VCJ26&lt;$C$18,VCJ26&gt;($C$18+9)),0,IF($F$2=1,IF($F$53&lt;(INDEX($G$33:$AJ$33,MATCH($E$18,$G$31:$AJ$31))),VCJ$28,VCJ$38),VCJ$28))</f>
        <v>0</v>
      </c>
      <c r="VCM53" s="775">
        <f t="shared" ref="VCM53:VCN53" si="10274">IF(OR(VCK26&lt;$C$18,VCK26&gt;($C$18+9)),0,IF($F$2=1,IF($F$53&lt;(INDEX($G$33:$AJ$33,MATCH($E$18,$G$31:$AJ$31))),VCK$28,VCK$38),VCK$28))</f>
        <v>0</v>
      </c>
      <c r="VCN53" s="775">
        <f t="shared" si="10274"/>
        <v>0</v>
      </c>
      <c r="VCO53" s="775">
        <f t="shared" ref="VCO53" si="10275">IF(OR(VCM26&lt;$C$18,VCM26&gt;($C$18+9)),0,IF($F$2=1,IF($F$53&lt;(INDEX($G$33:$AJ$33,MATCH($E$18,$G$31:$AJ$31))),VCM$28,VCM$38),VCM$28))</f>
        <v>0</v>
      </c>
      <c r="VCP53" s="775">
        <f t="shared" ref="VCP53:VCQ53" si="10276">IF(OR(VCN26&lt;$C$18,VCN26&gt;($C$18+9)),0,IF($F$2=1,IF($F$53&lt;(INDEX($G$33:$AJ$33,MATCH($E$18,$G$31:$AJ$31))),VCN$28,VCN$38),VCN$28))</f>
        <v>0</v>
      </c>
      <c r="VCQ53" s="775">
        <f t="shared" si="10276"/>
        <v>0</v>
      </c>
      <c r="VCR53" s="775">
        <f t="shared" ref="VCR53" si="10277">IF(OR(VCP26&lt;$C$18,VCP26&gt;($C$18+9)),0,IF($F$2=1,IF($F$53&lt;(INDEX($G$33:$AJ$33,MATCH($E$18,$G$31:$AJ$31))),VCP$28,VCP$38),VCP$28))</f>
        <v>0</v>
      </c>
      <c r="VCS53" s="775">
        <f t="shared" ref="VCS53:VCT53" si="10278">IF(OR(VCQ26&lt;$C$18,VCQ26&gt;($C$18+9)),0,IF($F$2=1,IF($F$53&lt;(INDEX($G$33:$AJ$33,MATCH($E$18,$G$31:$AJ$31))),VCQ$28,VCQ$38),VCQ$28))</f>
        <v>0</v>
      </c>
      <c r="VCT53" s="775">
        <f t="shared" si="10278"/>
        <v>0</v>
      </c>
      <c r="VCU53" s="775">
        <f t="shared" ref="VCU53" si="10279">IF(OR(VCS26&lt;$C$18,VCS26&gt;($C$18+9)),0,IF($F$2=1,IF($F$53&lt;(INDEX($G$33:$AJ$33,MATCH($E$18,$G$31:$AJ$31))),VCS$28,VCS$38),VCS$28))</f>
        <v>0</v>
      </c>
      <c r="VCV53" s="775">
        <f t="shared" ref="VCV53:VCW53" si="10280">IF(OR(VCT26&lt;$C$18,VCT26&gt;($C$18+9)),0,IF($F$2=1,IF($F$53&lt;(INDEX($G$33:$AJ$33,MATCH($E$18,$G$31:$AJ$31))),VCT$28,VCT$38),VCT$28))</f>
        <v>0</v>
      </c>
      <c r="VCW53" s="775">
        <f t="shared" si="10280"/>
        <v>0</v>
      </c>
      <c r="VCX53" s="775">
        <f t="shared" ref="VCX53" si="10281">IF(OR(VCV26&lt;$C$18,VCV26&gt;($C$18+9)),0,IF($F$2=1,IF($F$53&lt;(INDEX($G$33:$AJ$33,MATCH($E$18,$G$31:$AJ$31))),VCV$28,VCV$38),VCV$28))</f>
        <v>0</v>
      </c>
      <c r="VCY53" s="775">
        <f t="shared" ref="VCY53:VCZ53" si="10282">IF(OR(VCW26&lt;$C$18,VCW26&gt;($C$18+9)),0,IF($F$2=1,IF($F$53&lt;(INDEX($G$33:$AJ$33,MATCH($E$18,$G$31:$AJ$31))),VCW$28,VCW$38),VCW$28))</f>
        <v>0</v>
      </c>
      <c r="VCZ53" s="775">
        <f t="shared" si="10282"/>
        <v>0</v>
      </c>
      <c r="VDA53" s="775">
        <f t="shared" ref="VDA53" si="10283">IF(OR(VCY26&lt;$C$18,VCY26&gt;($C$18+9)),0,IF($F$2=1,IF($F$53&lt;(INDEX($G$33:$AJ$33,MATCH($E$18,$G$31:$AJ$31))),VCY$28,VCY$38),VCY$28))</f>
        <v>0</v>
      </c>
      <c r="VDB53" s="775">
        <f t="shared" ref="VDB53:VDC53" si="10284">IF(OR(VCZ26&lt;$C$18,VCZ26&gt;($C$18+9)),0,IF($F$2=1,IF($F$53&lt;(INDEX($G$33:$AJ$33,MATCH($E$18,$G$31:$AJ$31))),VCZ$28,VCZ$38),VCZ$28))</f>
        <v>0</v>
      </c>
      <c r="VDC53" s="775">
        <f t="shared" si="10284"/>
        <v>0</v>
      </c>
      <c r="VDD53" s="775">
        <f t="shared" ref="VDD53" si="10285">IF(OR(VDB26&lt;$C$18,VDB26&gt;($C$18+9)),0,IF($F$2=1,IF($F$53&lt;(INDEX($G$33:$AJ$33,MATCH($E$18,$G$31:$AJ$31))),VDB$28,VDB$38),VDB$28))</f>
        <v>0</v>
      </c>
      <c r="VDE53" s="775">
        <f t="shared" ref="VDE53:VDF53" si="10286">IF(OR(VDC26&lt;$C$18,VDC26&gt;($C$18+9)),0,IF($F$2=1,IF($F$53&lt;(INDEX($G$33:$AJ$33,MATCH($E$18,$G$31:$AJ$31))),VDC$28,VDC$38),VDC$28))</f>
        <v>0</v>
      </c>
      <c r="VDF53" s="775">
        <f t="shared" si="10286"/>
        <v>0</v>
      </c>
      <c r="VDG53" s="775">
        <f t="shared" ref="VDG53" si="10287">IF(OR(VDE26&lt;$C$18,VDE26&gt;($C$18+9)),0,IF($F$2=1,IF($F$53&lt;(INDEX($G$33:$AJ$33,MATCH($E$18,$G$31:$AJ$31))),VDE$28,VDE$38),VDE$28))</f>
        <v>0</v>
      </c>
      <c r="VDH53" s="775">
        <f t="shared" ref="VDH53:VDI53" si="10288">IF(OR(VDF26&lt;$C$18,VDF26&gt;($C$18+9)),0,IF($F$2=1,IF($F$53&lt;(INDEX($G$33:$AJ$33,MATCH($E$18,$G$31:$AJ$31))),VDF$28,VDF$38),VDF$28))</f>
        <v>0</v>
      </c>
      <c r="VDI53" s="775">
        <f t="shared" si="10288"/>
        <v>0</v>
      </c>
      <c r="VDJ53" s="775">
        <f t="shared" ref="VDJ53" si="10289">IF(OR(VDH26&lt;$C$18,VDH26&gt;($C$18+9)),0,IF($F$2=1,IF($F$53&lt;(INDEX($G$33:$AJ$33,MATCH($E$18,$G$31:$AJ$31))),VDH$28,VDH$38),VDH$28))</f>
        <v>0</v>
      </c>
      <c r="VDK53" s="775">
        <f t="shared" ref="VDK53:VDL53" si="10290">IF(OR(VDI26&lt;$C$18,VDI26&gt;($C$18+9)),0,IF($F$2=1,IF($F$53&lt;(INDEX($G$33:$AJ$33,MATCH($E$18,$G$31:$AJ$31))),VDI$28,VDI$38),VDI$28))</f>
        <v>0</v>
      </c>
      <c r="VDL53" s="775">
        <f t="shared" si="10290"/>
        <v>0</v>
      </c>
      <c r="VDM53" s="775">
        <f t="shared" ref="VDM53" si="10291">IF(OR(VDK26&lt;$C$18,VDK26&gt;($C$18+9)),0,IF($F$2=1,IF($F$53&lt;(INDEX($G$33:$AJ$33,MATCH($E$18,$G$31:$AJ$31))),VDK$28,VDK$38),VDK$28))</f>
        <v>0</v>
      </c>
      <c r="VDN53" s="775">
        <f t="shared" ref="VDN53:VDO53" si="10292">IF(OR(VDL26&lt;$C$18,VDL26&gt;($C$18+9)),0,IF($F$2=1,IF($F$53&lt;(INDEX($G$33:$AJ$33,MATCH($E$18,$G$31:$AJ$31))),VDL$28,VDL$38),VDL$28))</f>
        <v>0</v>
      </c>
      <c r="VDO53" s="775">
        <f t="shared" si="10292"/>
        <v>0</v>
      </c>
      <c r="VDP53" s="775">
        <f t="shared" ref="VDP53" si="10293">IF(OR(VDN26&lt;$C$18,VDN26&gt;($C$18+9)),0,IF($F$2=1,IF($F$53&lt;(INDEX($G$33:$AJ$33,MATCH($E$18,$G$31:$AJ$31))),VDN$28,VDN$38),VDN$28))</f>
        <v>0</v>
      </c>
      <c r="VDQ53" s="775">
        <f t="shared" ref="VDQ53:VDR53" si="10294">IF(OR(VDO26&lt;$C$18,VDO26&gt;($C$18+9)),0,IF($F$2=1,IF($F$53&lt;(INDEX($G$33:$AJ$33,MATCH($E$18,$G$31:$AJ$31))),VDO$28,VDO$38),VDO$28))</f>
        <v>0</v>
      </c>
      <c r="VDR53" s="775">
        <f t="shared" si="10294"/>
        <v>0</v>
      </c>
      <c r="VDS53" s="775">
        <f t="shared" ref="VDS53" si="10295">IF(OR(VDQ26&lt;$C$18,VDQ26&gt;($C$18+9)),0,IF($F$2=1,IF($F$53&lt;(INDEX($G$33:$AJ$33,MATCH($E$18,$G$31:$AJ$31))),VDQ$28,VDQ$38),VDQ$28))</f>
        <v>0</v>
      </c>
      <c r="VDT53" s="775">
        <f t="shared" ref="VDT53:VDU53" si="10296">IF(OR(VDR26&lt;$C$18,VDR26&gt;($C$18+9)),0,IF($F$2=1,IF($F$53&lt;(INDEX($G$33:$AJ$33,MATCH($E$18,$G$31:$AJ$31))),VDR$28,VDR$38),VDR$28))</f>
        <v>0</v>
      </c>
      <c r="VDU53" s="775">
        <f t="shared" si="10296"/>
        <v>0</v>
      </c>
      <c r="VDV53" s="775">
        <f t="shared" ref="VDV53" si="10297">IF(OR(VDT26&lt;$C$18,VDT26&gt;($C$18+9)),0,IF($F$2=1,IF($F$53&lt;(INDEX($G$33:$AJ$33,MATCH($E$18,$G$31:$AJ$31))),VDT$28,VDT$38),VDT$28))</f>
        <v>0</v>
      </c>
      <c r="VDW53" s="775">
        <f t="shared" ref="VDW53:VDX53" si="10298">IF(OR(VDU26&lt;$C$18,VDU26&gt;($C$18+9)),0,IF($F$2=1,IF($F$53&lt;(INDEX($G$33:$AJ$33,MATCH($E$18,$G$31:$AJ$31))),VDU$28,VDU$38),VDU$28))</f>
        <v>0</v>
      </c>
      <c r="VDX53" s="775">
        <f t="shared" si="10298"/>
        <v>0</v>
      </c>
      <c r="VDY53" s="775">
        <f t="shared" ref="VDY53" si="10299">IF(OR(VDW26&lt;$C$18,VDW26&gt;($C$18+9)),0,IF($F$2=1,IF($F$53&lt;(INDEX($G$33:$AJ$33,MATCH($E$18,$G$31:$AJ$31))),VDW$28,VDW$38),VDW$28))</f>
        <v>0</v>
      </c>
      <c r="VDZ53" s="775">
        <f t="shared" ref="VDZ53:VEA53" si="10300">IF(OR(VDX26&lt;$C$18,VDX26&gt;($C$18+9)),0,IF($F$2=1,IF($F$53&lt;(INDEX($G$33:$AJ$33,MATCH($E$18,$G$31:$AJ$31))),VDX$28,VDX$38),VDX$28))</f>
        <v>0</v>
      </c>
      <c r="VEA53" s="775">
        <f t="shared" si="10300"/>
        <v>0</v>
      </c>
      <c r="VEB53" s="775">
        <f t="shared" ref="VEB53" si="10301">IF(OR(VDZ26&lt;$C$18,VDZ26&gt;($C$18+9)),0,IF($F$2=1,IF($F$53&lt;(INDEX($G$33:$AJ$33,MATCH($E$18,$G$31:$AJ$31))),VDZ$28,VDZ$38),VDZ$28))</f>
        <v>0</v>
      </c>
      <c r="VEC53" s="775">
        <f t="shared" ref="VEC53:VED53" si="10302">IF(OR(VEA26&lt;$C$18,VEA26&gt;($C$18+9)),0,IF($F$2=1,IF($F$53&lt;(INDEX($G$33:$AJ$33,MATCH($E$18,$G$31:$AJ$31))),VEA$28,VEA$38),VEA$28))</f>
        <v>0</v>
      </c>
      <c r="VED53" s="775">
        <f t="shared" si="10302"/>
        <v>0</v>
      </c>
      <c r="VEE53" s="775">
        <f t="shared" ref="VEE53" si="10303">IF(OR(VEC26&lt;$C$18,VEC26&gt;($C$18+9)),0,IF($F$2=1,IF($F$53&lt;(INDEX($G$33:$AJ$33,MATCH($E$18,$G$31:$AJ$31))),VEC$28,VEC$38),VEC$28))</f>
        <v>0</v>
      </c>
      <c r="VEF53" s="775">
        <f t="shared" ref="VEF53:VEG53" si="10304">IF(OR(VED26&lt;$C$18,VED26&gt;($C$18+9)),0,IF($F$2=1,IF($F$53&lt;(INDEX($G$33:$AJ$33,MATCH($E$18,$G$31:$AJ$31))),VED$28,VED$38),VED$28))</f>
        <v>0</v>
      </c>
      <c r="VEG53" s="775">
        <f t="shared" si="10304"/>
        <v>0</v>
      </c>
      <c r="VEH53" s="775">
        <f t="shared" ref="VEH53" si="10305">IF(OR(VEF26&lt;$C$18,VEF26&gt;($C$18+9)),0,IF($F$2=1,IF($F$53&lt;(INDEX($G$33:$AJ$33,MATCH($E$18,$G$31:$AJ$31))),VEF$28,VEF$38),VEF$28))</f>
        <v>0</v>
      </c>
      <c r="VEI53" s="775">
        <f t="shared" ref="VEI53:VEJ53" si="10306">IF(OR(VEG26&lt;$C$18,VEG26&gt;($C$18+9)),0,IF($F$2=1,IF($F$53&lt;(INDEX($G$33:$AJ$33,MATCH($E$18,$G$31:$AJ$31))),VEG$28,VEG$38),VEG$28))</f>
        <v>0</v>
      </c>
      <c r="VEJ53" s="775">
        <f t="shared" si="10306"/>
        <v>0</v>
      </c>
      <c r="VEK53" s="775">
        <f t="shared" ref="VEK53" si="10307">IF(OR(VEI26&lt;$C$18,VEI26&gt;($C$18+9)),0,IF($F$2=1,IF($F$53&lt;(INDEX($G$33:$AJ$33,MATCH($E$18,$G$31:$AJ$31))),VEI$28,VEI$38),VEI$28))</f>
        <v>0</v>
      </c>
      <c r="VEL53" s="775">
        <f t="shared" ref="VEL53:VEM53" si="10308">IF(OR(VEJ26&lt;$C$18,VEJ26&gt;($C$18+9)),0,IF($F$2=1,IF($F$53&lt;(INDEX($G$33:$AJ$33,MATCH($E$18,$G$31:$AJ$31))),VEJ$28,VEJ$38),VEJ$28))</f>
        <v>0</v>
      </c>
      <c r="VEM53" s="775">
        <f t="shared" si="10308"/>
        <v>0</v>
      </c>
      <c r="VEN53" s="775">
        <f t="shared" ref="VEN53" si="10309">IF(OR(VEL26&lt;$C$18,VEL26&gt;($C$18+9)),0,IF($F$2=1,IF($F$53&lt;(INDEX($G$33:$AJ$33,MATCH($E$18,$G$31:$AJ$31))),VEL$28,VEL$38),VEL$28))</f>
        <v>0</v>
      </c>
      <c r="VEO53" s="775">
        <f t="shared" ref="VEO53:VEP53" si="10310">IF(OR(VEM26&lt;$C$18,VEM26&gt;($C$18+9)),0,IF($F$2=1,IF($F$53&lt;(INDEX($G$33:$AJ$33,MATCH($E$18,$G$31:$AJ$31))),VEM$28,VEM$38),VEM$28))</f>
        <v>0</v>
      </c>
      <c r="VEP53" s="775">
        <f t="shared" si="10310"/>
        <v>0</v>
      </c>
      <c r="VEQ53" s="775">
        <f t="shared" ref="VEQ53" si="10311">IF(OR(VEO26&lt;$C$18,VEO26&gt;($C$18+9)),0,IF($F$2=1,IF($F$53&lt;(INDEX($G$33:$AJ$33,MATCH($E$18,$G$31:$AJ$31))),VEO$28,VEO$38),VEO$28))</f>
        <v>0</v>
      </c>
      <c r="VER53" s="775">
        <f t="shared" ref="VER53:VES53" si="10312">IF(OR(VEP26&lt;$C$18,VEP26&gt;($C$18+9)),0,IF($F$2=1,IF($F$53&lt;(INDEX($G$33:$AJ$33,MATCH($E$18,$G$31:$AJ$31))),VEP$28,VEP$38),VEP$28))</f>
        <v>0</v>
      </c>
      <c r="VES53" s="775">
        <f t="shared" si="10312"/>
        <v>0</v>
      </c>
      <c r="VET53" s="775">
        <f t="shared" ref="VET53" si="10313">IF(OR(VER26&lt;$C$18,VER26&gt;($C$18+9)),0,IF($F$2=1,IF($F$53&lt;(INDEX($G$33:$AJ$33,MATCH($E$18,$G$31:$AJ$31))),VER$28,VER$38),VER$28))</f>
        <v>0</v>
      </c>
      <c r="VEU53" s="775">
        <f t="shared" ref="VEU53:VEV53" si="10314">IF(OR(VES26&lt;$C$18,VES26&gt;($C$18+9)),0,IF($F$2=1,IF($F$53&lt;(INDEX($G$33:$AJ$33,MATCH($E$18,$G$31:$AJ$31))),VES$28,VES$38),VES$28))</f>
        <v>0</v>
      </c>
      <c r="VEV53" s="775">
        <f t="shared" si="10314"/>
        <v>0</v>
      </c>
      <c r="VEW53" s="775">
        <f t="shared" ref="VEW53" si="10315">IF(OR(VEU26&lt;$C$18,VEU26&gt;($C$18+9)),0,IF($F$2=1,IF($F$53&lt;(INDEX($G$33:$AJ$33,MATCH($E$18,$G$31:$AJ$31))),VEU$28,VEU$38),VEU$28))</f>
        <v>0</v>
      </c>
      <c r="VEX53" s="775">
        <f t="shared" ref="VEX53:VEY53" si="10316">IF(OR(VEV26&lt;$C$18,VEV26&gt;($C$18+9)),0,IF($F$2=1,IF($F$53&lt;(INDEX($G$33:$AJ$33,MATCH($E$18,$G$31:$AJ$31))),VEV$28,VEV$38),VEV$28))</f>
        <v>0</v>
      </c>
      <c r="VEY53" s="775">
        <f t="shared" si="10316"/>
        <v>0</v>
      </c>
      <c r="VEZ53" s="775">
        <f t="shared" ref="VEZ53" si="10317">IF(OR(VEX26&lt;$C$18,VEX26&gt;($C$18+9)),0,IF($F$2=1,IF($F$53&lt;(INDEX($G$33:$AJ$33,MATCH($E$18,$G$31:$AJ$31))),VEX$28,VEX$38),VEX$28))</f>
        <v>0</v>
      </c>
      <c r="VFA53" s="775">
        <f t="shared" ref="VFA53:VFB53" si="10318">IF(OR(VEY26&lt;$C$18,VEY26&gt;($C$18+9)),0,IF($F$2=1,IF($F$53&lt;(INDEX($G$33:$AJ$33,MATCH($E$18,$G$31:$AJ$31))),VEY$28,VEY$38),VEY$28))</f>
        <v>0</v>
      </c>
      <c r="VFB53" s="775">
        <f t="shared" si="10318"/>
        <v>0</v>
      </c>
      <c r="VFC53" s="775">
        <f t="shared" ref="VFC53" si="10319">IF(OR(VFA26&lt;$C$18,VFA26&gt;($C$18+9)),0,IF($F$2=1,IF($F$53&lt;(INDEX($G$33:$AJ$33,MATCH($E$18,$G$31:$AJ$31))),VFA$28,VFA$38),VFA$28))</f>
        <v>0</v>
      </c>
      <c r="VFD53" s="775">
        <f t="shared" ref="VFD53:VFE53" si="10320">IF(OR(VFB26&lt;$C$18,VFB26&gt;($C$18+9)),0,IF($F$2=1,IF($F$53&lt;(INDEX($G$33:$AJ$33,MATCH($E$18,$G$31:$AJ$31))),VFB$28,VFB$38),VFB$28))</f>
        <v>0</v>
      </c>
      <c r="VFE53" s="775">
        <f t="shared" si="10320"/>
        <v>0</v>
      </c>
      <c r="VFF53" s="775">
        <f t="shared" ref="VFF53" si="10321">IF(OR(VFD26&lt;$C$18,VFD26&gt;($C$18+9)),0,IF($F$2=1,IF($F$53&lt;(INDEX($G$33:$AJ$33,MATCH($E$18,$G$31:$AJ$31))),VFD$28,VFD$38),VFD$28))</f>
        <v>0</v>
      </c>
      <c r="VFG53" s="775">
        <f t="shared" ref="VFG53:VFH53" si="10322">IF(OR(VFE26&lt;$C$18,VFE26&gt;($C$18+9)),0,IF($F$2=1,IF($F$53&lt;(INDEX($G$33:$AJ$33,MATCH($E$18,$G$31:$AJ$31))),VFE$28,VFE$38),VFE$28))</f>
        <v>0</v>
      </c>
      <c r="VFH53" s="775">
        <f t="shared" si="10322"/>
        <v>0</v>
      </c>
      <c r="VFI53" s="775">
        <f t="shared" ref="VFI53" si="10323">IF(OR(VFG26&lt;$C$18,VFG26&gt;($C$18+9)),0,IF($F$2=1,IF($F$53&lt;(INDEX($G$33:$AJ$33,MATCH($E$18,$G$31:$AJ$31))),VFG$28,VFG$38),VFG$28))</f>
        <v>0</v>
      </c>
      <c r="VFJ53" s="775">
        <f t="shared" ref="VFJ53:VFK53" si="10324">IF(OR(VFH26&lt;$C$18,VFH26&gt;($C$18+9)),0,IF($F$2=1,IF($F$53&lt;(INDEX($G$33:$AJ$33,MATCH($E$18,$G$31:$AJ$31))),VFH$28,VFH$38),VFH$28))</f>
        <v>0</v>
      </c>
      <c r="VFK53" s="775">
        <f t="shared" si="10324"/>
        <v>0</v>
      </c>
      <c r="VFL53" s="775">
        <f t="shared" ref="VFL53" si="10325">IF(OR(VFJ26&lt;$C$18,VFJ26&gt;($C$18+9)),0,IF($F$2=1,IF($F$53&lt;(INDEX($G$33:$AJ$33,MATCH($E$18,$G$31:$AJ$31))),VFJ$28,VFJ$38),VFJ$28))</f>
        <v>0</v>
      </c>
      <c r="VFM53" s="775">
        <f t="shared" ref="VFM53:VFN53" si="10326">IF(OR(VFK26&lt;$C$18,VFK26&gt;($C$18+9)),0,IF($F$2=1,IF($F$53&lt;(INDEX($G$33:$AJ$33,MATCH($E$18,$G$31:$AJ$31))),VFK$28,VFK$38),VFK$28))</f>
        <v>0</v>
      </c>
      <c r="VFN53" s="775">
        <f t="shared" si="10326"/>
        <v>0</v>
      </c>
      <c r="VFO53" s="775">
        <f t="shared" ref="VFO53" si="10327">IF(OR(VFM26&lt;$C$18,VFM26&gt;($C$18+9)),0,IF($F$2=1,IF($F$53&lt;(INDEX($G$33:$AJ$33,MATCH($E$18,$G$31:$AJ$31))),VFM$28,VFM$38),VFM$28))</f>
        <v>0</v>
      </c>
      <c r="VFP53" s="775">
        <f t="shared" ref="VFP53:VFQ53" si="10328">IF(OR(VFN26&lt;$C$18,VFN26&gt;($C$18+9)),0,IF($F$2=1,IF($F$53&lt;(INDEX($G$33:$AJ$33,MATCH($E$18,$G$31:$AJ$31))),VFN$28,VFN$38),VFN$28))</f>
        <v>0</v>
      </c>
      <c r="VFQ53" s="775">
        <f t="shared" si="10328"/>
        <v>0</v>
      </c>
      <c r="VFR53" s="775">
        <f t="shared" ref="VFR53" si="10329">IF(OR(VFP26&lt;$C$18,VFP26&gt;($C$18+9)),0,IF($F$2=1,IF($F$53&lt;(INDEX($G$33:$AJ$33,MATCH($E$18,$G$31:$AJ$31))),VFP$28,VFP$38),VFP$28))</f>
        <v>0</v>
      </c>
      <c r="VFS53" s="775">
        <f t="shared" ref="VFS53:VFT53" si="10330">IF(OR(VFQ26&lt;$C$18,VFQ26&gt;($C$18+9)),0,IF($F$2=1,IF($F$53&lt;(INDEX($G$33:$AJ$33,MATCH($E$18,$G$31:$AJ$31))),VFQ$28,VFQ$38),VFQ$28))</f>
        <v>0</v>
      </c>
      <c r="VFT53" s="775">
        <f t="shared" si="10330"/>
        <v>0</v>
      </c>
      <c r="VFU53" s="775">
        <f t="shared" ref="VFU53" si="10331">IF(OR(VFS26&lt;$C$18,VFS26&gt;($C$18+9)),0,IF($F$2=1,IF($F$53&lt;(INDEX($G$33:$AJ$33,MATCH($E$18,$G$31:$AJ$31))),VFS$28,VFS$38),VFS$28))</f>
        <v>0</v>
      </c>
      <c r="VFV53" s="775">
        <f t="shared" ref="VFV53:VFW53" si="10332">IF(OR(VFT26&lt;$C$18,VFT26&gt;($C$18+9)),0,IF($F$2=1,IF($F$53&lt;(INDEX($G$33:$AJ$33,MATCH($E$18,$G$31:$AJ$31))),VFT$28,VFT$38),VFT$28))</f>
        <v>0</v>
      </c>
      <c r="VFW53" s="775">
        <f t="shared" si="10332"/>
        <v>0</v>
      </c>
      <c r="VFX53" s="775">
        <f t="shared" ref="VFX53" si="10333">IF(OR(VFV26&lt;$C$18,VFV26&gt;($C$18+9)),0,IF($F$2=1,IF($F$53&lt;(INDEX($G$33:$AJ$33,MATCH($E$18,$G$31:$AJ$31))),VFV$28,VFV$38),VFV$28))</f>
        <v>0</v>
      </c>
      <c r="VFY53" s="775">
        <f t="shared" ref="VFY53:VFZ53" si="10334">IF(OR(VFW26&lt;$C$18,VFW26&gt;($C$18+9)),0,IF($F$2=1,IF($F$53&lt;(INDEX($G$33:$AJ$33,MATCH($E$18,$G$31:$AJ$31))),VFW$28,VFW$38),VFW$28))</f>
        <v>0</v>
      </c>
      <c r="VFZ53" s="775">
        <f t="shared" si="10334"/>
        <v>0</v>
      </c>
      <c r="VGA53" s="775">
        <f t="shared" ref="VGA53" si="10335">IF(OR(VFY26&lt;$C$18,VFY26&gt;($C$18+9)),0,IF($F$2=1,IF($F$53&lt;(INDEX($G$33:$AJ$33,MATCH($E$18,$G$31:$AJ$31))),VFY$28,VFY$38),VFY$28))</f>
        <v>0</v>
      </c>
      <c r="VGB53" s="775">
        <f t="shared" ref="VGB53:VGC53" si="10336">IF(OR(VFZ26&lt;$C$18,VFZ26&gt;($C$18+9)),0,IF($F$2=1,IF($F$53&lt;(INDEX($G$33:$AJ$33,MATCH($E$18,$G$31:$AJ$31))),VFZ$28,VFZ$38),VFZ$28))</f>
        <v>0</v>
      </c>
      <c r="VGC53" s="775">
        <f t="shared" si="10336"/>
        <v>0</v>
      </c>
      <c r="VGD53" s="775">
        <f t="shared" ref="VGD53" si="10337">IF(OR(VGB26&lt;$C$18,VGB26&gt;($C$18+9)),0,IF($F$2=1,IF($F$53&lt;(INDEX($G$33:$AJ$33,MATCH($E$18,$G$31:$AJ$31))),VGB$28,VGB$38),VGB$28))</f>
        <v>0</v>
      </c>
      <c r="VGE53" s="775">
        <f t="shared" ref="VGE53:VGF53" si="10338">IF(OR(VGC26&lt;$C$18,VGC26&gt;($C$18+9)),0,IF($F$2=1,IF($F$53&lt;(INDEX($G$33:$AJ$33,MATCH($E$18,$G$31:$AJ$31))),VGC$28,VGC$38),VGC$28))</f>
        <v>0</v>
      </c>
      <c r="VGF53" s="775">
        <f t="shared" si="10338"/>
        <v>0</v>
      </c>
      <c r="VGG53" s="775">
        <f t="shared" ref="VGG53" si="10339">IF(OR(VGE26&lt;$C$18,VGE26&gt;($C$18+9)),0,IF($F$2=1,IF($F$53&lt;(INDEX($G$33:$AJ$33,MATCH($E$18,$G$31:$AJ$31))),VGE$28,VGE$38),VGE$28))</f>
        <v>0</v>
      </c>
      <c r="VGH53" s="775">
        <f t="shared" ref="VGH53:VGI53" si="10340">IF(OR(VGF26&lt;$C$18,VGF26&gt;($C$18+9)),0,IF($F$2=1,IF($F$53&lt;(INDEX($G$33:$AJ$33,MATCH($E$18,$G$31:$AJ$31))),VGF$28,VGF$38),VGF$28))</f>
        <v>0</v>
      </c>
      <c r="VGI53" s="775">
        <f t="shared" si="10340"/>
        <v>0</v>
      </c>
      <c r="VGJ53" s="775">
        <f t="shared" ref="VGJ53" si="10341">IF(OR(VGH26&lt;$C$18,VGH26&gt;($C$18+9)),0,IF($F$2=1,IF($F$53&lt;(INDEX($G$33:$AJ$33,MATCH($E$18,$G$31:$AJ$31))),VGH$28,VGH$38),VGH$28))</f>
        <v>0</v>
      </c>
      <c r="VGK53" s="775">
        <f t="shared" ref="VGK53:VGL53" si="10342">IF(OR(VGI26&lt;$C$18,VGI26&gt;($C$18+9)),0,IF($F$2=1,IF($F$53&lt;(INDEX($G$33:$AJ$33,MATCH($E$18,$G$31:$AJ$31))),VGI$28,VGI$38),VGI$28))</f>
        <v>0</v>
      </c>
      <c r="VGL53" s="775">
        <f t="shared" si="10342"/>
        <v>0</v>
      </c>
      <c r="VGM53" s="775">
        <f t="shared" ref="VGM53" si="10343">IF(OR(VGK26&lt;$C$18,VGK26&gt;($C$18+9)),0,IF($F$2=1,IF($F$53&lt;(INDEX($G$33:$AJ$33,MATCH($E$18,$G$31:$AJ$31))),VGK$28,VGK$38),VGK$28))</f>
        <v>0</v>
      </c>
      <c r="VGN53" s="775">
        <f t="shared" ref="VGN53:VGO53" si="10344">IF(OR(VGL26&lt;$C$18,VGL26&gt;($C$18+9)),0,IF($F$2=1,IF($F$53&lt;(INDEX($G$33:$AJ$33,MATCH($E$18,$G$31:$AJ$31))),VGL$28,VGL$38),VGL$28))</f>
        <v>0</v>
      </c>
      <c r="VGO53" s="775">
        <f t="shared" si="10344"/>
        <v>0</v>
      </c>
      <c r="VGP53" s="775">
        <f t="shared" ref="VGP53" si="10345">IF(OR(VGN26&lt;$C$18,VGN26&gt;($C$18+9)),0,IF($F$2=1,IF($F$53&lt;(INDEX($G$33:$AJ$33,MATCH($E$18,$G$31:$AJ$31))),VGN$28,VGN$38),VGN$28))</f>
        <v>0</v>
      </c>
      <c r="VGQ53" s="775">
        <f t="shared" ref="VGQ53:VGR53" si="10346">IF(OR(VGO26&lt;$C$18,VGO26&gt;($C$18+9)),0,IF($F$2=1,IF($F$53&lt;(INDEX($G$33:$AJ$33,MATCH($E$18,$G$31:$AJ$31))),VGO$28,VGO$38),VGO$28))</f>
        <v>0</v>
      </c>
      <c r="VGR53" s="775">
        <f t="shared" si="10346"/>
        <v>0</v>
      </c>
      <c r="VGS53" s="775">
        <f t="shared" ref="VGS53" si="10347">IF(OR(VGQ26&lt;$C$18,VGQ26&gt;($C$18+9)),0,IF($F$2=1,IF($F$53&lt;(INDEX($G$33:$AJ$33,MATCH($E$18,$G$31:$AJ$31))),VGQ$28,VGQ$38),VGQ$28))</f>
        <v>0</v>
      </c>
      <c r="VGT53" s="775">
        <f t="shared" ref="VGT53:VGU53" si="10348">IF(OR(VGR26&lt;$C$18,VGR26&gt;($C$18+9)),0,IF($F$2=1,IF($F$53&lt;(INDEX($G$33:$AJ$33,MATCH($E$18,$G$31:$AJ$31))),VGR$28,VGR$38),VGR$28))</f>
        <v>0</v>
      </c>
      <c r="VGU53" s="775">
        <f t="shared" si="10348"/>
        <v>0</v>
      </c>
      <c r="VGV53" s="775">
        <f t="shared" ref="VGV53" si="10349">IF(OR(VGT26&lt;$C$18,VGT26&gt;($C$18+9)),0,IF($F$2=1,IF($F$53&lt;(INDEX($G$33:$AJ$33,MATCH($E$18,$G$31:$AJ$31))),VGT$28,VGT$38),VGT$28))</f>
        <v>0</v>
      </c>
      <c r="VGW53" s="775">
        <f t="shared" ref="VGW53:VGX53" si="10350">IF(OR(VGU26&lt;$C$18,VGU26&gt;($C$18+9)),0,IF($F$2=1,IF($F$53&lt;(INDEX($G$33:$AJ$33,MATCH($E$18,$G$31:$AJ$31))),VGU$28,VGU$38),VGU$28))</f>
        <v>0</v>
      </c>
      <c r="VGX53" s="775">
        <f t="shared" si="10350"/>
        <v>0</v>
      </c>
      <c r="VGY53" s="775">
        <f t="shared" ref="VGY53" si="10351">IF(OR(VGW26&lt;$C$18,VGW26&gt;($C$18+9)),0,IF($F$2=1,IF($F$53&lt;(INDEX($G$33:$AJ$33,MATCH($E$18,$G$31:$AJ$31))),VGW$28,VGW$38),VGW$28))</f>
        <v>0</v>
      </c>
      <c r="VGZ53" s="775">
        <f t="shared" ref="VGZ53:VHA53" si="10352">IF(OR(VGX26&lt;$C$18,VGX26&gt;($C$18+9)),0,IF($F$2=1,IF($F$53&lt;(INDEX($G$33:$AJ$33,MATCH($E$18,$G$31:$AJ$31))),VGX$28,VGX$38),VGX$28))</f>
        <v>0</v>
      </c>
      <c r="VHA53" s="775">
        <f t="shared" si="10352"/>
        <v>0</v>
      </c>
      <c r="VHB53" s="775">
        <f t="shared" ref="VHB53" si="10353">IF(OR(VGZ26&lt;$C$18,VGZ26&gt;($C$18+9)),0,IF($F$2=1,IF($F$53&lt;(INDEX($G$33:$AJ$33,MATCH($E$18,$G$31:$AJ$31))),VGZ$28,VGZ$38),VGZ$28))</f>
        <v>0</v>
      </c>
      <c r="VHC53" s="775">
        <f t="shared" ref="VHC53:VHD53" si="10354">IF(OR(VHA26&lt;$C$18,VHA26&gt;($C$18+9)),0,IF($F$2=1,IF($F$53&lt;(INDEX($G$33:$AJ$33,MATCH($E$18,$G$31:$AJ$31))),VHA$28,VHA$38),VHA$28))</f>
        <v>0</v>
      </c>
      <c r="VHD53" s="775">
        <f t="shared" si="10354"/>
        <v>0</v>
      </c>
      <c r="VHE53" s="775">
        <f t="shared" ref="VHE53" si="10355">IF(OR(VHC26&lt;$C$18,VHC26&gt;($C$18+9)),0,IF($F$2=1,IF($F$53&lt;(INDEX($G$33:$AJ$33,MATCH($E$18,$G$31:$AJ$31))),VHC$28,VHC$38),VHC$28))</f>
        <v>0</v>
      </c>
      <c r="VHF53" s="775">
        <f t="shared" ref="VHF53:VHG53" si="10356">IF(OR(VHD26&lt;$C$18,VHD26&gt;($C$18+9)),0,IF($F$2=1,IF($F$53&lt;(INDEX($G$33:$AJ$33,MATCH($E$18,$G$31:$AJ$31))),VHD$28,VHD$38),VHD$28))</f>
        <v>0</v>
      </c>
      <c r="VHG53" s="775">
        <f t="shared" si="10356"/>
        <v>0</v>
      </c>
      <c r="VHH53" s="775">
        <f t="shared" ref="VHH53" si="10357">IF(OR(VHF26&lt;$C$18,VHF26&gt;($C$18+9)),0,IF($F$2=1,IF($F$53&lt;(INDEX($G$33:$AJ$33,MATCH($E$18,$G$31:$AJ$31))),VHF$28,VHF$38),VHF$28))</f>
        <v>0</v>
      </c>
      <c r="VHI53" s="775">
        <f t="shared" ref="VHI53:VHJ53" si="10358">IF(OR(VHG26&lt;$C$18,VHG26&gt;($C$18+9)),0,IF($F$2=1,IF($F$53&lt;(INDEX($G$33:$AJ$33,MATCH($E$18,$G$31:$AJ$31))),VHG$28,VHG$38),VHG$28))</f>
        <v>0</v>
      </c>
      <c r="VHJ53" s="775">
        <f t="shared" si="10358"/>
        <v>0</v>
      </c>
      <c r="VHK53" s="775">
        <f t="shared" ref="VHK53" si="10359">IF(OR(VHI26&lt;$C$18,VHI26&gt;($C$18+9)),0,IF($F$2=1,IF($F$53&lt;(INDEX($G$33:$AJ$33,MATCH($E$18,$G$31:$AJ$31))),VHI$28,VHI$38),VHI$28))</f>
        <v>0</v>
      </c>
      <c r="VHL53" s="775">
        <f t="shared" ref="VHL53:VHM53" si="10360">IF(OR(VHJ26&lt;$C$18,VHJ26&gt;($C$18+9)),0,IF($F$2=1,IF($F$53&lt;(INDEX($G$33:$AJ$33,MATCH($E$18,$G$31:$AJ$31))),VHJ$28,VHJ$38),VHJ$28))</f>
        <v>0</v>
      </c>
      <c r="VHM53" s="775">
        <f t="shared" si="10360"/>
        <v>0</v>
      </c>
      <c r="VHN53" s="775">
        <f t="shared" ref="VHN53" si="10361">IF(OR(VHL26&lt;$C$18,VHL26&gt;($C$18+9)),0,IF($F$2=1,IF($F$53&lt;(INDEX($G$33:$AJ$33,MATCH($E$18,$G$31:$AJ$31))),VHL$28,VHL$38),VHL$28))</f>
        <v>0</v>
      </c>
      <c r="VHO53" s="775">
        <f t="shared" ref="VHO53:VHP53" si="10362">IF(OR(VHM26&lt;$C$18,VHM26&gt;($C$18+9)),0,IF($F$2=1,IF($F$53&lt;(INDEX($G$33:$AJ$33,MATCH($E$18,$G$31:$AJ$31))),VHM$28,VHM$38),VHM$28))</f>
        <v>0</v>
      </c>
      <c r="VHP53" s="775">
        <f t="shared" si="10362"/>
        <v>0</v>
      </c>
      <c r="VHQ53" s="775">
        <f t="shared" ref="VHQ53" si="10363">IF(OR(VHO26&lt;$C$18,VHO26&gt;($C$18+9)),0,IF($F$2=1,IF($F$53&lt;(INDEX($G$33:$AJ$33,MATCH($E$18,$G$31:$AJ$31))),VHO$28,VHO$38),VHO$28))</f>
        <v>0</v>
      </c>
      <c r="VHR53" s="775">
        <f t="shared" ref="VHR53:VHS53" si="10364">IF(OR(VHP26&lt;$C$18,VHP26&gt;($C$18+9)),0,IF($F$2=1,IF($F$53&lt;(INDEX($G$33:$AJ$33,MATCH($E$18,$G$31:$AJ$31))),VHP$28,VHP$38),VHP$28))</f>
        <v>0</v>
      </c>
      <c r="VHS53" s="775">
        <f t="shared" si="10364"/>
        <v>0</v>
      </c>
      <c r="VHT53" s="775">
        <f t="shared" ref="VHT53" si="10365">IF(OR(VHR26&lt;$C$18,VHR26&gt;($C$18+9)),0,IF($F$2=1,IF($F$53&lt;(INDEX($G$33:$AJ$33,MATCH($E$18,$G$31:$AJ$31))),VHR$28,VHR$38),VHR$28))</f>
        <v>0</v>
      </c>
      <c r="VHU53" s="775">
        <f t="shared" ref="VHU53:VHV53" si="10366">IF(OR(VHS26&lt;$C$18,VHS26&gt;($C$18+9)),0,IF($F$2=1,IF($F$53&lt;(INDEX($G$33:$AJ$33,MATCH($E$18,$G$31:$AJ$31))),VHS$28,VHS$38),VHS$28))</f>
        <v>0</v>
      </c>
      <c r="VHV53" s="775">
        <f t="shared" si="10366"/>
        <v>0</v>
      </c>
      <c r="VHW53" s="775">
        <f t="shared" ref="VHW53" si="10367">IF(OR(VHU26&lt;$C$18,VHU26&gt;($C$18+9)),0,IF($F$2=1,IF($F$53&lt;(INDEX($G$33:$AJ$33,MATCH($E$18,$G$31:$AJ$31))),VHU$28,VHU$38),VHU$28))</f>
        <v>0</v>
      </c>
      <c r="VHX53" s="775">
        <f t="shared" ref="VHX53:VHY53" si="10368">IF(OR(VHV26&lt;$C$18,VHV26&gt;($C$18+9)),0,IF($F$2=1,IF($F$53&lt;(INDEX($G$33:$AJ$33,MATCH($E$18,$G$31:$AJ$31))),VHV$28,VHV$38),VHV$28))</f>
        <v>0</v>
      </c>
      <c r="VHY53" s="775">
        <f t="shared" si="10368"/>
        <v>0</v>
      </c>
      <c r="VHZ53" s="775">
        <f t="shared" ref="VHZ53" si="10369">IF(OR(VHX26&lt;$C$18,VHX26&gt;($C$18+9)),0,IF($F$2=1,IF($F$53&lt;(INDEX($G$33:$AJ$33,MATCH($E$18,$G$31:$AJ$31))),VHX$28,VHX$38),VHX$28))</f>
        <v>0</v>
      </c>
      <c r="VIA53" s="775">
        <f t="shared" ref="VIA53:VIB53" si="10370">IF(OR(VHY26&lt;$C$18,VHY26&gt;($C$18+9)),0,IF($F$2=1,IF($F$53&lt;(INDEX($G$33:$AJ$33,MATCH($E$18,$G$31:$AJ$31))),VHY$28,VHY$38),VHY$28))</f>
        <v>0</v>
      </c>
      <c r="VIB53" s="775">
        <f t="shared" si="10370"/>
        <v>0</v>
      </c>
      <c r="VIC53" s="775">
        <f t="shared" ref="VIC53" si="10371">IF(OR(VIA26&lt;$C$18,VIA26&gt;($C$18+9)),0,IF($F$2=1,IF($F$53&lt;(INDEX($G$33:$AJ$33,MATCH($E$18,$G$31:$AJ$31))),VIA$28,VIA$38),VIA$28))</f>
        <v>0</v>
      </c>
      <c r="VID53" s="775">
        <f t="shared" ref="VID53:VIE53" si="10372">IF(OR(VIB26&lt;$C$18,VIB26&gt;($C$18+9)),0,IF($F$2=1,IF($F$53&lt;(INDEX($G$33:$AJ$33,MATCH($E$18,$G$31:$AJ$31))),VIB$28,VIB$38),VIB$28))</f>
        <v>0</v>
      </c>
      <c r="VIE53" s="775">
        <f t="shared" si="10372"/>
        <v>0</v>
      </c>
      <c r="VIF53" s="775">
        <f t="shared" ref="VIF53" si="10373">IF(OR(VID26&lt;$C$18,VID26&gt;($C$18+9)),0,IF($F$2=1,IF($F$53&lt;(INDEX($G$33:$AJ$33,MATCH($E$18,$G$31:$AJ$31))),VID$28,VID$38),VID$28))</f>
        <v>0</v>
      </c>
      <c r="VIG53" s="775">
        <f t="shared" ref="VIG53:VIH53" si="10374">IF(OR(VIE26&lt;$C$18,VIE26&gt;($C$18+9)),0,IF($F$2=1,IF($F$53&lt;(INDEX($G$33:$AJ$33,MATCH($E$18,$G$31:$AJ$31))),VIE$28,VIE$38),VIE$28))</f>
        <v>0</v>
      </c>
      <c r="VIH53" s="775">
        <f t="shared" si="10374"/>
        <v>0</v>
      </c>
      <c r="VII53" s="775">
        <f t="shared" ref="VII53" si="10375">IF(OR(VIG26&lt;$C$18,VIG26&gt;($C$18+9)),0,IF($F$2=1,IF($F$53&lt;(INDEX($G$33:$AJ$33,MATCH($E$18,$G$31:$AJ$31))),VIG$28,VIG$38),VIG$28))</f>
        <v>0</v>
      </c>
      <c r="VIJ53" s="775">
        <f t="shared" ref="VIJ53:VIK53" si="10376">IF(OR(VIH26&lt;$C$18,VIH26&gt;($C$18+9)),0,IF($F$2=1,IF($F$53&lt;(INDEX($G$33:$AJ$33,MATCH($E$18,$G$31:$AJ$31))),VIH$28,VIH$38),VIH$28))</f>
        <v>0</v>
      </c>
      <c r="VIK53" s="775">
        <f t="shared" si="10376"/>
        <v>0</v>
      </c>
      <c r="VIL53" s="775">
        <f t="shared" ref="VIL53" si="10377">IF(OR(VIJ26&lt;$C$18,VIJ26&gt;($C$18+9)),0,IF($F$2=1,IF($F$53&lt;(INDEX($G$33:$AJ$33,MATCH($E$18,$G$31:$AJ$31))),VIJ$28,VIJ$38),VIJ$28))</f>
        <v>0</v>
      </c>
      <c r="VIM53" s="775">
        <f t="shared" ref="VIM53:VIN53" si="10378">IF(OR(VIK26&lt;$C$18,VIK26&gt;($C$18+9)),0,IF($F$2=1,IF($F$53&lt;(INDEX($G$33:$AJ$33,MATCH($E$18,$G$31:$AJ$31))),VIK$28,VIK$38),VIK$28))</f>
        <v>0</v>
      </c>
      <c r="VIN53" s="775">
        <f t="shared" si="10378"/>
        <v>0</v>
      </c>
      <c r="VIO53" s="775">
        <f t="shared" ref="VIO53" si="10379">IF(OR(VIM26&lt;$C$18,VIM26&gt;($C$18+9)),0,IF($F$2=1,IF($F$53&lt;(INDEX($G$33:$AJ$33,MATCH($E$18,$G$31:$AJ$31))),VIM$28,VIM$38),VIM$28))</f>
        <v>0</v>
      </c>
      <c r="VIP53" s="775">
        <f t="shared" ref="VIP53:VIQ53" si="10380">IF(OR(VIN26&lt;$C$18,VIN26&gt;($C$18+9)),0,IF($F$2=1,IF($F$53&lt;(INDEX($G$33:$AJ$33,MATCH($E$18,$G$31:$AJ$31))),VIN$28,VIN$38),VIN$28))</f>
        <v>0</v>
      </c>
      <c r="VIQ53" s="775">
        <f t="shared" si="10380"/>
        <v>0</v>
      </c>
      <c r="VIR53" s="775">
        <f t="shared" ref="VIR53" si="10381">IF(OR(VIP26&lt;$C$18,VIP26&gt;($C$18+9)),0,IF($F$2=1,IF($F$53&lt;(INDEX($G$33:$AJ$33,MATCH($E$18,$G$31:$AJ$31))),VIP$28,VIP$38),VIP$28))</f>
        <v>0</v>
      </c>
      <c r="VIS53" s="775">
        <f t="shared" ref="VIS53:VIT53" si="10382">IF(OR(VIQ26&lt;$C$18,VIQ26&gt;($C$18+9)),0,IF($F$2=1,IF($F$53&lt;(INDEX($G$33:$AJ$33,MATCH($E$18,$G$31:$AJ$31))),VIQ$28,VIQ$38),VIQ$28))</f>
        <v>0</v>
      </c>
      <c r="VIT53" s="775">
        <f t="shared" si="10382"/>
        <v>0</v>
      </c>
      <c r="VIU53" s="775">
        <f t="shared" ref="VIU53" si="10383">IF(OR(VIS26&lt;$C$18,VIS26&gt;($C$18+9)),0,IF($F$2=1,IF($F$53&lt;(INDEX($G$33:$AJ$33,MATCH($E$18,$G$31:$AJ$31))),VIS$28,VIS$38),VIS$28))</f>
        <v>0</v>
      </c>
      <c r="VIV53" s="775">
        <f t="shared" ref="VIV53:VIW53" si="10384">IF(OR(VIT26&lt;$C$18,VIT26&gt;($C$18+9)),0,IF($F$2=1,IF($F$53&lt;(INDEX($G$33:$AJ$33,MATCH($E$18,$G$31:$AJ$31))),VIT$28,VIT$38),VIT$28))</f>
        <v>0</v>
      </c>
      <c r="VIW53" s="775">
        <f t="shared" si="10384"/>
        <v>0</v>
      </c>
      <c r="VIX53" s="775">
        <f t="shared" ref="VIX53" si="10385">IF(OR(VIV26&lt;$C$18,VIV26&gt;($C$18+9)),0,IF($F$2=1,IF($F$53&lt;(INDEX($G$33:$AJ$33,MATCH($E$18,$G$31:$AJ$31))),VIV$28,VIV$38),VIV$28))</f>
        <v>0</v>
      </c>
      <c r="VIY53" s="775">
        <f t="shared" ref="VIY53:VIZ53" si="10386">IF(OR(VIW26&lt;$C$18,VIW26&gt;($C$18+9)),0,IF($F$2=1,IF($F$53&lt;(INDEX($G$33:$AJ$33,MATCH($E$18,$G$31:$AJ$31))),VIW$28,VIW$38),VIW$28))</f>
        <v>0</v>
      </c>
      <c r="VIZ53" s="775">
        <f t="shared" si="10386"/>
        <v>0</v>
      </c>
      <c r="VJA53" s="775">
        <f t="shared" ref="VJA53" si="10387">IF(OR(VIY26&lt;$C$18,VIY26&gt;($C$18+9)),0,IF($F$2=1,IF($F$53&lt;(INDEX($G$33:$AJ$33,MATCH($E$18,$G$31:$AJ$31))),VIY$28,VIY$38),VIY$28))</f>
        <v>0</v>
      </c>
      <c r="VJB53" s="775">
        <f t="shared" ref="VJB53:VJC53" si="10388">IF(OR(VIZ26&lt;$C$18,VIZ26&gt;($C$18+9)),0,IF($F$2=1,IF($F$53&lt;(INDEX($G$33:$AJ$33,MATCH($E$18,$G$31:$AJ$31))),VIZ$28,VIZ$38),VIZ$28))</f>
        <v>0</v>
      </c>
      <c r="VJC53" s="775">
        <f t="shared" si="10388"/>
        <v>0</v>
      </c>
      <c r="VJD53" s="775">
        <f t="shared" ref="VJD53" si="10389">IF(OR(VJB26&lt;$C$18,VJB26&gt;($C$18+9)),0,IF($F$2=1,IF($F$53&lt;(INDEX($G$33:$AJ$33,MATCH($E$18,$G$31:$AJ$31))),VJB$28,VJB$38),VJB$28))</f>
        <v>0</v>
      </c>
      <c r="VJE53" s="775">
        <f t="shared" ref="VJE53:VJF53" si="10390">IF(OR(VJC26&lt;$C$18,VJC26&gt;($C$18+9)),0,IF($F$2=1,IF($F$53&lt;(INDEX($G$33:$AJ$33,MATCH($E$18,$G$31:$AJ$31))),VJC$28,VJC$38),VJC$28))</f>
        <v>0</v>
      </c>
      <c r="VJF53" s="775">
        <f t="shared" si="10390"/>
        <v>0</v>
      </c>
      <c r="VJG53" s="775">
        <f t="shared" ref="VJG53" si="10391">IF(OR(VJE26&lt;$C$18,VJE26&gt;($C$18+9)),0,IF($F$2=1,IF($F$53&lt;(INDEX($G$33:$AJ$33,MATCH($E$18,$G$31:$AJ$31))),VJE$28,VJE$38),VJE$28))</f>
        <v>0</v>
      </c>
      <c r="VJH53" s="775">
        <f t="shared" ref="VJH53:VJI53" si="10392">IF(OR(VJF26&lt;$C$18,VJF26&gt;($C$18+9)),0,IF($F$2=1,IF($F$53&lt;(INDEX($G$33:$AJ$33,MATCH($E$18,$G$31:$AJ$31))),VJF$28,VJF$38),VJF$28))</f>
        <v>0</v>
      </c>
      <c r="VJI53" s="775">
        <f t="shared" si="10392"/>
        <v>0</v>
      </c>
      <c r="VJJ53" s="775">
        <f t="shared" ref="VJJ53" si="10393">IF(OR(VJH26&lt;$C$18,VJH26&gt;($C$18+9)),0,IF($F$2=1,IF($F$53&lt;(INDEX($G$33:$AJ$33,MATCH($E$18,$G$31:$AJ$31))),VJH$28,VJH$38),VJH$28))</f>
        <v>0</v>
      </c>
      <c r="VJK53" s="775">
        <f t="shared" ref="VJK53:VJL53" si="10394">IF(OR(VJI26&lt;$C$18,VJI26&gt;($C$18+9)),0,IF($F$2=1,IF($F$53&lt;(INDEX($G$33:$AJ$33,MATCH($E$18,$G$31:$AJ$31))),VJI$28,VJI$38),VJI$28))</f>
        <v>0</v>
      </c>
      <c r="VJL53" s="775">
        <f t="shared" si="10394"/>
        <v>0</v>
      </c>
      <c r="VJM53" s="775">
        <f t="shared" ref="VJM53" si="10395">IF(OR(VJK26&lt;$C$18,VJK26&gt;($C$18+9)),0,IF($F$2=1,IF($F$53&lt;(INDEX($G$33:$AJ$33,MATCH($E$18,$G$31:$AJ$31))),VJK$28,VJK$38),VJK$28))</f>
        <v>0</v>
      </c>
      <c r="VJN53" s="775">
        <f t="shared" ref="VJN53:VJO53" si="10396">IF(OR(VJL26&lt;$C$18,VJL26&gt;($C$18+9)),0,IF($F$2=1,IF($F$53&lt;(INDEX($G$33:$AJ$33,MATCH($E$18,$G$31:$AJ$31))),VJL$28,VJL$38),VJL$28))</f>
        <v>0</v>
      </c>
      <c r="VJO53" s="775">
        <f t="shared" si="10396"/>
        <v>0</v>
      </c>
      <c r="VJP53" s="775">
        <f t="shared" ref="VJP53" si="10397">IF(OR(VJN26&lt;$C$18,VJN26&gt;($C$18+9)),0,IF($F$2=1,IF($F$53&lt;(INDEX($G$33:$AJ$33,MATCH($E$18,$G$31:$AJ$31))),VJN$28,VJN$38),VJN$28))</f>
        <v>0</v>
      </c>
      <c r="VJQ53" s="775">
        <f t="shared" ref="VJQ53:VJR53" si="10398">IF(OR(VJO26&lt;$C$18,VJO26&gt;($C$18+9)),0,IF($F$2=1,IF($F$53&lt;(INDEX($G$33:$AJ$33,MATCH($E$18,$G$31:$AJ$31))),VJO$28,VJO$38),VJO$28))</f>
        <v>0</v>
      </c>
      <c r="VJR53" s="775">
        <f t="shared" si="10398"/>
        <v>0</v>
      </c>
      <c r="VJS53" s="775">
        <f t="shared" ref="VJS53" si="10399">IF(OR(VJQ26&lt;$C$18,VJQ26&gt;($C$18+9)),0,IF($F$2=1,IF($F$53&lt;(INDEX($G$33:$AJ$33,MATCH($E$18,$G$31:$AJ$31))),VJQ$28,VJQ$38),VJQ$28))</f>
        <v>0</v>
      </c>
      <c r="VJT53" s="775">
        <f t="shared" ref="VJT53:VJU53" si="10400">IF(OR(VJR26&lt;$C$18,VJR26&gt;($C$18+9)),0,IF($F$2=1,IF($F$53&lt;(INDEX($G$33:$AJ$33,MATCH($E$18,$G$31:$AJ$31))),VJR$28,VJR$38),VJR$28))</f>
        <v>0</v>
      </c>
      <c r="VJU53" s="775">
        <f t="shared" si="10400"/>
        <v>0</v>
      </c>
      <c r="VJV53" s="775">
        <f t="shared" ref="VJV53" si="10401">IF(OR(VJT26&lt;$C$18,VJT26&gt;($C$18+9)),0,IF($F$2=1,IF($F$53&lt;(INDEX($G$33:$AJ$33,MATCH($E$18,$G$31:$AJ$31))),VJT$28,VJT$38),VJT$28))</f>
        <v>0</v>
      </c>
      <c r="VJW53" s="775">
        <f t="shared" ref="VJW53:VJX53" si="10402">IF(OR(VJU26&lt;$C$18,VJU26&gt;($C$18+9)),0,IF($F$2=1,IF($F$53&lt;(INDEX($G$33:$AJ$33,MATCH($E$18,$G$31:$AJ$31))),VJU$28,VJU$38),VJU$28))</f>
        <v>0</v>
      </c>
      <c r="VJX53" s="775">
        <f t="shared" si="10402"/>
        <v>0</v>
      </c>
      <c r="VJY53" s="775">
        <f t="shared" ref="VJY53" si="10403">IF(OR(VJW26&lt;$C$18,VJW26&gt;($C$18+9)),0,IF($F$2=1,IF($F$53&lt;(INDEX($G$33:$AJ$33,MATCH($E$18,$G$31:$AJ$31))),VJW$28,VJW$38),VJW$28))</f>
        <v>0</v>
      </c>
      <c r="VJZ53" s="775">
        <f t="shared" ref="VJZ53:VKA53" si="10404">IF(OR(VJX26&lt;$C$18,VJX26&gt;($C$18+9)),0,IF($F$2=1,IF($F$53&lt;(INDEX($G$33:$AJ$33,MATCH($E$18,$G$31:$AJ$31))),VJX$28,VJX$38),VJX$28))</f>
        <v>0</v>
      </c>
      <c r="VKA53" s="775">
        <f t="shared" si="10404"/>
        <v>0</v>
      </c>
      <c r="VKB53" s="775">
        <f t="shared" ref="VKB53" si="10405">IF(OR(VJZ26&lt;$C$18,VJZ26&gt;($C$18+9)),0,IF($F$2=1,IF($F$53&lt;(INDEX($G$33:$AJ$33,MATCH($E$18,$G$31:$AJ$31))),VJZ$28,VJZ$38),VJZ$28))</f>
        <v>0</v>
      </c>
      <c r="VKC53" s="775">
        <f t="shared" ref="VKC53:VKD53" si="10406">IF(OR(VKA26&lt;$C$18,VKA26&gt;($C$18+9)),0,IF($F$2=1,IF($F$53&lt;(INDEX($G$33:$AJ$33,MATCH($E$18,$G$31:$AJ$31))),VKA$28,VKA$38),VKA$28))</f>
        <v>0</v>
      </c>
      <c r="VKD53" s="775">
        <f t="shared" si="10406"/>
        <v>0</v>
      </c>
      <c r="VKE53" s="775">
        <f t="shared" ref="VKE53" si="10407">IF(OR(VKC26&lt;$C$18,VKC26&gt;($C$18+9)),0,IF($F$2=1,IF($F$53&lt;(INDEX($G$33:$AJ$33,MATCH($E$18,$G$31:$AJ$31))),VKC$28,VKC$38),VKC$28))</f>
        <v>0</v>
      </c>
      <c r="VKF53" s="775">
        <f t="shared" ref="VKF53:VKG53" si="10408">IF(OR(VKD26&lt;$C$18,VKD26&gt;($C$18+9)),0,IF($F$2=1,IF($F$53&lt;(INDEX($G$33:$AJ$33,MATCH($E$18,$G$31:$AJ$31))),VKD$28,VKD$38),VKD$28))</f>
        <v>0</v>
      </c>
      <c r="VKG53" s="775">
        <f t="shared" si="10408"/>
        <v>0</v>
      </c>
      <c r="VKH53" s="775">
        <f t="shared" ref="VKH53" si="10409">IF(OR(VKF26&lt;$C$18,VKF26&gt;($C$18+9)),0,IF($F$2=1,IF($F$53&lt;(INDEX($G$33:$AJ$33,MATCH($E$18,$G$31:$AJ$31))),VKF$28,VKF$38),VKF$28))</f>
        <v>0</v>
      </c>
      <c r="VKI53" s="775">
        <f t="shared" ref="VKI53:VKJ53" si="10410">IF(OR(VKG26&lt;$C$18,VKG26&gt;($C$18+9)),0,IF($F$2=1,IF($F$53&lt;(INDEX($G$33:$AJ$33,MATCH($E$18,$G$31:$AJ$31))),VKG$28,VKG$38),VKG$28))</f>
        <v>0</v>
      </c>
      <c r="VKJ53" s="775">
        <f t="shared" si="10410"/>
        <v>0</v>
      </c>
      <c r="VKK53" s="775">
        <f t="shared" ref="VKK53" si="10411">IF(OR(VKI26&lt;$C$18,VKI26&gt;($C$18+9)),0,IF($F$2=1,IF($F$53&lt;(INDEX($G$33:$AJ$33,MATCH($E$18,$G$31:$AJ$31))),VKI$28,VKI$38),VKI$28))</f>
        <v>0</v>
      </c>
      <c r="VKL53" s="775">
        <f t="shared" ref="VKL53:VKM53" si="10412">IF(OR(VKJ26&lt;$C$18,VKJ26&gt;($C$18+9)),0,IF($F$2=1,IF($F$53&lt;(INDEX($G$33:$AJ$33,MATCH($E$18,$G$31:$AJ$31))),VKJ$28,VKJ$38),VKJ$28))</f>
        <v>0</v>
      </c>
      <c r="VKM53" s="775">
        <f t="shared" si="10412"/>
        <v>0</v>
      </c>
      <c r="VKN53" s="775">
        <f t="shared" ref="VKN53" si="10413">IF(OR(VKL26&lt;$C$18,VKL26&gt;($C$18+9)),0,IF($F$2=1,IF($F$53&lt;(INDEX($G$33:$AJ$33,MATCH($E$18,$G$31:$AJ$31))),VKL$28,VKL$38),VKL$28))</f>
        <v>0</v>
      </c>
      <c r="VKO53" s="775">
        <f t="shared" ref="VKO53:VKP53" si="10414">IF(OR(VKM26&lt;$C$18,VKM26&gt;($C$18+9)),0,IF($F$2=1,IF($F$53&lt;(INDEX($G$33:$AJ$33,MATCH($E$18,$G$31:$AJ$31))),VKM$28,VKM$38),VKM$28))</f>
        <v>0</v>
      </c>
      <c r="VKP53" s="775">
        <f t="shared" si="10414"/>
        <v>0</v>
      </c>
      <c r="VKQ53" s="775">
        <f t="shared" ref="VKQ53" si="10415">IF(OR(VKO26&lt;$C$18,VKO26&gt;($C$18+9)),0,IF($F$2=1,IF($F$53&lt;(INDEX($G$33:$AJ$33,MATCH($E$18,$G$31:$AJ$31))),VKO$28,VKO$38),VKO$28))</f>
        <v>0</v>
      </c>
      <c r="VKR53" s="775">
        <f t="shared" ref="VKR53:VKS53" si="10416">IF(OR(VKP26&lt;$C$18,VKP26&gt;($C$18+9)),0,IF($F$2=1,IF($F$53&lt;(INDEX($G$33:$AJ$33,MATCH($E$18,$G$31:$AJ$31))),VKP$28,VKP$38),VKP$28))</f>
        <v>0</v>
      </c>
      <c r="VKS53" s="775">
        <f t="shared" si="10416"/>
        <v>0</v>
      </c>
      <c r="VKT53" s="775">
        <f t="shared" ref="VKT53" si="10417">IF(OR(VKR26&lt;$C$18,VKR26&gt;($C$18+9)),0,IF($F$2=1,IF($F$53&lt;(INDEX($G$33:$AJ$33,MATCH($E$18,$G$31:$AJ$31))),VKR$28,VKR$38),VKR$28))</f>
        <v>0</v>
      </c>
      <c r="VKU53" s="775">
        <f t="shared" ref="VKU53:VKV53" si="10418">IF(OR(VKS26&lt;$C$18,VKS26&gt;($C$18+9)),0,IF($F$2=1,IF($F$53&lt;(INDEX($G$33:$AJ$33,MATCH($E$18,$G$31:$AJ$31))),VKS$28,VKS$38),VKS$28))</f>
        <v>0</v>
      </c>
      <c r="VKV53" s="775">
        <f t="shared" si="10418"/>
        <v>0</v>
      </c>
      <c r="VKW53" s="775">
        <f t="shared" ref="VKW53" si="10419">IF(OR(VKU26&lt;$C$18,VKU26&gt;($C$18+9)),0,IF($F$2=1,IF($F$53&lt;(INDEX($G$33:$AJ$33,MATCH($E$18,$G$31:$AJ$31))),VKU$28,VKU$38),VKU$28))</f>
        <v>0</v>
      </c>
      <c r="VKX53" s="775">
        <f t="shared" ref="VKX53:VKY53" si="10420">IF(OR(VKV26&lt;$C$18,VKV26&gt;($C$18+9)),0,IF($F$2=1,IF($F$53&lt;(INDEX($G$33:$AJ$33,MATCH($E$18,$G$31:$AJ$31))),VKV$28,VKV$38),VKV$28))</f>
        <v>0</v>
      </c>
      <c r="VKY53" s="775">
        <f t="shared" si="10420"/>
        <v>0</v>
      </c>
      <c r="VKZ53" s="775">
        <f t="shared" ref="VKZ53" si="10421">IF(OR(VKX26&lt;$C$18,VKX26&gt;($C$18+9)),0,IF($F$2=1,IF($F$53&lt;(INDEX($G$33:$AJ$33,MATCH($E$18,$G$31:$AJ$31))),VKX$28,VKX$38),VKX$28))</f>
        <v>0</v>
      </c>
      <c r="VLA53" s="775">
        <f t="shared" ref="VLA53:VLB53" si="10422">IF(OR(VKY26&lt;$C$18,VKY26&gt;($C$18+9)),0,IF($F$2=1,IF($F$53&lt;(INDEX($G$33:$AJ$33,MATCH($E$18,$G$31:$AJ$31))),VKY$28,VKY$38),VKY$28))</f>
        <v>0</v>
      </c>
      <c r="VLB53" s="775">
        <f t="shared" si="10422"/>
        <v>0</v>
      </c>
      <c r="VLC53" s="775">
        <f t="shared" ref="VLC53" si="10423">IF(OR(VLA26&lt;$C$18,VLA26&gt;($C$18+9)),0,IF($F$2=1,IF($F$53&lt;(INDEX($G$33:$AJ$33,MATCH($E$18,$G$31:$AJ$31))),VLA$28,VLA$38),VLA$28))</f>
        <v>0</v>
      </c>
      <c r="VLD53" s="775">
        <f t="shared" ref="VLD53:VLE53" si="10424">IF(OR(VLB26&lt;$C$18,VLB26&gt;($C$18+9)),0,IF($F$2=1,IF($F$53&lt;(INDEX($G$33:$AJ$33,MATCH($E$18,$G$31:$AJ$31))),VLB$28,VLB$38),VLB$28))</f>
        <v>0</v>
      </c>
      <c r="VLE53" s="775">
        <f t="shared" si="10424"/>
        <v>0</v>
      </c>
      <c r="VLF53" s="775">
        <f t="shared" ref="VLF53" si="10425">IF(OR(VLD26&lt;$C$18,VLD26&gt;($C$18+9)),0,IF($F$2=1,IF($F$53&lt;(INDEX($G$33:$AJ$33,MATCH($E$18,$G$31:$AJ$31))),VLD$28,VLD$38),VLD$28))</f>
        <v>0</v>
      </c>
      <c r="VLG53" s="775">
        <f t="shared" ref="VLG53:VLH53" si="10426">IF(OR(VLE26&lt;$C$18,VLE26&gt;($C$18+9)),0,IF($F$2=1,IF($F$53&lt;(INDEX($G$33:$AJ$33,MATCH($E$18,$G$31:$AJ$31))),VLE$28,VLE$38),VLE$28))</f>
        <v>0</v>
      </c>
      <c r="VLH53" s="775">
        <f t="shared" si="10426"/>
        <v>0</v>
      </c>
      <c r="VLI53" s="775">
        <f t="shared" ref="VLI53" si="10427">IF(OR(VLG26&lt;$C$18,VLG26&gt;($C$18+9)),0,IF($F$2=1,IF($F$53&lt;(INDEX($G$33:$AJ$33,MATCH($E$18,$G$31:$AJ$31))),VLG$28,VLG$38),VLG$28))</f>
        <v>0</v>
      </c>
      <c r="VLJ53" s="775">
        <f t="shared" ref="VLJ53:VLK53" si="10428">IF(OR(VLH26&lt;$C$18,VLH26&gt;($C$18+9)),0,IF($F$2=1,IF($F$53&lt;(INDEX($G$33:$AJ$33,MATCH($E$18,$G$31:$AJ$31))),VLH$28,VLH$38),VLH$28))</f>
        <v>0</v>
      </c>
      <c r="VLK53" s="775">
        <f t="shared" si="10428"/>
        <v>0</v>
      </c>
      <c r="VLL53" s="775">
        <f t="shared" ref="VLL53" si="10429">IF(OR(VLJ26&lt;$C$18,VLJ26&gt;($C$18+9)),0,IF($F$2=1,IF($F$53&lt;(INDEX($G$33:$AJ$33,MATCH($E$18,$G$31:$AJ$31))),VLJ$28,VLJ$38),VLJ$28))</f>
        <v>0</v>
      </c>
      <c r="VLM53" s="775">
        <f t="shared" ref="VLM53:VLN53" si="10430">IF(OR(VLK26&lt;$C$18,VLK26&gt;($C$18+9)),0,IF($F$2=1,IF($F$53&lt;(INDEX($G$33:$AJ$33,MATCH($E$18,$G$31:$AJ$31))),VLK$28,VLK$38),VLK$28))</f>
        <v>0</v>
      </c>
      <c r="VLN53" s="775">
        <f t="shared" si="10430"/>
        <v>0</v>
      </c>
      <c r="VLO53" s="775">
        <f t="shared" ref="VLO53" si="10431">IF(OR(VLM26&lt;$C$18,VLM26&gt;($C$18+9)),0,IF($F$2=1,IF($F$53&lt;(INDEX($G$33:$AJ$33,MATCH($E$18,$G$31:$AJ$31))),VLM$28,VLM$38),VLM$28))</f>
        <v>0</v>
      </c>
      <c r="VLP53" s="775">
        <f t="shared" ref="VLP53:VLQ53" si="10432">IF(OR(VLN26&lt;$C$18,VLN26&gt;($C$18+9)),0,IF($F$2=1,IF($F$53&lt;(INDEX($G$33:$AJ$33,MATCH($E$18,$G$31:$AJ$31))),VLN$28,VLN$38),VLN$28))</f>
        <v>0</v>
      </c>
      <c r="VLQ53" s="775">
        <f t="shared" si="10432"/>
        <v>0</v>
      </c>
      <c r="VLR53" s="775">
        <f t="shared" ref="VLR53" si="10433">IF(OR(VLP26&lt;$C$18,VLP26&gt;($C$18+9)),0,IF($F$2=1,IF($F$53&lt;(INDEX($G$33:$AJ$33,MATCH($E$18,$G$31:$AJ$31))),VLP$28,VLP$38),VLP$28))</f>
        <v>0</v>
      </c>
      <c r="VLS53" s="775">
        <f t="shared" ref="VLS53:VLT53" si="10434">IF(OR(VLQ26&lt;$C$18,VLQ26&gt;($C$18+9)),0,IF($F$2=1,IF($F$53&lt;(INDEX($G$33:$AJ$33,MATCH($E$18,$G$31:$AJ$31))),VLQ$28,VLQ$38),VLQ$28))</f>
        <v>0</v>
      </c>
      <c r="VLT53" s="775">
        <f t="shared" si="10434"/>
        <v>0</v>
      </c>
      <c r="VLU53" s="775">
        <f t="shared" ref="VLU53" si="10435">IF(OR(VLS26&lt;$C$18,VLS26&gt;($C$18+9)),0,IF($F$2=1,IF($F$53&lt;(INDEX($G$33:$AJ$33,MATCH($E$18,$G$31:$AJ$31))),VLS$28,VLS$38),VLS$28))</f>
        <v>0</v>
      </c>
      <c r="VLV53" s="775">
        <f t="shared" ref="VLV53:VLW53" si="10436">IF(OR(VLT26&lt;$C$18,VLT26&gt;($C$18+9)),0,IF($F$2=1,IF($F$53&lt;(INDEX($G$33:$AJ$33,MATCH($E$18,$G$31:$AJ$31))),VLT$28,VLT$38),VLT$28))</f>
        <v>0</v>
      </c>
      <c r="VLW53" s="775">
        <f t="shared" si="10436"/>
        <v>0</v>
      </c>
      <c r="VLX53" s="775">
        <f t="shared" ref="VLX53" si="10437">IF(OR(VLV26&lt;$C$18,VLV26&gt;($C$18+9)),0,IF($F$2=1,IF($F$53&lt;(INDEX($G$33:$AJ$33,MATCH($E$18,$G$31:$AJ$31))),VLV$28,VLV$38),VLV$28))</f>
        <v>0</v>
      </c>
      <c r="VLY53" s="775">
        <f t="shared" ref="VLY53:VLZ53" si="10438">IF(OR(VLW26&lt;$C$18,VLW26&gt;($C$18+9)),0,IF($F$2=1,IF($F$53&lt;(INDEX($G$33:$AJ$33,MATCH($E$18,$G$31:$AJ$31))),VLW$28,VLW$38),VLW$28))</f>
        <v>0</v>
      </c>
      <c r="VLZ53" s="775">
        <f t="shared" si="10438"/>
        <v>0</v>
      </c>
      <c r="VMA53" s="775">
        <f t="shared" ref="VMA53" si="10439">IF(OR(VLY26&lt;$C$18,VLY26&gt;($C$18+9)),0,IF($F$2=1,IF($F$53&lt;(INDEX($G$33:$AJ$33,MATCH($E$18,$G$31:$AJ$31))),VLY$28,VLY$38),VLY$28))</f>
        <v>0</v>
      </c>
      <c r="VMB53" s="775">
        <f t="shared" ref="VMB53:VMC53" si="10440">IF(OR(VLZ26&lt;$C$18,VLZ26&gt;($C$18+9)),0,IF($F$2=1,IF($F$53&lt;(INDEX($G$33:$AJ$33,MATCH($E$18,$G$31:$AJ$31))),VLZ$28,VLZ$38),VLZ$28))</f>
        <v>0</v>
      </c>
      <c r="VMC53" s="775">
        <f t="shared" si="10440"/>
        <v>0</v>
      </c>
      <c r="VMD53" s="775">
        <f t="shared" ref="VMD53" si="10441">IF(OR(VMB26&lt;$C$18,VMB26&gt;($C$18+9)),0,IF($F$2=1,IF($F$53&lt;(INDEX($G$33:$AJ$33,MATCH($E$18,$G$31:$AJ$31))),VMB$28,VMB$38),VMB$28))</f>
        <v>0</v>
      </c>
      <c r="VME53" s="775">
        <f t="shared" ref="VME53:VMF53" si="10442">IF(OR(VMC26&lt;$C$18,VMC26&gt;($C$18+9)),0,IF($F$2=1,IF($F$53&lt;(INDEX($G$33:$AJ$33,MATCH($E$18,$G$31:$AJ$31))),VMC$28,VMC$38),VMC$28))</f>
        <v>0</v>
      </c>
      <c r="VMF53" s="775">
        <f t="shared" si="10442"/>
        <v>0</v>
      </c>
      <c r="VMG53" s="775">
        <f t="shared" ref="VMG53" si="10443">IF(OR(VME26&lt;$C$18,VME26&gt;($C$18+9)),0,IF($F$2=1,IF($F$53&lt;(INDEX($G$33:$AJ$33,MATCH($E$18,$G$31:$AJ$31))),VME$28,VME$38),VME$28))</f>
        <v>0</v>
      </c>
      <c r="VMH53" s="775">
        <f t="shared" ref="VMH53:VMI53" si="10444">IF(OR(VMF26&lt;$C$18,VMF26&gt;($C$18+9)),0,IF($F$2=1,IF($F$53&lt;(INDEX($G$33:$AJ$33,MATCH($E$18,$G$31:$AJ$31))),VMF$28,VMF$38),VMF$28))</f>
        <v>0</v>
      </c>
      <c r="VMI53" s="775">
        <f t="shared" si="10444"/>
        <v>0</v>
      </c>
      <c r="VMJ53" s="775">
        <f t="shared" ref="VMJ53" si="10445">IF(OR(VMH26&lt;$C$18,VMH26&gt;($C$18+9)),0,IF($F$2=1,IF($F$53&lt;(INDEX($G$33:$AJ$33,MATCH($E$18,$G$31:$AJ$31))),VMH$28,VMH$38),VMH$28))</f>
        <v>0</v>
      </c>
      <c r="VMK53" s="775">
        <f t="shared" ref="VMK53:VML53" si="10446">IF(OR(VMI26&lt;$C$18,VMI26&gt;($C$18+9)),0,IF($F$2=1,IF($F$53&lt;(INDEX($G$33:$AJ$33,MATCH($E$18,$G$31:$AJ$31))),VMI$28,VMI$38),VMI$28))</f>
        <v>0</v>
      </c>
      <c r="VML53" s="775">
        <f t="shared" si="10446"/>
        <v>0</v>
      </c>
      <c r="VMM53" s="775">
        <f t="shared" ref="VMM53" si="10447">IF(OR(VMK26&lt;$C$18,VMK26&gt;($C$18+9)),0,IF($F$2=1,IF($F$53&lt;(INDEX($G$33:$AJ$33,MATCH($E$18,$G$31:$AJ$31))),VMK$28,VMK$38),VMK$28))</f>
        <v>0</v>
      </c>
      <c r="VMN53" s="775">
        <f t="shared" ref="VMN53:VMO53" si="10448">IF(OR(VML26&lt;$C$18,VML26&gt;($C$18+9)),0,IF($F$2=1,IF($F$53&lt;(INDEX($G$33:$AJ$33,MATCH($E$18,$G$31:$AJ$31))),VML$28,VML$38),VML$28))</f>
        <v>0</v>
      </c>
      <c r="VMO53" s="775">
        <f t="shared" si="10448"/>
        <v>0</v>
      </c>
      <c r="VMP53" s="775">
        <f t="shared" ref="VMP53" si="10449">IF(OR(VMN26&lt;$C$18,VMN26&gt;($C$18+9)),0,IF($F$2=1,IF($F$53&lt;(INDEX($G$33:$AJ$33,MATCH($E$18,$G$31:$AJ$31))),VMN$28,VMN$38),VMN$28))</f>
        <v>0</v>
      </c>
      <c r="VMQ53" s="775">
        <f t="shared" ref="VMQ53:VMR53" si="10450">IF(OR(VMO26&lt;$C$18,VMO26&gt;($C$18+9)),0,IF($F$2=1,IF($F$53&lt;(INDEX($G$33:$AJ$33,MATCH($E$18,$G$31:$AJ$31))),VMO$28,VMO$38),VMO$28))</f>
        <v>0</v>
      </c>
      <c r="VMR53" s="775">
        <f t="shared" si="10450"/>
        <v>0</v>
      </c>
      <c r="VMS53" s="775">
        <f t="shared" ref="VMS53" si="10451">IF(OR(VMQ26&lt;$C$18,VMQ26&gt;($C$18+9)),0,IF($F$2=1,IF($F$53&lt;(INDEX($G$33:$AJ$33,MATCH($E$18,$G$31:$AJ$31))),VMQ$28,VMQ$38),VMQ$28))</f>
        <v>0</v>
      </c>
      <c r="VMT53" s="775">
        <f t="shared" ref="VMT53:VMU53" si="10452">IF(OR(VMR26&lt;$C$18,VMR26&gt;($C$18+9)),0,IF($F$2=1,IF($F$53&lt;(INDEX($G$33:$AJ$33,MATCH($E$18,$G$31:$AJ$31))),VMR$28,VMR$38),VMR$28))</f>
        <v>0</v>
      </c>
      <c r="VMU53" s="775">
        <f t="shared" si="10452"/>
        <v>0</v>
      </c>
      <c r="VMV53" s="775">
        <f t="shared" ref="VMV53" si="10453">IF(OR(VMT26&lt;$C$18,VMT26&gt;($C$18+9)),0,IF($F$2=1,IF($F$53&lt;(INDEX($G$33:$AJ$33,MATCH($E$18,$G$31:$AJ$31))),VMT$28,VMT$38),VMT$28))</f>
        <v>0</v>
      </c>
      <c r="VMW53" s="775">
        <f t="shared" ref="VMW53:VMX53" si="10454">IF(OR(VMU26&lt;$C$18,VMU26&gt;($C$18+9)),0,IF($F$2=1,IF($F$53&lt;(INDEX($G$33:$AJ$33,MATCH($E$18,$G$31:$AJ$31))),VMU$28,VMU$38),VMU$28))</f>
        <v>0</v>
      </c>
      <c r="VMX53" s="775">
        <f t="shared" si="10454"/>
        <v>0</v>
      </c>
      <c r="VMY53" s="775">
        <f t="shared" ref="VMY53" si="10455">IF(OR(VMW26&lt;$C$18,VMW26&gt;($C$18+9)),0,IF($F$2=1,IF($F$53&lt;(INDEX($G$33:$AJ$33,MATCH($E$18,$G$31:$AJ$31))),VMW$28,VMW$38),VMW$28))</f>
        <v>0</v>
      </c>
      <c r="VMZ53" s="775">
        <f t="shared" ref="VMZ53:VNA53" si="10456">IF(OR(VMX26&lt;$C$18,VMX26&gt;($C$18+9)),0,IF($F$2=1,IF($F$53&lt;(INDEX($G$33:$AJ$33,MATCH($E$18,$G$31:$AJ$31))),VMX$28,VMX$38),VMX$28))</f>
        <v>0</v>
      </c>
      <c r="VNA53" s="775">
        <f t="shared" si="10456"/>
        <v>0</v>
      </c>
      <c r="VNB53" s="775">
        <f t="shared" ref="VNB53" si="10457">IF(OR(VMZ26&lt;$C$18,VMZ26&gt;($C$18+9)),0,IF($F$2=1,IF($F$53&lt;(INDEX($G$33:$AJ$33,MATCH($E$18,$G$31:$AJ$31))),VMZ$28,VMZ$38),VMZ$28))</f>
        <v>0</v>
      </c>
      <c r="VNC53" s="775">
        <f t="shared" ref="VNC53:VND53" si="10458">IF(OR(VNA26&lt;$C$18,VNA26&gt;($C$18+9)),0,IF($F$2=1,IF($F$53&lt;(INDEX($G$33:$AJ$33,MATCH($E$18,$G$31:$AJ$31))),VNA$28,VNA$38),VNA$28))</f>
        <v>0</v>
      </c>
      <c r="VND53" s="775">
        <f t="shared" si="10458"/>
        <v>0</v>
      </c>
      <c r="VNE53" s="775">
        <f t="shared" ref="VNE53" si="10459">IF(OR(VNC26&lt;$C$18,VNC26&gt;($C$18+9)),0,IF($F$2=1,IF($F$53&lt;(INDEX($G$33:$AJ$33,MATCH($E$18,$G$31:$AJ$31))),VNC$28,VNC$38),VNC$28))</f>
        <v>0</v>
      </c>
      <c r="VNF53" s="775">
        <f t="shared" ref="VNF53:VNG53" si="10460">IF(OR(VND26&lt;$C$18,VND26&gt;($C$18+9)),0,IF($F$2=1,IF($F$53&lt;(INDEX($G$33:$AJ$33,MATCH($E$18,$G$31:$AJ$31))),VND$28,VND$38),VND$28))</f>
        <v>0</v>
      </c>
      <c r="VNG53" s="775">
        <f t="shared" si="10460"/>
        <v>0</v>
      </c>
      <c r="VNH53" s="775">
        <f t="shared" ref="VNH53" si="10461">IF(OR(VNF26&lt;$C$18,VNF26&gt;($C$18+9)),0,IF($F$2=1,IF($F$53&lt;(INDEX($G$33:$AJ$33,MATCH($E$18,$G$31:$AJ$31))),VNF$28,VNF$38),VNF$28))</f>
        <v>0</v>
      </c>
      <c r="VNI53" s="775">
        <f t="shared" ref="VNI53:VNJ53" si="10462">IF(OR(VNG26&lt;$C$18,VNG26&gt;($C$18+9)),0,IF($F$2=1,IF($F$53&lt;(INDEX($G$33:$AJ$33,MATCH($E$18,$G$31:$AJ$31))),VNG$28,VNG$38),VNG$28))</f>
        <v>0</v>
      </c>
      <c r="VNJ53" s="775">
        <f t="shared" si="10462"/>
        <v>0</v>
      </c>
      <c r="VNK53" s="775">
        <f t="shared" ref="VNK53" si="10463">IF(OR(VNI26&lt;$C$18,VNI26&gt;($C$18+9)),0,IF($F$2=1,IF($F$53&lt;(INDEX($G$33:$AJ$33,MATCH($E$18,$G$31:$AJ$31))),VNI$28,VNI$38),VNI$28))</f>
        <v>0</v>
      </c>
      <c r="VNL53" s="775">
        <f t="shared" ref="VNL53:VNM53" si="10464">IF(OR(VNJ26&lt;$C$18,VNJ26&gt;($C$18+9)),0,IF($F$2=1,IF($F$53&lt;(INDEX($G$33:$AJ$33,MATCH($E$18,$G$31:$AJ$31))),VNJ$28,VNJ$38),VNJ$28))</f>
        <v>0</v>
      </c>
      <c r="VNM53" s="775">
        <f t="shared" si="10464"/>
        <v>0</v>
      </c>
      <c r="VNN53" s="775">
        <f t="shared" ref="VNN53" si="10465">IF(OR(VNL26&lt;$C$18,VNL26&gt;($C$18+9)),0,IF($F$2=1,IF($F$53&lt;(INDEX($G$33:$AJ$33,MATCH($E$18,$G$31:$AJ$31))),VNL$28,VNL$38),VNL$28))</f>
        <v>0</v>
      </c>
      <c r="VNO53" s="775">
        <f t="shared" ref="VNO53:VNP53" si="10466">IF(OR(VNM26&lt;$C$18,VNM26&gt;($C$18+9)),0,IF($F$2=1,IF($F$53&lt;(INDEX($G$33:$AJ$33,MATCH($E$18,$G$31:$AJ$31))),VNM$28,VNM$38),VNM$28))</f>
        <v>0</v>
      </c>
      <c r="VNP53" s="775">
        <f t="shared" si="10466"/>
        <v>0</v>
      </c>
      <c r="VNQ53" s="775">
        <f t="shared" ref="VNQ53" si="10467">IF(OR(VNO26&lt;$C$18,VNO26&gt;($C$18+9)),0,IF($F$2=1,IF($F$53&lt;(INDEX($G$33:$AJ$33,MATCH($E$18,$G$31:$AJ$31))),VNO$28,VNO$38),VNO$28))</f>
        <v>0</v>
      </c>
      <c r="VNR53" s="775">
        <f t="shared" ref="VNR53:VNS53" si="10468">IF(OR(VNP26&lt;$C$18,VNP26&gt;($C$18+9)),0,IF($F$2=1,IF($F$53&lt;(INDEX($G$33:$AJ$33,MATCH($E$18,$G$31:$AJ$31))),VNP$28,VNP$38),VNP$28))</f>
        <v>0</v>
      </c>
      <c r="VNS53" s="775">
        <f t="shared" si="10468"/>
        <v>0</v>
      </c>
      <c r="VNT53" s="775">
        <f t="shared" ref="VNT53" si="10469">IF(OR(VNR26&lt;$C$18,VNR26&gt;($C$18+9)),0,IF($F$2=1,IF($F$53&lt;(INDEX($G$33:$AJ$33,MATCH($E$18,$G$31:$AJ$31))),VNR$28,VNR$38),VNR$28))</f>
        <v>0</v>
      </c>
      <c r="VNU53" s="775">
        <f t="shared" ref="VNU53:VNV53" si="10470">IF(OR(VNS26&lt;$C$18,VNS26&gt;($C$18+9)),0,IF($F$2=1,IF($F$53&lt;(INDEX($G$33:$AJ$33,MATCH($E$18,$G$31:$AJ$31))),VNS$28,VNS$38),VNS$28))</f>
        <v>0</v>
      </c>
      <c r="VNV53" s="775">
        <f t="shared" si="10470"/>
        <v>0</v>
      </c>
      <c r="VNW53" s="775">
        <f t="shared" ref="VNW53" si="10471">IF(OR(VNU26&lt;$C$18,VNU26&gt;($C$18+9)),0,IF($F$2=1,IF($F$53&lt;(INDEX($G$33:$AJ$33,MATCH($E$18,$G$31:$AJ$31))),VNU$28,VNU$38),VNU$28))</f>
        <v>0</v>
      </c>
      <c r="VNX53" s="775">
        <f t="shared" ref="VNX53:VNY53" si="10472">IF(OR(VNV26&lt;$C$18,VNV26&gt;($C$18+9)),0,IF($F$2=1,IF($F$53&lt;(INDEX($G$33:$AJ$33,MATCH($E$18,$G$31:$AJ$31))),VNV$28,VNV$38),VNV$28))</f>
        <v>0</v>
      </c>
      <c r="VNY53" s="775">
        <f t="shared" si="10472"/>
        <v>0</v>
      </c>
      <c r="VNZ53" s="775">
        <f t="shared" ref="VNZ53" si="10473">IF(OR(VNX26&lt;$C$18,VNX26&gt;($C$18+9)),0,IF($F$2=1,IF($F$53&lt;(INDEX($G$33:$AJ$33,MATCH($E$18,$G$31:$AJ$31))),VNX$28,VNX$38),VNX$28))</f>
        <v>0</v>
      </c>
      <c r="VOA53" s="775">
        <f t="shared" ref="VOA53:VOB53" si="10474">IF(OR(VNY26&lt;$C$18,VNY26&gt;($C$18+9)),0,IF($F$2=1,IF($F$53&lt;(INDEX($G$33:$AJ$33,MATCH($E$18,$G$31:$AJ$31))),VNY$28,VNY$38),VNY$28))</f>
        <v>0</v>
      </c>
      <c r="VOB53" s="775">
        <f t="shared" si="10474"/>
        <v>0</v>
      </c>
      <c r="VOC53" s="775">
        <f t="shared" ref="VOC53" si="10475">IF(OR(VOA26&lt;$C$18,VOA26&gt;($C$18+9)),0,IF($F$2=1,IF($F$53&lt;(INDEX($G$33:$AJ$33,MATCH($E$18,$G$31:$AJ$31))),VOA$28,VOA$38),VOA$28))</f>
        <v>0</v>
      </c>
      <c r="VOD53" s="775">
        <f t="shared" ref="VOD53:VOE53" si="10476">IF(OR(VOB26&lt;$C$18,VOB26&gt;($C$18+9)),0,IF($F$2=1,IF($F$53&lt;(INDEX($G$33:$AJ$33,MATCH($E$18,$G$31:$AJ$31))),VOB$28,VOB$38),VOB$28))</f>
        <v>0</v>
      </c>
      <c r="VOE53" s="775">
        <f t="shared" si="10476"/>
        <v>0</v>
      </c>
      <c r="VOF53" s="775">
        <f t="shared" ref="VOF53" si="10477">IF(OR(VOD26&lt;$C$18,VOD26&gt;($C$18+9)),0,IF($F$2=1,IF($F$53&lt;(INDEX($G$33:$AJ$33,MATCH($E$18,$G$31:$AJ$31))),VOD$28,VOD$38),VOD$28))</f>
        <v>0</v>
      </c>
      <c r="VOG53" s="775">
        <f t="shared" ref="VOG53:VOH53" si="10478">IF(OR(VOE26&lt;$C$18,VOE26&gt;($C$18+9)),0,IF($F$2=1,IF($F$53&lt;(INDEX($G$33:$AJ$33,MATCH($E$18,$G$31:$AJ$31))),VOE$28,VOE$38),VOE$28))</f>
        <v>0</v>
      </c>
      <c r="VOH53" s="775">
        <f t="shared" si="10478"/>
        <v>0</v>
      </c>
      <c r="VOI53" s="775">
        <f t="shared" ref="VOI53" si="10479">IF(OR(VOG26&lt;$C$18,VOG26&gt;($C$18+9)),0,IF($F$2=1,IF($F$53&lt;(INDEX($G$33:$AJ$33,MATCH($E$18,$G$31:$AJ$31))),VOG$28,VOG$38),VOG$28))</f>
        <v>0</v>
      </c>
      <c r="VOJ53" s="775">
        <f t="shared" ref="VOJ53:VOK53" si="10480">IF(OR(VOH26&lt;$C$18,VOH26&gt;($C$18+9)),0,IF($F$2=1,IF($F$53&lt;(INDEX($G$33:$AJ$33,MATCH($E$18,$G$31:$AJ$31))),VOH$28,VOH$38),VOH$28))</f>
        <v>0</v>
      </c>
      <c r="VOK53" s="775">
        <f t="shared" si="10480"/>
        <v>0</v>
      </c>
      <c r="VOL53" s="775">
        <f t="shared" ref="VOL53" si="10481">IF(OR(VOJ26&lt;$C$18,VOJ26&gt;($C$18+9)),0,IF($F$2=1,IF($F$53&lt;(INDEX($G$33:$AJ$33,MATCH($E$18,$G$31:$AJ$31))),VOJ$28,VOJ$38),VOJ$28))</f>
        <v>0</v>
      </c>
      <c r="VOM53" s="775">
        <f t="shared" ref="VOM53:VON53" si="10482">IF(OR(VOK26&lt;$C$18,VOK26&gt;($C$18+9)),0,IF($F$2=1,IF($F$53&lt;(INDEX($G$33:$AJ$33,MATCH($E$18,$G$31:$AJ$31))),VOK$28,VOK$38),VOK$28))</f>
        <v>0</v>
      </c>
      <c r="VON53" s="775">
        <f t="shared" si="10482"/>
        <v>0</v>
      </c>
      <c r="VOO53" s="775">
        <f t="shared" ref="VOO53" si="10483">IF(OR(VOM26&lt;$C$18,VOM26&gt;($C$18+9)),0,IF($F$2=1,IF($F$53&lt;(INDEX($G$33:$AJ$33,MATCH($E$18,$G$31:$AJ$31))),VOM$28,VOM$38),VOM$28))</f>
        <v>0</v>
      </c>
      <c r="VOP53" s="775">
        <f t="shared" ref="VOP53:VOQ53" si="10484">IF(OR(VON26&lt;$C$18,VON26&gt;($C$18+9)),0,IF($F$2=1,IF($F$53&lt;(INDEX($G$33:$AJ$33,MATCH($E$18,$G$31:$AJ$31))),VON$28,VON$38),VON$28))</f>
        <v>0</v>
      </c>
      <c r="VOQ53" s="775">
        <f t="shared" si="10484"/>
        <v>0</v>
      </c>
      <c r="VOR53" s="775">
        <f t="shared" ref="VOR53" si="10485">IF(OR(VOP26&lt;$C$18,VOP26&gt;($C$18+9)),0,IF($F$2=1,IF($F$53&lt;(INDEX($G$33:$AJ$33,MATCH($E$18,$G$31:$AJ$31))),VOP$28,VOP$38),VOP$28))</f>
        <v>0</v>
      </c>
      <c r="VOS53" s="775">
        <f t="shared" ref="VOS53:VOT53" si="10486">IF(OR(VOQ26&lt;$C$18,VOQ26&gt;($C$18+9)),0,IF($F$2=1,IF($F$53&lt;(INDEX($G$33:$AJ$33,MATCH($E$18,$G$31:$AJ$31))),VOQ$28,VOQ$38),VOQ$28))</f>
        <v>0</v>
      </c>
      <c r="VOT53" s="775">
        <f t="shared" si="10486"/>
        <v>0</v>
      </c>
      <c r="VOU53" s="775">
        <f t="shared" ref="VOU53" si="10487">IF(OR(VOS26&lt;$C$18,VOS26&gt;($C$18+9)),0,IF($F$2=1,IF($F$53&lt;(INDEX($G$33:$AJ$33,MATCH($E$18,$G$31:$AJ$31))),VOS$28,VOS$38),VOS$28))</f>
        <v>0</v>
      </c>
      <c r="VOV53" s="775">
        <f t="shared" ref="VOV53:VOW53" si="10488">IF(OR(VOT26&lt;$C$18,VOT26&gt;($C$18+9)),0,IF($F$2=1,IF($F$53&lt;(INDEX($G$33:$AJ$33,MATCH($E$18,$G$31:$AJ$31))),VOT$28,VOT$38),VOT$28))</f>
        <v>0</v>
      </c>
      <c r="VOW53" s="775">
        <f t="shared" si="10488"/>
        <v>0</v>
      </c>
      <c r="VOX53" s="775">
        <f t="shared" ref="VOX53" si="10489">IF(OR(VOV26&lt;$C$18,VOV26&gt;($C$18+9)),0,IF($F$2=1,IF($F$53&lt;(INDEX($G$33:$AJ$33,MATCH($E$18,$G$31:$AJ$31))),VOV$28,VOV$38),VOV$28))</f>
        <v>0</v>
      </c>
      <c r="VOY53" s="775">
        <f t="shared" ref="VOY53:VOZ53" si="10490">IF(OR(VOW26&lt;$C$18,VOW26&gt;($C$18+9)),0,IF($F$2=1,IF($F$53&lt;(INDEX($G$33:$AJ$33,MATCH($E$18,$G$31:$AJ$31))),VOW$28,VOW$38),VOW$28))</f>
        <v>0</v>
      </c>
      <c r="VOZ53" s="775">
        <f t="shared" si="10490"/>
        <v>0</v>
      </c>
      <c r="VPA53" s="775">
        <f t="shared" ref="VPA53" si="10491">IF(OR(VOY26&lt;$C$18,VOY26&gt;($C$18+9)),0,IF($F$2=1,IF($F$53&lt;(INDEX($G$33:$AJ$33,MATCH($E$18,$G$31:$AJ$31))),VOY$28,VOY$38),VOY$28))</f>
        <v>0</v>
      </c>
      <c r="VPB53" s="775">
        <f t="shared" ref="VPB53:VPC53" si="10492">IF(OR(VOZ26&lt;$C$18,VOZ26&gt;($C$18+9)),0,IF($F$2=1,IF($F$53&lt;(INDEX($G$33:$AJ$33,MATCH($E$18,$G$31:$AJ$31))),VOZ$28,VOZ$38),VOZ$28))</f>
        <v>0</v>
      </c>
      <c r="VPC53" s="775">
        <f t="shared" si="10492"/>
        <v>0</v>
      </c>
      <c r="VPD53" s="775">
        <f t="shared" ref="VPD53" si="10493">IF(OR(VPB26&lt;$C$18,VPB26&gt;($C$18+9)),0,IF($F$2=1,IF($F$53&lt;(INDEX($G$33:$AJ$33,MATCH($E$18,$G$31:$AJ$31))),VPB$28,VPB$38),VPB$28))</f>
        <v>0</v>
      </c>
      <c r="VPE53" s="775">
        <f t="shared" ref="VPE53:VPF53" si="10494">IF(OR(VPC26&lt;$C$18,VPC26&gt;($C$18+9)),0,IF($F$2=1,IF($F$53&lt;(INDEX($G$33:$AJ$33,MATCH($E$18,$G$31:$AJ$31))),VPC$28,VPC$38),VPC$28))</f>
        <v>0</v>
      </c>
      <c r="VPF53" s="775">
        <f t="shared" si="10494"/>
        <v>0</v>
      </c>
      <c r="VPG53" s="775">
        <f t="shared" ref="VPG53" si="10495">IF(OR(VPE26&lt;$C$18,VPE26&gt;($C$18+9)),0,IF($F$2=1,IF($F$53&lt;(INDEX($G$33:$AJ$33,MATCH($E$18,$G$31:$AJ$31))),VPE$28,VPE$38),VPE$28))</f>
        <v>0</v>
      </c>
      <c r="VPH53" s="775">
        <f t="shared" ref="VPH53:VPI53" si="10496">IF(OR(VPF26&lt;$C$18,VPF26&gt;($C$18+9)),0,IF($F$2=1,IF($F$53&lt;(INDEX($G$33:$AJ$33,MATCH($E$18,$G$31:$AJ$31))),VPF$28,VPF$38),VPF$28))</f>
        <v>0</v>
      </c>
      <c r="VPI53" s="775">
        <f t="shared" si="10496"/>
        <v>0</v>
      </c>
      <c r="VPJ53" s="775">
        <f t="shared" ref="VPJ53" si="10497">IF(OR(VPH26&lt;$C$18,VPH26&gt;($C$18+9)),0,IF($F$2=1,IF($F$53&lt;(INDEX($G$33:$AJ$33,MATCH($E$18,$G$31:$AJ$31))),VPH$28,VPH$38),VPH$28))</f>
        <v>0</v>
      </c>
      <c r="VPK53" s="775">
        <f t="shared" ref="VPK53:VPL53" si="10498">IF(OR(VPI26&lt;$C$18,VPI26&gt;($C$18+9)),0,IF($F$2=1,IF($F$53&lt;(INDEX($G$33:$AJ$33,MATCH($E$18,$G$31:$AJ$31))),VPI$28,VPI$38),VPI$28))</f>
        <v>0</v>
      </c>
      <c r="VPL53" s="775">
        <f t="shared" si="10498"/>
        <v>0</v>
      </c>
      <c r="VPM53" s="775">
        <f t="shared" ref="VPM53" si="10499">IF(OR(VPK26&lt;$C$18,VPK26&gt;($C$18+9)),0,IF($F$2=1,IF($F$53&lt;(INDEX($G$33:$AJ$33,MATCH($E$18,$G$31:$AJ$31))),VPK$28,VPK$38),VPK$28))</f>
        <v>0</v>
      </c>
      <c r="VPN53" s="775">
        <f t="shared" ref="VPN53:VPO53" si="10500">IF(OR(VPL26&lt;$C$18,VPL26&gt;($C$18+9)),0,IF($F$2=1,IF($F$53&lt;(INDEX($G$33:$AJ$33,MATCH($E$18,$G$31:$AJ$31))),VPL$28,VPL$38),VPL$28))</f>
        <v>0</v>
      </c>
      <c r="VPO53" s="775">
        <f t="shared" si="10500"/>
        <v>0</v>
      </c>
      <c r="VPP53" s="775">
        <f t="shared" ref="VPP53" si="10501">IF(OR(VPN26&lt;$C$18,VPN26&gt;($C$18+9)),0,IF($F$2=1,IF($F$53&lt;(INDEX($G$33:$AJ$33,MATCH($E$18,$G$31:$AJ$31))),VPN$28,VPN$38),VPN$28))</f>
        <v>0</v>
      </c>
      <c r="VPQ53" s="775">
        <f t="shared" ref="VPQ53:VPR53" si="10502">IF(OR(VPO26&lt;$C$18,VPO26&gt;($C$18+9)),0,IF($F$2=1,IF($F$53&lt;(INDEX($G$33:$AJ$33,MATCH($E$18,$G$31:$AJ$31))),VPO$28,VPO$38),VPO$28))</f>
        <v>0</v>
      </c>
      <c r="VPR53" s="775">
        <f t="shared" si="10502"/>
        <v>0</v>
      </c>
      <c r="VPS53" s="775">
        <f t="shared" ref="VPS53" si="10503">IF(OR(VPQ26&lt;$C$18,VPQ26&gt;($C$18+9)),0,IF($F$2=1,IF($F$53&lt;(INDEX($G$33:$AJ$33,MATCH($E$18,$G$31:$AJ$31))),VPQ$28,VPQ$38),VPQ$28))</f>
        <v>0</v>
      </c>
      <c r="VPT53" s="775">
        <f t="shared" ref="VPT53:VPU53" si="10504">IF(OR(VPR26&lt;$C$18,VPR26&gt;($C$18+9)),0,IF($F$2=1,IF($F$53&lt;(INDEX($G$33:$AJ$33,MATCH($E$18,$G$31:$AJ$31))),VPR$28,VPR$38),VPR$28))</f>
        <v>0</v>
      </c>
      <c r="VPU53" s="775">
        <f t="shared" si="10504"/>
        <v>0</v>
      </c>
      <c r="VPV53" s="775">
        <f t="shared" ref="VPV53" si="10505">IF(OR(VPT26&lt;$C$18,VPT26&gt;($C$18+9)),0,IF($F$2=1,IF($F$53&lt;(INDEX($G$33:$AJ$33,MATCH($E$18,$G$31:$AJ$31))),VPT$28,VPT$38),VPT$28))</f>
        <v>0</v>
      </c>
      <c r="VPW53" s="775">
        <f t="shared" ref="VPW53:VPX53" si="10506">IF(OR(VPU26&lt;$C$18,VPU26&gt;($C$18+9)),0,IF($F$2=1,IF($F$53&lt;(INDEX($G$33:$AJ$33,MATCH($E$18,$G$31:$AJ$31))),VPU$28,VPU$38),VPU$28))</f>
        <v>0</v>
      </c>
      <c r="VPX53" s="775">
        <f t="shared" si="10506"/>
        <v>0</v>
      </c>
      <c r="VPY53" s="775">
        <f t="shared" ref="VPY53" si="10507">IF(OR(VPW26&lt;$C$18,VPW26&gt;($C$18+9)),0,IF($F$2=1,IF($F$53&lt;(INDEX($G$33:$AJ$33,MATCH($E$18,$G$31:$AJ$31))),VPW$28,VPW$38),VPW$28))</f>
        <v>0</v>
      </c>
      <c r="VPZ53" s="775">
        <f t="shared" ref="VPZ53:VQA53" si="10508">IF(OR(VPX26&lt;$C$18,VPX26&gt;($C$18+9)),0,IF($F$2=1,IF($F$53&lt;(INDEX($G$33:$AJ$33,MATCH($E$18,$G$31:$AJ$31))),VPX$28,VPX$38),VPX$28))</f>
        <v>0</v>
      </c>
      <c r="VQA53" s="775">
        <f t="shared" si="10508"/>
        <v>0</v>
      </c>
      <c r="VQB53" s="775">
        <f t="shared" ref="VQB53" si="10509">IF(OR(VPZ26&lt;$C$18,VPZ26&gt;($C$18+9)),0,IF($F$2=1,IF($F$53&lt;(INDEX($G$33:$AJ$33,MATCH($E$18,$G$31:$AJ$31))),VPZ$28,VPZ$38),VPZ$28))</f>
        <v>0</v>
      </c>
      <c r="VQC53" s="775">
        <f t="shared" ref="VQC53:VQD53" si="10510">IF(OR(VQA26&lt;$C$18,VQA26&gt;($C$18+9)),0,IF($F$2=1,IF($F$53&lt;(INDEX($G$33:$AJ$33,MATCH($E$18,$G$31:$AJ$31))),VQA$28,VQA$38),VQA$28))</f>
        <v>0</v>
      </c>
      <c r="VQD53" s="775">
        <f t="shared" si="10510"/>
        <v>0</v>
      </c>
      <c r="VQE53" s="775">
        <f t="shared" ref="VQE53" si="10511">IF(OR(VQC26&lt;$C$18,VQC26&gt;($C$18+9)),0,IF($F$2=1,IF($F$53&lt;(INDEX($G$33:$AJ$33,MATCH($E$18,$G$31:$AJ$31))),VQC$28,VQC$38),VQC$28))</f>
        <v>0</v>
      </c>
      <c r="VQF53" s="775">
        <f t="shared" ref="VQF53:VQG53" si="10512">IF(OR(VQD26&lt;$C$18,VQD26&gt;($C$18+9)),0,IF($F$2=1,IF($F$53&lt;(INDEX($G$33:$AJ$33,MATCH($E$18,$G$31:$AJ$31))),VQD$28,VQD$38),VQD$28))</f>
        <v>0</v>
      </c>
      <c r="VQG53" s="775">
        <f t="shared" si="10512"/>
        <v>0</v>
      </c>
      <c r="VQH53" s="775">
        <f t="shared" ref="VQH53" si="10513">IF(OR(VQF26&lt;$C$18,VQF26&gt;($C$18+9)),0,IF($F$2=1,IF($F$53&lt;(INDEX($G$33:$AJ$33,MATCH($E$18,$G$31:$AJ$31))),VQF$28,VQF$38),VQF$28))</f>
        <v>0</v>
      </c>
      <c r="VQI53" s="775">
        <f t="shared" ref="VQI53:VQJ53" si="10514">IF(OR(VQG26&lt;$C$18,VQG26&gt;($C$18+9)),0,IF($F$2=1,IF($F$53&lt;(INDEX($G$33:$AJ$33,MATCH($E$18,$G$31:$AJ$31))),VQG$28,VQG$38),VQG$28))</f>
        <v>0</v>
      </c>
      <c r="VQJ53" s="775">
        <f t="shared" si="10514"/>
        <v>0</v>
      </c>
      <c r="VQK53" s="775">
        <f t="shared" ref="VQK53" si="10515">IF(OR(VQI26&lt;$C$18,VQI26&gt;($C$18+9)),0,IF($F$2=1,IF($F$53&lt;(INDEX($G$33:$AJ$33,MATCH($E$18,$G$31:$AJ$31))),VQI$28,VQI$38),VQI$28))</f>
        <v>0</v>
      </c>
      <c r="VQL53" s="775">
        <f t="shared" ref="VQL53:VQM53" si="10516">IF(OR(VQJ26&lt;$C$18,VQJ26&gt;($C$18+9)),0,IF($F$2=1,IF($F$53&lt;(INDEX($G$33:$AJ$33,MATCH($E$18,$G$31:$AJ$31))),VQJ$28,VQJ$38),VQJ$28))</f>
        <v>0</v>
      </c>
      <c r="VQM53" s="775">
        <f t="shared" si="10516"/>
        <v>0</v>
      </c>
      <c r="VQN53" s="775">
        <f t="shared" ref="VQN53" si="10517">IF(OR(VQL26&lt;$C$18,VQL26&gt;($C$18+9)),0,IF($F$2=1,IF($F$53&lt;(INDEX($G$33:$AJ$33,MATCH($E$18,$G$31:$AJ$31))),VQL$28,VQL$38),VQL$28))</f>
        <v>0</v>
      </c>
      <c r="VQO53" s="775">
        <f t="shared" ref="VQO53:VQP53" si="10518">IF(OR(VQM26&lt;$C$18,VQM26&gt;($C$18+9)),0,IF($F$2=1,IF($F$53&lt;(INDEX($G$33:$AJ$33,MATCH($E$18,$G$31:$AJ$31))),VQM$28,VQM$38),VQM$28))</f>
        <v>0</v>
      </c>
      <c r="VQP53" s="775">
        <f t="shared" si="10518"/>
        <v>0</v>
      </c>
      <c r="VQQ53" s="775">
        <f t="shared" ref="VQQ53" si="10519">IF(OR(VQO26&lt;$C$18,VQO26&gt;($C$18+9)),0,IF($F$2=1,IF($F$53&lt;(INDEX($G$33:$AJ$33,MATCH($E$18,$G$31:$AJ$31))),VQO$28,VQO$38),VQO$28))</f>
        <v>0</v>
      </c>
      <c r="VQR53" s="775">
        <f t="shared" ref="VQR53:VQS53" si="10520">IF(OR(VQP26&lt;$C$18,VQP26&gt;($C$18+9)),0,IF($F$2=1,IF($F$53&lt;(INDEX($G$33:$AJ$33,MATCH($E$18,$G$31:$AJ$31))),VQP$28,VQP$38),VQP$28))</f>
        <v>0</v>
      </c>
      <c r="VQS53" s="775">
        <f t="shared" si="10520"/>
        <v>0</v>
      </c>
      <c r="VQT53" s="775">
        <f t="shared" ref="VQT53" si="10521">IF(OR(VQR26&lt;$C$18,VQR26&gt;($C$18+9)),0,IF($F$2=1,IF($F$53&lt;(INDEX($G$33:$AJ$33,MATCH($E$18,$G$31:$AJ$31))),VQR$28,VQR$38),VQR$28))</f>
        <v>0</v>
      </c>
      <c r="VQU53" s="775">
        <f t="shared" ref="VQU53:VQV53" si="10522">IF(OR(VQS26&lt;$C$18,VQS26&gt;($C$18+9)),0,IF($F$2=1,IF($F$53&lt;(INDEX($G$33:$AJ$33,MATCH($E$18,$G$31:$AJ$31))),VQS$28,VQS$38),VQS$28))</f>
        <v>0</v>
      </c>
      <c r="VQV53" s="775">
        <f t="shared" si="10522"/>
        <v>0</v>
      </c>
      <c r="VQW53" s="775">
        <f t="shared" ref="VQW53" si="10523">IF(OR(VQU26&lt;$C$18,VQU26&gt;($C$18+9)),0,IF($F$2=1,IF($F$53&lt;(INDEX($G$33:$AJ$33,MATCH($E$18,$G$31:$AJ$31))),VQU$28,VQU$38),VQU$28))</f>
        <v>0</v>
      </c>
      <c r="VQX53" s="775">
        <f t="shared" ref="VQX53:VQY53" si="10524">IF(OR(VQV26&lt;$C$18,VQV26&gt;($C$18+9)),0,IF($F$2=1,IF($F$53&lt;(INDEX($G$33:$AJ$33,MATCH($E$18,$G$31:$AJ$31))),VQV$28,VQV$38),VQV$28))</f>
        <v>0</v>
      </c>
      <c r="VQY53" s="775">
        <f t="shared" si="10524"/>
        <v>0</v>
      </c>
      <c r="VQZ53" s="775">
        <f t="shared" ref="VQZ53" si="10525">IF(OR(VQX26&lt;$C$18,VQX26&gt;($C$18+9)),0,IF($F$2=1,IF($F$53&lt;(INDEX($G$33:$AJ$33,MATCH($E$18,$G$31:$AJ$31))),VQX$28,VQX$38),VQX$28))</f>
        <v>0</v>
      </c>
      <c r="VRA53" s="775">
        <f t="shared" ref="VRA53:VRB53" si="10526">IF(OR(VQY26&lt;$C$18,VQY26&gt;($C$18+9)),0,IF($F$2=1,IF($F$53&lt;(INDEX($G$33:$AJ$33,MATCH($E$18,$G$31:$AJ$31))),VQY$28,VQY$38),VQY$28))</f>
        <v>0</v>
      </c>
      <c r="VRB53" s="775">
        <f t="shared" si="10526"/>
        <v>0</v>
      </c>
      <c r="VRC53" s="775">
        <f t="shared" ref="VRC53" si="10527">IF(OR(VRA26&lt;$C$18,VRA26&gt;($C$18+9)),0,IF($F$2=1,IF($F$53&lt;(INDEX($G$33:$AJ$33,MATCH($E$18,$G$31:$AJ$31))),VRA$28,VRA$38),VRA$28))</f>
        <v>0</v>
      </c>
      <c r="VRD53" s="775">
        <f t="shared" ref="VRD53:VRE53" si="10528">IF(OR(VRB26&lt;$C$18,VRB26&gt;($C$18+9)),0,IF($F$2=1,IF($F$53&lt;(INDEX($G$33:$AJ$33,MATCH($E$18,$G$31:$AJ$31))),VRB$28,VRB$38),VRB$28))</f>
        <v>0</v>
      </c>
      <c r="VRE53" s="775">
        <f t="shared" si="10528"/>
        <v>0</v>
      </c>
      <c r="VRF53" s="775">
        <f t="shared" ref="VRF53" si="10529">IF(OR(VRD26&lt;$C$18,VRD26&gt;($C$18+9)),0,IF($F$2=1,IF($F$53&lt;(INDEX($G$33:$AJ$33,MATCH($E$18,$G$31:$AJ$31))),VRD$28,VRD$38),VRD$28))</f>
        <v>0</v>
      </c>
      <c r="VRG53" s="775">
        <f t="shared" ref="VRG53:VRH53" si="10530">IF(OR(VRE26&lt;$C$18,VRE26&gt;($C$18+9)),0,IF($F$2=1,IF($F$53&lt;(INDEX($G$33:$AJ$33,MATCH($E$18,$G$31:$AJ$31))),VRE$28,VRE$38),VRE$28))</f>
        <v>0</v>
      </c>
      <c r="VRH53" s="775">
        <f t="shared" si="10530"/>
        <v>0</v>
      </c>
      <c r="VRI53" s="775">
        <f t="shared" ref="VRI53" si="10531">IF(OR(VRG26&lt;$C$18,VRG26&gt;($C$18+9)),0,IF($F$2=1,IF($F$53&lt;(INDEX($G$33:$AJ$33,MATCH($E$18,$G$31:$AJ$31))),VRG$28,VRG$38),VRG$28))</f>
        <v>0</v>
      </c>
      <c r="VRJ53" s="775">
        <f t="shared" ref="VRJ53:VRK53" si="10532">IF(OR(VRH26&lt;$C$18,VRH26&gt;($C$18+9)),0,IF($F$2=1,IF($F$53&lt;(INDEX($G$33:$AJ$33,MATCH($E$18,$G$31:$AJ$31))),VRH$28,VRH$38),VRH$28))</f>
        <v>0</v>
      </c>
      <c r="VRK53" s="775">
        <f t="shared" si="10532"/>
        <v>0</v>
      </c>
      <c r="VRL53" s="775">
        <f t="shared" ref="VRL53" si="10533">IF(OR(VRJ26&lt;$C$18,VRJ26&gt;($C$18+9)),0,IF($F$2=1,IF($F$53&lt;(INDEX($G$33:$AJ$33,MATCH($E$18,$G$31:$AJ$31))),VRJ$28,VRJ$38),VRJ$28))</f>
        <v>0</v>
      </c>
      <c r="VRM53" s="775">
        <f t="shared" ref="VRM53:VRN53" si="10534">IF(OR(VRK26&lt;$C$18,VRK26&gt;($C$18+9)),0,IF($F$2=1,IF($F$53&lt;(INDEX($G$33:$AJ$33,MATCH($E$18,$G$31:$AJ$31))),VRK$28,VRK$38),VRK$28))</f>
        <v>0</v>
      </c>
      <c r="VRN53" s="775">
        <f t="shared" si="10534"/>
        <v>0</v>
      </c>
      <c r="VRO53" s="775">
        <f t="shared" ref="VRO53" si="10535">IF(OR(VRM26&lt;$C$18,VRM26&gt;($C$18+9)),0,IF($F$2=1,IF($F$53&lt;(INDEX($G$33:$AJ$33,MATCH($E$18,$G$31:$AJ$31))),VRM$28,VRM$38),VRM$28))</f>
        <v>0</v>
      </c>
      <c r="VRP53" s="775">
        <f t="shared" ref="VRP53:VRQ53" si="10536">IF(OR(VRN26&lt;$C$18,VRN26&gt;($C$18+9)),0,IF($F$2=1,IF($F$53&lt;(INDEX($G$33:$AJ$33,MATCH($E$18,$G$31:$AJ$31))),VRN$28,VRN$38),VRN$28))</f>
        <v>0</v>
      </c>
      <c r="VRQ53" s="775">
        <f t="shared" si="10536"/>
        <v>0</v>
      </c>
      <c r="VRR53" s="775">
        <f t="shared" ref="VRR53" si="10537">IF(OR(VRP26&lt;$C$18,VRP26&gt;($C$18+9)),0,IF($F$2=1,IF($F$53&lt;(INDEX($G$33:$AJ$33,MATCH($E$18,$G$31:$AJ$31))),VRP$28,VRP$38),VRP$28))</f>
        <v>0</v>
      </c>
      <c r="VRS53" s="775">
        <f t="shared" ref="VRS53:VRT53" si="10538">IF(OR(VRQ26&lt;$C$18,VRQ26&gt;($C$18+9)),0,IF($F$2=1,IF($F$53&lt;(INDEX($G$33:$AJ$33,MATCH($E$18,$G$31:$AJ$31))),VRQ$28,VRQ$38),VRQ$28))</f>
        <v>0</v>
      </c>
      <c r="VRT53" s="775">
        <f t="shared" si="10538"/>
        <v>0</v>
      </c>
      <c r="VRU53" s="775">
        <f t="shared" ref="VRU53" si="10539">IF(OR(VRS26&lt;$C$18,VRS26&gt;($C$18+9)),0,IF($F$2=1,IF($F$53&lt;(INDEX($G$33:$AJ$33,MATCH($E$18,$G$31:$AJ$31))),VRS$28,VRS$38),VRS$28))</f>
        <v>0</v>
      </c>
      <c r="VRV53" s="775">
        <f t="shared" ref="VRV53:VRW53" si="10540">IF(OR(VRT26&lt;$C$18,VRT26&gt;($C$18+9)),0,IF($F$2=1,IF($F$53&lt;(INDEX($G$33:$AJ$33,MATCH($E$18,$G$31:$AJ$31))),VRT$28,VRT$38),VRT$28))</f>
        <v>0</v>
      </c>
      <c r="VRW53" s="775">
        <f t="shared" si="10540"/>
        <v>0</v>
      </c>
      <c r="VRX53" s="775">
        <f t="shared" ref="VRX53" si="10541">IF(OR(VRV26&lt;$C$18,VRV26&gt;($C$18+9)),0,IF($F$2=1,IF($F$53&lt;(INDEX($G$33:$AJ$33,MATCH($E$18,$G$31:$AJ$31))),VRV$28,VRV$38),VRV$28))</f>
        <v>0</v>
      </c>
      <c r="VRY53" s="775">
        <f t="shared" ref="VRY53:VRZ53" si="10542">IF(OR(VRW26&lt;$C$18,VRW26&gt;($C$18+9)),0,IF($F$2=1,IF($F$53&lt;(INDEX($G$33:$AJ$33,MATCH($E$18,$G$31:$AJ$31))),VRW$28,VRW$38),VRW$28))</f>
        <v>0</v>
      </c>
      <c r="VRZ53" s="775">
        <f t="shared" si="10542"/>
        <v>0</v>
      </c>
      <c r="VSA53" s="775">
        <f t="shared" ref="VSA53" si="10543">IF(OR(VRY26&lt;$C$18,VRY26&gt;($C$18+9)),0,IF($F$2=1,IF($F$53&lt;(INDEX($G$33:$AJ$33,MATCH($E$18,$G$31:$AJ$31))),VRY$28,VRY$38),VRY$28))</f>
        <v>0</v>
      </c>
      <c r="VSB53" s="775">
        <f t="shared" ref="VSB53:VSC53" si="10544">IF(OR(VRZ26&lt;$C$18,VRZ26&gt;($C$18+9)),0,IF($F$2=1,IF($F$53&lt;(INDEX($G$33:$AJ$33,MATCH($E$18,$G$31:$AJ$31))),VRZ$28,VRZ$38),VRZ$28))</f>
        <v>0</v>
      </c>
      <c r="VSC53" s="775">
        <f t="shared" si="10544"/>
        <v>0</v>
      </c>
      <c r="VSD53" s="775">
        <f t="shared" ref="VSD53" si="10545">IF(OR(VSB26&lt;$C$18,VSB26&gt;($C$18+9)),0,IF($F$2=1,IF($F$53&lt;(INDEX($G$33:$AJ$33,MATCH($E$18,$G$31:$AJ$31))),VSB$28,VSB$38),VSB$28))</f>
        <v>0</v>
      </c>
      <c r="VSE53" s="775">
        <f t="shared" ref="VSE53:VSF53" si="10546">IF(OR(VSC26&lt;$C$18,VSC26&gt;($C$18+9)),0,IF($F$2=1,IF($F$53&lt;(INDEX($G$33:$AJ$33,MATCH($E$18,$G$31:$AJ$31))),VSC$28,VSC$38),VSC$28))</f>
        <v>0</v>
      </c>
      <c r="VSF53" s="775">
        <f t="shared" si="10546"/>
        <v>0</v>
      </c>
      <c r="VSG53" s="775">
        <f t="shared" ref="VSG53" si="10547">IF(OR(VSE26&lt;$C$18,VSE26&gt;($C$18+9)),0,IF($F$2=1,IF($F$53&lt;(INDEX($G$33:$AJ$33,MATCH($E$18,$G$31:$AJ$31))),VSE$28,VSE$38),VSE$28))</f>
        <v>0</v>
      </c>
      <c r="VSH53" s="775">
        <f t="shared" ref="VSH53:VSI53" si="10548">IF(OR(VSF26&lt;$C$18,VSF26&gt;($C$18+9)),0,IF($F$2=1,IF($F$53&lt;(INDEX($G$33:$AJ$33,MATCH($E$18,$G$31:$AJ$31))),VSF$28,VSF$38),VSF$28))</f>
        <v>0</v>
      </c>
      <c r="VSI53" s="775">
        <f t="shared" si="10548"/>
        <v>0</v>
      </c>
      <c r="VSJ53" s="775">
        <f t="shared" ref="VSJ53" si="10549">IF(OR(VSH26&lt;$C$18,VSH26&gt;($C$18+9)),0,IF($F$2=1,IF($F$53&lt;(INDEX($G$33:$AJ$33,MATCH($E$18,$G$31:$AJ$31))),VSH$28,VSH$38),VSH$28))</f>
        <v>0</v>
      </c>
      <c r="VSK53" s="775">
        <f t="shared" ref="VSK53:VSL53" si="10550">IF(OR(VSI26&lt;$C$18,VSI26&gt;($C$18+9)),0,IF($F$2=1,IF($F$53&lt;(INDEX($G$33:$AJ$33,MATCH($E$18,$G$31:$AJ$31))),VSI$28,VSI$38),VSI$28))</f>
        <v>0</v>
      </c>
      <c r="VSL53" s="775">
        <f t="shared" si="10550"/>
        <v>0</v>
      </c>
      <c r="VSM53" s="775">
        <f t="shared" ref="VSM53" si="10551">IF(OR(VSK26&lt;$C$18,VSK26&gt;($C$18+9)),0,IF($F$2=1,IF($F$53&lt;(INDEX($G$33:$AJ$33,MATCH($E$18,$G$31:$AJ$31))),VSK$28,VSK$38),VSK$28))</f>
        <v>0</v>
      </c>
      <c r="VSN53" s="775">
        <f t="shared" ref="VSN53:VSO53" si="10552">IF(OR(VSL26&lt;$C$18,VSL26&gt;($C$18+9)),0,IF($F$2=1,IF($F$53&lt;(INDEX($G$33:$AJ$33,MATCH($E$18,$G$31:$AJ$31))),VSL$28,VSL$38),VSL$28))</f>
        <v>0</v>
      </c>
      <c r="VSO53" s="775">
        <f t="shared" si="10552"/>
        <v>0</v>
      </c>
      <c r="VSP53" s="775">
        <f t="shared" ref="VSP53" si="10553">IF(OR(VSN26&lt;$C$18,VSN26&gt;($C$18+9)),0,IF($F$2=1,IF($F$53&lt;(INDEX($G$33:$AJ$33,MATCH($E$18,$G$31:$AJ$31))),VSN$28,VSN$38),VSN$28))</f>
        <v>0</v>
      </c>
      <c r="VSQ53" s="775">
        <f t="shared" ref="VSQ53:VSR53" si="10554">IF(OR(VSO26&lt;$C$18,VSO26&gt;($C$18+9)),0,IF($F$2=1,IF($F$53&lt;(INDEX($G$33:$AJ$33,MATCH($E$18,$G$31:$AJ$31))),VSO$28,VSO$38),VSO$28))</f>
        <v>0</v>
      </c>
      <c r="VSR53" s="775">
        <f t="shared" si="10554"/>
        <v>0</v>
      </c>
      <c r="VSS53" s="775">
        <f t="shared" ref="VSS53" si="10555">IF(OR(VSQ26&lt;$C$18,VSQ26&gt;($C$18+9)),0,IF($F$2=1,IF($F$53&lt;(INDEX($G$33:$AJ$33,MATCH($E$18,$G$31:$AJ$31))),VSQ$28,VSQ$38),VSQ$28))</f>
        <v>0</v>
      </c>
      <c r="VST53" s="775">
        <f t="shared" ref="VST53:VSU53" si="10556">IF(OR(VSR26&lt;$C$18,VSR26&gt;($C$18+9)),0,IF($F$2=1,IF($F$53&lt;(INDEX($G$33:$AJ$33,MATCH($E$18,$G$31:$AJ$31))),VSR$28,VSR$38),VSR$28))</f>
        <v>0</v>
      </c>
      <c r="VSU53" s="775">
        <f t="shared" si="10556"/>
        <v>0</v>
      </c>
      <c r="VSV53" s="775">
        <f t="shared" ref="VSV53" si="10557">IF(OR(VST26&lt;$C$18,VST26&gt;($C$18+9)),0,IF($F$2=1,IF($F$53&lt;(INDEX($G$33:$AJ$33,MATCH($E$18,$G$31:$AJ$31))),VST$28,VST$38),VST$28))</f>
        <v>0</v>
      </c>
      <c r="VSW53" s="775">
        <f t="shared" ref="VSW53:VSX53" si="10558">IF(OR(VSU26&lt;$C$18,VSU26&gt;($C$18+9)),0,IF($F$2=1,IF($F$53&lt;(INDEX($G$33:$AJ$33,MATCH($E$18,$G$31:$AJ$31))),VSU$28,VSU$38),VSU$28))</f>
        <v>0</v>
      </c>
      <c r="VSX53" s="775">
        <f t="shared" si="10558"/>
        <v>0</v>
      </c>
      <c r="VSY53" s="775">
        <f t="shared" ref="VSY53" si="10559">IF(OR(VSW26&lt;$C$18,VSW26&gt;($C$18+9)),0,IF($F$2=1,IF($F$53&lt;(INDEX($G$33:$AJ$33,MATCH($E$18,$G$31:$AJ$31))),VSW$28,VSW$38),VSW$28))</f>
        <v>0</v>
      </c>
      <c r="VSZ53" s="775">
        <f t="shared" ref="VSZ53:VTA53" si="10560">IF(OR(VSX26&lt;$C$18,VSX26&gt;($C$18+9)),0,IF($F$2=1,IF($F$53&lt;(INDEX($G$33:$AJ$33,MATCH($E$18,$G$31:$AJ$31))),VSX$28,VSX$38),VSX$28))</f>
        <v>0</v>
      </c>
      <c r="VTA53" s="775">
        <f t="shared" si="10560"/>
        <v>0</v>
      </c>
      <c r="VTB53" s="775">
        <f t="shared" ref="VTB53" si="10561">IF(OR(VSZ26&lt;$C$18,VSZ26&gt;($C$18+9)),0,IF($F$2=1,IF($F$53&lt;(INDEX($G$33:$AJ$33,MATCH($E$18,$G$31:$AJ$31))),VSZ$28,VSZ$38),VSZ$28))</f>
        <v>0</v>
      </c>
      <c r="VTC53" s="775">
        <f t="shared" ref="VTC53:VTD53" si="10562">IF(OR(VTA26&lt;$C$18,VTA26&gt;($C$18+9)),0,IF($F$2=1,IF($F$53&lt;(INDEX($G$33:$AJ$33,MATCH($E$18,$G$31:$AJ$31))),VTA$28,VTA$38),VTA$28))</f>
        <v>0</v>
      </c>
      <c r="VTD53" s="775">
        <f t="shared" si="10562"/>
        <v>0</v>
      </c>
      <c r="VTE53" s="775">
        <f t="shared" ref="VTE53" si="10563">IF(OR(VTC26&lt;$C$18,VTC26&gt;($C$18+9)),0,IF($F$2=1,IF($F$53&lt;(INDEX($G$33:$AJ$33,MATCH($E$18,$G$31:$AJ$31))),VTC$28,VTC$38),VTC$28))</f>
        <v>0</v>
      </c>
      <c r="VTF53" s="775">
        <f t="shared" ref="VTF53:VTG53" si="10564">IF(OR(VTD26&lt;$C$18,VTD26&gt;($C$18+9)),0,IF($F$2=1,IF($F$53&lt;(INDEX($G$33:$AJ$33,MATCH($E$18,$G$31:$AJ$31))),VTD$28,VTD$38),VTD$28))</f>
        <v>0</v>
      </c>
      <c r="VTG53" s="775">
        <f t="shared" si="10564"/>
        <v>0</v>
      </c>
      <c r="VTH53" s="775">
        <f t="shared" ref="VTH53" si="10565">IF(OR(VTF26&lt;$C$18,VTF26&gt;($C$18+9)),0,IF($F$2=1,IF($F$53&lt;(INDEX($G$33:$AJ$33,MATCH($E$18,$G$31:$AJ$31))),VTF$28,VTF$38),VTF$28))</f>
        <v>0</v>
      </c>
      <c r="VTI53" s="775">
        <f t="shared" ref="VTI53:VTJ53" si="10566">IF(OR(VTG26&lt;$C$18,VTG26&gt;($C$18+9)),0,IF($F$2=1,IF($F$53&lt;(INDEX($G$33:$AJ$33,MATCH($E$18,$G$31:$AJ$31))),VTG$28,VTG$38),VTG$28))</f>
        <v>0</v>
      </c>
      <c r="VTJ53" s="775">
        <f t="shared" si="10566"/>
        <v>0</v>
      </c>
      <c r="VTK53" s="775">
        <f t="shared" ref="VTK53" si="10567">IF(OR(VTI26&lt;$C$18,VTI26&gt;($C$18+9)),0,IF($F$2=1,IF($F$53&lt;(INDEX($G$33:$AJ$33,MATCH($E$18,$G$31:$AJ$31))),VTI$28,VTI$38),VTI$28))</f>
        <v>0</v>
      </c>
      <c r="VTL53" s="775">
        <f t="shared" ref="VTL53:VTM53" si="10568">IF(OR(VTJ26&lt;$C$18,VTJ26&gt;($C$18+9)),0,IF($F$2=1,IF($F$53&lt;(INDEX($G$33:$AJ$33,MATCH($E$18,$G$31:$AJ$31))),VTJ$28,VTJ$38),VTJ$28))</f>
        <v>0</v>
      </c>
      <c r="VTM53" s="775">
        <f t="shared" si="10568"/>
        <v>0</v>
      </c>
      <c r="VTN53" s="775">
        <f t="shared" ref="VTN53" si="10569">IF(OR(VTL26&lt;$C$18,VTL26&gt;($C$18+9)),0,IF($F$2=1,IF($F$53&lt;(INDEX($G$33:$AJ$33,MATCH($E$18,$G$31:$AJ$31))),VTL$28,VTL$38),VTL$28))</f>
        <v>0</v>
      </c>
      <c r="VTO53" s="775">
        <f t="shared" ref="VTO53:VTP53" si="10570">IF(OR(VTM26&lt;$C$18,VTM26&gt;($C$18+9)),0,IF($F$2=1,IF($F$53&lt;(INDEX($G$33:$AJ$33,MATCH($E$18,$G$31:$AJ$31))),VTM$28,VTM$38),VTM$28))</f>
        <v>0</v>
      </c>
      <c r="VTP53" s="775">
        <f t="shared" si="10570"/>
        <v>0</v>
      </c>
      <c r="VTQ53" s="775">
        <f t="shared" ref="VTQ53" si="10571">IF(OR(VTO26&lt;$C$18,VTO26&gt;($C$18+9)),0,IF($F$2=1,IF($F$53&lt;(INDEX($G$33:$AJ$33,MATCH($E$18,$G$31:$AJ$31))),VTO$28,VTO$38),VTO$28))</f>
        <v>0</v>
      </c>
      <c r="VTR53" s="775">
        <f t="shared" ref="VTR53:VTS53" si="10572">IF(OR(VTP26&lt;$C$18,VTP26&gt;($C$18+9)),0,IF($F$2=1,IF($F$53&lt;(INDEX($G$33:$AJ$33,MATCH($E$18,$G$31:$AJ$31))),VTP$28,VTP$38),VTP$28))</f>
        <v>0</v>
      </c>
      <c r="VTS53" s="775">
        <f t="shared" si="10572"/>
        <v>0</v>
      </c>
      <c r="VTT53" s="775">
        <f t="shared" ref="VTT53" si="10573">IF(OR(VTR26&lt;$C$18,VTR26&gt;($C$18+9)),0,IF($F$2=1,IF($F$53&lt;(INDEX($G$33:$AJ$33,MATCH($E$18,$G$31:$AJ$31))),VTR$28,VTR$38),VTR$28))</f>
        <v>0</v>
      </c>
      <c r="VTU53" s="775">
        <f t="shared" ref="VTU53:VTV53" si="10574">IF(OR(VTS26&lt;$C$18,VTS26&gt;($C$18+9)),0,IF($F$2=1,IF($F$53&lt;(INDEX($G$33:$AJ$33,MATCH($E$18,$G$31:$AJ$31))),VTS$28,VTS$38),VTS$28))</f>
        <v>0</v>
      </c>
      <c r="VTV53" s="775">
        <f t="shared" si="10574"/>
        <v>0</v>
      </c>
      <c r="VTW53" s="775">
        <f t="shared" ref="VTW53" si="10575">IF(OR(VTU26&lt;$C$18,VTU26&gt;($C$18+9)),0,IF($F$2=1,IF($F$53&lt;(INDEX($G$33:$AJ$33,MATCH($E$18,$G$31:$AJ$31))),VTU$28,VTU$38),VTU$28))</f>
        <v>0</v>
      </c>
      <c r="VTX53" s="775">
        <f t="shared" ref="VTX53:VTY53" si="10576">IF(OR(VTV26&lt;$C$18,VTV26&gt;($C$18+9)),0,IF($F$2=1,IF($F$53&lt;(INDEX($G$33:$AJ$33,MATCH($E$18,$G$31:$AJ$31))),VTV$28,VTV$38),VTV$28))</f>
        <v>0</v>
      </c>
      <c r="VTY53" s="775">
        <f t="shared" si="10576"/>
        <v>0</v>
      </c>
      <c r="VTZ53" s="775">
        <f t="shared" ref="VTZ53" si="10577">IF(OR(VTX26&lt;$C$18,VTX26&gt;($C$18+9)),0,IF($F$2=1,IF($F$53&lt;(INDEX($G$33:$AJ$33,MATCH($E$18,$G$31:$AJ$31))),VTX$28,VTX$38),VTX$28))</f>
        <v>0</v>
      </c>
      <c r="VUA53" s="775">
        <f t="shared" ref="VUA53:VUB53" si="10578">IF(OR(VTY26&lt;$C$18,VTY26&gt;($C$18+9)),0,IF($F$2=1,IF($F$53&lt;(INDEX($G$33:$AJ$33,MATCH($E$18,$G$31:$AJ$31))),VTY$28,VTY$38),VTY$28))</f>
        <v>0</v>
      </c>
      <c r="VUB53" s="775">
        <f t="shared" si="10578"/>
        <v>0</v>
      </c>
      <c r="VUC53" s="775">
        <f t="shared" ref="VUC53" si="10579">IF(OR(VUA26&lt;$C$18,VUA26&gt;($C$18+9)),0,IF($F$2=1,IF($F$53&lt;(INDEX($G$33:$AJ$33,MATCH($E$18,$G$31:$AJ$31))),VUA$28,VUA$38),VUA$28))</f>
        <v>0</v>
      </c>
      <c r="VUD53" s="775">
        <f t="shared" ref="VUD53:VUE53" si="10580">IF(OR(VUB26&lt;$C$18,VUB26&gt;($C$18+9)),0,IF($F$2=1,IF($F$53&lt;(INDEX($G$33:$AJ$33,MATCH($E$18,$G$31:$AJ$31))),VUB$28,VUB$38),VUB$28))</f>
        <v>0</v>
      </c>
      <c r="VUE53" s="775">
        <f t="shared" si="10580"/>
        <v>0</v>
      </c>
      <c r="VUF53" s="775">
        <f t="shared" ref="VUF53" si="10581">IF(OR(VUD26&lt;$C$18,VUD26&gt;($C$18+9)),0,IF($F$2=1,IF($F$53&lt;(INDEX($G$33:$AJ$33,MATCH($E$18,$G$31:$AJ$31))),VUD$28,VUD$38),VUD$28))</f>
        <v>0</v>
      </c>
      <c r="VUG53" s="775">
        <f t="shared" ref="VUG53:VUH53" si="10582">IF(OR(VUE26&lt;$C$18,VUE26&gt;($C$18+9)),0,IF($F$2=1,IF($F$53&lt;(INDEX($G$33:$AJ$33,MATCH($E$18,$G$31:$AJ$31))),VUE$28,VUE$38),VUE$28))</f>
        <v>0</v>
      </c>
      <c r="VUH53" s="775">
        <f t="shared" si="10582"/>
        <v>0</v>
      </c>
      <c r="VUI53" s="775">
        <f t="shared" ref="VUI53" si="10583">IF(OR(VUG26&lt;$C$18,VUG26&gt;($C$18+9)),0,IF($F$2=1,IF($F$53&lt;(INDEX($G$33:$AJ$33,MATCH($E$18,$G$31:$AJ$31))),VUG$28,VUG$38),VUG$28))</f>
        <v>0</v>
      </c>
      <c r="VUJ53" s="775">
        <f t="shared" ref="VUJ53:VUK53" si="10584">IF(OR(VUH26&lt;$C$18,VUH26&gt;($C$18+9)),0,IF($F$2=1,IF($F$53&lt;(INDEX($G$33:$AJ$33,MATCH($E$18,$G$31:$AJ$31))),VUH$28,VUH$38),VUH$28))</f>
        <v>0</v>
      </c>
      <c r="VUK53" s="775">
        <f t="shared" si="10584"/>
        <v>0</v>
      </c>
      <c r="VUL53" s="775">
        <f t="shared" ref="VUL53" si="10585">IF(OR(VUJ26&lt;$C$18,VUJ26&gt;($C$18+9)),0,IF($F$2=1,IF($F$53&lt;(INDEX($G$33:$AJ$33,MATCH($E$18,$G$31:$AJ$31))),VUJ$28,VUJ$38),VUJ$28))</f>
        <v>0</v>
      </c>
      <c r="VUM53" s="775">
        <f t="shared" ref="VUM53:VUN53" si="10586">IF(OR(VUK26&lt;$C$18,VUK26&gt;($C$18+9)),0,IF($F$2=1,IF($F$53&lt;(INDEX($G$33:$AJ$33,MATCH($E$18,$G$31:$AJ$31))),VUK$28,VUK$38),VUK$28))</f>
        <v>0</v>
      </c>
      <c r="VUN53" s="775">
        <f t="shared" si="10586"/>
        <v>0</v>
      </c>
      <c r="VUO53" s="775">
        <f t="shared" ref="VUO53" si="10587">IF(OR(VUM26&lt;$C$18,VUM26&gt;($C$18+9)),0,IF($F$2=1,IF($F$53&lt;(INDEX($G$33:$AJ$33,MATCH($E$18,$G$31:$AJ$31))),VUM$28,VUM$38),VUM$28))</f>
        <v>0</v>
      </c>
      <c r="VUP53" s="775">
        <f t="shared" ref="VUP53:VUQ53" si="10588">IF(OR(VUN26&lt;$C$18,VUN26&gt;($C$18+9)),0,IF($F$2=1,IF($F$53&lt;(INDEX($G$33:$AJ$33,MATCH($E$18,$G$31:$AJ$31))),VUN$28,VUN$38),VUN$28))</f>
        <v>0</v>
      </c>
      <c r="VUQ53" s="775">
        <f t="shared" si="10588"/>
        <v>0</v>
      </c>
      <c r="VUR53" s="775">
        <f t="shared" ref="VUR53" si="10589">IF(OR(VUP26&lt;$C$18,VUP26&gt;($C$18+9)),0,IF($F$2=1,IF($F$53&lt;(INDEX($G$33:$AJ$33,MATCH($E$18,$G$31:$AJ$31))),VUP$28,VUP$38),VUP$28))</f>
        <v>0</v>
      </c>
      <c r="VUS53" s="775">
        <f t="shared" ref="VUS53:VUT53" si="10590">IF(OR(VUQ26&lt;$C$18,VUQ26&gt;($C$18+9)),0,IF($F$2=1,IF($F$53&lt;(INDEX($G$33:$AJ$33,MATCH($E$18,$G$31:$AJ$31))),VUQ$28,VUQ$38),VUQ$28))</f>
        <v>0</v>
      </c>
      <c r="VUT53" s="775">
        <f t="shared" si="10590"/>
        <v>0</v>
      </c>
      <c r="VUU53" s="775">
        <f t="shared" ref="VUU53" si="10591">IF(OR(VUS26&lt;$C$18,VUS26&gt;($C$18+9)),0,IF($F$2=1,IF($F$53&lt;(INDEX($G$33:$AJ$33,MATCH($E$18,$G$31:$AJ$31))),VUS$28,VUS$38),VUS$28))</f>
        <v>0</v>
      </c>
      <c r="VUV53" s="775">
        <f t="shared" ref="VUV53:VUW53" si="10592">IF(OR(VUT26&lt;$C$18,VUT26&gt;($C$18+9)),0,IF($F$2=1,IF($F$53&lt;(INDEX($G$33:$AJ$33,MATCH($E$18,$G$31:$AJ$31))),VUT$28,VUT$38),VUT$28))</f>
        <v>0</v>
      </c>
      <c r="VUW53" s="775">
        <f t="shared" si="10592"/>
        <v>0</v>
      </c>
      <c r="VUX53" s="775">
        <f t="shared" ref="VUX53" si="10593">IF(OR(VUV26&lt;$C$18,VUV26&gt;($C$18+9)),0,IF($F$2=1,IF($F$53&lt;(INDEX($G$33:$AJ$33,MATCH($E$18,$G$31:$AJ$31))),VUV$28,VUV$38),VUV$28))</f>
        <v>0</v>
      </c>
      <c r="VUY53" s="775">
        <f t="shared" ref="VUY53:VUZ53" si="10594">IF(OR(VUW26&lt;$C$18,VUW26&gt;($C$18+9)),0,IF($F$2=1,IF($F$53&lt;(INDEX($G$33:$AJ$33,MATCH($E$18,$G$31:$AJ$31))),VUW$28,VUW$38),VUW$28))</f>
        <v>0</v>
      </c>
      <c r="VUZ53" s="775">
        <f t="shared" si="10594"/>
        <v>0</v>
      </c>
      <c r="VVA53" s="775">
        <f t="shared" ref="VVA53" si="10595">IF(OR(VUY26&lt;$C$18,VUY26&gt;($C$18+9)),0,IF($F$2=1,IF($F$53&lt;(INDEX($G$33:$AJ$33,MATCH($E$18,$G$31:$AJ$31))),VUY$28,VUY$38),VUY$28))</f>
        <v>0</v>
      </c>
      <c r="VVB53" s="775">
        <f t="shared" ref="VVB53:VVC53" si="10596">IF(OR(VUZ26&lt;$C$18,VUZ26&gt;($C$18+9)),0,IF($F$2=1,IF($F$53&lt;(INDEX($G$33:$AJ$33,MATCH($E$18,$G$31:$AJ$31))),VUZ$28,VUZ$38),VUZ$28))</f>
        <v>0</v>
      </c>
      <c r="VVC53" s="775">
        <f t="shared" si="10596"/>
        <v>0</v>
      </c>
      <c r="VVD53" s="775">
        <f t="shared" ref="VVD53" si="10597">IF(OR(VVB26&lt;$C$18,VVB26&gt;($C$18+9)),0,IF($F$2=1,IF($F$53&lt;(INDEX($G$33:$AJ$33,MATCH($E$18,$G$31:$AJ$31))),VVB$28,VVB$38),VVB$28))</f>
        <v>0</v>
      </c>
      <c r="VVE53" s="775">
        <f t="shared" ref="VVE53:VVF53" si="10598">IF(OR(VVC26&lt;$C$18,VVC26&gt;($C$18+9)),0,IF($F$2=1,IF($F$53&lt;(INDEX($G$33:$AJ$33,MATCH($E$18,$G$31:$AJ$31))),VVC$28,VVC$38),VVC$28))</f>
        <v>0</v>
      </c>
      <c r="VVF53" s="775">
        <f t="shared" si="10598"/>
        <v>0</v>
      </c>
      <c r="VVG53" s="775">
        <f t="shared" ref="VVG53" si="10599">IF(OR(VVE26&lt;$C$18,VVE26&gt;($C$18+9)),0,IF($F$2=1,IF($F$53&lt;(INDEX($G$33:$AJ$33,MATCH($E$18,$G$31:$AJ$31))),VVE$28,VVE$38),VVE$28))</f>
        <v>0</v>
      </c>
      <c r="VVH53" s="775">
        <f t="shared" ref="VVH53:VVI53" si="10600">IF(OR(VVF26&lt;$C$18,VVF26&gt;($C$18+9)),0,IF($F$2=1,IF($F$53&lt;(INDEX($G$33:$AJ$33,MATCH($E$18,$G$31:$AJ$31))),VVF$28,VVF$38),VVF$28))</f>
        <v>0</v>
      </c>
      <c r="VVI53" s="775">
        <f t="shared" si="10600"/>
        <v>0</v>
      </c>
      <c r="VVJ53" s="775">
        <f t="shared" ref="VVJ53" si="10601">IF(OR(VVH26&lt;$C$18,VVH26&gt;($C$18+9)),0,IF($F$2=1,IF($F$53&lt;(INDEX($G$33:$AJ$33,MATCH($E$18,$G$31:$AJ$31))),VVH$28,VVH$38),VVH$28))</f>
        <v>0</v>
      </c>
      <c r="VVK53" s="775">
        <f t="shared" ref="VVK53:VVL53" si="10602">IF(OR(VVI26&lt;$C$18,VVI26&gt;($C$18+9)),0,IF($F$2=1,IF($F$53&lt;(INDEX($G$33:$AJ$33,MATCH($E$18,$G$31:$AJ$31))),VVI$28,VVI$38),VVI$28))</f>
        <v>0</v>
      </c>
      <c r="VVL53" s="775">
        <f t="shared" si="10602"/>
        <v>0</v>
      </c>
      <c r="VVM53" s="775">
        <f t="shared" ref="VVM53" si="10603">IF(OR(VVK26&lt;$C$18,VVK26&gt;($C$18+9)),0,IF($F$2=1,IF($F$53&lt;(INDEX($G$33:$AJ$33,MATCH($E$18,$G$31:$AJ$31))),VVK$28,VVK$38),VVK$28))</f>
        <v>0</v>
      </c>
      <c r="VVN53" s="775">
        <f t="shared" ref="VVN53:VVO53" si="10604">IF(OR(VVL26&lt;$C$18,VVL26&gt;($C$18+9)),0,IF($F$2=1,IF($F$53&lt;(INDEX($G$33:$AJ$33,MATCH($E$18,$G$31:$AJ$31))),VVL$28,VVL$38),VVL$28))</f>
        <v>0</v>
      </c>
      <c r="VVO53" s="775">
        <f t="shared" si="10604"/>
        <v>0</v>
      </c>
      <c r="VVP53" s="775">
        <f t="shared" ref="VVP53" si="10605">IF(OR(VVN26&lt;$C$18,VVN26&gt;($C$18+9)),0,IF($F$2=1,IF($F$53&lt;(INDEX($G$33:$AJ$33,MATCH($E$18,$G$31:$AJ$31))),VVN$28,VVN$38),VVN$28))</f>
        <v>0</v>
      </c>
      <c r="VVQ53" s="775">
        <f t="shared" ref="VVQ53:VVR53" si="10606">IF(OR(VVO26&lt;$C$18,VVO26&gt;($C$18+9)),0,IF($F$2=1,IF($F$53&lt;(INDEX($G$33:$AJ$33,MATCH($E$18,$G$31:$AJ$31))),VVO$28,VVO$38),VVO$28))</f>
        <v>0</v>
      </c>
      <c r="VVR53" s="775">
        <f t="shared" si="10606"/>
        <v>0</v>
      </c>
      <c r="VVS53" s="775">
        <f t="shared" ref="VVS53" si="10607">IF(OR(VVQ26&lt;$C$18,VVQ26&gt;($C$18+9)),0,IF($F$2=1,IF($F$53&lt;(INDEX($G$33:$AJ$33,MATCH($E$18,$G$31:$AJ$31))),VVQ$28,VVQ$38),VVQ$28))</f>
        <v>0</v>
      </c>
      <c r="VVT53" s="775">
        <f t="shared" ref="VVT53:VVU53" si="10608">IF(OR(VVR26&lt;$C$18,VVR26&gt;($C$18+9)),0,IF($F$2=1,IF($F$53&lt;(INDEX($G$33:$AJ$33,MATCH($E$18,$G$31:$AJ$31))),VVR$28,VVR$38),VVR$28))</f>
        <v>0</v>
      </c>
      <c r="VVU53" s="775">
        <f t="shared" si="10608"/>
        <v>0</v>
      </c>
      <c r="VVV53" s="775">
        <f t="shared" ref="VVV53" si="10609">IF(OR(VVT26&lt;$C$18,VVT26&gt;($C$18+9)),0,IF($F$2=1,IF($F$53&lt;(INDEX($G$33:$AJ$33,MATCH($E$18,$G$31:$AJ$31))),VVT$28,VVT$38),VVT$28))</f>
        <v>0</v>
      </c>
      <c r="VVW53" s="775">
        <f t="shared" ref="VVW53:VVX53" si="10610">IF(OR(VVU26&lt;$C$18,VVU26&gt;($C$18+9)),0,IF($F$2=1,IF($F$53&lt;(INDEX($G$33:$AJ$33,MATCH($E$18,$G$31:$AJ$31))),VVU$28,VVU$38),VVU$28))</f>
        <v>0</v>
      </c>
      <c r="VVX53" s="775">
        <f t="shared" si="10610"/>
        <v>0</v>
      </c>
      <c r="VVY53" s="775">
        <f t="shared" ref="VVY53" si="10611">IF(OR(VVW26&lt;$C$18,VVW26&gt;($C$18+9)),0,IF($F$2=1,IF($F$53&lt;(INDEX($G$33:$AJ$33,MATCH($E$18,$G$31:$AJ$31))),VVW$28,VVW$38),VVW$28))</f>
        <v>0</v>
      </c>
      <c r="VVZ53" s="775">
        <f t="shared" ref="VVZ53:VWA53" si="10612">IF(OR(VVX26&lt;$C$18,VVX26&gt;($C$18+9)),0,IF($F$2=1,IF($F$53&lt;(INDEX($G$33:$AJ$33,MATCH($E$18,$G$31:$AJ$31))),VVX$28,VVX$38),VVX$28))</f>
        <v>0</v>
      </c>
      <c r="VWA53" s="775">
        <f t="shared" si="10612"/>
        <v>0</v>
      </c>
      <c r="VWB53" s="775">
        <f t="shared" ref="VWB53" si="10613">IF(OR(VVZ26&lt;$C$18,VVZ26&gt;($C$18+9)),0,IF($F$2=1,IF($F$53&lt;(INDEX($G$33:$AJ$33,MATCH($E$18,$G$31:$AJ$31))),VVZ$28,VVZ$38),VVZ$28))</f>
        <v>0</v>
      </c>
      <c r="VWC53" s="775">
        <f t="shared" ref="VWC53:VWD53" si="10614">IF(OR(VWA26&lt;$C$18,VWA26&gt;($C$18+9)),0,IF($F$2=1,IF($F$53&lt;(INDEX($G$33:$AJ$33,MATCH($E$18,$G$31:$AJ$31))),VWA$28,VWA$38),VWA$28))</f>
        <v>0</v>
      </c>
      <c r="VWD53" s="775">
        <f t="shared" si="10614"/>
        <v>0</v>
      </c>
      <c r="VWE53" s="775">
        <f t="shared" ref="VWE53" si="10615">IF(OR(VWC26&lt;$C$18,VWC26&gt;($C$18+9)),0,IF($F$2=1,IF($F$53&lt;(INDEX($G$33:$AJ$33,MATCH($E$18,$G$31:$AJ$31))),VWC$28,VWC$38),VWC$28))</f>
        <v>0</v>
      </c>
      <c r="VWF53" s="775">
        <f t="shared" ref="VWF53:VWG53" si="10616">IF(OR(VWD26&lt;$C$18,VWD26&gt;($C$18+9)),0,IF($F$2=1,IF($F$53&lt;(INDEX($G$33:$AJ$33,MATCH($E$18,$G$31:$AJ$31))),VWD$28,VWD$38),VWD$28))</f>
        <v>0</v>
      </c>
      <c r="VWG53" s="775">
        <f t="shared" si="10616"/>
        <v>0</v>
      </c>
      <c r="VWH53" s="775">
        <f t="shared" ref="VWH53" si="10617">IF(OR(VWF26&lt;$C$18,VWF26&gt;($C$18+9)),0,IF($F$2=1,IF($F$53&lt;(INDEX($G$33:$AJ$33,MATCH($E$18,$G$31:$AJ$31))),VWF$28,VWF$38),VWF$28))</f>
        <v>0</v>
      </c>
      <c r="VWI53" s="775">
        <f t="shared" ref="VWI53:VWJ53" si="10618">IF(OR(VWG26&lt;$C$18,VWG26&gt;($C$18+9)),0,IF($F$2=1,IF($F$53&lt;(INDEX($G$33:$AJ$33,MATCH($E$18,$G$31:$AJ$31))),VWG$28,VWG$38),VWG$28))</f>
        <v>0</v>
      </c>
      <c r="VWJ53" s="775">
        <f t="shared" si="10618"/>
        <v>0</v>
      </c>
      <c r="VWK53" s="775">
        <f t="shared" ref="VWK53" si="10619">IF(OR(VWI26&lt;$C$18,VWI26&gt;($C$18+9)),0,IF($F$2=1,IF($F$53&lt;(INDEX($G$33:$AJ$33,MATCH($E$18,$G$31:$AJ$31))),VWI$28,VWI$38),VWI$28))</f>
        <v>0</v>
      </c>
      <c r="VWL53" s="775">
        <f t="shared" ref="VWL53:VWM53" si="10620">IF(OR(VWJ26&lt;$C$18,VWJ26&gt;($C$18+9)),0,IF($F$2=1,IF($F$53&lt;(INDEX($G$33:$AJ$33,MATCH($E$18,$G$31:$AJ$31))),VWJ$28,VWJ$38),VWJ$28))</f>
        <v>0</v>
      </c>
      <c r="VWM53" s="775">
        <f t="shared" si="10620"/>
        <v>0</v>
      </c>
      <c r="VWN53" s="775">
        <f t="shared" ref="VWN53" si="10621">IF(OR(VWL26&lt;$C$18,VWL26&gt;($C$18+9)),0,IF($F$2=1,IF($F$53&lt;(INDEX($G$33:$AJ$33,MATCH($E$18,$G$31:$AJ$31))),VWL$28,VWL$38),VWL$28))</f>
        <v>0</v>
      </c>
      <c r="VWO53" s="775">
        <f t="shared" ref="VWO53:VWP53" si="10622">IF(OR(VWM26&lt;$C$18,VWM26&gt;($C$18+9)),0,IF($F$2=1,IF($F$53&lt;(INDEX($G$33:$AJ$33,MATCH($E$18,$G$31:$AJ$31))),VWM$28,VWM$38),VWM$28))</f>
        <v>0</v>
      </c>
      <c r="VWP53" s="775">
        <f t="shared" si="10622"/>
        <v>0</v>
      </c>
      <c r="VWQ53" s="775">
        <f t="shared" ref="VWQ53" si="10623">IF(OR(VWO26&lt;$C$18,VWO26&gt;($C$18+9)),0,IF($F$2=1,IF($F$53&lt;(INDEX($G$33:$AJ$33,MATCH($E$18,$G$31:$AJ$31))),VWO$28,VWO$38),VWO$28))</f>
        <v>0</v>
      </c>
      <c r="VWR53" s="775">
        <f t="shared" ref="VWR53:VWS53" si="10624">IF(OR(VWP26&lt;$C$18,VWP26&gt;($C$18+9)),0,IF($F$2=1,IF($F$53&lt;(INDEX($G$33:$AJ$33,MATCH($E$18,$G$31:$AJ$31))),VWP$28,VWP$38),VWP$28))</f>
        <v>0</v>
      </c>
      <c r="VWS53" s="775">
        <f t="shared" si="10624"/>
        <v>0</v>
      </c>
      <c r="VWT53" s="775">
        <f t="shared" ref="VWT53" si="10625">IF(OR(VWR26&lt;$C$18,VWR26&gt;($C$18+9)),0,IF($F$2=1,IF($F$53&lt;(INDEX($G$33:$AJ$33,MATCH($E$18,$G$31:$AJ$31))),VWR$28,VWR$38),VWR$28))</f>
        <v>0</v>
      </c>
      <c r="VWU53" s="775">
        <f t="shared" ref="VWU53:VWV53" si="10626">IF(OR(VWS26&lt;$C$18,VWS26&gt;($C$18+9)),0,IF($F$2=1,IF($F$53&lt;(INDEX($G$33:$AJ$33,MATCH($E$18,$G$31:$AJ$31))),VWS$28,VWS$38),VWS$28))</f>
        <v>0</v>
      </c>
      <c r="VWV53" s="775">
        <f t="shared" si="10626"/>
        <v>0</v>
      </c>
      <c r="VWW53" s="775">
        <f t="shared" ref="VWW53" si="10627">IF(OR(VWU26&lt;$C$18,VWU26&gt;($C$18+9)),0,IF($F$2=1,IF($F$53&lt;(INDEX($G$33:$AJ$33,MATCH($E$18,$G$31:$AJ$31))),VWU$28,VWU$38),VWU$28))</f>
        <v>0</v>
      </c>
      <c r="VWX53" s="775">
        <f t="shared" ref="VWX53:VWY53" si="10628">IF(OR(VWV26&lt;$C$18,VWV26&gt;($C$18+9)),0,IF($F$2=1,IF($F$53&lt;(INDEX($G$33:$AJ$33,MATCH($E$18,$G$31:$AJ$31))),VWV$28,VWV$38),VWV$28))</f>
        <v>0</v>
      </c>
      <c r="VWY53" s="775">
        <f t="shared" si="10628"/>
        <v>0</v>
      </c>
      <c r="VWZ53" s="775">
        <f t="shared" ref="VWZ53" si="10629">IF(OR(VWX26&lt;$C$18,VWX26&gt;($C$18+9)),0,IF($F$2=1,IF($F$53&lt;(INDEX($G$33:$AJ$33,MATCH($E$18,$G$31:$AJ$31))),VWX$28,VWX$38),VWX$28))</f>
        <v>0</v>
      </c>
      <c r="VXA53" s="775">
        <f t="shared" ref="VXA53:VXB53" si="10630">IF(OR(VWY26&lt;$C$18,VWY26&gt;($C$18+9)),0,IF($F$2=1,IF($F$53&lt;(INDEX($G$33:$AJ$33,MATCH($E$18,$G$31:$AJ$31))),VWY$28,VWY$38),VWY$28))</f>
        <v>0</v>
      </c>
      <c r="VXB53" s="775">
        <f t="shared" si="10630"/>
        <v>0</v>
      </c>
      <c r="VXC53" s="775">
        <f t="shared" ref="VXC53" si="10631">IF(OR(VXA26&lt;$C$18,VXA26&gt;($C$18+9)),0,IF($F$2=1,IF($F$53&lt;(INDEX($G$33:$AJ$33,MATCH($E$18,$G$31:$AJ$31))),VXA$28,VXA$38),VXA$28))</f>
        <v>0</v>
      </c>
      <c r="VXD53" s="775">
        <f t="shared" ref="VXD53:VXE53" si="10632">IF(OR(VXB26&lt;$C$18,VXB26&gt;($C$18+9)),0,IF($F$2=1,IF($F$53&lt;(INDEX($G$33:$AJ$33,MATCH($E$18,$G$31:$AJ$31))),VXB$28,VXB$38),VXB$28))</f>
        <v>0</v>
      </c>
      <c r="VXE53" s="775">
        <f t="shared" si="10632"/>
        <v>0</v>
      </c>
      <c r="VXF53" s="775">
        <f t="shared" ref="VXF53" si="10633">IF(OR(VXD26&lt;$C$18,VXD26&gt;($C$18+9)),0,IF($F$2=1,IF($F$53&lt;(INDEX($G$33:$AJ$33,MATCH($E$18,$G$31:$AJ$31))),VXD$28,VXD$38),VXD$28))</f>
        <v>0</v>
      </c>
      <c r="VXG53" s="775">
        <f t="shared" ref="VXG53:VXH53" si="10634">IF(OR(VXE26&lt;$C$18,VXE26&gt;($C$18+9)),0,IF($F$2=1,IF($F$53&lt;(INDEX($G$33:$AJ$33,MATCH($E$18,$G$31:$AJ$31))),VXE$28,VXE$38),VXE$28))</f>
        <v>0</v>
      </c>
      <c r="VXH53" s="775">
        <f t="shared" si="10634"/>
        <v>0</v>
      </c>
      <c r="VXI53" s="775">
        <f t="shared" ref="VXI53" si="10635">IF(OR(VXG26&lt;$C$18,VXG26&gt;($C$18+9)),0,IF($F$2=1,IF($F$53&lt;(INDEX($G$33:$AJ$33,MATCH($E$18,$G$31:$AJ$31))),VXG$28,VXG$38),VXG$28))</f>
        <v>0</v>
      </c>
      <c r="VXJ53" s="775">
        <f t="shared" ref="VXJ53:VXK53" si="10636">IF(OR(VXH26&lt;$C$18,VXH26&gt;($C$18+9)),0,IF($F$2=1,IF($F$53&lt;(INDEX($G$33:$AJ$33,MATCH($E$18,$G$31:$AJ$31))),VXH$28,VXH$38),VXH$28))</f>
        <v>0</v>
      </c>
      <c r="VXK53" s="775">
        <f t="shared" si="10636"/>
        <v>0</v>
      </c>
      <c r="VXL53" s="775">
        <f t="shared" ref="VXL53" si="10637">IF(OR(VXJ26&lt;$C$18,VXJ26&gt;($C$18+9)),0,IF($F$2=1,IF($F$53&lt;(INDEX($G$33:$AJ$33,MATCH($E$18,$G$31:$AJ$31))),VXJ$28,VXJ$38),VXJ$28))</f>
        <v>0</v>
      </c>
      <c r="VXM53" s="775">
        <f t="shared" ref="VXM53:VXN53" si="10638">IF(OR(VXK26&lt;$C$18,VXK26&gt;($C$18+9)),0,IF($F$2=1,IF($F$53&lt;(INDEX($G$33:$AJ$33,MATCH($E$18,$G$31:$AJ$31))),VXK$28,VXK$38),VXK$28))</f>
        <v>0</v>
      </c>
      <c r="VXN53" s="775">
        <f t="shared" si="10638"/>
        <v>0</v>
      </c>
      <c r="VXO53" s="775">
        <f t="shared" ref="VXO53" si="10639">IF(OR(VXM26&lt;$C$18,VXM26&gt;($C$18+9)),0,IF($F$2=1,IF($F$53&lt;(INDEX($G$33:$AJ$33,MATCH($E$18,$G$31:$AJ$31))),VXM$28,VXM$38),VXM$28))</f>
        <v>0</v>
      </c>
      <c r="VXP53" s="775">
        <f t="shared" ref="VXP53:VXQ53" si="10640">IF(OR(VXN26&lt;$C$18,VXN26&gt;($C$18+9)),0,IF($F$2=1,IF($F$53&lt;(INDEX($G$33:$AJ$33,MATCH($E$18,$G$31:$AJ$31))),VXN$28,VXN$38),VXN$28))</f>
        <v>0</v>
      </c>
      <c r="VXQ53" s="775">
        <f t="shared" si="10640"/>
        <v>0</v>
      </c>
      <c r="VXR53" s="775">
        <f t="shared" ref="VXR53" si="10641">IF(OR(VXP26&lt;$C$18,VXP26&gt;($C$18+9)),0,IF($F$2=1,IF($F$53&lt;(INDEX($G$33:$AJ$33,MATCH($E$18,$G$31:$AJ$31))),VXP$28,VXP$38),VXP$28))</f>
        <v>0</v>
      </c>
      <c r="VXS53" s="775">
        <f t="shared" ref="VXS53:VXT53" si="10642">IF(OR(VXQ26&lt;$C$18,VXQ26&gt;($C$18+9)),0,IF($F$2=1,IF($F$53&lt;(INDEX($G$33:$AJ$33,MATCH($E$18,$G$31:$AJ$31))),VXQ$28,VXQ$38),VXQ$28))</f>
        <v>0</v>
      </c>
      <c r="VXT53" s="775">
        <f t="shared" si="10642"/>
        <v>0</v>
      </c>
      <c r="VXU53" s="775">
        <f t="shared" ref="VXU53" si="10643">IF(OR(VXS26&lt;$C$18,VXS26&gt;($C$18+9)),0,IF($F$2=1,IF($F$53&lt;(INDEX($G$33:$AJ$33,MATCH($E$18,$G$31:$AJ$31))),VXS$28,VXS$38),VXS$28))</f>
        <v>0</v>
      </c>
      <c r="VXV53" s="775">
        <f t="shared" ref="VXV53:VXW53" si="10644">IF(OR(VXT26&lt;$C$18,VXT26&gt;($C$18+9)),0,IF($F$2=1,IF($F$53&lt;(INDEX($G$33:$AJ$33,MATCH($E$18,$G$31:$AJ$31))),VXT$28,VXT$38),VXT$28))</f>
        <v>0</v>
      </c>
      <c r="VXW53" s="775">
        <f t="shared" si="10644"/>
        <v>0</v>
      </c>
      <c r="VXX53" s="775">
        <f t="shared" ref="VXX53" si="10645">IF(OR(VXV26&lt;$C$18,VXV26&gt;($C$18+9)),0,IF($F$2=1,IF($F$53&lt;(INDEX($G$33:$AJ$33,MATCH($E$18,$G$31:$AJ$31))),VXV$28,VXV$38),VXV$28))</f>
        <v>0</v>
      </c>
      <c r="VXY53" s="775">
        <f t="shared" ref="VXY53:VXZ53" si="10646">IF(OR(VXW26&lt;$C$18,VXW26&gt;($C$18+9)),0,IF($F$2=1,IF($F$53&lt;(INDEX($G$33:$AJ$33,MATCH($E$18,$G$31:$AJ$31))),VXW$28,VXW$38),VXW$28))</f>
        <v>0</v>
      </c>
      <c r="VXZ53" s="775">
        <f t="shared" si="10646"/>
        <v>0</v>
      </c>
      <c r="VYA53" s="775">
        <f t="shared" ref="VYA53" si="10647">IF(OR(VXY26&lt;$C$18,VXY26&gt;($C$18+9)),0,IF($F$2=1,IF($F$53&lt;(INDEX($G$33:$AJ$33,MATCH($E$18,$G$31:$AJ$31))),VXY$28,VXY$38),VXY$28))</f>
        <v>0</v>
      </c>
      <c r="VYB53" s="775">
        <f t="shared" ref="VYB53:VYC53" si="10648">IF(OR(VXZ26&lt;$C$18,VXZ26&gt;($C$18+9)),0,IF($F$2=1,IF($F$53&lt;(INDEX($G$33:$AJ$33,MATCH($E$18,$G$31:$AJ$31))),VXZ$28,VXZ$38),VXZ$28))</f>
        <v>0</v>
      </c>
      <c r="VYC53" s="775">
        <f t="shared" si="10648"/>
        <v>0</v>
      </c>
      <c r="VYD53" s="775">
        <f t="shared" ref="VYD53" si="10649">IF(OR(VYB26&lt;$C$18,VYB26&gt;($C$18+9)),0,IF($F$2=1,IF($F$53&lt;(INDEX($G$33:$AJ$33,MATCH($E$18,$G$31:$AJ$31))),VYB$28,VYB$38),VYB$28))</f>
        <v>0</v>
      </c>
      <c r="VYE53" s="775">
        <f t="shared" ref="VYE53:VYF53" si="10650">IF(OR(VYC26&lt;$C$18,VYC26&gt;($C$18+9)),0,IF($F$2=1,IF($F$53&lt;(INDEX($G$33:$AJ$33,MATCH($E$18,$G$31:$AJ$31))),VYC$28,VYC$38),VYC$28))</f>
        <v>0</v>
      </c>
      <c r="VYF53" s="775">
        <f t="shared" si="10650"/>
        <v>0</v>
      </c>
      <c r="VYG53" s="775">
        <f t="shared" ref="VYG53" si="10651">IF(OR(VYE26&lt;$C$18,VYE26&gt;($C$18+9)),0,IF($F$2=1,IF($F$53&lt;(INDEX($G$33:$AJ$33,MATCH($E$18,$G$31:$AJ$31))),VYE$28,VYE$38),VYE$28))</f>
        <v>0</v>
      </c>
      <c r="VYH53" s="775">
        <f t="shared" ref="VYH53:VYI53" si="10652">IF(OR(VYF26&lt;$C$18,VYF26&gt;($C$18+9)),0,IF($F$2=1,IF($F$53&lt;(INDEX($G$33:$AJ$33,MATCH($E$18,$G$31:$AJ$31))),VYF$28,VYF$38),VYF$28))</f>
        <v>0</v>
      </c>
      <c r="VYI53" s="775">
        <f t="shared" si="10652"/>
        <v>0</v>
      </c>
      <c r="VYJ53" s="775">
        <f t="shared" ref="VYJ53" si="10653">IF(OR(VYH26&lt;$C$18,VYH26&gt;($C$18+9)),0,IF($F$2=1,IF($F$53&lt;(INDEX($G$33:$AJ$33,MATCH($E$18,$G$31:$AJ$31))),VYH$28,VYH$38),VYH$28))</f>
        <v>0</v>
      </c>
      <c r="VYK53" s="775">
        <f t="shared" ref="VYK53:VYL53" si="10654">IF(OR(VYI26&lt;$C$18,VYI26&gt;($C$18+9)),0,IF($F$2=1,IF($F$53&lt;(INDEX($G$33:$AJ$33,MATCH($E$18,$G$31:$AJ$31))),VYI$28,VYI$38),VYI$28))</f>
        <v>0</v>
      </c>
      <c r="VYL53" s="775">
        <f t="shared" si="10654"/>
        <v>0</v>
      </c>
      <c r="VYM53" s="775">
        <f t="shared" ref="VYM53" si="10655">IF(OR(VYK26&lt;$C$18,VYK26&gt;($C$18+9)),0,IF($F$2=1,IF($F$53&lt;(INDEX($G$33:$AJ$33,MATCH($E$18,$G$31:$AJ$31))),VYK$28,VYK$38),VYK$28))</f>
        <v>0</v>
      </c>
      <c r="VYN53" s="775">
        <f t="shared" ref="VYN53:VYO53" si="10656">IF(OR(VYL26&lt;$C$18,VYL26&gt;($C$18+9)),0,IF($F$2=1,IF($F$53&lt;(INDEX($G$33:$AJ$33,MATCH($E$18,$G$31:$AJ$31))),VYL$28,VYL$38),VYL$28))</f>
        <v>0</v>
      </c>
      <c r="VYO53" s="775">
        <f t="shared" si="10656"/>
        <v>0</v>
      </c>
      <c r="VYP53" s="775">
        <f t="shared" ref="VYP53" si="10657">IF(OR(VYN26&lt;$C$18,VYN26&gt;($C$18+9)),0,IF($F$2=1,IF($F$53&lt;(INDEX($G$33:$AJ$33,MATCH($E$18,$G$31:$AJ$31))),VYN$28,VYN$38),VYN$28))</f>
        <v>0</v>
      </c>
      <c r="VYQ53" s="775">
        <f t="shared" ref="VYQ53:VYR53" si="10658">IF(OR(VYO26&lt;$C$18,VYO26&gt;($C$18+9)),0,IF($F$2=1,IF($F$53&lt;(INDEX($G$33:$AJ$33,MATCH($E$18,$G$31:$AJ$31))),VYO$28,VYO$38),VYO$28))</f>
        <v>0</v>
      </c>
      <c r="VYR53" s="775">
        <f t="shared" si="10658"/>
        <v>0</v>
      </c>
      <c r="VYS53" s="775">
        <f t="shared" ref="VYS53" si="10659">IF(OR(VYQ26&lt;$C$18,VYQ26&gt;($C$18+9)),0,IF($F$2=1,IF($F$53&lt;(INDEX($G$33:$AJ$33,MATCH($E$18,$G$31:$AJ$31))),VYQ$28,VYQ$38),VYQ$28))</f>
        <v>0</v>
      </c>
      <c r="VYT53" s="775">
        <f t="shared" ref="VYT53:VYU53" si="10660">IF(OR(VYR26&lt;$C$18,VYR26&gt;($C$18+9)),0,IF($F$2=1,IF($F$53&lt;(INDEX($G$33:$AJ$33,MATCH($E$18,$G$31:$AJ$31))),VYR$28,VYR$38),VYR$28))</f>
        <v>0</v>
      </c>
      <c r="VYU53" s="775">
        <f t="shared" si="10660"/>
        <v>0</v>
      </c>
      <c r="VYV53" s="775">
        <f t="shared" ref="VYV53" si="10661">IF(OR(VYT26&lt;$C$18,VYT26&gt;($C$18+9)),0,IF($F$2=1,IF($F$53&lt;(INDEX($G$33:$AJ$33,MATCH($E$18,$G$31:$AJ$31))),VYT$28,VYT$38),VYT$28))</f>
        <v>0</v>
      </c>
      <c r="VYW53" s="775">
        <f t="shared" ref="VYW53:VYX53" si="10662">IF(OR(VYU26&lt;$C$18,VYU26&gt;($C$18+9)),0,IF($F$2=1,IF($F$53&lt;(INDEX($G$33:$AJ$33,MATCH($E$18,$G$31:$AJ$31))),VYU$28,VYU$38),VYU$28))</f>
        <v>0</v>
      </c>
      <c r="VYX53" s="775">
        <f t="shared" si="10662"/>
        <v>0</v>
      </c>
      <c r="VYY53" s="775">
        <f t="shared" ref="VYY53" si="10663">IF(OR(VYW26&lt;$C$18,VYW26&gt;($C$18+9)),0,IF($F$2=1,IF($F$53&lt;(INDEX($G$33:$AJ$33,MATCH($E$18,$G$31:$AJ$31))),VYW$28,VYW$38),VYW$28))</f>
        <v>0</v>
      </c>
      <c r="VYZ53" s="775">
        <f t="shared" ref="VYZ53:VZA53" si="10664">IF(OR(VYX26&lt;$C$18,VYX26&gt;($C$18+9)),0,IF($F$2=1,IF($F$53&lt;(INDEX($G$33:$AJ$33,MATCH($E$18,$G$31:$AJ$31))),VYX$28,VYX$38),VYX$28))</f>
        <v>0</v>
      </c>
      <c r="VZA53" s="775">
        <f t="shared" si="10664"/>
        <v>0</v>
      </c>
      <c r="VZB53" s="775">
        <f t="shared" ref="VZB53" si="10665">IF(OR(VYZ26&lt;$C$18,VYZ26&gt;($C$18+9)),0,IF($F$2=1,IF($F$53&lt;(INDEX($G$33:$AJ$33,MATCH($E$18,$G$31:$AJ$31))),VYZ$28,VYZ$38),VYZ$28))</f>
        <v>0</v>
      </c>
      <c r="VZC53" s="775">
        <f t="shared" ref="VZC53:VZD53" si="10666">IF(OR(VZA26&lt;$C$18,VZA26&gt;($C$18+9)),0,IF($F$2=1,IF($F$53&lt;(INDEX($G$33:$AJ$33,MATCH($E$18,$G$31:$AJ$31))),VZA$28,VZA$38),VZA$28))</f>
        <v>0</v>
      </c>
      <c r="VZD53" s="775">
        <f t="shared" si="10666"/>
        <v>0</v>
      </c>
      <c r="VZE53" s="775">
        <f t="shared" ref="VZE53" si="10667">IF(OR(VZC26&lt;$C$18,VZC26&gt;($C$18+9)),0,IF($F$2=1,IF($F$53&lt;(INDEX($G$33:$AJ$33,MATCH($E$18,$G$31:$AJ$31))),VZC$28,VZC$38),VZC$28))</f>
        <v>0</v>
      </c>
      <c r="VZF53" s="775">
        <f t="shared" ref="VZF53:VZG53" si="10668">IF(OR(VZD26&lt;$C$18,VZD26&gt;($C$18+9)),0,IF($F$2=1,IF($F$53&lt;(INDEX($G$33:$AJ$33,MATCH($E$18,$G$31:$AJ$31))),VZD$28,VZD$38),VZD$28))</f>
        <v>0</v>
      </c>
      <c r="VZG53" s="775">
        <f t="shared" si="10668"/>
        <v>0</v>
      </c>
      <c r="VZH53" s="775">
        <f t="shared" ref="VZH53" si="10669">IF(OR(VZF26&lt;$C$18,VZF26&gt;($C$18+9)),0,IF($F$2=1,IF($F$53&lt;(INDEX($G$33:$AJ$33,MATCH($E$18,$G$31:$AJ$31))),VZF$28,VZF$38),VZF$28))</f>
        <v>0</v>
      </c>
      <c r="VZI53" s="775">
        <f t="shared" ref="VZI53:VZJ53" si="10670">IF(OR(VZG26&lt;$C$18,VZG26&gt;($C$18+9)),0,IF($F$2=1,IF($F$53&lt;(INDEX($G$33:$AJ$33,MATCH($E$18,$G$31:$AJ$31))),VZG$28,VZG$38),VZG$28))</f>
        <v>0</v>
      </c>
      <c r="VZJ53" s="775">
        <f t="shared" si="10670"/>
        <v>0</v>
      </c>
      <c r="VZK53" s="775">
        <f t="shared" ref="VZK53" si="10671">IF(OR(VZI26&lt;$C$18,VZI26&gt;($C$18+9)),0,IF($F$2=1,IF($F$53&lt;(INDEX($G$33:$AJ$33,MATCH($E$18,$G$31:$AJ$31))),VZI$28,VZI$38),VZI$28))</f>
        <v>0</v>
      </c>
      <c r="VZL53" s="775">
        <f t="shared" ref="VZL53:VZM53" si="10672">IF(OR(VZJ26&lt;$C$18,VZJ26&gt;($C$18+9)),0,IF($F$2=1,IF($F$53&lt;(INDEX($G$33:$AJ$33,MATCH($E$18,$G$31:$AJ$31))),VZJ$28,VZJ$38),VZJ$28))</f>
        <v>0</v>
      </c>
      <c r="VZM53" s="775">
        <f t="shared" si="10672"/>
        <v>0</v>
      </c>
      <c r="VZN53" s="775">
        <f t="shared" ref="VZN53" si="10673">IF(OR(VZL26&lt;$C$18,VZL26&gt;($C$18+9)),0,IF($F$2=1,IF($F$53&lt;(INDEX($G$33:$AJ$33,MATCH($E$18,$G$31:$AJ$31))),VZL$28,VZL$38),VZL$28))</f>
        <v>0</v>
      </c>
      <c r="VZO53" s="775">
        <f t="shared" ref="VZO53:VZP53" si="10674">IF(OR(VZM26&lt;$C$18,VZM26&gt;($C$18+9)),0,IF($F$2=1,IF($F$53&lt;(INDEX($G$33:$AJ$33,MATCH($E$18,$G$31:$AJ$31))),VZM$28,VZM$38),VZM$28))</f>
        <v>0</v>
      </c>
      <c r="VZP53" s="775">
        <f t="shared" si="10674"/>
        <v>0</v>
      </c>
      <c r="VZQ53" s="775">
        <f t="shared" ref="VZQ53" si="10675">IF(OR(VZO26&lt;$C$18,VZO26&gt;($C$18+9)),0,IF($F$2=1,IF($F$53&lt;(INDEX($G$33:$AJ$33,MATCH($E$18,$G$31:$AJ$31))),VZO$28,VZO$38),VZO$28))</f>
        <v>0</v>
      </c>
      <c r="VZR53" s="775">
        <f t="shared" ref="VZR53:VZS53" si="10676">IF(OR(VZP26&lt;$C$18,VZP26&gt;($C$18+9)),0,IF($F$2=1,IF($F$53&lt;(INDEX($G$33:$AJ$33,MATCH($E$18,$G$31:$AJ$31))),VZP$28,VZP$38),VZP$28))</f>
        <v>0</v>
      </c>
      <c r="VZS53" s="775">
        <f t="shared" si="10676"/>
        <v>0</v>
      </c>
      <c r="VZT53" s="775">
        <f t="shared" ref="VZT53" si="10677">IF(OR(VZR26&lt;$C$18,VZR26&gt;($C$18+9)),0,IF($F$2=1,IF($F$53&lt;(INDEX($G$33:$AJ$33,MATCH($E$18,$G$31:$AJ$31))),VZR$28,VZR$38),VZR$28))</f>
        <v>0</v>
      </c>
      <c r="VZU53" s="775">
        <f t="shared" ref="VZU53:VZV53" si="10678">IF(OR(VZS26&lt;$C$18,VZS26&gt;($C$18+9)),0,IF($F$2=1,IF($F$53&lt;(INDEX($G$33:$AJ$33,MATCH($E$18,$G$31:$AJ$31))),VZS$28,VZS$38),VZS$28))</f>
        <v>0</v>
      </c>
      <c r="VZV53" s="775">
        <f t="shared" si="10678"/>
        <v>0</v>
      </c>
      <c r="VZW53" s="775">
        <f t="shared" ref="VZW53" si="10679">IF(OR(VZU26&lt;$C$18,VZU26&gt;($C$18+9)),0,IF($F$2=1,IF($F$53&lt;(INDEX($G$33:$AJ$33,MATCH($E$18,$G$31:$AJ$31))),VZU$28,VZU$38),VZU$28))</f>
        <v>0</v>
      </c>
      <c r="VZX53" s="775">
        <f t="shared" ref="VZX53:VZY53" si="10680">IF(OR(VZV26&lt;$C$18,VZV26&gt;($C$18+9)),0,IF($F$2=1,IF($F$53&lt;(INDEX($G$33:$AJ$33,MATCH($E$18,$G$31:$AJ$31))),VZV$28,VZV$38),VZV$28))</f>
        <v>0</v>
      </c>
      <c r="VZY53" s="775">
        <f t="shared" si="10680"/>
        <v>0</v>
      </c>
      <c r="VZZ53" s="775">
        <f t="shared" ref="VZZ53" si="10681">IF(OR(VZX26&lt;$C$18,VZX26&gt;($C$18+9)),0,IF($F$2=1,IF($F$53&lt;(INDEX($G$33:$AJ$33,MATCH($E$18,$G$31:$AJ$31))),VZX$28,VZX$38),VZX$28))</f>
        <v>0</v>
      </c>
      <c r="WAA53" s="775">
        <f t="shared" ref="WAA53:WAB53" si="10682">IF(OR(VZY26&lt;$C$18,VZY26&gt;($C$18+9)),0,IF($F$2=1,IF($F$53&lt;(INDEX($G$33:$AJ$33,MATCH($E$18,$G$31:$AJ$31))),VZY$28,VZY$38),VZY$28))</f>
        <v>0</v>
      </c>
      <c r="WAB53" s="775">
        <f t="shared" si="10682"/>
        <v>0</v>
      </c>
      <c r="WAC53" s="775">
        <f t="shared" ref="WAC53" si="10683">IF(OR(WAA26&lt;$C$18,WAA26&gt;($C$18+9)),0,IF($F$2=1,IF($F$53&lt;(INDEX($G$33:$AJ$33,MATCH($E$18,$G$31:$AJ$31))),WAA$28,WAA$38),WAA$28))</f>
        <v>0</v>
      </c>
      <c r="WAD53" s="775">
        <f t="shared" ref="WAD53:WAE53" si="10684">IF(OR(WAB26&lt;$C$18,WAB26&gt;($C$18+9)),0,IF($F$2=1,IF($F$53&lt;(INDEX($G$33:$AJ$33,MATCH($E$18,$G$31:$AJ$31))),WAB$28,WAB$38),WAB$28))</f>
        <v>0</v>
      </c>
      <c r="WAE53" s="775">
        <f t="shared" si="10684"/>
        <v>0</v>
      </c>
      <c r="WAF53" s="775">
        <f t="shared" ref="WAF53" si="10685">IF(OR(WAD26&lt;$C$18,WAD26&gt;($C$18+9)),0,IF($F$2=1,IF($F$53&lt;(INDEX($G$33:$AJ$33,MATCH($E$18,$G$31:$AJ$31))),WAD$28,WAD$38),WAD$28))</f>
        <v>0</v>
      </c>
      <c r="WAG53" s="775">
        <f t="shared" ref="WAG53:WAH53" si="10686">IF(OR(WAE26&lt;$C$18,WAE26&gt;($C$18+9)),0,IF($F$2=1,IF($F$53&lt;(INDEX($G$33:$AJ$33,MATCH($E$18,$G$31:$AJ$31))),WAE$28,WAE$38),WAE$28))</f>
        <v>0</v>
      </c>
      <c r="WAH53" s="775">
        <f t="shared" si="10686"/>
        <v>0</v>
      </c>
      <c r="WAI53" s="775">
        <f t="shared" ref="WAI53" si="10687">IF(OR(WAG26&lt;$C$18,WAG26&gt;($C$18+9)),0,IF($F$2=1,IF($F$53&lt;(INDEX($G$33:$AJ$33,MATCH($E$18,$G$31:$AJ$31))),WAG$28,WAG$38),WAG$28))</f>
        <v>0</v>
      </c>
      <c r="WAJ53" s="775">
        <f t="shared" ref="WAJ53:WAK53" si="10688">IF(OR(WAH26&lt;$C$18,WAH26&gt;($C$18+9)),0,IF($F$2=1,IF($F$53&lt;(INDEX($G$33:$AJ$33,MATCH($E$18,$G$31:$AJ$31))),WAH$28,WAH$38),WAH$28))</f>
        <v>0</v>
      </c>
      <c r="WAK53" s="775">
        <f t="shared" si="10688"/>
        <v>0</v>
      </c>
      <c r="WAL53" s="775">
        <f t="shared" ref="WAL53" si="10689">IF(OR(WAJ26&lt;$C$18,WAJ26&gt;($C$18+9)),0,IF($F$2=1,IF($F$53&lt;(INDEX($G$33:$AJ$33,MATCH($E$18,$G$31:$AJ$31))),WAJ$28,WAJ$38),WAJ$28))</f>
        <v>0</v>
      </c>
      <c r="WAM53" s="775">
        <f t="shared" ref="WAM53:WAN53" si="10690">IF(OR(WAK26&lt;$C$18,WAK26&gt;($C$18+9)),0,IF($F$2=1,IF($F$53&lt;(INDEX($G$33:$AJ$33,MATCH($E$18,$G$31:$AJ$31))),WAK$28,WAK$38),WAK$28))</f>
        <v>0</v>
      </c>
      <c r="WAN53" s="775">
        <f t="shared" si="10690"/>
        <v>0</v>
      </c>
      <c r="WAO53" s="775">
        <f t="shared" ref="WAO53" si="10691">IF(OR(WAM26&lt;$C$18,WAM26&gt;($C$18+9)),0,IF($F$2=1,IF($F$53&lt;(INDEX($G$33:$AJ$33,MATCH($E$18,$G$31:$AJ$31))),WAM$28,WAM$38),WAM$28))</f>
        <v>0</v>
      </c>
      <c r="WAP53" s="775">
        <f t="shared" ref="WAP53:WAQ53" si="10692">IF(OR(WAN26&lt;$C$18,WAN26&gt;($C$18+9)),0,IF($F$2=1,IF($F$53&lt;(INDEX($G$33:$AJ$33,MATCH($E$18,$G$31:$AJ$31))),WAN$28,WAN$38),WAN$28))</f>
        <v>0</v>
      </c>
      <c r="WAQ53" s="775">
        <f t="shared" si="10692"/>
        <v>0</v>
      </c>
      <c r="WAR53" s="775">
        <f t="shared" ref="WAR53" si="10693">IF(OR(WAP26&lt;$C$18,WAP26&gt;($C$18+9)),0,IF($F$2=1,IF($F$53&lt;(INDEX($G$33:$AJ$33,MATCH($E$18,$G$31:$AJ$31))),WAP$28,WAP$38),WAP$28))</f>
        <v>0</v>
      </c>
      <c r="WAS53" s="775">
        <f t="shared" ref="WAS53:WAT53" si="10694">IF(OR(WAQ26&lt;$C$18,WAQ26&gt;($C$18+9)),0,IF($F$2=1,IF($F$53&lt;(INDEX($G$33:$AJ$33,MATCH($E$18,$G$31:$AJ$31))),WAQ$28,WAQ$38),WAQ$28))</f>
        <v>0</v>
      </c>
      <c r="WAT53" s="775">
        <f t="shared" si="10694"/>
        <v>0</v>
      </c>
      <c r="WAU53" s="775">
        <f t="shared" ref="WAU53" si="10695">IF(OR(WAS26&lt;$C$18,WAS26&gt;($C$18+9)),0,IF($F$2=1,IF($F$53&lt;(INDEX($G$33:$AJ$33,MATCH($E$18,$G$31:$AJ$31))),WAS$28,WAS$38),WAS$28))</f>
        <v>0</v>
      </c>
      <c r="WAV53" s="775">
        <f t="shared" ref="WAV53:WAW53" si="10696">IF(OR(WAT26&lt;$C$18,WAT26&gt;($C$18+9)),0,IF($F$2=1,IF($F$53&lt;(INDEX($G$33:$AJ$33,MATCH($E$18,$G$31:$AJ$31))),WAT$28,WAT$38),WAT$28))</f>
        <v>0</v>
      </c>
      <c r="WAW53" s="775">
        <f t="shared" si="10696"/>
        <v>0</v>
      </c>
      <c r="WAX53" s="775">
        <f t="shared" ref="WAX53" si="10697">IF(OR(WAV26&lt;$C$18,WAV26&gt;($C$18+9)),0,IF($F$2=1,IF($F$53&lt;(INDEX($G$33:$AJ$33,MATCH($E$18,$G$31:$AJ$31))),WAV$28,WAV$38),WAV$28))</f>
        <v>0</v>
      </c>
      <c r="WAY53" s="775">
        <f t="shared" ref="WAY53:WAZ53" si="10698">IF(OR(WAW26&lt;$C$18,WAW26&gt;($C$18+9)),0,IF($F$2=1,IF($F$53&lt;(INDEX($G$33:$AJ$33,MATCH($E$18,$G$31:$AJ$31))),WAW$28,WAW$38),WAW$28))</f>
        <v>0</v>
      </c>
      <c r="WAZ53" s="775">
        <f t="shared" si="10698"/>
        <v>0</v>
      </c>
      <c r="WBA53" s="775">
        <f t="shared" ref="WBA53" si="10699">IF(OR(WAY26&lt;$C$18,WAY26&gt;($C$18+9)),0,IF($F$2=1,IF($F$53&lt;(INDEX($G$33:$AJ$33,MATCH($E$18,$G$31:$AJ$31))),WAY$28,WAY$38),WAY$28))</f>
        <v>0</v>
      </c>
      <c r="WBB53" s="775">
        <f t="shared" ref="WBB53:WBC53" si="10700">IF(OR(WAZ26&lt;$C$18,WAZ26&gt;($C$18+9)),0,IF($F$2=1,IF($F$53&lt;(INDEX($G$33:$AJ$33,MATCH($E$18,$G$31:$AJ$31))),WAZ$28,WAZ$38),WAZ$28))</f>
        <v>0</v>
      </c>
      <c r="WBC53" s="775">
        <f t="shared" si="10700"/>
        <v>0</v>
      </c>
      <c r="WBD53" s="775">
        <f t="shared" ref="WBD53" si="10701">IF(OR(WBB26&lt;$C$18,WBB26&gt;($C$18+9)),0,IF($F$2=1,IF($F$53&lt;(INDEX($G$33:$AJ$33,MATCH($E$18,$G$31:$AJ$31))),WBB$28,WBB$38),WBB$28))</f>
        <v>0</v>
      </c>
      <c r="WBE53" s="775">
        <f t="shared" ref="WBE53:WBF53" si="10702">IF(OR(WBC26&lt;$C$18,WBC26&gt;($C$18+9)),0,IF($F$2=1,IF($F$53&lt;(INDEX($G$33:$AJ$33,MATCH($E$18,$G$31:$AJ$31))),WBC$28,WBC$38),WBC$28))</f>
        <v>0</v>
      </c>
      <c r="WBF53" s="775">
        <f t="shared" si="10702"/>
        <v>0</v>
      </c>
      <c r="WBG53" s="775">
        <f t="shared" ref="WBG53" si="10703">IF(OR(WBE26&lt;$C$18,WBE26&gt;($C$18+9)),0,IF($F$2=1,IF($F$53&lt;(INDEX($G$33:$AJ$33,MATCH($E$18,$G$31:$AJ$31))),WBE$28,WBE$38),WBE$28))</f>
        <v>0</v>
      </c>
      <c r="WBH53" s="775">
        <f t="shared" ref="WBH53:WBI53" si="10704">IF(OR(WBF26&lt;$C$18,WBF26&gt;($C$18+9)),0,IF($F$2=1,IF($F$53&lt;(INDEX($G$33:$AJ$33,MATCH($E$18,$G$31:$AJ$31))),WBF$28,WBF$38),WBF$28))</f>
        <v>0</v>
      </c>
      <c r="WBI53" s="775">
        <f t="shared" si="10704"/>
        <v>0</v>
      </c>
      <c r="WBJ53" s="775">
        <f t="shared" ref="WBJ53" si="10705">IF(OR(WBH26&lt;$C$18,WBH26&gt;($C$18+9)),0,IF($F$2=1,IF($F$53&lt;(INDEX($G$33:$AJ$33,MATCH($E$18,$G$31:$AJ$31))),WBH$28,WBH$38),WBH$28))</f>
        <v>0</v>
      </c>
      <c r="WBK53" s="775">
        <f t="shared" ref="WBK53:WBL53" si="10706">IF(OR(WBI26&lt;$C$18,WBI26&gt;($C$18+9)),0,IF($F$2=1,IF($F$53&lt;(INDEX($G$33:$AJ$33,MATCH($E$18,$G$31:$AJ$31))),WBI$28,WBI$38),WBI$28))</f>
        <v>0</v>
      </c>
      <c r="WBL53" s="775">
        <f t="shared" si="10706"/>
        <v>0</v>
      </c>
      <c r="WBM53" s="775">
        <f t="shared" ref="WBM53" si="10707">IF(OR(WBK26&lt;$C$18,WBK26&gt;($C$18+9)),0,IF($F$2=1,IF($F$53&lt;(INDEX($G$33:$AJ$33,MATCH($E$18,$G$31:$AJ$31))),WBK$28,WBK$38),WBK$28))</f>
        <v>0</v>
      </c>
      <c r="WBN53" s="775">
        <f t="shared" ref="WBN53:WBO53" si="10708">IF(OR(WBL26&lt;$C$18,WBL26&gt;($C$18+9)),0,IF($F$2=1,IF($F$53&lt;(INDEX($G$33:$AJ$33,MATCH($E$18,$G$31:$AJ$31))),WBL$28,WBL$38),WBL$28))</f>
        <v>0</v>
      </c>
      <c r="WBO53" s="775">
        <f t="shared" si="10708"/>
        <v>0</v>
      </c>
      <c r="WBP53" s="775">
        <f t="shared" ref="WBP53" si="10709">IF(OR(WBN26&lt;$C$18,WBN26&gt;($C$18+9)),0,IF($F$2=1,IF($F$53&lt;(INDEX($G$33:$AJ$33,MATCH($E$18,$G$31:$AJ$31))),WBN$28,WBN$38),WBN$28))</f>
        <v>0</v>
      </c>
      <c r="WBQ53" s="775">
        <f t="shared" ref="WBQ53:WBR53" si="10710">IF(OR(WBO26&lt;$C$18,WBO26&gt;($C$18+9)),0,IF($F$2=1,IF($F$53&lt;(INDEX($G$33:$AJ$33,MATCH($E$18,$G$31:$AJ$31))),WBO$28,WBO$38),WBO$28))</f>
        <v>0</v>
      </c>
      <c r="WBR53" s="775">
        <f t="shared" si="10710"/>
        <v>0</v>
      </c>
      <c r="WBS53" s="775">
        <f t="shared" ref="WBS53" si="10711">IF(OR(WBQ26&lt;$C$18,WBQ26&gt;($C$18+9)),0,IF($F$2=1,IF($F$53&lt;(INDEX($G$33:$AJ$33,MATCH($E$18,$G$31:$AJ$31))),WBQ$28,WBQ$38),WBQ$28))</f>
        <v>0</v>
      </c>
      <c r="WBT53" s="775">
        <f t="shared" ref="WBT53:WBU53" si="10712">IF(OR(WBR26&lt;$C$18,WBR26&gt;($C$18+9)),0,IF($F$2=1,IF($F$53&lt;(INDEX($G$33:$AJ$33,MATCH($E$18,$G$31:$AJ$31))),WBR$28,WBR$38),WBR$28))</f>
        <v>0</v>
      </c>
      <c r="WBU53" s="775">
        <f t="shared" si="10712"/>
        <v>0</v>
      </c>
      <c r="WBV53" s="775">
        <f t="shared" ref="WBV53" si="10713">IF(OR(WBT26&lt;$C$18,WBT26&gt;($C$18+9)),0,IF($F$2=1,IF($F$53&lt;(INDEX($G$33:$AJ$33,MATCH($E$18,$G$31:$AJ$31))),WBT$28,WBT$38),WBT$28))</f>
        <v>0</v>
      </c>
      <c r="WBW53" s="775">
        <f t="shared" ref="WBW53:WBX53" si="10714">IF(OR(WBU26&lt;$C$18,WBU26&gt;($C$18+9)),0,IF($F$2=1,IF($F$53&lt;(INDEX($G$33:$AJ$33,MATCH($E$18,$G$31:$AJ$31))),WBU$28,WBU$38),WBU$28))</f>
        <v>0</v>
      </c>
      <c r="WBX53" s="775">
        <f t="shared" si="10714"/>
        <v>0</v>
      </c>
      <c r="WBY53" s="775">
        <f t="shared" ref="WBY53" si="10715">IF(OR(WBW26&lt;$C$18,WBW26&gt;($C$18+9)),0,IF($F$2=1,IF($F$53&lt;(INDEX($G$33:$AJ$33,MATCH($E$18,$G$31:$AJ$31))),WBW$28,WBW$38),WBW$28))</f>
        <v>0</v>
      </c>
      <c r="WBZ53" s="775">
        <f t="shared" ref="WBZ53:WCA53" si="10716">IF(OR(WBX26&lt;$C$18,WBX26&gt;($C$18+9)),0,IF($F$2=1,IF($F$53&lt;(INDEX($G$33:$AJ$33,MATCH($E$18,$G$31:$AJ$31))),WBX$28,WBX$38),WBX$28))</f>
        <v>0</v>
      </c>
      <c r="WCA53" s="775">
        <f t="shared" si="10716"/>
        <v>0</v>
      </c>
      <c r="WCB53" s="775">
        <f t="shared" ref="WCB53" si="10717">IF(OR(WBZ26&lt;$C$18,WBZ26&gt;($C$18+9)),0,IF($F$2=1,IF($F$53&lt;(INDEX($G$33:$AJ$33,MATCH($E$18,$G$31:$AJ$31))),WBZ$28,WBZ$38),WBZ$28))</f>
        <v>0</v>
      </c>
      <c r="WCC53" s="775">
        <f t="shared" ref="WCC53:WCD53" si="10718">IF(OR(WCA26&lt;$C$18,WCA26&gt;($C$18+9)),0,IF($F$2=1,IF($F$53&lt;(INDEX($G$33:$AJ$33,MATCH($E$18,$G$31:$AJ$31))),WCA$28,WCA$38),WCA$28))</f>
        <v>0</v>
      </c>
      <c r="WCD53" s="775">
        <f t="shared" si="10718"/>
        <v>0</v>
      </c>
      <c r="WCE53" s="775">
        <f t="shared" ref="WCE53" si="10719">IF(OR(WCC26&lt;$C$18,WCC26&gt;($C$18+9)),0,IF($F$2=1,IF($F$53&lt;(INDEX($G$33:$AJ$33,MATCH($E$18,$G$31:$AJ$31))),WCC$28,WCC$38),WCC$28))</f>
        <v>0</v>
      </c>
      <c r="WCF53" s="775">
        <f t="shared" ref="WCF53:WCG53" si="10720">IF(OR(WCD26&lt;$C$18,WCD26&gt;($C$18+9)),0,IF($F$2=1,IF($F$53&lt;(INDEX($G$33:$AJ$33,MATCH($E$18,$G$31:$AJ$31))),WCD$28,WCD$38),WCD$28))</f>
        <v>0</v>
      </c>
      <c r="WCG53" s="775">
        <f t="shared" si="10720"/>
        <v>0</v>
      </c>
      <c r="WCH53" s="775">
        <f t="shared" ref="WCH53" si="10721">IF(OR(WCF26&lt;$C$18,WCF26&gt;($C$18+9)),0,IF($F$2=1,IF($F$53&lt;(INDEX($G$33:$AJ$33,MATCH($E$18,$G$31:$AJ$31))),WCF$28,WCF$38),WCF$28))</f>
        <v>0</v>
      </c>
      <c r="WCI53" s="775">
        <f t="shared" ref="WCI53:WCJ53" si="10722">IF(OR(WCG26&lt;$C$18,WCG26&gt;($C$18+9)),0,IF($F$2=1,IF($F$53&lt;(INDEX($G$33:$AJ$33,MATCH($E$18,$G$31:$AJ$31))),WCG$28,WCG$38),WCG$28))</f>
        <v>0</v>
      </c>
      <c r="WCJ53" s="775">
        <f t="shared" si="10722"/>
        <v>0</v>
      </c>
      <c r="WCK53" s="775">
        <f t="shared" ref="WCK53" si="10723">IF(OR(WCI26&lt;$C$18,WCI26&gt;($C$18+9)),0,IF($F$2=1,IF($F$53&lt;(INDEX($G$33:$AJ$33,MATCH($E$18,$G$31:$AJ$31))),WCI$28,WCI$38),WCI$28))</f>
        <v>0</v>
      </c>
      <c r="WCL53" s="775">
        <f t="shared" ref="WCL53:WCM53" si="10724">IF(OR(WCJ26&lt;$C$18,WCJ26&gt;($C$18+9)),0,IF($F$2=1,IF($F$53&lt;(INDEX($G$33:$AJ$33,MATCH($E$18,$G$31:$AJ$31))),WCJ$28,WCJ$38),WCJ$28))</f>
        <v>0</v>
      </c>
      <c r="WCM53" s="775">
        <f t="shared" si="10724"/>
        <v>0</v>
      </c>
      <c r="WCN53" s="775">
        <f t="shared" ref="WCN53" si="10725">IF(OR(WCL26&lt;$C$18,WCL26&gt;($C$18+9)),0,IF($F$2=1,IF($F$53&lt;(INDEX($G$33:$AJ$33,MATCH($E$18,$G$31:$AJ$31))),WCL$28,WCL$38),WCL$28))</f>
        <v>0</v>
      </c>
      <c r="WCO53" s="775">
        <f t="shared" ref="WCO53:WCP53" si="10726">IF(OR(WCM26&lt;$C$18,WCM26&gt;($C$18+9)),0,IF($F$2=1,IF($F$53&lt;(INDEX($G$33:$AJ$33,MATCH($E$18,$G$31:$AJ$31))),WCM$28,WCM$38),WCM$28))</f>
        <v>0</v>
      </c>
      <c r="WCP53" s="775">
        <f t="shared" si="10726"/>
        <v>0</v>
      </c>
      <c r="WCQ53" s="775">
        <f t="shared" ref="WCQ53" si="10727">IF(OR(WCO26&lt;$C$18,WCO26&gt;($C$18+9)),0,IF($F$2=1,IF($F$53&lt;(INDEX($G$33:$AJ$33,MATCH($E$18,$G$31:$AJ$31))),WCO$28,WCO$38),WCO$28))</f>
        <v>0</v>
      </c>
      <c r="WCR53" s="775">
        <f t="shared" ref="WCR53:WCS53" si="10728">IF(OR(WCP26&lt;$C$18,WCP26&gt;($C$18+9)),0,IF($F$2=1,IF($F$53&lt;(INDEX($G$33:$AJ$33,MATCH($E$18,$G$31:$AJ$31))),WCP$28,WCP$38),WCP$28))</f>
        <v>0</v>
      </c>
      <c r="WCS53" s="775">
        <f t="shared" si="10728"/>
        <v>0</v>
      </c>
      <c r="WCT53" s="775">
        <f t="shared" ref="WCT53" si="10729">IF(OR(WCR26&lt;$C$18,WCR26&gt;($C$18+9)),0,IF($F$2=1,IF($F$53&lt;(INDEX($G$33:$AJ$33,MATCH($E$18,$G$31:$AJ$31))),WCR$28,WCR$38),WCR$28))</f>
        <v>0</v>
      </c>
      <c r="WCU53" s="775">
        <f t="shared" ref="WCU53:WCV53" si="10730">IF(OR(WCS26&lt;$C$18,WCS26&gt;($C$18+9)),0,IF($F$2=1,IF($F$53&lt;(INDEX($G$33:$AJ$33,MATCH($E$18,$G$31:$AJ$31))),WCS$28,WCS$38),WCS$28))</f>
        <v>0</v>
      </c>
      <c r="WCV53" s="775">
        <f t="shared" si="10730"/>
        <v>0</v>
      </c>
      <c r="WCW53" s="775">
        <f t="shared" ref="WCW53" si="10731">IF(OR(WCU26&lt;$C$18,WCU26&gt;($C$18+9)),0,IF($F$2=1,IF($F$53&lt;(INDEX($G$33:$AJ$33,MATCH($E$18,$G$31:$AJ$31))),WCU$28,WCU$38),WCU$28))</f>
        <v>0</v>
      </c>
      <c r="WCX53" s="775">
        <f t="shared" ref="WCX53:WCY53" si="10732">IF(OR(WCV26&lt;$C$18,WCV26&gt;($C$18+9)),0,IF($F$2=1,IF($F$53&lt;(INDEX($G$33:$AJ$33,MATCH($E$18,$G$31:$AJ$31))),WCV$28,WCV$38),WCV$28))</f>
        <v>0</v>
      </c>
      <c r="WCY53" s="775">
        <f t="shared" si="10732"/>
        <v>0</v>
      </c>
      <c r="WCZ53" s="775">
        <f t="shared" ref="WCZ53" si="10733">IF(OR(WCX26&lt;$C$18,WCX26&gt;($C$18+9)),0,IF($F$2=1,IF($F$53&lt;(INDEX($G$33:$AJ$33,MATCH($E$18,$G$31:$AJ$31))),WCX$28,WCX$38),WCX$28))</f>
        <v>0</v>
      </c>
      <c r="WDA53" s="775">
        <f t="shared" ref="WDA53:WDB53" si="10734">IF(OR(WCY26&lt;$C$18,WCY26&gt;($C$18+9)),0,IF($F$2=1,IF($F$53&lt;(INDEX($G$33:$AJ$33,MATCH($E$18,$G$31:$AJ$31))),WCY$28,WCY$38),WCY$28))</f>
        <v>0</v>
      </c>
      <c r="WDB53" s="775">
        <f t="shared" si="10734"/>
        <v>0</v>
      </c>
      <c r="WDC53" s="775">
        <f t="shared" ref="WDC53" si="10735">IF(OR(WDA26&lt;$C$18,WDA26&gt;($C$18+9)),0,IF($F$2=1,IF($F$53&lt;(INDEX($G$33:$AJ$33,MATCH($E$18,$G$31:$AJ$31))),WDA$28,WDA$38),WDA$28))</f>
        <v>0</v>
      </c>
      <c r="WDD53" s="775">
        <f t="shared" ref="WDD53:WDE53" si="10736">IF(OR(WDB26&lt;$C$18,WDB26&gt;($C$18+9)),0,IF($F$2=1,IF($F$53&lt;(INDEX($G$33:$AJ$33,MATCH($E$18,$G$31:$AJ$31))),WDB$28,WDB$38),WDB$28))</f>
        <v>0</v>
      </c>
      <c r="WDE53" s="775">
        <f t="shared" si="10736"/>
        <v>0</v>
      </c>
      <c r="WDF53" s="775">
        <f t="shared" ref="WDF53" si="10737">IF(OR(WDD26&lt;$C$18,WDD26&gt;($C$18+9)),0,IF($F$2=1,IF($F$53&lt;(INDEX($G$33:$AJ$33,MATCH($E$18,$G$31:$AJ$31))),WDD$28,WDD$38),WDD$28))</f>
        <v>0</v>
      </c>
      <c r="WDG53" s="775">
        <f t="shared" ref="WDG53:WDH53" si="10738">IF(OR(WDE26&lt;$C$18,WDE26&gt;($C$18+9)),0,IF($F$2=1,IF($F$53&lt;(INDEX($G$33:$AJ$33,MATCH($E$18,$G$31:$AJ$31))),WDE$28,WDE$38),WDE$28))</f>
        <v>0</v>
      </c>
      <c r="WDH53" s="775">
        <f t="shared" si="10738"/>
        <v>0</v>
      </c>
      <c r="WDI53" s="775">
        <f t="shared" ref="WDI53" si="10739">IF(OR(WDG26&lt;$C$18,WDG26&gt;($C$18+9)),0,IF($F$2=1,IF($F$53&lt;(INDEX($G$33:$AJ$33,MATCH($E$18,$G$31:$AJ$31))),WDG$28,WDG$38),WDG$28))</f>
        <v>0</v>
      </c>
      <c r="WDJ53" s="775">
        <f t="shared" ref="WDJ53:WDK53" si="10740">IF(OR(WDH26&lt;$C$18,WDH26&gt;($C$18+9)),0,IF($F$2=1,IF($F$53&lt;(INDEX($G$33:$AJ$33,MATCH($E$18,$G$31:$AJ$31))),WDH$28,WDH$38),WDH$28))</f>
        <v>0</v>
      </c>
      <c r="WDK53" s="775">
        <f t="shared" si="10740"/>
        <v>0</v>
      </c>
      <c r="WDL53" s="775">
        <f t="shared" ref="WDL53" si="10741">IF(OR(WDJ26&lt;$C$18,WDJ26&gt;($C$18+9)),0,IF($F$2=1,IF($F$53&lt;(INDEX($G$33:$AJ$33,MATCH($E$18,$G$31:$AJ$31))),WDJ$28,WDJ$38),WDJ$28))</f>
        <v>0</v>
      </c>
      <c r="WDM53" s="775">
        <f t="shared" ref="WDM53:WDN53" si="10742">IF(OR(WDK26&lt;$C$18,WDK26&gt;($C$18+9)),0,IF($F$2=1,IF($F$53&lt;(INDEX($G$33:$AJ$33,MATCH($E$18,$G$31:$AJ$31))),WDK$28,WDK$38),WDK$28))</f>
        <v>0</v>
      </c>
      <c r="WDN53" s="775">
        <f t="shared" si="10742"/>
        <v>0</v>
      </c>
      <c r="WDO53" s="775">
        <f t="shared" ref="WDO53" si="10743">IF(OR(WDM26&lt;$C$18,WDM26&gt;($C$18+9)),0,IF($F$2=1,IF($F$53&lt;(INDEX($G$33:$AJ$33,MATCH($E$18,$G$31:$AJ$31))),WDM$28,WDM$38),WDM$28))</f>
        <v>0</v>
      </c>
      <c r="WDP53" s="775">
        <f t="shared" ref="WDP53:WDQ53" si="10744">IF(OR(WDN26&lt;$C$18,WDN26&gt;($C$18+9)),0,IF($F$2=1,IF($F$53&lt;(INDEX($G$33:$AJ$33,MATCH($E$18,$G$31:$AJ$31))),WDN$28,WDN$38),WDN$28))</f>
        <v>0</v>
      </c>
      <c r="WDQ53" s="775">
        <f t="shared" si="10744"/>
        <v>0</v>
      </c>
      <c r="WDR53" s="775">
        <f t="shared" ref="WDR53" si="10745">IF(OR(WDP26&lt;$C$18,WDP26&gt;($C$18+9)),0,IF($F$2=1,IF($F$53&lt;(INDEX($G$33:$AJ$33,MATCH($E$18,$G$31:$AJ$31))),WDP$28,WDP$38),WDP$28))</f>
        <v>0</v>
      </c>
      <c r="WDS53" s="775">
        <f t="shared" ref="WDS53:WDT53" si="10746">IF(OR(WDQ26&lt;$C$18,WDQ26&gt;($C$18+9)),0,IF($F$2=1,IF($F$53&lt;(INDEX($G$33:$AJ$33,MATCH($E$18,$G$31:$AJ$31))),WDQ$28,WDQ$38),WDQ$28))</f>
        <v>0</v>
      </c>
      <c r="WDT53" s="775">
        <f t="shared" si="10746"/>
        <v>0</v>
      </c>
      <c r="WDU53" s="775">
        <f t="shared" ref="WDU53" si="10747">IF(OR(WDS26&lt;$C$18,WDS26&gt;($C$18+9)),0,IF($F$2=1,IF($F$53&lt;(INDEX($G$33:$AJ$33,MATCH($E$18,$G$31:$AJ$31))),WDS$28,WDS$38),WDS$28))</f>
        <v>0</v>
      </c>
      <c r="WDV53" s="775">
        <f t="shared" ref="WDV53:WDW53" si="10748">IF(OR(WDT26&lt;$C$18,WDT26&gt;($C$18+9)),0,IF($F$2=1,IF($F$53&lt;(INDEX($G$33:$AJ$33,MATCH($E$18,$G$31:$AJ$31))),WDT$28,WDT$38),WDT$28))</f>
        <v>0</v>
      </c>
      <c r="WDW53" s="775">
        <f t="shared" si="10748"/>
        <v>0</v>
      </c>
      <c r="WDX53" s="775">
        <f t="shared" ref="WDX53" si="10749">IF(OR(WDV26&lt;$C$18,WDV26&gt;($C$18+9)),0,IF($F$2=1,IF($F$53&lt;(INDEX($G$33:$AJ$33,MATCH($E$18,$G$31:$AJ$31))),WDV$28,WDV$38),WDV$28))</f>
        <v>0</v>
      </c>
      <c r="WDY53" s="775">
        <f t="shared" ref="WDY53:WDZ53" si="10750">IF(OR(WDW26&lt;$C$18,WDW26&gt;($C$18+9)),0,IF($F$2=1,IF($F$53&lt;(INDEX($G$33:$AJ$33,MATCH($E$18,$G$31:$AJ$31))),WDW$28,WDW$38),WDW$28))</f>
        <v>0</v>
      </c>
      <c r="WDZ53" s="775">
        <f t="shared" si="10750"/>
        <v>0</v>
      </c>
      <c r="WEA53" s="775">
        <f t="shared" ref="WEA53" si="10751">IF(OR(WDY26&lt;$C$18,WDY26&gt;($C$18+9)),0,IF($F$2=1,IF($F$53&lt;(INDEX($G$33:$AJ$33,MATCH($E$18,$G$31:$AJ$31))),WDY$28,WDY$38),WDY$28))</f>
        <v>0</v>
      </c>
      <c r="WEB53" s="775">
        <f t="shared" ref="WEB53:WEC53" si="10752">IF(OR(WDZ26&lt;$C$18,WDZ26&gt;($C$18+9)),0,IF($F$2=1,IF($F$53&lt;(INDEX($G$33:$AJ$33,MATCH($E$18,$G$31:$AJ$31))),WDZ$28,WDZ$38),WDZ$28))</f>
        <v>0</v>
      </c>
      <c r="WEC53" s="775">
        <f t="shared" si="10752"/>
        <v>0</v>
      </c>
      <c r="WED53" s="775">
        <f t="shared" ref="WED53" si="10753">IF(OR(WEB26&lt;$C$18,WEB26&gt;($C$18+9)),0,IF($F$2=1,IF($F$53&lt;(INDEX($G$33:$AJ$33,MATCH($E$18,$G$31:$AJ$31))),WEB$28,WEB$38),WEB$28))</f>
        <v>0</v>
      </c>
      <c r="WEE53" s="775">
        <f t="shared" ref="WEE53:WEF53" si="10754">IF(OR(WEC26&lt;$C$18,WEC26&gt;($C$18+9)),0,IF($F$2=1,IF($F$53&lt;(INDEX($G$33:$AJ$33,MATCH($E$18,$G$31:$AJ$31))),WEC$28,WEC$38),WEC$28))</f>
        <v>0</v>
      </c>
      <c r="WEF53" s="775">
        <f t="shared" si="10754"/>
        <v>0</v>
      </c>
      <c r="WEG53" s="775">
        <f t="shared" ref="WEG53" si="10755">IF(OR(WEE26&lt;$C$18,WEE26&gt;($C$18+9)),0,IF($F$2=1,IF($F$53&lt;(INDEX($G$33:$AJ$33,MATCH($E$18,$G$31:$AJ$31))),WEE$28,WEE$38),WEE$28))</f>
        <v>0</v>
      </c>
      <c r="WEH53" s="775">
        <f t="shared" ref="WEH53:WEI53" si="10756">IF(OR(WEF26&lt;$C$18,WEF26&gt;($C$18+9)),0,IF($F$2=1,IF($F$53&lt;(INDEX($G$33:$AJ$33,MATCH($E$18,$G$31:$AJ$31))),WEF$28,WEF$38),WEF$28))</f>
        <v>0</v>
      </c>
      <c r="WEI53" s="775">
        <f t="shared" si="10756"/>
        <v>0</v>
      </c>
      <c r="WEJ53" s="775">
        <f t="shared" ref="WEJ53" si="10757">IF(OR(WEH26&lt;$C$18,WEH26&gt;($C$18+9)),0,IF($F$2=1,IF($F$53&lt;(INDEX($G$33:$AJ$33,MATCH($E$18,$G$31:$AJ$31))),WEH$28,WEH$38),WEH$28))</f>
        <v>0</v>
      </c>
      <c r="WEK53" s="775">
        <f t="shared" ref="WEK53:WEL53" si="10758">IF(OR(WEI26&lt;$C$18,WEI26&gt;($C$18+9)),0,IF($F$2=1,IF($F$53&lt;(INDEX($G$33:$AJ$33,MATCH($E$18,$G$31:$AJ$31))),WEI$28,WEI$38),WEI$28))</f>
        <v>0</v>
      </c>
      <c r="WEL53" s="775">
        <f t="shared" si="10758"/>
        <v>0</v>
      </c>
      <c r="WEM53" s="775">
        <f t="shared" ref="WEM53" si="10759">IF(OR(WEK26&lt;$C$18,WEK26&gt;($C$18+9)),0,IF($F$2=1,IF($F$53&lt;(INDEX($G$33:$AJ$33,MATCH($E$18,$G$31:$AJ$31))),WEK$28,WEK$38),WEK$28))</f>
        <v>0</v>
      </c>
      <c r="WEN53" s="775">
        <f t="shared" ref="WEN53:WEO53" si="10760">IF(OR(WEL26&lt;$C$18,WEL26&gt;($C$18+9)),0,IF($F$2=1,IF($F$53&lt;(INDEX($G$33:$AJ$33,MATCH($E$18,$G$31:$AJ$31))),WEL$28,WEL$38),WEL$28))</f>
        <v>0</v>
      </c>
      <c r="WEO53" s="775">
        <f t="shared" si="10760"/>
        <v>0</v>
      </c>
      <c r="WEP53" s="775">
        <f t="shared" ref="WEP53" si="10761">IF(OR(WEN26&lt;$C$18,WEN26&gt;($C$18+9)),0,IF($F$2=1,IF($F$53&lt;(INDEX($G$33:$AJ$33,MATCH($E$18,$G$31:$AJ$31))),WEN$28,WEN$38),WEN$28))</f>
        <v>0</v>
      </c>
      <c r="WEQ53" s="775">
        <f t="shared" ref="WEQ53:WER53" si="10762">IF(OR(WEO26&lt;$C$18,WEO26&gt;($C$18+9)),0,IF($F$2=1,IF($F$53&lt;(INDEX($G$33:$AJ$33,MATCH($E$18,$G$31:$AJ$31))),WEO$28,WEO$38),WEO$28))</f>
        <v>0</v>
      </c>
      <c r="WER53" s="775">
        <f t="shared" si="10762"/>
        <v>0</v>
      </c>
      <c r="WES53" s="775">
        <f t="shared" ref="WES53" si="10763">IF(OR(WEQ26&lt;$C$18,WEQ26&gt;($C$18+9)),0,IF($F$2=1,IF($F$53&lt;(INDEX($G$33:$AJ$33,MATCH($E$18,$G$31:$AJ$31))),WEQ$28,WEQ$38),WEQ$28))</f>
        <v>0</v>
      </c>
      <c r="WET53" s="775">
        <f t="shared" ref="WET53:WEU53" si="10764">IF(OR(WER26&lt;$C$18,WER26&gt;($C$18+9)),0,IF($F$2=1,IF($F$53&lt;(INDEX($G$33:$AJ$33,MATCH($E$18,$G$31:$AJ$31))),WER$28,WER$38),WER$28))</f>
        <v>0</v>
      </c>
      <c r="WEU53" s="775">
        <f t="shared" si="10764"/>
        <v>0</v>
      </c>
      <c r="WEV53" s="775">
        <f t="shared" ref="WEV53" si="10765">IF(OR(WET26&lt;$C$18,WET26&gt;($C$18+9)),0,IF($F$2=1,IF($F$53&lt;(INDEX($G$33:$AJ$33,MATCH($E$18,$G$31:$AJ$31))),WET$28,WET$38),WET$28))</f>
        <v>0</v>
      </c>
      <c r="WEW53" s="775">
        <f t="shared" ref="WEW53:WEX53" si="10766">IF(OR(WEU26&lt;$C$18,WEU26&gt;($C$18+9)),0,IF($F$2=1,IF($F$53&lt;(INDEX($G$33:$AJ$33,MATCH($E$18,$G$31:$AJ$31))),WEU$28,WEU$38),WEU$28))</f>
        <v>0</v>
      </c>
      <c r="WEX53" s="775">
        <f t="shared" si="10766"/>
        <v>0</v>
      </c>
      <c r="WEY53" s="775">
        <f t="shared" ref="WEY53" si="10767">IF(OR(WEW26&lt;$C$18,WEW26&gt;($C$18+9)),0,IF($F$2=1,IF($F$53&lt;(INDEX($G$33:$AJ$33,MATCH($E$18,$G$31:$AJ$31))),WEW$28,WEW$38),WEW$28))</f>
        <v>0</v>
      </c>
      <c r="WEZ53" s="775">
        <f t="shared" ref="WEZ53:WFA53" si="10768">IF(OR(WEX26&lt;$C$18,WEX26&gt;($C$18+9)),0,IF($F$2=1,IF($F$53&lt;(INDEX($G$33:$AJ$33,MATCH($E$18,$G$31:$AJ$31))),WEX$28,WEX$38),WEX$28))</f>
        <v>0</v>
      </c>
      <c r="WFA53" s="775">
        <f t="shared" si="10768"/>
        <v>0</v>
      </c>
      <c r="WFB53" s="775">
        <f t="shared" ref="WFB53" si="10769">IF(OR(WEZ26&lt;$C$18,WEZ26&gt;($C$18+9)),0,IF($F$2=1,IF($F$53&lt;(INDEX($G$33:$AJ$33,MATCH($E$18,$G$31:$AJ$31))),WEZ$28,WEZ$38),WEZ$28))</f>
        <v>0</v>
      </c>
      <c r="WFC53" s="775">
        <f t="shared" ref="WFC53:WFD53" si="10770">IF(OR(WFA26&lt;$C$18,WFA26&gt;($C$18+9)),0,IF($F$2=1,IF($F$53&lt;(INDEX($G$33:$AJ$33,MATCH($E$18,$G$31:$AJ$31))),WFA$28,WFA$38),WFA$28))</f>
        <v>0</v>
      </c>
      <c r="WFD53" s="775">
        <f t="shared" si="10770"/>
        <v>0</v>
      </c>
      <c r="WFE53" s="775">
        <f t="shared" ref="WFE53" si="10771">IF(OR(WFC26&lt;$C$18,WFC26&gt;($C$18+9)),0,IF($F$2=1,IF($F$53&lt;(INDEX($G$33:$AJ$33,MATCH($E$18,$G$31:$AJ$31))),WFC$28,WFC$38),WFC$28))</f>
        <v>0</v>
      </c>
      <c r="WFF53" s="775">
        <f t="shared" ref="WFF53:WFG53" si="10772">IF(OR(WFD26&lt;$C$18,WFD26&gt;($C$18+9)),0,IF($F$2=1,IF($F$53&lt;(INDEX($G$33:$AJ$33,MATCH($E$18,$G$31:$AJ$31))),WFD$28,WFD$38),WFD$28))</f>
        <v>0</v>
      </c>
      <c r="WFG53" s="775">
        <f t="shared" si="10772"/>
        <v>0</v>
      </c>
      <c r="WFH53" s="775">
        <f t="shared" ref="WFH53" si="10773">IF(OR(WFF26&lt;$C$18,WFF26&gt;($C$18+9)),0,IF($F$2=1,IF($F$53&lt;(INDEX($G$33:$AJ$33,MATCH($E$18,$G$31:$AJ$31))),WFF$28,WFF$38),WFF$28))</f>
        <v>0</v>
      </c>
      <c r="WFI53" s="775">
        <f t="shared" ref="WFI53:WFJ53" si="10774">IF(OR(WFG26&lt;$C$18,WFG26&gt;($C$18+9)),0,IF($F$2=1,IF($F$53&lt;(INDEX($G$33:$AJ$33,MATCH($E$18,$G$31:$AJ$31))),WFG$28,WFG$38),WFG$28))</f>
        <v>0</v>
      </c>
      <c r="WFJ53" s="775">
        <f t="shared" si="10774"/>
        <v>0</v>
      </c>
      <c r="WFK53" s="775">
        <f t="shared" ref="WFK53" si="10775">IF(OR(WFI26&lt;$C$18,WFI26&gt;($C$18+9)),0,IF($F$2=1,IF($F$53&lt;(INDEX($G$33:$AJ$33,MATCH($E$18,$G$31:$AJ$31))),WFI$28,WFI$38),WFI$28))</f>
        <v>0</v>
      </c>
      <c r="WFL53" s="775">
        <f t="shared" ref="WFL53:WFM53" si="10776">IF(OR(WFJ26&lt;$C$18,WFJ26&gt;($C$18+9)),0,IF($F$2=1,IF($F$53&lt;(INDEX($G$33:$AJ$33,MATCH($E$18,$G$31:$AJ$31))),WFJ$28,WFJ$38),WFJ$28))</f>
        <v>0</v>
      </c>
      <c r="WFM53" s="775">
        <f t="shared" si="10776"/>
        <v>0</v>
      </c>
      <c r="WFN53" s="775">
        <f t="shared" ref="WFN53" si="10777">IF(OR(WFL26&lt;$C$18,WFL26&gt;($C$18+9)),0,IF($F$2=1,IF($F$53&lt;(INDEX($G$33:$AJ$33,MATCH($E$18,$G$31:$AJ$31))),WFL$28,WFL$38),WFL$28))</f>
        <v>0</v>
      </c>
      <c r="WFO53" s="775">
        <f t="shared" ref="WFO53:WFP53" si="10778">IF(OR(WFM26&lt;$C$18,WFM26&gt;($C$18+9)),0,IF($F$2=1,IF($F$53&lt;(INDEX($G$33:$AJ$33,MATCH($E$18,$G$31:$AJ$31))),WFM$28,WFM$38),WFM$28))</f>
        <v>0</v>
      </c>
      <c r="WFP53" s="775">
        <f t="shared" si="10778"/>
        <v>0</v>
      </c>
      <c r="WFQ53" s="775">
        <f t="shared" ref="WFQ53" si="10779">IF(OR(WFO26&lt;$C$18,WFO26&gt;($C$18+9)),0,IF($F$2=1,IF($F$53&lt;(INDEX($G$33:$AJ$33,MATCH($E$18,$G$31:$AJ$31))),WFO$28,WFO$38),WFO$28))</f>
        <v>0</v>
      </c>
      <c r="WFR53" s="775">
        <f t="shared" ref="WFR53:WFS53" si="10780">IF(OR(WFP26&lt;$C$18,WFP26&gt;($C$18+9)),0,IF($F$2=1,IF($F$53&lt;(INDEX($G$33:$AJ$33,MATCH($E$18,$G$31:$AJ$31))),WFP$28,WFP$38),WFP$28))</f>
        <v>0</v>
      </c>
      <c r="WFS53" s="775">
        <f t="shared" si="10780"/>
        <v>0</v>
      </c>
      <c r="WFT53" s="775">
        <f t="shared" ref="WFT53" si="10781">IF(OR(WFR26&lt;$C$18,WFR26&gt;($C$18+9)),0,IF($F$2=1,IF($F$53&lt;(INDEX($G$33:$AJ$33,MATCH($E$18,$G$31:$AJ$31))),WFR$28,WFR$38),WFR$28))</f>
        <v>0</v>
      </c>
      <c r="WFU53" s="775">
        <f t="shared" ref="WFU53:WFV53" si="10782">IF(OR(WFS26&lt;$C$18,WFS26&gt;($C$18+9)),0,IF($F$2=1,IF($F$53&lt;(INDEX($G$33:$AJ$33,MATCH($E$18,$G$31:$AJ$31))),WFS$28,WFS$38),WFS$28))</f>
        <v>0</v>
      </c>
      <c r="WFV53" s="775">
        <f t="shared" si="10782"/>
        <v>0</v>
      </c>
      <c r="WFW53" s="775">
        <f t="shared" ref="WFW53" si="10783">IF(OR(WFU26&lt;$C$18,WFU26&gt;($C$18+9)),0,IF($F$2=1,IF($F$53&lt;(INDEX($G$33:$AJ$33,MATCH($E$18,$G$31:$AJ$31))),WFU$28,WFU$38),WFU$28))</f>
        <v>0</v>
      </c>
      <c r="WFX53" s="775">
        <f t="shared" ref="WFX53:WFY53" si="10784">IF(OR(WFV26&lt;$C$18,WFV26&gt;($C$18+9)),0,IF($F$2=1,IF($F$53&lt;(INDEX($G$33:$AJ$33,MATCH($E$18,$G$31:$AJ$31))),WFV$28,WFV$38),WFV$28))</f>
        <v>0</v>
      </c>
      <c r="WFY53" s="775">
        <f t="shared" si="10784"/>
        <v>0</v>
      </c>
      <c r="WFZ53" s="775">
        <f t="shared" ref="WFZ53" si="10785">IF(OR(WFX26&lt;$C$18,WFX26&gt;($C$18+9)),0,IF($F$2=1,IF($F$53&lt;(INDEX($G$33:$AJ$33,MATCH($E$18,$G$31:$AJ$31))),WFX$28,WFX$38),WFX$28))</f>
        <v>0</v>
      </c>
      <c r="WGA53" s="775">
        <f t="shared" ref="WGA53:WGB53" si="10786">IF(OR(WFY26&lt;$C$18,WFY26&gt;($C$18+9)),0,IF($F$2=1,IF($F$53&lt;(INDEX($G$33:$AJ$33,MATCH($E$18,$G$31:$AJ$31))),WFY$28,WFY$38),WFY$28))</f>
        <v>0</v>
      </c>
      <c r="WGB53" s="775">
        <f t="shared" si="10786"/>
        <v>0</v>
      </c>
      <c r="WGC53" s="775">
        <f t="shared" ref="WGC53" si="10787">IF(OR(WGA26&lt;$C$18,WGA26&gt;($C$18+9)),0,IF($F$2=1,IF($F$53&lt;(INDEX($G$33:$AJ$33,MATCH($E$18,$G$31:$AJ$31))),WGA$28,WGA$38),WGA$28))</f>
        <v>0</v>
      </c>
      <c r="WGD53" s="775">
        <f t="shared" ref="WGD53:WGE53" si="10788">IF(OR(WGB26&lt;$C$18,WGB26&gt;($C$18+9)),0,IF($F$2=1,IF($F$53&lt;(INDEX($G$33:$AJ$33,MATCH($E$18,$G$31:$AJ$31))),WGB$28,WGB$38),WGB$28))</f>
        <v>0</v>
      </c>
      <c r="WGE53" s="775">
        <f t="shared" si="10788"/>
        <v>0</v>
      </c>
      <c r="WGF53" s="775">
        <f t="shared" ref="WGF53" si="10789">IF(OR(WGD26&lt;$C$18,WGD26&gt;($C$18+9)),0,IF($F$2=1,IF($F$53&lt;(INDEX($G$33:$AJ$33,MATCH($E$18,$G$31:$AJ$31))),WGD$28,WGD$38),WGD$28))</f>
        <v>0</v>
      </c>
      <c r="WGG53" s="775">
        <f t="shared" ref="WGG53:WGH53" si="10790">IF(OR(WGE26&lt;$C$18,WGE26&gt;($C$18+9)),0,IF($F$2=1,IF($F$53&lt;(INDEX($G$33:$AJ$33,MATCH($E$18,$G$31:$AJ$31))),WGE$28,WGE$38),WGE$28))</f>
        <v>0</v>
      </c>
      <c r="WGH53" s="775">
        <f t="shared" si="10790"/>
        <v>0</v>
      </c>
      <c r="WGI53" s="775">
        <f t="shared" ref="WGI53" si="10791">IF(OR(WGG26&lt;$C$18,WGG26&gt;($C$18+9)),0,IF($F$2=1,IF($F$53&lt;(INDEX($G$33:$AJ$33,MATCH($E$18,$G$31:$AJ$31))),WGG$28,WGG$38),WGG$28))</f>
        <v>0</v>
      </c>
      <c r="WGJ53" s="775">
        <f t="shared" ref="WGJ53:WGK53" si="10792">IF(OR(WGH26&lt;$C$18,WGH26&gt;($C$18+9)),0,IF($F$2=1,IF($F$53&lt;(INDEX($G$33:$AJ$33,MATCH($E$18,$G$31:$AJ$31))),WGH$28,WGH$38),WGH$28))</f>
        <v>0</v>
      </c>
      <c r="WGK53" s="775">
        <f t="shared" si="10792"/>
        <v>0</v>
      </c>
      <c r="WGL53" s="775">
        <f t="shared" ref="WGL53" si="10793">IF(OR(WGJ26&lt;$C$18,WGJ26&gt;($C$18+9)),0,IF($F$2=1,IF($F$53&lt;(INDEX($G$33:$AJ$33,MATCH($E$18,$G$31:$AJ$31))),WGJ$28,WGJ$38),WGJ$28))</f>
        <v>0</v>
      </c>
      <c r="WGM53" s="775">
        <f t="shared" ref="WGM53:WGN53" si="10794">IF(OR(WGK26&lt;$C$18,WGK26&gt;($C$18+9)),0,IF($F$2=1,IF($F$53&lt;(INDEX($G$33:$AJ$33,MATCH($E$18,$G$31:$AJ$31))),WGK$28,WGK$38),WGK$28))</f>
        <v>0</v>
      </c>
      <c r="WGN53" s="775">
        <f t="shared" si="10794"/>
        <v>0</v>
      </c>
      <c r="WGO53" s="775">
        <f t="shared" ref="WGO53" si="10795">IF(OR(WGM26&lt;$C$18,WGM26&gt;($C$18+9)),0,IF($F$2=1,IF($F$53&lt;(INDEX($G$33:$AJ$33,MATCH($E$18,$G$31:$AJ$31))),WGM$28,WGM$38),WGM$28))</f>
        <v>0</v>
      </c>
      <c r="WGP53" s="775">
        <f t="shared" ref="WGP53:WGQ53" si="10796">IF(OR(WGN26&lt;$C$18,WGN26&gt;($C$18+9)),0,IF($F$2=1,IF($F$53&lt;(INDEX($G$33:$AJ$33,MATCH($E$18,$G$31:$AJ$31))),WGN$28,WGN$38),WGN$28))</f>
        <v>0</v>
      </c>
      <c r="WGQ53" s="775">
        <f t="shared" si="10796"/>
        <v>0</v>
      </c>
      <c r="WGR53" s="775">
        <f t="shared" ref="WGR53" si="10797">IF(OR(WGP26&lt;$C$18,WGP26&gt;($C$18+9)),0,IF($F$2=1,IF($F$53&lt;(INDEX($G$33:$AJ$33,MATCH($E$18,$G$31:$AJ$31))),WGP$28,WGP$38),WGP$28))</f>
        <v>0</v>
      </c>
      <c r="WGS53" s="775">
        <f t="shared" ref="WGS53:WGT53" si="10798">IF(OR(WGQ26&lt;$C$18,WGQ26&gt;($C$18+9)),0,IF($F$2=1,IF($F$53&lt;(INDEX($G$33:$AJ$33,MATCH($E$18,$G$31:$AJ$31))),WGQ$28,WGQ$38),WGQ$28))</f>
        <v>0</v>
      </c>
      <c r="WGT53" s="775">
        <f t="shared" si="10798"/>
        <v>0</v>
      </c>
      <c r="WGU53" s="775">
        <f t="shared" ref="WGU53" si="10799">IF(OR(WGS26&lt;$C$18,WGS26&gt;($C$18+9)),0,IF($F$2=1,IF($F$53&lt;(INDEX($G$33:$AJ$33,MATCH($E$18,$G$31:$AJ$31))),WGS$28,WGS$38),WGS$28))</f>
        <v>0</v>
      </c>
      <c r="WGV53" s="775">
        <f t="shared" ref="WGV53:WGW53" si="10800">IF(OR(WGT26&lt;$C$18,WGT26&gt;($C$18+9)),0,IF($F$2=1,IF($F$53&lt;(INDEX($G$33:$AJ$33,MATCH($E$18,$G$31:$AJ$31))),WGT$28,WGT$38),WGT$28))</f>
        <v>0</v>
      </c>
      <c r="WGW53" s="775">
        <f t="shared" si="10800"/>
        <v>0</v>
      </c>
      <c r="WGX53" s="775">
        <f t="shared" ref="WGX53" si="10801">IF(OR(WGV26&lt;$C$18,WGV26&gt;($C$18+9)),0,IF($F$2=1,IF($F$53&lt;(INDEX($G$33:$AJ$33,MATCH($E$18,$G$31:$AJ$31))),WGV$28,WGV$38),WGV$28))</f>
        <v>0</v>
      </c>
      <c r="WGY53" s="775">
        <f t="shared" ref="WGY53:WGZ53" si="10802">IF(OR(WGW26&lt;$C$18,WGW26&gt;($C$18+9)),0,IF($F$2=1,IF($F$53&lt;(INDEX($G$33:$AJ$33,MATCH($E$18,$G$31:$AJ$31))),WGW$28,WGW$38),WGW$28))</f>
        <v>0</v>
      </c>
      <c r="WGZ53" s="775">
        <f t="shared" si="10802"/>
        <v>0</v>
      </c>
      <c r="WHA53" s="775">
        <f t="shared" ref="WHA53" si="10803">IF(OR(WGY26&lt;$C$18,WGY26&gt;($C$18+9)),0,IF($F$2=1,IF($F$53&lt;(INDEX($G$33:$AJ$33,MATCH($E$18,$G$31:$AJ$31))),WGY$28,WGY$38),WGY$28))</f>
        <v>0</v>
      </c>
      <c r="WHB53" s="775">
        <f t="shared" ref="WHB53:WHC53" si="10804">IF(OR(WGZ26&lt;$C$18,WGZ26&gt;($C$18+9)),0,IF($F$2=1,IF($F$53&lt;(INDEX($G$33:$AJ$33,MATCH($E$18,$G$31:$AJ$31))),WGZ$28,WGZ$38),WGZ$28))</f>
        <v>0</v>
      </c>
      <c r="WHC53" s="775">
        <f t="shared" si="10804"/>
        <v>0</v>
      </c>
      <c r="WHD53" s="775">
        <f t="shared" ref="WHD53" si="10805">IF(OR(WHB26&lt;$C$18,WHB26&gt;($C$18+9)),0,IF($F$2=1,IF($F$53&lt;(INDEX($G$33:$AJ$33,MATCH($E$18,$G$31:$AJ$31))),WHB$28,WHB$38),WHB$28))</f>
        <v>0</v>
      </c>
      <c r="WHE53" s="775">
        <f t="shared" ref="WHE53:WHF53" si="10806">IF(OR(WHC26&lt;$C$18,WHC26&gt;($C$18+9)),0,IF($F$2=1,IF($F$53&lt;(INDEX($G$33:$AJ$33,MATCH($E$18,$G$31:$AJ$31))),WHC$28,WHC$38),WHC$28))</f>
        <v>0</v>
      </c>
      <c r="WHF53" s="775">
        <f t="shared" si="10806"/>
        <v>0</v>
      </c>
      <c r="WHG53" s="775">
        <f t="shared" ref="WHG53" si="10807">IF(OR(WHE26&lt;$C$18,WHE26&gt;($C$18+9)),0,IF($F$2=1,IF($F$53&lt;(INDEX($G$33:$AJ$33,MATCH($E$18,$G$31:$AJ$31))),WHE$28,WHE$38),WHE$28))</f>
        <v>0</v>
      </c>
      <c r="WHH53" s="775">
        <f t="shared" ref="WHH53:WHI53" si="10808">IF(OR(WHF26&lt;$C$18,WHF26&gt;($C$18+9)),0,IF($F$2=1,IF($F$53&lt;(INDEX($G$33:$AJ$33,MATCH($E$18,$G$31:$AJ$31))),WHF$28,WHF$38),WHF$28))</f>
        <v>0</v>
      </c>
      <c r="WHI53" s="775">
        <f t="shared" si="10808"/>
        <v>0</v>
      </c>
      <c r="WHJ53" s="775">
        <f t="shared" ref="WHJ53" si="10809">IF(OR(WHH26&lt;$C$18,WHH26&gt;($C$18+9)),0,IF($F$2=1,IF($F$53&lt;(INDEX($G$33:$AJ$33,MATCH($E$18,$G$31:$AJ$31))),WHH$28,WHH$38),WHH$28))</f>
        <v>0</v>
      </c>
      <c r="WHK53" s="775">
        <f t="shared" ref="WHK53:WHL53" si="10810">IF(OR(WHI26&lt;$C$18,WHI26&gt;($C$18+9)),0,IF($F$2=1,IF($F$53&lt;(INDEX($G$33:$AJ$33,MATCH($E$18,$G$31:$AJ$31))),WHI$28,WHI$38),WHI$28))</f>
        <v>0</v>
      </c>
      <c r="WHL53" s="775">
        <f t="shared" si="10810"/>
        <v>0</v>
      </c>
      <c r="WHM53" s="775">
        <f t="shared" ref="WHM53" si="10811">IF(OR(WHK26&lt;$C$18,WHK26&gt;($C$18+9)),0,IF($F$2=1,IF($F$53&lt;(INDEX($G$33:$AJ$33,MATCH($E$18,$G$31:$AJ$31))),WHK$28,WHK$38),WHK$28))</f>
        <v>0</v>
      </c>
      <c r="WHN53" s="775">
        <f t="shared" ref="WHN53:WHO53" si="10812">IF(OR(WHL26&lt;$C$18,WHL26&gt;($C$18+9)),0,IF($F$2=1,IF($F$53&lt;(INDEX($G$33:$AJ$33,MATCH($E$18,$G$31:$AJ$31))),WHL$28,WHL$38),WHL$28))</f>
        <v>0</v>
      </c>
      <c r="WHO53" s="775">
        <f t="shared" si="10812"/>
        <v>0</v>
      </c>
      <c r="WHP53" s="775">
        <f t="shared" ref="WHP53" si="10813">IF(OR(WHN26&lt;$C$18,WHN26&gt;($C$18+9)),0,IF($F$2=1,IF($F$53&lt;(INDEX($G$33:$AJ$33,MATCH($E$18,$G$31:$AJ$31))),WHN$28,WHN$38),WHN$28))</f>
        <v>0</v>
      </c>
      <c r="WHQ53" s="775">
        <f t="shared" ref="WHQ53:WHR53" si="10814">IF(OR(WHO26&lt;$C$18,WHO26&gt;($C$18+9)),0,IF($F$2=1,IF($F$53&lt;(INDEX($G$33:$AJ$33,MATCH($E$18,$G$31:$AJ$31))),WHO$28,WHO$38),WHO$28))</f>
        <v>0</v>
      </c>
      <c r="WHR53" s="775">
        <f t="shared" si="10814"/>
        <v>0</v>
      </c>
      <c r="WHS53" s="775">
        <f t="shared" ref="WHS53" si="10815">IF(OR(WHQ26&lt;$C$18,WHQ26&gt;($C$18+9)),0,IF($F$2=1,IF($F$53&lt;(INDEX($G$33:$AJ$33,MATCH($E$18,$G$31:$AJ$31))),WHQ$28,WHQ$38),WHQ$28))</f>
        <v>0</v>
      </c>
      <c r="WHT53" s="775">
        <f t="shared" ref="WHT53:WHU53" si="10816">IF(OR(WHR26&lt;$C$18,WHR26&gt;($C$18+9)),0,IF($F$2=1,IF($F$53&lt;(INDEX($G$33:$AJ$33,MATCH($E$18,$G$31:$AJ$31))),WHR$28,WHR$38),WHR$28))</f>
        <v>0</v>
      </c>
      <c r="WHU53" s="775">
        <f t="shared" si="10816"/>
        <v>0</v>
      </c>
      <c r="WHV53" s="775">
        <f t="shared" ref="WHV53" si="10817">IF(OR(WHT26&lt;$C$18,WHT26&gt;($C$18+9)),0,IF($F$2=1,IF($F$53&lt;(INDEX($G$33:$AJ$33,MATCH($E$18,$G$31:$AJ$31))),WHT$28,WHT$38),WHT$28))</f>
        <v>0</v>
      </c>
      <c r="WHW53" s="775">
        <f t="shared" ref="WHW53:WHX53" si="10818">IF(OR(WHU26&lt;$C$18,WHU26&gt;($C$18+9)),0,IF($F$2=1,IF($F$53&lt;(INDEX($G$33:$AJ$33,MATCH($E$18,$G$31:$AJ$31))),WHU$28,WHU$38),WHU$28))</f>
        <v>0</v>
      </c>
      <c r="WHX53" s="775">
        <f t="shared" si="10818"/>
        <v>0</v>
      </c>
      <c r="WHY53" s="775">
        <f t="shared" ref="WHY53" si="10819">IF(OR(WHW26&lt;$C$18,WHW26&gt;($C$18+9)),0,IF($F$2=1,IF($F$53&lt;(INDEX($G$33:$AJ$33,MATCH($E$18,$G$31:$AJ$31))),WHW$28,WHW$38),WHW$28))</f>
        <v>0</v>
      </c>
      <c r="WHZ53" s="775">
        <f t="shared" ref="WHZ53:WIA53" si="10820">IF(OR(WHX26&lt;$C$18,WHX26&gt;($C$18+9)),0,IF($F$2=1,IF($F$53&lt;(INDEX($G$33:$AJ$33,MATCH($E$18,$G$31:$AJ$31))),WHX$28,WHX$38),WHX$28))</f>
        <v>0</v>
      </c>
      <c r="WIA53" s="775">
        <f t="shared" si="10820"/>
        <v>0</v>
      </c>
      <c r="WIB53" s="775">
        <f t="shared" ref="WIB53" si="10821">IF(OR(WHZ26&lt;$C$18,WHZ26&gt;($C$18+9)),0,IF($F$2=1,IF($F$53&lt;(INDEX($G$33:$AJ$33,MATCH($E$18,$G$31:$AJ$31))),WHZ$28,WHZ$38),WHZ$28))</f>
        <v>0</v>
      </c>
      <c r="WIC53" s="775">
        <f t="shared" ref="WIC53:WID53" si="10822">IF(OR(WIA26&lt;$C$18,WIA26&gt;($C$18+9)),0,IF($F$2=1,IF($F$53&lt;(INDEX($G$33:$AJ$33,MATCH($E$18,$G$31:$AJ$31))),WIA$28,WIA$38),WIA$28))</f>
        <v>0</v>
      </c>
      <c r="WID53" s="775">
        <f t="shared" si="10822"/>
        <v>0</v>
      </c>
      <c r="WIE53" s="775">
        <f t="shared" ref="WIE53" si="10823">IF(OR(WIC26&lt;$C$18,WIC26&gt;($C$18+9)),0,IF($F$2=1,IF($F$53&lt;(INDEX($G$33:$AJ$33,MATCH($E$18,$G$31:$AJ$31))),WIC$28,WIC$38),WIC$28))</f>
        <v>0</v>
      </c>
      <c r="WIF53" s="775">
        <f t="shared" ref="WIF53:WIG53" si="10824">IF(OR(WID26&lt;$C$18,WID26&gt;($C$18+9)),0,IF($F$2=1,IF($F$53&lt;(INDEX($G$33:$AJ$33,MATCH($E$18,$G$31:$AJ$31))),WID$28,WID$38),WID$28))</f>
        <v>0</v>
      </c>
      <c r="WIG53" s="775">
        <f t="shared" si="10824"/>
        <v>0</v>
      </c>
      <c r="WIH53" s="775">
        <f t="shared" ref="WIH53" si="10825">IF(OR(WIF26&lt;$C$18,WIF26&gt;($C$18+9)),0,IF($F$2=1,IF($F$53&lt;(INDEX($G$33:$AJ$33,MATCH($E$18,$G$31:$AJ$31))),WIF$28,WIF$38),WIF$28))</f>
        <v>0</v>
      </c>
      <c r="WII53" s="775">
        <f t="shared" ref="WII53:WIJ53" si="10826">IF(OR(WIG26&lt;$C$18,WIG26&gt;($C$18+9)),0,IF($F$2=1,IF($F$53&lt;(INDEX($G$33:$AJ$33,MATCH($E$18,$G$31:$AJ$31))),WIG$28,WIG$38),WIG$28))</f>
        <v>0</v>
      </c>
      <c r="WIJ53" s="775">
        <f t="shared" si="10826"/>
        <v>0</v>
      </c>
      <c r="WIK53" s="775">
        <f t="shared" ref="WIK53" si="10827">IF(OR(WII26&lt;$C$18,WII26&gt;($C$18+9)),0,IF($F$2=1,IF($F$53&lt;(INDEX($G$33:$AJ$33,MATCH($E$18,$G$31:$AJ$31))),WII$28,WII$38),WII$28))</f>
        <v>0</v>
      </c>
      <c r="WIL53" s="775">
        <f t="shared" ref="WIL53:WIM53" si="10828">IF(OR(WIJ26&lt;$C$18,WIJ26&gt;($C$18+9)),0,IF($F$2=1,IF($F$53&lt;(INDEX($G$33:$AJ$33,MATCH($E$18,$G$31:$AJ$31))),WIJ$28,WIJ$38),WIJ$28))</f>
        <v>0</v>
      </c>
      <c r="WIM53" s="775">
        <f t="shared" si="10828"/>
        <v>0</v>
      </c>
      <c r="WIN53" s="775">
        <f t="shared" ref="WIN53" si="10829">IF(OR(WIL26&lt;$C$18,WIL26&gt;($C$18+9)),0,IF($F$2=1,IF($F$53&lt;(INDEX($G$33:$AJ$33,MATCH($E$18,$G$31:$AJ$31))),WIL$28,WIL$38),WIL$28))</f>
        <v>0</v>
      </c>
      <c r="WIO53" s="775">
        <f t="shared" ref="WIO53:WIP53" si="10830">IF(OR(WIM26&lt;$C$18,WIM26&gt;($C$18+9)),0,IF($F$2=1,IF($F$53&lt;(INDEX($G$33:$AJ$33,MATCH($E$18,$G$31:$AJ$31))),WIM$28,WIM$38),WIM$28))</f>
        <v>0</v>
      </c>
      <c r="WIP53" s="775">
        <f t="shared" si="10830"/>
        <v>0</v>
      </c>
      <c r="WIQ53" s="775">
        <f t="shared" ref="WIQ53" si="10831">IF(OR(WIO26&lt;$C$18,WIO26&gt;($C$18+9)),0,IF($F$2=1,IF($F$53&lt;(INDEX($G$33:$AJ$33,MATCH($E$18,$G$31:$AJ$31))),WIO$28,WIO$38),WIO$28))</f>
        <v>0</v>
      </c>
      <c r="WIR53" s="775">
        <f t="shared" ref="WIR53:WIS53" si="10832">IF(OR(WIP26&lt;$C$18,WIP26&gt;($C$18+9)),0,IF($F$2=1,IF($F$53&lt;(INDEX($G$33:$AJ$33,MATCH($E$18,$G$31:$AJ$31))),WIP$28,WIP$38),WIP$28))</f>
        <v>0</v>
      </c>
      <c r="WIS53" s="775">
        <f t="shared" si="10832"/>
        <v>0</v>
      </c>
      <c r="WIT53" s="775">
        <f t="shared" ref="WIT53" si="10833">IF(OR(WIR26&lt;$C$18,WIR26&gt;($C$18+9)),0,IF($F$2=1,IF($F$53&lt;(INDEX($G$33:$AJ$33,MATCH($E$18,$G$31:$AJ$31))),WIR$28,WIR$38),WIR$28))</f>
        <v>0</v>
      </c>
      <c r="WIU53" s="775">
        <f t="shared" ref="WIU53:WIV53" si="10834">IF(OR(WIS26&lt;$C$18,WIS26&gt;($C$18+9)),0,IF($F$2=1,IF($F$53&lt;(INDEX($G$33:$AJ$33,MATCH($E$18,$G$31:$AJ$31))),WIS$28,WIS$38),WIS$28))</f>
        <v>0</v>
      </c>
      <c r="WIV53" s="775">
        <f t="shared" si="10834"/>
        <v>0</v>
      </c>
      <c r="WIW53" s="775">
        <f t="shared" ref="WIW53" si="10835">IF(OR(WIU26&lt;$C$18,WIU26&gt;($C$18+9)),0,IF($F$2=1,IF($F$53&lt;(INDEX($G$33:$AJ$33,MATCH($E$18,$G$31:$AJ$31))),WIU$28,WIU$38),WIU$28))</f>
        <v>0</v>
      </c>
      <c r="WIX53" s="775">
        <f t="shared" ref="WIX53:WIY53" si="10836">IF(OR(WIV26&lt;$C$18,WIV26&gt;($C$18+9)),0,IF($F$2=1,IF($F$53&lt;(INDEX($G$33:$AJ$33,MATCH($E$18,$G$31:$AJ$31))),WIV$28,WIV$38),WIV$28))</f>
        <v>0</v>
      </c>
      <c r="WIY53" s="775">
        <f t="shared" si="10836"/>
        <v>0</v>
      </c>
      <c r="WIZ53" s="775">
        <f t="shared" ref="WIZ53" si="10837">IF(OR(WIX26&lt;$C$18,WIX26&gt;($C$18+9)),0,IF($F$2=1,IF($F$53&lt;(INDEX($G$33:$AJ$33,MATCH($E$18,$G$31:$AJ$31))),WIX$28,WIX$38),WIX$28))</f>
        <v>0</v>
      </c>
      <c r="WJA53" s="775">
        <f t="shared" ref="WJA53:WJB53" si="10838">IF(OR(WIY26&lt;$C$18,WIY26&gt;($C$18+9)),0,IF($F$2=1,IF($F$53&lt;(INDEX($G$33:$AJ$33,MATCH($E$18,$G$31:$AJ$31))),WIY$28,WIY$38),WIY$28))</f>
        <v>0</v>
      </c>
      <c r="WJB53" s="775">
        <f t="shared" si="10838"/>
        <v>0</v>
      </c>
      <c r="WJC53" s="775">
        <f t="shared" ref="WJC53" si="10839">IF(OR(WJA26&lt;$C$18,WJA26&gt;($C$18+9)),0,IF($F$2=1,IF($F$53&lt;(INDEX($G$33:$AJ$33,MATCH($E$18,$G$31:$AJ$31))),WJA$28,WJA$38),WJA$28))</f>
        <v>0</v>
      </c>
      <c r="WJD53" s="775">
        <f t="shared" ref="WJD53:WJE53" si="10840">IF(OR(WJB26&lt;$C$18,WJB26&gt;($C$18+9)),0,IF($F$2=1,IF($F$53&lt;(INDEX($G$33:$AJ$33,MATCH($E$18,$G$31:$AJ$31))),WJB$28,WJB$38),WJB$28))</f>
        <v>0</v>
      </c>
      <c r="WJE53" s="775">
        <f t="shared" si="10840"/>
        <v>0</v>
      </c>
      <c r="WJF53" s="775">
        <f t="shared" ref="WJF53" si="10841">IF(OR(WJD26&lt;$C$18,WJD26&gt;($C$18+9)),0,IF($F$2=1,IF($F$53&lt;(INDEX($G$33:$AJ$33,MATCH($E$18,$G$31:$AJ$31))),WJD$28,WJD$38),WJD$28))</f>
        <v>0</v>
      </c>
      <c r="WJG53" s="775">
        <f t="shared" ref="WJG53:WJH53" si="10842">IF(OR(WJE26&lt;$C$18,WJE26&gt;($C$18+9)),0,IF($F$2=1,IF($F$53&lt;(INDEX($G$33:$AJ$33,MATCH($E$18,$G$31:$AJ$31))),WJE$28,WJE$38),WJE$28))</f>
        <v>0</v>
      </c>
      <c r="WJH53" s="775">
        <f t="shared" si="10842"/>
        <v>0</v>
      </c>
      <c r="WJI53" s="775">
        <f t="shared" ref="WJI53" si="10843">IF(OR(WJG26&lt;$C$18,WJG26&gt;($C$18+9)),0,IF($F$2=1,IF($F$53&lt;(INDEX($G$33:$AJ$33,MATCH($E$18,$G$31:$AJ$31))),WJG$28,WJG$38),WJG$28))</f>
        <v>0</v>
      </c>
      <c r="WJJ53" s="775">
        <f t="shared" ref="WJJ53:WJK53" si="10844">IF(OR(WJH26&lt;$C$18,WJH26&gt;($C$18+9)),0,IF($F$2=1,IF($F$53&lt;(INDEX($G$33:$AJ$33,MATCH($E$18,$G$31:$AJ$31))),WJH$28,WJH$38),WJH$28))</f>
        <v>0</v>
      </c>
      <c r="WJK53" s="775">
        <f t="shared" si="10844"/>
        <v>0</v>
      </c>
      <c r="WJL53" s="775">
        <f t="shared" ref="WJL53" si="10845">IF(OR(WJJ26&lt;$C$18,WJJ26&gt;($C$18+9)),0,IF($F$2=1,IF($F$53&lt;(INDEX($G$33:$AJ$33,MATCH($E$18,$G$31:$AJ$31))),WJJ$28,WJJ$38),WJJ$28))</f>
        <v>0</v>
      </c>
      <c r="WJM53" s="775">
        <f t="shared" ref="WJM53:WJN53" si="10846">IF(OR(WJK26&lt;$C$18,WJK26&gt;($C$18+9)),0,IF($F$2=1,IF($F$53&lt;(INDEX($G$33:$AJ$33,MATCH($E$18,$G$31:$AJ$31))),WJK$28,WJK$38),WJK$28))</f>
        <v>0</v>
      </c>
      <c r="WJN53" s="775">
        <f t="shared" si="10846"/>
        <v>0</v>
      </c>
      <c r="WJO53" s="775">
        <f t="shared" ref="WJO53" si="10847">IF(OR(WJM26&lt;$C$18,WJM26&gt;($C$18+9)),0,IF($F$2=1,IF($F$53&lt;(INDEX($G$33:$AJ$33,MATCH($E$18,$G$31:$AJ$31))),WJM$28,WJM$38),WJM$28))</f>
        <v>0</v>
      </c>
      <c r="WJP53" s="775">
        <f t="shared" ref="WJP53:WJQ53" si="10848">IF(OR(WJN26&lt;$C$18,WJN26&gt;($C$18+9)),0,IF($F$2=1,IF($F$53&lt;(INDEX($G$33:$AJ$33,MATCH($E$18,$G$31:$AJ$31))),WJN$28,WJN$38),WJN$28))</f>
        <v>0</v>
      </c>
      <c r="WJQ53" s="775">
        <f t="shared" si="10848"/>
        <v>0</v>
      </c>
      <c r="WJR53" s="775">
        <f t="shared" ref="WJR53" si="10849">IF(OR(WJP26&lt;$C$18,WJP26&gt;($C$18+9)),0,IF($F$2=1,IF($F$53&lt;(INDEX($G$33:$AJ$33,MATCH($E$18,$G$31:$AJ$31))),WJP$28,WJP$38),WJP$28))</f>
        <v>0</v>
      </c>
      <c r="WJS53" s="775">
        <f t="shared" ref="WJS53:WJT53" si="10850">IF(OR(WJQ26&lt;$C$18,WJQ26&gt;($C$18+9)),0,IF($F$2=1,IF($F$53&lt;(INDEX($G$33:$AJ$33,MATCH($E$18,$G$31:$AJ$31))),WJQ$28,WJQ$38),WJQ$28))</f>
        <v>0</v>
      </c>
      <c r="WJT53" s="775">
        <f t="shared" si="10850"/>
        <v>0</v>
      </c>
      <c r="WJU53" s="775">
        <f t="shared" ref="WJU53" si="10851">IF(OR(WJS26&lt;$C$18,WJS26&gt;($C$18+9)),0,IF($F$2=1,IF($F$53&lt;(INDEX($G$33:$AJ$33,MATCH($E$18,$G$31:$AJ$31))),WJS$28,WJS$38),WJS$28))</f>
        <v>0</v>
      </c>
      <c r="WJV53" s="775">
        <f t="shared" ref="WJV53:WJW53" si="10852">IF(OR(WJT26&lt;$C$18,WJT26&gt;($C$18+9)),0,IF($F$2=1,IF($F$53&lt;(INDEX($G$33:$AJ$33,MATCH($E$18,$G$31:$AJ$31))),WJT$28,WJT$38),WJT$28))</f>
        <v>0</v>
      </c>
      <c r="WJW53" s="775">
        <f t="shared" si="10852"/>
        <v>0</v>
      </c>
      <c r="WJX53" s="775">
        <f t="shared" ref="WJX53" si="10853">IF(OR(WJV26&lt;$C$18,WJV26&gt;($C$18+9)),0,IF($F$2=1,IF($F$53&lt;(INDEX($G$33:$AJ$33,MATCH($E$18,$G$31:$AJ$31))),WJV$28,WJV$38),WJV$28))</f>
        <v>0</v>
      </c>
      <c r="WJY53" s="775">
        <f t="shared" ref="WJY53:WJZ53" si="10854">IF(OR(WJW26&lt;$C$18,WJW26&gt;($C$18+9)),0,IF($F$2=1,IF($F$53&lt;(INDEX($G$33:$AJ$33,MATCH($E$18,$G$31:$AJ$31))),WJW$28,WJW$38),WJW$28))</f>
        <v>0</v>
      </c>
      <c r="WJZ53" s="775">
        <f t="shared" si="10854"/>
        <v>0</v>
      </c>
      <c r="WKA53" s="775">
        <f t="shared" ref="WKA53" si="10855">IF(OR(WJY26&lt;$C$18,WJY26&gt;($C$18+9)),0,IF($F$2=1,IF($F$53&lt;(INDEX($G$33:$AJ$33,MATCH($E$18,$G$31:$AJ$31))),WJY$28,WJY$38),WJY$28))</f>
        <v>0</v>
      </c>
      <c r="WKB53" s="775">
        <f t="shared" ref="WKB53:WKC53" si="10856">IF(OR(WJZ26&lt;$C$18,WJZ26&gt;($C$18+9)),0,IF($F$2=1,IF($F$53&lt;(INDEX($G$33:$AJ$33,MATCH($E$18,$G$31:$AJ$31))),WJZ$28,WJZ$38),WJZ$28))</f>
        <v>0</v>
      </c>
      <c r="WKC53" s="775">
        <f t="shared" si="10856"/>
        <v>0</v>
      </c>
      <c r="WKD53" s="775">
        <f t="shared" ref="WKD53" si="10857">IF(OR(WKB26&lt;$C$18,WKB26&gt;($C$18+9)),0,IF($F$2=1,IF($F$53&lt;(INDEX($G$33:$AJ$33,MATCH($E$18,$G$31:$AJ$31))),WKB$28,WKB$38),WKB$28))</f>
        <v>0</v>
      </c>
      <c r="WKE53" s="775">
        <f t="shared" ref="WKE53:WKF53" si="10858">IF(OR(WKC26&lt;$C$18,WKC26&gt;($C$18+9)),0,IF($F$2=1,IF($F$53&lt;(INDEX($G$33:$AJ$33,MATCH($E$18,$G$31:$AJ$31))),WKC$28,WKC$38),WKC$28))</f>
        <v>0</v>
      </c>
      <c r="WKF53" s="775">
        <f t="shared" si="10858"/>
        <v>0</v>
      </c>
      <c r="WKG53" s="775">
        <f t="shared" ref="WKG53" si="10859">IF(OR(WKE26&lt;$C$18,WKE26&gt;($C$18+9)),0,IF($F$2=1,IF($F$53&lt;(INDEX($G$33:$AJ$33,MATCH($E$18,$G$31:$AJ$31))),WKE$28,WKE$38),WKE$28))</f>
        <v>0</v>
      </c>
      <c r="WKH53" s="775">
        <f t="shared" ref="WKH53:WKI53" si="10860">IF(OR(WKF26&lt;$C$18,WKF26&gt;($C$18+9)),0,IF($F$2=1,IF($F$53&lt;(INDEX($G$33:$AJ$33,MATCH($E$18,$G$31:$AJ$31))),WKF$28,WKF$38),WKF$28))</f>
        <v>0</v>
      </c>
      <c r="WKI53" s="775">
        <f t="shared" si="10860"/>
        <v>0</v>
      </c>
      <c r="WKJ53" s="775">
        <f t="shared" ref="WKJ53" si="10861">IF(OR(WKH26&lt;$C$18,WKH26&gt;($C$18+9)),0,IF($F$2=1,IF($F$53&lt;(INDEX($G$33:$AJ$33,MATCH($E$18,$G$31:$AJ$31))),WKH$28,WKH$38),WKH$28))</f>
        <v>0</v>
      </c>
      <c r="WKK53" s="775">
        <f t="shared" ref="WKK53:WKL53" si="10862">IF(OR(WKI26&lt;$C$18,WKI26&gt;($C$18+9)),0,IF($F$2=1,IF($F$53&lt;(INDEX($G$33:$AJ$33,MATCH($E$18,$G$31:$AJ$31))),WKI$28,WKI$38),WKI$28))</f>
        <v>0</v>
      </c>
      <c r="WKL53" s="775">
        <f t="shared" si="10862"/>
        <v>0</v>
      </c>
      <c r="WKM53" s="775">
        <f t="shared" ref="WKM53" si="10863">IF(OR(WKK26&lt;$C$18,WKK26&gt;($C$18+9)),0,IF($F$2=1,IF($F$53&lt;(INDEX($G$33:$AJ$33,MATCH($E$18,$G$31:$AJ$31))),WKK$28,WKK$38),WKK$28))</f>
        <v>0</v>
      </c>
      <c r="WKN53" s="775">
        <f t="shared" ref="WKN53:WKO53" si="10864">IF(OR(WKL26&lt;$C$18,WKL26&gt;($C$18+9)),0,IF($F$2=1,IF($F$53&lt;(INDEX($G$33:$AJ$33,MATCH($E$18,$G$31:$AJ$31))),WKL$28,WKL$38),WKL$28))</f>
        <v>0</v>
      </c>
      <c r="WKO53" s="775">
        <f t="shared" si="10864"/>
        <v>0</v>
      </c>
      <c r="WKP53" s="775">
        <f t="shared" ref="WKP53" si="10865">IF(OR(WKN26&lt;$C$18,WKN26&gt;($C$18+9)),0,IF($F$2=1,IF($F$53&lt;(INDEX($G$33:$AJ$33,MATCH($E$18,$G$31:$AJ$31))),WKN$28,WKN$38),WKN$28))</f>
        <v>0</v>
      </c>
      <c r="WKQ53" s="775">
        <f t="shared" ref="WKQ53:WKR53" si="10866">IF(OR(WKO26&lt;$C$18,WKO26&gt;($C$18+9)),0,IF($F$2=1,IF($F$53&lt;(INDEX($G$33:$AJ$33,MATCH($E$18,$G$31:$AJ$31))),WKO$28,WKO$38),WKO$28))</f>
        <v>0</v>
      </c>
      <c r="WKR53" s="775">
        <f t="shared" si="10866"/>
        <v>0</v>
      </c>
      <c r="WKS53" s="775">
        <f t="shared" ref="WKS53" si="10867">IF(OR(WKQ26&lt;$C$18,WKQ26&gt;($C$18+9)),0,IF($F$2=1,IF($F$53&lt;(INDEX($G$33:$AJ$33,MATCH($E$18,$G$31:$AJ$31))),WKQ$28,WKQ$38),WKQ$28))</f>
        <v>0</v>
      </c>
      <c r="WKT53" s="775">
        <f t="shared" ref="WKT53:WKU53" si="10868">IF(OR(WKR26&lt;$C$18,WKR26&gt;($C$18+9)),0,IF($F$2=1,IF($F$53&lt;(INDEX($G$33:$AJ$33,MATCH($E$18,$G$31:$AJ$31))),WKR$28,WKR$38),WKR$28))</f>
        <v>0</v>
      </c>
      <c r="WKU53" s="775">
        <f t="shared" si="10868"/>
        <v>0</v>
      </c>
      <c r="WKV53" s="775">
        <f t="shared" ref="WKV53" si="10869">IF(OR(WKT26&lt;$C$18,WKT26&gt;($C$18+9)),0,IF($F$2=1,IF($F$53&lt;(INDEX($G$33:$AJ$33,MATCH($E$18,$G$31:$AJ$31))),WKT$28,WKT$38),WKT$28))</f>
        <v>0</v>
      </c>
      <c r="WKW53" s="775">
        <f t="shared" ref="WKW53:WKX53" si="10870">IF(OR(WKU26&lt;$C$18,WKU26&gt;($C$18+9)),0,IF($F$2=1,IF($F$53&lt;(INDEX($G$33:$AJ$33,MATCH($E$18,$G$31:$AJ$31))),WKU$28,WKU$38),WKU$28))</f>
        <v>0</v>
      </c>
      <c r="WKX53" s="775">
        <f t="shared" si="10870"/>
        <v>0</v>
      </c>
      <c r="WKY53" s="775">
        <f t="shared" ref="WKY53" si="10871">IF(OR(WKW26&lt;$C$18,WKW26&gt;($C$18+9)),0,IF($F$2=1,IF($F$53&lt;(INDEX($G$33:$AJ$33,MATCH($E$18,$G$31:$AJ$31))),WKW$28,WKW$38),WKW$28))</f>
        <v>0</v>
      </c>
      <c r="WKZ53" s="775">
        <f t="shared" ref="WKZ53:WLA53" si="10872">IF(OR(WKX26&lt;$C$18,WKX26&gt;($C$18+9)),0,IF($F$2=1,IF($F$53&lt;(INDEX($G$33:$AJ$33,MATCH($E$18,$G$31:$AJ$31))),WKX$28,WKX$38),WKX$28))</f>
        <v>0</v>
      </c>
      <c r="WLA53" s="775">
        <f t="shared" si="10872"/>
        <v>0</v>
      </c>
      <c r="WLB53" s="775">
        <f t="shared" ref="WLB53" si="10873">IF(OR(WKZ26&lt;$C$18,WKZ26&gt;($C$18+9)),0,IF($F$2=1,IF($F$53&lt;(INDEX($G$33:$AJ$33,MATCH($E$18,$G$31:$AJ$31))),WKZ$28,WKZ$38),WKZ$28))</f>
        <v>0</v>
      </c>
      <c r="WLC53" s="775">
        <f t="shared" ref="WLC53:WLD53" si="10874">IF(OR(WLA26&lt;$C$18,WLA26&gt;($C$18+9)),0,IF($F$2=1,IF($F$53&lt;(INDEX($G$33:$AJ$33,MATCH($E$18,$G$31:$AJ$31))),WLA$28,WLA$38),WLA$28))</f>
        <v>0</v>
      </c>
      <c r="WLD53" s="775">
        <f t="shared" si="10874"/>
        <v>0</v>
      </c>
      <c r="WLE53" s="775">
        <f t="shared" ref="WLE53" si="10875">IF(OR(WLC26&lt;$C$18,WLC26&gt;($C$18+9)),0,IF($F$2=1,IF($F$53&lt;(INDEX($G$33:$AJ$33,MATCH($E$18,$G$31:$AJ$31))),WLC$28,WLC$38),WLC$28))</f>
        <v>0</v>
      </c>
      <c r="WLF53" s="775">
        <f t="shared" ref="WLF53:WLG53" si="10876">IF(OR(WLD26&lt;$C$18,WLD26&gt;($C$18+9)),0,IF($F$2=1,IF($F$53&lt;(INDEX($G$33:$AJ$33,MATCH($E$18,$G$31:$AJ$31))),WLD$28,WLD$38),WLD$28))</f>
        <v>0</v>
      </c>
      <c r="WLG53" s="775">
        <f t="shared" si="10876"/>
        <v>0</v>
      </c>
      <c r="WLH53" s="775">
        <f t="shared" ref="WLH53" si="10877">IF(OR(WLF26&lt;$C$18,WLF26&gt;($C$18+9)),0,IF($F$2=1,IF($F$53&lt;(INDEX($G$33:$AJ$33,MATCH($E$18,$G$31:$AJ$31))),WLF$28,WLF$38),WLF$28))</f>
        <v>0</v>
      </c>
      <c r="WLI53" s="775">
        <f t="shared" ref="WLI53:WLJ53" si="10878">IF(OR(WLG26&lt;$C$18,WLG26&gt;($C$18+9)),0,IF($F$2=1,IF($F$53&lt;(INDEX($G$33:$AJ$33,MATCH($E$18,$G$31:$AJ$31))),WLG$28,WLG$38),WLG$28))</f>
        <v>0</v>
      </c>
      <c r="WLJ53" s="775">
        <f t="shared" si="10878"/>
        <v>0</v>
      </c>
      <c r="WLK53" s="775">
        <f t="shared" ref="WLK53" si="10879">IF(OR(WLI26&lt;$C$18,WLI26&gt;($C$18+9)),0,IF($F$2=1,IF($F$53&lt;(INDEX($G$33:$AJ$33,MATCH($E$18,$G$31:$AJ$31))),WLI$28,WLI$38),WLI$28))</f>
        <v>0</v>
      </c>
      <c r="WLL53" s="775">
        <f t="shared" ref="WLL53:WLM53" si="10880">IF(OR(WLJ26&lt;$C$18,WLJ26&gt;($C$18+9)),0,IF($F$2=1,IF($F$53&lt;(INDEX($G$33:$AJ$33,MATCH($E$18,$G$31:$AJ$31))),WLJ$28,WLJ$38),WLJ$28))</f>
        <v>0</v>
      </c>
      <c r="WLM53" s="775">
        <f t="shared" si="10880"/>
        <v>0</v>
      </c>
      <c r="WLN53" s="775">
        <f t="shared" ref="WLN53" si="10881">IF(OR(WLL26&lt;$C$18,WLL26&gt;($C$18+9)),0,IF($F$2=1,IF($F$53&lt;(INDEX($G$33:$AJ$33,MATCH($E$18,$G$31:$AJ$31))),WLL$28,WLL$38),WLL$28))</f>
        <v>0</v>
      </c>
      <c r="WLO53" s="775">
        <f t="shared" ref="WLO53:WLP53" si="10882">IF(OR(WLM26&lt;$C$18,WLM26&gt;($C$18+9)),0,IF($F$2=1,IF($F$53&lt;(INDEX($G$33:$AJ$33,MATCH($E$18,$G$31:$AJ$31))),WLM$28,WLM$38),WLM$28))</f>
        <v>0</v>
      </c>
      <c r="WLP53" s="775">
        <f t="shared" si="10882"/>
        <v>0</v>
      </c>
      <c r="WLQ53" s="775">
        <f t="shared" ref="WLQ53" si="10883">IF(OR(WLO26&lt;$C$18,WLO26&gt;($C$18+9)),0,IF($F$2=1,IF($F$53&lt;(INDEX($G$33:$AJ$33,MATCH($E$18,$G$31:$AJ$31))),WLO$28,WLO$38),WLO$28))</f>
        <v>0</v>
      </c>
      <c r="WLR53" s="775">
        <f t="shared" ref="WLR53:WLS53" si="10884">IF(OR(WLP26&lt;$C$18,WLP26&gt;($C$18+9)),0,IF($F$2=1,IF($F$53&lt;(INDEX($G$33:$AJ$33,MATCH($E$18,$G$31:$AJ$31))),WLP$28,WLP$38),WLP$28))</f>
        <v>0</v>
      </c>
      <c r="WLS53" s="775">
        <f t="shared" si="10884"/>
        <v>0</v>
      </c>
      <c r="WLT53" s="775">
        <f t="shared" ref="WLT53" si="10885">IF(OR(WLR26&lt;$C$18,WLR26&gt;($C$18+9)),0,IF($F$2=1,IF($F$53&lt;(INDEX($G$33:$AJ$33,MATCH($E$18,$G$31:$AJ$31))),WLR$28,WLR$38),WLR$28))</f>
        <v>0</v>
      </c>
      <c r="WLU53" s="775">
        <f t="shared" ref="WLU53:WLV53" si="10886">IF(OR(WLS26&lt;$C$18,WLS26&gt;($C$18+9)),0,IF($F$2=1,IF($F$53&lt;(INDEX($G$33:$AJ$33,MATCH($E$18,$G$31:$AJ$31))),WLS$28,WLS$38),WLS$28))</f>
        <v>0</v>
      </c>
      <c r="WLV53" s="775">
        <f t="shared" si="10886"/>
        <v>0</v>
      </c>
      <c r="WLW53" s="775">
        <f t="shared" ref="WLW53" si="10887">IF(OR(WLU26&lt;$C$18,WLU26&gt;($C$18+9)),0,IF($F$2=1,IF($F$53&lt;(INDEX($G$33:$AJ$33,MATCH($E$18,$G$31:$AJ$31))),WLU$28,WLU$38),WLU$28))</f>
        <v>0</v>
      </c>
      <c r="WLX53" s="775">
        <f t="shared" ref="WLX53:WLY53" si="10888">IF(OR(WLV26&lt;$C$18,WLV26&gt;($C$18+9)),0,IF($F$2=1,IF($F$53&lt;(INDEX($G$33:$AJ$33,MATCH($E$18,$G$31:$AJ$31))),WLV$28,WLV$38),WLV$28))</f>
        <v>0</v>
      </c>
      <c r="WLY53" s="775">
        <f t="shared" si="10888"/>
        <v>0</v>
      </c>
      <c r="WLZ53" s="775">
        <f t="shared" ref="WLZ53" si="10889">IF(OR(WLX26&lt;$C$18,WLX26&gt;($C$18+9)),0,IF($F$2=1,IF($F$53&lt;(INDEX($G$33:$AJ$33,MATCH($E$18,$G$31:$AJ$31))),WLX$28,WLX$38),WLX$28))</f>
        <v>0</v>
      </c>
      <c r="WMA53" s="775">
        <f t="shared" ref="WMA53:WMB53" si="10890">IF(OR(WLY26&lt;$C$18,WLY26&gt;($C$18+9)),0,IF($F$2=1,IF($F$53&lt;(INDEX($G$33:$AJ$33,MATCH($E$18,$G$31:$AJ$31))),WLY$28,WLY$38),WLY$28))</f>
        <v>0</v>
      </c>
      <c r="WMB53" s="775">
        <f t="shared" si="10890"/>
        <v>0</v>
      </c>
      <c r="WMC53" s="775">
        <f t="shared" ref="WMC53" si="10891">IF(OR(WMA26&lt;$C$18,WMA26&gt;($C$18+9)),0,IF($F$2=1,IF($F$53&lt;(INDEX($G$33:$AJ$33,MATCH($E$18,$G$31:$AJ$31))),WMA$28,WMA$38),WMA$28))</f>
        <v>0</v>
      </c>
      <c r="WMD53" s="775">
        <f t="shared" ref="WMD53:WME53" si="10892">IF(OR(WMB26&lt;$C$18,WMB26&gt;($C$18+9)),0,IF($F$2=1,IF($F$53&lt;(INDEX($G$33:$AJ$33,MATCH($E$18,$G$31:$AJ$31))),WMB$28,WMB$38),WMB$28))</f>
        <v>0</v>
      </c>
      <c r="WME53" s="775">
        <f t="shared" si="10892"/>
        <v>0</v>
      </c>
      <c r="WMF53" s="775">
        <f t="shared" ref="WMF53" si="10893">IF(OR(WMD26&lt;$C$18,WMD26&gt;($C$18+9)),0,IF($F$2=1,IF($F$53&lt;(INDEX($G$33:$AJ$33,MATCH($E$18,$G$31:$AJ$31))),WMD$28,WMD$38),WMD$28))</f>
        <v>0</v>
      </c>
      <c r="WMG53" s="775">
        <f t="shared" ref="WMG53:WMH53" si="10894">IF(OR(WME26&lt;$C$18,WME26&gt;($C$18+9)),0,IF($F$2=1,IF($F$53&lt;(INDEX($G$33:$AJ$33,MATCH($E$18,$G$31:$AJ$31))),WME$28,WME$38),WME$28))</f>
        <v>0</v>
      </c>
      <c r="WMH53" s="775">
        <f t="shared" si="10894"/>
        <v>0</v>
      </c>
      <c r="WMI53" s="775">
        <f t="shared" ref="WMI53" si="10895">IF(OR(WMG26&lt;$C$18,WMG26&gt;($C$18+9)),0,IF($F$2=1,IF($F$53&lt;(INDEX($G$33:$AJ$33,MATCH($E$18,$G$31:$AJ$31))),WMG$28,WMG$38),WMG$28))</f>
        <v>0</v>
      </c>
      <c r="WMJ53" s="775">
        <f t="shared" ref="WMJ53:WMK53" si="10896">IF(OR(WMH26&lt;$C$18,WMH26&gt;($C$18+9)),0,IF($F$2=1,IF($F$53&lt;(INDEX($G$33:$AJ$33,MATCH($E$18,$G$31:$AJ$31))),WMH$28,WMH$38),WMH$28))</f>
        <v>0</v>
      </c>
      <c r="WMK53" s="775">
        <f t="shared" si="10896"/>
        <v>0</v>
      </c>
      <c r="WML53" s="775">
        <f t="shared" ref="WML53" si="10897">IF(OR(WMJ26&lt;$C$18,WMJ26&gt;($C$18+9)),0,IF($F$2=1,IF($F$53&lt;(INDEX($G$33:$AJ$33,MATCH($E$18,$G$31:$AJ$31))),WMJ$28,WMJ$38),WMJ$28))</f>
        <v>0</v>
      </c>
      <c r="WMM53" s="775">
        <f t="shared" ref="WMM53:WMN53" si="10898">IF(OR(WMK26&lt;$C$18,WMK26&gt;($C$18+9)),0,IF($F$2=1,IF($F$53&lt;(INDEX($G$33:$AJ$33,MATCH($E$18,$G$31:$AJ$31))),WMK$28,WMK$38),WMK$28))</f>
        <v>0</v>
      </c>
      <c r="WMN53" s="775">
        <f t="shared" si="10898"/>
        <v>0</v>
      </c>
      <c r="WMO53" s="775">
        <f t="shared" ref="WMO53" si="10899">IF(OR(WMM26&lt;$C$18,WMM26&gt;($C$18+9)),0,IF($F$2=1,IF($F$53&lt;(INDEX($G$33:$AJ$33,MATCH($E$18,$G$31:$AJ$31))),WMM$28,WMM$38),WMM$28))</f>
        <v>0</v>
      </c>
      <c r="WMP53" s="775">
        <f t="shared" ref="WMP53:WMQ53" si="10900">IF(OR(WMN26&lt;$C$18,WMN26&gt;($C$18+9)),0,IF($F$2=1,IF($F$53&lt;(INDEX($G$33:$AJ$33,MATCH($E$18,$G$31:$AJ$31))),WMN$28,WMN$38),WMN$28))</f>
        <v>0</v>
      </c>
      <c r="WMQ53" s="775">
        <f t="shared" si="10900"/>
        <v>0</v>
      </c>
      <c r="WMR53" s="775">
        <f t="shared" ref="WMR53" si="10901">IF(OR(WMP26&lt;$C$18,WMP26&gt;($C$18+9)),0,IF($F$2=1,IF($F$53&lt;(INDEX($G$33:$AJ$33,MATCH($E$18,$G$31:$AJ$31))),WMP$28,WMP$38),WMP$28))</f>
        <v>0</v>
      </c>
      <c r="WMS53" s="775">
        <f t="shared" ref="WMS53:WMT53" si="10902">IF(OR(WMQ26&lt;$C$18,WMQ26&gt;($C$18+9)),0,IF($F$2=1,IF($F$53&lt;(INDEX($G$33:$AJ$33,MATCH($E$18,$G$31:$AJ$31))),WMQ$28,WMQ$38),WMQ$28))</f>
        <v>0</v>
      </c>
      <c r="WMT53" s="775">
        <f t="shared" si="10902"/>
        <v>0</v>
      </c>
      <c r="WMU53" s="775">
        <f t="shared" ref="WMU53" si="10903">IF(OR(WMS26&lt;$C$18,WMS26&gt;($C$18+9)),0,IF($F$2=1,IF($F$53&lt;(INDEX($G$33:$AJ$33,MATCH($E$18,$G$31:$AJ$31))),WMS$28,WMS$38),WMS$28))</f>
        <v>0</v>
      </c>
      <c r="WMV53" s="775">
        <f t="shared" ref="WMV53:WMW53" si="10904">IF(OR(WMT26&lt;$C$18,WMT26&gt;($C$18+9)),0,IF($F$2=1,IF($F$53&lt;(INDEX($G$33:$AJ$33,MATCH($E$18,$G$31:$AJ$31))),WMT$28,WMT$38),WMT$28))</f>
        <v>0</v>
      </c>
      <c r="WMW53" s="775">
        <f t="shared" si="10904"/>
        <v>0</v>
      </c>
      <c r="WMX53" s="775">
        <f t="shared" ref="WMX53" si="10905">IF(OR(WMV26&lt;$C$18,WMV26&gt;($C$18+9)),0,IF($F$2=1,IF($F$53&lt;(INDEX($G$33:$AJ$33,MATCH($E$18,$G$31:$AJ$31))),WMV$28,WMV$38),WMV$28))</f>
        <v>0</v>
      </c>
      <c r="WMY53" s="775">
        <f t="shared" ref="WMY53:WMZ53" si="10906">IF(OR(WMW26&lt;$C$18,WMW26&gt;($C$18+9)),0,IF($F$2=1,IF($F$53&lt;(INDEX($G$33:$AJ$33,MATCH($E$18,$G$31:$AJ$31))),WMW$28,WMW$38),WMW$28))</f>
        <v>0</v>
      </c>
      <c r="WMZ53" s="775">
        <f t="shared" si="10906"/>
        <v>0</v>
      </c>
      <c r="WNA53" s="775">
        <f t="shared" ref="WNA53" si="10907">IF(OR(WMY26&lt;$C$18,WMY26&gt;($C$18+9)),0,IF($F$2=1,IF($F$53&lt;(INDEX($G$33:$AJ$33,MATCH($E$18,$G$31:$AJ$31))),WMY$28,WMY$38),WMY$28))</f>
        <v>0</v>
      </c>
      <c r="WNB53" s="775">
        <f t="shared" ref="WNB53:WNC53" si="10908">IF(OR(WMZ26&lt;$C$18,WMZ26&gt;($C$18+9)),0,IF($F$2=1,IF($F$53&lt;(INDEX($G$33:$AJ$33,MATCH($E$18,$G$31:$AJ$31))),WMZ$28,WMZ$38),WMZ$28))</f>
        <v>0</v>
      </c>
      <c r="WNC53" s="775">
        <f t="shared" si="10908"/>
        <v>0</v>
      </c>
      <c r="WND53" s="775">
        <f t="shared" ref="WND53" si="10909">IF(OR(WNB26&lt;$C$18,WNB26&gt;($C$18+9)),0,IF($F$2=1,IF($F$53&lt;(INDEX($G$33:$AJ$33,MATCH($E$18,$G$31:$AJ$31))),WNB$28,WNB$38),WNB$28))</f>
        <v>0</v>
      </c>
      <c r="WNE53" s="775">
        <f t="shared" ref="WNE53:WNF53" si="10910">IF(OR(WNC26&lt;$C$18,WNC26&gt;($C$18+9)),0,IF($F$2=1,IF($F$53&lt;(INDEX($G$33:$AJ$33,MATCH($E$18,$G$31:$AJ$31))),WNC$28,WNC$38),WNC$28))</f>
        <v>0</v>
      </c>
      <c r="WNF53" s="775">
        <f t="shared" si="10910"/>
        <v>0</v>
      </c>
      <c r="WNG53" s="775">
        <f t="shared" ref="WNG53" si="10911">IF(OR(WNE26&lt;$C$18,WNE26&gt;($C$18+9)),0,IF($F$2=1,IF($F$53&lt;(INDEX($G$33:$AJ$33,MATCH($E$18,$G$31:$AJ$31))),WNE$28,WNE$38),WNE$28))</f>
        <v>0</v>
      </c>
      <c r="WNH53" s="775">
        <f t="shared" ref="WNH53:WNI53" si="10912">IF(OR(WNF26&lt;$C$18,WNF26&gt;($C$18+9)),0,IF($F$2=1,IF($F$53&lt;(INDEX($G$33:$AJ$33,MATCH($E$18,$G$31:$AJ$31))),WNF$28,WNF$38),WNF$28))</f>
        <v>0</v>
      </c>
      <c r="WNI53" s="775">
        <f t="shared" si="10912"/>
        <v>0</v>
      </c>
      <c r="WNJ53" s="775">
        <f t="shared" ref="WNJ53" si="10913">IF(OR(WNH26&lt;$C$18,WNH26&gt;($C$18+9)),0,IF($F$2=1,IF($F$53&lt;(INDEX($G$33:$AJ$33,MATCH($E$18,$G$31:$AJ$31))),WNH$28,WNH$38),WNH$28))</f>
        <v>0</v>
      </c>
      <c r="WNK53" s="775">
        <f t="shared" ref="WNK53:WNL53" si="10914">IF(OR(WNI26&lt;$C$18,WNI26&gt;($C$18+9)),0,IF($F$2=1,IF($F$53&lt;(INDEX($G$33:$AJ$33,MATCH($E$18,$G$31:$AJ$31))),WNI$28,WNI$38),WNI$28))</f>
        <v>0</v>
      </c>
      <c r="WNL53" s="775">
        <f t="shared" si="10914"/>
        <v>0</v>
      </c>
      <c r="WNM53" s="775">
        <f t="shared" ref="WNM53" si="10915">IF(OR(WNK26&lt;$C$18,WNK26&gt;($C$18+9)),0,IF($F$2=1,IF($F$53&lt;(INDEX($G$33:$AJ$33,MATCH($E$18,$G$31:$AJ$31))),WNK$28,WNK$38),WNK$28))</f>
        <v>0</v>
      </c>
      <c r="WNN53" s="775">
        <f t="shared" ref="WNN53:WNO53" si="10916">IF(OR(WNL26&lt;$C$18,WNL26&gt;($C$18+9)),0,IF($F$2=1,IF($F$53&lt;(INDEX($G$33:$AJ$33,MATCH($E$18,$G$31:$AJ$31))),WNL$28,WNL$38),WNL$28))</f>
        <v>0</v>
      </c>
      <c r="WNO53" s="775">
        <f t="shared" si="10916"/>
        <v>0</v>
      </c>
      <c r="WNP53" s="775">
        <f t="shared" ref="WNP53" si="10917">IF(OR(WNN26&lt;$C$18,WNN26&gt;($C$18+9)),0,IF($F$2=1,IF($F$53&lt;(INDEX($G$33:$AJ$33,MATCH($E$18,$G$31:$AJ$31))),WNN$28,WNN$38),WNN$28))</f>
        <v>0</v>
      </c>
      <c r="WNQ53" s="775">
        <f t="shared" ref="WNQ53:WNR53" si="10918">IF(OR(WNO26&lt;$C$18,WNO26&gt;($C$18+9)),0,IF($F$2=1,IF($F$53&lt;(INDEX($G$33:$AJ$33,MATCH($E$18,$G$31:$AJ$31))),WNO$28,WNO$38),WNO$28))</f>
        <v>0</v>
      </c>
      <c r="WNR53" s="775">
        <f t="shared" si="10918"/>
        <v>0</v>
      </c>
      <c r="WNS53" s="775">
        <f t="shared" ref="WNS53" si="10919">IF(OR(WNQ26&lt;$C$18,WNQ26&gt;($C$18+9)),0,IF($F$2=1,IF($F$53&lt;(INDEX($G$33:$AJ$33,MATCH($E$18,$G$31:$AJ$31))),WNQ$28,WNQ$38),WNQ$28))</f>
        <v>0</v>
      </c>
      <c r="WNT53" s="775">
        <f t="shared" ref="WNT53:WNU53" si="10920">IF(OR(WNR26&lt;$C$18,WNR26&gt;($C$18+9)),0,IF($F$2=1,IF($F$53&lt;(INDEX($G$33:$AJ$33,MATCH($E$18,$G$31:$AJ$31))),WNR$28,WNR$38),WNR$28))</f>
        <v>0</v>
      </c>
      <c r="WNU53" s="775">
        <f t="shared" si="10920"/>
        <v>0</v>
      </c>
      <c r="WNV53" s="775">
        <f t="shared" ref="WNV53" si="10921">IF(OR(WNT26&lt;$C$18,WNT26&gt;($C$18+9)),0,IF($F$2=1,IF($F$53&lt;(INDEX($G$33:$AJ$33,MATCH($E$18,$G$31:$AJ$31))),WNT$28,WNT$38),WNT$28))</f>
        <v>0</v>
      </c>
      <c r="WNW53" s="775">
        <f t="shared" ref="WNW53:WNX53" si="10922">IF(OR(WNU26&lt;$C$18,WNU26&gt;($C$18+9)),0,IF($F$2=1,IF($F$53&lt;(INDEX($G$33:$AJ$33,MATCH($E$18,$G$31:$AJ$31))),WNU$28,WNU$38),WNU$28))</f>
        <v>0</v>
      </c>
      <c r="WNX53" s="775">
        <f t="shared" si="10922"/>
        <v>0</v>
      </c>
      <c r="WNY53" s="775">
        <f t="shared" ref="WNY53" si="10923">IF(OR(WNW26&lt;$C$18,WNW26&gt;($C$18+9)),0,IF($F$2=1,IF($F$53&lt;(INDEX($G$33:$AJ$33,MATCH($E$18,$G$31:$AJ$31))),WNW$28,WNW$38),WNW$28))</f>
        <v>0</v>
      </c>
      <c r="WNZ53" s="775">
        <f t="shared" ref="WNZ53:WOA53" si="10924">IF(OR(WNX26&lt;$C$18,WNX26&gt;($C$18+9)),0,IF($F$2=1,IF($F$53&lt;(INDEX($G$33:$AJ$33,MATCH($E$18,$G$31:$AJ$31))),WNX$28,WNX$38),WNX$28))</f>
        <v>0</v>
      </c>
      <c r="WOA53" s="775">
        <f t="shared" si="10924"/>
        <v>0</v>
      </c>
      <c r="WOB53" s="775">
        <f t="shared" ref="WOB53" si="10925">IF(OR(WNZ26&lt;$C$18,WNZ26&gt;($C$18+9)),0,IF($F$2=1,IF($F$53&lt;(INDEX($G$33:$AJ$33,MATCH($E$18,$G$31:$AJ$31))),WNZ$28,WNZ$38),WNZ$28))</f>
        <v>0</v>
      </c>
      <c r="WOC53" s="775">
        <f t="shared" ref="WOC53:WOD53" si="10926">IF(OR(WOA26&lt;$C$18,WOA26&gt;($C$18+9)),0,IF($F$2=1,IF($F$53&lt;(INDEX($G$33:$AJ$33,MATCH($E$18,$G$31:$AJ$31))),WOA$28,WOA$38),WOA$28))</f>
        <v>0</v>
      </c>
      <c r="WOD53" s="775">
        <f t="shared" si="10926"/>
        <v>0</v>
      </c>
      <c r="WOE53" s="775">
        <f t="shared" ref="WOE53" si="10927">IF(OR(WOC26&lt;$C$18,WOC26&gt;($C$18+9)),0,IF($F$2=1,IF($F$53&lt;(INDEX($G$33:$AJ$33,MATCH($E$18,$G$31:$AJ$31))),WOC$28,WOC$38),WOC$28))</f>
        <v>0</v>
      </c>
      <c r="WOF53" s="775">
        <f t="shared" ref="WOF53:WOG53" si="10928">IF(OR(WOD26&lt;$C$18,WOD26&gt;($C$18+9)),0,IF($F$2=1,IF($F$53&lt;(INDEX($G$33:$AJ$33,MATCH($E$18,$G$31:$AJ$31))),WOD$28,WOD$38),WOD$28))</f>
        <v>0</v>
      </c>
      <c r="WOG53" s="775">
        <f t="shared" si="10928"/>
        <v>0</v>
      </c>
      <c r="WOH53" s="775">
        <f t="shared" ref="WOH53" si="10929">IF(OR(WOF26&lt;$C$18,WOF26&gt;($C$18+9)),0,IF($F$2=1,IF($F$53&lt;(INDEX($G$33:$AJ$33,MATCH($E$18,$G$31:$AJ$31))),WOF$28,WOF$38),WOF$28))</f>
        <v>0</v>
      </c>
      <c r="WOI53" s="775">
        <f t="shared" ref="WOI53:WOJ53" si="10930">IF(OR(WOG26&lt;$C$18,WOG26&gt;($C$18+9)),0,IF($F$2=1,IF($F$53&lt;(INDEX($G$33:$AJ$33,MATCH($E$18,$G$31:$AJ$31))),WOG$28,WOG$38),WOG$28))</f>
        <v>0</v>
      </c>
      <c r="WOJ53" s="775">
        <f t="shared" si="10930"/>
        <v>0</v>
      </c>
      <c r="WOK53" s="775">
        <f t="shared" ref="WOK53" si="10931">IF(OR(WOI26&lt;$C$18,WOI26&gt;($C$18+9)),0,IF($F$2=1,IF($F$53&lt;(INDEX($G$33:$AJ$33,MATCH($E$18,$G$31:$AJ$31))),WOI$28,WOI$38),WOI$28))</f>
        <v>0</v>
      </c>
      <c r="WOL53" s="775">
        <f t="shared" ref="WOL53:WOM53" si="10932">IF(OR(WOJ26&lt;$C$18,WOJ26&gt;($C$18+9)),0,IF($F$2=1,IF($F$53&lt;(INDEX($G$33:$AJ$33,MATCH($E$18,$G$31:$AJ$31))),WOJ$28,WOJ$38),WOJ$28))</f>
        <v>0</v>
      </c>
      <c r="WOM53" s="775">
        <f t="shared" si="10932"/>
        <v>0</v>
      </c>
      <c r="WON53" s="775">
        <f t="shared" ref="WON53" si="10933">IF(OR(WOL26&lt;$C$18,WOL26&gt;($C$18+9)),0,IF($F$2=1,IF($F$53&lt;(INDEX($G$33:$AJ$33,MATCH($E$18,$G$31:$AJ$31))),WOL$28,WOL$38),WOL$28))</f>
        <v>0</v>
      </c>
      <c r="WOO53" s="775">
        <f t="shared" ref="WOO53:WOP53" si="10934">IF(OR(WOM26&lt;$C$18,WOM26&gt;($C$18+9)),0,IF($F$2=1,IF($F$53&lt;(INDEX($G$33:$AJ$33,MATCH($E$18,$G$31:$AJ$31))),WOM$28,WOM$38),WOM$28))</f>
        <v>0</v>
      </c>
      <c r="WOP53" s="775">
        <f t="shared" si="10934"/>
        <v>0</v>
      </c>
      <c r="WOQ53" s="775">
        <f t="shared" ref="WOQ53" si="10935">IF(OR(WOO26&lt;$C$18,WOO26&gt;($C$18+9)),0,IF($F$2=1,IF($F$53&lt;(INDEX($G$33:$AJ$33,MATCH($E$18,$G$31:$AJ$31))),WOO$28,WOO$38),WOO$28))</f>
        <v>0</v>
      </c>
      <c r="WOR53" s="775">
        <f t="shared" ref="WOR53:WOS53" si="10936">IF(OR(WOP26&lt;$C$18,WOP26&gt;($C$18+9)),0,IF($F$2=1,IF($F$53&lt;(INDEX($G$33:$AJ$33,MATCH($E$18,$G$31:$AJ$31))),WOP$28,WOP$38),WOP$28))</f>
        <v>0</v>
      </c>
      <c r="WOS53" s="775">
        <f t="shared" si="10936"/>
        <v>0</v>
      </c>
      <c r="WOT53" s="775">
        <f t="shared" ref="WOT53" si="10937">IF(OR(WOR26&lt;$C$18,WOR26&gt;($C$18+9)),0,IF($F$2=1,IF($F$53&lt;(INDEX($G$33:$AJ$33,MATCH($E$18,$G$31:$AJ$31))),WOR$28,WOR$38),WOR$28))</f>
        <v>0</v>
      </c>
      <c r="WOU53" s="775">
        <f t="shared" ref="WOU53:WOV53" si="10938">IF(OR(WOS26&lt;$C$18,WOS26&gt;($C$18+9)),0,IF($F$2=1,IF($F$53&lt;(INDEX($G$33:$AJ$33,MATCH($E$18,$G$31:$AJ$31))),WOS$28,WOS$38),WOS$28))</f>
        <v>0</v>
      </c>
      <c r="WOV53" s="775">
        <f t="shared" si="10938"/>
        <v>0</v>
      </c>
      <c r="WOW53" s="775">
        <f t="shared" ref="WOW53" si="10939">IF(OR(WOU26&lt;$C$18,WOU26&gt;($C$18+9)),0,IF($F$2=1,IF($F$53&lt;(INDEX($G$33:$AJ$33,MATCH($E$18,$G$31:$AJ$31))),WOU$28,WOU$38),WOU$28))</f>
        <v>0</v>
      </c>
      <c r="WOX53" s="775">
        <f t="shared" ref="WOX53:WOY53" si="10940">IF(OR(WOV26&lt;$C$18,WOV26&gt;($C$18+9)),0,IF($F$2=1,IF($F$53&lt;(INDEX($G$33:$AJ$33,MATCH($E$18,$G$31:$AJ$31))),WOV$28,WOV$38),WOV$28))</f>
        <v>0</v>
      </c>
      <c r="WOY53" s="775">
        <f t="shared" si="10940"/>
        <v>0</v>
      </c>
      <c r="WOZ53" s="775">
        <f t="shared" ref="WOZ53" si="10941">IF(OR(WOX26&lt;$C$18,WOX26&gt;($C$18+9)),0,IF($F$2=1,IF($F$53&lt;(INDEX($G$33:$AJ$33,MATCH($E$18,$G$31:$AJ$31))),WOX$28,WOX$38),WOX$28))</f>
        <v>0</v>
      </c>
      <c r="WPA53" s="775">
        <f t="shared" ref="WPA53:WPB53" si="10942">IF(OR(WOY26&lt;$C$18,WOY26&gt;($C$18+9)),0,IF($F$2=1,IF($F$53&lt;(INDEX($G$33:$AJ$33,MATCH($E$18,$G$31:$AJ$31))),WOY$28,WOY$38),WOY$28))</f>
        <v>0</v>
      </c>
      <c r="WPB53" s="775">
        <f t="shared" si="10942"/>
        <v>0</v>
      </c>
      <c r="WPC53" s="775">
        <f t="shared" ref="WPC53" si="10943">IF(OR(WPA26&lt;$C$18,WPA26&gt;($C$18+9)),0,IF($F$2=1,IF($F$53&lt;(INDEX($G$33:$AJ$33,MATCH($E$18,$G$31:$AJ$31))),WPA$28,WPA$38),WPA$28))</f>
        <v>0</v>
      </c>
      <c r="WPD53" s="775">
        <f t="shared" ref="WPD53:WPE53" si="10944">IF(OR(WPB26&lt;$C$18,WPB26&gt;($C$18+9)),0,IF($F$2=1,IF($F$53&lt;(INDEX($G$33:$AJ$33,MATCH($E$18,$G$31:$AJ$31))),WPB$28,WPB$38),WPB$28))</f>
        <v>0</v>
      </c>
      <c r="WPE53" s="775">
        <f t="shared" si="10944"/>
        <v>0</v>
      </c>
      <c r="WPF53" s="775">
        <f t="shared" ref="WPF53" si="10945">IF(OR(WPD26&lt;$C$18,WPD26&gt;($C$18+9)),0,IF($F$2=1,IF($F$53&lt;(INDEX($G$33:$AJ$33,MATCH($E$18,$G$31:$AJ$31))),WPD$28,WPD$38),WPD$28))</f>
        <v>0</v>
      </c>
      <c r="WPG53" s="775">
        <f t="shared" ref="WPG53:WPH53" si="10946">IF(OR(WPE26&lt;$C$18,WPE26&gt;($C$18+9)),0,IF($F$2=1,IF($F$53&lt;(INDEX($G$33:$AJ$33,MATCH($E$18,$G$31:$AJ$31))),WPE$28,WPE$38),WPE$28))</f>
        <v>0</v>
      </c>
      <c r="WPH53" s="775">
        <f t="shared" si="10946"/>
        <v>0</v>
      </c>
      <c r="WPI53" s="775">
        <f t="shared" ref="WPI53" si="10947">IF(OR(WPG26&lt;$C$18,WPG26&gt;($C$18+9)),0,IF($F$2=1,IF($F$53&lt;(INDEX($G$33:$AJ$33,MATCH($E$18,$G$31:$AJ$31))),WPG$28,WPG$38),WPG$28))</f>
        <v>0</v>
      </c>
      <c r="WPJ53" s="775">
        <f t="shared" ref="WPJ53:WPK53" si="10948">IF(OR(WPH26&lt;$C$18,WPH26&gt;($C$18+9)),0,IF($F$2=1,IF($F$53&lt;(INDEX($G$33:$AJ$33,MATCH($E$18,$G$31:$AJ$31))),WPH$28,WPH$38),WPH$28))</f>
        <v>0</v>
      </c>
      <c r="WPK53" s="775">
        <f t="shared" si="10948"/>
        <v>0</v>
      </c>
      <c r="WPL53" s="775">
        <f t="shared" ref="WPL53" si="10949">IF(OR(WPJ26&lt;$C$18,WPJ26&gt;($C$18+9)),0,IF($F$2=1,IF($F$53&lt;(INDEX($G$33:$AJ$33,MATCH($E$18,$G$31:$AJ$31))),WPJ$28,WPJ$38),WPJ$28))</f>
        <v>0</v>
      </c>
      <c r="WPM53" s="775">
        <f t="shared" ref="WPM53:WPN53" si="10950">IF(OR(WPK26&lt;$C$18,WPK26&gt;($C$18+9)),0,IF($F$2=1,IF($F$53&lt;(INDEX($G$33:$AJ$33,MATCH($E$18,$G$31:$AJ$31))),WPK$28,WPK$38),WPK$28))</f>
        <v>0</v>
      </c>
      <c r="WPN53" s="775">
        <f t="shared" si="10950"/>
        <v>0</v>
      </c>
      <c r="WPO53" s="775">
        <f t="shared" ref="WPO53" si="10951">IF(OR(WPM26&lt;$C$18,WPM26&gt;($C$18+9)),0,IF($F$2=1,IF($F$53&lt;(INDEX($G$33:$AJ$33,MATCH($E$18,$G$31:$AJ$31))),WPM$28,WPM$38),WPM$28))</f>
        <v>0</v>
      </c>
      <c r="WPP53" s="775">
        <f t="shared" ref="WPP53:WPQ53" si="10952">IF(OR(WPN26&lt;$C$18,WPN26&gt;($C$18+9)),0,IF($F$2=1,IF($F$53&lt;(INDEX($G$33:$AJ$33,MATCH($E$18,$G$31:$AJ$31))),WPN$28,WPN$38),WPN$28))</f>
        <v>0</v>
      </c>
      <c r="WPQ53" s="775">
        <f t="shared" si="10952"/>
        <v>0</v>
      </c>
      <c r="WPR53" s="775">
        <f t="shared" ref="WPR53" si="10953">IF(OR(WPP26&lt;$C$18,WPP26&gt;($C$18+9)),0,IF($F$2=1,IF($F$53&lt;(INDEX($G$33:$AJ$33,MATCH($E$18,$G$31:$AJ$31))),WPP$28,WPP$38),WPP$28))</f>
        <v>0</v>
      </c>
      <c r="WPS53" s="775">
        <f t="shared" ref="WPS53:WPT53" si="10954">IF(OR(WPQ26&lt;$C$18,WPQ26&gt;($C$18+9)),0,IF($F$2=1,IF($F$53&lt;(INDEX($G$33:$AJ$33,MATCH($E$18,$G$31:$AJ$31))),WPQ$28,WPQ$38),WPQ$28))</f>
        <v>0</v>
      </c>
      <c r="WPT53" s="775">
        <f t="shared" si="10954"/>
        <v>0</v>
      </c>
      <c r="WPU53" s="775">
        <f t="shared" ref="WPU53" si="10955">IF(OR(WPS26&lt;$C$18,WPS26&gt;($C$18+9)),0,IF($F$2=1,IF($F$53&lt;(INDEX($G$33:$AJ$33,MATCH($E$18,$G$31:$AJ$31))),WPS$28,WPS$38),WPS$28))</f>
        <v>0</v>
      </c>
      <c r="WPV53" s="775">
        <f t="shared" ref="WPV53:WPW53" si="10956">IF(OR(WPT26&lt;$C$18,WPT26&gt;($C$18+9)),0,IF($F$2=1,IF($F$53&lt;(INDEX($G$33:$AJ$33,MATCH($E$18,$G$31:$AJ$31))),WPT$28,WPT$38),WPT$28))</f>
        <v>0</v>
      </c>
      <c r="WPW53" s="775">
        <f t="shared" si="10956"/>
        <v>0</v>
      </c>
      <c r="WPX53" s="775">
        <f t="shared" ref="WPX53" si="10957">IF(OR(WPV26&lt;$C$18,WPV26&gt;($C$18+9)),0,IF($F$2=1,IF($F$53&lt;(INDEX($G$33:$AJ$33,MATCH($E$18,$G$31:$AJ$31))),WPV$28,WPV$38),WPV$28))</f>
        <v>0</v>
      </c>
      <c r="WPY53" s="775">
        <f t="shared" ref="WPY53:WPZ53" si="10958">IF(OR(WPW26&lt;$C$18,WPW26&gt;($C$18+9)),0,IF($F$2=1,IF($F$53&lt;(INDEX($G$33:$AJ$33,MATCH($E$18,$G$31:$AJ$31))),WPW$28,WPW$38),WPW$28))</f>
        <v>0</v>
      </c>
      <c r="WPZ53" s="775">
        <f t="shared" si="10958"/>
        <v>0</v>
      </c>
      <c r="WQA53" s="775">
        <f t="shared" ref="WQA53" si="10959">IF(OR(WPY26&lt;$C$18,WPY26&gt;($C$18+9)),0,IF($F$2=1,IF($F$53&lt;(INDEX($G$33:$AJ$33,MATCH($E$18,$G$31:$AJ$31))),WPY$28,WPY$38),WPY$28))</f>
        <v>0</v>
      </c>
      <c r="WQB53" s="775">
        <f t="shared" ref="WQB53:WQC53" si="10960">IF(OR(WPZ26&lt;$C$18,WPZ26&gt;($C$18+9)),0,IF($F$2=1,IF($F$53&lt;(INDEX($G$33:$AJ$33,MATCH($E$18,$G$31:$AJ$31))),WPZ$28,WPZ$38),WPZ$28))</f>
        <v>0</v>
      </c>
      <c r="WQC53" s="775">
        <f t="shared" si="10960"/>
        <v>0</v>
      </c>
      <c r="WQD53" s="775">
        <f t="shared" ref="WQD53" si="10961">IF(OR(WQB26&lt;$C$18,WQB26&gt;($C$18+9)),0,IF($F$2=1,IF($F$53&lt;(INDEX($G$33:$AJ$33,MATCH($E$18,$G$31:$AJ$31))),WQB$28,WQB$38),WQB$28))</f>
        <v>0</v>
      </c>
      <c r="WQE53" s="775">
        <f t="shared" ref="WQE53:WQF53" si="10962">IF(OR(WQC26&lt;$C$18,WQC26&gt;($C$18+9)),0,IF($F$2=1,IF($F$53&lt;(INDEX($G$33:$AJ$33,MATCH($E$18,$G$31:$AJ$31))),WQC$28,WQC$38),WQC$28))</f>
        <v>0</v>
      </c>
      <c r="WQF53" s="775">
        <f t="shared" si="10962"/>
        <v>0</v>
      </c>
      <c r="WQG53" s="775">
        <f t="shared" ref="WQG53" si="10963">IF(OR(WQE26&lt;$C$18,WQE26&gt;($C$18+9)),0,IF($F$2=1,IF($F$53&lt;(INDEX($G$33:$AJ$33,MATCH($E$18,$G$31:$AJ$31))),WQE$28,WQE$38),WQE$28))</f>
        <v>0</v>
      </c>
      <c r="WQH53" s="775">
        <f t="shared" ref="WQH53:WQI53" si="10964">IF(OR(WQF26&lt;$C$18,WQF26&gt;($C$18+9)),0,IF($F$2=1,IF($F$53&lt;(INDEX($G$33:$AJ$33,MATCH($E$18,$G$31:$AJ$31))),WQF$28,WQF$38),WQF$28))</f>
        <v>0</v>
      </c>
      <c r="WQI53" s="775">
        <f t="shared" si="10964"/>
        <v>0</v>
      </c>
      <c r="WQJ53" s="775">
        <f t="shared" ref="WQJ53" si="10965">IF(OR(WQH26&lt;$C$18,WQH26&gt;($C$18+9)),0,IF($F$2=1,IF($F$53&lt;(INDEX($G$33:$AJ$33,MATCH($E$18,$G$31:$AJ$31))),WQH$28,WQH$38),WQH$28))</f>
        <v>0</v>
      </c>
      <c r="WQK53" s="775">
        <f t="shared" ref="WQK53:WQL53" si="10966">IF(OR(WQI26&lt;$C$18,WQI26&gt;($C$18+9)),0,IF($F$2=1,IF($F$53&lt;(INDEX($G$33:$AJ$33,MATCH($E$18,$G$31:$AJ$31))),WQI$28,WQI$38),WQI$28))</f>
        <v>0</v>
      </c>
      <c r="WQL53" s="775">
        <f t="shared" si="10966"/>
        <v>0</v>
      </c>
      <c r="WQM53" s="775">
        <f t="shared" ref="WQM53" si="10967">IF(OR(WQK26&lt;$C$18,WQK26&gt;($C$18+9)),0,IF($F$2=1,IF($F$53&lt;(INDEX($G$33:$AJ$33,MATCH($E$18,$G$31:$AJ$31))),WQK$28,WQK$38),WQK$28))</f>
        <v>0</v>
      </c>
      <c r="WQN53" s="775">
        <f t="shared" ref="WQN53:WQO53" si="10968">IF(OR(WQL26&lt;$C$18,WQL26&gt;($C$18+9)),0,IF($F$2=1,IF($F$53&lt;(INDEX($G$33:$AJ$33,MATCH($E$18,$G$31:$AJ$31))),WQL$28,WQL$38),WQL$28))</f>
        <v>0</v>
      </c>
      <c r="WQO53" s="775">
        <f t="shared" si="10968"/>
        <v>0</v>
      </c>
      <c r="WQP53" s="775">
        <f t="shared" ref="WQP53" si="10969">IF(OR(WQN26&lt;$C$18,WQN26&gt;($C$18+9)),0,IF($F$2=1,IF($F$53&lt;(INDEX($G$33:$AJ$33,MATCH($E$18,$G$31:$AJ$31))),WQN$28,WQN$38),WQN$28))</f>
        <v>0</v>
      </c>
      <c r="WQQ53" s="775">
        <f t="shared" ref="WQQ53:WQR53" si="10970">IF(OR(WQO26&lt;$C$18,WQO26&gt;($C$18+9)),0,IF($F$2=1,IF($F$53&lt;(INDEX($G$33:$AJ$33,MATCH($E$18,$G$31:$AJ$31))),WQO$28,WQO$38),WQO$28))</f>
        <v>0</v>
      </c>
      <c r="WQR53" s="775">
        <f t="shared" si="10970"/>
        <v>0</v>
      </c>
      <c r="WQS53" s="775">
        <f t="shared" ref="WQS53" si="10971">IF(OR(WQQ26&lt;$C$18,WQQ26&gt;($C$18+9)),0,IF($F$2=1,IF($F$53&lt;(INDEX($G$33:$AJ$33,MATCH($E$18,$G$31:$AJ$31))),WQQ$28,WQQ$38),WQQ$28))</f>
        <v>0</v>
      </c>
      <c r="WQT53" s="775">
        <f t="shared" ref="WQT53:WQU53" si="10972">IF(OR(WQR26&lt;$C$18,WQR26&gt;($C$18+9)),0,IF($F$2=1,IF($F$53&lt;(INDEX($G$33:$AJ$33,MATCH($E$18,$G$31:$AJ$31))),WQR$28,WQR$38),WQR$28))</f>
        <v>0</v>
      </c>
      <c r="WQU53" s="775">
        <f t="shared" si="10972"/>
        <v>0</v>
      </c>
      <c r="WQV53" s="775">
        <f t="shared" ref="WQV53" si="10973">IF(OR(WQT26&lt;$C$18,WQT26&gt;($C$18+9)),0,IF($F$2=1,IF($F$53&lt;(INDEX($G$33:$AJ$33,MATCH($E$18,$G$31:$AJ$31))),WQT$28,WQT$38),WQT$28))</f>
        <v>0</v>
      </c>
      <c r="WQW53" s="775">
        <f t="shared" ref="WQW53:WQX53" si="10974">IF(OR(WQU26&lt;$C$18,WQU26&gt;($C$18+9)),0,IF($F$2=1,IF($F$53&lt;(INDEX($G$33:$AJ$33,MATCH($E$18,$G$31:$AJ$31))),WQU$28,WQU$38),WQU$28))</f>
        <v>0</v>
      </c>
      <c r="WQX53" s="775">
        <f t="shared" si="10974"/>
        <v>0</v>
      </c>
      <c r="WQY53" s="775">
        <f t="shared" ref="WQY53" si="10975">IF(OR(WQW26&lt;$C$18,WQW26&gt;($C$18+9)),0,IF($F$2=1,IF($F$53&lt;(INDEX($G$33:$AJ$33,MATCH($E$18,$G$31:$AJ$31))),WQW$28,WQW$38),WQW$28))</f>
        <v>0</v>
      </c>
      <c r="WQZ53" s="775">
        <f t="shared" ref="WQZ53:WRA53" si="10976">IF(OR(WQX26&lt;$C$18,WQX26&gt;($C$18+9)),0,IF($F$2=1,IF($F$53&lt;(INDEX($G$33:$AJ$33,MATCH($E$18,$G$31:$AJ$31))),WQX$28,WQX$38),WQX$28))</f>
        <v>0</v>
      </c>
      <c r="WRA53" s="775">
        <f t="shared" si="10976"/>
        <v>0</v>
      </c>
      <c r="WRB53" s="775">
        <f t="shared" ref="WRB53" si="10977">IF(OR(WQZ26&lt;$C$18,WQZ26&gt;($C$18+9)),0,IF($F$2=1,IF($F$53&lt;(INDEX($G$33:$AJ$33,MATCH($E$18,$G$31:$AJ$31))),WQZ$28,WQZ$38),WQZ$28))</f>
        <v>0</v>
      </c>
      <c r="WRC53" s="775">
        <f t="shared" ref="WRC53:WRD53" si="10978">IF(OR(WRA26&lt;$C$18,WRA26&gt;($C$18+9)),0,IF($F$2=1,IF($F$53&lt;(INDEX($G$33:$AJ$33,MATCH($E$18,$G$31:$AJ$31))),WRA$28,WRA$38),WRA$28))</f>
        <v>0</v>
      </c>
      <c r="WRD53" s="775">
        <f t="shared" si="10978"/>
        <v>0</v>
      </c>
      <c r="WRE53" s="775">
        <f t="shared" ref="WRE53" si="10979">IF(OR(WRC26&lt;$C$18,WRC26&gt;($C$18+9)),0,IF($F$2=1,IF($F$53&lt;(INDEX($G$33:$AJ$33,MATCH($E$18,$G$31:$AJ$31))),WRC$28,WRC$38),WRC$28))</f>
        <v>0</v>
      </c>
      <c r="WRF53" s="775">
        <f t="shared" ref="WRF53:WRG53" si="10980">IF(OR(WRD26&lt;$C$18,WRD26&gt;($C$18+9)),0,IF($F$2=1,IF($F$53&lt;(INDEX($G$33:$AJ$33,MATCH($E$18,$G$31:$AJ$31))),WRD$28,WRD$38),WRD$28))</f>
        <v>0</v>
      </c>
      <c r="WRG53" s="775">
        <f t="shared" si="10980"/>
        <v>0</v>
      </c>
      <c r="WRH53" s="775">
        <f t="shared" ref="WRH53" si="10981">IF(OR(WRF26&lt;$C$18,WRF26&gt;($C$18+9)),0,IF($F$2=1,IF($F$53&lt;(INDEX($G$33:$AJ$33,MATCH($E$18,$G$31:$AJ$31))),WRF$28,WRF$38),WRF$28))</f>
        <v>0</v>
      </c>
      <c r="WRI53" s="775">
        <f t="shared" ref="WRI53:WRJ53" si="10982">IF(OR(WRG26&lt;$C$18,WRG26&gt;($C$18+9)),0,IF($F$2=1,IF($F$53&lt;(INDEX($G$33:$AJ$33,MATCH($E$18,$G$31:$AJ$31))),WRG$28,WRG$38),WRG$28))</f>
        <v>0</v>
      </c>
      <c r="WRJ53" s="775">
        <f t="shared" si="10982"/>
        <v>0</v>
      </c>
      <c r="WRK53" s="775">
        <f t="shared" ref="WRK53" si="10983">IF(OR(WRI26&lt;$C$18,WRI26&gt;($C$18+9)),0,IF($F$2=1,IF($F$53&lt;(INDEX($G$33:$AJ$33,MATCH($E$18,$G$31:$AJ$31))),WRI$28,WRI$38),WRI$28))</f>
        <v>0</v>
      </c>
      <c r="WRL53" s="775">
        <f t="shared" ref="WRL53:WRM53" si="10984">IF(OR(WRJ26&lt;$C$18,WRJ26&gt;($C$18+9)),0,IF($F$2=1,IF($F$53&lt;(INDEX($G$33:$AJ$33,MATCH($E$18,$G$31:$AJ$31))),WRJ$28,WRJ$38),WRJ$28))</f>
        <v>0</v>
      </c>
      <c r="WRM53" s="775">
        <f t="shared" si="10984"/>
        <v>0</v>
      </c>
      <c r="WRN53" s="775">
        <f t="shared" ref="WRN53" si="10985">IF(OR(WRL26&lt;$C$18,WRL26&gt;($C$18+9)),0,IF($F$2=1,IF($F$53&lt;(INDEX($G$33:$AJ$33,MATCH($E$18,$G$31:$AJ$31))),WRL$28,WRL$38),WRL$28))</f>
        <v>0</v>
      </c>
      <c r="WRO53" s="775">
        <f t="shared" ref="WRO53:WRP53" si="10986">IF(OR(WRM26&lt;$C$18,WRM26&gt;($C$18+9)),0,IF($F$2=1,IF($F$53&lt;(INDEX($G$33:$AJ$33,MATCH($E$18,$G$31:$AJ$31))),WRM$28,WRM$38),WRM$28))</f>
        <v>0</v>
      </c>
      <c r="WRP53" s="775">
        <f t="shared" si="10986"/>
        <v>0</v>
      </c>
      <c r="WRQ53" s="775">
        <f t="shared" ref="WRQ53" si="10987">IF(OR(WRO26&lt;$C$18,WRO26&gt;($C$18+9)),0,IF($F$2=1,IF($F$53&lt;(INDEX($G$33:$AJ$33,MATCH($E$18,$G$31:$AJ$31))),WRO$28,WRO$38),WRO$28))</f>
        <v>0</v>
      </c>
      <c r="WRR53" s="775">
        <f t="shared" ref="WRR53:WRS53" si="10988">IF(OR(WRP26&lt;$C$18,WRP26&gt;($C$18+9)),0,IF($F$2=1,IF($F$53&lt;(INDEX($G$33:$AJ$33,MATCH($E$18,$G$31:$AJ$31))),WRP$28,WRP$38),WRP$28))</f>
        <v>0</v>
      </c>
      <c r="WRS53" s="775">
        <f t="shared" si="10988"/>
        <v>0</v>
      </c>
      <c r="WRT53" s="775">
        <f t="shared" ref="WRT53" si="10989">IF(OR(WRR26&lt;$C$18,WRR26&gt;($C$18+9)),0,IF($F$2=1,IF($F$53&lt;(INDEX($G$33:$AJ$33,MATCH($E$18,$G$31:$AJ$31))),WRR$28,WRR$38),WRR$28))</f>
        <v>0</v>
      </c>
      <c r="WRU53" s="775">
        <f t="shared" ref="WRU53:WRV53" si="10990">IF(OR(WRS26&lt;$C$18,WRS26&gt;($C$18+9)),0,IF($F$2=1,IF($F$53&lt;(INDEX($G$33:$AJ$33,MATCH($E$18,$G$31:$AJ$31))),WRS$28,WRS$38),WRS$28))</f>
        <v>0</v>
      </c>
      <c r="WRV53" s="775">
        <f t="shared" si="10990"/>
        <v>0</v>
      </c>
      <c r="WRW53" s="775">
        <f t="shared" ref="WRW53" si="10991">IF(OR(WRU26&lt;$C$18,WRU26&gt;($C$18+9)),0,IF($F$2=1,IF($F$53&lt;(INDEX($G$33:$AJ$33,MATCH($E$18,$G$31:$AJ$31))),WRU$28,WRU$38),WRU$28))</f>
        <v>0</v>
      </c>
      <c r="WRX53" s="775">
        <f t="shared" ref="WRX53:WRY53" si="10992">IF(OR(WRV26&lt;$C$18,WRV26&gt;($C$18+9)),0,IF($F$2=1,IF($F$53&lt;(INDEX($G$33:$AJ$33,MATCH($E$18,$G$31:$AJ$31))),WRV$28,WRV$38),WRV$28))</f>
        <v>0</v>
      </c>
      <c r="WRY53" s="775">
        <f t="shared" si="10992"/>
        <v>0</v>
      </c>
      <c r="WRZ53" s="775">
        <f t="shared" ref="WRZ53" si="10993">IF(OR(WRX26&lt;$C$18,WRX26&gt;($C$18+9)),0,IF($F$2=1,IF($F$53&lt;(INDEX($G$33:$AJ$33,MATCH($E$18,$G$31:$AJ$31))),WRX$28,WRX$38),WRX$28))</f>
        <v>0</v>
      </c>
      <c r="WSA53" s="775">
        <f t="shared" ref="WSA53:WSB53" si="10994">IF(OR(WRY26&lt;$C$18,WRY26&gt;($C$18+9)),0,IF($F$2=1,IF($F$53&lt;(INDEX($G$33:$AJ$33,MATCH($E$18,$G$31:$AJ$31))),WRY$28,WRY$38),WRY$28))</f>
        <v>0</v>
      </c>
      <c r="WSB53" s="775">
        <f t="shared" si="10994"/>
        <v>0</v>
      </c>
      <c r="WSC53" s="775">
        <f t="shared" ref="WSC53" si="10995">IF(OR(WSA26&lt;$C$18,WSA26&gt;($C$18+9)),0,IF($F$2=1,IF($F$53&lt;(INDEX($G$33:$AJ$33,MATCH($E$18,$G$31:$AJ$31))),WSA$28,WSA$38),WSA$28))</f>
        <v>0</v>
      </c>
      <c r="WSD53" s="775">
        <f t="shared" ref="WSD53:WSE53" si="10996">IF(OR(WSB26&lt;$C$18,WSB26&gt;($C$18+9)),0,IF($F$2=1,IF($F$53&lt;(INDEX($G$33:$AJ$33,MATCH($E$18,$G$31:$AJ$31))),WSB$28,WSB$38),WSB$28))</f>
        <v>0</v>
      </c>
      <c r="WSE53" s="775">
        <f t="shared" si="10996"/>
        <v>0</v>
      </c>
      <c r="WSF53" s="775">
        <f t="shared" ref="WSF53" si="10997">IF(OR(WSD26&lt;$C$18,WSD26&gt;($C$18+9)),0,IF($F$2=1,IF($F$53&lt;(INDEX($G$33:$AJ$33,MATCH($E$18,$G$31:$AJ$31))),WSD$28,WSD$38),WSD$28))</f>
        <v>0</v>
      </c>
      <c r="WSG53" s="775">
        <f t="shared" ref="WSG53:WSH53" si="10998">IF(OR(WSE26&lt;$C$18,WSE26&gt;($C$18+9)),0,IF($F$2=1,IF($F$53&lt;(INDEX($G$33:$AJ$33,MATCH($E$18,$G$31:$AJ$31))),WSE$28,WSE$38),WSE$28))</f>
        <v>0</v>
      </c>
      <c r="WSH53" s="775">
        <f t="shared" si="10998"/>
        <v>0</v>
      </c>
      <c r="WSI53" s="775">
        <f t="shared" ref="WSI53" si="10999">IF(OR(WSG26&lt;$C$18,WSG26&gt;($C$18+9)),0,IF($F$2=1,IF($F$53&lt;(INDEX($G$33:$AJ$33,MATCH($E$18,$G$31:$AJ$31))),WSG$28,WSG$38),WSG$28))</f>
        <v>0</v>
      </c>
      <c r="WSJ53" s="775">
        <f t="shared" ref="WSJ53:WSK53" si="11000">IF(OR(WSH26&lt;$C$18,WSH26&gt;($C$18+9)),0,IF($F$2=1,IF($F$53&lt;(INDEX($G$33:$AJ$33,MATCH($E$18,$G$31:$AJ$31))),WSH$28,WSH$38),WSH$28))</f>
        <v>0</v>
      </c>
      <c r="WSK53" s="775">
        <f t="shared" si="11000"/>
        <v>0</v>
      </c>
      <c r="WSL53" s="775">
        <f t="shared" ref="WSL53" si="11001">IF(OR(WSJ26&lt;$C$18,WSJ26&gt;($C$18+9)),0,IF($F$2=1,IF($F$53&lt;(INDEX($G$33:$AJ$33,MATCH($E$18,$G$31:$AJ$31))),WSJ$28,WSJ$38),WSJ$28))</f>
        <v>0</v>
      </c>
      <c r="WSM53" s="775">
        <f t="shared" ref="WSM53:WSN53" si="11002">IF(OR(WSK26&lt;$C$18,WSK26&gt;($C$18+9)),0,IF($F$2=1,IF($F$53&lt;(INDEX($G$33:$AJ$33,MATCH($E$18,$G$31:$AJ$31))),WSK$28,WSK$38),WSK$28))</f>
        <v>0</v>
      </c>
      <c r="WSN53" s="775">
        <f t="shared" si="11002"/>
        <v>0</v>
      </c>
      <c r="WSO53" s="775">
        <f t="shared" ref="WSO53" si="11003">IF(OR(WSM26&lt;$C$18,WSM26&gt;($C$18+9)),0,IF($F$2=1,IF($F$53&lt;(INDEX($G$33:$AJ$33,MATCH($E$18,$G$31:$AJ$31))),WSM$28,WSM$38),WSM$28))</f>
        <v>0</v>
      </c>
      <c r="WSP53" s="775">
        <f t="shared" ref="WSP53:WSQ53" si="11004">IF(OR(WSN26&lt;$C$18,WSN26&gt;($C$18+9)),0,IF($F$2=1,IF($F$53&lt;(INDEX($G$33:$AJ$33,MATCH($E$18,$G$31:$AJ$31))),WSN$28,WSN$38),WSN$28))</f>
        <v>0</v>
      </c>
      <c r="WSQ53" s="775">
        <f t="shared" si="11004"/>
        <v>0</v>
      </c>
      <c r="WSR53" s="775">
        <f t="shared" ref="WSR53" si="11005">IF(OR(WSP26&lt;$C$18,WSP26&gt;($C$18+9)),0,IF($F$2=1,IF($F$53&lt;(INDEX($G$33:$AJ$33,MATCH($E$18,$G$31:$AJ$31))),WSP$28,WSP$38),WSP$28))</f>
        <v>0</v>
      </c>
      <c r="WSS53" s="775">
        <f t="shared" ref="WSS53:WST53" si="11006">IF(OR(WSQ26&lt;$C$18,WSQ26&gt;($C$18+9)),0,IF($F$2=1,IF($F$53&lt;(INDEX($G$33:$AJ$33,MATCH($E$18,$G$31:$AJ$31))),WSQ$28,WSQ$38),WSQ$28))</f>
        <v>0</v>
      </c>
      <c r="WST53" s="775">
        <f t="shared" si="11006"/>
        <v>0</v>
      </c>
      <c r="WSU53" s="775">
        <f t="shared" ref="WSU53" si="11007">IF(OR(WSS26&lt;$C$18,WSS26&gt;($C$18+9)),0,IF($F$2=1,IF($F$53&lt;(INDEX($G$33:$AJ$33,MATCH($E$18,$G$31:$AJ$31))),WSS$28,WSS$38),WSS$28))</f>
        <v>0</v>
      </c>
      <c r="WSV53" s="775">
        <f t="shared" ref="WSV53:WSW53" si="11008">IF(OR(WST26&lt;$C$18,WST26&gt;($C$18+9)),0,IF($F$2=1,IF($F$53&lt;(INDEX($G$33:$AJ$33,MATCH($E$18,$G$31:$AJ$31))),WST$28,WST$38),WST$28))</f>
        <v>0</v>
      </c>
      <c r="WSW53" s="775">
        <f t="shared" si="11008"/>
        <v>0</v>
      </c>
      <c r="WSX53" s="775">
        <f t="shared" ref="WSX53" si="11009">IF(OR(WSV26&lt;$C$18,WSV26&gt;($C$18+9)),0,IF($F$2=1,IF($F$53&lt;(INDEX($G$33:$AJ$33,MATCH($E$18,$G$31:$AJ$31))),WSV$28,WSV$38),WSV$28))</f>
        <v>0</v>
      </c>
      <c r="WSY53" s="775">
        <f t="shared" ref="WSY53:WSZ53" si="11010">IF(OR(WSW26&lt;$C$18,WSW26&gt;($C$18+9)),0,IF($F$2=1,IF($F$53&lt;(INDEX($G$33:$AJ$33,MATCH($E$18,$G$31:$AJ$31))),WSW$28,WSW$38),WSW$28))</f>
        <v>0</v>
      </c>
      <c r="WSZ53" s="775">
        <f t="shared" si="11010"/>
        <v>0</v>
      </c>
      <c r="WTA53" s="775">
        <f t="shared" ref="WTA53" si="11011">IF(OR(WSY26&lt;$C$18,WSY26&gt;($C$18+9)),0,IF($F$2=1,IF($F$53&lt;(INDEX($G$33:$AJ$33,MATCH($E$18,$G$31:$AJ$31))),WSY$28,WSY$38),WSY$28))</f>
        <v>0</v>
      </c>
      <c r="WTB53" s="775">
        <f t="shared" ref="WTB53:WTC53" si="11012">IF(OR(WSZ26&lt;$C$18,WSZ26&gt;($C$18+9)),0,IF($F$2=1,IF($F$53&lt;(INDEX($G$33:$AJ$33,MATCH($E$18,$G$31:$AJ$31))),WSZ$28,WSZ$38),WSZ$28))</f>
        <v>0</v>
      </c>
      <c r="WTC53" s="775">
        <f t="shared" si="11012"/>
        <v>0</v>
      </c>
      <c r="WTD53" s="775">
        <f t="shared" ref="WTD53" si="11013">IF(OR(WTB26&lt;$C$18,WTB26&gt;($C$18+9)),0,IF($F$2=1,IF($F$53&lt;(INDEX($G$33:$AJ$33,MATCH($E$18,$G$31:$AJ$31))),WTB$28,WTB$38),WTB$28))</f>
        <v>0</v>
      </c>
      <c r="WTE53" s="775">
        <f t="shared" ref="WTE53:WTF53" si="11014">IF(OR(WTC26&lt;$C$18,WTC26&gt;($C$18+9)),0,IF($F$2=1,IF($F$53&lt;(INDEX($G$33:$AJ$33,MATCH($E$18,$G$31:$AJ$31))),WTC$28,WTC$38),WTC$28))</f>
        <v>0</v>
      </c>
      <c r="WTF53" s="775">
        <f t="shared" si="11014"/>
        <v>0</v>
      </c>
      <c r="WTG53" s="775">
        <f t="shared" ref="WTG53" si="11015">IF(OR(WTE26&lt;$C$18,WTE26&gt;($C$18+9)),0,IF($F$2=1,IF($F$53&lt;(INDEX($G$33:$AJ$33,MATCH($E$18,$G$31:$AJ$31))),WTE$28,WTE$38),WTE$28))</f>
        <v>0</v>
      </c>
      <c r="WTH53" s="775">
        <f t="shared" ref="WTH53:WTI53" si="11016">IF(OR(WTF26&lt;$C$18,WTF26&gt;($C$18+9)),0,IF($F$2=1,IF($F$53&lt;(INDEX($G$33:$AJ$33,MATCH($E$18,$G$31:$AJ$31))),WTF$28,WTF$38),WTF$28))</f>
        <v>0</v>
      </c>
      <c r="WTI53" s="775">
        <f t="shared" si="11016"/>
        <v>0</v>
      </c>
      <c r="WTJ53" s="775">
        <f t="shared" ref="WTJ53" si="11017">IF(OR(WTH26&lt;$C$18,WTH26&gt;($C$18+9)),0,IF($F$2=1,IF($F$53&lt;(INDEX($G$33:$AJ$33,MATCH($E$18,$G$31:$AJ$31))),WTH$28,WTH$38),WTH$28))</f>
        <v>0</v>
      </c>
      <c r="WTK53" s="775">
        <f t="shared" ref="WTK53:WTL53" si="11018">IF(OR(WTI26&lt;$C$18,WTI26&gt;($C$18+9)),0,IF($F$2=1,IF($F$53&lt;(INDEX($G$33:$AJ$33,MATCH($E$18,$G$31:$AJ$31))),WTI$28,WTI$38),WTI$28))</f>
        <v>0</v>
      </c>
      <c r="WTL53" s="775">
        <f t="shared" si="11018"/>
        <v>0</v>
      </c>
      <c r="WTM53" s="775">
        <f t="shared" ref="WTM53" si="11019">IF(OR(WTK26&lt;$C$18,WTK26&gt;($C$18+9)),0,IF($F$2=1,IF($F$53&lt;(INDEX($G$33:$AJ$33,MATCH($E$18,$G$31:$AJ$31))),WTK$28,WTK$38),WTK$28))</f>
        <v>0</v>
      </c>
      <c r="WTN53" s="775">
        <f t="shared" ref="WTN53:WTO53" si="11020">IF(OR(WTL26&lt;$C$18,WTL26&gt;($C$18+9)),0,IF($F$2=1,IF($F$53&lt;(INDEX($G$33:$AJ$33,MATCH($E$18,$G$31:$AJ$31))),WTL$28,WTL$38),WTL$28))</f>
        <v>0</v>
      </c>
      <c r="WTO53" s="775">
        <f t="shared" si="11020"/>
        <v>0</v>
      </c>
      <c r="WTP53" s="775">
        <f t="shared" ref="WTP53" si="11021">IF(OR(WTN26&lt;$C$18,WTN26&gt;($C$18+9)),0,IF($F$2=1,IF($F$53&lt;(INDEX($G$33:$AJ$33,MATCH($E$18,$G$31:$AJ$31))),WTN$28,WTN$38),WTN$28))</f>
        <v>0</v>
      </c>
      <c r="WTQ53" s="775">
        <f t="shared" ref="WTQ53:WTR53" si="11022">IF(OR(WTO26&lt;$C$18,WTO26&gt;($C$18+9)),0,IF($F$2=1,IF($F$53&lt;(INDEX($G$33:$AJ$33,MATCH($E$18,$G$31:$AJ$31))),WTO$28,WTO$38),WTO$28))</f>
        <v>0</v>
      </c>
      <c r="WTR53" s="775">
        <f t="shared" si="11022"/>
        <v>0</v>
      </c>
      <c r="WTS53" s="775">
        <f t="shared" ref="WTS53" si="11023">IF(OR(WTQ26&lt;$C$18,WTQ26&gt;($C$18+9)),0,IF($F$2=1,IF($F$53&lt;(INDEX($G$33:$AJ$33,MATCH($E$18,$G$31:$AJ$31))),WTQ$28,WTQ$38),WTQ$28))</f>
        <v>0</v>
      </c>
      <c r="WTT53" s="775">
        <f t="shared" ref="WTT53:WTU53" si="11024">IF(OR(WTR26&lt;$C$18,WTR26&gt;($C$18+9)),0,IF($F$2=1,IF($F$53&lt;(INDEX($G$33:$AJ$33,MATCH($E$18,$G$31:$AJ$31))),WTR$28,WTR$38),WTR$28))</f>
        <v>0</v>
      </c>
      <c r="WTU53" s="775">
        <f t="shared" si="11024"/>
        <v>0</v>
      </c>
      <c r="WTV53" s="775">
        <f t="shared" ref="WTV53" si="11025">IF(OR(WTT26&lt;$C$18,WTT26&gt;($C$18+9)),0,IF($F$2=1,IF($F$53&lt;(INDEX($G$33:$AJ$33,MATCH($E$18,$G$31:$AJ$31))),WTT$28,WTT$38),WTT$28))</f>
        <v>0</v>
      </c>
      <c r="WTW53" s="775">
        <f t="shared" ref="WTW53:WTX53" si="11026">IF(OR(WTU26&lt;$C$18,WTU26&gt;($C$18+9)),0,IF($F$2=1,IF($F$53&lt;(INDEX($G$33:$AJ$33,MATCH($E$18,$G$31:$AJ$31))),WTU$28,WTU$38),WTU$28))</f>
        <v>0</v>
      </c>
      <c r="WTX53" s="775">
        <f t="shared" si="11026"/>
        <v>0</v>
      </c>
      <c r="WTY53" s="775">
        <f t="shared" ref="WTY53" si="11027">IF(OR(WTW26&lt;$C$18,WTW26&gt;($C$18+9)),0,IF($F$2=1,IF($F$53&lt;(INDEX($G$33:$AJ$33,MATCH($E$18,$G$31:$AJ$31))),WTW$28,WTW$38),WTW$28))</f>
        <v>0</v>
      </c>
      <c r="WTZ53" s="775">
        <f t="shared" ref="WTZ53:WUA53" si="11028">IF(OR(WTX26&lt;$C$18,WTX26&gt;($C$18+9)),0,IF($F$2=1,IF($F$53&lt;(INDEX($G$33:$AJ$33,MATCH($E$18,$G$31:$AJ$31))),WTX$28,WTX$38),WTX$28))</f>
        <v>0</v>
      </c>
      <c r="WUA53" s="775">
        <f t="shared" si="11028"/>
        <v>0</v>
      </c>
      <c r="WUB53" s="775">
        <f t="shared" ref="WUB53" si="11029">IF(OR(WTZ26&lt;$C$18,WTZ26&gt;($C$18+9)),0,IF($F$2=1,IF($F$53&lt;(INDEX($G$33:$AJ$33,MATCH($E$18,$G$31:$AJ$31))),WTZ$28,WTZ$38),WTZ$28))</f>
        <v>0</v>
      </c>
      <c r="WUC53" s="775">
        <f t="shared" ref="WUC53:WUD53" si="11030">IF(OR(WUA26&lt;$C$18,WUA26&gt;($C$18+9)),0,IF($F$2=1,IF($F$53&lt;(INDEX($G$33:$AJ$33,MATCH($E$18,$G$31:$AJ$31))),WUA$28,WUA$38),WUA$28))</f>
        <v>0</v>
      </c>
      <c r="WUD53" s="775">
        <f t="shared" si="11030"/>
        <v>0</v>
      </c>
      <c r="WUE53" s="775">
        <f t="shared" ref="WUE53" si="11031">IF(OR(WUC26&lt;$C$18,WUC26&gt;($C$18+9)),0,IF($F$2=1,IF($F$53&lt;(INDEX($G$33:$AJ$33,MATCH($E$18,$G$31:$AJ$31))),WUC$28,WUC$38),WUC$28))</f>
        <v>0</v>
      </c>
      <c r="WUF53" s="775">
        <f t="shared" ref="WUF53:WUG53" si="11032">IF(OR(WUD26&lt;$C$18,WUD26&gt;($C$18+9)),0,IF($F$2=1,IF($F$53&lt;(INDEX($G$33:$AJ$33,MATCH($E$18,$G$31:$AJ$31))),WUD$28,WUD$38),WUD$28))</f>
        <v>0</v>
      </c>
      <c r="WUG53" s="775">
        <f t="shared" si="11032"/>
        <v>0</v>
      </c>
      <c r="WUH53" s="775">
        <f t="shared" ref="WUH53" si="11033">IF(OR(WUF26&lt;$C$18,WUF26&gt;($C$18+9)),0,IF($F$2=1,IF($F$53&lt;(INDEX($G$33:$AJ$33,MATCH($E$18,$G$31:$AJ$31))),WUF$28,WUF$38),WUF$28))</f>
        <v>0</v>
      </c>
      <c r="WUI53" s="775">
        <f t="shared" ref="WUI53:WUJ53" si="11034">IF(OR(WUG26&lt;$C$18,WUG26&gt;($C$18+9)),0,IF($F$2=1,IF($F$53&lt;(INDEX($G$33:$AJ$33,MATCH($E$18,$G$31:$AJ$31))),WUG$28,WUG$38),WUG$28))</f>
        <v>0</v>
      </c>
      <c r="WUJ53" s="775">
        <f t="shared" si="11034"/>
        <v>0</v>
      </c>
      <c r="WUK53" s="775">
        <f t="shared" ref="WUK53" si="11035">IF(OR(WUI26&lt;$C$18,WUI26&gt;($C$18+9)),0,IF($F$2=1,IF($F$53&lt;(INDEX($G$33:$AJ$33,MATCH($E$18,$G$31:$AJ$31))),WUI$28,WUI$38),WUI$28))</f>
        <v>0</v>
      </c>
      <c r="WUL53" s="775">
        <f t="shared" ref="WUL53:WUM53" si="11036">IF(OR(WUJ26&lt;$C$18,WUJ26&gt;($C$18+9)),0,IF($F$2=1,IF($F$53&lt;(INDEX($G$33:$AJ$33,MATCH($E$18,$G$31:$AJ$31))),WUJ$28,WUJ$38),WUJ$28))</f>
        <v>0</v>
      </c>
      <c r="WUM53" s="775">
        <f t="shared" si="11036"/>
        <v>0</v>
      </c>
      <c r="WUN53" s="775">
        <f t="shared" ref="WUN53" si="11037">IF(OR(WUL26&lt;$C$18,WUL26&gt;($C$18+9)),0,IF($F$2=1,IF($F$53&lt;(INDEX($G$33:$AJ$33,MATCH($E$18,$G$31:$AJ$31))),WUL$28,WUL$38),WUL$28))</f>
        <v>0</v>
      </c>
      <c r="WUO53" s="775">
        <f t="shared" ref="WUO53:WUP53" si="11038">IF(OR(WUM26&lt;$C$18,WUM26&gt;($C$18+9)),0,IF($F$2=1,IF($F$53&lt;(INDEX($G$33:$AJ$33,MATCH($E$18,$G$31:$AJ$31))),WUM$28,WUM$38),WUM$28))</f>
        <v>0</v>
      </c>
      <c r="WUP53" s="775">
        <f t="shared" si="11038"/>
        <v>0</v>
      </c>
      <c r="WUQ53" s="775">
        <f t="shared" ref="WUQ53" si="11039">IF(OR(WUO26&lt;$C$18,WUO26&gt;($C$18+9)),0,IF($F$2=1,IF($F$53&lt;(INDEX($G$33:$AJ$33,MATCH($E$18,$G$31:$AJ$31))),WUO$28,WUO$38),WUO$28))</f>
        <v>0</v>
      </c>
      <c r="WUR53" s="775">
        <f t="shared" ref="WUR53:WUS53" si="11040">IF(OR(WUP26&lt;$C$18,WUP26&gt;($C$18+9)),0,IF($F$2=1,IF($F$53&lt;(INDEX($G$33:$AJ$33,MATCH($E$18,$G$31:$AJ$31))),WUP$28,WUP$38),WUP$28))</f>
        <v>0</v>
      </c>
      <c r="WUS53" s="775">
        <f t="shared" si="11040"/>
        <v>0</v>
      </c>
      <c r="WUT53" s="775">
        <f t="shared" ref="WUT53" si="11041">IF(OR(WUR26&lt;$C$18,WUR26&gt;($C$18+9)),0,IF($F$2=1,IF($F$53&lt;(INDEX($G$33:$AJ$33,MATCH($E$18,$G$31:$AJ$31))),WUR$28,WUR$38),WUR$28))</f>
        <v>0</v>
      </c>
      <c r="WUU53" s="775">
        <f t="shared" ref="WUU53:WUV53" si="11042">IF(OR(WUS26&lt;$C$18,WUS26&gt;($C$18+9)),0,IF($F$2=1,IF($F$53&lt;(INDEX($G$33:$AJ$33,MATCH($E$18,$G$31:$AJ$31))),WUS$28,WUS$38),WUS$28))</f>
        <v>0</v>
      </c>
      <c r="WUV53" s="775">
        <f t="shared" si="11042"/>
        <v>0</v>
      </c>
      <c r="WUW53" s="775">
        <f t="shared" ref="WUW53" si="11043">IF(OR(WUU26&lt;$C$18,WUU26&gt;($C$18+9)),0,IF($F$2=1,IF($F$53&lt;(INDEX($G$33:$AJ$33,MATCH($E$18,$G$31:$AJ$31))),WUU$28,WUU$38),WUU$28))</f>
        <v>0</v>
      </c>
      <c r="WUX53" s="775">
        <f t="shared" ref="WUX53:WUY53" si="11044">IF(OR(WUV26&lt;$C$18,WUV26&gt;($C$18+9)),0,IF($F$2=1,IF($F$53&lt;(INDEX($G$33:$AJ$33,MATCH($E$18,$G$31:$AJ$31))),WUV$28,WUV$38),WUV$28))</f>
        <v>0</v>
      </c>
      <c r="WUY53" s="775">
        <f t="shared" si="11044"/>
        <v>0</v>
      </c>
      <c r="WUZ53" s="775">
        <f t="shared" ref="WUZ53" si="11045">IF(OR(WUX26&lt;$C$18,WUX26&gt;($C$18+9)),0,IF($F$2=1,IF($F$53&lt;(INDEX($G$33:$AJ$33,MATCH($E$18,$G$31:$AJ$31))),WUX$28,WUX$38),WUX$28))</f>
        <v>0</v>
      </c>
      <c r="WVA53" s="775">
        <f t="shared" ref="WVA53:WVB53" si="11046">IF(OR(WUY26&lt;$C$18,WUY26&gt;($C$18+9)),0,IF($F$2=1,IF($F$53&lt;(INDEX($G$33:$AJ$33,MATCH($E$18,$G$31:$AJ$31))),WUY$28,WUY$38),WUY$28))</f>
        <v>0</v>
      </c>
      <c r="WVB53" s="775">
        <f t="shared" si="11046"/>
        <v>0</v>
      </c>
      <c r="WVC53" s="775">
        <f t="shared" ref="WVC53" si="11047">IF(OR(WVA26&lt;$C$18,WVA26&gt;($C$18+9)),0,IF($F$2=1,IF($F$53&lt;(INDEX($G$33:$AJ$33,MATCH($E$18,$G$31:$AJ$31))),WVA$28,WVA$38),WVA$28))</f>
        <v>0</v>
      </c>
      <c r="WVD53" s="775">
        <f t="shared" ref="WVD53:WVE53" si="11048">IF(OR(WVB26&lt;$C$18,WVB26&gt;($C$18+9)),0,IF($F$2=1,IF($F$53&lt;(INDEX($G$33:$AJ$33,MATCH($E$18,$G$31:$AJ$31))),WVB$28,WVB$38),WVB$28))</f>
        <v>0</v>
      </c>
      <c r="WVE53" s="775">
        <f t="shared" si="11048"/>
        <v>0</v>
      </c>
      <c r="WVF53" s="775">
        <f t="shared" ref="WVF53" si="11049">IF(OR(WVD26&lt;$C$18,WVD26&gt;($C$18+9)),0,IF($F$2=1,IF($F$53&lt;(INDEX($G$33:$AJ$33,MATCH($E$18,$G$31:$AJ$31))),WVD$28,WVD$38),WVD$28))</f>
        <v>0</v>
      </c>
      <c r="WVG53" s="775">
        <f t="shared" ref="WVG53:WVH53" si="11050">IF(OR(WVE26&lt;$C$18,WVE26&gt;($C$18+9)),0,IF($F$2=1,IF($F$53&lt;(INDEX($G$33:$AJ$33,MATCH($E$18,$G$31:$AJ$31))),WVE$28,WVE$38),WVE$28))</f>
        <v>0</v>
      </c>
      <c r="WVH53" s="775">
        <f t="shared" si="11050"/>
        <v>0</v>
      </c>
      <c r="WVI53" s="775">
        <f t="shared" ref="WVI53" si="11051">IF(OR(WVG26&lt;$C$18,WVG26&gt;($C$18+9)),0,IF($F$2=1,IF($F$53&lt;(INDEX($G$33:$AJ$33,MATCH($E$18,$G$31:$AJ$31))),WVG$28,WVG$38),WVG$28))</f>
        <v>0</v>
      </c>
      <c r="WVJ53" s="775">
        <f t="shared" ref="WVJ53:WVK53" si="11052">IF(OR(WVH26&lt;$C$18,WVH26&gt;($C$18+9)),0,IF($F$2=1,IF($F$53&lt;(INDEX($G$33:$AJ$33,MATCH($E$18,$G$31:$AJ$31))),WVH$28,WVH$38),WVH$28))</f>
        <v>0</v>
      </c>
      <c r="WVK53" s="775">
        <f t="shared" si="11052"/>
        <v>0</v>
      </c>
      <c r="WVL53" s="775">
        <f t="shared" ref="WVL53" si="11053">IF(OR(WVJ26&lt;$C$18,WVJ26&gt;($C$18+9)),0,IF($F$2=1,IF($F$53&lt;(INDEX($G$33:$AJ$33,MATCH($E$18,$G$31:$AJ$31))),WVJ$28,WVJ$38),WVJ$28))</f>
        <v>0</v>
      </c>
      <c r="WVM53" s="775">
        <f t="shared" ref="WVM53:WVN53" si="11054">IF(OR(WVK26&lt;$C$18,WVK26&gt;($C$18+9)),0,IF($F$2=1,IF($F$53&lt;(INDEX($G$33:$AJ$33,MATCH($E$18,$G$31:$AJ$31))),WVK$28,WVK$38),WVK$28))</f>
        <v>0</v>
      </c>
      <c r="WVN53" s="775">
        <f t="shared" si="11054"/>
        <v>0</v>
      </c>
      <c r="WVO53" s="775">
        <f t="shared" ref="WVO53" si="11055">IF(OR(WVM26&lt;$C$18,WVM26&gt;($C$18+9)),0,IF($F$2=1,IF($F$53&lt;(INDEX($G$33:$AJ$33,MATCH($E$18,$G$31:$AJ$31))),WVM$28,WVM$38),WVM$28))</f>
        <v>0</v>
      </c>
      <c r="WVP53" s="775">
        <f t="shared" ref="WVP53:WVQ53" si="11056">IF(OR(WVN26&lt;$C$18,WVN26&gt;($C$18+9)),0,IF($F$2=1,IF($F$53&lt;(INDEX($G$33:$AJ$33,MATCH($E$18,$G$31:$AJ$31))),WVN$28,WVN$38),WVN$28))</f>
        <v>0</v>
      </c>
      <c r="WVQ53" s="775">
        <f t="shared" si="11056"/>
        <v>0</v>
      </c>
      <c r="WVR53" s="775">
        <f t="shared" ref="WVR53" si="11057">IF(OR(WVP26&lt;$C$18,WVP26&gt;($C$18+9)),0,IF($F$2=1,IF($F$53&lt;(INDEX($G$33:$AJ$33,MATCH($E$18,$G$31:$AJ$31))),WVP$28,WVP$38),WVP$28))</f>
        <v>0</v>
      </c>
      <c r="WVS53" s="775">
        <f t="shared" ref="WVS53:WVT53" si="11058">IF(OR(WVQ26&lt;$C$18,WVQ26&gt;($C$18+9)),0,IF($F$2=1,IF($F$53&lt;(INDEX($G$33:$AJ$33,MATCH($E$18,$G$31:$AJ$31))),WVQ$28,WVQ$38),WVQ$28))</f>
        <v>0</v>
      </c>
      <c r="WVT53" s="775">
        <f t="shared" si="11058"/>
        <v>0</v>
      </c>
      <c r="WVU53" s="775">
        <f t="shared" ref="WVU53" si="11059">IF(OR(WVS26&lt;$C$18,WVS26&gt;($C$18+9)),0,IF($F$2=1,IF($F$53&lt;(INDEX($G$33:$AJ$33,MATCH($E$18,$G$31:$AJ$31))),WVS$28,WVS$38),WVS$28))</f>
        <v>0</v>
      </c>
      <c r="WVV53" s="775">
        <f t="shared" ref="WVV53:WVW53" si="11060">IF(OR(WVT26&lt;$C$18,WVT26&gt;($C$18+9)),0,IF($F$2=1,IF($F$53&lt;(INDEX($G$33:$AJ$33,MATCH($E$18,$G$31:$AJ$31))),WVT$28,WVT$38),WVT$28))</f>
        <v>0</v>
      </c>
      <c r="WVW53" s="775">
        <f t="shared" si="11060"/>
        <v>0</v>
      </c>
      <c r="WVX53" s="775">
        <f t="shared" ref="WVX53" si="11061">IF(OR(WVV26&lt;$C$18,WVV26&gt;($C$18+9)),0,IF($F$2=1,IF($F$53&lt;(INDEX($G$33:$AJ$33,MATCH($E$18,$G$31:$AJ$31))),WVV$28,WVV$38),WVV$28))</f>
        <v>0</v>
      </c>
      <c r="WVY53" s="775">
        <f t="shared" ref="WVY53:WVZ53" si="11062">IF(OR(WVW26&lt;$C$18,WVW26&gt;($C$18+9)),0,IF($F$2=1,IF($F$53&lt;(INDEX($G$33:$AJ$33,MATCH($E$18,$G$31:$AJ$31))),WVW$28,WVW$38),WVW$28))</f>
        <v>0</v>
      </c>
      <c r="WVZ53" s="775">
        <f t="shared" si="11062"/>
        <v>0</v>
      </c>
      <c r="WWA53" s="775">
        <f t="shared" ref="WWA53" si="11063">IF(OR(WVY26&lt;$C$18,WVY26&gt;($C$18+9)),0,IF($F$2=1,IF($F$53&lt;(INDEX($G$33:$AJ$33,MATCH($E$18,$G$31:$AJ$31))),WVY$28,WVY$38),WVY$28))</f>
        <v>0</v>
      </c>
      <c r="WWB53" s="775">
        <f t="shared" ref="WWB53:WWC53" si="11064">IF(OR(WVZ26&lt;$C$18,WVZ26&gt;($C$18+9)),0,IF($F$2=1,IF($F$53&lt;(INDEX($G$33:$AJ$33,MATCH($E$18,$G$31:$AJ$31))),WVZ$28,WVZ$38),WVZ$28))</f>
        <v>0</v>
      </c>
      <c r="WWC53" s="775">
        <f t="shared" si="11064"/>
        <v>0</v>
      </c>
      <c r="WWD53" s="775">
        <f t="shared" ref="WWD53" si="11065">IF(OR(WWB26&lt;$C$18,WWB26&gt;($C$18+9)),0,IF($F$2=1,IF($F$53&lt;(INDEX($G$33:$AJ$33,MATCH($E$18,$G$31:$AJ$31))),WWB$28,WWB$38),WWB$28))</f>
        <v>0</v>
      </c>
      <c r="WWE53" s="775">
        <f t="shared" ref="WWE53:WWF53" si="11066">IF(OR(WWC26&lt;$C$18,WWC26&gt;($C$18+9)),0,IF($F$2=1,IF($F$53&lt;(INDEX($G$33:$AJ$33,MATCH($E$18,$G$31:$AJ$31))),WWC$28,WWC$38),WWC$28))</f>
        <v>0</v>
      </c>
      <c r="WWF53" s="775">
        <f t="shared" si="11066"/>
        <v>0</v>
      </c>
      <c r="WWG53" s="775">
        <f t="shared" ref="WWG53" si="11067">IF(OR(WWE26&lt;$C$18,WWE26&gt;($C$18+9)),0,IF($F$2=1,IF($F$53&lt;(INDEX($G$33:$AJ$33,MATCH($E$18,$G$31:$AJ$31))),WWE$28,WWE$38),WWE$28))</f>
        <v>0</v>
      </c>
      <c r="WWH53" s="775">
        <f t="shared" ref="WWH53:WWI53" si="11068">IF(OR(WWF26&lt;$C$18,WWF26&gt;($C$18+9)),0,IF($F$2=1,IF($F$53&lt;(INDEX($G$33:$AJ$33,MATCH($E$18,$G$31:$AJ$31))),WWF$28,WWF$38),WWF$28))</f>
        <v>0</v>
      </c>
      <c r="WWI53" s="775">
        <f t="shared" si="11068"/>
        <v>0</v>
      </c>
      <c r="WWJ53" s="775">
        <f t="shared" ref="WWJ53" si="11069">IF(OR(WWH26&lt;$C$18,WWH26&gt;($C$18+9)),0,IF($F$2=1,IF($F$53&lt;(INDEX($G$33:$AJ$33,MATCH($E$18,$G$31:$AJ$31))),WWH$28,WWH$38),WWH$28))</f>
        <v>0</v>
      </c>
      <c r="WWK53" s="775">
        <f t="shared" ref="WWK53:WWL53" si="11070">IF(OR(WWI26&lt;$C$18,WWI26&gt;($C$18+9)),0,IF($F$2=1,IF($F$53&lt;(INDEX($G$33:$AJ$33,MATCH($E$18,$G$31:$AJ$31))),WWI$28,WWI$38),WWI$28))</f>
        <v>0</v>
      </c>
      <c r="WWL53" s="775">
        <f t="shared" si="11070"/>
        <v>0</v>
      </c>
      <c r="WWM53" s="775">
        <f t="shared" ref="WWM53" si="11071">IF(OR(WWK26&lt;$C$18,WWK26&gt;($C$18+9)),0,IF($F$2=1,IF($F$53&lt;(INDEX($G$33:$AJ$33,MATCH($E$18,$G$31:$AJ$31))),WWK$28,WWK$38),WWK$28))</f>
        <v>0</v>
      </c>
      <c r="WWN53" s="775">
        <f t="shared" ref="WWN53:WWO53" si="11072">IF(OR(WWL26&lt;$C$18,WWL26&gt;($C$18+9)),0,IF($F$2=1,IF($F$53&lt;(INDEX($G$33:$AJ$33,MATCH($E$18,$G$31:$AJ$31))),WWL$28,WWL$38),WWL$28))</f>
        <v>0</v>
      </c>
      <c r="WWO53" s="775">
        <f t="shared" si="11072"/>
        <v>0</v>
      </c>
      <c r="WWP53" s="775">
        <f t="shared" ref="WWP53" si="11073">IF(OR(WWN26&lt;$C$18,WWN26&gt;($C$18+9)),0,IF($F$2=1,IF($F$53&lt;(INDEX($G$33:$AJ$33,MATCH($E$18,$G$31:$AJ$31))),WWN$28,WWN$38),WWN$28))</f>
        <v>0</v>
      </c>
      <c r="WWQ53" s="775">
        <f t="shared" ref="WWQ53:WWR53" si="11074">IF(OR(WWO26&lt;$C$18,WWO26&gt;($C$18+9)),0,IF($F$2=1,IF($F$53&lt;(INDEX($G$33:$AJ$33,MATCH($E$18,$G$31:$AJ$31))),WWO$28,WWO$38),WWO$28))</f>
        <v>0</v>
      </c>
      <c r="WWR53" s="775">
        <f t="shared" si="11074"/>
        <v>0</v>
      </c>
      <c r="WWS53" s="775">
        <f t="shared" ref="WWS53" si="11075">IF(OR(WWQ26&lt;$C$18,WWQ26&gt;($C$18+9)),0,IF($F$2=1,IF($F$53&lt;(INDEX($G$33:$AJ$33,MATCH($E$18,$G$31:$AJ$31))),WWQ$28,WWQ$38),WWQ$28))</f>
        <v>0</v>
      </c>
      <c r="WWT53" s="775">
        <f t="shared" ref="WWT53:WWU53" si="11076">IF(OR(WWR26&lt;$C$18,WWR26&gt;($C$18+9)),0,IF($F$2=1,IF($F$53&lt;(INDEX($G$33:$AJ$33,MATCH($E$18,$G$31:$AJ$31))),WWR$28,WWR$38),WWR$28))</f>
        <v>0</v>
      </c>
      <c r="WWU53" s="775">
        <f t="shared" si="11076"/>
        <v>0</v>
      </c>
      <c r="WWV53" s="775">
        <f t="shared" ref="WWV53" si="11077">IF(OR(WWT26&lt;$C$18,WWT26&gt;($C$18+9)),0,IF($F$2=1,IF($F$53&lt;(INDEX($G$33:$AJ$33,MATCH($E$18,$G$31:$AJ$31))),WWT$28,WWT$38),WWT$28))</f>
        <v>0</v>
      </c>
      <c r="WWW53" s="775">
        <f t="shared" ref="WWW53:WWX53" si="11078">IF(OR(WWU26&lt;$C$18,WWU26&gt;($C$18+9)),0,IF($F$2=1,IF($F$53&lt;(INDEX($G$33:$AJ$33,MATCH($E$18,$G$31:$AJ$31))),WWU$28,WWU$38),WWU$28))</f>
        <v>0</v>
      </c>
      <c r="WWX53" s="775">
        <f t="shared" si="11078"/>
        <v>0</v>
      </c>
      <c r="WWY53" s="775">
        <f t="shared" ref="WWY53" si="11079">IF(OR(WWW26&lt;$C$18,WWW26&gt;($C$18+9)),0,IF($F$2=1,IF($F$53&lt;(INDEX($G$33:$AJ$33,MATCH($E$18,$G$31:$AJ$31))),WWW$28,WWW$38),WWW$28))</f>
        <v>0</v>
      </c>
      <c r="WWZ53" s="775">
        <f t="shared" ref="WWZ53:WXA53" si="11080">IF(OR(WWX26&lt;$C$18,WWX26&gt;($C$18+9)),0,IF($F$2=1,IF($F$53&lt;(INDEX($G$33:$AJ$33,MATCH($E$18,$G$31:$AJ$31))),WWX$28,WWX$38),WWX$28))</f>
        <v>0</v>
      </c>
      <c r="WXA53" s="775">
        <f t="shared" si="11080"/>
        <v>0</v>
      </c>
      <c r="WXB53" s="775">
        <f t="shared" ref="WXB53" si="11081">IF(OR(WWZ26&lt;$C$18,WWZ26&gt;($C$18+9)),0,IF($F$2=1,IF($F$53&lt;(INDEX($G$33:$AJ$33,MATCH($E$18,$G$31:$AJ$31))),WWZ$28,WWZ$38),WWZ$28))</f>
        <v>0</v>
      </c>
      <c r="WXC53" s="775">
        <f t="shared" ref="WXC53:WXD53" si="11082">IF(OR(WXA26&lt;$C$18,WXA26&gt;($C$18+9)),0,IF($F$2=1,IF($F$53&lt;(INDEX($G$33:$AJ$33,MATCH($E$18,$G$31:$AJ$31))),WXA$28,WXA$38),WXA$28))</f>
        <v>0</v>
      </c>
      <c r="WXD53" s="775">
        <f t="shared" si="11082"/>
        <v>0</v>
      </c>
      <c r="WXE53" s="775">
        <f t="shared" ref="WXE53" si="11083">IF(OR(WXC26&lt;$C$18,WXC26&gt;($C$18+9)),0,IF($F$2=1,IF($F$53&lt;(INDEX($G$33:$AJ$33,MATCH($E$18,$G$31:$AJ$31))),WXC$28,WXC$38),WXC$28))</f>
        <v>0</v>
      </c>
      <c r="WXF53" s="775">
        <f t="shared" ref="WXF53:WXG53" si="11084">IF(OR(WXD26&lt;$C$18,WXD26&gt;($C$18+9)),0,IF($F$2=1,IF($F$53&lt;(INDEX($G$33:$AJ$33,MATCH($E$18,$G$31:$AJ$31))),WXD$28,WXD$38),WXD$28))</f>
        <v>0</v>
      </c>
      <c r="WXG53" s="775">
        <f t="shared" si="11084"/>
        <v>0</v>
      </c>
      <c r="WXH53" s="775">
        <f t="shared" ref="WXH53" si="11085">IF(OR(WXF26&lt;$C$18,WXF26&gt;($C$18+9)),0,IF($F$2=1,IF($F$53&lt;(INDEX($G$33:$AJ$33,MATCH($E$18,$G$31:$AJ$31))),WXF$28,WXF$38),WXF$28))</f>
        <v>0</v>
      </c>
      <c r="WXI53" s="775">
        <f t="shared" ref="WXI53:WXJ53" si="11086">IF(OR(WXG26&lt;$C$18,WXG26&gt;($C$18+9)),0,IF($F$2=1,IF($F$53&lt;(INDEX($G$33:$AJ$33,MATCH($E$18,$G$31:$AJ$31))),WXG$28,WXG$38),WXG$28))</f>
        <v>0</v>
      </c>
      <c r="WXJ53" s="775">
        <f t="shared" si="11086"/>
        <v>0</v>
      </c>
      <c r="WXK53" s="775">
        <f t="shared" ref="WXK53" si="11087">IF(OR(WXI26&lt;$C$18,WXI26&gt;($C$18+9)),0,IF($F$2=1,IF($F$53&lt;(INDEX($G$33:$AJ$33,MATCH($E$18,$G$31:$AJ$31))),WXI$28,WXI$38),WXI$28))</f>
        <v>0</v>
      </c>
      <c r="WXL53" s="775">
        <f t="shared" ref="WXL53:WXM53" si="11088">IF(OR(WXJ26&lt;$C$18,WXJ26&gt;($C$18+9)),0,IF($F$2=1,IF($F$53&lt;(INDEX($G$33:$AJ$33,MATCH($E$18,$G$31:$AJ$31))),WXJ$28,WXJ$38),WXJ$28))</f>
        <v>0</v>
      </c>
      <c r="WXM53" s="775">
        <f t="shared" si="11088"/>
        <v>0</v>
      </c>
      <c r="WXN53" s="775">
        <f t="shared" ref="WXN53" si="11089">IF(OR(WXL26&lt;$C$18,WXL26&gt;($C$18+9)),0,IF($F$2=1,IF($F$53&lt;(INDEX($G$33:$AJ$33,MATCH($E$18,$G$31:$AJ$31))),WXL$28,WXL$38),WXL$28))</f>
        <v>0</v>
      </c>
      <c r="WXO53" s="775">
        <f t="shared" ref="WXO53:WXP53" si="11090">IF(OR(WXM26&lt;$C$18,WXM26&gt;($C$18+9)),0,IF($F$2=1,IF($F$53&lt;(INDEX($G$33:$AJ$33,MATCH($E$18,$G$31:$AJ$31))),WXM$28,WXM$38),WXM$28))</f>
        <v>0</v>
      </c>
      <c r="WXP53" s="775">
        <f t="shared" si="11090"/>
        <v>0</v>
      </c>
      <c r="WXQ53" s="775">
        <f t="shared" ref="WXQ53" si="11091">IF(OR(WXO26&lt;$C$18,WXO26&gt;($C$18+9)),0,IF($F$2=1,IF($F$53&lt;(INDEX($G$33:$AJ$33,MATCH($E$18,$G$31:$AJ$31))),WXO$28,WXO$38),WXO$28))</f>
        <v>0</v>
      </c>
      <c r="WXR53" s="775">
        <f t="shared" ref="WXR53:WXS53" si="11092">IF(OR(WXP26&lt;$C$18,WXP26&gt;($C$18+9)),0,IF($F$2=1,IF($F$53&lt;(INDEX($G$33:$AJ$33,MATCH($E$18,$G$31:$AJ$31))),WXP$28,WXP$38),WXP$28))</f>
        <v>0</v>
      </c>
      <c r="WXS53" s="775">
        <f t="shared" si="11092"/>
        <v>0</v>
      </c>
      <c r="WXT53" s="775">
        <f t="shared" ref="WXT53" si="11093">IF(OR(WXR26&lt;$C$18,WXR26&gt;($C$18+9)),0,IF($F$2=1,IF($F$53&lt;(INDEX($G$33:$AJ$33,MATCH($E$18,$G$31:$AJ$31))),WXR$28,WXR$38),WXR$28))</f>
        <v>0</v>
      </c>
      <c r="WXU53" s="775">
        <f t="shared" ref="WXU53:WXV53" si="11094">IF(OR(WXS26&lt;$C$18,WXS26&gt;($C$18+9)),0,IF($F$2=1,IF($F$53&lt;(INDEX($G$33:$AJ$33,MATCH($E$18,$G$31:$AJ$31))),WXS$28,WXS$38),WXS$28))</f>
        <v>0</v>
      </c>
      <c r="WXV53" s="775">
        <f t="shared" si="11094"/>
        <v>0</v>
      </c>
      <c r="WXW53" s="775">
        <f t="shared" ref="WXW53" si="11095">IF(OR(WXU26&lt;$C$18,WXU26&gt;($C$18+9)),0,IF($F$2=1,IF($F$53&lt;(INDEX($G$33:$AJ$33,MATCH($E$18,$G$31:$AJ$31))),WXU$28,WXU$38),WXU$28))</f>
        <v>0</v>
      </c>
      <c r="WXX53" s="775">
        <f t="shared" ref="WXX53:WXY53" si="11096">IF(OR(WXV26&lt;$C$18,WXV26&gt;($C$18+9)),0,IF($F$2=1,IF($F$53&lt;(INDEX($G$33:$AJ$33,MATCH($E$18,$G$31:$AJ$31))),WXV$28,WXV$38),WXV$28))</f>
        <v>0</v>
      </c>
      <c r="WXY53" s="775">
        <f t="shared" si="11096"/>
        <v>0</v>
      </c>
      <c r="WXZ53" s="775">
        <f t="shared" ref="WXZ53" si="11097">IF(OR(WXX26&lt;$C$18,WXX26&gt;($C$18+9)),0,IF($F$2=1,IF($F$53&lt;(INDEX($G$33:$AJ$33,MATCH($E$18,$G$31:$AJ$31))),WXX$28,WXX$38),WXX$28))</f>
        <v>0</v>
      </c>
      <c r="WYA53" s="775">
        <f t="shared" ref="WYA53:WYB53" si="11098">IF(OR(WXY26&lt;$C$18,WXY26&gt;($C$18+9)),0,IF($F$2=1,IF($F$53&lt;(INDEX($G$33:$AJ$33,MATCH($E$18,$G$31:$AJ$31))),WXY$28,WXY$38),WXY$28))</f>
        <v>0</v>
      </c>
      <c r="WYB53" s="775">
        <f t="shared" si="11098"/>
        <v>0</v>
      </c>
      <c r="WYC53" s="775">
        <f t="shared" ref="WYC53" si="11099">IF(OR(WYA26&lt;$C$18,WYA26&gt;($C$18+9)),0,IF($F$2=1,IF($F$53&lt;(INDEX($G$33:$AJ$33,MATCH($E$18,$G$31:$AJ$31))),WYA$28,WYA$38),WYA$28))</f>
        <v>0</v>
      </c>
      <c r="WYD53" s="775">
        <f t="shared" ref="WYD53:WYE53" si="11100">IF(OR(WYB26&lt;$C$18,WYB26&gt;($C$18+9)),0,IF($F$2=1,IF($F$53&lt;(INDEX($G$33:$AJ$33,MATCH($E$18,$G$31:$AJ$31))),WYB$28,WYB$38),WYB$28))</f>
        <v>0</v>
      </c>
      <c r="WYE53" s="775">
        <f t="shared" si="11100"/>
        <v>0</v>
      </c>
      <c r="WYF53" s="775">
        <f t="shared" ref="WYF53" si="11101">IF(OR(WYD26&lt;$C$18,WYD26&gt;($C$18+9)),0,IF($F$2=1,IF($F$53&lt;(INDEX($G$33:$AJ$33,MATCH($E$18,$G$31:$AJ$31))),WYD$28,WYD$38),WYD$28))</f>
        <v>0</v>
      </c>
      <c r="WYG53" s="775">
        <f t="shared" ref="WYG53:WYH53" si="11102">IF(OR(WYE26&lt;$C$18,WYE26&gt;($C$18+9)),0,IF($F$2=1,IF($F$53&lt;(INDEX($G$33:$AJ$33,MATCH($E$18,$G$31:$AJ$31))),WYE$28,WYE$38),WYE$28))</f>
        <v>0</v>
      </c>
      <c r="WYH53" s="775">
        <f t="shared" si="11102"/>
        <v>0</v>
      </c>
      <c r="WYI53" s="775">
        <f t="shared" ref="WYI53" si="11103">IF(OR(WYG26&lt;$C$18,WYG26&gt;($C$18+9)),0,IF($F$2=1,IF($F$53&lt;(INDEX($G$33:$AJ$33,MATCH($E$18,$G$31:$AJ$31))),WYG$28,WYG$38),WYG$28))</f>
        <v>0</v>
      </c>
      <c r="WYJ53" s="775">
        <f t="shared" ref="WYJ53:WYK53" si="11104">IF(OR(WYH26&lt;$C$18,WYH26&gt;($C$18+9)),0,IF($F$2=1,IF($F$53&lt;(INDEX($G$33:$AJ$33,MATCH($E$18,$G$31:$AJ$31))),WYH$28,WYH$38),WYH$28))</f>
        <v>0</v>
      </c>
      <c r="WYK53" s="775">
        <f t="shared" si="11104"/>
        <v>0</v>
      </c>
      <c r="WYL53" s="775">
        <f t="shared" ref="WYL53" si="11105">IF(OR(WYJ26&lt;$C$18,WYJ26&gt;($C$18+9)),0,IF($F$2=1,IF($F$53&lt;(INDEX($G$33:$AJ$33,MATCH($E$18,$G$31:$AJ$31))),WYJ$28,WYJ$38),WYJ$28))</f>
        <v>0</v>
      </c>
      <c r="WYM53" s="775">
        <f t="shared" ref="WYM53:WYN53" si="11106">IF(OR(WYK26&lt;$C$18,WYK26&gt;($C$18+9)),0,IF($F$2=1,IF($F$53&lt;(INDEX($G$33:$AJ$33,MATCH($E$18,$G$31:$AJ$31))),WYK$28,WYK$38),WYK$28))</f>
        <v>0</v>
      </c>
      <c r="WYN53" s="775">
        <f t="shared" si="11106"/>
        <v>0</v>
      </c>
      <c r="WYO53" s="775">
        <f t="shared" ref="WYO53" si="11107">IF(OR(WYM26&lt;$C$18,WYM26&gt;($C$18+9)),0,IF($F$2=1,IF($F$53&lt;(INDEX($G$33:$AJ$33,MATCH($E$18,$G$31:$AJ$31))),WYM$28,WYM$38),WYM$28))</f>
        <v>0</v>
      </c>
      <c r="WYP53" s="775">
        <f t="shared" ref="WYP53:WYQ53" si="11108">IF(OR(WYN26&lt;$C$18,WYN26&gt;($C$18+9)),0,IF($F$2=1,IF($F$53&lt;(INDEX($G$33:$AJ$33,MATCH($E$18,$G$31:$AJ$31))),WYN$28,WYN$38),WYN$28))</f>
        <v>0</v>
      </c>
      <c r="WYQ53" s="775">
        <f t="shared" si="11108"/>
        <v>0</v>
      </c>
      <c r="WYR53" s="775">
        <f t="shared" ref="WYR53" si="11109">IF(OR(WYP26&lt;$C$18,WYP26&gt;($C$18+9)),0,IF($F$2=1,IF($F$53&lt;(INDEX($G$33:$AJ$33,MATCH($E$18,$G$31:$AJ$31))),WYP$28,WYP$38),WYP$28))</f>
        <v>0</v>
      </c>
      <c r="WYS53" s="775">
        <f t="shared" ref="WYS53:WYT53" si="11110">IF(OR(WYQ26&lt;$C$18,WYQ26&gt;($C$18+9)),0,IF($F$2=1,IF($F$53&lt;(INDEX($G$33:$AJ$33,MATCH($E$18,$G$31:$AJ$31))),WYQ$28,WYQ$38),WYQ$28))</f>
        <v>0</v>
      </c>
      <c r="WYT53" s="775">
        <f t="shared" si="11110"/>
        <v>0</v>
      </c>
      <c r="WYU53" s="775">
        <f t="shared" ref="WYU53" si="11111">IF(OR(WYS26&lt;$C$18,WYS26&gt;($C$18+9)),0,IF($F$2=1,IF($F$53&lt;(INDEX($G$33:$AJ$33,MATCH($E$18,$G$31:$AJ$31))),WYS$28,WYS$38),WYS$28))</f>
        <v>0</v>
      </c>
      <c r="WYV53" s="775">
        <f t="shared" ref="WYV53:WYW53" si="11112">IF(OR(WYT26&lt;$C$18,WYT26&gt;($C$18+9)),0,IF($F$2=1,IF($F$53&lt;(INDEX($G$33:$AJ$33,MATCH($E$18,$G$31:$AJ$31))),WYT$28,WYT$38),WYT$28))</f>
        <v>0</v>
      </c>
      <c r="WYW53" s="775">
        <f t="shared" si="11112"/>
        <v>0</v>
      </c>
      <c r="WYX53" s="775">
        <f t="shared" ref="WYX53" si="11113">IF(OR(WYV26&lt;$C$18,WYV26&gt;($C$18+9)),0,IF($F$2=1,IF($F$53&lt;(INDEX($G$33:$AJ$33,MATCH($E$18,$G$31:$AJ$31))),WYV$28,WYV$38),WYV$28))</f>
        <v>0</v>
      </c>
      <c r="WYY53" s="775">
        <f t="shared" ref="WYY53:WYZ53" si="11114">IF(OR(WYW26&lt;$C$18,WYW26&gt;($C$18+9)),0,IF($F$2=1,IF($F$53&lt;(INDEX($G$33:$AJ$33,MATCH($E$18,$G$31:$AJ$31))),WYW$28,WYW$38),WYW$28))</f>
        <v>0</v>
      </c>
      <c r="WYZ53" s="775">
        <f t="shared" si="11114"/>
        <v>0</v>
      </c>
      <c r="WZA53" s="775">
        <f t="shared" ref="WZA53" si="11115">IF(OR(WYY26&lt;$C$18,WYY26&gt;($C$18+9)),0,IF($F$2=1,IF($F$53&lt;(INDEX($G$33:$AJ$33,MATCH($E$18,$G$31:$AJ$31))),WYY$28,WYY$38),WYY$28))</f>
        <v>0</v>
      </c>
      <c r="WZB53" s="775">
        <f t="shared" ref="WZB53:WZC53" si="11116">IF(OR(WYZ26&lt;$C$18,WYZ26&gt;($C$18+9)),0,IF($F$2=1,IF($F$53&lt;(INDEX($G$33:$AJ$33,MATCH($E$18,$G$31:$AJ$31))),WYZ$28,WYZ$38),WYZ$28))</f>
        <v>0</v>
      </c>
      <c r="WZC53" s="775">
        <f t="shared" si="11116"/>
        <v>0</v>
      </c>
      <c r="WZD53" s="775">
        <f t="shared" ref="WZD53" si="11117">IF(OR(WZB26&lt;$C$18,WZB26&gt;($C$18+9)),0,IF($F$2=1,IF($F$53&lt;(INDEX($G$33:$AJ$33,MATCH($E$18,$G$31:$AJ$31))),WZB$28,WZB$38),WZB$28))</f>
        <v>0</v>
      </c>
      <c r="WZE53" s="775">
        <f t="shared" ref="WZE53:WZF53" si="11118">IF(OR(WZC26&lt;$C$18,WZC26&gt;($C$18+9)),0,IF($F$2=1,IF($F$53&lt;(INDEX($G$33:$AJ$33,MATCH($E$18,$G$31:$AJ$31))),WZC$28,WZC$38),WZC$28))</f>
        <v>0</v>
      </c>
      <c r="WZF53" s="775">
        <f t="shared" si="11118"/>
        <v>0</v>
      </c>
      <c r="WZG53" s="775">
        <f t="shared" ref="WZG53" si="11119">IF(OR(WZE26&lt;$C$18,WZE26&gt;($C$18+9)),0,IF($F$2=1,IF($F$53&lt;(INDEX($G$33:$AJ$33,MATCH($E$18,$G$31:$AJ$31))),WZE$28,WZE$38),WZE$28))</f>
        <v>0</v>
      </c>
      <c r="WZH53" s="775">
        <f t="shared" ref="WZH53:WZI53" si="11120">IF(OR(WZF26&lt;$C$18,WZF26&gt;($C$18+9)),0,IF($F$2=1,IF($F$53&lt;(INDEX($G$33:$AJ$33,MATCH($E$18,$G$31:$AJ$31))),WZF$28,WZF$38),WZF$28))</f>
        <v>0</v>
      </c>
      <c r="WZI53" s="775">
        <f t="shared" si="11120"/>
        <v>0</v>
      </c>
      <c r="WZJ53" s="775">
        <f t="shared" ref="WZJ53" si="11121">IF(OR(WZH26&lt;$C$18,WZH26&gt;($C$18+9)),0,IF($F$2=1,IF($F$53&lt;(INDEX($G$33:$AJ$33,MATCH($E$18,$G$31:$AJ$31))),WZH$28,WZH$38),WZH$28))</f>
        <v>0</v>
      </c>
      <c r="WZK53" s="775">
        <f t="shared" ref="WZK53:WZL53" si="11122">IF(OR(WZI26&lt;$C$18,WZI26&gt;($C$18+9)),0,IF($F$2=1,IF($F$53&lt;(INDEX($G$33:$AJ$33,MATCH($E$18,$G$31:$AJ$31))),WZI$28,WZI$38),WZI$28))</f>
        <v>0</v>
      </c>
      <c r="WZL53" s="775">
        <f t="shared" si="11122"/>
        <v>0</v>
      </c>
      <c r="WZM53" s="775">
        <f t="shared" ref="WZM53" si="11123">IF(OR(WZK26&lt;$C$18,WZK26&gt;($C$18+9)),0,IF($F$2=1,IF($F$53&lt;(INDEX($G$33:$AJ$33,MATCH($E$18,$G$31:$AJ$31))),WZK$28,WZK$38),WZK$28))</f>
        <v>0</v>
      </c>
      <c r="WZN53" s="775">
        <f t="shared" ref="WZN53:WZO53" si="11124">IF(OR(WZL26&lt;$C$18,WZL26&gt;($C$18+9)),0,IF($F$2=1,IF($F$53&lt;(INDEX($G$33:$AJ$33,MATCH($E$18,$G$31:$AJ$31))),WZL$28,WZL$38),WZL$28))</f>
        <v>0</v>
      </c>
      <c r="WZO53" s="775">
        <f t="shared" si="11124"/>
        <v>0</v>
      </c>
      <c r="WZP53" s="775">
        <f t="shared" ref="WZP53" si="11125">IF(OR(WZN26&lt;$C$18,WZN26&gt;($C$18+9)),0,IF($F$2=1,IF($F$53&lt;(INDEX($G$33:$AJ$33,MATCH($E$18,$G$31:$AJ$31))),WZN$28,WZN$38),WZN$28))</f>
        <v>0</v>
      </c>
      <c r="WZQ53" s="775">
        <f t="shared" ref="WZQ53:WZR53" si="11126">IF(OR(WZO26&lt;$C$18,WZO26&gt;($C$18+9)),0,IF($F$2=1,IF($F$53&lt;(INDEX($G$33:$AJ$33,MATCH($E$18,$G$31:$AJ$31))),WZO$28,WZO$38),WZO$28))</f>
        <v>0</v>
      </c>
      <c r="WZR53" s="775">
        <f t="shared" si="11126"/>
        <v>0</v>
      </c>
      <c r="WZS53" s="775">
        <f t="shared" ref="WZS53" si="11127">IF(OR(WZQ26&lt;$C$18,WZQ26&gt;($C$18+9)),0,IF($F$2=1,IF($F$53&lt;(INDEX($G$33:$AJ$33,MATCH($E$18,$G$31:$AJ$31))),WZQ$28,WZQ$38),WZQ$28))</f>
        <v>0</v>
      </c>
      <c r="WZT53" s="775">
        <f t="shared" ref="WZT53:WZU53" si="11128">IF(OR(WZR26&lt;$C$18,WZR26&gt;($C$18+9)),0,IF($F$2=1,IF($F$53&lt;(INDEX($G$33:$AJ$33,MATCH($E$18,$G$31:$AJ$31))),WZR$28,WZR$38),WZR$28))</f>
        <v>0</v>
      </c>
      <c r="WZU53" s="775">
        <f t="shared" si="11128"/>
        <v>0</v>
      </c>
      <c r="WZV53" s="775">
        <f t="shared" ref="WZV53" si="11129">IF(OR(WZT26&lt;$C$18,WZT26&gt;($C$18+9)),0,IF($F$2=1,IF($F$53&lt;(INDEX($G$33:$AJ$33,MATCH($E$18,$G$31:$AJ$31))),WZT$28,WZT$38),WZT$28))</f>
        <v>0</v>
      </c>
      <c r="WZW53" s="775">
        <f t="shared" ref="WZW53:WZX53" si="11130">IF(OR(WZU26&lt;$C$18,WZU26&gt;($C$18+9)),0,IF($F$2=1,IF($F$53&lt;(INDEX($G$33:$AJ$33,MATCH($E$18,$G$31:$AJ$31))),WZU$28,WZU$38),WZU$28))</f>
        <v>0</v>
      </c>
      <c r="WZX53" s="775">
        <f t="shared" si="11130"/>
        <v>0</v>
      </c>
      <c r="WZY53" s="775">
        <f t="shared" ref="WZY53" si="11131">IF(OR(WZW26&lt;$C$18,WZW26&gt;($C$18+9)),0,IF($F$2=1,IF($F$53&lt;(INDEX($G$33:$AJ$33,MATCH($E$18,$G$31:$AJ$31))),WZW$28,WZW$38),WZW$28))</f>
        <v>0</v>
      </c>
      <c r="WZZ53" s="775">
        <f t="shared" ref="WZZ53:XAA53" si="11132">IF(OR(WZX26&lt;$C$18,WZX26&gt;($C$18+9)),0,IF($F$2=1,IF($F$53&lt;(INDEX($G$33:$AJ$33,MATCH($E$18,$G$31:$AJ$31))),WZX$28,WZX$38),WZX$28))</f>
        <v>0</v>
      </c>
      <c r="XAA53" s="775">
        <f t="shared" si="11132"/>
        <v>0</v>
      </c>
      <c r="XAB53" s="775">
        <f t="shared" ref="XAB53" si="11133">IF(OR(WZZ26&lt;$C$18,WZZ26&gt;($C$18+9)),0,IF($F$2=1,IF($F$53&lt;(INDEX($G$33:$AJ$33,MATCH($E$18,$G$31:$AJ$31))),WZZ$28,WZZ$38),WZZ$28))</f>
        <v>0</v>
      </c>
      <c r="XAC53" s="775">
        <f t="shared" ref="XAC53:XAD53" si="11134">IF(OR(XAA26&lt;$C$18,XAA26&gt;($C$18+9)),0,IF($F$2=1,IF($F$53&lt;(INDEX($G$33:$AJ$33,MATCH($E$18,$G$31:$AJ$31))),XAA$28,XAA$38),XAA$28))</f>
        <v>0</v>
      </c>
      <c r="XAD53" s="775">
        <f t="shared" si="11134"/>
        <v>0</v>
      </c>
      <c r="XAE53" s="775">
        <f t="shared" ref="XAE53" si="11135">IF(OR(XAC26&lt;$C$18,XAC26&gt;($C$18+9)),0,IF($F$2=1,IF($F$53&lt;(INDEX($G$33:$AJ$33,MATCH($E$18,$G$31:$AJ$31))),XAC$28,XAC$38),XAC$28))</f>
        <v>0</v>
      </c>
      <c r="XAF53" s="775">
        <f t="shared" ref="XAF53:XAG53" si="11136">IF(OR(XAD26&lt;$C$18,XAD26&gt;($C$18+9)),0,IF($F$2=1,IF($F$53&lt;(INDEX($G$33:$AJ$33,MATCH($E$18,$G$31:$AJ$31))),XAD$28,XAD$38),XAD$28))</f>
        <v>0</v>
      </c>
      <c r="XAG53" s="775">
        <f t="shared" si="11136"/>
        <v>0</v>
      </c>
      <c r="XAH53" s="775">
        <f t="shared" ref="XAH53" si="11137">IF(OR(XAF26&lt;$C$18,XAF26&gt;($C$18+9)),0,IF($F$2=1,IF($F$53&lt;(INDEX($G$33:$AJ$33,MATCH($E$18,$G$31:$AJ$31))),XAF$28,XAF$38),XAF$28))</f>
        <v>0</v>
      </c>
      <c r="XAI53" s="775">
        <f t="shared" ref="XAI53:XAJ53" si="11138">IF(OR(XAG26&lt;$C$18,XAG26&gt;($C$18+9)),0,IF($F$2=1,IF($F$53&lt;(INDEX($G$33:$AJ$33,MATCH($E$18,$G$31:$AJ$31))),XAG$28,XAG$38),XAG$28))</f>
        <v>0</v>
      </c>
      <c r="XAJ53" s="775">
        <f t="shared" si="11138"/>
        <v>0</v>
      </c>
      <c r="XAK53" s="775">
        <f t="shared" ref="XAK53" si="11139">IF(OR(XAI26&lt;$C$18,XAI26&gt;($C$18+9)),0,IF($F$2=1,IF($F$53&lt;(INDEX($G$33:$AJ$33,MATCH($E$18,$G$31:$AJ$31))),XAI$28,XAI$38),XAI$28))</f>
        <v>0</v>
      </c>
      <c r="XAL53" s="775">
        <f t="shared" ref="XAL53:XAM53" si="11140">IF(OR(XAJ26&lt;$C$18,XAJ26&gt;($C$18+9)),0,IF($F$2=1,IF($F$53&lt;(INDEX($G$33:$AJ$33,MATCH($E$18,$G$31:$AJ$31))),XAJ$28,XAJ$38),XAJ$28))</f>
        <v>0</v>
      </c>
      <c r="XAM53" s="775">
        <f t="shared" si="11140"/>
        <v>0</v>
      </c>
      <c r="XAN53" s="775">
        <f t="shared" ref="XAN53" si="11141">IF(OR(XAL26&lt;$C$18,XAL26&gt;($C$18+9)),0,IF($F$2=1,IF($F$53&lt;(INDEX($G$33:$AJ$33,MATCH($E$18,$G$31:$AJ$31))),XAL$28,XAL$38),XAL$28))</f>
        <v>0</v>
      </c>
      <c r="XAO53" s="775">
        <f t="shared" ref="XAO53:XAP53" si="11142">IF(OR(XAM26&lt;$C$18,XAM26&gt;($C$18+9)),0,IF($F$2=1,IF($F$53&lt;(INDEX($G$33:$AJ$33,MATCH($E$18,$G$31:$AJ$31))),XAM$28,XAM$38),XAM$28))</f>
        <v>0</v>
      </c>
      <c r="XAP53" s="775">
        <f t="shared" si="11142"/>
        <v>0</v>
      </c>
      <c r="XAQ53" s="775">
        <f t="shared" ref="XAQ53" si="11143">IF(OR(XAO26&lt;$C$18,XAO26&gt;($C$18+9)),0,IF($F$2=1,IF($F$53&lt;(INDEX($G$33:$AJ$33,MATCH($E$18,$G$31:$AJ$31))),XAO$28,XAO$38),XAO$28))</f>
        <v>0</v>
      </c>
      <c r="XAR53" s="775">
        <f t="shared" ref="XAR53:XAS53" si="11144">IF(OR(XAP26&lt;$C$18,XAP26&gt;($C$18+9)),0,IF($F$2=1,IF($F$53&lt;(INDEX($G$33:$AJ$33,MATCH($E$18,$G$31:$AJ$31))),XAP$28,XAP$38),XAP$28))</f>
        <v>0</v>
      </c>
      <c r="XAS53" s="775">
        <f t="shared" si="11144"/>
        <v>0</v>
      </c>
      <c r="XAT53" s="775">
        <f t="shared" ref="XAT53" si="11145">IF(OR(XAR26&lt;$C$18,XAR26&gt;($C$18+9)),0,IF($F$2=1,IF($F$53&lt;(INDEX($G$33:$AJ$33,MATCH($E$18,$G$31:$AJ$31))),XAR$28,XAR$38),XAR$28))</f>
        <v>0</v>
      </c>
      <c r="XAU53" s="775">
        <f t="shared" ref="XAU53:XAV53" si="11146">IF(OR(XAS26&lt;$C$18,XAS26&gt;($C$18+9)),0,IF($F$2=1,IF($F$53&lt;(INDEX($G$33:$AJ$33,MATCH($E$18,$G$31:$AJ$31))),XAS$28,XAS$38),XAS$28))</f>
        <v>0</v>
      </c>
      <c r="XAV53" s="775">
        <f t="shared" si="11146"/>
        <v>0</v>
      </c>
      <c r="XAW53" s="775">
        <f t="shared" ref="XAW53" si="11147">IF(OR(XAU26&lt;$C$18,XAU26&gt;($C$18+9)),0,IF($F$2=1,IF($F$53&lt;(INDEX($G$33:$AJ$33,MATCH($E$18,$G$31:$AJ$31))),XAU$28,XAU$38),XAU$28))</f>
        <v>0</v>
      </c>
      <c r="XAX53" s="775">
        <f t="shared" ref="XAX53:XAY53" si="11148">IF(OR(XAV26&lt;$C$18,XAV26&gt;($C$18+9)),0,IF($F$2=1,IF($F$53&lt;(INDEX($G$33:$AJ$33,MATCH($E$18,$G$31:$AJ$31))),XAV$28,XAV$38),XAV$28))</f>
        <v>0</v>
      </c>
      <c r="XAY53" s="775">
        <f t="shared" si="11148"/>
        <v>0</v>
      </c>
      <c r="XAZ53" s="775">
        <f t="shared" ref="XAZ53" si="11149">IF(OR(XAX26&lt;$C$18,XAX26&gt;($C$18+9)),0,IF($F$2=1,IF($F$53&lt;(INDEX($G$33:$AJ$33,MATCH($E$18,$G$31:$AJ$31))),XAX$28,XAX$38),XAX$28))</f>
        <v>0</v>
      </c>
      <c r="XBA53" s="775">
        <f t="shared" ref="XBA53:XBB53" si="11150">IF(OR(XAY26&lt;$C$18,XAY26&gt;($C$18+9)),0,IF($F$2=1,IF($F$53&lt;(INDEX($G$33:$AJ$33,MATCH($E$18,$G$31:$AJ$31))),XAY$28,XAY$38),XAY$28))</f>
        <v>0</v>
      </c>
      <c r="XBB53" s="775">
        <f t="shared" si="11150"/>
        <v>0</v>
      </c>
      <c r="XBC53" s="775">
        <f t="shared" ref="XBC53" si="11151">IF(OR(XBA26&lt;$C$18,XBA26&gt;($C$18+9)),0,IF($F$2=1,IF($F$53&lt;(INDEX($G$33:$AJ$33,MATCH($E$18,$G$31:$AJ$31))),XBA$28,XBA$38),XBA$28))</f>
        <v>0</v>
      </c>
      <c r="XBD53" s="775">
        <f t="shared" ref="XBD53:XBE53" si="11152">IF(OR(XBB26&lt;$C$18,XBB26&gt;($C$18+9)),0,IF($F$2=1,IF($F$53&lt;(INDEX($G$33:$AJ$33,MATCH($E$18,$G$31:$AJ$31))),XBB$28,XBB$38),XBB$28))</f>
        <v>0</v>
      </c>
      <c r="XBE53" s="775">
        <f t="shared" si="11152"/>
        <v>0</v>
      </c>
      <c r="XBF53" s="775">
        <f t="shared" ref="XBF53" si="11153">IF(OR(XBD26&lt;$C$18,XBD26&gt;($C$18+9)),0,IF($F$2=1,IF($F$53&lt;(INDEX($G$33:$AJ$33,MATCH($E$18,$G$31:$AJ$31))),XBD$28,XBD$38),XBD$28))</f>
        <v>0</v>
      </c>
      <c r="XBG53" s="775">
        <f t="shared" ref="XBG53:XBH53" si="11154">IF(OR(XBE26&lt;$C$18,XBE26&gt;($C$18+9)),0,IF($F$2=1,IF($F$53&lt;(INDEX($G$33:$AJ$33,MATCH($E$18,$G$31:$AJ$31))),XBE$28,XBE$38),XBE$28))</f>
        <v>0</v>
      </c>
      <c r="XBH53" s="775">
        <f t="shared" si="11154"/>
        <v>0</v>
      </c>
      <c r="XBI53" s="775">
        <f t="shared" ref="XBI53" si="11155">IF(OR(XBG26&lt;$C$18,XBG26&gt;($C$18+9)),0,IF($F$2=1,IF($F$53&lt;(INDEX($G$33:$AJ$33,MATCH($E$18,$G$31:$AJ$31))),XBG$28,XBG$38),XBG$28))</f>
        <v>0</v>
      </c>
      <c r="XBJ53" s="775">
        <f t="shared" ref="XBJ53:XBK53" si="11156">IF(OR(XBH26&lt;$C$18,XBH26&gt;($C$18+9)),0,IF($F$2=1,IF($F$53&lt;(INDEX($G$33:$AJ$33,MATCH($E$18,$G$31:$AJ$31))),XBH$28,XBH$38),XBH$28))</f>
        <v>0</v>
      </c>
      <c r="XBK53" s="775">
        <f t="shared" si="11156"/>
        <v>0</v>
      </c>
      <c r="XBL53" s="775">
        <f t="shared" ref="XBL53" si="11157">IF(OR(XBJ26&lt;$C$18,XBJ26&gt;($C$18+9)),0,IF($F$2=1,IF($F$53&lt;(INDEX($G$33:$AJ$33,MATCH($E$18,$G$31:$AJ$31))),XBJ$28,XBJ$38),XBJ$28))</f>
        <v>0</v>
      </c>
      <c r="XBM53" s="775">
        <f t="shared" ref="XBM53:XBN53" si="11158">IF(OR(XBK26&lt;$C$18,XBK26&gt;($C$18+9)),0,IF($F$2=1,IF($F$53&lt;(INDEX($G$33:$AJ$33,MATCH($E$18,$G$31:$AJ$31))),XBK$28,XBK$38),XBK$28))</f>
        <v>0</v>
      </c>
      <c r="XBN53" s="775">
        <f t="shared" si="11158"/>
        <v>0</v>
      </c>
      <c r="XBO53" s="775">
        <f t="shared" ref="XBO53" si="11159">IF(OR(XBM26&lt;$C$18,XBM26&gt;($C$18+9)),0,IF($F$2=1,IF($F$53&lt;(INDEX($G$33:$AJ$33,MATCH($E$18,$G$31:$AJ$31))),XBM$28,XBM$38),XBM$28))</f>
        <v>0</v>
      </c>
      <c r="XBP53" s="775">
        <f t="shared" ref="XBP53:XBQ53" si="11160">IF(OR(XBN26&lt;$C$18,XBN26&gt;($C$18+9)),0,IF($F$2=1,IF($F$53&lt;(INDEX($G$33:$AJ$33,MATCH($E$18,$G$31:$AJ$31))),XBN$28,XBN$38),XBN$28))</f>
        <v>0</v>
      </c>
      <c r="XBQ53" s="775">
        <f t="shared" si="11160"/>
        <v>0</v>
      </c>
      <c r="XBR53" s="775">
        <f t="shared" ref="XBR53" si="11161">IF(OR(XBP26&lt;$C$18,XBP26&gt;($C$18+9)),0,IF($F$2=1,IF($F$53&lt;(INDEX($G$33:$AJ$33,MATCH($E$18,$G$31:$AJ$31))),XBP$28,XBP$38),XBP$28))</f>
        <v>0</v>
      </c>
      <c r="XBS53" s="775">
        <f t="shared" ref="XBS53:XBT53" si="11162">IF(OR(XBQ26&lt;$C$18,XBQ26&gt;($C$18+9)),0,IF($F$2=1,IF($F$53&lt;(INDEX($G$33:$AJ$33,MATCH($E$18,$G$31:$AJ$31))),XBQ$28,XBQ$38),XBQ$28))</f>
        <v>0</v>
      </c>
      <c r="XBT53" s="775">
        <f t="shared" si="11162"/>
        <v>0</v>
      </c>
      <c r="XBU53" s="775">
        <f t="shared" ref="XBU53" si="11163">IF(OR(XBS26&lt;$C$18,XBS26&gt;($C$18+9)),0,IF($F$2=1,IF($F$53&lt;(INDEX($G$33:$AJ$33,MATCH($E$18,$G$31:$AJ$31))),XBS$28,XBS$38),XBS$28))</f>
        <v>0</v>
      </c>
      <c r="XBV53" s="775">
        <f t="shared" ref="XBV53:XBW53" si="11164">IF(OR(XBT26&lt;$C$18,XBT26&gt;($C$18+9)),0,IF($F$2=1,IF($F$53&lt;(INDEX($G$33:$AJ$33,MATCH($E$18,$G$31:$AJ$31))),XBT$28,XBT$38),XBT$28))</f>
        <v>0</v>
      </c>
      <c r="XBW53" s="775">
        <f t="shared" si="11164"/>
        <v>0</v>
      </c>
      <c r="XBX53" s="775">
        <f t="shared" ref="XBX53" si="11165">IF(OR(XBV26&lt;$C$18,XBV26&gt;($C$18+9)),0,IF($F$2=1,IF($F$53&lt;(INDEX($G$33:$AJ$33,MATCH($E$18,$G$31:$AJ$31))),XBV$28,XBV$38),XBV$28))</f>
        <v>0</v>
      </c>
      <c r="XBY53" s="775">
        <f t="shared" ref="XBY53:XBZ53" si="11166">IF(OR(XBW26&lt;$C$18,XBW26&gt;($C$18+9)),0,IF($F$2=1,IF($F$53&lt;(INDEX($G$33:$AJ$33,MATCH($E$18,$G$31:$AJ$31))),XBW$28,XBW$38),XBW$28))</f>
        <v>0</v>
      </c>
      <c r="XBZ53" s="775">
        <f t="shared" si="11166"/>
        <v>0</v>
      </c>
      <c r="XCA53" s="775">
        <f t="shared" ref="XCA53" si="11167">IF(OR(XBY26&lt;$C$18,XBY26&gt;($C$18+9)),0,IF($F$2=1,IF($F$53&lt;(INDEX($G$33:$AJ$33,MATCH($E$18,$G$31:$AJ$31))),XBY$28,XBY$38),XBY$28))</f>
        <v>0</v>
      </c>
      <c r="XCB53" s="775">
        <f t="shared" ref="XCB53:XCC53" si="11168">IF(OR(XBZ26&lt;$C$18,XBZ26&gt;($C$18+9)),0,IF($F$2=1,IF($F$53&lt;(INDEX($G$33:$AJ$33,MATCH($E$18,$G$31:$AJ$31))),XBZ$28,XBZ$38),XBZ$28))</f>
        <v>0</v>
      </c>
      <c r="XCC53" s="775">
        <f t="shared" si="11168"/>
        <v>0</v>
      </c>
      <c r="XCD53" s="775">
        <f t="shared" ref="XCD53" si="11169">IF(OR(XCB26&lt;$C$18,XCB26&gt;($C$18+9)),0,IF($F$2=1,IF($F$53&lt;(INDEX($G$33:$AJ$33,MATCH($E$18,$G$31:$AJ$31))),XCB$28,XCB$38),XCB$28))</f>
        <v>0</v>
      </c>
      <c r="XCE53" s="775">
        <f t="shared" ref="XCE53:XCF53" si="11170">IF(OR(XCC26&lt;$C$18,XCC26&gt;($C$18+9)),0,IF($F$2=1,IF($F$53&lt;(INDEX($G$33:$AJ$33,MATCH($E$18,$G$31:$AJ$31))),XCC$28,XCC$38),XCC$28))</f>
        <v>0</v>
      </c>
      <c r="XCF53" s="775">
        <f t="shared" si="11170"/>
        <v>0</v>
      </c>
      <c r="XCG53" s="775">
        <f t="shared" ref="XCG53" si="11171">IF(OR(XCE26&lt;$C$18,XCE26&gt;($C$18+9)),0,IF($F$2=1,IF($F$53&lt;(INDEX($G$33:$AJ$33,MATCH($E$18,$G$31:$AJ$31))),XCE$28,XCE$38),XCE$28))</f>
        <v>0</v>
      </c>
      <c r="XCH53" s="775">
        <f t="shared" ref="XCH53:XCI53" si="11172">IF(OR(XCF26&lt;$C$18,XCF26&gt;($C$18+9)),0,IF($F$2=1,IF($F$53&lt;(INDEX($G$33:$AJ$33,MATCH($E$18,$G$31:$AJ$31))),XCF$28,XCF$38),XCF$28))</f>
        <v>0</v>
      </c>
      <c r="XCI53" s="775">
        <f t="shared" si="11172"/>
        <v>0</v>
      </c>
      <c r="XCJ53" s="775">
        <f t="shared" ref="XCJ53" si="11173">IF(OR(XCH26&lt;$C$18,XCH26&gt;($C$18+9)),0,IF($F$2=1,IF($F$53&lt;(INDEX($G$33:$AJ$33,MATCH($E$18,$G$31:$AJ$31))),XCH$28,XCH$38),XCH$28))</f>
        <v>0</v>
      </c>
      <c r="XCK53" s="775">
        <f t="shared" ref="XCK53:XCL53" si="11174">IF(OR(XCI26&lt;$C$18,XCI26&gt;($C$18+9)),0,IF($F$2=1,IF($F$53&lt;(INDEX($G$33:$AJ$33,MATCH($E$18,$G$31:$AJ$31))),XCI$28,XCI$38),XCI$28))</f>
        <v>0</v>
      </c>
      <c r="XCL53" s="775">
        <f t="shared" si="11174"/>
        <v>0</v>
      </c>
      <c r="XCM53" s="775">
        <f t="shared" ref="XCM53" si="11175">IF(OR(XCK26&lt;$C$18,XCK26&gt;($C$18+9)),0,IF($F$2=1,IF($F$53&lt;(INDEX($G$33:$AJ$33,MATCH($E$18,$G$31:$AJ$31))),XCK$28,XCK$38),XCK$28))</f>
        <v>0</v>
      </c>
      <c r="XCN53" s="775">
        <f t="shared" ref="XCN53:XCO53" si="11176">IF(OR(XCL26&lt;$C$18,XCL26&gt;($C$18+9)),0,IF($F$2=1,IF($F$53&lt;(INDEX($G$33:$AJ$33,MATCH($E$18,$G$31:$AJ$31))),XCL$28,XCL$38),XCL$28))</f>
        <v>0</v>
      </c>
      <c r="XCO53" s="775">
        <f t="shared" si="11176"/>
        <v>0</v>
      </c>
      <c r="XCP53" s="775">
        <f t="shared" ref="XCP53" si="11177">IF(OR(XCN26&lt;$C$18,XCN26&gt;($C$18+9)),0,IF($F$2=1,IF($F$53&lt;(INDEX($G$33:$AJ$33,MATCH($E$18,$G$31:$AJ$31))),XCN$28,XCN$38),XCN$28))</f>
        <v>0</v>
      </c>
      <c r="XCQ53" s="775">
        <f t="shared" ref="XCQ53:XCR53" si="11178">IF(OR(XCO26&lt;$C$18,XCO26&gt;($C$18+9)),0,IF($F$2=1,IF($F$53&lt;(INDEX($G$33:$AJ$33,MATCH($E$18,$G$31:$AJ$31))),XCO$28,XCO$38),XCO$28))</f>
        <v>0</v>
      </c>
      <c r="XCR53" s="775">
        <f t="shared" si="11178"/>
        <v>0</v>
      </c>
      <c r="XCS53" s="775">
        <f t="shared" ref="XCS53" si="11179">IF(OR(XCQ26&lt;$C$18,XCQ26&gt;($C$18+9)),0,IF($F$2=1,IF($F$53&lt;(INDEX($G$33:$AJ$33,MATCH($E$18,$G$31:$AJ$31))),XCQ$28,XCQ$38),XCQ$28))</f>
        <v>0</v>
      </c>
      <c r="XCT53" s="775">
        <f t="shared" ref="XCT53:XCU53" si="11180">IF(OR(XCR26&lt;$C$18,XCR26&gt;($C$18+9)),0,IF($F$2=1,IF($F$53&lt;(INDEX($G$33:$AJ$33,MATCH($E$18,$G$31:$AJ$31))),XCR$28,XCR$38),XCR$28))</f>
        <v>0</v>
      </c>
      <c r="XCU53" s="775">
        <f t="shared" si="11180"/>
        <v>0</v>
      </c>
      <c r="XCV53" s="775">
        <f t="shared" ref="XCV53" si="11181">IF(OR(XCT26&lt;$C$18,XCT26&gt;($C$18+9)),0,IF($F$2=1,IF($F$53&lt;(INDEX($G$33:$AJ$33,MATCH($E$18,$G$31:$AJ$31))),XCT$28,XCT$38),XCT$28))</f>
        <v>0</v>
      </c>
      <c r="XCW53" s="775">
        <f t="shared" ref="XCW53:XCX53" si="11182">IF(OR(XCU26&lt;$C$18,XCU26&gt;($C$18+9)),0,IF($F$2=1,IF($F$53&lt;(INDEX($G$33:$AJ$33,MATCH($E$18,$G$31:$AJ$31))),XCU$28,XCU$38),XCU$28))</f>
        <v>0</v>
      </c>
      <c r="XCX53" s="775">
        <f t="shared" si="11182"/>
        <v>0</v>
      </c>
      <c r="XCY53" s="775">
        <f t="shared" ref="XCY53" si="11183">IF(OR(XCW26&lt;$C$18,XCW26&gt;($C$18+9)),0,IF($F$2=1,IF($F$53&lt;(INDEX($G$33:$AJ$33,MATCH($E$18,$G$31:$AJ$31))),XCW$28,XCW$38),XCW$28))</f>
        <v>0</v>
      </c>
      <c r="XCZ53" s="775">
        <f t="shared" ref="XCZ53:XDA53" si="11184">IF(OR(XCX26&lt;$C$18,XCX26&gt;($C$18+9)),0,IF($F$2=1,IF($F$53&lt;(INDEX($G$33:$AJ$33,MATCH($E$18,$G$31:$AJ$31))),XCX$28,XCX$38),XCX$28))</f>
        <v>0</v>
      </c>
      <c r="XDA53" s="775">
        <f t="shared" si="11184"/>
        <v>0</v>
      </c>
      <c r="XDB53" s="775">
        <f t="shared" ref="XDB53" si="11185">IF(OR(XCZ26&lt;$C$18,XCZ26&gt;($C$18+9)),0,IF($F$2=1,IF($F$53&lt;(INDEX($G$33:$AJ$33,MATCH($E$18,$G$31:$AJ$31))),XCZ$28,XCZ$38),XCZ$28))</f>
        <v>0</v>
      </c>
      <c r="XDC53" s="775">
        <f t="shared" ref="XDC53:XDD53" si="11186">IF(OR(XDA26&lt;$C$18,XDA26&gt;($C$18+9)),0,IF($F$2=1,IF($F$53&lt;(INDEX($G$33:$AJ$33,MATCH($E$18,$G$31:$AJ$31))),XDA$28,XDA$38),XDA$28))</f>
        <v>0</v>
      </c>
      <c r="XDD53" s="775">
        <f t="shared" si="11186"/>
        <v>0</v>
      </c>
      <c r="XDE53" s="775">
        <f t="shared" ref="XDE53" si="11187">IF(OR(XDC26&lt;$C$18,XDC26&gt;($C$18+9)),0,IF($F$2=1,IF($F$53&lt;(INDEX($G$33:$AJ$33,MATCH($E$18,$G$31:$AJ$31))),XDC$28,XDC$38),XDC$28))</f>
        <v>0</v>
      </c>
      <c r="XDF53" s="775">
        <f t="shared" ref="XDF53:XDG53" si="11188">IF(OR(XDD26&lt;$C$18,XDD26&gt;($C$18+9)),0,IF($F$2=1,IF($F$53&lt;(INDEX($G$33:$AJ$33,MATCH($E$18,$G$31:$AJ$31))),XDD$28,XDD$38),XDD$28))</f>
        <v>0</v>
      </c>
      <c r="XDG53" s="775">
        <f t="shared" si="11188"/>
        <v>0</v>
      </c>
      <c r="XDH53" s="775">
        <f t="shared" ref="XDH53" si="11189">IF(OR(XDF26&lt;$C$18,XDF26&gt;($C$18+9)),0,IF($F$2=1,IF($F$53&lt;(INDEX($G$33:$AJ$33,MATCH($E$18,$G$31:$AJ$31))),XDF$28,XDF$38),XDF$28))</f>
        <v>0</v>
      </c>
      <c r="XDI53" s="775">
        <f t="shared" ref="XDI53:XDJ53" si="11190">IF(OR(XDG26&lt;$C$18,XDG26&gt;($C$18+9)),0,IF($F$2=1,IF($F$53&lt;(INDEX($G$33:$AJ$33,MATCH($E$18,$G$31:$AJ$31))),XDG$28,XDG$38),XDG$28))</f>
        <v>0</v>
      </c>
      <c r="XDJ53" s="775">
        <f t="shared" si="11190"/>
        <v>0</v>
      </c>
      <c r="XDK53" s="775">
        <f t="shared" ref="XDK53" si="11191">IF(OR(XDI26&lt;$C$18,XDI26&gt;($C$18+9)),0,IF($F$2=1,IF($F$53&lt;(INDEX($G$33:$AJ$33,MATCH($E$18,$G$31:$AJ$31))),XDI$28,XDI$38),XDI$28))</f>
        <v>0</v>
      </c>
      <c r="XDL53" s="775">
        <f t="shared" ref="XDL53:XDM53" si="11192">IF(OR(XDJ26&lt;$C$18,XDJ26&gt;($C$18+9)),0,IF($F$2=1,IF($F$53&lt;(INDEX($G$33:$AJ$33,MATCH($E$18,$G$31:$AJ$31))),XDJ$28,XDJ$38),XDJ$28))</f>
        <v>0</v>
      </c>
      <c r="XDM53" s="775">
        <f t="shared" si="11192"/>
        <v>0</v>
      </c>
      <c r="XDN53" s="775">
        <f t="shared" ref="XDN53" si="11193">IF(OR(XDL26&lt;$C$18,XDL26&gt;($C$18+9)),0,IF($F$2=1,IF($F$53&lt;(INDEX($G$33:$AJ$33,MATCH($E$18,$G$31:$AJ$31))),XDL$28,XDL$38),XDL$28))</f>
        <v>0</v>
      </c>
      <c r="XDO53" s="775">
        <f t="shared" ref="XDO53:XDP53" si="11194">IF(OR(XDM26&lt;$C$18,XDM26&gt;($C$18+9)),0,IF($F$2=1,IF($F$53&lt;(INDEX($G$33:$AJ$33,MATCH($E$18,$G$31:$AJ$31))),XDM$28,XDM$38),XDM$28))</f>
        <v>0</v>
      </c>
      <c r="XDP53" s="775">
        <f t="shared" si="11194"/>
        <v>0</v>
      </c>
      <c r="XDQ53" s="775">
        <f t="shared" ref="XDQ53" si="11195">IF(OR(XDO26&lt;$C$18,XDO26&gt;($C$18+9)),0,IF($F$2=1,IF($F$53&lt;(INDEX($G$33:$AJ$33,MATCH($E$18,$G$31:$AJ$31))),XDO$28,XDO$38),XDO$28))</f>
        <v>0</v>
      </c>
      <c r="XDR53" s="775">
        <f t="shared" ref="XDR53:XDS53" si="11196">IF(OR(XDP26&lt;$C$18,XDP26&gt;($C$18+9)),0,IF($F$2=1,IF($F$53&lt;(INDEX($G$33:$AJ$33,MATCH($E$18,$G$31:$AJ$31))),XDP$28,XDP$38),XDP$28))</f>
        <v>0</v>
      </c>
      <c r="XDS53" s="775">
        <f t="shared" si="11196"/>
        <v>0</v>
      </c>
      <c r="XDT53" s="775">
        <f t="shared" ref="XDT53" si="11197">IF(OR(XDR26&lt;$C$18,XDR26&gt;($C$18+9)),0,IF($F$2=1,IF($F$53&lt;(INDEX($G$33:$AJ$33,MATCH($E$18,$G$31:$AJ$31))),XDR$28,XDR$38),XDR$28))</f>
        <v>0</v>
      </c>
      <c r="XDU53" s="775">
        <f t="shared" ref="XDU53:XDV53" si="11198">IF(OR(XDS26&lt;$C$18,XDS26&gt;($C$18+9)),0,IF($F$2=1,IF($F$53&lt;(INDEX($G$33:$AJ$33,MATCH($E$18,$G$31:$AJ$31))),XDS$28,XDS$38),XDS$28))</f>
        <v>0</v>
      </c>
      <c r="XDV53" s="775">
        <f t="shared" si="11198"/>
        <v>0</v>
      </c>
      <c r="XDW53" s="775">
        <f t="shared" ref="XDW53" si="11199">IF(OR(XDU26&lt;$C$18,XDU26&gt;($C$18+9)),0,IF($F$2=1,IF($F$53&lt;(INDEX($G$33:$AJ$33,MATCH($E$18,$G$31:$AJ$31))),XDU$28,XDU$38),XDU$28))</f>
        <v>0</v>
      </c>
      <c r="XDX53" s="775">
        <f t="shared" ref="XDX53:XDY53" si="11200">IF(OR(XDV26&lt;$C$18,XDV26&gt;($C$18+9)),0,IF($F$2=1,IF($F$53&lt;(INDEX($G$33:$AJ$33,MATCH($E$18,$G$31:$AJ$31))),XDV$28,XDV$38),XDV$28))</f>
        <v>0</v>
      </c>
      <c r="XDY53" s="775">
        <f t="shared" si="11200"/>
        <v>0</v>
      </c>
      <c r="XDZ53" s="775">
        <f t="shared" ref="XDZ53" si="11201">IF(OR(XDX26&lt;$C$18,XDX26&gt;($C$18+9)),0,IF($F$2=1,IF($F$53&lt;(INDEX($G$33:$AJ$33,MATCH($E$18,$G$31:$AJ$31))),XDX$28,XDX$38),XDX$28))</f>
        <v>0</v>
      </c>
      <c r="XEA53" s="775">
        <f t="shared" ref="XEA53:XEB53" si="11202">IF(OR(XDY26&lt;$C$18,XDY26&gt;($C$18+9)),0,IF($F$2=1,IF($F$53&lt;(INDEX($G$33:$AJ$33,MATCH($E$18,$G$31:$AJ$31))),XDY$28,XDY$38),XDY$28))</f>
        <v>0</v>
      </c>
      <c r="XEB53" s="775">
        <f t="shared" si="11202"/>
        <v>0</v>
      </c>
      <c r="XEC53" s="775">
        <f t="shared" ref="XEC53" si="11203">IF(OR(XEA26&lt;$C$18,XEA26&gt;($C$18+9)),0,IF($F$2=1,IF($F$53&lt;(INDEX($G$33:$AJ$33,MATCH($E$18,$G$31:$AJ$31))),XEA$28,XEA$38),XEA$28))</f>
        <v>0</v>
      </c>
      <c r="XED53" s="775">
        <f t="shared" ref="XED53:XEE53" si="11204">IF(OR(XEB26&lt;$C$18,XEB26&gt;($C$18+9)),0,IF($F$2=1,IF($F$53&lt;(INDEX($G$33:$AJ$33,MATCH($E$18,$G$31:$AJ$31))),XEB$28,XEB$38),XEB$28))</f>
        <v>0</v>
      </c>
      <c r="XEE53" s="775">
        <f t="shared" si="11204"/>
        <v>0</v>
      </c>
      <c r="XEF53" s="775">
        <f t="shared" ref="XEF53" si="11205">IF(OR(XED26&lt;$C$18,XED26&gt;($C$18+9)),0,IF($F$2=1,IF($F$53&lt;(INDEX($G$33:$AJ$33,MATCH($E$18,$G$31:$AJ$31))),XED$28,XED$38),XED$28))</f>
        <v>0</v>
      </c>
      <c r="XEG53" s="775">
        <f t="shared" ref="XEG53:XEH53" si="11206">IF(OR(XEE26&lt;$C$18,XEE26&gt;($C$18+9)),0,IF($F$2=1,IF($F$53&lt;(INDEX($G$33:$AJ$33,MATCH($E$18,$G$31:$AJ$31))),XEE$28,XEE$38),XEE$28))</f>
        <v>0</v>
      </c>
      <c r="XEH53" s="775">
        <f t="shared" si="11206"/>
        <v>0</v>
      </c>
      <c r="XEI53" s="775">
        <f t="shared" ref="XEI53" si="11207">IF(OR(XEG26&lt;$C$18,XEG26&gt;($C$18+9)),0,IF($F$2=1,IF($F$53&lt;(INDEX($G$33:$AJ$33,MATCH($E$18,$G$31:$AJ$31))),XEG$28,XEG$38),XEG$28))</f>
        <v>0</v>
      </c>
      <c r="XEJ53" s="775">
        <f t="shared" ref="XEJ53:XEK53" si="11208">IF(OR(XEH26&lt;$C$18,XEH26&gt;($C$18+9)),0,IF($F$2=1,IF($F$53&lt;(INDEX($G$33:$AJ$33,MATCH($E$18,$G$31:$AJ$31))),XEH$28,XEH$38),XEH$28))</f>
        <v>0</v>
      </c>
      <c r="XEK53" s="775">
        <f t="shared" si="11208"/>
        <v>0</v>
      </c>
      <c r="XEL53" s="775">
        <f t="shared" ref="XEL53" si="11209">IF(OR(XEJ26&lt;$C$18,XEJ26&gt;($C$18+9)),0,IF($F$2=1,IF($F$53&lt;(INDEX($G$33:$AJ$33,MATCH($E$18,$G$31:$AJ$31))),XEJ$28,XEJ$38),XEJ$28))</f>
        <v>0</v>
      </c>
      <c r="XEM53" s="775">
        <f t="shared" ref="XEM53:XEN53" si="11210">IF(OR(XEK26&lt;$C$18,XEK26&gt;($C$18+9)),0,IF($F$2=1,IF($F$53&lt;(INDEX($G$33:$AJ$33,MATCH($E$18,$G$31:$AJ$31))),XEK$28,XEK$38),XEK$28))</f>
        <v>0</v>
      </c>
      <c r="XEN53" s="775">
        <f t="shared" si="11210"/>
        <v>0</v>
      </c>
      <c r="XEO53" s="775">
        <f t="shared" ref="XEO53" si="11211">IF(OR(XEM26&lt;$C$18,XEM26&gt;($C$18+9)),0,IF($F$2=1,IF($F$53&lt;(INDEX($G$33:$AJ$33,MATCH($E$18,$G$31:$AJ$31))),XEM$28,XEM$38),XEM$28))</f>
        <v>0</v>
      </c>
      <c r="XEP53" s="775">
        <f t="shared" ref="XEP53:XEQ53" si="11212">IF(OR(XEN26&lt;$C$18,XEN26&gt;($C$18+9)),0,IF($F$2=1,IF($F$53&lt;(INDEX($G$33:$AJ$33,MATCH($E$18,$G$31:$AJ$31))),XEN$28,XEN$38),XEN$28))</f>
        <v>0</v>
      </c>
      <c r="XEQ53" s="775">
        <f t="shared" si="11212"/>
        <v>0</v>
      </c>
      <c r="XER53" s="775">
        <f t="shared" ref="XER53" si="11213">IF(OR(XEP26&lt;$C$18,XEP26&gt;($C$18+9)),0,IF($F$2=1,IF($F$53&lt;(INDEX($G$33:$AJ$33,MATCH($E$18,$G$31:$AJ$31))),XEP$28,XEP$38),XEP$28))</f>
        <v>0</v>
      </c>
      <c r="XES53" s="775">
        <f t="shared" ref="XES53:XET53" si="11214">IF(OR(XEQ26&lt;$C$18,XEQ26&gt;($C$18+9)),0,IF($F$2=1,IF($F$53&lt;(INDEX($G$33:$AJ$33,MATCH($E$18,$G$31:$AJ$31))),XEQ$28,XEQ$38),XEQ$28))</f>
        <v>0</v>
      </c>
      <c r="XET53" s="775">
        <f t="shared" si="11214"/>
        <v>0</v>
      </c>
      <c r="XEU53" s="775">
        <f t="shared" ref="XEU53" si="11215">IF(OR(XES26&lt;$C$18,XES26&gt;($C$18+9)),0,IF($F$2=1,IF($F$53&lt;(INDEX($G$33:$AJ$33,MATCH($E$18,$G$31:$AJ$31))),XES$28,XES$38),XES$28))</f>
        <v>0</v>
      </c>
      <c r="XEV53" s="775">
        <f t="shared" ref="XEV53:XEW53" si="11216">IF(OR(XET26&lt;$C$18,XET26&gt;($C$18+9)),0,IF($F$2=1,IF($F$53&lt;(INDEX($G$33:$AJ$33,MATCH($E$18,$G$31:$AJ$31))),XET$28,XET$38),XET$28))</f>
        <v>0</v>
      </c>
      <c r="XEW53" s="775">
        <f t="shared" si="11216"/>
        <v>0</v>
      </c>
      <c r="XEX53" s="775">
        <f t="shared" ref="XEX53" si="11217">IF(OR(XEV26&lt;$C$18,XEV26&gt;($C$18+9)),0,IF($F$2=1,IF($F$53&lt;(INDEX($G$33:$AJ$33,MATCH($E$18,$G$31:$AJ$31))),XEV$28,XEV$38),XEV$28))</f>
        <v>0</v>
      </c>
      <c r="XEY53" s="775">
        <f t="shared" ref="XEY53:XEZ53" si="11218">IF(OR(XEW26&lt;$C$18,XEW26&gt;($C$18+9)),0,IF($F$2=1,IF($F$53&lt;(INDEX($G$33:$AJ$33,MATCH($E$18,$G$31:$AJ$31))),XEW$28,XEW$38),XEW$28))</f>
        <v>0</v>
      </c>
      <c r="XEZ53" s="775">
        <f t="shared" si="11218"/>
        <v>0</v>
      </c>
      <c r="XFA53" s="775">
        <f t="shared" ref="XFA53" si="11219">IF(OR(XEY26&lt;$C$18,XEY26&gt;($C$18+9)),0,IF($F$2=1,IF($F$53&lt;(INDEX($G$33:$AJ$33,MATCH($E$18,$G$31:$AJ$31))),XEY$28,XEY$38),XEY$28))</f>
        <v>0</v>
      </c>
      <c r="XFB53" s="775">
        <f t="shared" ref="XFB53:XFC53" si="11220">IF(OR(XEZ26&lt;$C$18,XEZ26&gt;($C$18+9)),0,IF($F$2=1,IF($F$53&lt;(INDEX($G$33:$AJ$33,MATCH($E$18,$G$31:$AJ$31))),XEZ$28,XEZ$38),XEZ$28))</f>
        <v>0</v>
      </c>
      <c r="XFC53" s="775">
        <f t="shared" si="11220"/>
        <v>0</v>
      </c>
      <c r="XFD53" s="775">
        <f t="shared" ref="XFD53" si="11221">IF(OR(XFB26&lt;$C$18,XFB26&gt;($C$18+9)),0,IF($F$2=1,IF($F$53&lt;(INDEX($G$33:$AJ$33,MATCH($E$18,$G$31:$AJ$31))),XFB$28,XFB$38),XFB$28))</f>
        <v>0</v>
      </c>
    </row>
    <row r="54" spans="1:16384" s="8" customFormat="1" ht="15" thickBot="1">
      <c r="A54" s="1"/>
      <c r="B54" s="573" t="s">
        <v>344</v>
      </c>
      <c r="C54" s="573"/>
      <c r="D54" s="574"/>
      <c r="E54" s="574" t="s">
        <v>17</v>
      </c>
      <c r="F54" s="575">
        <f>SUM(F52:F53)</f>
        <v>2170</v>
      </c>
      <c r="AL54" s="773">
        <f t="shared" ref="AL54" si="11222">IF(OR(AJ26&lt;$C$18,AJ26&gt;($C$18+9)),0,AJ28)</f>
        <v>0</v>
      </c>
    </row>
    <row r="55" spans="1:16384" s="8" customFormat="1">
      <c r="D55" s="692"/>
      <c r="E55" s="692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87"/>
      <c r="AK55" s="187"/>
      <c r="AL55" s="187"/>
    </row>
    <row r="56" spans="1:16384" s="8" customFormat="1" ht="15" hidden="1" customHeight="1">
      <c r="A56" s="187"/>
      <c r="B56" s="187"/>
      <c r="C56" s="187"/>
      <c r="D56" s="683"/>
      <c r="E56" s="683"/>
      <c r="F56" s="187"/>
      <c r="G56" s="315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7"/>
      <c r="AF56" s="187"/>
      <c r="AG56" s="187"/>
      <c r="AH56" s="187"/>
      <c r="AI56" s="187"/>
      <c r="AJ56" s="187"/>
      <c r="AK56" s="187"/>
      <c r="AL56" s="187"/>
    </row>
    <row r="57" spans="1:16384" s="8" customFormat="1" ht="15" hidden="1" customHeight="1">
      <c r="A57" s="187"/>
      <c r="B57" s="683"/>
      <c r="C57" s="187"/>
      <c r="D57" s="692"/>
      <c r="E57" s="692"/>
      <c r="F57" s="187"/>
      <c r="G57" s="187"/>
      <c r="H57" s="187"/>
      <c r="I57" s="187"/>
      <c r="J57" s="187"/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187"/>
      <c r="AG57" s="187"/>
      <c r="AH57" s="187"/>
      <c r="AI57" s="187"/>
      <c r="AJ57" s="187"/>
      <c r="AK57" s="187"/>
      <c r="AL57" s="187"/>
    </row>
    <row r="58" spans="1:16384" s="8" customFormat="1" ht="15" hidden="1" customHeight="1">
      <c r="A58" s="187"/>
      <c r="C58" s="187"/>
      <c r="D58" s="692"/>
      <c r="E58" s="692"/>
      <c r="F58" s="187"/>
      <c r="G58" s="187"/>
      <c r="H58" s="187"/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</row>
    <row r="59" spans="1:16384" s="8" customFormat="1" ht="15" hidden="1" customHeight="1">
      <c r="A59" s="187"/>
      <c r="B59" s="187"/>
      <c r="C59" s="187"/>
      <c r="D59" s="692"/>
      <c r="E59" s="692"/>
      <c r="J59" s="693"/>
      <c r="AJ59" s="187"/>
    </row>
    <row r="60" spans="1:16384" s="8" customFormat="1" ht="15" hidden="1" customHeight="1">
      <c r="A60" s="187"/>
      <c r="B60" s="187"/>
      <c r="C60" s="187"/>
      <c r="D60" s="692"/>
      <c r="E60" s="692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87"/>
    </row>
    <row r="61" spans="1:16384" s="8" customFormat="1" ht="15" hidden="1" customHeight="1">
      <c r="A61" s="187"/>
      <c r="B61" s="187"/>
      <c r="C61" s="187"/>
      <c r="D61" s="692"/>
      <c r="E61" s="692"/>
      <c r="F61" s="187"/>
      <c r="G61" s="187"/>
      <c r="H61" s="187"/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7"/>
    </row>
    <row r="62" spans="1:16384" s="8" customFormat="1" ht="15" hidden="1" customHeight="1">
      <c r="D62" s="692"/>
      <c r="E62" s="692"/>
    </row>
    <row r="63" spans="1:16384" s="8" customFormat="1" ht="15" hidden="1" customHeight="1">
      <c r="D63" s="692"/>
      <c r="E63" s="692"/>
    </row>
    <row r="64" spans="1:16384" s="8" customFormat="1" ht="15" hidden="1" customHeight="1">
      <c r="D64" s="692"/>
      <c r="E64" s="692"/>
      <c r="J64" s="693"/>
    </row>
    <row r="65" spans="4:10" ht="15" hidden="1" customHeight="1">
      <c r="I65" s="8"/>
      <c r="J65" s="693"/>
    </row>
    <row r="66" spans="4:10" s="8" customFormat="1" ht="15" hidden="1" customHeight="1">
      <c r="D66" s="692"/>
      <c r="E66" s="692"/>
      <c r="J66" s="693"/>
    </row>
    <row r="67" spans="4:10" s="8" customFormat="1" ht="15" hidden="1" customHeight="1">
      <c r="D67" s="692"/>
      <c r="E67" s="692"/>
      <c r="J67" s="693"/>
    </row>
    <row r="68" spans="4:10" s="8" customFormat="1" ht="15" hidden="1" customHeight="1">
      <c r="D68" s="692"/>
      <c r="E68" s="692"/>
      <c r="J68" s="693"/>
    </row>
    <row r="69" spans="4:10" s="8" customFormat="1" ht="15" hidden="1" customHeight="1">
      <c r="D69" s="692"/>
      <c r="E69" s="692"/>
      <c r="J69" s="693"/>
    </row>
    <row r="70" spans="4:10" s="8" customFormat="1" ht="15" hidden="1" customHeight="1">
      <c r="D70" s="692"/>
      <c r="E70" s="692"/>
    </row>
    <row r="71" spans="4:10" s="8" customFormat="1" ht="15" hidden="1" customHeight="1">
      <c r="D71" s="692"/>
      <c r="E71" s="692"/>
    </row>
    <row r="72" spans="4:10" s="8" customFormat="1" ht="15" hidden="1" customHeight="1">
      <c r="D72" s="692"/>
      <c r="E72" s="692"/>
    </row>
    <row r="73" spans="4:10" s="8" customFormat="1" ht="15" hidden="1" customHeight="1">
      <c r="D73" s="692"/>
      <c r="E73" s="692"/>
    </row>
    <row r="74" spans="4:10" s="8" customFormat="1" ht="15" hidden="1" customHeight="1">
      <c r="D74" s="692"/>
      <c r="E74" s="692"/>
    </row>
    <row r="75" spans="4:10" s="8" customFormat="1" ht="15" hidden="1" customHeight="1">
      <c r="D75" s="692"/>
      <c r="E75" s="692"/>
    </row>
    <row r="76" spans="4:10" s="8" customFormat="1" ht="15" hidden="1" customHeight="1">
      <c r="D76" s="692"/>
      <c r="E76" s="692"/>
    </row>
    <row r="77" spans="4:10" s="8" customFormat="1" ht="15" hidden="1" customHeight="1">
      <c r="D77" s="692"/>
      <c r="E77" s="692"/>
    </row>
    <row r="78" spans="4:10" s="8" customFormat="1" ht="15" hidden="1" customHeight="1">
      <c r="D78" s="692"/>
      <c r="E78" s="692"/>
    </row>
    <row r="79" spans="4:10" s="8" customFormat="1" ht="15" hidden="1" customHeight="1">
      <c r="D79" s="692"/>
      <c r="E79" s="692"/>
    </row>
    <row r="80" spans="4:10" s="8" customFormat="1" ht="15" hidden="1" customHeight="1">
      <c r="D80" s="692"/>
      <c r="E80" s="692"/>
    </row>
    <row r="81" spans="4:5" s="8" customFormat="1" ht="15" hidden="1" customHeight="1">
      <c r="D81" s="692"/>
      <c r="E81" s="692"/>
    </row>
    <row r="82" spans="4:5" s="8" customFormat="1" ht="15" hidden="1" customHeight="1">
      <c r="D82" s="692"/>
      <c r="E82" s="692"/>
    </row>
    <row r="83" spans="4:5" s="8" customFormat="1" ht="15" hidden="1" customHeight="1">
      <c r="D83" s="692"/>
      <c r="E83" s="692"/>
    </row>
    <row r="84" spans="4:5" s="8" customFormat="1" ht="15" hidden="1" customHeight="1">
      <c r="D84" s="692"/>
      <c r="E84" s="692"/>
    </row>
    <row r="85" spans="4:5" s="8" customFormat="1" ht="15" hidden="1" customHeight="1">
      <c r="D85" s="692"/>
      <c r="E85" s="692"/>
    </row>
    <row r="86" spans="4:5" s="8" customFormat="1" ht="15" hidden="1" customHeight="1">
      <c r="D86" s="692"/>
      <c r="E86" s="692"/>
    </row>
    <row r="87" spans="4:5" s="8" customFormat="1" ht="15" hidden="1" customHeight="1">
      <c r="D87" s="692"/>
      <c r="E87" s="692"/>
    </row>
    <row r="88" spans="4:5" s="8" customFormat="1" ht="15" hidden="1" customHeight="1">
      <c r="D88" s="692"/>
      <c r="E88" s="692"/>
    </row>
    <row r="89" spans="4:5" s="8" customFormat="1" ht="15" hidden="1" customHeight="1">
      <c r="D89" s="692"/>
      <c r="E89" s="692"/>
    </row>
    <row r="90" spans="4:5" s="8" customFormat="1" ht="15" hidden="1" customHeight="1">
      <c r="D90" s="692"/>
      <c r="E90" s="692"/>
    </row>
    <row r="91" spans="4:5" s="8" customFormat="1" ht="15" hidden="1" customHeight="1">
      <c r="D91" s="692"/>
      <c r="E91" s="692"/>
    </row>
    <row r="92" spans="4:5" s="8" customFormat="1" ht="15" hidden="1" customHeight="1">
      <c r="D92" s="692"/>
      <c r="E92" s="692"/>
    </row>
    <row r="93" spans="4:5" s="8" customFormat="1" ht="15" hidden="1" customHeight="1">
      <c r="D93" s="692"/>
      <c r="E93" s="692"/>
    </row>
    <row r="94" spans="4:5" s="8" customFormat="1" ht="15" hidden="1" customHeight="1">
      <c r="D94" s="692"/>
      <c r="E94" s="692"/>
    </row>
    <row r="95" spans="4:5" s="8" customFormat="1" ht="15" hidden="1" customHeight="1">
      <c r="D95" s="692"/>
      <c r="E95" s="692"/>
    </row>
    <row r="96" spans="4:5" s="8" customFormat="1" ht="15" hidden="1" customHeight="1">
      <c r="D96" s="692"/>
      <c r="E96" s="692"/>
    </row>
    <row r="97" spans="4:5" s="8" customFormat="1" ht="15" hidden="1" customHeight="1">
      <c r="D97" s="692"/>
      <c r="E97" s="692"/>
    </row>
    <row r="98" spans="4:5" s="8" customFormat="1" ht="15" hidden="1" customHeight="1">
      <c r="D98" s="692"/>
      <c r="E98" s="692"/>
    </row>
    <row r="99" spans="4:5" s="8" customFormat="1" ht="15" hidden="1" customHeight="1">
      <c r="D99" s="692"/>
      <c r="E99" s="692"/>
    </row>
    <row r="100" spans="4:5" s="8" customFormat="1" ht="15" hidden="1" customHeight="1">
      <c r="D100" s="692"/>
      <c r="E100" s="692"/>
    </row>
    <row r="101" spans="4:5" s="8" customFormat="1" ht="15" hidden="1" customHeight="1">
      <c r="D101" s="692"/>
      <c r="E101" s="692"/>
    </row>
    <row r="102" spans="4:5" s="8" customFormat="1" ht="15" hidden="1" customHeight="1">
      <c r="D102" s="692"/>
      <c r="E102" s="692"/>
    </row>
    <row r="103" spans="4:5" s="8" customFormat="1" ht="15" hidden="1" customHeight="1">
      <c r="D103" s="692"/>
      <c r="E103" s="692"/>
    </row>
    <row r="104" spans="4:5" s="8" customFormat="1" ht="15" hidden="1" customHeight="1">
      <c r="D104" s="692"/>
      <c r="E104" s="692"/>
    </row>
    <row r="105" spans="4:5" s="8" customFormat="1" ht="15" hidden="1" customHeight="1">
      <c r="D105" s="692"/>
      <c r="E105" s="692"/>
    </row>
    <row r="106" spans="4:5" s="8" customFormat="1" ht="15" hidden="1" customHeight="1">
      <c r="D106" s="692"/>
      <c r="E106" s="692"/>
    </row>
    <row r="107" spans="4:5" s="8" customFormat="1" ht="15" hidden="1" customHeight="1">
      <c r="D107" s="692"/>
      <c r="E107" s="692"/>
    </row>
    <row r="108" spans="4:5" s="8" customFormat="1" ht="15" hidden="1" customHeight="1">
      <c r="D108" s="692"/>
      <c r="E108" s="692"/>
    </row>
    <row r="109" spans="4:5" s="8" customFormat="1" ht="15" hidden="1" customHeight="1">
      <c r="D109" s="692"/>
      <c r="E109" s="692"/>
    </row>
    <row r="110" spans="4:5" s="8" customFormat="1" ht="15" hidden="1" customHeight="1">
      <c r="D110" s="692"/>
      <c r="E110" s="692"/>
    </row>
    <row r="111" spans="4:5" s="8" customFormat="1" ht="15" hidden="1" customHeight="1">
      <c r="D111" s="692"/>
      <c r="E111" s="692"/>
    </row>
    <row r="112" spans="4:5" s="8" customFormat="1" ht="15" hidden="1" customHeight="1">
      <c r="D112" s="692"/>
      <c r="E112" s="692"/>
    </row>
    <row r="113" spans="4:5" s="8" customFormat="1" ht="15" hidden="1" customHeight="1">
      <c r="D113" s="692"/>
      <c r="E113" s="692"/>
    </row>
    <row r="114" spans="4:5" s="8" customFormat="1" ht="15" hidden="1" customHeight="1">
      <c r="D114" s="692"/>
      <c r="E114" s="692"/>
    </row>
    <row r="115" spans="4:5" s="8" customFormat="1" ht="15" hidden="1" customHeight="1">
      <c r="D115" s="692"/>
      <c r="E115" s="692"/>
    </row>
    <row r="116" spans="4:5" s="8" customFormat="1" ht="15" hidden="1" customHeight="1">
      <c r="D116" s="692"/>
      <c r="E116" s="692"/>
    </row>
    <row r="117" spans="4:5" s="8" customFormat="1" ht="15" hidden="1" customHeight="1">
      <c r="D117" s="692"/>
      <c r="E117" s="692"/>
    </row>
    <row r="118" spans="4:5" s="8" customFormat="1" ht="15" hidden="1" customHeight="1">
      <c r="D118" s="692"/>
      <c r="E118" s="692"/>
    </row>
    <row r="119" spans="4:5" s="8" customFormat="1" ht="15" hidden="1" customHeight="1">
      <c r="D119" s="692"/>
      <c r="E119" s="692"/>
    </row>
    <row r="120" spans="4:5" s="8" customFormat="1" ht="15" hidden="1" customHeight="1">
      <c r="D120" s="692"/>
      <c r="E120" s="692"/>
    </row>
    <row r="121" spans="4:5" s="8" customFormat="1" ht="15" hidden="1" customHeight="1">
      <c r="D121" s="692"/>
      <c r="E121" s="692"/>
    </row>
    <row r="122" spans="4:5" s="8" customFormat="1" ht="15" hidden="1" customHeight="1">
      <c r="D122" s="692"/>
      <c r="E122" s="692"/>
    </row>
    <row r="123" spans="4:5" s="8" customFormat="1" ht="15" hidden="1" customHeight="1">
      <c r="D123" s="692"/>
      <c r="E123" s="692"/>
    </row>
    <row r="124" spans="4:5" s="8" customFormat="1" ht="15" hidden="1" customHeight="1">
      <c r="D124" s="692"/>
      <c r="E124" s="692"/>
    </row>
  </sheetData>
  <sheetProtection algorithmName="SHA-512" hashValue="kcJnMgJOGjp7lkYJgsBAm4heH1C4AjRoXWHDGITWcwPZSLgdaxw/IuBTXQNFWm7TsRtizMN2my521fU+yPupvQ==" saltValue="qFuCQPhpImu8kAotPvCF6w==" spinCount="100000" sheet="1" objects="1" scenarios="1"/>
  <conditionalFormatting sqref="F54">
    <cfRule type="containsErrors" dxfId="38" priority="12">
      <formula>ISERROR(F54)</formula>
    </cfRule>
  </conditionalFormatting>
  <conditionalFormatting sqref="G27:G29 H27:AJ27">
    <cfRule type="containsErrors" dxfId="37" priority="25">
      <formula>ISERROR(G27)</formula>
    </cfRule>
  </conditionalFormatting>
  <conditionalFormatting sqref="G32:G35 G40">
    <cfRule type="containsErrors" dxfId="36" priority="23">
      <formula>ISERROR(G32)</formula>
    </cfRule>
  </conditionalFormatting>
  <conditionalFormatting sqref="H32:AI35 H40:AI40">
    <cfRule type="containsErrors" dxfId="35" priority="22">
      <formula>ISERROR(H32)</formula>
    </cfRule>
  </conditionalFormatting>
  <conditionalFormatting sqref="AJ32:AJ35 AJ40">
    <cfRule type="containsErrors" dxfId="34" priority="21">
      <formula>ISERROR(AJ32)</formula>
    </cfRule>
  </conditionalFormatting>
  <conditionalFormatting sqref="F47:F49">
    <cfRule type="containsErrors" dxfId="33" priority="20">
      <formula>ISERROR(F47)</formula>
    </cfRule>
  </conditionalFormatting>
  <conditionalFormatting sqref="F52">
    <cfRule type="cellIs" dxfId="32" priority="11" operator="lessThan">
      <formula>(INDEX($G$32:$AJ$32,MATCH($E$18,$G$31:$AJ$31)))</formula>
    </cfRule>
    <cfRule type="containsErrors" dxfId="31" priority="18">
      <formula>ISERROR(F52)</formula>
    </cfRule>
  </conditionalFormatting>
  <conditionalFormatting sqref="F53">
    <cfRule type="cellIs" dxfId="30" priority="10" operator="lessThan">
      <formula>(INDEX($G$33:$AJ$33,MATCH($E$18,$G$31:$AJ$31)))</formula>
    </cfRule>
    <cfRule type="containsErrors" dxfId="29" priority="16">
      <formula>ISERROR(F53)</formula>
    </cfRule>
  </conditionalFormatting>
  <conditionalFormatting sqref="H28:AJ28">
    <cfRule type="containsErrors" dxfId="28" priority="14">
      <formula>ISERROR(H28)</formula>
    </cfRule>
  </conditionalFormatting>
  <conditionalFormatting sqref="H29:AJ29">
    <cfRule type="containsErrors" dxfId="27" priority="13">
      <formula>ISERROR(H29)</formula>
    </cfRule>
  </conditionalFormatting>
  <conditionalFormatting sqref="G42:AJ44">
    <cfRule type="containsErrors" dxfId="26" priority="1">
      <formula>ISERROR(G42)</formula>
    </cfRule>
  </conditionalFormatting>
  <conditionalFormatting sqref="G37:AJ39">
    <cfRule type="containsErrors" dxfId="25" priority="4">
      <formula>ISERROR(G37)</formula>
    </cfRule>
  </conditionalFormatting>
  <pageMargins left="0.7" right="0.7" top="0.78740157499999996" bottom="0.78740157499999996" header="0.3" footer="0.3"/>
  <pageSetup paperSize="9" scale="21" orientation="landscape" r:id="rId1"/>
  <cellWatches>
    <cellWatch r="F22"/>
  </cellWatch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3" id="{2FA0BF77-7BE5-4FBF-B726-C2616F43BE6B}">
            <xm:f>Info!$C$23="Specifický cíl 1.1"</xm:f>
            <x14:dxf>
              <fill>
                <patternFill>
                  <bgColor theme="0"/>
                </patternFill>
              </fill>
            </x14:dxf>
          </x14:cfRule>
          <xm:sqref>F47</xm:sqref>
        </x14:conditionalFormatting>
        <x14:conditionalFormatting xmlns:xm="http://schemas.microsoft.com/office/excel/2006/main">
          <x14:cfRule type="expression" priority="72" id="{0808082B-392C-4BD2-82F0-E1369D40DA9D}">
            <xm:f>Info!$C$23="Specifický cíl 1.2"</xm:f>
            <x14:dxf>
              <fill>
                <patternFill>
                  <bgColor theme="0"/>
                </patternFill>
              </fill>
            </x14:dxf>
          </x14:cfRule>
          <xm:sqref>F48</xm:sqref>
        </x14:conditionalFormatting>
        <x14:conditionalFormatting xmlns:xm="http://schemas.microsoft.com/office/excel/2006/main">
          <x14:cfRule type="expression" priority="19" id="{ADE06D2E-8296-40AF-8238-6825A8514294}">
            <xm:f>Info!$C$23="Specifický cíl 1.1"</xm:f>
            <x14:dxf>
              <fill>
                <patternFill>
                  <bgColor theme="0"/>
                </patternFill>
              </fill>
            </x14:dxf>
          </x14:cfRule>
          <xm:sqref>F52</xm:sqref>
        </x14:conditionalFormatting>
        <x14:conditionalFormatting xmlns:xm="http://schemas.microsoft.com/office/excel/2006/main">
          <x14:cfRule type="expression" priority="17" id="{7A39F4EE-7298-4257-8A2A-72CB00EAA430}">
            <xm:f>Info!$C$23="Specifický cíl 1.1"</xm:f>
            <x14:dxf>
              <fill>
                <patternFill>
                  <bgColor theme="0"/>
                </patternFill>
              </fill>
            </x14:dxf>
          </x14:cfRule>
          <xm:sqref>F53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0.249977111117893"/>
  </sheetPr>
  <dimension ref="A1:T38"/>
  <sheetViews>
    <sheetView zoomScale="85" zoomScaleNormal="85" workbookViewId="0">
      <selection activeCell="F3" sqref="F3"/>
    </sheetView>
  </sheetViews>
  <sheetFormatPr defaultColWidth="0" defaultRowHeight="14.4" zeroHeight="1"/>
  <cols>
    <col min="1" max="1" width="5.88671875" customWidth="1"/>
    <col min="2" max="2" width="5.44140625" customWidth="1"/>
    <col min="3" max="3" width="30.6640625" customWidth="1"/>
    <col min="4" max="4" width="9.109375" customWidth="1"/>
    <col min="5" max="5" width="18.6640625" customWidth="1"/>
    <col min="6" max="6" width="16" customWidth="1"/>
    <col min="7" max="7" width="18" customWidth="1"/>
    <col min="8" max="8" width="16.109375" customWidth="1"/>
    <col min="9" max="14" width="12.6640625" customWidth="1"/>
    <col min="15" max="15" width="9.109375" style="8" customWidth="1"/>
    <col min="16" max="17" width="9.109375" style="187" hidden="1" customWidth="1"/>
    <col min="18" max="18" width="18" style="724" hidden="1" customWidth="1"/>
    <col min="19" max="19" width="11.88671875" style="724" hidden="1" customWidth="1"/>
    <col min="20" max="16384" width="9.109375" style="724" hidden="1"/>
  </cols>
  <sheetData>
    <row r="1" spans="1:20" s="51" customFormat="1" ht="18">
      <c r="A1" s="2"/>
      <c r="B1" s="361" t="s">
        <v>222</v>
      </c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728"/>
      <c r="P1" s="8"/>
      <c r="Q1" s="8"/>
    </row>
    <row r="2" spans="1:20" s="8" customFormat="1">
      <c r="A2" s="1"/>
      <c r="B2" s="26" t="s">
        <v>334</v>
      </c>
      <c r="C2" s="2"/>
      <c r="D2" s="121">
        <f>'Výstupy pro SFŽP'!C19</f>
        <v>2024</v>
      </c>
      <c r="E2" s="1"/>
      <c r="F2" s="1"/>
      <c r="G2" s="1"/>
      <c r="H2" s="1"/>
      <c r="I2" s="1"/>
      <c r="J2" s="1"/>
      <c r="K2" s="1"/>
      <c r="L2" s="1"/>
      <c r="M2" s="1"/>
      <c r="N2" s="1"/>
    </row>
    <row r="3" spans="1:20" s="8" customFormat="1">
      <c r="A3" s="1"/>
      <c r="B3" s="7" t="s">
        <v>227</v>
      </c>
      <c r="C3" s="3"/>
      <c r="D3" s="1"/>
      <c r="E3" s="545" t="str">
        <f>IF(Info!$C$9=0,"-",Info!$C$9)</f>
        <v>Obec Královice</v>
      </c>
      <c r="F3" s="1"/>
      <c r="G3" s="3"/>
      <c r="H3" s="3"/>
      <c r="I3" s="3"/>
      <c r="J3" s="1"/>
      <c r="K3" s="1"/>
      <c r="L3" s="1"/>
      <c r="M3" s="1"/>
      <c r="N3" s="1"/>
    </row>
    <row r="4" spans="1:20" s="8" customForma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0" s="187" customFormat="1" ht="28.5" customHeight="1">
      <c r="A5" s="1"/>
      <c r="B5" s="2" t="s">
        <v>226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8"/>
    </row>
    <row r="6" spans="1:20" s="187" customFormat="1">
      <c r="A6" s="1"/>
      <c r="B6" s="2" t="s">
        <v>337</v>
      </c>
      <c r="C6" s="1"/>
      <c r="D6" s="1"/>
      <c r="E6" s="797">
        <v>43846</v>
      </c>
      <c r="F6" s="1"/>
      <c r="G6" s="1"/>
      <c r="H6" s="1"/>
      <c r="I6" s="1"/>
      <c r="J6" s="1"/>
      <c r="K6" s="1"/>
      <c r="L6" s="1"/>
      <c r="M6" s="1"/>
      <c r="N6" s="1"/>
      <c r="O6" s="8"/>
    </row>
    <row r="7" spans="1:20" s="187" customFormat="1">
      <c r="A7" s="1"/>
      <c r="B7" s="2" t="s">
        <v>338</v>
      </c>
      <c r="C7" s="1"/>
      <c r="D7" s="1"/>
      <c r="E7" s="797">
        <v>44895</v>
      </c>
      <c r="F7" s="1"/>
      <c r="G7" s="7" t="s">
        <v>350</v>
      </c>
      <c r="H7" s="1"/>
      <c r="I7" s="1"/>
      <c r="J7" s="1" t="s">
        <v>351</v>
      </c>
      <c r="K7" s="1"/>
      <c r="L7" s="1"/>
      <c r="M7" s="1"/>
      <c r="N7" s="1"/>
      <c r="O7" s="8"/>
    </row>
    <row r="8" spans="1:20" s="187" customFormat="1" ht="15" thickBot="1">
      <c r="A8" s="1"/>
      <c r="B8" s="2"/>
      <c r="C8" s="1"/>
      <c r="D8" s="1"/>
      <c r="E8" s="15"/>
      <c r="F8" s="1"/>
      <c r="G8" s="1"/>
      <c r="H8" s="1"/>
      <c r="I8" s="1"/>
      <c r="J8" s="1"/>
      <c r="K8" s="1"/>
      <c r="L8" s="1"/>
      <c r="M8" s="1"/>
      <c r="N8" s="1"/>
      <c r="O8" s="8"/>
    </row>
    <row r="9" spans="1:20">
      <c r="A9" s="1"/>
      <c r="B9" s="872" t="s">
        <v>126</v>
      </c>
      <c r="C9" s="874" t="s">
        <v>127</v>
      </c>
      <c r="D9" s="870" t="s">
        <v>128</v>
      </c>
      <c r="E9" s="870" t="s">
        <v>139</v>
      </c>
      <c r="F9" s="870" t="s">
        <v>129</v>
      </c>
      <c r="G9" s="870" t="s">
        <v>140</v>
      </c>
      <c r="H9" s="870" t="s">
        <v>130</v>
      </c>
      <c r="I9" s="864" t="s">
        <v>228</v>
      </c>
      <c r="J9" s="865"/>
      <c r="K9" s="865"/>
      <c r="L9" s="865"/>
      <c r="M9" s="865"/>
      <c r="N9" s="866"/>
    </row>
    <row r="10" spans="1:20">
      <c r="A10" s="1"/>
      <c r="B10" s="873"/>
      <c r="C10" s="875"/>
      <c r="D10" s="871"/>
      <c r="E10" s="871"/>
      <c r="F10" s="871"/>
      <c r="G10" s="871"/>
      <c r="H10" s="876"/>
      <c r="I10" s="867"/>
      <c r="J10" s="868"/>
      <c r="K10" s="868"/>
      <c r="L10" s="868"/>
      <c r="M10" s="868"/>
      <c r="N10" s="869"/>
    </row>
    <row r="11" spans="1:20">
      <c r="A11" s="1"/>
      <c r="B11" s="873"/>
      <c r="C11" s="875"/>
      <c r="D11" s="871"/>
      <c r="E11" s="871"/>
      <c r="F11" s="871"/>
      <c r="G11" s="871"/>
      <c r="H11" s="876"/>
      <c r="I11" s="879">
        <f>Info!$C$17</f>
        <v>2024</v>
      </c>
      <c r="J11" s="877">
        <f>I11+1</f>
        <v>2025</v>
      </c>
      <c r="K11" s="877">
        <f>J11+1</f>
        <v>2026</v>
      </c>
      <c r="L11" s="877">
        <f>K11+1</f>
        <v>2027</v>
      </c>
      <c r="M11" s="877">
        <f>L11+1</f>
        <v>2028</v>
      </c>
      <c r="N11" s="435">
        <f>M11+1</f>
        <v>2029</v>
      </c>
    </row>
    <row r="12" spans="1:20">
      <c r="A12" s="1"/>
      <c r="B12" s="873"/>
      <c r="C12" s="875"/>
      <c r="D12" s="871"/>
      <c r="E12" s="871"/>
      <c r="F12" s="871"/>
      <c r="G12" s="871"/>
      <c r="H12" s="876"/>
      <c r="I12" s="880"/>
      <c r="J12" s="878"/>
      <c r="K12" s="878"/>
      <c r="L12" s="878"/>
      <c r="M12" s="878"/>
      <c r="N12" s="436" t="s">
        <v>223</v>
      </c>
    </row>
    <row r="13" spans="1:20" ht="52.5" customHeight="1" thickBot="1">
      <c r="A13" s="1"/>
      <c r="B13" s="873"/>
      <c r="C13" s="875"/>
      <c r="D13" s="871"/>
      <c r="E13" s="871"/>
      <c r="F13" s="871"/>
      <c r="G13" s="871"/>
      <c r="H13" s="871"/>
      <c r="I13" s="880"/>
      <c r="J13" s="878"/>
      <c r="K13" s="878"/>
      <c r="L13" s="878"/>
      <c r="M13" s="878"/>
      <c r="N13" s="436">
        <f>N11+4</f>
        <v>2033</v>
      </c>
    </row>
    <row r="14" spans="1:20" ht="15" thickBot="1">
      <c r="A14" s="1"/>
      <c r="B14" s="437">
        <v>1</v>
      </c>
      <c r="C14" s="438">
        <v>2</v>
      </c>
      <c r="D14" s="438"/>
      <c r="E14" s="438">
        <v>3</v>
      </c>
      <c r="F14" s="438">
        <v>4</v>
      </c>
      <c r="G14" s="438">
        <v>5</v>
      </c>
      <c r="H14" s="438">
        <v>6</v>
      </c>
      <c r="I14" s="438">
        <v>7</v>
      </c>
      <c r="J14" s="438">
        <v>8</v>
      </c>
      <c r="K14" s="438">
        <v>9</v>
      </c>
      <c r="L14" s="438">
        <v>10</v>
      </c>
      <c r="M14" s="438">
        <v>11</v>
      </c>
      <c r="N14" s="439">
        <v>12</v>
      </c>
    </row>
    <row r="15" spans="1:20">
      <c r="A15" s="1"/>
      <c r="B15" s="109">
        <v>2</v>
      </c>
      <c r="C15" s="860" t="s">
        <v>131</v>
      </c>
      <c r="D15" s="450" t="s">
        <v>135</v>
      </c>
      <c r="E15" s="861">
        <f>IF(Info!$C$27="ANO",(Výpočty!J82+Výpočty!J83+Výpočty!J84)/1000,(Výpočty!I82+Výpočty!I83+Výpočty!I84)/1000)</f>
        <v>0</v>
      </c>
      <c r="F15" s="853"/>
      <c r="G15" s="863">
        <f>(R16/100)*(100-(F15))</f>
        <v>36.666666666666664</v>
      </c>
      <c r="H15" s="853"/>
      <c r="I15" s="783"/>
      <c r="J15" s="783"/>
      <c r="K15" s="783"/>
      <c r="L15" s="783"/>
      <c r="M15" s="783"/>
      <c r="N15" s="784"/>
    </row>
    <row r="16" spans="1:20">
      <c r="A16" s="1"/>
      <c r="B16" s="110">
        <v>3</v>
      </c>
      <c r="C16" s="850"/>
      <c r="D16" s="451" t="s">
        <v>225</v>
      </c>
      <c r="E16" s="852"/>
      <c r="F16" s="854"/>
      <c r="G16" s="858"/>
      <c r="H16" s="854"/>
      <c r="I16" s="785"/>
      <c r="J16" s="786"/>
      <c r="K16" s="786"/>
      <c r="L16" s="786"/>
      <c r="M16" s="786"/>
      <c r="N16" s="787"/>
      <c r="R16" s="848">
        <f>AVERAGE('Základní vstupní data'!H19:H21)</f>
        <v>36.666666666666664</v>
      </c>
      <c r="S16" s="729"/>
      <c r="T16" s="730"/>
    </row>
    <row r="17" spans="1:18">
      <c r="A17" s="1"/>
      <c r="B17" s="110">
        <v>4</v>
      </c>
      <c r="C17" s="849" t="s">
        <v>132</v>
      </c>
      <c r="D17" s="452" t="s">
        <v>135</v>
      </c>
      <c r="E17" s="851">
        <f>IF(Info!$C$27="ANO",(Výpočty!J79+Výpočty!J80+Výpočty!J81)/1000,(Výpočty!I79+Výpočty!I80+Výpočty!I81)/1000)</f>
        <v>0</v>
      </c>
      <c r="F17" s="853"/>
      <c r="G17" s="862">
        <f>(R18/100)*(100-(F17))</f>
        <v>36.666666666666664</v>
      </c>
      <c r="H17" s="853"/>
      <c r="I17" s="788"/>
      <c r="J17" s="789"/>
      <c r="K17" s="789"/>
      <c r="L17" s="789"/>
      <c r="M17" s="789"/>
      <c r="N17" s="790"/>
      <c r="R17" s="848"/>
    </row>
    <row r="18" spans="1:18">
      <c r="A18" s="1"/>
      <c r="B18" s="110">
        <v>5</v>
      </c>
      <c r="C18" s="850"/>
      <c r="D18" s="451" t="s">
        <v>225</v>
      </c>
      <c r="E18" s="852"/>
      <c r="F18" s="854"/>
      <c r="G18" s="858"/>
      <c r="H18" s="854"/>
      <c r="I18" s="785"/>
      <c r="J18" s="786"/>
      <c r="K18" s="786"/>
      <c r="L18" s="786"/>
      <c r="M18" s="786"/>
      <c r="N18" s="787"/>
      <c r="R18" s="848">
        <f>AVERAGE('Základní vstupní data'!H16:H18)</f>
        <v>36.666666666666664</v>
      </c>
    </row>
    <row r="19" spans="1:18">
      <c r="A19" s="1"/>
      <c r="B19" s="110">
        <v>6</v>
      </c>
      <c r="C19" s="849" t="s">
        <v>133</v>
      </c>
      <c r="D19" s="452" t="s">
        <v>135</v>
      </c>
      <c r="E19" s="851">
        <f>IF(Info!$C$27="ANO",(Výpočty!J91+Výpočty!J92+Výpočty!J93)/1000,(Výpočty!I91+Výpočty!I92+Výpočty!I93)/1000)</f>
        <v>25.341747958799996</v>
      </c>
      <c r="F19" s="853">
        <v>0</v>
      </c>
      <c r="G19" s="858">
        <f>(R20/100)*(100-(F19))</f>
        <v>43.333333333333336</v>
      </c>
      <c r="H19" s="853">
        <v>2.2370000000000001</v>
      </c>
      <c r="I19" s="788">
        <f>'Výstupy pro SFŽP'!F48/10/1000*0.5745</f>
        <v>0.1244852707852611</v>
      </c>
      <c r="J19" s="789">
        <f>'Výstupy pro SFŽP'!F48/10/1000*0.5745</f>
        <v>0.1244852707852611</v>
      </c>
      <c r="K19" s="789">
        <f>'Výstupy pro SFŽP'!F48/10/1000*0.5745</f>
        <v>0.1244852707852611</v>
      </c>
      <c r="L19" s="789">
        <f>'Výstupy pro SFŽP'!F48/10/1000*0.5745</f>
        <v>0.1244852707852611</v>
      </c>
      <c r="M19" s="789">
        <f>'Výstupy pro SFŽP'!F48/10/1000*0.5745</f>
        <v>0.1244852707852611</v>
      </c>
      <c r="N19" s="790">
        <f>'Výstupy pro SFŽP'!F48/10/1000*0.5745*5</f>
        <v>0.62242635392630552</v>
      </c>
      <c r="R19" s="848"/>
    </row>
    <row r="20" spans="1:18">
      <c r="A20" s="1"/>
      <c r="B20" s="110">
        <v>7</v>
      </c>
      <c r="C20" s="850"/>
      <c r="D20" s="451" t="s">
        <v>225</v>
      </c>
      <c r="E20" s="852"/>
      <c r="F20" s="854"/>
      <c r="G20" s="858"/>
      <c r="H20" s="854"/>
      <c r="I20" s="785">
        <v>0</v>
      </c>
      <c r="J20" s="786">
        <v>0</v>
      </c>
      <c r="K20" s="786">
        <v>0</v>
      </c>
      <c r="L20" s="786">
        <v>0</v>
      </c>
      <c r="M20" s="786">
        <v>0</v>
      </c>
      <c r="N20" s="787">
        <v>0</v>
      </c>
      <c r="R20" s="848">
        <f>AVERAGE('Základní vstupní data'!H28:H30)</f>
        <v>43.333333333333336</v>
      </c>
    </row>
    <row r="21" spans="1:18">
      <c r="A21" s="1"/>
      <c r="B21" s="110">
        <v>8</v>
      </c>
      <c r="C21" s="849" t="s">
        <v>134</v>
      </c>
      <c r="D21" s="453" t="s">
        <v>135</v>
      </c>
      <c r="E21" s="851">
        <f>IF(Info!$C$27="ANO",(Výpočty!J88+Výpočty!J89+Výpočty!J90)/1000,(Výpočty!I88+Výpočty!I89+Výpočty!I90)/1000)</f>
        <v>18.768736929600003</v>
      </c>
      <c r="F21" s="853">
        <v>0</v>
      </c>
      <c r="G21" s="858">
        <f>(R22/100)*(100-(F21))</f>
        <v>43.333333333333336</v>
      </c>
      <c r="H21" s="853">
        <v>0</v>
      </c>
      <c r="I21" s="788">
        <f>'Výstupy pro SFŽP'!$F$48/10/1000*0.4255</f>
        <v>9.2199273662538897E-2</v>
      </c>
      <c r="J21" s="789">
        <f>'Výstupy pro SFŽP'!$F$48/10/1000*0.4255</f>
        <v>9.2199273662538897E-2</v>
      </c>
      <c r="K21" s="789">
        <f>'Výstupy pro SFŽP'!$F$48/10/1000*0.4255</f>
        <v>9.2199273662538897E-2</v>
      </c>
      <c r="L21" s="789">
        <f>'Výstupy pro SFŽP'!$F$48/10/1000*0.4255</f>
        <v>9.2199273662538897E-2</v>
      </c>
      <c r="M21" s="789">
        <f>'Výstupy pro SFŽP'!$F$48/10/1000*0.4255</f>
        <v>9.2199273662538897E-2</v>
      </c>
      <c r="N21" s="790">
        <f>'Výstupy pro SFŽP'!$F$48/10/1000*0.4255*5</f>
        <v>0.46099636831269447</v>
      </c>
      <c r="R21" s="848"/>
    </row>
    <row r="22" spans="1:18" ht="15" thickBot="1">
      <c r="A22" s="1"/>
      <c r="B22" s="111">
        <v>9</v>
      </c>
      <c r="C22" s="855"/>
      <c r="D22" s="456" t="s">
        <v>225</v>
      </c>
      <c r="E22" s="856"/>
      <c r="F22" s="857"/>
      <c r="G22" s="859"/>
      <c r="H22" s="857"/>
      <c r="I22" s="791">
        <v>0</v>
      </c>
      <c r="J22" s="792">
        <v>0</v>
      </c>
      <c r="K22" s="792">
        <v>0</v>
      </c>
      <c r="L22" s="792">
        <v>0</v>
      </c>
      <c r="M22" s="792">
        <v>0</v>
      </c>
      <c r="N22" s="793">
        <v>0</v>
      </c>
      <c r="R22" s="848">
        <f>AVERAGE('Základní vstupní data'!H25:H27)</f>
        <v>43.333333333333336</v>
      </c>
    </row>
    <row r="23" spans="1:18" s="731" customFormat="1">
      <c r="A23" s="2"/>
      <c r="B23" s="454">
        <v>10</v>
      </c>
      <c r="C23" s="455" t="s">
        <v>136</v>
      </c>
      <c r="D23" s="455"/>
      <c r="E23" s="440">
        <f>E15+E17</f>
        <v>0</v>
      </c>
      <c r="F23" s="881"/>
      <c r="G23" s="882"/>
      <c r="H23" s="440">
        <f>H15+H17</f>
        <v>0</v>
      </c>
      <c r="I23" s="440">
        <f>I15+I16+I17+I18</f>
        <v>0</v>
      </c>
      <c r="J23" s="440">
        <f t="shared" ref="J23:N23" si="0">J15+J16+J17+J18</f>
        <v>0</v>
      </c>
      <c r="K23" s="440">
        <f t="shared" si="0"/>
        <v>0</v>
      </c>
      <c r="L23" s="440">
        <f t="shared" si="0"/>
        <v>0</v>
      </c>
      <c r="M23" s="440">
        <f t="shared" si="0"/>
        <v>0</v>
      </c>
      <c r="N23" s="441">
        <f t="shared" si="0"/>
        <v>0</v>
      </c>
      <c r="O23" s="15"/>
      <c r="P23" s="188"/>
      <c r="Q23" s="188"/>
      <c r="R23" s="848"/>
    </row>
    <row r="24" spans="1:18" s="731" customFormat="1" ht="15" thickBot="1">
      <c r="A24" s="2"/>
      <c r="B24" s="442">
        <v>11</v>
      </c>
      <c r="C24" s="443" t="s">
        <v>137</v>
      </c>
      <c r="D24" s="443"/>
      <c r="E24" s="444">
        <f>E19+E21</f>
        <v>44.110484888399995</v>
      </c>
      <c r="F24" s="883"/>
      <c r="G24" s="884"/>
      <c r="H24" s="444">
        <f>H19+H21</f>
        <v>2.2370000000000001</v>
      </c>
      <c r="I24" s="444">
        <f>I19+I20+I21+I22</f>
        <v>0.2166845444478</v>
      </c>
      <c r="J24" s="444">
        <f t="shared" ref="J24:N24" si="1">J19+J20+J21+J22</f>
        <v>0.2166845444478</v>
      </c>
      <c r="K24" s="444">
        <f t="shared" si="1"/>
        <v>0.2166845444478</v>
      </c>
      <c r="L24" s="444">
        <f t="shared" si="1"/>
        <v>0.2166845444478</v>
      </c>
      <c r="M24" s="444">
        <f t="shared" si="1"/>
        <v>0.2166845444478</v>
      </c>
      <c r="N24" s="445">
        <f t="shared" si="1"/>
        <v>1.083422722239</v>
      </c>
      <c r="O24" s="15"/>
      <c r="P24" s="188"/>
      <c r="Q24" s="188"/>
      <c r="R24" s="732"/>
    </row>
    <row r="25" spans="1:18" s="731" customFormat="1" ht="15" thickBot="1">
      <c r="A25" s="2"/>
      <c r="B25" s="446">
        <v>12</v>
      </c>
      <c r="C25" s="447" t="s">
        <v>138</v>
      </c>
      <c r="D25" s="447"/>
      <c r="E25" s="448">
        <f>E23+E24</f>
        <v>44.110484888399995</v>
      </c>
      <c r="F25" s="885"/>
      <c r="G25" s="886"/>
      <c r="H25" s="448">
        <f>H23+H24</f>
        <v>2.2370000000000001</v>
      </c>
      <c r="I25" s="448">
        <f>I23+I24</f>
        <v>0.2166845444478</v>
      </c>
      <c r="J25" s="448">
        <f t="shared" ref="J25:N25" si="2">J23+J24</f>
        <v>0.2166845444478</v>
      </c>
      <c r="K25" s="448">
        <f t="shared" si="2"/>
        <v>0.2166845444478</v>
      </c>
      <c r="L25" s="448">
        <f t="shared" si="2"/>
        <v>0.2166845444478</v>
      </c>
      <c r="M25" s="448">
        <f t="shared" si="2"/>
        <v>0.2166845444478</v>
      </c>
      <c r="N25" s="449">
        <f t="shared" si="2"/>
        <v>1.083422722239</v>
      </c>
      <c r="O25" s="15"/>
      <c r="P25" s="188"/>
      <c r="Q25" s="188"/>
    </row>
    <row r="26" spans="1:18" s="188" customFormat="1" ht="15" thickBot="1">
      <c r="A26" s="2"/>
      <c r="B26" s="446">
        <v>13</v>
      </c>
      <c r="C26" s="887" t="s">
        <v>224</v>
      </c>
      <c r="D26" s="888"/>
      <c r="E26" s="888"/>
      <c r="F26" s="888"/>
      <c r="G26" s="888"/>
      <c r="H26" s="889"/>
      <c r="I26" s="448">
        <f>I15+I17+I19+I21</f>
        <v>0.2166845444478</v>
      </c>
      <c r="J26" s="448">
        <f t="shared" ref="J26:N26" si="3">J15+J17+J19+J21</f>
        <v>0.2166845444478</v>
      </c>
      <c r="K26" s="448">
        <f t="shared" si="3"/>
        <v>0.2166845444478</v>
      </c>
      <c r="L26" s="448">
        <f t="shared" si="3"/>
        <v>0.2166845444478</v>
      </c>
      <c r="M26" s="448">
        <f t="shared" si="3"/>
        <v>0.2166845444478</v>
      </c>
      <c r="N26" s="449">
        <f t="shared" si="3"/>
        <v>1.083422722239</v>
      </c>
      <c r="O26" s="15"/>
    </row>
    <row r="27" spans="1:18" s="188" customFormat="1" ht="15" thickBot="1">
      <c r="A27" s="2"/>
      <c r="B27" s="111">
        <v>14</v>
      </c>
      <c r="C27" s="887" t="s">
        <v>232</v>
      </c>
      <c r="D27" s="888"/>
      <c r="E27" s="888"/>
      <c r="F27" s="888"/>
      <c r="G27" s="888"/>
      <c r="H27" s="889"/>
      <c r="I27" s="112">
        <f>I16+I18+I20+I22</f>
        <v>0</v>
      </c>
      <c r="J27" s="112">
        <f t="shared" ref="J27:N27" si="4">J16+J18+J20+J22</f>
        <v>0</v>
      </c>
      <c r="K27" s="112">
        <f t="shared" si="4"/>
        <v>0</v>
      </c>
      <c r="L27" s="112">
        <f t="shared" si="4"/>
        <v>0</v>
      </c>
      <c r="M27" s="112">
        <f t="shared" si="4"/>
        <v>0</v>
      </c>
      <c r="N27" s="113">
        <f t="shared" si="4"/>
        <v>0</v>
      </c>
      <c r="O27" s="15"/>
    </row>
    <row r="28" spans="1:18" s="187" customForma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8"/>
    </row>
    <row r="29" spans="1:18" s="187" customFormat="1">
      <c r="A29" s="1"/>
      <c r="B29" s="1" t="s">
        <v>231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8"/>
    </row>
    <row r="30" spans="1:18" s="187" customFormat="1">
      <c r="A30" s="1"/>
      <c r="B30" s="1" t="s">
        <v>230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8"/>
    </row>
    <row r="31" spans="1:18" s="187" customFormat="1">
      <c r="A31" s="1"/>
      <c r="B31" s="1" t="s">
        <v>229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8"/>
    </row>
    <row r="32" spans="1:18" s="187" customForma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8"/>
    </row>
    <row r="33" spans="1:15" s="187" customFormat="1" hidden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8"/>
    </row>
    <row r="34" spans="1:15" s="187" customFormat="1" hidden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8"/>
    </row>
    <row r="35" spans="1:15" s="187" customFormat="1" hidden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8"/>
    </row>
    <row r="36" spans="1:15" s="187" customFormat="1" hidden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8"/>
    </row>
    <row r="37" spans="1:15" s="187" customFormat="1" hidden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8"/>
    </row>
    <row r="38" spans="1:15" s="187" customFormat="1" hidden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8"/>
    </row>
  </sheetData>
  <sheetProtection algorithmName="SHA-512" hashValue="+BgsdQuP78qtOgnOm9XSSCKiHvnHL/h29IPDf5ocQlRb8gtHJ7Fu6D8Hj+eNebXd5wRpA+tLp0zdjT6szZ8vTA==" saltValue="Wrgt8Cv8/SSb/uHWJpnUfw==" spinCount="100000" sheet="1" objects="1" scenarios="1"/>
  <protectedRanges>
    <protectedRange password="868B" sqref="F15:F22" name="Oblast1_1"/>
  </protectedRanges>
  <mergeCells count="42">
    <mergeCell ref="F23:G23"/>
    <mergeCell ref="F24:G24"/>
    <mergeCell ref="F25:G25"/>
    <mergeCell ref="C27:H27"/>
    <mergeCell ref="C26:H26"/>
    <mergeCell ref="I9:N10"/>
    <mergeCell ref="G9:G13"/>
    <mergeCell ref="B9:B13"/>
    <mergeCell ref="C9:C13"/>
    <mergeCell ref="E9:E13"/>
    <mergeCell ref="F9:F13"/>
    <mergeCell ref="H9:H13"/>
    <mergeCell ref="D9:D13"/>
    <mergeCell ref="M11:M13"/>
    <mergeCell ref="L11:L13"/>
    <mergeCell ref="K11:K13"/>
    <mergeCell ref="J11:J13"/>
    <mergeCell ref="I11:I13"/>
    <mergeCell ref="F15:F16"/>
    <mergeCell ref="H15:H16"/>
    <mergeCell ref="C17:C18"/>
    <mergeCell ref="E17:E18"/>
    <mergeCell ref="F17:F18"/>
    <mergeCell ref="H17:H18"/>
    <mergeCell ref="G17:G18"/>
    <mergeCell ref="G15:G16"/>
    <mergeCell ref="R16:R17"/>
    <mergeCell ref="R18:R19"/>
    <mergeCell ref="R20:R21"/>
    <mergeCell ref="R22:R23"/>
    <mergeCell ref="C19:C20"/>
    <mergeCell ref="E19:E20"/>
    <mergeCell ref="F19:F20"/>
    <mergeCell ref="H19:H20"/>
    <mergeCell ref="C21:C22"/>
    <mergeCell ref="E21:E22"/>
    <mergeCell ref="F21:F22"/>
    <mergeCell ref="H21:H22"/>
    <mergeCell ref="G21:G22"/>
    <mergeCell ref="G19:G20"/>
    <mergeCell ref="C15:C16"/>
    <mergeCell ref="E15:E16"/>
  </mergeCells>
  <pageMargins left="0.7" right="0.7" top="0.78740157499999996" bottom="0.78740157499999996" header="0.3" footer="0.3"/>
  <pageSetup paperSize="9" scale="40" orientation="portrait" r:id="rId1"/>
  <headerFooter>
    <oddHeader>&amp;L&amp;"-,Tučné"&amp;9Nástroj pro výpočet udržitelnosti projektů Prioritní osy 1 Operačního programu Životní prostředí 2014 - 2020</oddHeader>
    <oddFooter>&amp;L&amp;"-,Tučné"&amp;9List "Návrh PFO"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F3ACF0A5-7906-41ED-8F1B-3F803B607364}">
            <xm:f>Info!$C$23:$J$23="Specifický cíl 1.2 (pitná voda)"</xm:f>
            <x14:dxf>
              <fill>
                <patternFill>
                  <bgColor rgb="FFFFFF00"/>
                </patternFill>
              </fill>
            </x14:dxf>
          </x14:cfRule>
          <xm:sqref>I15:N18</xm:sqref>
        </x14:conditionalFormatting>
        <x14:conditionalFormatting xmlns:xm="http://schemas.microsoft.com/office/excel/2006/main">
          <x14:cfRule type="expression" priority="13" id="{8800B3F3-2931-4DF2-9FE0-73F9CA5EF741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4" id="{E885BE84-728A-4FBA-869D-69E5085DDF24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m:sqref>I15:N18</xm:sqref>
        </x14:conditionalFormatting>
        <x14:conditionalFormatting xmlns:xm="http://schemas.microsoft.com/office/excel/2006/main">
          <x14:cfRule type="expression" priority="10" id="{C601DF1D-560C-46F6-AC53-8630A8DBB303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1" id="{2BBD5FDD-D593-47F9-8C76-A3905BD0398B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12" id="{C60914CC-F64C-4708-8DB4-DFF660EBE3A9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m:sqref>H19:N22</xm:sqref>
        </x14:conditionalFormatting>
        <x14:conditionalFormatting xmlns:xm="http://schemas.microsoft.com/office/excel/2006/main">
          <x14:cfRule type="expression" priority="7" id="{33357FD9-E7DB-4F54-9673-F01418E6B514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8" id="{397E2F08-B2A4-45CC-B73C-4AD490E3DEF5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14:cfRule type="expression" priority="9" id="{CBA3DF2F-4BB6-432E-998C-5C7028D97796}">
            <xm:f>Info!$C$23:$J$23="Specifický cíl 1.2 (pitná voda)"</xm:f>
            <x14:dxf>
              <fill>
                <patternFill>
                  <bgColor rgb="FFFFFF00"/>
                </patternFill>
              </fill>
            </x14:dxf>
          </x14:cfRule>
          <xm:sqref>H15:H18</xm:sqref>
        </x14:conditionalFormatting>
        <x14:conditionalFormatting xmlns:xm="http://schemas.microsoft.com/office/excel/2006/main">
          <x14:cfRule type="expression" priority="4" id="{C07BBE73-6D7B-447A-B7C7-A612BFD996CB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5" id="{0762D75B-4D12-42DC-AD43-E3EFCE7C84B2}">
            <xm:f>Info!$C$23:$J$23="Specifický cíl 1.1 (odpadní voda)"</xm:f>
            <x14:dxf>
              <fill>
                <patternFill>
                  <bgColor theme="0"/>
                </patternFill>
              </fill>
            </x14:dxf>
          </x14:cfRule>
          <x14:cfRule type="expression" priority="6" id="{8022B5BA-95FC-48AD-87A2-1222672E019B}">
            <xm:f>Info!$C$23:$J$23="Specifický cíl 1.2 (pitná voda)"</xm:f>
            <x14:dxf>
              <fill>
                <patternFill>
                  <bgColor rgb="FFFFFF00"/>
                </patternFill>
              </fill>
            </x14:dxf>
          </x14:cfRule>
          <xm:sqref>F15:F18</xm:sqref>
        </x14:conditionalFormatting>
        <x14:conditionalFormatting xmlns:xm="http://schemas.microsoft.com/office/excel/2006/main">
          <x14:cfRule type="expression" priority="1" id="{664E08B2-C0C5-4164-BDF4-72D31F996DF3}">
            <xm:f>Info!$C$23:$J$23="Specifický cíl 1.1 a 1.2 (odpadní a pitná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09A3321F-CABA-4083-B42B-3984253C5BA0}">
            <xm:f>Info!$C$23:$J$23="Specifický cíl 1.1 (odpadní voda)"</xm:f>
            <x14:dxf>
              <fill>
                <patternFill>
                  <bgColor rgb="FFFFFF00"/>
                </patternFill>
              </fill>
            </x14:dxf>
          </x14:cfRule>
          <x14:cfRule type="expression" priority="3" id="{A31E75B4-7E4F-4BAC-88C2-135F1B992824}">
            <xm:f>Info!$C$23:$J$23="Specifický cíl 1.2 (pitná voda)"</xm:f>
            <x14:dxf>
              <fill>
                <patternFill>
                  <bgColor theme="0"/>
                </patternFill>
              </fill>
            </x14:dxf>
          </x14:cfRule>
          <xm:sqref>F19:F22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0.249977111117893"/>
    <pageSetUpPr fitToPage="1"/>
  </sheetPr>
  <dimension ref="A1:XFB131"/>
  <sheetViews>
    <sheetView zoomScale="85" zoomScaleNormal="85" workbookViewId="0"/>
  </sheetViews>
  <sheetFormatPr defaultColWidth="0" defaultRowHeight="14.4" zeroHeight="1"/>
  <cols>
    <col min="1" max="1" width="9.6640625" style="128" customWidth="1"/>
    <col min="2" max="2" width="9.6640625" style="7" customWidth="1"/>
    <col min="3" max="3" width="18.5546875" style="49" bestFit="1" customWidth="1"/>
    <col min="4" max="7" width="9.6640625" style="49" customWidth="1"/>
    <col min="8" max="8" width="9.6640625" style="323" customWidth="1"/>
    <col min="9" max="48" width="9.6640625" style="99" customWidth="1"/>
    <col min="49" max="49" width="17.109375" style="99" customWidth="1"/>
    <col min="50" max="16381" width="17.109375" style="99" hidden="1"/>
    <col min="16382" max="16382" width="0" style="99" hidden="1"/>
    <col min="16383" max="16384" width="17.109375" style="99" hidden="1"/>
  </cols>
  <sheetData>
    <row r="1" spans="1:48" s="17" customFormat="1" ht="18">
      <c r="A1" s="367" t="s">
        <v>318</v>
      </c>
      <c r="B1" s="202"/>
      <c r="C1" s="202"/>
      <c r="D1" s="202"/>
      <c r="E1" s="202"/>
      <c r="F1" s="202"/>
      <c r="G1" s="202"/>
      <c r="H1" s="202"/>
      <c r="I1" s="20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  <c r="V1" s="362"/>
      <c r="W1" s="362"/>
      <c r="X1" s="362"/>
      <c r="Y1" s="362"/>
      <c r="Z1" s="362"/>
      <c r="AA1" s="362"/>
      <c r="AB1" s="362"/>
      <c r="AC1" s="362"/>
      <c r="AD1" s="362"/>
      <c r="AE1" s="362"/>
      <c r="AF1" s="362"/>
      <c r="AG1" s="362"/>
      <c r="AH1" s="362"/>
      <c r="AI1" s="362"/>
      <c r="AJ1" s="362"/>
      <c r="AK1" s="362"/>
      <c r="AL1" s="362"/>
      <c r="AM1" s="362"/>
      <c r="AN1" s="362"/>
      <c r="AO1" s="362"/>
      <c r="AP1" s="362"/>
      <c r="AQ1" s="362"/>
      <c r="AR1" s="362"/>
      <c r="AS1" s="362"/>
      <c r="AT1" s="362"/>
      <c r="AU1" s="362"/>
      <c r="AV1" s="362"/>
    </row>
    <row r="2" spans="1:48" s="17" customFormat="1">
      <c r="A2" s="16"/>
      <c r="B2" s="57"/>
      <c r="C2" s="16"/>
      <c r="D2" s="16"/>
      <c r="E2" s="16"/>
      <c r="F2" s="16"/>
      <c r="G2" s="16"/>
      <c r="H2" s="16"/>
      <c r="I2" s="16"/>
    </row>
    <row r="3" spans="1:48" s="17" customFormat="1">
      <c r="A3" s="57" t="s">
        <v>380</v>
      </c>
      <c r="B3" s="32"/>
      <c r="C3" s="16"/>
      <c r="D3" s="16"/>
      <c r="E3" s="16"/>
      <c r="F3" s="16"/>
      <c r="G3" s="16"/>
      <c r="H3" s="16"/>
      <c r="I3" s="86"/>
    </row>
    <row r="4" spans="1:48" s="188" customFormat="1">
      <c r="A4" s="373" t="s">
        <v>12</v>
      </c>
      <c r="B4" s="374"/>
      <c r="C4" s="375">
        <v>2006</v>
      </c>
      <c r="D4" s="375">
        <v>2007</v>
      </c>
      <c r="E4" s="373">
        <v>2008</v>
      </c>
      <c r="F4" s="373">
        <v>2009</v>
      </c>
      <c r="G4" s="373">
        <v>2010</v>
      </c>
      <c r="H4" s="373">
        <v>2011</v>
      </c>
      <c r="I4" s="376">
        <v>2012</v>
      </c>
      <c r="J4" s="373">
        <v>2013</v>
      </c>
      <c r="K4" s="373">
        <v>2014</v>
      </c>
      <c r="L4" s="373">
        <v>2015</v>
      </c>
      <c r="M4" s="373">
        <v>2016</v>
      </c>
      <c r="N4" s="375">
        <v>2017</v>
      </c>
      <c r="O4" s="375">
        <v>2018</v>
      </c>
      <c r="P4" s="373">
        <v>2019</v>
      </c>
      <c r="Q4" s="373">
        <v>2020</v>
      </c>
      <c r="R4" s="373">
        <v>2021</v>
      </c>
      <c r="S4" s="373">
        <v>2022</v>
      </c>
      <c r="T4" s="373">
        <v>2023</v>
      </c>
      <c r="U4" s="373">
        <v>2024</v>
      </c>
      <c r="V4" s="373">
        <v>2025</v>
      </c>
      <c r="W4" s="373">
        <v>2026</v>
      </c>
      <c r="X4" s="373">
        <v>2027</v>
      </c>
      <c r="Y4" s="373">
        <v>2028</v>
      </c>
      <c r="Z4" s="373">
        <v>2029</v>
      </c>
      <c r="AA4" s="373">
        <v>2030</v>
      </c>
      <c r="AB4" s="373">
        <v>2031</v>
      </c>
      <c r="AC4" s="373">
        <v>2032</v>
      </c>
    </row>
    <row r="5" spans="1:48" s="17" customFormat="1">
      <c r="A5" s="770">
        <f>Výpočty!$D$6</f>
        <v>2019</v>
      </c>
      <c r="B5" s="322" t="s">
        <v>10</v>
      </c>
      <c r="C5" s="377">
        <f>INDEX(Makrodata!J$67:J$112,MATCH($A$5,Makrodata!$J$65:$AJ$65))</f>
        <v>0.84338827529121352</v>
      </c>
      <c r="D5" s="377">
        <f>INDEX(Makrodata!K$67:K$112,MATCH($A$5,Makrodata!$J$65:$AJ$65))</f>
        <v>0.86447298217349378</v>
      </c>
      <c r="E5" s="377">
        <f>INDEX(Makrodata!L$67:L$112,MATCH($A$5,Makrodata!$J$65:$AJ$65))</f>
        <v>0.89841380905732393</v>
      </c>
      <c r="F5" s="377">
        <f>INDEX(Makrodata!M$67:M$112,MATCH($A$5,Makrodata!$J$65:$AJ$65))</f>
        <v>0.93871159414536831</v>
      </c>
      <c r="G5" s="377">
        <f>INDEX(Makrodata!N$67:N$112,MATCH($A$5,Makrodata!$J$65:$AJ$65))</f>
        <v>0.94997303065889316</v>
      </c>
      <c r="H5" s="377">
        <f>INDEX(Makrodata!O$67:O$112,MATCH($A$5,Makrodata!$J$65:$AJ$65))</f>
        <v>0.9481556300944034</v>
      </c>
      <c r="I5" s="377">
        <f>INDEX(Makrodata!P$67:P$112,MATCH($A$5,Makrodata!$J$65:$AJ$65))</f>
        <v>0.94353061610122291</v>
      </c>
      <c r="J5" s="377">
        <f>INDEX(Makrodata!Q$67:Q$112,MATCH($A$5,Makrodata!$J$65:$AJ$65))</f>
        <v>0.93716178444253961</v>
      </c>
      <c r="K5" s="377">
        <f>INDEX(Makrodata!R$67:R$112,MATCH($A$5,Makrodata!$J$65:$AJ$65))</f>
        <v>0.92677490799830142</v>
      </c>
      <c r="L5" s="377">
        <f>INDEX(Makrodata!S$67:S$112,MATCH($A$5,Makrodata!$J$65:$AJ$65))</f>
        <v>0.93094539508429375</v>
      </c>
      <c r="M5" s="377">
        <f>INDEX(Makrodata!T$67:T$112,MATCH($A$5,Makrodata!$J$65:$AJ$65))</f>
        <v>0.94234947617407638</v>
      </c>
      <c r="N5" s="377">
        <f>INDEX(Makrodata!U$67:U$112,MATCH($A$5,Makrodata!$J$65:$AJ$65))</f>
        <v>0.95295090778103475</v>
      </c>
      <c r="O5" s="377">
        <f>INDEX(Makrodata!V$67:V$112,MATCH($A$5,Makrodata!$J$65:$AJ$65))</f>
        <v>0.96899224806201545</v>
      </c>
      <c r="P5" s="377">
        <f>INDEX(Makrodata!W$67:W$112,MATCH($A$5,Makrodata!$J$65:$AJ$65))</f>
        <v>1</v>
      </c>
      <c r="Q5" s="377">
        <f>INDEX(Makrodata!X$67:X$112,MATCH($A$5,Makrodata!$J$65:$AJ$65))</f>
        <v>1.0456666666666667</v>
      </c>
      <c r="R5" s="377">
        <f>INDEX(Makrodata!Y$67:Y$112,MATCH($A$5,Makrodata!$J$65:$AJ$65))</f>
        <v>1.0665800000000001</v>
      </c>
      <c r="S5" s="377">
        <f>INDEX(Makrodata!Z$67:Z$112,MATCH($A$5,Makrodata!$J$65:$AJ$65))</f>
        <v>1.0879116000000002</v>
      </c>
      <c r="T5" s="377">
        <f>INDEX(Makrodata!AA$67:AA$112,MATCH($A$5,Makrodata!$J$65:$AJ$65))</f>
        <v>1.1096698320000002</v>
      </c>
      <c r="U5" s="377">
        <f>INDEX(Makrodata!AB$67:AB$112,MATCH($A$5,Makrodata!$J$65:$AJ$65))</f>
        <v>1.1318632286400003</v>
      </c>
      <c r="V5" s="377">
        <f>INDEX(Makrodata!AC$67:AC$112,MATCH($A$5,Makrodata!$J$65:$AJ$65))</f>
        <v>1.1545004932128005</v>
      </c>
      <c r="W5" s="377">
        <f>INDEX(Makrodata!AD$67:AD$112,MATCH($A$5,Makrodata!$J$65:$AJ$65))</f>
        <v>1.1775905030770566</v>
      </c>
      <c r="X5" s="377">
        <f>INDEX(Makrodata!AE$67:AE$112,MATCH($A$5,Makrodata!$J$65:$AJ$65))</f>
        <v>1.2011423131385977</v>
      </c>
      <c r="Y5" s="377">
        <f>INDEX(Makrodata!AF$67:AF$112,MATCH($A$5,Makrodata!$J$65:$AJ$65))</f>
        <v>1.2251651594013697</v>
      </c>
      <c r="Z5" s="377">
        <f>INDEX(Makrodata!AG$67:AG$112,MATCH($A$5,Makrodata!$J$65:$AJ$65))</f>
        <v>1.2496684625893972</v>
      </c>
      <c r="AA5" s="377">
        <f>INDEX(Makrodata!AH$67:AH$112,MATCH($A$5,Makrodata!$J$65:$AJ$65))</f>
        <v>1.2746618318411853</v>
      </c>
      <c r="AB5" s="377">
        <f>INDEX(Makrodata!AI$67:AI$112,MATCH($A$5,Makrodata!$J$65:$AJ$65))</f>
        <v>1.300155068478009</v>
      </c>
      <c r="AC5" s="377">
        <f>INDEX(Makrodata!AJ$67:AJ$112,MATCH($A$5,Makrodata!$J$65:$AJ$65))</f>
        <v>1.3261581698475693</v>
      </c>
    </row>
    <row r="6" spans="1:48" s="17" customFormat="1">
      <c r="A6" s="379"/>
      <c r="B6" s="36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</row>
    <row r="7" spans="1:48" s="16" customFormat="1">
      <c r="A7" s="381" t="s">
        <v>193</v>
      </c>
      <c r="B7" s="98"/>
      <c r="C7" s="382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</row>
    <row r="8" spans="1:48" s="188" customFormat="1">
      <c r="A8" s="373" t="s">
        <v>12</v>
      </c>
      <c r="B8" s="374"/>
      <c r="C8" s="375">
        <v>2006</v>
      </c>
      <c r="D8" s="375">
        <v>2007</v>
      </c>
      <c r="E8" s="373">
        <v>2008</v>
      </c>
      <c r="F8" s="373">
        <v>2009</v>
      </c>
      <c r="G8" s="373">
        <v>2010</v>
      </c>
      <c r="H8" s="373">
        <v>2011</v>
      </c>
      <c r="I8" s="373">
        <v>2012</v>
      </c>
      <c r="J8" s="373">
        <v>2013</v>
      </c>
      <c r="K8" s="373">
        <v>2014</v>
      </c>
      <c r="L8" s="373">
        <v>2015</v>
      </c>
      <c r="M8" s="373">
        <v>2016</v>
      </c>
      <c r="N8" s="375">
        <v>2017</v>
      </c>
      <c r="O8" s="375">
        <v>2018</v>
      </c>
      <c r="P8" s="373">
        <v>2019</v>
      </c>
      <c r="Q8" s="373">
        <v>2020</v>
      </c>
      <c r="R8" s="383">
        <v>2021</v>
      </c>
      <c r="S8" s="373">
        <v>2022</v>
      </c>
      <c r="T8" s="373">
        <v>2023</v>
      </c>
      <c r="U8" s="373">
        <v>2024</v>
      </c>
      <c r="V8" s="373">
        <v>2025</v>
      </c>
      <c r="W8" s="373">
        <v>2026</v>
      </c>
      <c r="X8" s="373">
        <v>2027</v>
      </c>
      <c r="Y8" s="373">
        <v>2028</v>
      </c>
      <c r="Z8" s="373">
        <v>2029</v>
      </c>
      <c r="AA8" s="373">
        <v>2030</v>
      </c>
      <c r="AB8" s="373">
        <v>2031</v>
      </c>
      <c r="AC8" s="373">
        <v>2032</v>
      </c>
    </row>
    <row r="9" spans="1:48" s="17" customFormat="1">
      <c r="A9" s="393">
        <f>Výpočty!E39</f>
        <v>2014</v>
      </c>
      <c r="B9" s="384" t="s">
        <v>10</v>
      </c>
      <c r="C9" s="378">
        <f>INDEX(Makrodata!J$67:J$112,MATCH($A$9,Makrodata!$J$65:$AJ$65))</f>
        <v>0.93277555824275538</v>
      </c>
      <c r="D9" s="378">
        <f>INDEX(Makrodata!K$67:K$112,MATCH($A$9,Makrodata!$J$65:$AJ$65))</f>
        <v>0.93277555824275538</v>
      </c>
      <c r="E9" s="378">
        <f>INDEX(Makrodata!L$67:L$112,MATCH($A$9,Makrodata!$J$65:$AJ$65))</f>
        <v>0.9693980720709916</v>
      </c>
      <c r="F9" s="378">
        <f>INDEX(Makrodata!M$67:M$112,MATCH($A$9,Makrodata!$J$65:$AJ$65))</f>
        <v>1.0128798115314197</v>
      </c>
      <c r="G9" s="378">
        <f>INDEX(Makrodata!N$67:N$112,MATCH($A$9,Makrodata!$J$65:$AJ$65))</f>
        <v>1.0250310215138392</v>
      </c>
      <c r="H9" s="378">
        <f>INDEX(Makrodata!O$67:O$112,MATCH($A$9,Makrodata!$J$65:$AJ$65))</f>
        <v>1.0230700269413651</v>
      </c>
      <c r="I9" s="378">
        <f>INDEX(Makrodata!P$67:P$112,MATCH($A$9,Makrodata!$J$65:$AJ$65))</f>
        <v>1.0180795875657784</v>
      </c>
      <c r="J9" s="378">
        <f>INDEX(Makrodata!Q$67:Q$112,MATCH($A$9,Makrodata!$J$65:$AJ$65))</f>
        <v>1.0112075503497093</v>
      </c>
      <c r="K9" s="378">
        <f>INDEX(Makrodata!R$67:R$112,MATCH($A$9,Makrodata!$J$65:$AJ$65))</f>
        <v>1</v>
      </c>
      <c r="L9" s="378">
        <f>INDEX(Makrodata!S$67:S$112,MATCH($A$9,Makrodata!$J$65:$AJ$65))</f>
        <v>1.0044999999999999</v>
      </c>
      <c r="M9" s="378">
        <f>INDEX(Makrodata!T$67:T$112,MATCH($A$9,Makrodata!$J$65:$AJ$65))</f>
        <v>1.0168051250000001</v>
      </c>
      <c r="N9" s="378">
        <f>INDEX(Makrodata!U$67:U$112,MATCH($A$9,Makrodata!$J$65:$AJ$65))</f>
        <v>1.0282441826562501</v>
      </c>
      <c r="O9" s="378">
        <f>INDEX(Makrodata!V$67:V$112,MATCH($A$9,Makrodata!$J$65:$AJ$65))</f>
        <v>1.0455529597309636</v>
      </c>
      <c r="P9" s="378">
        <f>INDEX(Makrodata!W$67:W$112,MATCH($A$9,Makrodata!$J$65:$AJ$65))</f>
        <v>1.0790106544423546</v>
      </c>
      <c r="Q9" s="378">
        <f>INDEX(Makrodata!X$67:X$112,MATCH($A$9,Makrodata!$J$65:$AJ$65))</f>
        <v>1.1282854743285555</v>
      </c>
      <c r="R9" s="378">
        <f>INDEX(Makrodata!Y$67:Y$112,MATCH($A$9,Makrodata!$J$65:$AJ$65))</f>
        <v>1.1508511838151267</v>
      </c>
      <c r="S9" s="378">
        <f>INDEX(Makrodata!Z$67:Z$112,MATCH($A$9,Makrodata!$J$65:$AJ$65))</f>
        <v>1.1738682074914293</v>
      </c>
      <c r="T9" s="378">
        <f>INDEX(Makrodata!AA$67:AA$112,MATCH($A$9,Makrodata!$J$65:$AJ$65))</f>
        <v>1.197345571641258</v>
      </c>
      <c r="U9" s="378">
        <f>INDEX(Makrodata!AB$67:AB$112,MATCH($A$9,Makrodata!$J$65:$AJ$65))</f>
        <v>1.2212924830740832</v>
      </c>
      <c r="V9" s="378">
        <f>INDEX(Makrodata!AC$67:AC$112,MATCH($A$9,Makrodata!$J$65:$AJ$65))</f>
        <v>1.245718332735565</v>
      </c>
      <c r="W9" s="378">
        <f>INDEX(Makrodata!AD$67:AD$112,MATCH($A$9,Makrodata!$J$65:$AJ$65))</f>
        <v>1.2706326993902763</v>
      </c>
      <c r="X9" s="378">
        <f>INDEX(Makrodata!AE$67:AE$112,MATCH($A$9,Makrodata!$J$65:$AJ$65))</f>
        <v>1.2960453533780818</v>
      </c>
      <c r="Y9" s="378">
        <f>INDEX(Makrodata!AF$67:AF$112,MATCH($A$9,Makrodata!$J$65:$AJ$65))</f>
        <v>1.3219662604456435</v>
      </c>
      <c r="Z9" s="378">
        <f>INDEX(Makrodata!AG$67:AG$112,MATCH($A$9,Makrodata!$J$65:$AJ$65))</f>
        <v>1.3484055856545563</v>
      </c>
      <c r="AA9" s="378">
        <f>INDEX(Makrodata!AH$67:AH$112,MATCH($A$9,Makrodata!$J$65:$AJ$65))</f>
        <v>1.3753736973676474</v>
      </c>
      <c r="AB9" s="378">
        <f>INDEX(Makrodata!AI$67:AI$112,MATCH($A$9,Makrodata!$J$65:$AJ$65))</f>
        <v>1.4028811713150002</v>
      </c>
      <c r="AC9" s="378">
        <f>INDEX(Makrodata!AJ$67:AJ$112,MATCH($A$9,Makrodata!$J$65:$AJ$65))</f>
        <v>1.4309387947413004</v>
      </c>
    </row>
    <row r="10" spans="1:48" s="17" customFormat="1">
      <c r="A10" s="394">
        <f>Výpočty!F39</f>
        <v>2015</v>
      </c>
      <c r="B10" s="384" t="s">
        <v>10</v>
      </c>
      <c r="C10" s="378">
        <f>INDEX(Makrodata!J$67:J$112,MATCH($A$10,Makrodata!$J$65:$AJ$65))</f>
        <v>0.92859687231732724</v>
      </c>
      <c r="D10" s="378">
        <f>INDEX(Makrodata!K$67:K$112,MATCH($A$10,Makrodata!$J$65:$AJ$65))</f>
        <v>0.92859687231732724</v>
      </c>
      <c r="E10" s="378">
        <f>INDEX(Makrodata!L$67:L$112,MATCH($A$10,Makrodata!$J$65:$AJ$65))</f>
        <v>0.96505532311696507</v>
      </c>
      <c r="F10" s="378">
        <f>INDEX(Makrodata!M$67:M$112,MATCH($A$10,Makrodata!$J$65:$AJ$65))</f>
        <v>1.0083422713105221</v>
      </c>
      <c r="G10" s="378">
        <f>INDEX(Makrodata!N$67:N$112,MATCH($A$10,Makrodata!$J$65:$AJ$65))</f>
        <v>1.0204390458077044</v>
      </c>
      <c r="H10" s="378">
        <f>INDEX(Makrodata!O$67:O$112,MATCH($A$10,Makrodata!$J$65:$AJ$65))</f>
        <v>1.0184868361785615</v>
      </c>
      <c r="I10" s="378">
        <f>INDEX(Makrodata!P$67:P$112,MATCH($A$10,Makrodata!$J$65:$AJ$65))</f>
        <v>1.0135187531764842</v>
      </c>
      <c r="J10" s="378">
        <f>INDEX(Makrodata!Q$67:Q$112,MATCH($A$10,Makrodata!$J$65:$AJ$65))</f>
        <v>1.0066775015925429</v>
      </c>
      <c r="K10" s="378">
        <f>INDEX(Makrodata!R$67:R$112,MATCH($A$10,Makrodata!$J$65:$AJ$65))</f>
        <v>0.99552015928322557</v>
      </c>
      <c r="L10" s="378">
        <f>INDEX(Makrodata!S$67:S$112,MATCH($A$10,Makrodata!$J$65:$AJ$65))</f>
        <v>1</v>
      </c>
      <c r="M10" s="378">
        <f>INDEX(Makrodata!T$67:T$112,MATCH($A$10,Makrodata!$J$65:$AJ$65))</f>
        <v>1.0122500000000001</v>
      </c>
      <c r="N10" s="378">
        <f>INDEX(Makrodata!U$67:U$112,MATCH($A$10,Makrodata!$J$65:$AJ$65))</f>
        <v>1.0236378125000001</v>
      </c>
      <c r="O10" s="378">
        <f>INDEX(Makrodata!V$67:V$112,MATCH($A$10,Makrodata!$J$65:$AJ$65))</f>
        <v>1.0408690490104167</v>
      </c>
      <c r="P10" s="378">
        <f>INDEX(Makrodata!W$67:W$112,MATCH($A$10,Makrodata!$J$65:$AJ$65))</f>
        <v>1.0741768585787501</v>
      </c>
      <c r="Q10" s="378">
        <f>INDEX(Makrodata!X$67:X$112,MATCH($A$10,Makrodata!$J$65:$AJ$65))</f>
        <v>1.1232309351205132</v>
      </c>
      <c r="R10" s="378">
        <f>INDEX(Makrodata!Y$67:Y$112,MATCH($A$10,Makrodata!$J$65:$AJ$65))</f>
        <v>1.1456955538229234</v>
      </c>
      <c r="S10" s="378">
        <f>INDEX(Makrodata!Z$67:Z$112,MATCH($A$10,Makrodata!$J$65:$AJ$65))</f>
        <v>1.1686094648993819</v>
      </c>
      <c r="T10" s="378">
        <f>INDEX(Makrodata!AA$67:AA$112,MATCH($A$10,Makrodata!$J$65:$AJ$65))</f>
        <v>1.1919816541973696</v>
      </c>
      <c r="U10" s="378">
        <f>INDEX(Makrodata!AB$67:AB$112,MATCH($A$10,Makrodata!$J$65:$AJ$65))</f>
        <v>1.215821287281317</v>
      </c>
      <c r="V10" s="378">
        <f>INDEX(Makrodata!AC$67:AC$112,MATCH($A$10,Makrodata!$J$65:$AJ$65))</f>
        <v>1.2401377130269433</v>
      </c>
      <c r="W10" s="378">
        <f>INDEX(Makrodata!AD$67:AD$112,MATCH($A$10,Makrodata!$J$65:$AJ$65))</f>
        <v>1.2649404672874822</v>
      </c>
      <c r="X10" s="378">
        <f>INDEX(Makrodata!AE$67:AE$112,MATCH($A$10,Makrodata!$J$65:$AJ$65))</f>
        <v>1.2902392766332318</v>
      </c>
      <c r="Y10" s="378">
        <f>INDEX(Makrodata!AF$67:AF$112,MATCH($A$10,Makrodata!$J$65:$AJ$65))</f>
        <v>1.3160440621658964</v>
      </c>
      <c r="Z10" s="378">
        <f>INDEX(Makrodata!AG$67:AG$112,MATCH($A$10,Makrodata!$J$65:$AJ$65))</f>
        <v>1.3423649434092144</v>
      </c>
      <c r="AA10" s="378">
        <f>INDEX(Makrodata!AH$67:AH$112,MATCH($A$10,Makrodata!$J$65:$AJ$65))</f>
        <v>1.3692122422773987</v>
      </c>
      <c r="AB10" s="378">
        <f>INDEX(Makrodata!AI$67:AI$112,MATCH($A$10,Makrodata!$J$65:$AJ$65))</f>
        <v>1.3965964871229466</v>
      </c>
      <c r="AC10" s="378">
        <f>INDEX(Makrodata!AJ$67:AJ$112,MATCH($A$10,Makrodata!$J$65:$AJ$65))</f>
        <v>1.4245284168654055</v>
      </c>
    </row>
    <row r="11" spans="1:48" s="17" customFormat="1">
      <c r="A11" s="394">
        <f>Výpočty!G39</f>
        <v>2016</v>
      </c>
      <c r="B11" s="384" t="s">
        <v>10</v>
      </c>
      <c r="C11" s="378">
        <f>INDEX(Makrodata!J$67:J$112,MATCH($A$11,Makrodata!$J$65:$AJ$65))</f>
        <v>0.89498460668260371</v>
      </c>
      <c r="D11" s="378">
        <f>INDEX(Makrodata!K$67:K$112,MATCH($A$11,Makrodata!$J$65:$AJ$65))</f>
        <v>0.91735922184966867</v>
      </c>
      <c r="E11" s="378">
        <f>INDEX(Makrodata!L$67:L$112,MATCH($A$11,Makrodata!$J$65:$AJ$65))</f>
        <v>0.95337646146403066</v>
      </c>
      <c r="F11" s="378">
        <f>INDEX(Makrodata!M$67:M$112,MATCH($A$11,Makrodata!$J$65:$AJ$65))</f>
        <v>0.99613956167994278</v>
      </c>
      <c r="G11" s="378">
        <f>INDEX(Makrodata!N$67:N$112,MATCH($A$11,Makrodata!$J$65:$AJ$65))</f>
        <v>1.0080899439937805</v>
      </c>
      <c r="H11" s="378">
        <f>INDEX(Makrodata!O$67:O$112,MATCH($A$11,Makrodata!$J$65:$AJ$65))</f>
        <v>1.0061613595243877</v>
      </c>
      <c r="I11" s="378">
        <f>INDEX(Makrodata!P$67:P$112,MATCH($A$11,Makrodata!$J$65:$AJ$65))</f>
        <v>1.0012533990382653</v>
      </c>
      <c r="J11" s="378">
        <f>INDEX(Makrodata!Q$67:Q$112,MATCH($A$11,Makrodata!$J$65:$AJ$65))</f>
        <v>0.99449493859475702</v>
      </c>
      <c r="K11" s="378">
        <f>INDEX(Makrodata!R$67:R$112,MATCH($A$11,Makrodata!$J$65:$AJ$65))</f>
        <v>0.98347261969199851</v>
      </c>
      <c r="L11" s="378">
        <f>INDEX(Makrodata!S$67:S$112,MATCH($A$11,Makrodata!$J$65:$AJ$65))</f>
        <v>0.98789824648061242</v>
      </c>
      <c r="M11" s="378">
        <f>INDEX(Makrodata!T$67:T$112,MATCH($A$11,Makrodata!$J$65:$AJ$65))</f>
        <v>1</v>
      </c>
      <c r="N11" s="378">
        <f>INDEX(Makrodata!U$67:U$112,MATCH($A$11,Makrodata!$J$65:$AJ$65))</f>
        <v>1.01125</v>
      </c>
      <c r="O11" s="378">
        <f>INDEX(Makrodata!V$67:V$112,MATCH($A$11,Makrodata!$J$65:$AJ$65))</f>
        <v>1.0282727083333332</v>
      </c>
      <c r="P11" s="378">
        <f>INDEX(Makrodata!W$67:W$112,MATCH($A$11,Makrodata!$J$65:$AJ$65))</f>
        <v>1.0611774349999998</v>
      </c>
      <c r="Q11" s="378">
        <f>INDEX(Makrodata!X$67:X$112,MATCH($A$11,Makrodata!$J$65:$AJ$65))</f>
        <v>1.1096378711983332</v>
      </c>
      <c r="R11" s="378">
        <f>INDEX(Makrodata!Y$67:Y$112,MATCH($A$11,Makrodata!$J$65:$AJ$65))</f>
        <v>1.1318306286222999</v>
      </c>
      <c r="S11" s="378">
        <f>INDEX(Makrodata!Z$67:Z$112,MATCH($A$11,Makrodata!$J$65:$AJ$65))</f>
        <v>1.1544672411947459</v>
      </c>
      <c r="T11" s="378">
        <f>INDEX(Makrodata!AA$67:AA$112,MATCH($A$11,Makrodata!$J$65:$AJ$65))</f>
        <v>1.1775565860186408</v>
      </c>
      <c r="U11" s="378">
        <f>INDEX(Makrodata!AB$67:AB$112,MATCH($A$11,Makrodata!$J$65:$AJ$65))</f>
        <v>1.2011077177390137</v>
      </c>
      <c r="V11" s="378">
        <f>INDEX(Makrodata!AC$67:AC$112,MATCH($A$11,Makrodata!$J$65:$AJ$65))</f>
        <v>1.225129872093794</v>
      </c>
      <c r="W11" s="378">
        <f>INDEX(Makrodata!AD$67:AD$112,MATCH($A$11,Makrodata!$J$65:$AJ$65))</f>
        <v>1.24963246953567</v>
      </c>
      <c r="X11" s="378">
        <f>INDEX(Makrodata!AE$67:AE$112,MATCH($A$11,Makrodata!$J$65:$AJ$65))</f>
        <v>1.2746251189263833</v>
      </c>
      <c r="Y11" s="378">
        <f>INDEX(Makrodata!AF$67:AF$112,MATCH($A$11,Makrodata!$J$65:$AJ$65))</f>
        <v>1.300117621304911</v>
      </c>
      <c r="Z11" s="378">
        <f>INDEX(Makrodata!AG$67:AG$112,MATCH($A$11,Makrodata!$J$65:$AJ$65))</f>
        <v>1.3261199737310092</v>
      </c>
      <c r="AA11" s="378">
        <f>INDEX(Makrodata!AH$67:AH$112,MATCH($A$11,Makrodata!$J$65:$AJ$65))</f>
        <v>1.3526423732056294</v>
      </c>
      <c r="AB11" s="378">
        <f>INDEX(Makrodata!AI$67:AI$112,MATCH($A$11,Makrodata!$J$65:$AJ$65))</f>
        <v>1.3796952206697419</v>
      </c>
      <c r="AC11" s="378">
        <f>INDEX(Makrodata!AJ$67:AJ$112,MATCH($A$11,Makrodata!$J$65:$AJ$65))</f>
        <v>1.4072891250831367</v>
      </c>
    </row>
    <row r="12" spans="1:48" s="17" customFormat="1">
      <c r="A12" s="394">
        <f>Výpočty!H39</f>
        <v>2017</v>
      </c>
      <c r="B12" s="384" t="s">
        <v>10</v>
      </c>
      <c r="C12" s="378">
        <f>INDEX(Makrodata!J$67:J$112,MATCH($A$12,Makrodata!$J$65:$AJ$65))</f>
        <v>0.88502804121889134</v>
      </c>
      <c r="D12" s="378">
        <f>INDEX(Makrodata!K$67:K$112,MATCH($A$12,Makrodata!$J$65:$AJ$65))</f>
        <v>0.90715374224936351</v>
      </c>
      <c r="E12" s="378">
        <f>INDEX(Makrodata!L$67:L$112,MATCH($A$12,Makrodata!$J$65:$AJ$65))</f>
        <v>0.94277029563810211</v>
      </c>
      <c r="F12" s="378">
        <f>INDEX(Makrodata!M$67:M$112,MATCH($A$12,Makrodata!$J$65:$AJ$65))</f>
        <v>0.98505766297151343</v>
      </c>
      <c r="G12" s="378">
        <f>INDEX(Makrodata!N$67:N$112,MATCH($A$12,Makrodata!$J$65:$AJ$65))</f>
        <v>0.99687509912858407</v>
      </c>
      <c r="H12" s="378">
        <f>INDEX(Makrodata!O$67:O$112,MATCH($A$12,Makrodata!$J$65:$AJ$65))</f>
        <v>0.99496796986342428</v>
      </c>
      <c r="I12" s="378">
        <f>INDEX(Makrodata!P$67:P$112,MATCH($A$12,Makrodata!$J$65:$AJ$65))</f>
        <v>0.99011460967937248</v>
      </c>
      <c r="J12" s="378">
        <f>INDEX(Makrodata!Q$67:Q$112,MATCH($A$12,Makrodata!$J$65:$AJ$65))</f>
        <v>0.98343133606403665</v>
      </c>
      <c r="K12" s="378">
        <f>INDEX(Makrodata!R$67:R$112,MATCH($A$12,Makrodata!$J$65:$AJ$65))</f>
        <v>0.97253163875599358</v>
      </c>
      <c r="L12" s="378">
        <f>INDEX(Makrodata!S$67:S$112,MATCH($A$12,Makrodata!$J$65:$AJ$65))</f>
        <v>0.97690803113039548</v>
      </c>
      <c r="M12" s="378">
        <f>INDEX(Makrodata!T$67:T$112,MATCH($A$12,Makrodata!$J$65:$AJ$65))</f>
        <v>0.9888751545117429</v>
      </c>
      <c r="N12" s="378">
        <f>INDEX(Makrodata!U$67:U$112,MATCH($A$12,Makrodata!$J$65:$AJ$65))</f>
        <v>1</v>
      </c>
      <c r="O12" s="378">
        <f>INDEX(Makrodata!V$67:V$112,MATCH($A$12,Makrodata!$J$65:$AJ$65))</f>
        <v>1.0168333333333333</v>
      </c>
      <c r="P12" s="378">
        <f>INDEX(Makrodata!W$67:W$112,MATCH($A$12,Makrodata!$J$65:$AJ$65))</f>
        <v>1.049372</v>
      </c>
      <c r="Q12" s="378">
        <f>INDEX(Makrodata!X$67:X$112,MATCH($A$12,Makrodata!$J$65:$AJ$65))</f>
        <v>1.0972933213333333</v>
      </c>
      <c r="R12" s="378">
        <f>INDEX(Makrodata!Y$67:Y$112,MATCH($A$12,Makrodata!$J$65:$AJ$65))</f>
        <v>1.1192391877600001</v>
      </c>
      <c r="S12" s="378">
        <f>INDEX(Makrodata!Z$67:Z$112,MATCH($A$12,Makrodata!$J$65:$AJ$65))</f>
        <v>1.1416239715152001</v>
      </c>
      <c r="T12" s="378">
        <f>INDEX(Makrodata!AA$67:AA$112,MATCH($A$12,Makrodata!$J$65:$AJ$65))</f>
        <v>1.1644564509455042</v>
      </c>
      <c r="U12" s="378">
        <f>INDEX(Makrodata!AB$67:AB$112,MATCH($A$12,Makrodata!$J$65:$AJ$65))</f>
        <v>1.1877455799644143</v>
      </c>
      <c r="V12" s="378">
        <f>INDEX(Makrodata!AC$67:AC$112,MATCH($A$12,Makrodata!$J$65:$AJ$65))</f>
        <v>1.2115004915637027</v>
      </c>
      <c r="W12" s="378">
        <f>INDEX(Makrodata!AD$67:AD$112,MATCH($A$12,Makrodata!$J$65:$AJ$65))</f>
        <v>1.2357305013949766</v>
      </c>
      <c r="X12" s="378">
        <f>INDEX(Makrodata!AE$67:AE$112,MATCH($A$12,Makrodata!$J$65:$AJ$65))</f>
        <v>1.2604451114228763</v>
      </c>
      <c r="Y12" s="378">
        <f>INDEX(Makrodata!AF$67:AF$112,MATCH($A$12,Makrodata!$J$65:$AJ$65))</f>
        <v>1.2856540136513339</v>
      </c>
      <c r="Z12" s="378">
        <f>INDEX(Makrodata!AG$67:AG$112,MATCH($A$12,Makrodata!$J$65:$AJ$65))</f>
        <v>1.3113670939243607</v>
      </c>
      <c r="AA12" s="378">
        <f>INDEX(Makrodata!AH$67:AH$112,MATCH($A$12,Makrodata!$J$65:$AJ$65))</f>
        <v>1.337594435802848</v>
      </c>
      <c r="AB12" s="378">
        <f>INDEX(Makrodata!AI$67:AI$112,MATCH($A$12,Makrodata!$J$65:$AJ$65))</f>
        <v>1.3643463245189049</v>
      </c>
      <c r="AC12" s="378">
        <f>INDEX(Makrodata!AJ$67:AJ$112,MATCH($A$12,Makrodata!$J$65:$AJ$65))</f>
        <v>1.391633251009283</v>
      </c>
    </row>
    <row r="13" spans="1:48" s="17" customFormat="1">
      <c r="A13" s="394">
        <f>Výpočty!I39</f>
        <v>2018</v>
      </c>
      <c r="B13" s="384" t="s">
        <v>10</v>
      </c>
      <c r="C13" s="378">
        <f>INDEX(Makrodata!J$67:J$112,MATCH($A$13,Makrodata!$J$65:$AJ$65))</f>
        <v>0.87037670010053247</v>
      </c>
      <c r="D13" s="378">
        <f>INDEX(Makrodata!K$67:K$112,MATCH($A$13,Makrodata!$J$65:$AJ$65))</f>
        <v>0.89213611760304568</v>
      </c>
      <c r="E13" s="378">
        <f>INDEX(Makrodata!L$67:L$112,MATCH($A$13,Makrodata!$J$65:$AJ$65))</f>
        <v>0.92716305094715845</v>
      </c>
      <c r="F13" s="378">
        <f>INDEX(Makrodata!M$67:M$112,MATCH($A$13,Makrodata!$J$65:$AJ$65))</f>
        <v>0.96875036515802027</v>
      </c>
      <c r="G13" s="378">
        <f>INDEX(Makrodata!N$67:N$112,MATCH($A$13,Makrodata!$J$65:$AJ$65))</f>
        <v>0.98037216763997792</v>
      </c>
      <c r="H13" s="378">
        <f>INDEX(Makrodata!O$67:O$112,MATCH($A$13,Makrodata!$J$65:$AJ$65))</f>
        <v>0.9784966102574244</v>
      </c>
      <c r="I13" s="378">
        <f>INDEX(Makrodata!P$67:P$112,MATCH($A$13,Makrodata!$J$65:$AJ$65))</f>
        <v>0.97372359581646217</v>
      </c>
      <c r="J13" s="378">
        <f>INDEX(Makrodata!Q$67:Q$112,MATCH($A$13,Makrodata!$J$65:$AJ$65))</f>
        <v>0.96715096154470104</v>
      </c>
      <c r="K13" s="378">
        <f>INDEX(Makrodata!R$67:R$112,MATCH($A$13,Makrodata!$J$65:$AJ$65))</f>
        <v>0.95643170505424724</v>
      </c>
      <c r="L13" s="378">
        <f>INDEX(Makrodata!S$67:S$112,MATCH($A$13,Makrodata!$J$65:$AJ$65))</f>
        <v>0.96073564772699127</v>
      </c>
      <c r="M13" s="378">
        <f>INDEX(Makrodata!T$67:T$112,MATCH($A$13,Makrodata!$J$65:$AJ$65))</f>
        <v>0.97250465941164699</v>
      </c>
      <c r="N13" s="378">
        <f>INDEX(Makrodata!U$67:U$112,MATCH($A$13,Makrodata!$J$65:$AJ$65))</f>
        <v>0.98344533683002799</v>
      </c>
      <c r="O13" s="378">
        <f>INDEX(Makrodata!V$67:V$112,MATCH($A$13,Makrodata!$J$65:$AJ$65))</f>
        <v>1</v>
      </c>
      <c r="P13" s="378">
        <f>INDEX(Makrodata!W$67:W$112,MATCH($A$13,Makrodata!$J$65:$AJ$65))</f>
        <v>1.032</v>
      </c>
      <c r="Q13" s="378">
        <f>INDEX(Makrodata!X$67:X$112,MATCH($A$13,Makrodata!$J$65:$AJ$65))</f>
        <v>1.0791280000000001</v>
      </c>
      <c r="R13" s="378">
        <f>INDEX(Makrodata!Y$67:Y$112,MATCH($A$13,Makrodata!$J$65:$AJ$65))</f>
        <v>1.10071056</v>
      </c>
      <c r="S13" s="378">
        <f>INDEX(Makrodata!Z$67:Z$112,MATCH($A$13,Makrodata!$J$65:$AJ$65))</f>
        <v>1.1227247711999999</v>
      </c>
      <c r="T13" s="378">
        <f>INDEX(Makrodata!AA$67:AA$112,MATCH($A$13,Makrodata!$J$65:$AJ$65))</f>
        <v>1.1451792666239999</v>
      </c>
      <c r="U13" s="378">
        <f>INDEX(Makrodata!AB$67:AB$112,MATCH($A$13,Makrodata!$J$65:$AJ$65))</f>
        <v>1.1680828519564799</v>
      </c>
      <c r="V13" s="378">
        <f>INDEX(Makrodata!AC$67:AC$112,MATCH($A$13,Makrodata!$J$65:$AJ$65))</f>
        <v>1.1914445089956094</v>
      </c>
      <c r="W13" s="378">
        <f>INDEX(Makrodata!AD$67:AD$112,MATCH($A$13,Makrodata!$J$65:$AJ$65))</f>
        <v>1.2152733991755216</v>
      </c>
      <c r="X13" s="378">
        <f>INDEX(Makrodata!AE$67:AE$112,MATCH($A$13,Makrodata!$J$65:$AJ$65))</f>
        <v>1.239578867159032</v>
      </c>
      <c r="Y13" s="378">
        <f>INDEX(Makrodata!AF$67:AF$112,MATCH($A$13,Makrodata!$J$65:$AJ$65))</f>
        <v>1.2643704445022126</v>
      </c>
      <c r="Z13" s="378">
        <f>INDEX(Makrodata!AG$67:AG$112,MATCH($A$13,Makrodata!$J$65:$AJ$65))</f>
        <v>1.2896578533922569</v>
      </c>
      <c r="AA13" s="378">
        <f>INDEX(Makrodata!AH$67:AH$112,MATCH($A$13,Makrodata!$J$65:$AJ$65))</f>
        <v>1.315451010460102</v>
      </c>
      <c r="AB13" s="378">
        <f>INDEX(Makrodata!AI$67:AI$112,MATCH($A$13,Makrodata!$J$65:$AJ$65))</f>
        <v>1.341760030669304</v>
      </c>
      <c r="AC13" s="378">
        <f>INDEX(Makrodata!AJ$67:AJ$112,MATCH($A$13,Makrodata!$J$65:$AJ$65))</f>
        <v>1.3685952312826901</v>
      </c>
    </row>
    <row r="14" spans="1:48" s="17" customFormat="1">
      <c r="A14" s="394">
        <f>Výpočty!J39</f>
        <v>2019</v>
      </c>
      <c r="B14" s="384" t="s">
        <v>10</v>
      </c>
      <c r="C14" s="378">
        <f>INDEX(Makrodata!J$67:J$112,MATCH($A$14,Makrodata!$J$65:$AJ$65))</f>
        <v>0.84338827529121352</v>
      </c>
      <c r="D14" s="378">
        <f>INDEX(Makrodata!K$67:K$112,MATCH($A$14,Makrodata!$J$65:$AJ$65))</f>
        <v>0.86447298217349378</v>
      </c>
      <c r="E14" s="378">
        <f>INDEX(Makrodata!L$67:L$112,MATCH($A$14,Makrodata!$J$65:$AJ$65))</f>
        <v>0.89841380905732393</v>
      </c>
      <c r="F14" s="378">
        <f>INDEX(Makrodata!M$67:M$112,MATCH($A$14,Makrodata!$J$65:$AJ$65))</f>
        <v>0.93871159414536831</v>
      </c>
      <c r="G14" s="378">
        <f>INDEX(Makrodata!N$67:N$112,MATCH($A$14,Makrodata!$J$65:$AJ$65))</f>
        <v>0.94997303065889316</v>
      </c>
      <c r="H14" s="378">
        <f>INDEX(Makrodata!O$67:O$112,MATCH($A$14,Makrodata!$J$65:$AJ$65))</f>
        <v>0.9481556300944034</v>
      </c>
      <c r="I14" s="378">
        <f>INDEX(Makrodata!P$67:P$112,MATCH($A$14,Makrodata!$J$65:$AJ$65))</f>
        <v>0.94353061610122291</v>
      </c>
      <c r="J14" s="378">
        <f>INDEX(Makrodata!Q$67:Q$112,MATCH($A$14,Makrodata!$J$65:$AJ$65))</f>
        <v>0.93716178444253961</v>
      </c>
      <c r="K14" s="378">
        <f>INDEX(Makrodata!R$67:R$112,MATCH($A$14,Makrodata!$J$65:$AJ$65))</f>
        <v>0.92677490799830142</v>
      </c>
      <c r="L14" s="378">
        <f>INDEX(Makrodata!S$67:S$112,MATCH($A$14,Makrodata!$J$65:$AJ$65))</f>
        <v>0.93094539508429375</v>
      </c>
      <c r="M14" s="378">
        <f>INDEX(Makrodata!T$67:T$112,MATCH($A$14,Makrodata!$J$65:$AJ$65))</f>
        <v>0.94234947617407638</v>
      </c>
      <c r="N14" s="378">
        <f>INDEX(Makrodata!U$67:U$112,MATCH($A$14,Makrodata!$J$65:$AJ$65))</f>
        <v>0.95295090778103475</v>
      </c>
      <c r="O14" s="378">
        <f>INDEX(Makrodata!V$67:V$112,MATCH($A$14,Makrodata!$J$65:$AJ$65))</f>
        <v>0.96899224806201545</v>
      </c>
      <c r="P14" s="378">
        <f>INDEX(Makrodata!W$67:W$112,MATCH($A$14,Makrodata!$J$65:$AJ$65))</f>
        <v>1</v>
      </c>
      <c r="Q14" s="378">
        <f>INDEX(Makrodata!X$67:X$112,MATCH($A$14,Makrodata!$J$65:$AJ$65))</f>
        <v>1.0456666666666667</v>
      </c>
      <c r="R14" s="378">
        <f>INDEX(Makrodata!Y$67:Y$112,MATCH($A$14,Makrodata!$J$65:$AJ$65))</f>
        <v>1.0665800000000001</v>
      </c>
      <c r="S14" s="378">
        <f>INDEX(Makrodata!Z$67:Z$112,MATCH($A$14,Makrodata!$J$65:$AJ$65))</f>
        <v>1.0879116000000002</v>
      </c>
      <c r="T14" s="378">
        <f>INDEX(Makrodata!AA$67:AA$112,MATCH($A$14,Makrodata!$J$65:$AJ$65))</f>
        <v>1.1096698320000002</v>
      </c>
      <c r="U14" s="378">
        <f>INDEX(Makrodata!AB$67:AB$112,MATCH($A$14,Makrodata!$J$65:$AJ$65))</f>
        <v>1.1318632286400003</v>
      </c>
      <c r="V14" s="378">
        <f>INDEX(Makrodata!AC$67:AC$112,MATCH($A$14,Makrodata!$J$65:$AJ$65))</f>
        <v>1.1545004932128005</v>
      </c>
      <c r="W14" s="378">
        <f>INDEX(Makrodata!AD$67:AD$112,MATCH($A$14,Makrodata!$J$65:$AJ$65))</f>
        <v>1.1775905030770566</v>
      </c>
      <c r="X14" s="378">
        <f>INDEX(Makrodata!AE$67:AE$112,MATCH($A$14,Makrodata!$J$65:$AJ$65))</f>
        <v>1.2011423131385977</v>
      </c>
      <c r="Y14" s="378">
        <f>INDEX(Makrodata!AF$67:AF$112,MATCH($A$14,Makrodata!$J$65:$AJ$65))</f>
        <v>1.2251651594013697</v>
      </c>
      <c r="Z14" s="378">
        <f>INDEX(Makrodata!AG$67:AG$112,MATCH($A$14,Makrodata!$J$65:$AJ$65))</f>
        <v>1.2496684625893972</v>
      </c>
      <c r="AA14" s="378">
        <f>INDEX(Makrodata!AH$67:AH$112,MATCH($A$14,Makrodata!$J$65:$AJ$65))</f>
        <v>1.2746618318411853</v>
      </c>
      <c r="AB14" s="378">
        <f>INDEX(Makrodata!AI$67:AI$112,MATCH($A$14,Makrodata!$J$65:$AJ$65))</f>
        <v>1.300155068478009</v>
      </c>
      <c r="AC14" s="378">
        <f>INDEX(Makrodata!AJ$67:AJ$112,MATCH($A$14,Makrodata!$J$65:$AJ$65))</f>
        <v>1.3261581698475693</v>
      </c>
    </row>
    <row r="15" spans="1:48" s="17" customFormat="1">
      <c r="A15" s="394">
        <f>Výpočty!K39</f>
        <v>2020</v>
      </c>
      <c r="B15" s="322" t="s">
        <v>10</v>
      </c>
      <c r="C15" s="378">
        <f>INDEX(Makrodata!J$67:J$112,MATCH($A$15,Makrodata!$J$65:$AJ$65))</f>
        <v>0.80655557088735741</v>
      </c>
      <c r="D15" s="378">
        <f>INDEX(Makrodata!K$67:K$112,MATCH($A$15,Makrodata!$J$65:$AJ$65))</f>
        <v>0.82671946015954123</v>
      </c>
      <c r="E15" s="378">
        <f>INDEX(Makrodata!L$67:L$112,MATCH($A$15,Makrodata!$J$65:$AJ$65))</f>
        <v>0.85917801312463227</v>
      </c>
      <c r="F15" s="378">
        <f>INDEX(Makrodata!M$67:M$112,MATCH($A$15,Makrodata!$J$65:$AJ$65))</f>
        <v>0.89771590131849044</v>
      </c>
      <c r="G15" s="378">
        <f>INDEX(Makrodata!N$67:N$112,MATCH($A$15,Makrodata!$J$65:$AJ$65))</f>
        <v>0.90848552501647406</v>
      </c>
      <c r="H15" s="378">
        <f>INDEX(Makrodata!O$67:O$112,MATCH($A$15,Makrodata!$J$65:$AJ$65))</f>
        <v>0.90674749451170222</v>
      </c>
      <c r="I15" s="378">
        <f>INDEX(Makrodata!P$67:P$112,MATCH($A$15,Makrodata!$J$65:$AJ$65))</f>
        <v>0.90232446550961698</v>
      </c>
      <c r="J15" s="378">
        <f>INDEX(Makrodata!Q$67:Q$112,MATCH($A$15,Makrodata!$J$65:$AJ$65))</f>
        <v>0.89623377536742699</v>
      </c>
      <c r="K15" s="378">
        <f>INDEX(Makrodata!R$67:R$112,MATCH($A$15,Makrodata!$J$65:$AJ$65))</f>
        <v>0.88630051769043805</v>
      </c>
      <c r="L15" s="378">
        <f>INDEX(Makrodata!S$67:S$112,MATCH($A$15,Makrodata!$J$65:$AJ$65))</f>
        <v>0.89028887002004498</v>
      </c>
      <c r="M15" s="378">
        <f>INDEX(Makrodata!T$67:T$112,MATCH($A$15,Makrodata!$J$65:$AJ$65))</f>
        <v>0.90119490867779062</v>
      </c>
      <c r="N15" s="378">
        <f>INDEX(Makrodata!U$67:U$112,MATCH($A$15,Makrodata!$J$65:$AJ$65))</f>
        <v>0.91133335140041571</v>
      </c>
      <c r="O15" s="378">
        <f>INDEX(Makrodata!V$67:V$112,MATCH($A$15,Makrodata!$J$65:$AJ$65))</f>
        <v>0.92667412948232264</v>
      </c>
      <c r="P15" s="378">
        <f>INDEX(Makrodata!W$67:W$112,MATCH($A$15,Makrodata!$J$65:$AJ$65))</f>
        <v>0.95632770162575698</v>
      </c>
      <c r="Q15" s="378">
        <f>INDEX(Makrodata!X$67:X$112,MATCH($A$15,Makrodata!$J$65:$AJ$65))</f>
        <v>1</v>
      </c>
      <c r="R15" s="378">
        <f>INDEX(Makrodata!Y$67:Y$112,MATCH($A$15,Makrodata!$J$65:$AJ$65))</f>
        <v>1.02</v>
      </c>
      <c r="S15" s="378">
        <f>INDEX(Makrodata!Z$67:Z$112,MATCH($A$15,Makrodata!$J$65:$AJ$65))</f>
        <v>1.0404</v>
      </c>
      <c r="T15" s="378">
        <f>INDEX(Makrodata!AA$67:AA$112,MATCH($A$15,Makrodata!$J$65:$AJ$65))</f>
        <v>1.0612079999999999</v>
      </c>
      <c r="U15" s="378">
        <f>INDEX(Makrodata!AB$67:AB$112,MATCH($A$15,Makrodata!$J$65:$AJ$65))</f>
        <v>1.08243216</v>
      </c>
      <c r="V15" s="378">
        <f>INDEX(Makrodata!AC$67:AC$112,MATCH($A$15,Makrodata!$J$65:$AJ$65))</f>
        <v>1.1040808032</v>
      </c>
      <c r="W15" s="378">
        <f>INDEX(Makrodata!AD$67:AD$112,MATCH($A$15,Makrodata!$J$65:$AJ$65))</f>
        <v>1.1261624192640001</v>
      </c>
      <c r="X15" s="378">
        <f>INDEX(Makrodata!AE$67:AE$112,MATCH($A$15,Makrodata!$J$65:$AJ$65))</f>
        <v>1.14868566764928</v>
      </c>
      <c r="Y15" s="378">
        <f>INDEX(Makrodata!AF$67:AF$112,MATCH($A$15,Makrodata!$J$65:$AJ$65))</f>
        <v>1.1716593810022657</v>
      </c>
      <c r="Z15" s="378">
        <f>INDEX(Makrodata!AG$67:AG$112,MATCH($A$15,Makrodata!$J$65:$AJ$65))</f>
        <v>1.1950925686223111</v>
      </c>
      <c r="AA15" s="378">
        <f>INDEX(Makrodata!AH$67:AH$112,MATCH($A$15,Makrodata!$J$65:$AJ$65))</f>
        <v>1.2189944199947573</v>
      </c>
      <c r="AB15" s="378">
        <f>INDEX(Makrodata!AI$67:AI$112,MATCH($A$15,Makrodata!$J$65:$AJ$65))</f>
        <v>1.2433743083946525</v>
      </c>
      <c r="AC15" s="378">
        <f>INDEX(Makrodata!AJ$67:AJ$112,MATCH($A$15,Makrodata!$J$65:$AJ$65))</f>
        <v>1.2682417945625455</v>
      </c>
    </row>
    <row r="16" spans="1:48" s="17" customFormat="1">
      <c r="A16" s="394">
        <f>Výpočty!L39</f>
        <v>2021</v>
      </c>
      <c r="B16" s="322" t="s">
        <v>10</v>
      </c>
      <c r="C16" s="378">
        <f>INDEX(Makrodata!J$67:J$112,MATCH($A$16,Makrodata!$J$65:$AJ$65))</f>
        <v>0.79074075577191894</v>
      </c>
      <c r="D16" s="378">
        <f>INDEX(Makrodata!K$67:K$112,MATCH($A$16,Makrodata!$J$65:$AJ$65))</f>
        <v>0.81050927466621681</v>
      </c>
      <c r="E16" s="378">
        <f>INDEX(Makrodata!L$67:L$112,MATCH($A$16,Makrodata!$J$65:$AJ$65))</f>
        <v>0.84233138541630603</v>
      </c>
      <c r="F16" s="378">
        <f>INDEX(Makrodata!M$67:M$112,MATCH($A$16,Makrodata!$J$65:$AJ$65))</f>
        <v>0.88011362874361798</v>
      </c>
      <c r="G16" s="378">
        <f>INDEX(Makrodata!N$67:N$112,MATCH($A$16,Makrodata!$J$65:$AJ$65))</f>
        <v>0.89067208334948433</v>
      </c>
      <c r="H16" s="378">
        <f>INDEX(Makrodata!O$67:O$112,MATCH($A$16,Makrodata!$J$65:$AJ$65))</f>
        <v>0.88896813187421775</v>
      </c>
      <c r="I16" s="378">
        <f>INDEX(Makrodata!P$67:P$112,MATCH($A$16,Makrodata!$J$65:$AJ$65))</f>
        <v>0.8846318289309969</v>
      </c>
      <c r="J16" s="378">
        <f>INDEX(Makrodata!Q$67:Q$112,MATCH($A$16,Makrodata!$J$65:$AJ$65))</f>
        <v>0.87866056408571269</v>
      </c>
      <c r="K16" s="378">
        <f>INDEX(Makrodata!R$67:R$112,MATCH($A$16,Makrodata!$J$65:$AJ$65))</f>
        <v>0.86892207616709605</v>
      </c>
      <c r="L16" s="378">
        <f>INDEX(Makrodata!S$67:S$112,MATCH($A$16,Makrodata!$J$65:$AJ$65))</f>
        <v>0.87283222550984796</v>
      </c>
      <c r="M16" s="378">
        <f>INDEX(Makrodata!T$67:T$112,MATCH($A$16,Makrodata!$J$65:$AJ$65))</f>
        <v>0.88352442027234368</v>
      </c>
      <c r="N16" s="378">
        <f>INDEX(Makrodata!U$67:U$112,MATCH($A$16,Makrodata!$J$65:$AJ$65))</f>
        <v>0.89346407000040751</v>
      </c>
      <c r="O16" s="378">
        <f>INDEX(Makrodata!V$67:V$112,MATCH($A$16,Makrodata!$J$65:$AJ$65))</f>
        <v>0.908504048512081</v>
      </c>
      <c r="P16" s="378">
        <f>INDEX(Makrodata!W$67:W$112,MATCH($A$16,Makrodata!$J$65:$AJ$65))</f>
        <v>0.93757617806446758</v>
      </c>
      <c r="Q16" s="378">
        <f>INDEX(Makrodata!X$67:X$112,MATCH($A$16,Makrodata!$J$65:$AJ$65))</f>
        <v>0.98039215686274506</v>
      </c>
      <c r="R16" s="378">
        <f>INDEX(Makrodata!Y$67:Y$112,MATCH($A$16,Makrodata!$J$65:$AJ$65))</f>
        <v>1</v>
      </c>
      <c r="S16" s="378">
        <f>INDEX(Makrodata!Z$67:Z$112,MATCH($A$16,Makrodata!$J$65:$AJ$65))</f>
        <v>1.02</v>
      </c>
      <c r="T16" s="378">
        <f>INDEX(Makrodata!AA$67:AA$112,MATCH($A$16,Makrodata!$J$65:$AJ$65))</f>
        <v>1.0404</v>
      </c>
      <c r="U16" s="378">
        <f>INDEX(Makrodata!AB$67:AB$112,MATCH($A$16,Makrodata!$J$65:$AJ$65))</f>
        <v>1.0612079999999999</v>
      </c>
      <c r="V16" s="378">
        <f>INDEX(Makrodata!AC$67:AC$112,MATCH($A$16,Makrodata!$J$65:$AJ$65))</f>
        <v>1.08243216</v>
      </c>
      <c r="W16" s="378">
        <f>INDEX(Makrodata!AD$67:AD$112,MATCH($A$16,Makrodata!$J$65:$AJ$65))</f>
        <v>1.1040808032</v>
      </c>
      <c r="X16" s="378">
        <f>INDEX(Makrodata!AE$67:AE$112,MATCH($A$16,Makrodata!$J$65:$AJ$65))</f>
        <v>1.1261624192640001</v>
      </c>
      <c r="Y16" s="378">
        <f>INDEX(Makrodata!AF$67:AF$112,MATCH($A$16,Makrodata!$J$65:$AJ$65))</f>
        <v>1.14868566764928</v>
      </c>
      <c r="Z16" s="378">
        <f>INDEX(Makrodata!AG$67:AG$112,MATCH($A$16,Makrodata!$J$65:$AJ$65))</f>
        <v>1.1716593810022657</v>
      </c>
      <c r="AA16" s="378">
        <f>INDEX(Makrodata!AH$67:AH$112,MATCH($A$16,Makrodata!$J$65:$AJ$65))</f>
        <v>1.1950925686223111</v>
      </c>
      <c r="AB16" s="378">
        <f>INDEX(Makrodata!AI$67:AI$112,MATCH($A$16,Makrodata!$J$65:$AJ$65))</f>
        <v>1.2189944199947573</v>
      </c>
      <c r="AC16" s="378">
        <f>INDEX(Makrodata!AJ$67:AJ$112,MATCH($A$16,Makrodata!$J$65:$AJ$65))</f>
        <v>1.2433743083946525</v>
      </c>
    </row>
    <row r="17" spans="1:48" s="17" customFormat="1">
      <c r="A17" s="394">
        <f>Výpočty!M39</f>
        <v>2022</v>
      </c>
      <c r="B17" s="322" t="s">
        <v>10</v>
      </c>
      <c r="C17" s="378">
        <f>INDEX(Makrodata!J$67:J$112,MATCH($A$17,Makrodata!$J$65:$AJ$65))</f>
        <v>0.77523603507050853</v>
      </c>
      <c r="D17" s="378">
        <f>INDEX(Makrodata!K$67:K$112,MATCH($A$17,Makrodata!$J$65:$AJ$65))</f>
        <v>0.79461693594727123</v>
      </c>
      <c r="E17" s="378">
        <f>INDEX(Makrodata!L$67:L$112,MATCH($A$17,Makrodata!$J$65:$AJ$65))</f>
        <v>0.82581508374147639</v>
      </c>
      <c r="F17" s="378">
        <f>INDEX(Makrodata!M$67:M$112,MATCH($A$17,Makrodata!$J$65:$AJ$65))</f>
        <v>0.86285649876825277</v>
      </c>
      <c r="G17" s="378">
        <f>INDEX(Makrodata!N$67:N$112,MATCH($A$17,Makrodata!$J$65:$AJ$65))</f>
        <v>0.87320792485243537</v>
      </c>
      <c r="H17" s="378">
        <f>INDEX(Makrodata!O$67:O$112,MATCH($A$17,Makrodata!$J$65:$AJ$65))</f>
        <v>0.87153738419040938</v>
      </c>
      <c r="I17" s="378">
        <f>INDEX(Makrodata!P$67:P$112,MATCH($A$17,Makrodata!$J$65:$AJ$65))</f>
        <v>0.86728610679509488</v>
      </c>
      <c r="J17" s="378">
        <f>INDEX(Makrodata!Q$67:Q$112,MATCH($A$17,Makrodata!$J$65:$AJ$65))</f>
        <v>0.86143192557422799</v>
      </c>
      <c r="K17" s="378">
        <f>INDEX(Makrodata!R$67:R$112,MATCH($A$17,Makrodata!$J$65:$AJ$65))</f>
        <v>0.85188438839911362</v>
      </c>
      <c r="L17" s="378">
        <f>INDEX(Makrodata!S$67:S$112,MATCH($A$17,Makrodata!$J$65:$AJ$65))</f>
        <v>0.85571786814690964</v>
      </c>
      <c r="M17" s="378">
        <f>INDEX(Makrodata!T$67:T$112,MATCH($A$17,Makrodata!$J$65:$AJ$65))</f>
        <v>0.86620041203170939</v>
      </c>
      <c r="N17" s="378">
        <f>INDEX(Makrodata!U$67:U$112,MATCH($A$17,Makrodata!$J$65:$AJ$65))</f>
        <v>0.87594516666706612</v>
      </c>
      <c r="O17" s="378">
        <f>INDEX(Makrodata!V$67:V$112,MATCH($A$17,Makrodata!$J$65:$AJ$65))</f>
        <v>0.89069024363929505</v>
      </c>
      <c r="P17" s="378">
        <f>INDEX(Makrodata!W$67:W$112,MATCH($A$17,Makrodata!$J$65:$AJ$65))</f>
        <v>0.91919233143575252</v>
      </c>
      <c r="Q17" s="378">
        <f>INDEX(Makrodata!X$67:X$112,MATCH($A$17,Makrodata!$J$65:$AJ$65))</f>
        <v>0.96116878123798533</v>
      </c>
      <c r="R17" s="378">
        <f>INDEX(Makrodata!Y$67:Y$112,MATCH($A$17,Makrodata!$J$65:$AJ$65))</f>
        <v>0.98039215686274506</v>
      </c>
      <c r="S17" s="378">
        <f>INDEX(Makrodata!Z$67:Z$112,MATCH($A$17,Makrodata!$J$65:$AJ$65))</f>
        <v>1</v>
      </c>
      <c r="T17" s="378">
        <f>INDEX(Makrodata!AA$67:AA$112,MATCH($A$17,Makrodata!$J$65:$AJ$65))</f>
        <v>1.02</v>
      </c>
      <c r="U17" s="378">
        <f>INDEX(Makrodata!AB$67:AB$112,MATCH($A$17,Makrodata!$J$65:$AJ$65))</f>
        <v>1.0404</v>
      </c>
      <c r="V17" s="378">
        <f>INDEX(Makrodata!AC$67:AC$112,MATCH($A$17,Makrodata!$J$65:$AJ$65))</f>
        <v>1.0612079999999999</v>
      </c>
      <c r="W17" s="378">
        <f>INDEX(Makrodata!AD$67:AD$112,MATCH($A$17,Makrodata!$J$65:$AJ$65))</f>
        <v>1.08243216</v>
      </c>
      <c r="X17" s="378">
        <f>INDEX(Makrodata!AE$67:AE$112,MATCH($A$17,Makrodata!$J$65:$AJ$65))</f>
        <v>1.1040808032</v>
      </c>
      <c r="Y17" s="378">
        <f>INDEX(Makrodata!AF$67:AF$112,MATCH($A$17,Makrodata!$J$65:$AJ$65))</f>
        <v>1.1261624192640001</v>
      </c>
      <c r="Z17" s="378">
        <f>INDEX(Makrodata!AG$67:AG$112,MATCH($A$17,Makrodata!$J$65:$AJ$65))</f>
        <v>1.14868566764928</v>
      </c>
      <c r="AA17" s="378">
        <f>INDEX(Makrodata!AH$67:AH$112,MATCH($A$17,Makrodata!$J$65:$AJ$65))</f>
        <v>1.1716593810022657</v>
      </c>
      <c r="AB17" s="378">
        <f>INDEX(Makrodata!AI$67:AI$112,MATCH($A$17,Makrodata!$J$65:$AJ$65))</f>
        <v>1.1950925686223111</v>
      </c>
      <c r="AC17" s="378">
        <f>INDEX(Makrodata!AJ$67:AJ$112,MATCH($A$17,Makrodata!$J$65:$AJ$65))</f>
        <v>1.2189944199947573</v>
      </c>
    </row>
    <row r="18" spans="1:48" s="17" customFormat="1">
      <c r="A18" s="394">
        <f>Výpočty!N39</f>
        <v>2023</v>
      </c>
      <c r="B18" s="322" t="s">
        <v>10</v>
      </c>
      <c r="C18" s="378">
        <f>INDEX(Makrodata!J$67:J$112,MATCH($A$18,Makrodata!$J$65:$AJ$65))</f>
        <v>0.76003532850049893</v>
      </c>
      <c r="D18" s="378">
        <f>INDEX(Makrodata!K$67:K$112,MATCH($A$18,Makrodata!$J$65:$AJ$65))</f>
        <v>0.7790362117130113</v>
      </c>
      <c r="E18" s="378">
        <f>INDEX(Makrodata!L$67:L$112,MATCH($A$18,Makrodata!$J$65:$AJ$65))</f>
        <v>0.80962263111909472</v>
      </c>
      <c r="F18" s="378">
        <f>INDEX(Makrodata!M$67:M$112,MATCH($A$18,Makrodata!$J$65:$AJ$65))</f>
        <v>0.84593774389044418</v>
      </c>
      <c r="G18" s="378">
        <f>INDEX(Makrodata!N$67:N$112,MATCH($A$18,Makrodata!$J$65:$AJ$65))</f>
        <v>0.85608620083572129</v>
      </c>
      <c r="H18" s="378">
        <f>INDEX(Makrodata!O$67:O$112,MATCH($A$18,Makrodata!$J$65:$AJ$65))</f>
        <v>0.85444841587295062</v>
      </c>
      <c r="I18" s="378">
        <f>INDEX(Makrodata!P$67:P$112,MATCH($A$18,Makrodata!$J$65:$AJ$65))</f>
        <v>0.85028049685793639</v>
      </c>
      <c r="J18" s="378">
        <f>INDEX(Makrodata!Q$67:Q$112,MATCH($A$18,Makrodata!$J$65:$AJ$65))</f>
        <v>0.84454110350414524</v>
      </c>
      <c r="K18" s="378">
        <f>INDEX(Makrodata!R$67:R$112,MATCH($A$18,Makrodata!$J$65:$AJ$65))</f>
        <v>0.83518077294030768</v>
      </c>
      <c r="L18" s="378">
        <f>INDEX(Makrodata!S$67:S$112,MATCH($A$18,Makrodata!$J$65:$AJ$65))</f>
        <v>0.83893908641853898</v>
      </c>
      <c r="M18" s="378">
        <f>INDEX(Makrodata!T$67:T$112,MATCH($A$18,Makrodata!$J$65:$AJ$65))</f>
        <v>0.84921609022716615</v>
      </c>
      <c r="N18" s="378">
        <f>INDEX(Makrodata!U$67:U$112,MATCH($A$18,Makrodata!$J$65:$AJ$65))</f>
        <v>0.85876977124222176</v>
      </c>
      <c r="O18" s="378">
        <f>INDEX(Makrodata!V$67:V$112,MATCH($A$18,Makrodata!$J$65:$AJ$65))</f>
        <v>0.87322572905813245</v>
      </c>
      <c r="P18" s="378">
        <f>INDEX(Makrodata!W$67:W$112,MATCH($A$18,Makrodata!$J$65:$AJ$65))</f>
        <v>0.90116895238799266</v>
      </c>
      <c r="Q18" s="378">
        <f>INDEX(Makrodata!X$67:X$112,MATCH($A$18,Makrodata!$J$65:$AJ$65))</f>
        <v>0.94232233454704439</v>
      </c>
      <c r="R18" s="378">
        <f>INDEX(Makrodata!Y$67:Y$112,MATCH($A$18,Makrodata!$J$65:$AJ$65))</f>
        <v>0.96116878123798533</v>
      </c>
      <c r="S18" s="378">
        <f>INDEX(Makrodata!Z$67:Z$112,MATCH($A$18,Makrodata!$J$65:$AJ$65))</f>
        <v>0.98039215686274506</v>
      </c>
      <c r="T18" s="378">
        <f>INDEX(Makrodata!AA$67:AA$112,MATCH($A$18,Makrodata!$J$65:$AJ$65))</f>
        <v>1</v>
      </c>
      <c r="U18" s="378">
        <f>INDEX(Makrodata!AB$67:AB$112,MATCH($A$18,Makrodata!$J$65:$AJ$65))</f>
        <v>1.02</v>
      </c>
      <c r="V18" s="378">
        <f>INDEX(Makrodata!AC$67:AC$112,MATCH($A$18,Makrodata!$J$65:$AJ$65))</f>
        <v>1.0404</v>
      </c>
      <c r="W18" s="378">
        <f>INDEX(Makrodata!AD$67:AD$112,MATCH($A$18,Makrodata!$J$65:$AJ$65))</f>
        <v>1.0612079999999999</v>
      </c>
      <c r="X18" s="378">
        <f>INDEX(Makrodata!AE$67:AE$112,MATCH($A$18,Makrodata!$J$65:$AJ$65))</f>
        <v>1.08243216</v>
      </c>
      <c r="Y18" s="378">
        <f>INDEX(Makrodata!AF$67:AF$112,MATCH($A$18,Makrodata!$J$65:$AJ$65))</f>
        <v>1.1040808032</v>
      </c>
      <c r="Z18" s="378">
        <f>INDEX(Makrodata!AG$67:AG$112,MATCH($A$18,Makrodata!$J$65:$AJ$65))</f>
        <v>1.1261624192640001</v>
      </c>
      <c r="AA18" s="378">
        <f>INDEX(Makrodata!AH$67:AH$112,MATCH($A$18,Makrodata!$J$65:$AJ$65))</f>
        <v>1.14868566764928</v>
      </c>
      <c r="AB18" s="378">
        <f>INDEX(Makrodata!AI$67:AI$112,MATCH($A$18,Makrodata!$J$65:$AJ$65))</f>
        <v>1.1716593810022657</v>
      </c>
      <c r="AC18" s="378">
        <f>INDEX(Makrodata!AJ$67:AJ$112,MATCH($A$18,Makrodata!$J$65:$AJ$65))</f>
        <v>1.1950925686223111</v>
      </c>
    </row>
    <row r="19" spans="1:48" s="17" customFormat="1">
      <c r="A19" s="379"/>
      <c r="B19" s="360"/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</row>
    <row r="20" spans="1:48" s="16" customFormat="1">
      <c r="A20" s="381" t="s">
        <v>187</v>
      </c>
      <c r="B20" s="67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X20" s="49"/>
    </row>
    <row r="21" spans="1:48" s="188" customFormat="1">
      <c r="A21" s="373" t="s">
        <v>12</v>
      </c>
      <c r="B21" s="374"/>
      <c r="C21" s="375">
        <v>2006</v>
      </c>
      <c r="D21" s="375">
        <v>2007</v>
      </c>
      <c r="E21" s="373">
        <v>2008</v>
      </c>
      <c r="F21" s="373">
        <v>2009</v>
      </c>
      <c r="G21" s="373">
        <v>2010</v>
      </c>
      <c r="H21" s="373">
        <v>2011</v>
      </c>
      <c r="I21" s="373">
        <v>2012</v>
      </c>
      <c r="J21" s="373">
        <v>2013</v>
      </c>
      <c r="K21" s="373">
        <v>2014</v>
      </c>
      <c r="L21" s="373">
        <v>2015</v>
      </c>
      <c r="M21" s="373">
        <v>2016</v>
      </c>
      <c r="N21" s="375">
        <v>2017</v>
      </c>
      <c r="O21" s="375">
        <v>2018</v>
      </c>
      <c r="P21" s="373">
        <v>2019</v>
      </c>
      <c r="Q21" s="373">
        <v>2020</v>
      </c>
      <c r="R21" s="373">
        <v>2021</v>
      </c>
      <c r="S21" s="373">
        <v>2022</v>
      </c>
      <c r="T21" s="373">
        <v>2023</v>
      </c>
      <c r="U21" s="373">
        <v>2024</v>
      </c>
      <c r="V21" s="373">
        <v>2025</v>
      </c>
      <c r="W21" s="373">
        <v>2026</v>
      </c>
      <c r="X21" s="373">
        <v>2027</v>
      </c>
      <c r="Y21" s="373">
        <v>2028</v>
      </c>
      <c r="Z21" s="373">
        <v>2029</v>
      </c>
      <c r="AA21" s="373">
        <v>2030</v>
      </c>
      <c r="AB21" s="373">
        <v>2031</v>
      </c>
      <c r="AC21" s="373">
        <v>2032</v>
      </c>
      <c r="AD21" s="373">
        <v>2033</v>
      </c>
      <c r="AE21" s="373">
        <v>2034</v>
      </c>
      <c r="AF21" s="373">
        <v>2035</v>
      </c>
      <c r="AG21" s="373">
        <v>2036</v>
      </c>
      <c r="AH21" s="373">
        <v>2037</v>
      </c>
      <c r="AI21" s="373">
        <v>2038</v>
      </c>
      <c r="AJ21" s="373">
        <v>2039</v>
      </c>
      <c r="AK21" s="373">
        <v>2040</v>
      </c>
      <c r="AL21" s="373">
        <v>2041</v>
      </c>
      <c r="AM21" s="373">
        <v>2042</v>
      </c>
      <c r="AN21" s="373">
        <v>2043</v>
      </c>
      <c r="AO21" s="373">
        <v>2044</v>
      </c>
      <c r="AP21" s="373">
        <v>2045</v>
      </c>
      <c r="AQ21" s="373">
        <v>2046</v>
      </c>
      <c r="AR21" s="373">
        <v>2047</v>
      </c>
      <c r="AS21" s="373">
        <v>2048</v>
      </c>
      <c r="AT21" s="373">
        <v>2049</v>
      </c>
      <c r="AU21" s="373">
        <v>2050</v>
      </c>
      <c r="AV21" s="373">
        <v>2051</v>
      </c>
    </row>
    <row r="22" spans="1:48" s="17" customFormat="1">
      <c r="A22" s="392">
        <f>IF(Výpočty!F2=1,Výpočty!$D$100,'Základní vstupní data'!$F$81)</f>
        <v>2024</v>
      </c>
      <c r="B22" s="322" t="s">
        <v>10</v>
      </c>
      <c r="C22" s="377">
        <f>INDEX(Makrodata!J$7:J$58,MATCH($A$22,Makrodata!$D$5:$BC$5))</f>
        <v>0.69094320998420189</v>
      </c>
      <c r="D22" s="377">
        <f>INDEX(Makrodata!K$7:K$58,MATCH($A$22,Makrodata!$D$5:$BC$5))</f>
        <v>0.7082167902338069</v>
      </c>
      <c r="E22" s="377">
        <f>INDEX(Makrodata!L$7:L$58,MATCH($A$22,Makrodata!$D$5:$BC$5))</f>
        <v>0.72804686036035349</v>
      </c>
      <c r="F22" s="377">
        <f>INDEX(Makrodata!M$7:M$58,MATCH($A$22,Makrodata!$D$5:$BC$5))</f>
        <v>0.77391381256305569</v>
      </c>
      <c r="G22" s="377">
        <f>INDEX(Makrodata!N$7:N$58,MATCH($A$22,Makrodata!$D$5:$BC$5))</f>
        <v>0.78165295068868623</v>
      </c>
      <c r="H22" s="377">
        <f>INDEX(Makrodata!O$7:O$58,MATCH($A$22,Makrodata!$D$5:$BC$5))</f>
        <v>0.79337774494901647</v>
      </c>
      <c r="I22" s="377">
        <f>INDEX(Makrodata!P$7:P$58,MATCH($A$22,Makrodata!$D$5:$BC$5))</f>
        <v>0.80845192210304773</v>
      </c>
      <c r="J22" s="377">
        <f>INDEX(Makrodata!Q$7:Q$58,MATCH($A$22,Makrodata!$D$5:$BC$5))</f>
        <v>0.83513083553244827</v>
      </c>
      <c r="K22" s="377">
        <f>INDEX(Makrodata!R$7:R$58,MATCH($A$22,Makrodata!$D$5:$BC$5))</f>
        <v>0.84682266722990251</v>
      </c>
      <c r="L22" s="377">
        <f>INDEX(Makrodata!S$7:S$58,MATCH($A$22,Makrodata!$D$5:$BC$5))</f>
        <v>0.85020995789882214</v>
      </c>
      <c r="M22" s="377">
        <f>INDEX(Makrodata!T$7:T$58,MATCH($A$22,Makrodata!$D$5:$BC$5))</f>
        <v>0.85276058777251851</v>
      </c>
      <c r="N22" s="377">
        <f>INDEX(Makrodata!U$7:U$58,MATCH($A$22,Makrodata!$D$5:$BC$5))</f>
        <v>0.85872991188692605</v>
      </c>
      <c r="O22" s="377">
        <f>INDEX(Makrodata!V$7:V$58,MATCH($A$22,Makrodata!$D$5:$BC$5))</f>
        <v>0.88019815968409909</v>
      </c>
      <c r="P22" s="377">
        <f>INDEX(Makrodata!W$7:W$58,MATCH($A$22,Makrodata!$D$5:$BC$5))</f>
        <v>0.89868232103746504</v>
      </c>
      <c r="Q22" s="377">
        <f>INDEX(Makrodata!X$7:X$58,MATCH($A$22,Makrodata!$D$5:$BC$5))</f>
        <v>0.92384542602651409</v>
      </c>
      <c r="R22" s="377">
        <f>INDEX(Makrodata!Y$7:Y$58,MATCH($A$22,Makrodata!$D$5:$BC$5))</f>
        <v>0.94232233454704439</v>
      </c>
      <c r="S22" s="377">
        <f>INDEX(Makrodata!Z$7:Z$58,MATCH($A$22,Makrodata!$D$5:$BC$5))</f>
        <v>0.96116878123798533</v>
      </c>
      <c r="T22" s="377">
        <f>INDEX(Makrodata!AA$7:AA$58,MATCH($A$22,Makrodata!$D$5:$BC$5))</f>
        <v>0.98039215686274506</v>
      </c>
      <c r="U22" s="377">
        <f>INDEX(Makrodata!AB$7:AB$58,MATCH($A$22,Makrodata!$D$5:$BC$5))</f>
        <v>1</v>
      </c>
      <c r="V22" s="377">
        <f>INDEX(Makrodata!AC$7:AC$58,MATCH($A$22,Makrodata!$D$5:$BC$5))</f>
        <v>1.02</v>
      </c>
      <c r="W22" s="377">
        <f>INDEX(Makrodata!AD$7:AD$58,MATCH($A$22,Makrodata!$D$5:$BC$5))</f>
        <v>1.0404</v>
      </c>
      <c r="X22" s="377">
        <f>INDEX(Makrodata!AE$7:AE$58,MATCH($A$22,Makrodata!$D$5:$BC$5))</f>
        <v>1.0612079999999999</v>
      </c>
      <c r="Y22" s="377">
        <f>INDEX(Makrodata!AF$7:AF$58,MATCH($A$22,Makrodata!$D$5:$BC$5))</f>
        <v>1.08243216</v>
      </c>
      <c r="Z22" s="377">
        <f>INDEX(Makrodata!AG$7:AG$58,MATCH($A$22,Makrodata!$D$5:$BC$5))</f>
        <v>1.1040808032</v>
      </c>
      <c r="AA22" s="377">
        <f>INDEX(Makrodata!AH$7:AH$58,MATCH($A$22,Makrodata!$D$5:$BC$5))</f>
        <v>1.1261624192640001</v>
      </c>
      <c r="AB22" s="377">
        <f>INDEX(Makrodata!AI$7:AI$58,MATCH($A$22,Makrodata!$D$5:$BC$5))</f>
        <v>1.14868566764928</v>
      </c>
      <c r="AC22" s="377">
        <f>INDEX(Makrodata!AJ$7:AJ$58,MATCH($A$22,Makrodata!$D$5:$BC$5))</f>
        <v>1.1716593810022657</v>
      </c>
      <c r="AD22" s="377">
        <f>INDEX(Makrodata!AK$7:AK$58,MATCH($A$22,Makrodata!$D$5:$BC$5))</f>
        <v>1.1950925686223111</v>
      </c>
      <c r="AE22" s="377">
        <f>INDEX(Makrodata!AL$7:AL$58,MATCH($A$22,Makrodata!$D$5:$BC$5))</f>
        <v>1.2189944199947573</v>
      </c>
      <c r="AF22" s="377">
        <f>INDEX(Makrodata!AM$7:AM$58,MATCH($A$22,Makrodata!$D$5:$BC$5))</f>
        <v>1.2433743083946525</v>
      </c>
      <c r="AG22" s="377">
        <f>INDEX(Makrodata!AN$7:AN$58,MATCH($A$22,Makrodata!$D$5:$BC$5))</f>
        <v>1.2682417945625455</v>
      </c>
      <c r="AH22" s="377">
        <f>INDEX(Makrodata!AO$7:AO$58,MATCH($A$22,Makrodata!$D$5:$BC$5))</f>
        <v>1.2936066304537963</v>
      </c>
      <c r="AI22" s="377">
        <f>INDEX(Makrodata!AP$7:AP$58,MATCH($A$22,Makrodata!$D$5:$BC$5))</f>
        <v>1.3194787630628724</v>
      </c>
      <c r="AJ22" s="377">
        <f>INDEX(Makrodata!AQ$7:AQ$58,MATCH($A$22,Makrodata!$D$5:$BC$5))</f>
        <v>1.3458683383241299</v>
      </c>
      <c r="AK22" s="377">
        <f>INDEX(Makrodata!AR$7:AR$58,MATCH($A$22,Makrodata!$D$5:$BC$5))</f>
        <v>1.3727857050906125</v>
      </c>
      <c r="AL22" s="377">
        <f>INDEX(Makrodata!AS$7:AS$58,MATCH($A$22,Makrodata!$D$5:$BC$5))</f>
        <v>1.4002414191924248</v>
      </c>
      <c r="AM22" s="377">
        <f>INDEX(Makrodata!AT$7:AT$58,MATCH($A$22,Makrodata!$D$5:$BC$5))</f>
        <v>1.4282462475762734</v>
      </c>
      <c r="AN22" s="377">
        <f>INDEX(Makrodata!AU$7:AU$58,MATCH($A$22,Makrodata!$D$5:$BC$5))</f>
        <v>1.4568111725277988</v>
      </c>
      <c r="AO22" s="377">
        <f>INDEX(Makrodata!AV$7:AV$58,MATCH($A$22,Makrodata!$D$5:$BC$5))</f>
        <v>1.4859473959783549</v>
      </c>
      <c r="AP22" s="377">
        <f>INDEX(Makrodata!AW$7:AW$58,MATCH($A$22,Makrodata!$D$5:$BC$5))</f>
        <v>1.5156663438979221</v>
      </c>
      <c r="AQ22" s="377">
        <f>INDEX(Makrodata!AX$7:AX$58,MATCH($A$22,Makrodata!$D$5:$BC$5))</f>
        <v>1.5459796707758806</v>
      </c>
      <c r="AR22" s="377">
        <f>INDEX(Makrodata!AY$7:AY$58,MATCH($A$22,Makrodata!$D$5:$BC$5))</f>
        <v>1.5768992641913981</v>
      </c>
      <c r="AS22" s="377">
        <f>INDEX(Makrodata!AZ$7:AZ$58,MATCH($A$22,Makrodata!$D$5:$BC$5))</f>
        <v>1.6084372494752261</v>
      </c>
      <c r="AT22" s="377">
        <f>INDEX(Makrodata!BA$7:BA$58,MATCH($A$22,Makrodata!$D$5:$BC$5))</f>
        <v>1.6406059944647307</v>
      </c>
      <c r="AU22" s="377">
        <f>INDEX(Makrodata!BB$7:BB$58,MATCH($A$22,Makrodata!$D$5:$BC$5))</f>
        <v>1.6734181143540252</v>
      </c>
      <c r="AV22" s="378">
        <f>INDEX(Makrodata!BC$7:BC$58,MATCH($A$22,Makrodata!$D$5:$BC$5))</f>
        <v>1.7068864766411058</v>
      </c>
    </row>
    <row r="23" spans="1:48" s="17" customFormat="1">
      <c r="A23" s="392">
        <f>IF(Výpočty!$F$2=1,'Základní vstupní data'!$F$81,Indexace!A22)</f>
        <v>2024</v>
      </c>
      <c r="B23" s="322" t="s">
        <v>10</v>
      </c>
      <c r="C23" s="377">
        <f>INDEX(Makrodata!J$7:J$58,MATCH($A$23,Makrodata!$D$5:$BC$5))</f>
        <v>0.69094320998420189</v>
      </c>
      <c r="D23" s="377">
        <f>INDEX(Makrodata!K$7:K$58,MATCH($A$23,Makrodata!$D$5:$BC$5))</f>
        <v>0.7082167902338069</v>
      </c>
      <c r="E23" s="377">
        <f>INDEX(Makrodata!L$7:L$58,MATCH($A$23,Makrodata!$D$5:$BC$5))</f>
        <v>0.72804686036035349</v>
      </c>
      <c r="F23" s="377">
        <f>INDEX(Makrodata!M$7:M$58,MATCH($A$23,Makrodata!$D$5:$BC$5))</f>
        <v>0.77391381256305569</v>
      </c>
      <c r="G23" s="377">
        <f>INDEX(Makrodata!N$7:N$58,MATCH($A$23,Makrodata!$D$5:$BC$5))</f>
        <v>0.78165295068868623</v>
      </c>
      <c r="H23" s="377">
        <f>INDEX(Makrodata!O$7:O$58,MATCH($A$23,Makrodata!$D$5:$BC$5))</f>
        <v>0.79337774494901647</v>
      </c>
      <c r="I23" s="377">
        <f>INDEX(Makrodata!P$7:P$58,MATCH($A$23,Makrodata!$D$5:$BC$5))</f>
        <v>0.80845192210304773</v>
      </c>
      <c r="J23" s="377">
        <f>INDEX(Makrodata!Q$7:Q$58,MATCH($A$23,Makrodata!$D$5:$BC$5))</f>
        <v>0.83513083553244827</v>
      </c>
      <c r="K23" s="377">
        <f>INDEX(Makrodata!R$7:R$58,MATCH($A$23,Makrodata!$D$5:$BC$5))</f>
        <v>0.84682266722990251</v>
      </c>
      <c r="L23" s="377">
        <f>INDEX(Makrodata!S$7:S$58,MATCH($A$23,Makrodata!$D$5:$BC$5))</f>
        <v>0.85020995789882214</v>
      </c>
      <c r="M23" s="377">
        <f>INDEX(Makrodata!T$7:T$58,MATCH($A$23,Makrodata!$D$5:$BC$5))</f>
        <v>0.85276058777251851</v>
      </c>
      <c r="N23" s="377">
        <f>INDEX(Makrodata!U$7:U$58,MATCH($A$23,Makrodata!$D$5:$BC$5))</f>
        <v>0.85872991188692605</v>
      </c>
      <c r="O23" s="377">
        <f>INDEX(Makrodata!V$7:V$58,MATCH($A$23,Makrodata!$D$5:$BC$5))</f>
        <v>0.88019815968409909</v>
      </c>
      <c r="P23" s="377">
        <f>INDEX(Makrodata!W$7:W$58,MATCH($A$23,Makrodata!$D$5:$BC$5))</f>
        <v>0.89868232103746504</v>
      </c>
      <c r="Q23" s="377">
        <f>INDEX(Makrodata!X$7:X$58,MATCH($A$23,Makrodata!$D$5:$BC$5))</f>
        <v>0.92384542602651409</v>
      </c>
      <c r="R23" s="377">
        <f>INDEX(Makrodata!Y$7:Y$58,MATCH($A$23,Makrodata!$D$5:$BC$5))</f>
        <v>0.94232233454704439</v>
      </c>
      <c r="S23" s="377">
        <f>INDEX(Makrodata!Z$7:Z$58,MATCH($A$23,Makrodata!$D$5:$BC$5))</f>
        <v>0.96116878123798533</v>
      </c>
      <c r="T23" s="377">
        <f>INDEX(Makrodata!AA$7:AA$58,MATCH($A$23,Makrodata!$D$5:$BC$5))</f>
        <v>0.98039215686274506</v>
      </c>
      <c r="U23" s="377">
        <f>INDEX(Makrodata!AB$7:AB$58,MATCH($A$23,Makrodata!$D$5:$BC$5))</f>
        <v>1</v>
      </c>
      <c r="V23" s="377">
        <f>INDEX(Makrodata!AC$7:AC$58,MATCH($A$23,Makrodata!$D$5:$BC$5))</f>
        <v>1.02</v>
      </c>
      <c r="W23" s="377">
        <f>INDEX(Makrodata!AD$7:AD$58,MATCH($A$23,Makrodata!$D$5:$BC$5))</f>
        <v>1.0404</v>
      </c>
      <c r="X23" s="377">
        <f>INDEX(Makrodata!AE$7:AE$58,MATCH($A$23,Makrodata!$D$5:$BC$5))</f>
        <v>1.0612079999999999</v>
      </c>
      <c r="Y23" s="377">
        <f>INDEX(Makrodata!AF$7:AF$58,MATCH($A$23,Makrodata!$D$5:$BC$5))</f>
        <v>1.08243216</v>
      </c>
      <c r="Z23" s="377">
        <f>INDEX(Makrodata!AG$7:AG$58,MATCH($A$23,Makrodata!$D$5:$BC$5))</f>
        <v>1.1040808032</v>
      </c>
      <c r="AA23" s="377">
        <f>INDEX(Makrodata!AH$7:AH$58,MATCH($A$23,Makrodata!$D$5:$BC$5))</f>
        <v>1.1261624192640001</v>
      </c>
      <c r="AB23" s="377">
        <f>INDEX(Makrodata!AI$7:AI$58,MATCH($A$23,Makrodata!$D$5:$BC$5))</f>
        <v>1.14868566764928</v>
      </c>
      <c r="AC23" s="377">
        <f>INDEX(Makrodata!AJ$7:AJ$58,MATCH($A$23,Makrodata!$D$5:$BC$5))</f>
        <v>1.1716593810022657</v>
      </c>
      <c r="AD23" s="377">
        <f>INDEX(Makrodata!AK$7:AK$58,MATCH($A$23,Makrodata!$D$5:$BC$5))</f>
        <v>1.1950925686223111</v>
      </c>
      <c r="AE23" s="377">
        <f>INDEX(Makrodata!AL$7:AL$58,MATCH($A$23,Makrodata!$D$5:$BC$5))</f>
        <v>1.2189944199947573</v>
      </c>
      <c r="AF23" s="377">
        <f>INDEX(Makrodata!AM$7:AM$58,MATCH($A$23,Makrodata!$D$5:$BC$5))</f>
        <v>1.2433743083946525</v>
      </c>
      <c r="AG23" s="377">
        <f>INDEX(Makrodata!AN$7:AN$58,MATCH($A$23,Makrodata!$D$5:$BC$5))</f>
        <v>1.2682417945625455</v>
      </c>
      <c r="AH23" s="377">
        <f>INDEX(Makrodata!AO$7:AO$58,MATCH($A$23,Makrodata!$D$5:$BC$5))</f>
        <v>1.2936066304537963</v>
      </c>
      <c r="AI23" s="377">
        <f>INDEX(Makrodata!AP$7:AP$58,MATCH($A$23,Makrodata!$D$5:$BC$5))</f>
        <v>1.3194787630628724</v>
      </c>
      <c r="AJ23" s="377">
        <f>INDEX(Makrodata!AQ$7:AQ$58,MATCH($A$23,Makrodata!$D$5:$BC$5))</f>
        <v>1.3458683383241299</v>
      </c>
      <c r="AK23" s="377">
        <f>INDEX(Makrodata!AR$7:AR$58,MATCH($A$23,Makrodata!$D$5:$BC$5))</f>
        <v>1.3727857050906125</v>
      </c>
      <c r="AL23" s="377">
        <f>INDEX(Makrodata!AS$7:AS$58,MATCH($A$23,Makrodata!$D$5:$BC$5))</f>
        <v>1.4002414191924248</v>
      </c>
      <c r="AM23" s="377">
        <f>INDEX(Makrodata!AT$7:AT$58,MATCH($A$23,Makrodata!$D$5:$BC$5))</f>
        <v>1.4282462475762734</v>
      </c>
      <c r="AN23" s="377">
        <f>INDEX(Makrodata!AU$7:AU$58,MATCH($A$23,Makrodata!$D$5:$BC$5))</f>
        <v>1.4568111725277988</v>
      </c>
      <c r="AO23" s="377">
        <f>INDEX(Makrodata!AV$7:AV$58,MATCH($A$23,Makrodata!$D$5:$BC$5))</f>
        <v>1.4859473959783549</v>
      </c>
      <c r="AP23" s="377">
        <f>INDEX(Makrodata!AW$7:AW$58,MATCH($A$23,Makrodata!$D$5:$BC$5))</f>
        <v>1.5156663438979221</v>
      </c>
      <c r="AQ23" s="377">
        <f>INDEX(Makrodata!AX$7:AX$58,MATCH($A$23,Makrodata!$D$5:$BC$5))</f>
        <v>1.5459796707758806</v>
      </c>
      <c r="AR23" s="377">
        <f>INDEX(Makrodata!AY$7:AY$58,MATCH($A$23,Makrodata!$D$5:$BC$5))</f>
        <v>1.5768992641913981</v>
      </c>
      <c r="AS23" s="377">
        <f>INDEX(Makrodata!AZ$7:AZ$58,MATCH($A$23,Makrodata!$D$5:$BC$5))</f>
        <v>1.6084372494752261</v>
      </c>
      <c r="AT23" s="377">
        <f>INDEX(Makrodata!BA$7:BA$58,MATCH($A$23,Makrodata!$D$5:$BC$5))</f>
        <v>1.6406059944647307</v>
      </c>
      <c r="AU23" s="377">
        <f>INDEX(Makrodata!BB$7:BB$58,MATCH($A$23,Makrodata!$D$5:$BC$5))</f>
        <v>1.6734181143540252</v>
      </c>
      <c r="AV23" s="378">
        <f>INDEX(Makrodata!BC$7:BC$58,MATCH($A$23,Makrodata!$D$5:$BC$5))</f>
        <v>1.7068864766411058</v>
      </c>
    </row>
    <row r="24" spans="1:48" s="17" customFormat="1">
      <c r="A24" s="392">
        <f>IF(Výpočty!$F$2=1,A23+1,Indexace!A23+1)</f>
        <v>2025</v>
      </c>
      <c r="B24" s="322" t="s">
        <v>10</v>
      </c>
      <c r="C24" s="377">
        <f>INDEX(Makrodata!J$7:J$58,MATCH($A$24,Makrodata!$D$5:$BC$5))</f>
        <v>0.67739530390608016</v>
      </c>
      <c r="D24" s="377">
        <f>INDEX(Makrodata!K$7:K$58,MATCH($A$24,Makrodata!$D$5:$BC$5))</f>
        <v>0.69433018650373213</v>
      </c>
      <c r="E24" s="377">
        <f>INDEX(Makrodata!L$7:L$58,MATCH($A$24,Makrodata!$D$5:$BC$5))</f>
        <v>0.71377143172583668</v>
      </c>
      <c r="F24" s="377">
        <f>INDEX(Makrodata!M$7:M$58,MATCH($A$24,Makrodata!$D$5:$BC$5))</f>
        <v>0.75873903192456438</v>
      </c>
      <c r="G24" s="377">
        <f>INDEX(Makrodata!N$7:N$58,MATCH($A$24,Makrodata!$D$5:$BC$5))</f>
        <v>0.76632642224380998</v>
      </c>
      <c r="H24" s="377">
        <f>INDEX(Makrodata!O$7:O$58,MATCH($A$24,Makrodata!$D$5:$BC$5))</f>
        <v>0.77782131857746706</v>
      </c>
      <c r="I24" s="377">
        <f>INDEX(Makrodata!P$7:P$58,MATCH($A$24,Makrodata!$D$5:$BC$5))</f>
        <v>0.79259992363043885</v>
      </c>
      <c r="J24" s="377">
        <f>INDEX(Makrodata!Q$7:Q$58,MATCH($A$24,Makrodata!$D$5:$BC$5))</f>
        <v>0.81875572111024331</v>
      </c>
      <c r="K24" s="377">
        <f>INDEX(Makrodata!R$7:R$58,MATCH($A$24,Makrodata!$D$5:$BC$5))</f>
        <v>0.83021830120578677</v>
      </c>
      <c r="L24" s="377">
        <f>INDEX(Makrodata!S$7:S$58,MATCH($A$24,Makrodata!$D$5:$BC$5))</f>
        <v>0.83353917441060987</v>
      </c>
      <c r="M24" s="377">
        <f>INDEX(Makrodata!T$7:T$58,MATCH($A$24,Makrodata!$D$5:$BC$5))</f>
        <v>0.83603979193384159</v>
      </c>
      <c r="N24" s="377">
        <f>INDEX(Makrodata!U$7:U$58,MATCH($A$24,Makrodata!$D$5:$BC$5))</f>
        <v>0.84189207047737835</v>
      </c>
      <c r="O24" s="377">
        <f>INDEX(Makrodata!V$7:V$58,MATCH($A$24,Makrodata!$D$5:$BC$5))</f>
        <v>0.86293937223931272</v>
      </c>
      <c r="P24" s="377">
        <f>INDEX(Makrodata!W$7:W$58,MATCH($A$24,Makrodata!$D$5:$BC$5))</f>
        <v>0.88106109905633823</v>
      </c>
      <c r="Q24" s="377">
        <f>INDEX(Makrodata!X$7:X$58,MATCH($A$24,Makrodata!$D$5:$BC$5))</f>
        <v>0.90573080982991572</v>
      </c>
      <c r="R24" s="377">
        <f>INDEX(Makrodata!Y$7:Y$58,MATCH($A$24,Makrodata!$D$5:$BC$5))</f>
        <v>0.92384542602651409</v>
      </c>
      <c r="S24" s="377">
        <f>INDEX(Makrodata!Z$7:Z$58,MATCH($A$24,Makrodata!$D$5:$BC$5))</f>
        <v>0.94232233454704439</v>
      </c>
      <c r="T24" s="377">
        <f>INDEX(Makrodata!AA$7:AA$58,MATCH($A$24,Makrodata!$D$5:$BC$5))</f>
        <v>0.96116878123798533</v>
      </c>
      <c r="U24" s="377">
        <f>INDEX(Makrodata!AB$7:AB$58,MATCH($A$24,Makrodata!$D$5:$BC$5))</f>
        <v>0.98039215686274506</v>
      </c>
      <c r="V24" s="377">
        <f>INDEX(Makrodata!AC$7:AC$58,MATCH($A$24,Makrodata!$D$5:$BC$5))</f>
        <v>1</v>
      </c>
      <c r="W24" s="377">
        <f>INDEX(Makrodata!AD$7:AD$58,MATCH($A$24,Makrodata!$D$5:$BC$5))</f>
        <v>1.02</v>
      </c>
      <c r="X24" s="377">
        <f>INDEX(Makrodata!AE$7:AE$58,MATCH($A$24,Makrodata!$D$5:$BC$5))</f>
        <v>1.0404</v>
      </c>
      <c r="Y24" s="377">
        <f>INDEX(Makrodata!AF$7:AF$58,MATCH($A$24,Makrodata!$D$5:$BC$5))</f>
        <v>1.0612079999999999</v>
      </c>
      <c r="Z24" s="377">
        <f>INDEX(Makrodata!AG$7:AG$58,MATCH($A$24,Makrodata!$D$5:$BC$5))</f>
        <v>1.08243216</v>
      </c>
      <c r="AA24" s="377">
        <f>INDEX(Makrodata!AH$7:AH$58,MATCH($A$24,Makrodata!$D$5:$BC$5))</f>
        <v>1.1040808032</v>
      </c>
      <c r="AB24" s="377">
        <f>INDEX(Makrodata!AI$7:AI$58,MATCH($A$24,Makrodata!$D$5:$BC$5))</f>
        <v>1.1261624192640001</v>
      </c>
      <c r="AC24" s="377">
        <f>INDEX(Makrodata!AJ$7:AJ$58,MATCH($A$24,Makrodata!$D$5:$BC$5))</f>
        <v>1.14868566764928</v>
      </c>
      <c r="AD24" s="377">
        <f>INDEX(Makrodata!AK$7:AK$58,MATCH($A$24,Makrodata!$D$5:$BC$5))</f>
        <v>1.1716593810022657</v>
      </c>
      <c r="AE24" s="377">
        <f>INDEX(Makrodata!AL$7:AL$58,MATCH($A$24,Makrodata!$D$5:$BC$5))</f>
        <v>1.1950925686223111</v>
      </c>
      <c r="AF24" s="377">
        <f>INDEX(Makrodata!AM$7:AM$58,MATCH($A$24,Makrodata!$D$5:$BC$5))</f>
        <v>1.2189944199947573</v>
      </c>
      <c r="AG24" s="377">
        <f>INDEX(Makrodata!AN$7:AN$58,MATCH($A$24,Makrodata!$D$5:$BC$5))</f>
        <v>1.2433743083946525</v>
      </c>
      <c r="AH24" s="377">
        <f>INDEX(Makrodata!AO$7:AO$58,MATCH($A$24,Makrodata!$D$5:$BC$5))</f>
        <v>1.2682417945625455</v>
      </c>
      <c r="AI24" s="377">
        <f>INDEX(Makrodata!AP$7:AP$58,MATCH($A$24,Makrodata!$D$5:$BC$5))</f>
        <v>1.2936066304537963</v>
      </c>
      <c r="AJ24" s="377">
        <f>INDEX(Makrodata!AQ$7:AQ$58,MATCH($A$24,Makrodata!$D$5:$BC$5))</f>
        <v>1.3194787630628724</v>
      </c>
      <c r="AK24" s="377">
        <f>INDEX(Makrodata!AR$7:AR$58,MATCH($A$24,Makrodata!$D$5:$BC$5))</f>
        <v>1.3458683383241299</v>
      </c>
      <c r="AL24" s="377">
        <f>INDEX(Makrodata!AS$7:AS$58,MATCH($A$24,Makrodata!$D$5:$BC$5))</f>
        <v>1.3727857050906125</v>
      </c>
      <c r="AM24" s="377">
        <f>INDEX(Makrodata!AT$7:AT$58,MATCH($A$24,Makrodata!$D$5:$BC$5))</f>
        <v>1.4002414191924248</v>
      </c>
      <c r="AN24" s="377">
        <f>INDEX(Makrodata!AU$7:AU$58,MATCH($A$24,Makrodata!$D$5:$BC$5))</f>
        <v>1.4282462475762734</v>
      </c>
      <c r="AO24" s="377">
        <f>INDEX(Makrodata!AV$7:AV$58,MATCH($A$24,Makrodata!$D$5:$BC$5))</f>
        <v>1.4568111725277988</v>
      </c>
      <c r="AP24" s="377">
        <f>INDEX(Makrodata!AW$7:AW$58,MATCH($A$24,Makrodata!$D$5:$BC$5))</f>
        <v>1.4859473959783549</v>
      </c>
      <c r="AQ24" s="377">
        <f>INDEX(Makrodata!AX$7:AX$58,MATCH($A$24,Makrodata!$D$5:$BC$5))</f>
        <v>1.5156663438979221</v>
      </c>
      <c r="AR24" s="377">
        <f>INDEX(Makrodata!AY$7:AY$58,MATCH($A$24,Makrodata!$D$5:$BC$5))</f>
        <v>1.5459796707758806</v>
      </c>
      <c r="AS24" s="377">
        <f>INDEX(Makrodata!AZ$7:AZ$58,MATCH($A$24,Makrodata!$D$5:$BC$5))</f>
        <v>1.5768992641913981</v>
      </c>
      <c r="AT24" s="377">
        <f>INDEX(Makrodata!BA$7:BA$58,MATCH($A$24,Makrodata!$D$5:$BC$5))</f>
        <v>1.6084372494752261</v>
      </c>
      <c r="AU24" s="377">
        <f>INDEX(Makrodata!BB$7:BB$58,MATCH($A$24,Makrodata!$D$5:$BC$5))</f>
        <v>1.6406059944647307</v>
      </c>
      <c r="AV24" s="378">
        <f>INDEX(Makrodata!BC$7:BC$58,MATCH($A$24,Makrodata!$D$5:$BC$5))</f>
        <v>1.6734181143540252</v>
      </c>
    </row>
    <row r="25" spans="1:48" s="17" customFormat="1">
      <c r="A25" s="392">
        <f>IF(Výpočty!$F$2=1,A24+1,Indexace!A24+1)</f>
        <v>2026</v>
      </c>
      <c r="B25" s="322" t="s">
        <v>10</v>
      </c>
      <c r="C25" s="377">
        <f>INDEX(Makrodata!J$7:J$58,MATCH($A$25,Makrodata!$D$5:$BC$5))</f>
        <v>0.66411304304517671</v>
      </c>
      <c r="D25" s="377">
        <f>INDEX(Makrodata!K$7:K$58,MATCH($A$25,Makrodata!$D$5:$BC$5))</f>
        <v>0.68071586912130611</v>
      </c>
      <c r="E25" s="377">
        <f>INDEX(Makrodata!L$7:L$58,MATCH($A$25,Makrodata!$D$5:$BC$5))</f>
        <v>0.69977591345670265</v>
      </c>
      <c r="F25" s="377">
        <f>INDEX(Makrodata!M$7:M$58,MATCH($A$25,Makrodata!$D$5:$BC$5))</f>
        <v>0.74386179600447488</v>
      </c>
      <c r="G25" s="377">
        <f>INDEX(Makrodata!N$7:N$58,MATCH($A$25,Makrodata!$D$5:$BC$5))</f>
        <v>0.75130041396451963</v>
      </c>
      <c r="H25" s="377">
        <f>INDEX(Makrodata!O$7:O$58,MATCH($A$25,Makrodata!$D$5:$BC$5))</f>
        <v>0.76256992017398739</v>
      </c>
      <c r="I25" s="377">
        <f>INDEX(Makrodata!P$7:P$58,MATCH($A$25,Makrodata!$D$5:$BC$5))</f>
        <v>0.77705874865729307</v>
      </c>
      <c r="J25" s="377">
        <f>INDEX(Makrodata!Q$7:Q$58,MATCH($A$25,Makrodata!$D$5:$BC$5))</f>
        <v>0.80270168736298364</v>
      </c>
      <c r="K25" s="377">
        <f>INDEX(Makrodata!R$7:R$58,MATCH($A$25,Makrodata!$D$5:$BC$5))</f>
        <v>0.81393951098606543</v>
      </c>
      <c r="L25" s="377">
        <f>INDEX(Makrodata!S$7:S$58,MATCH($A$25,Makrodata!$D$5:$BC$5))</f>
        <v>0.81719526903000972</v>
      </c>
      <c r="M25" s="377">
        <f>INDEX(Makrodata!T$7:T$58,MATCH($A$25,Makrodata!$D$5:$BC$5))</f>
        <v>0.81964685483709965</v>
      </c>
      <c r="N25" s="377">
        <f>INDEX(Makrodata!U$7:U$58,MATCH($A$25,Makrodata!$D$5:$BC$5))</f>
        <v>0.82538438282095927</v>
      </c>
      <c r="O25" s="377">
        <f>INDEX(Makrodata!V$7:V$58,MATCH($A$25,Makrodata!$D$5:$BC$5))</f>
        <v>0.84601899239148315</v>
      </c>
      <c r="P25" s="377">
        <f>INDEX(Makrodata!W$7:W$58,MATCH($A$25,Makrodata!$D$5:$BC$5))</f>
        <v>0.86378539123170417</v>
      </c>
      <c r="Q25" s="377">
        <f>INDEX(Makrodata!X$7:X$58,MATCH($A$25,Makrodata!$D$5:$BC$5))</f>
        <v>0.88797138218619187</v>
      </c>
      <c r="R25" s="377">
        <f>INDEX(Makrodata!Y$7:Y$58,MATCH($A$25,Makrodata!$D$5:$BC$5))</f>
        <v>0.90573080982991572</v>
      </c>
      <c r="S25" s="377">
        <f>INDEX(Makrodata!Z$7:Z$58,MATCH($A$25,Makrodata!$D$5:$BC$5))</f>
        <v>0.92384542602651409</v>
      </c>
      <c r="T25" s="377">
        <f>INDEX(Makrodata!AA$7:AA$58,MATCH($A$25,Makrodata!$D$5:$BC$5))</f>
        <v>0.94232233454704439</v>
      </c>
      <c r="U25" s="377">
        <f>INDEX(Makrodata!AB$7:AB$58,MATCH($A$25,Makrodata!$D$5:$BC$5))</f>
        <v>0.96116878123798533</v>
      </c>
      <c r="V25" s="377">
        <f>INDEX(Makrodata!AC$7:AC$58,MATCH($A$25,Makrodata!$D$5:$BC$5))</f>
        <v>0.98039215686274506</v>
      </c>
      <c r="W25" s="377">
        <f>INDEX(Makrodata!AD$7:AD$58,MATCH($A$25,Makrodata!$D$5:$BC$5))</f>
        <v>1</v>
      </c>
      <c r="X25" s="377">
        <f>INDEX(Makrodata!AE$7:AE$58,MATCH($A$25,Makrodata!$D$5:$BC$5))</f>
        <v>1.02</v>
      </c>
      <c r="Y25" s="377">
        <f>INDEX(Makrodata!AF$7:AF$58,MATCH($A$25,Makrodata!$D$5:$BC$5))</f>
        <v>1.0404</v>
      </c>
      <c r="Z25" s="377">
        <f>INDEX(Makrodata!AG$7:AG$58,MATCH($A$25,Makrodata!$D$5:$BC$5))</f>
        <v>1.0612079999999999</v>
      </c>
      <c r="AA25" s="377">
        <f>INDEX(Makrodata!AH$7:AH$58,MATCH($A$25,Makrodata!$D$5:$BC$5))</f>
        <v>1.08243216</v>
      </c>
      <c r="AB25" s="377">
        <f>INDEX(Makrodata!AI$7:AI$58,MATCH($A$25,Makrodata!$D$5:$BC$5))</f>
        <v>1.1040808032</v>
      </c>
      <c r="AC25" s="377">
        <f>INDEX(Makrodata!AJ$7:AJ$58,MATCH($A$25,Makrodata!$D$5:$BC$5))</f>
        <v>1.1261624192640001</v>
      </c>
      <c r="AD25" s="377">
        <f>INDEX(Makrodata!AK$7:AK$58,MATCH($A$25,Makrodata!$D$5:$BC$5))</f>
        <v>1.14868566764928</v>
      </c>
      <c r="AE25" s="377">
        <f>INDEX(Makrodata!AL$7:AL$58,MATCH($A$25,Makrodata!$D$5:$BC$5))</f>
        <v>1.1716593810022657</v>
      </c>
      <c r="AF25" s="377">
        <f>INDEX(Makrodata!AM$7:AM$58,MATCH($A$25,Makrodata!$D$5:$BC$5))</f>
        <v>1.1950925686223111</v>
      </c>
      <c r="AG25" s="377">
        <f>INDEX(Makrodata!AN$7:AN$58,MATCH($A$25,Makrodata!$D$5:$BC$5))</f>
        <v>1.2189944199947573</v>
      </c>
      <c r="AH25" s="377">
        <f>INDEX(Makrodata!AO$7:AO$58,MATCH($A$25,Makrodata!$D$5:$BC$5))</f>
        <v>1.2433743083946525</v>
      </c>
      <c r="AI25" s="377">
        <f>INDEX(Makrodata!AP$7:AP$58,MATCH($A$25,Makrodata!$D$5:$BC$5))</f>
        <v>1.2682417945625455</v>
      </c>
      <c r="AJ25" s="377">
        <f>INDEX(Makrodata!AQ$7:AQ$58,MATCH($A$25,Makrodata!$D$5:$BC$5))</f>
        <v>1.2936066304537963</v>
      </c>
      <c r="AK25" s="377">
        <f>INDEX(Makrodata!AR$7:AR$58,MATCH($A$25,Makrodata!$D$5:$BC$5))</f>
        <v>1.3194787630628724</v>
      </c>
      <c r="AL25" s="377">
        <f>INDEX(Makrodata!AS$7:AS$58,MATCH($A$25,Makrodata!$D$5:$BC$5))</f>
        <v>1.3458683383241299</v>
      </c>
      <c r="AM25" s="377">
        <f>INDEX(Makrodata!AT$7:AT$58,MATCH($A$25,Makrodata!$D$5:$BC$5))</f>
        <v>1.3727857050906125</v>
      </c>
      <c r="AN25" s="377">
        <f>INDEX(Makrodata!AU$7:AU$58,MATCH($A$25,Makrodata!$D$5:$BC$5))</f>
        <v>1.4002414191924248</v>
      </c>
      <c r="AO25" s="377">
        <f>INDEX(Makrodata!AV$7:AV$58,MATCH($A$25,Makrodata!$D$5:$BC$5))</f>
        <v>1.4282462475762734</v>
      </c>
      <c r="AP25" s="377">
        <f>INDEX(Makrodata!AW$7:AW$58,MATCH($A$25,Makrodata!$D$5:$BC$5))</f>
        <v>1.4568111725277988</v>
      </c>
      <c r="AQ25" s="377">
        <f>INDEX(Makrodata!AX$7:AX$58,MATCH($A$25,Makrodata!$D$5:$BC$5))</f>
        <v>1.4859473959783549</v>
      </c>
      <c r="AR25" s="377">
        <f>INDEX(Makrodata!AY$7:AY$58,MATCH($A$25,Makrodata!$D$5:$BC$5))</f>
        <v>1.5156663438979221</v>
      </c>
      <c r="AS25" s="377">
        <f>INDEX(Makrodata!AZ$7:AZ$58,MATCH($A$25,Makrodata!$D$5:$BC$5))</f>
        <v>1.5459796707758806</v>
      </c>
      <c r="AT25" s="377">
        <f>INDEX(Makrodata!BA$7:BA$58,MATCH($A$25,Makrodata!$D$5:$BC$5))</f>
        <v>1.5768992641913981</v>
      </c>
      <c r="AU25" s="377">
        <f>INDEX(Makrodata!BB$7:BB$58,MATCH($A$25,Makrodata!$D$5:$BC$5))</f>
        <v>1.6084372494752261</v>
      </c>
      <c r="AV25" s="378">
        <f>INDEX(Makrodata!BC$7:BC$58,MATCH($A$25,Makrodata!$D$5:$BC$5))</f>
        <v>1.6406059944647307</v>
      </c>
    </row>
    <row r="26" spans="1:48" s="17" customFormat="1">
      <c r="A26" s="392">
        <f>IF(Výpočty!$F$2=1,A25+1,Indexace!A25+1)</f>
        <v>2027</v>
      </c>
      <c r="B26" s="322" t="s">
        <v>10</v>
      </c>
      <c r="C26" s="377">
        <f>INDEX(Makrodata!J$7:J$58,MATCH($A$26,Makrodata!$D$5:$BC$5))</f>
        <v>0.65109121867174169</v>
      </c>
      <c r="D26" s="377">
        <f>INDEX(Makrodata!K$7:K$58,MATCH($A$26,Makrodata!$D$5:$BC$5))</f>
        <v>0.66736849913853513</v>
      </c>
      <c r="E26" s="377">
        <f>INDEX(Makrodata!L$7:L$58,MATCH($A$26,Makrodata!$D$5:$BC$5))</f>
        <v>0.68605481711441418</v>
      </c>
      <c r="F26" s="377">
        <f>INDEX(Makrodata!M$7:M$58,MATCH($A$26,Makrodata!$D$5:$BC$5))</f>
        <v>0.72927627059262223</v>
      </c>
      <c r="G26" s="377">
        <f>INDEX(Makrodata!N$7:N$58,MATCH($A$26,Makrodata!$D$5:$BC$5))</f>
        <v>0.7365690332985485</v>
      </c>
      <c r="H26" s="377">
        <f>INDEX(Makrodata!O$7:O$58,MATCH($A$26,Makrodata!$D$5:$BC$5))</f>
        <v>0.74761756879802665</v>
      </c>
      <c r="I26" s="377">
        <f>INDEX(Makrodata!P$7:P$58,MATCH($A$26,Makrodata!$D$5:$BC$5))</f>
        <v>0.76182230260518913</v>
      </c>
      <c r="J26" s="377">
        <f>INDEX(Makrodata!Q$7:Q$58,MATCH($A$26,Makrodata!$D$5:$BC$5))</f>
        <v>0.78696243859116033</v>
      </c>
      <c r="K26" s="377">
        <f>INDEX(Makrodata!R$7:R$58,MATCH($A$26,Makrodata!$D$5:$BC$5))</f>
        <v>0.79797991273143654</v>
      </c>
      <c r="L26" s="377">
        <f>INDEX(Makrodata!S$7:S$58,MATCH($A$26,Makrodata!$D$5:$BC$5))</f>
        <v>0.80117183238236234</v>
      </c>
      <c r="M26" s="377">
        <f>INDEX(Makrodata!T$7:T$58,MATCH($A$26,Makrodata!$D$5:$BC$5))</f>
        <v>0.80357534787950935</v>
      </c>
      <c r="N26" s="377">
        <f>INDEX(Makrodata!U$7:U$58,MATCH($A$26,Makrodata!$D$5:$BC$5))</f>
        <v>0.80920037531466582</v>
      </c>
      <c r="O26" s="377">
        <f>INDEX(Makrodata!V$7:V$58,MATCH($A$26,Makrodata!$D$5:$BC$5))</f>
        <v>0.82943038469753239</v>
      </c>
      <c r="P26" s="377">
        <f>INDEX(Makrodata!W$7:W$58,MATCH($A$26,Makrodata!$D$5:$BC$5))</f>
        <v>0.84684842277618044</v>
      </c>
      <c r="Q26" s="377">
        <f>INDEX(Makrodata!X$7:X$58,MATCH($A$26,Makrodata!$D$5:$BC$5))</f>
        <v>0.87056017861391355</v>
      </c>
      <c r="R26" s="377">
        <f>INDEX(Makrodata!Y$7:Y$58,MATCH($A$26,Makrodata!$D$5:$BC$5))</f>
        <v>0.88797138218619187</v>
      </c>
      <c r="S26" s="377">
        <f>INDEX(Makrodata!Z$7:Z$58,MATCH($A$26,Makrodata!$D$5:$BC$5))</f>
        <v>0.90573080982991572</v>
      </c>
      <c r="T26" s="377">
        <f>INDEX(Makrodata!AA$7:AA$58,MATCH($A$26,Makrodata!$D$5:$BC$5))</f>
        <v>0.92384542602651409</v>
      </c>
      <c r="U26" s="377">
        <f>INDEX(Makrodata!AB$7:AB$58,MATCH($A$26,Makrodata!$D$5:$BC$5))</f>
        <v>0.94232233454704439</v>
      </c>
      <c r="V26" s="377">
        <f>INDEX(Makrodata!AC$7:AC$58,MATCH($A$26,Makrodata!$D$5:$BC$5))</f>
        <v>0.96116878123798533</v>
      </c>
      <c r="W26" s="377">
        <f>INDEX(Makrodata!AD$7:AD$58,MATCH($A$26,Makrodata!$D$5:$BC$5))</f>
        <v>0.98039215686274506</v>
      </c>
      <c r="X26" s="377">
        <f>INDEX(Makrodata!AE$7:AE$58,MATCH($A$26,Makrodata!$D$5:$BC$5))</f>
        <v>1</v>
      </c>
      <c r="Y26" s="377">
        <f>INDEX(Makrodata!AF$7:AF$58,MATCH($A$26,Makrodata!$D$5:$BC$5))</f>
        <v>1.02</v>
      </c>
      <c r="Z26" s="377">
        <f>INDEX(Makrodata!AG$7:AG$58,MATCH($A$26,Makrodata!$D$5:$BC$5))</f>
        <v>1.0404</v>
      </c>
      <c r="AA26" s="377">
        <f>INDEX(Makrodata!AH$7:AH$58,MATCH($A$26,Makrodata!$D$5:$BC$5))</f>
        <v>1.0612079999999999</v>
      </c>
      <c r="AB26" s="377">
        <f>INDEX(Makrodata!AI$7:AI$58,MATCH($A$26,Makrodata!$D$5:$BC$5))</f>
        <v>1.08243216</v>
      </c>
      <c r="AC26" s="377">
        <f>INDEX(Makrodata!AJ$7:AJ$58,MATCH($A$26,Makrodata!$D$5:$BC$5))</f>
        <v>1.1040808032</v>
      </c>
      <c r="AD26" s="377">
        <f>INDEX(Makrodata!AK$7:AK$58,MATCH($A$26,Makrodata!$D$5:$BC$5))</f>
        <v>1.1261624192640001</v>
      </c>
      <c r="AE26" s="377">
        <f>INDEX(Makrodata!AL$7:AL$58,MATCH($A$26,Makrodata!$D$5:$BC$5))</f>
        <v>1.14868566764928</v>
      </c>
      <c r="AF26" s="377">
        <f>INDEX(Makrodata!AM$7:AM$58,MATCH($A$26,Makrodata!$D$5:$BC$5))</f>
        <v>1.1716593810022657</v>
      </c>
      <c r="AG26" s="377">
        <f>INDEX(Makrodata!AN$7:AN$58,MATCH($A$26,Makrodata!$D$5:$BC$5))</f>
        <v>1.1950925686223111</v>
      </c>
      <c r="AH26" s="377">
        <f>INDEX(Makrodata!AO$7:AO$58,MATCH($A$26,Makrodata!$D$5:$BC$5))</f>
        <v>1.2189944199947573</v>
      </c>
      <c r="AI26" s="377">
        <f>INDEX(Makrodata!AP$7:AP$58,MATCH($A$26,Makrodata!$D$5:$BC$5))</f>
        <v>1.2433743083946525</v>
      </c>
      <c r="AJ26" s="377">
        <f>INDEX(Makrodata!AQ$7:AQ$58,MATCH($A$26,Makrodata!$D$5:$BC$5))</f>
        <v>1.2682417945625455</v>
      </c>
      <c r="AK26" s="377">
        <f>INDEX(Makrodata!AR$7:AR$58,MATCH($A$26,Makrodata!$D$5:$BC$5))</f>
        <v>1.2936066304537963</v>
      </c>
      <c r="AL26" s="377">
        <f>INDEX(Makrodata!AS$7:AS$58,MATCH($A$26,Makrodata!$D$5:$BC$5))</f>
        <v>1.3194787630628724</v>
      </c>
      <c r="AM26" s="377">
        <f>INDEX(Makrodata!AT$7:AT$58,MATCH($A$26,Makrodata!$D$5:$BC$5))</f>
        <v>1.3458683383241299</v>
      </c>
      <c r="AN26" s="377">
        <f>INDEX(Makrodata!AU$7:AU$58,MATCH($A$26,Makrodata!$D$5:$BC$5))</f>
        <v>1.3727857050906125</v>
      </c>
      <c r="AO26" s="377">
        <f>INDEX(Makrodata!AV$7:AV$58,MATCH($A$26,Makrodata!$D$5:$BC$5))</f>
        <v>1.4002414191924248</v>
      </c>
      <c r="AP26" s="377">
        <f>INDEX(Makrodata!AW$7:AW$58,MATCH($A$26,Makrodata!$D$5:$BC$5))</f>
        <v>1.4282462475762734</v>
      </c>
      <c r="AQ26" s="377">
        <f>INDEX(Makrodata!AX$7:AX$58,MATCH($A$26,Makrodata!$D$5:$BC$5))</f>
        <v>1.4568111725277988</v>
      </c>
      <c r="AR26" s="377">
        <f>INDEX(Makrodata!AY$7:AY$58,MATCH($A$26,Makrodata!$D$5:$BC$5))</f>
        <v>1.4859473959783549</v>
      </c>
      <c r="AS26" s="377">
        <f>INDEX(Makrodata!AZ$7:AZ$58,MATCH($A$26,Makrodata!$D$5:$BC$5))</f>
        <v>1.5156663438979221</v>
      </c>
      <c r="AT26" s="377">
        <f>INDEX(Makrodata!BA$7:BA$58,MATCH($A$26,Makrodata!$D$5:$BC$5))</f>
        <v>1.5459796707758806</v>
      </c>
      <c r="AU26" s="377">
        <f>INDEX(Makrodata!BB$7:BB$58,MATCH($A$26,Makrodata!$D$5:$BC$5))</f>
        <v>1.5768992641913981</v>
      </c>
      <c r="AV26" s="378">
        <f>INDEX(Makrodata!BC$7:BC$58,MATCH($A$26,Makrodata!$D$5:$BC$5))</f>
        <v>1.6084372494752261</v>
      </c>
    </row>
    <row r="27" spans="1:48" s="17" customFormat="1">
      <c r="A27" s="392">
        <f>IF(Výpočty!$F$2=1,A26+1,Indexace!A26+1)</f>
        <v>2028</v>
      </c>
      <c r="B27" s="322" t="s">
        <v>10</v>
      </c>
      <c r="C27" s="377">
        <f>INDEX(Makrodata!J$7:J$58,MATCH($A$27,Makrodata!$D$5:$BC$5))</f>
        <v>0.63832472418798225</v>
      </c>
      <c r="D27" s="377">
        <f>INDEX(Makrodata!K$7:K$58,MATCH($A$27,Makrodata!$D$5:$BC$5))</f>
        <v>0.65428284229268174</v>
      </c>
      <c r="E27" s="377">
        <f>INDEX(Makrodata!L$7:L$58,MATCH($A$27,Makrodata!$D$5:$BC$5))</f>
        <v>0.67260276187687684</v>
      </c>
      <c r="F27" s="377">
        <f>INDEX(Makrodata!M$7:M$58,MATCH($A$27,Makrodata!$D$5:$BC$5))</f>
        <v>0.71497673587512001</v>
      </c>
      <c r="G27" s="377">
        <f>INDEX(Makrodata!N$7:N$58,MATCH($A$27,Makrodata!$D$5:$BC$5))</f>
        <v>0.72212650323387118</v>
      </c>
      <c r="H27" s="377">
        <f>INDEX(Makrodata!O$7:O$58,MATCH($A$27,Makrodata!$D$5:$BC$5))</f>
        <v>0.73295840078237917</v>
      </c>
      <c r="I27" s="377">
        <f>INDEX(Makrodata!P$7:P$58,MATCH($A$27,Makrodata!$D$5:$BC$5))</f>
        <v>0.7468846103972443</v>
      </c>
      <c r="J27" s="377">
        <f>INDEX(Makrodata!Q$7:Q$58,MATCH($A$27,Makrodata!$D$5:$BC$5))</f>
        <v>0.77153180254035325</v>
      </c>
      <c r="K27" s="377">
        <f>INDEX(Makrodata!R$7:R$58,MATCH($A$27,Makrodata!$D$5:$BC$5))</f>
        <v>0.78233324777591817</v>
      </c>
      <c r="L27" s="377">
        <f>INDEX(Makrodata!S$7:S$58,MATCH($A$27,Makrodata!$D$5:$BC$5))</f>
        <v>0.7854625807670218</v>
      </c>
      <c r="M27" s="377">
        <f>INDEX(Makrodata!T$7:T$58,MATCH($A$27,Makrodata!$D$5:$BC$5))</f>
        <v>0.78781896850932276</v>
      </c>
      <c r="N27" s="377">
        <f>INDEX(Makrodata!U$7:U$58,MATCH($A$27,Makrodata!$D$5:$BC$5))</f>
        <v>0.79333370128888792</v>
      </c>
      <c r="O27" s="377">
        <f>INDEX(Makrodata!V$7:V$58,MATCH($A$27,Makrodata!$D$5:$BC$5))</f>
        <v>0.81316704382111005</v>
      </c>
      <c r="P27" s="377">
        <f>INDEX(Makrodata!W$7:W$58,MATCH($A$27,Makrodata!$D$5:$BC$5))</f>
        <v>0.83024355174135334</v>
      </c>
      <c r="Q27" s="377">
        <f>INDEX(Makrodata!X$7:X$58,MATCH($A$27,Makrodata!$D$5:$BC$5))</f>
        <v>0.85349037119011129</v>
      </c>
      <c r="R27" s="377">
        <f>INDEX(Makrodata!Y$7:Y$58,MATCH($A$27,Makrodata!$D$5:$BC$5))</f>
        <v>0.87056017861391355</v>
      </c>
      <c r="S27" s="377">
        <f>INDEX(Makrodata!Z$7:Z$58,MATCH($A$27,Makrodata!$D$5:$BC$5))</f>
        <v>0.88797138218619187</v>
      </c>
      <c r="T27" s="377">
        <f>INDEX(Makrodata!AA$7:AA$58,MATCH($A$27,Makrodata!$D$5:$BC$5))</f>
        <v>0.90573080982991572</v>
      </c>
      <c r="U27" s="377">
        <f>INDEX(Makrodata!AB$7:AB$58,MATCH($A$27,Makrodata!$D$5:$BC$5))</f>
        <v>0.92384542602651409</v>
      </c>
      <c r="V27" s="377">
        <f>INDEX(Makrodata!AC$7:AC$58,MATCH($A$27,Makrodata!$D$5:$BC$5))</f>
        <v>0.94232233454704439</v>
      </c>
      <c r="W27" s="377">
        <f>INDEX(Makrodata!AD$7:AD$58,MATCH($A$27,Makrodata!$D$5:$BC$5))</f>
        <v>0.96116878123798533</v>
      </c>
      <c r="X27" s="377">
        <f>INDEX(Makrodata!AE$7:AE$58,MATCH($A$27,Makrodata!$D$5:$BC$5))</f>
        <v>0.98039215686274506</v>
      </c>
      <c r="Y27" s="377">
        <f>INDEX(Makrodata!AF$7:AF$58,MATCH($A$27,Makrodata!$D$5:$BC$5))</f>
        <v>1</v>
      </c>
      <c r="Z27" s="377">
        <f>INDEX(Makrodata!AG$7:AG$58,MATCH($A$27,Makrodata!$D$5:$BC$5))</f>
        <v>1.02</v>
      </c>
      <c r="AA27" s="377">
        <f>INDEX(Makrodata!AH$7:AH$58,MATCH($A$27,Makrodata!$D$5:$BC$5))</f>
        <v>1.0404</v>
      </c>
      <c r="AB27" s="377">
        <f>INDEX(Makrodata!AI$7:AI$58,MATCH($A$27,Makrodata!$D$5:$BC$5))</f>
        <v>1.0612079999999999</v>
      </c>
      <c r="AC27" s="377">
        <f>INDEX(Makrodata!AJ$7:AJ$58,MATCH($A$27,Makrodata!$D$5:$BC$5))</f>
        <v>1.08243216</v>
      </c>
      <c r="AD27" s="377">
        <f>INDEX(Makrodata!AK$7:AK$58,MATCH($A$27,Makrodata!$D$5:$BC$5))</f>
        <v>1.1040808032</v>
      </c>
      <c r="AE27" s="377">
        <f>INDEX(Makrodata!AL$7:AL$58,MATCH($A$27,Makrodata!$D$5:$BC$5))</f>
        <v>1.1261624192640001</v>
      </c>
      <c r="AF27" s="377">
        <f>INDEX(Makrodata!AM$7:AM$58,MATCH($A$27,Makrodata!$D$5:$BC$5))</f>
        <v>1.14868566764928</v>
      </c>
      <c r="AG27" s="377">
        <f>INDEX(Makrodata!AN$7:AN$58,MATCH($A$27,Makrodata!$D$5:$BC$5))</f>
        <v>1.1716593810022657</v>
      </c>
      <c r="AH27" s="377">
        <f>INDEX(Makrodata!AO$7:AO$58,MATCH($A$27,Makrodata!$D$5:$BC$5))</f>
        <v>1.1950925686223111</v>
      </c>
      <c r="AI27" s="377">
        <f>INDEX(Makrodata!AP$7:AP$58,MATCH($A$27,Makrodata!$D$5:$BC$5))</f>
        <v>1.2189944199947573</v>
      </c>
      <c r="AJ27" s="377">
        <f>INDEX(Makrodata!AQ$7:AQ$58,MATCH($A$27,Makrodata!$D$5:$BC$5))</f>
        <v>1.2433743083946525</v>
      </c>
      <c r="AK27" s="377">
        <f>INDEX(Makrodata!AR$7:AR$58,MATCH($A$27,Makrodata!$D$5:$BC$5))</f>
        <v>1.2682417945625455</v>
      </c>
      <c r="AL27" s="377">
        <f>INDEX(Makrodata!AS$7:AS$58,MATCH($A$27,Makrodata!$D$5:$BC$5))</f>
        <v>1.2936066304537963</v>
      </c>
      <c r="AM27" s="377">
        <f>INDEX(Makrodata!AT$7:AT$58,MATCH($A$27,Makrodata!$D$5:$BC$5))</f>
        <v>1.3194787630628724</v>
      </c>
      <c r="AN27" s="377">
        <f>INDEX(Makrodata!AU$7:AU$58,MATCH($A$27,Makrodata!$D$5:$BC$5))</f>
        <v>1.3458683383241299</v>
      </c>
      <c r="AO27" s="377">
        <f>INDEX(Makrodata!AV$7:AV$58,MATCH($A$27,Makrodata!$D$5:$BC$5))</f>
        <v>1.3727857050906125</v>
      </c>
      <c r="AP27" s="377">
        <f>INDEX(Makrodata!AW$7:AW$58,MATCH($A$27,Makrodata!$D$5:$BC$5))</f>
        <v>1.4002414191924248</v>
      </c>
      <c r="AQ27" s="377">
        <f>INDEX(Makrodata!AX$7:AX$58,MATCH($A$27,Makrodata!$D$5:$BC$5))</f>
        <v>1.4282462475762734</v>
      </c>
      <c r="AR27" s="377">
        <f>INDEX(Makrodata!AY$7:AY$58,MATCH($A$27,Makrodata!$D$5:$BC$5))</f>
        <v>1.4568111725277988</v>
      </c>
      <c r="AS27" s="377">
        <f>INDEX(Makrodata!AZ$7:AZ$58,MATCH($A$27,Makrodata!$D$5:$BC$5))</f>
        <v>1.4859473959783549</v>
      </c>
      <c r="AT27" s="377">
        <f>INDEX(Makrodata!BA$7:BA$58,MATCH($A$27,Makrodata!$D$5:$BC$5))</f>
        <v>1.5156663438979221</v>
      </c>
      <c r="AU27" s="377">
        <f>INDEX(Makrodata!BB$7:BB$58,MATCH($A$27,Makrodata!$D$5:$BC$5))</f>
        <v>1.5459796707758806</v>
      </c>
      <c r="AV27" s="378">
        <f>INDEX(Makrodata!BC$7:BC$58,MATCH($A$27,Makrodata!$D$5:$BC$5))</f>
        <v>1.5768992641913981</v>
      </c>
    </row>
    <row r="28" spans="1:48" s="17" customFormat="1">
      <c r="A28" s="392">
        <f>IF(Výpočty!$F$2=1,A27+1,Indexace!A27+1)</f>
        <v>2029</v>
      </c>
      <c r="B28" s="322" t="s">
        <v>10</v>
      </c>
      <c r="C28" s="377">
        <f>INDEX(Makrodata!J$7:J$58,MATCH($A$28,Makrodata!$D$5:$BC$5))</f>
        <v>0.62580855312547279</v>
      </c>
      <c r="D28" s="377">
        <f>INDEX(Makrodata!K$7:K$58,MATCH($A$28,Makrodata!$D$5:$BC$5))</f>
        <v>0.64145376695360956</v>
      </c>
      <c r="E28" s="377">
        <f>INDEX(Makrodata!L$7:L$58,MATCH($A$28,Makrodata!$D$5:$BC$5))</f>
        <v>0.65941447242831064</v>
      </c>
      <c r="F28" s="377">
        <f>INDEX(Makrodata!M$7:M$58,MATCH($A$28,Makrodata!$D$5:$BC$5))</f>
        <v>0.70095758419129417</v>
      </c>
      <c r="G28" s="377">
        <f>INDEX(Makrodata!N$7:N$58,MATCH($A$28,Makrodata!$D$5:$BC$5))</f>
        <v>0.70796716003320714</v>
      </c>
      <c r="H28" s="377">
        <f>INDEX(Makrodata!O$7:O$58,MATCH($A$28,Makrodata!$D$5:$BC$5))</f>
        <v>0.71858666743370514</v>
      </c>
      <c r="I28" s="377">
        <f>INDEX(Makrodata!P$7:P$58,MATCH($A$28,Makrodata!$D$5:$BC$5))</f>
        <v>0.73223981411494543</v>
      </c>
      <c r="J28" s="377">
        <f>INDEX(Makrodata!Q$7:Q$58,MATCH($A$28,Makrodata!$D$5:$BC$5))</f>
        <v>0.75640372798073852</v>
      </c>
      <c r="K28" s="377">
        <f>INDEX(Makrodata!R$7:R$58,MATCH($A$28,Makrodata!$D$5:$BC$5))</f>
        <v>0.76699338017246887</v>
      </c>
      <c r="L28" s="377">
        <f>INDEX(Makrodata!S$7:S$58,MATCH($A$28,Makrodata!$D$5:$BC$5))</f>
        <v>0.77006135369315876</v>
      </c>
      <c r="M28" s="377">
        <f>INDEX(Makrodata!T$7:T$58,MATCH($A$28,Makrodata!$D$5:$BC$5))</f>
        <v>0.77237153775423817</v>
      </c>
      <c r="N28" s="377">
        <f>INDEX(Makrodata!U$7:U$58,MATCH($A$28,Makrodata!$D$5:$BC$5))</f>
        <v>0.77777813851851774</v>
      </c>
      <c r="O28" s="377">
        <f>INDEX(Makrodata!V$7:V$58,MATCH($A$28,Makrodata!$D$5:$BC$5))</f>
        <v>0.7972225919814806</v>
      </c>
      <c r="P28" s="377">
        <f>INDEX(Makrodata!W$7:W$58,MATCH($A$28,Makrodata!$D$5:$BC$5))</f>
        <v>0.81396426641309161</v>
      </c>
      <c r="Q28" s="377">
        <f>INDEX(Makrodata!X$7:X$58,MATCH($A$28,Makrodata!$D$5:$BC$5))</f>
        <v>0.83675526587265814</v>
      </c>
      <c r="R28" s="377">
        <f>INDEX(Makrodata!Y$7:Y$58,MATCH($A$28,Makrodata!$D$5:$BC$5))</f>
        <v>0.85349037119011129</v>
      </c>
      <c r="S28" s="377">
        <f>INDEX(Makrodata!Z$7:Z$58,MATCH($A$28,Makrodata!$D$5:$BC$5))</f>
        <v>0.87056017861391355</v>
      </c>
      <c r="T28" s="377">
        <f>INDEX(Makrodata!AA$7:AA$58,MATCH($A$28,Makrodata!$D$5:$BC$5))</f>
        <v>0.88797138218619187</v>
      </c>
      <c r="U28" s="377">
        <f>INDEX(Makrodata!AB$7:AB$58,MATCH($A$28,Makrodata!$D$5:$BC$5))</f>
        <v>0.90573080982991572</v>
      </c>
      <c r="V28" s="377">
        <f>INDEX(Makrodata!AC$7:AC$58,MATCH($A$28,Makrodata!$D$5:$BC$5))</f>
        <v>0.92384542602651409</v>
      </c>
      <c r="W28" s="377">
        <f>INDEX(Makrodata!AD$7:AD$58,MATCH($A$28,Makrodata!$D$5:$BC$5))</f>
        <v>0.94232233454704439</v>
      </c>
      <c r="X28" s="377">
        <f>INDEX(Makrodata!AE$7:AE$58,MATCH($A$28,Makrodata!$D$5:$BC$5))</f>
        <v>0.96116878123798533</v>
      </c>
      <c r="Y28" s="377">
        <f>INDEX(Makrodata!AF$7:AF$58,MATCH($A$28,Makrodata!$D$5:$BC$5))</f>
        <v>0.98039215686274506</v>
      </c>
      <c r="Z28" s="377">
        <f>INDEX(Makrodata!AG$7:AG$58,MATCH($A$28,Makrodata!$D$5:$BC$5))</f>
        <v>1</v>
      </c>
      <c r="AA28" s="377">
        <f>INDEX(Makrodata!AH$7:AH$58,MATCH($A$28,Makrodata!$D$5:$BC$5))</f>
        <v>1.02</v>
      </c>
      <c r="AB28" s="377">
        <f>INDEX(Makrodata!AI$7:AI$58,MATCH($A$28,Makrodata!$D$5:$BC$5))</f>
        <v>1.0404</v>
      </c>
      <c r="AC28" s="377">
        <f>INDEX(Makrodata!AJ$7:AJ$58,MATCH($A$28,Makrodata!$D$5:$BC$5))</f>
        <v>1.0612079999999999</v>
      </c>
      <c r="AD28" s="377">
        <f>INDEX(Makrodata!AK$7:AK$58,MATCH($A$28,Makrodata!$D$5:$BC$5))</f>
        <v>1.08243216</v>
      </c>
      <c r="AE28" s="377">
        <f>INDEX(Makrodata!AL$7:AL$58,MATCH($A$28,Makrodata!$D$5:$BC$5))</f>
        <v>1.1040808032</v>
      </c>
      <c r="AF28" s="377">
        <f>INDEX(Makrodata!AM$7:AM$58,MATCH($A$28,Makrodata!$D$5:$BC$5))</f>
        <v>1.1261624192640001</v>
      </c>
      <c r="AG28" s="377">
        <f>INDEX(Makrodata!AN$7:AN$58,MATCH($A$28,Makrodata!$D$5:$BC$5))</f>
        <v>1.14868566764928</v>
      </c>
      <c r="AH28" s="377">
        <f>INDEX(Makrodata!AO$7:AO$58,MATCH($A$28,Makrodata!$D$5:$BC$5))</f>
        <v>1.1716593810022657</v>
      </c>
      <c r="AI28" s="377">
        <f>INDEX(Makrodata!AP$7:AP$58,MATCH($A$28,Makrodata!$D$5:$BC$5))</f>
        <v>1.1950925686223111</v>
      </c>
      <c r="AJ28" s="377">
        <f>INDEX(Makrodata!AQ$7:AQ$58,MATCH($A$28,Makrodata!$D$5:$BC$5))</f>
        <v>1.2189944199947573</v>
      </c>
      <c r="AK28" s="377">
        <f>INDEX(Makrodata!AR$7:AR$58,MATCH($A$28,Makrodata!$D$5:$BC$5))</f>
        <v>1.2433743083946525</v>
      </c>
      <c r="AL28" s="377">
        <f>INDEX(Makrodata!AS$7:AS$58,MATCH($A$28,Makrodata!$D$5:$BC$5))</f>
        <v>1.2682417945625455</v>
      </c>
      <c r="AM28" s="377">
        <f>INDEX(Makrodata!AT$7:AT$58,MATCH($A$28,Makrodata!$D$5:$BC$5))</f>
        <v>1.2936066304537963</v>
      </c>
      <c r="AN28" s="377">
        <f>INDEX(Makrodata!AU$7:AU$58,MATCH($A$28,Makrodata!$D$5:$BC$5))</f>
        <v>1.3194787630628724</v>
      </c>
      <c r="AO28" s="377">
        <f>INDEX(Makrodata!AV$7:AV$58,MATCH($A$28,Makrodata!$D$5:$BC$5))</f>
        <v>1.3458683383241299</v>
      </c>
      <c r="AP28" s="377">
        <f>INDEX(Makrodata!AW$7:AW$58,MATCH($A$28,Makrodata!$D$5:$BC$5))</f>
        <v>1.3727857050906125</v>
      </c>
      <c r="AQ28" s="377">
        <f>INDEX(Makrodata!AX$7:AX$58,MATCH($A$28,Makrodata!$D$5:$BC$5))</f>
        <v>1.4002414191924248</v>
      </c>
      <c r="AR28" s="377">
        <f>INDEX(Makrodata!AY$7:AY$58,MATCH($A$28,Makrodata!$D$5:$BC$5))</f>
        <v>1.4282462475762734</v>
      </c>
      <c r="AS28" s="377">
        <f>INDEX(Makrodata!AZ$7:AZ$58,MATCH($A$28,Makrodata!$D$5:$BC$5))</f>
        <v>1.4568111725277988</v>
      </c>
      <c r="AT28" s="377">
        <f>INDEX(Makrodata!BA$7:BA$58,MATCH($A$28,Makrodata!$D$5:$BC$5))</f>
        <v>1.4859473959783549</v>
      </c>
      <c r="AU28" s="377">
        <f>INDEX(Makrodata!BB$7:BB$58,MATCH($A$28,Makrodata!$D$5:$BC$5))</f>
        <v>1.5156663438979221</v>
      </c>
      <c r="AV28" s="378">
        <f>INDEX(Makrodata!BC$7:BC$58,MATCH($A$28,Makrodata!$D$5:$BC$5))</f>
        <v>1.5459796707758806</v>
      </c>
    </row>
    <row r="29" spans="1:48" s="17" customFormat="1">
      <c r="A29" s="392">
        <f>IF(Výpočty!$F$2=1,A28+1,Indexace!A28+1)</f>
        <v>2030</v>
      </c>
      <c r="B29" s="322" t="s">
        <v>10</v>
      </c>
      <c r="C29" s="377">
        <f>INDEX(Makrodata!J$7:J$58,MATCH($A$29,Makrodata!$D$5:$BC$5))</f>
        <v>0.61353779718183576</v>
      </c>
      <c r="D29" s="377">
        <f>INDEX(Makrodata!K$7:K$58,MATCH($A$29,Makrodata!$D$5:$BC$5))</f>
        <v>0.6288762421113816</v>
      </c>
      <c r="E29" s="377">
        <f>INDEX(Makrodata!L$7:L$58,MATCH($A$29,Makrodata!$D$5:$BC$5))</f>
        <v>0.64648477689050032</v>
      </c>
      <c r="F29" s="377">
        <f>INDEX(Makrodata!M$7:M$58,MATCH($A$29,Makrodata!$D$5:$BC$5))</f>
        <v>0.68721331783460182</v>
      </c>
      <c r="G29" s="377">
        <f>INDEX(Makrodata!N$7:N$58,MATCH($A$29,Makrodata!$D$5:$BC$5))</f>
        <v>0.69408545101294783</v>
      </c>
      <c r="H29" s="377">
        <f>INDEX(Makrodata!O$7:O$58,MATCH($A$29,Makrodata!$D$5:$BC$5))</f>
        <v>0.70449673277814195</v>
      </c>
      <c r="I29" s="377">
        <f>INDEX(Makrodata!P$7:P$58,MATCH($A$29,Makrodata!$D$5:$BC$5))</f>
        <v>0.71788217070092664</v>
      </c>
      <c r="J29" s="377">
        <f>INDEX(Makrodata!Q$7:Q$58,MATCH($A$29,Makrodata!$D$5:$BC$5))</f>
        <v>0.74157228233405714</v>
      </c>
      <c r="K29" s="377">
        <f>INDEX(Makrodata!R$7:R$58,MATCH($A$29,Makrodata!$D$5:$BC$5))</f>
        <v>0.75195429428673399</v>
      </c>
      <c r="L29" s="377">
        <f>INDEX(Makrodata!S$7:S$58,MATCH($A$29,Makrodata!$D$5:$BC$5))</f>
        <v>0.75496211146388092</v>
      </c>
      <c r="M29" s="377">
        <f>INDEX(Makrodata!T$7:T$58,MATCH($A$29,Makrodata!$D$5:$BC$5))</f>
        <v>0.75722699779827252</v>
      </c>
      <c r="N29" s="377">
        <f>INDEX(Makrodata!U$7:U$58,MATCH($A$29,Makrodata!$D$5:$BC$5))</f>
        <v>0.76252758678286037</v>
      </c>
      <c r="O29" s="377">
        <f>INDEX(Makrodata!V$7:V$58,MATCH($A$29,Makrodata!$D$5:$BC$5))</f>
        <v>0.7815907764524318</v>
      </c>
      <c r="P29" s="377">
        <f>INDEX(Makrodata!W$7:W$58,MATCH($A$29,Makrodata!$D$5:$BC$5))</f>
        <v>0.79800418275793283</v>
      </c>
      <c r="Q29" s="377">
        <f>INDEX(Makrodata!X$7:X$58,MATCH($A$29,Makrodata!$D$5:$BC$5))</f>
        <v>0.82034829987515501</v>
      </c>
      <c r="R29" s="377">
        <f>INDEX(Makrodata!Y$7:Y$58,MATCH($A$29,Makrodata!$D$5:$BC$5))</f>
        <v>0.83675526587265814</v>
      </c>
      <c r="S29" s="377">
        <f>INDEX(Makrodata!Z$7:Z$58,MATCH($A$29,Makrodata!$D$5:$BC$5))</f>
        <v>0.85349037119011129</v>
      </c>
      <c r="T29" s="377">
        <f>INDEX(Makrodata!AA$7:AA$58,MATCH($A$29,Makrodata!$D$5:$BC$5))</f>
        <v>0.87056017861391355</v>
      </c>
      <c r="U29" s="377">
        <f>INDEX(Makrodata!AB$7:AB$58,MATCH($A$29,Makrodata!$D$5:$BC$5))</f>
        <v>0.88797138218619187</v>
      </c>
      <c r="V29" s="377">
        <f>INDEX(Makrodata!AC$7:AC$58,MATCH($A$29,Makrodata!$D$5:$BC$5))</f>
        <v>0.90573080982991572</v>
      </c>
      <c r="W29" s="377">
        <f>INDEX(Makrodata!AD$7:AD$58,MATCH($A$29,Makrodata!$D$5:$BC$5))</f>
        <v>0.92384542602651409</v>
      </c>
      <c r="X29" s="377">
        <f>INDEX(Makrodata!AE$7:AE$58,MATCH($A$29,Makrodata!$D$5:$BC$5))</f>
        <v>0.94232233454704439</v>
      </c>
      <c r="Y29" s="377">
        <f>INDEX(Makrodata!AF$7:AF$58,MATCH($A$29,Makrodata!$D$5:$BC$5))</f>
        <v>0.96116878123798533</v>
      </c>
      <c r="Z29" s="377">
        <f>INDEX(Makrodata!AG$7:AG$58,MATCH($A$29,Makrodata!$D$5:$BC$5))</f>
        <v>0.98039215686274506</v>
      </c>
      <c r="AA29" s="377">
        <f>INDEX(Makrodata!AH$7:AH$58,MATCH($A$29,Makrodata!$D$5:$BC$5))</f>
        <v>1</v>
      </c>
      <c r="AB29" s="377">
        <f>INDEX(Makrodata!AI$7:AI$58,MATCH($A$29,Makrodata!$D$5:$BC$5))</f>
        <v>1.02</v>
      </c>
      <c r="AC29" s="377">
        <f>INDEX(Makrodata!AJ$7:AJ$58,MATCH($A$29,Makrodata!$D$5:$BC$5))</f>
        <v>1.0404</v>
      </c>
      <c r="AD29" s="377">
        <f>INDEX(Makrodata!AK$7:AK$58,MATCH($A$29,Makrodata!$D$5:$BC$5))</f>
        <v>1.0612079999999999</v>
      </c>
      <c r="AE29" s="377">
        <f>INDEX(Makrodata!AL$7:AL$58,MATCH($A$29,Makrodata!$D$5:$BC$5))</f>
        <v>1.08243216</v>
      </c>
      <c r="AF29" s="377">
        <f>INDEX(Makrodata!AM$7:AM$58,MATCH($A$29,Makrodata!$D$5:$BC$5))</f>
        <v>1.1040808032</v>
      </c>
      <c r="AG29" s="377">
        <f>INDEX(Makrodata!AN$7:AN$58,MATCH($A$29,Makrodata!$D$5:$BC$5))</f>
        <v>1.1261624192640001</v>
      </c>
      <c r="AH29" s="377">
        <f>INDEX(Makrodata!AO$7:AO$58,MATCH($A$29,Makrodata!$D$5:$BC$5))</f>
        <v>1.14868566764928</v>
      </c>
      <c r="AI29" s="377">
        <f>INDEX(Makrodata!AP$7:AP$58,MATCH($A$29,Makrodata!$D$5:$BC$5))</f>
        <v>1.1716593810022657</v>
      </c>
      <c r="AJ29" s="377">
        <f>INDEX(Makrodata!AQ$7:AQ$58,MATCH($A$29,Makrodata!$D$5:$BC$5))</f>
        <v>1.1950925686223111</v>
      </c>
      <c r="AK29" s="377">
        <f>INDEX(Makrodata!AR$7:AR$58,MATCH($A$29,Makrodata!$D$5:$BC$5))</f>
        <v>1.2189944199947573</v>
      </c>
      <c r="AL29" s="377">
        <f>INDEX(Makrodata!AS$7:AS$58,MATCH($A$29,Makrodata!$D$5:$BC$5))</f>
        <v>1.2433743083946525</v>
      </c>
      <c r="AM29" s="377">
        <f>INDEX(Makrodata!AT$7:AT$58,MATCH($A$29,Makrodata!$D$5:$BC$5))</f>
        <v>1.2682417945625455</v>
      </c>
      <c r="AN29" s="377">
        <f>INDEX(Makrodata!AU$7:AU$58,MATCH($A$29,Makrodata!$D$5:$BC$5))</f>
        <v>1.2936066304537963</v>
      </c>
      <c r="AO29" s="377">
        <f>INDEX(Makrodata!AV$7:AV$58,MATCH($A$29,Makrodata!$D$5:$BC$5))</f>
        <v>1.3194787630628724</v>
      </c>
      <c r="AP29" s="377">
        <f>INDEX(Makrodata!AW$7:AW$58,MATCH($A$29,Makrodata!$D$5:$BC$5))</f>
        <v>1.3458683383241299</v>
      </c>
      <c r="AQ29" s="377">
        <f>INDEX(Makrodata!AX$7:AX$58,MATCH($A$29,Makrodata!$D$5:$BC$5))</f>
        <v>1.3727857050906125</v>
      </c>
      <c r="AR29" s="377">
        <f>INDEX(Makrodata!AY$7:AY$58,MATCH($A$29,Makrodata!$D$5:$BC$5))</f>
        <v>1.4002414191924248</v>
      </c>
      <c r="AS29" s="377">
        <f>INDEX(Makrodata!AZ$7:AZ$58,MATCH($A$29,Makrodata!$D$5:$BC$5))</f>
        <v>1.4282462475762734</v>
      </c>
      <c r="AT29" s="377">
        <f>INDEX(Makrodata!BA$7:BA$58,MATCH($A$29,Makrodata!$D$5:$BC$5))</f>
        <v>1.4568111725277988</v>
      </c>
      <c r="AU29" s="377">
        <f>INDEX(Makrodata!BB$7:BB$58,MATCH($A$29,Makrodata!$D$5:$BC$5))</f>
        <v>1.4859473959783549</v>
      </c>
      <c r="AV29" s="378">
        <f>INDEX(Makrodata!BC$7:BC$58,MATCH($A$29,Makrodata!$D$5:$BC$5))</f>
        <v>1.5156663438979221</v>
      </c>
    </row>
    <row r="30" spans="1:48" s="17" customFormat="1">
      <c r="A30" s="392">
        <f>IF(Výpočty!$F$2=1,A29+1,Indexace!A29+1)</f>
        <v>2031</v>
      </c>
      <c r="B30" s="322" t="s">
        <v>10</v>
      </c>
      <c r="C30" s="377">
        <f>INDEX(Makrodata!J$7:J$58,MATCH($A$30,Makrodata!$D$5:$BC$5))</f>
        <v>0.60150764429591774</v>
      </c>
      <c r="D30" s="377">
        <f>INDEX(Makrodata!K$7:K$58,MATCH($A$30,Makrodata!$D$5:$BC$5))</f>
        <v>0.61654533540331569</v>
      </c>
      <c r="E30" s="377">
        <f>INDEX(Makrodata!L$7:L$58,MATCH($A$30,Makrodata!$D$5:$BC$5))</f>
        <v>0.63380860479460854</v>
      </c>
      <c r="F30" s="377">
        <f>INDEX(Makrodata!M$7:M$58,MATCH($A$30,Makrodata!$D$5:$BC$5))</f>
        <v>0.67373854689666879</v>
      </c>
      <c r="G30" s="377">
        <f>INDEX(Makrodata!N$7:N$58,MATCH($A$30,Makrodata!$D$5:$BC$5))</f>
        <v>0.68047593236563553</v>
      </c>
      <c r="H30" s="377">
        <f>INDEX(Makrodata!O$7:O$58,MATCH($A$30,Makrodata!$D$5:$BC$5))</f>
        <v>0.69068307135111995</v>
      </c>
      <c r="I30" s="377">
        <f>INDEX(Makrodata!P$7:P$58,MATCH($A$30,Makrodata!$D$5:$BC$5))</f>
        <v>0.70380604970679117</v>
      </c>
      <c r="J30" s="377">
        <f>INDEX(Makrodata!Q$7:Q$58,MATCH($A$30,Makrodata!$D$5:$BC$5))</f>
        <v>0.72703164934711517</v>
      </c>
      <c r="K30" s="377">
        <f>INDEX(Makrodata!R$7:R$58,MATCH($A$30,Makrodata!$D$5:$BC$5))</f>
        <v>0.73721009243797475</v>
      </c>
      <c r="L30" s="377">
        <f>INDEX(Makrodata!S$7:S$58,MATCH($A$30,Makrodata!$D$5:$BC$5))</f>
        <v>0.7401589328077266</v>
      </c>
      <c r="M30" s="377">
        <f>INDEX(Makrodata!T$7:T$58,MATCH($A$30,Makrodata!$D$5:$BC$5))</f>
        <v>0.74237940960614968</v>
      </c>
      <c r="N30" s="377">
        <f>INDEX(Makrodata!U$7:U$58,MATCH($A$30,Makrodata!$D$5:$BC$5))</f>
        <v>0.74757606547339261</v>
      </c>
      <c r="O30" s="377">
        <f>INDEX(Makrodata!V$7:V$58,MATCH($A$30,Makrodata!$D$5:$BC$5))</f>
        <v>0.76626546711022736</v>
      </c>
      <c r="P30" s="377">
        <f>INDEX(Makrodata!W$7:W$58,MATCH($A$30,Makrodata!$D$5:$BC$5))</f>
        <v>0.78235704191954203</v>
      </c>
      <c r="Q30" s="377">
        <f>INDEX(Makrodata!X$7:X$58,MATCH($A$30,Makrodata!$D$5:$BC$5))</f>
        <v>0.80426303909328922</v>
      </c>
      <c r="R30" s="377">
        <f>INDEX(Makrodata!Y$7:Y$58,MATCH($A$30,Makrodata!$D$5:$BC$5))</f>
        <v>0.82034829987515501</v>
      </c>
      <c r="S30" s="377">
        <f>INDEX(Makrodata!Z$7:Z$58,MATCH($A$30,Makrodata!$D$5:$BC$5))</f>
        <v>0.83675526587265814</v>
      </c>
      <c r="T30" s="377">
        <f>INDEX(Makrodata!AA$7:AA$58,MATCH($A$30,Makrodata!$D$5:$BC$5))</f>
        <v>0.85349037119011129</v>
      </c>
      <c r="U30" s="377">
        <f>INDEX(Makrodata!AB$7:AB$58,MATCH($A$30,Makrodata!$D$5:$BC$5))</f>
        <v>0.87056017861391355</v>
      </c>
      <c r="V30" s="377">
        <f>INDEX(Makrodata!AC$7:AC$58,MATCH($A$30,Makrodata!$D$5:$BC$5))</f>
        <v>0.88797138218619187</v>
      </c>
      <c r="W30" s="377">
        <f>INDEX(Makrodata!AD$7:AD$58,MATCH($A$30,Makrodata!$D$5:$BC$5))</f>
        <v>0.90573080982991572</v>
      </c>
      <c r="X30" s="377">
        <f>INDEX(Makrodata!AE$7:AE$58,MATCH($A$30,Makrodata!$D$5:$BC$5))</f>
        <v>0.92384542602651409</v>
      </c>
      <c r="Y30" s="377">
        <f>INDEX(Makrodata!AF$7:AF$58,MATCH($A$30,Makrodata!$D$5:$BC$5))</f>
        <v>0.94232233454704439</v>
      </c>
      <c r="Z30" s="377">
        <f>INDEX(Makrodata!AG$7:AG$58,MATCH($A$30,Makrodata!$D$5:$BC$5))</f>
        <v>0.96116878123798533</v>
      </c>
      <c r="AA30" s="377">
        <f>INDEX(Makrodata!AH$7:AH$58,MATCH($A$30,Makrodata!$D$5:$BC$5))</f>
        <v>0.98039215686274506</v>
      </c>
      <c r="AB30" s="377">
        <f>INDEX(Makrodata!AI$7:AI$58,MATCH($A$30,Makrodata!$D$5:$BC$5))</f>
        <v>1</v>
      </c>
      <c r="AC30" s="377">
        <f>INDEX(Makrodata!AJ$7:AJ$58,MATCH($A$30,Makrodata!$D$5:$BC$5))</f>
        <v>1.02</v>
      </c>
      <c r="AD30" s="377">
        <f>INDEX(Makrodata!AK$7:AK$58,MATCH($A$30,Makrodata!$D$5:$BC$5))</f>
        <v>1.0404</v>
      </c>
      <c r="AE30" s="377">
        <f>INDEX(Makrodata!AL$7:AL$58,MATCH($A$30,Makrodata!$D$5:$BC$5))</f>
        <v>1.0612079999999999</v>
      </c>
      <c r="AF30" s="377">
        <f>INDEX(Makrodata!AM$7:AM$58,MATCH($A$30,Makrodata!$D$5:$BC$5))</f>
        <v>1.08243216</v>
      </c>
      <c r="AG30" s="377">
        <f>INDEX(Makrodata!AN$7:AN$58,MATCH($A$30,Makrodata!$D$5:$BC$5))</f>
        <v>1.1040808032</v>
      </c>
      <c r="AH30" s="377">
        <f>INDEX(Makrodata!AO$7:AO$58,MATCH($A$30,Makrodata!$D$5:$BC$5))</f>
        <v>1.1261624192640001</v>
      </c>
      <c r="AI30" s="377">
        <f>INDEX(Makrodata!AP$7:AP$58,MATCH($A$30,Makrodata!$D$5:$BC$5))</f>
        <v>1.14868566764928</v>
      </c>
      <c r="AJ30" s="377">
        <f>INDEX(Makrodata!AQ$7:AQ$58,MATCH($A$30,Makrodata!$D$5:$BC$5))</f>
        <v>1.1716593810022657</v>
      </c>
      <c r="AK30" s="377">
        <f>INDEX(Makrodata!AR$7:AR$58,MATCH($A$30,Makrodata!$D$5:$BC$5))</f>
        <v>1.1950925686223111</v>
      </c>
      <c r="AL30" s="377">
        <f>INDEX(Makrodata!AS$7:AS$58,MATCH($A$30,Makrodata!$D$5:$BC$5))</f>
        <v>1.2189944199947573</v>
      </c>
      <c r="AM30" s="377">
        <f>INDEX(Makrodata!AT$7:AT$58,MATCH($A$30,Makrodata!$D$5:$BC$5))</f>
        <v>1.2433743083946525</v>
      </c>
      <c r="AN30" s="377">
        <f>INDEX(Makrodata!AU$7:AU$58,MATCH($A$30,Makrodata!$D$5:$BC$5))</f>
        <v>1.2682417945625455</v>
      </c>
      <c r="AO30" s="377">
        <f>INDEX(Makrodata!AV$7:AV$58,MATCH($A$30,Makrodata!$D$5:$BC$5))</f>
        <v>1.2936066304537963</v>
      </c>
      <c r="AP30" s="377">
        <f>INDEX(Makrodata!AW$7:AW$58,MATCH($A$30,Makrodata!$D$5:$BC$5))</f>
        <v>1.3194787630628724</v>
      </c>
      <c r="AQ30" s="377">
        <f>INDEX(Makrodata!AX$7:AX$58,MATCH($A$30,Makrodata!$D$5:$BC$5))</f>
        <v>1.3458683383241299</v>
      </c>
      <c r="AR30" s="377">
        <f>INDEX(Makrodata!AY$7:AY$58,MATCH($A$30,Makrodata!$D$5:$BC$5))</f>
        <v>1.3727857050906125</v>
      </c>
      <c r="AS30" s="377">
        <f>INDEX(Makrodata!AZ$7:AZ$58,MATCH($A$30,Makrodata!$D$5:$BC$5))</f>
        <v>1.4002414191924248</v>
      </c>
      <c r="AT30" s="377">
        <f>INDEX(Makrodata!BA$7:BA$58,MATCH($A$30,Makrodata!$D$5:$BC$5))</f>
        <v>1.4282462475762734</v>
      </c>
      <c r="AU30" s="377">
        <f>INDEX(Makrodata!BB$7:BB$58,MATCH($A$30,Makrodata!$D$5:$BC$5))</f>
        <v>1.4568111725277988</v>
      </c>
      <c r="AV30" s="378">
        <f>INDEX(Makrodata!BC$7:BC$58,MATCH($A$30,Makrodata!$D$5:$BC$5))</f>
        <v>1.4859473959783549</v>
      </c>
    </row>
    <row r="31" spans="1:48" s="17" customFormat="1">
      <c r="A31" s="392">
        <f>IF(Výpočty!$F$2=1,A30+1,Indexace!A30+1)</f>
        <v>2032</v>
      </c>
      <c r="B31" s="322" t="s">
        <v>10</v>
      </c>
      <c r="C31" s="377">
        <f>INDEX(Makrodata!J$7:J$58,MATCH($A$31,Makrodata!$D$5:$BC$5))</f>
        <v>0.58971337676070357</v>
      </c>
      <c r="D31" s="377">
        <f>INDEX(Makrodata!K$7:K$58,MATCH($A$31,Makrodata!$D$5:$BC$5))</f>
        <v>0.60445621117972115</v>
      </c>
      <c r="E31" s="377">
        <f>INDEX(Makrodata!L$7:L$58,MATCH($A$31,Makrodata!$D$5:$BC$5))</f>
        <v>0.6213809850927533</v>
      </c>
      <c r="F31" s="377">
        <f>INDEX(Makrodata!M$7:M$58,MATCH($A$31,Makrodata!$D$5:$BC$5))</f>
        <v>0.66052798715359673</v>
      </c>
      <c r="G31" s="377">
        <f>INDEX(Makrodata!N$7:N$58,MATCH($A$31,Makrodata!$D$5:$BC$5))</f>
        <v>0.66713326702513265</v>
      </c>
      <c r="H31" s="377">
        <f>INDEX(Makrodata!O$7:O$58,MATCH($A$31,Makrodata!$D$5:$BC$5))</f>
        <v>0.67714026603050959</v>
      </c>
      <c r="I31" s="377">
        <f>INDEX(Makrodata!P$7:P$58,MATCH($A$31,Makrodata!$D$5:$BC$5))</f>
        <v>0.69000593108508923</v>
      </c>
      <c r="J31" s="377">
        <f>INDEX(Makrodata!Q$7:Q$58,MATCH($A$31,Makrodata!$D$5:$BC$5))</f>
        <v>0.71277612681089708</v>
      </c>
      <c r="K31" s="377">
        <f>INDEX(Makrodata!R$7:R$58,MATCH($A$31,Makrodata!$D$5:$BC$5))</f>
        <v>0.72275499258624964</v>
      </c>
      <c r="L31" s="377">
        <f>INDEX(Makrodata!S$7:S$58,MATCH($A$31,Makrodata!$D$5:$BC$5))</f>
        <v>0.72564601255659467</v>
      </c>
      <c r="M31" s="377">
        <f>INDEX(Makrodata!T$7:T$58,MATCH($A$31,Makrodata!$D$5:$BC$5))</f>
        <v>0.72782295059426438</v>
      </c>
      <c r="N31" s="377">
        <f>INDEX(Makrodata!U$7:U$58,MATCH($A$31,Makrodata!$D$5:$BC$5))</f>
        <v>0.7329177112484242</v>
      </c>
      <c r="O31" s="377">
        <f>INDEX(Makrodata!V$7:V$58,MATCH($A$31,Makrodata!$D$5:$BC$5))</f>
        <v>0.75124065402963469</v>
      </c>
      <c r="P31" s="377">
        <f>INDEX(Makrodata!W$7:W$58,MATCH($A$31,Makrodata!$D$5:$BC$5))</f>
        <v>0.7670167077642569</v>
      </c>
      <c r="Q31" s="377">
        <f>INDEX(Makrodata!X$7:X$58,MATCH($A$31,Makrodata!$D$5:$BC$5))</f>
        <v>0.7884931755816561</v>
      </c>
      <c r="R31" s="377">
        <f>INDEX(Makrodata!Y$7:Y$58,MATCH($A$31,Makrodata!$D$5:$BC$5))</f>
        <v>0.80426303909328922</v>
      </c>
      <c r="S31" s="377">
        <f>INDEX(Makrodata!Z$7:Z$58,MATCH($A$31,Makrodata!$D$5:$BC$5))</f>
        <v>0.82034829987515501</v>
      </c>
      <c r="T31" s="377">
        <f>INDEX(Makrodata!AA$7:AA$58,MATCH($A$31,Makrodata!$D$5:$BC$5))</f>
        <v>0.83675526587265814</v>
      </c>
      <c r="U31" s="377">
        <f>INDEX(Makrodata!AB$7:AB$58,MATCH($A$31,Makrodata!$D$5:$BC$5))</f>
        <v>0.85349037119011129</v>
      </c>
      <c r="V31" s="377">
        <f>INDEX(Makrodata!AC$7:AC$58,MATCH($A$31,Makrodata!$D$5:$BC$5))</f>
        <v>0.87056017861391355</v>
      </c>
      <c r="W31" s="377">
        <f>INDEX(Makrodata!AD$7:AD$58,MATCH($A$31,Makrodata!$D$5:$BC$5))</f>
        <v>0.88797138218619187</v>
      </c>
      <c r="X31" s="377">
        <f>INDEX(Makrodata!AE$7:AE$58,MATCH($A$31,Makrodata!$D$5:$BC$5))</f>
        <v>0.90573080982991572</v>
      </c>
      <c r="Y31" s="377">
        <f>INDEX(Makrodata!AF$7:AF$58,MATCH($A$31,Makrodata!$D$5:$BC$5))</f>
        <v>0.92384542602651409</v>
      </c>
      <c r="Z31" s="377">
        <f>INDEX(Makrodata!AG$7:AG$58,MATCH($A$31,Makrodata!$D$5:$BC$5))</f>
        <v>0.94232233454704439</v>
      </c>
      <c r="AA31" s="377">
        <f>INDEX(Makrodata!AH$7:AH$58,MATCH($A$31,Makrodata!$D$5:$BC$5))</f>
        <v>0.96116878123798533</v>
      </c>
      <c r="AB31" s="377">
        <f>INDEX(Makrodata!AI$7:AI$58,MATCH($A$31,Makrodata!$D$5:$BC$5))</f>
        <v>0.98039215686274506</v>
      </c>
      <c r="AC31" s="377">
        <f>INDEX(Makrodata!AJ$7:AJ$58,MATCH($A$31,Makrodata!$D$5:$BC$5))</f>
        <v>1</v>
      </c>
      <c r="AD31" s="377">
        <f>INDEX(Makrodata!AK$7:AK$58,MATCH($A$31,Makrodata!$D$5:$BC$5))</f>
        <v>1.02</v>
      </c>
      <c r="AE31" s="377">
        <f>INDEX(Makrodata!AL$7:AL$58,MATCH($A$31,Makrodata!$D$5:$BC$5))</f>
        <v>1.0404</v>
      </c>
      <c r="AF31" s="377">
        <f>INDEX(Makrodata!AM$7:AM$58,MATCH($A$31,Makrodata!$D$5:$BC$5))</f>
        <v>1.0612079999999999</v>
      </c>
      <c r="AG31" s="377">
        <f>INDEX(Makrodata!AN$7:AN$58,MATCH($A$31,Makrodata!$D$5:$BC$5))</f>
        <v>1.08243216</v>
      </c>
      <c r="AH31" s="377">
        <f>INDEX(Makrodata!AO$7:AO$58,MATCH($A$31,Makrodata!$D$5:$BC$5))</f>
        <v>1.1040808032</v>
      </c>
      <c r="AI31" s="377">
        <f>INDEX(Makrodata!AP$7:AP$58,MATCH($A$31,Makrodata!$D$5:$BC$5))</f>
        <v>1.1261624192640001</v>
      </c>
      <c r="AJ31" s="377">
        <f>INDEX(Makrodata!AQ$7:AQ$58,MATCH($A$31,Makrodata!$D$5:$BC$5))</f>
        <v>1.14868566764928</v>
      </c>
      <c r="AK31" s="377">
        <f>INDEX(Makrodata!AR$7:AR$58,MATCH($A$31,Makrodata!$D$5:$BC$5))</f>
        <v>1.1716593810022657</v>
      </c>
      <c r="AL31" s="377">
        <f>INDEX(Makrodata!AS$7:AS$58,MATCH($A$31,Makrodata!$D$5:$BC$5))</f>
        <v>1.1950925686223111</v>
      </c>
      <c r="AM31" s="377">
        <f>INDEX(Makrodata!AT$7:AT$58,MATCH($A$31,Makrodata!$D$5:$BC$5))</f>
        <v>1.2189944199947573</v>
      </c>
      <c r="AN31" s="377">
        <f>INDEX(Makrodata!AU$7:AU$58,MATCH($A$31,Makrodata!$D$5:$BC$5))</f>
        <v>1.2433743083946525</v>
      </c>
      <c r="AO31" s="377">
        <f>INDEX(Makrodata!AV$7:AV$58,MATCH($A$31,Makrodata!$D$5:$BC$5))</f>
        <v>1.2682417945625455</v>
      </c>
      <c r="AP31" s="377">
        <f>INDEX(Makrodata!AW$7:AW$58,MATCH($A$31,Makrodata!$D$5:$BC$5))</f>
        <v>1.2936066304537963</v>
      </c>
      <c r="AQ31" s="377">
        <f>INDEX(Makrodata!AX$7:AX$58,MATCH($A$31,Makrodata!$D$5:$BC$5))</f>
        <v>1.3194787630628724</v>
      </c>
      <c r="AR31" s="377">
        <f>INDEX(Makrodata!AY$7:AY$58,MATCH($A$31,Makrodata!$D$5:$BC$5))</f>
        <v>1.3458683383241299</v>
      </c>
      <c r="AS31" s="377">
        <f>INDEX(Makrodata!AZ$7:AZ$58,MATCH($A$31,Makrodata!$D$5:$BC$5))</f>
        <v>1.3727857050906125</v>
      </c>
      <c r="AT31" s="377">
        <f>INDEX(Makrodata!BA$7:BA$58,MATCH($A$31,Makrodata!$D$5:$BC$5))</f>
        <v>1.4002414191924248</v>
      </c>
      <c r="AU31" s="377">
        <f>INDEX(Makrodata!BB$7:BB$58,MATCH($A$31,Makrodata!$D$5:$BC$5))</f>
        <v>1.4282462475762734</v>
      </c>
      <c r="AV31" s="378">
        <f>INDEX(Makrodata!BC$7:BC$58,MATCH($A$31,Makrodata!$D$5:$BC$5))</f>
        <v>1.4568111725277988</v>
      </c>
    </row>
    <row r="32" spans="1:48" s="17" customFormat="1">
      <c r="A32" s="392">
        <f>IF(Výpočty!$F$2=1,A31+1,Indexace!A31+1)</f>
        <v>2033</v>
      </c>
      <c r="B32" s="322" t="s">
        <v>10</v>
      </c>
      <c r="C32" s="377">
        <f>INDEX(Makrodata!J$7:J$58,MATCH($A$32,Makrodata!$D$5:$BC$5))</f>
        <v>0.57815036937323872</v>
      </c>
      <c r="D32" s="377">
        <f>INDEX(Makrodata!K$7:K$58,MATCH($A$32,Makrodata!$D$5:$BC$5))</f>
        <v>0.59260412860756961</v>
      </c>
      <c r="E32" s="377">
        <f>INDEX(Makrodata!L$7:L$58,MATCH($A$32,Makrodata!$D$5:$BC$5))</f>
        <v>0.60919704420858156</v>
      </c>
      <c r="F32" s="377">
        <f>INDEX(Makrodata!M$7:M$58,MATCH($A$32,Makrodata!$D$5:$BC$5))</f>
        <v>0.64757645799372221</v>
      </c>
      <c r="G32" s="377">
        <f>INDEX(Makrodata!N$7:N$58,MATCH($A$32,Makrodata!$D$5:$BC$5))</f>
        <v>0.65405222257365947</v>
      </c>
      <c r="H32" s="377">
        <f>INDEX(Makrodata!O$7:O$58,MATCH($A$32,Makrodata!$D$5:$BC$5))</f>
        <v>0.66386300591226433</v>
      </c>
      <c r="I32" s="377">
        <f>INDEX(Makrodata!P$7:P$58,MATCH($A$32,Makrodata!$D$5:$BC$5))</f>
        <v>0.67647640302459733</v>
      </c>
      <c r="J32" s="377">
        <f>INDEX(Makrodata!Q$7:Q$58,MATCH($A$32,Makrodata!$D$5:$BC$5))</f>
        <v>0.69880012432440897</v>
      </c>
      <c r="K32" s="377">
        <f>INDEX(Makrodata!R$7:R$58,MATCH($A$32,Makrodata!$D$5:$BC$5))</f>
        <v>0.70858332606495067</v>
      </c>
      <c r="L32" s="377">
        <f>INDEX(Makrodata!S$7:S$58,MATCH($A$32,Makrodata!$D$5:$BC$5))</f>
        <v>0.71141765936921042</v>
      </c>
      <c r="M32" s="377">
        <f>INDEX(Makrodata!T$7:T$58,MATCH($A$32,Makrodata!$D$5:$BC$5))</f>
        <v>0.71355191234731796</v>
      </c>
      <c r="N32" s="377">
        <f>INDEX(Makrodata!U$7:U$58,MATCH($A$32,Makrodata!$D$5:$BC$5))</f>
        <v>0.71854677573374914</v>
      </c>
      <c r="O32" s="377">
        <f>INDEX(Makrodata!V$7:V$58,MATCH($A$32,Makrodata!$D$5:$BC$5))</f>
        <v>0.73651044512709285</v>
      </c>
      <c r="P32" s="377">
        <f>INDEX(Makrodata!W$7:W$58,MATCH($A$32,Makrodata!$D$5:$BC$5))</f>
        <v>0.75197716447476171</v>
      </c>
      <c r="Q32" s="377">
        <f>INDEX(Makrodata!X$7:X$58,MATCH($A$32,Makrodata!$D$5:$BC$5))</f>
        <v>0.77303252508005504</v>
      </c>
      <c r="R32" s="377">
        <f>INDEX(Makrodata!Y$7:Y$58,MATCH($A$32,Makrodata!$D$5:$BC$5))</f>
        <v>0.7884931755816561</v>
      </c>
      <c r="S32" s="377">
        <f>INDEX(Makrodata!Z$7:Z$58,MATCH($A$32,Makrodata!$D$5:$BC$5))</f>
        <v>0.80426303909328922</v>
      </c>
      <c r="T32" s="377">
        <f>INDEX(Makrodata!AA$7:AA$58,MATCH($A$32,Makrodata!$D$5:$BC$5))</f>
        <v>0.82034829987515501</v>
      </c>
      <c r="U32" s="377">
        <f>INDEX(Makrodata!AB$7:AB$58,MATCH($A$32,Makrodata!$D$5:$BC$5))</f>
        <v>0.83675526587265814</v>
      </c>
      <c r="V32" s="377">
        <f>INDEX(Makrodata!AC$7:AC$58,MATCH($A$32,Makrodata!$D$5:$BC$5))</f>
        <v>0.85349037119011129</v>
      </c>
      <c r="W32" s="377">
        <f>INDEX(Makrodata!AD$7:AD$58,MATCH($A$32,Makrodata!$D$5:$BC$5))</f>
        <v>0.87056017861391355</v>
      </c>
      <c r="X32" s="377">
        <f>INDEX(Makrodata!AE$7:AE$58,MATCH($A$32,Makrodata!$D$5:$BC$5))</f>
        <v>0.88797138218619187</v>
      </c>
      <c r="Y32" s="377">
        <f>INDEX(Makrodata!AF$7:AF$58,MATCH($A$32,Makrodata!$D$5:$BC$5))</f>
        <v>0.90573080982991572</v>
      </c>
      <c r="Z32" s="377">
        <f>INDEX(Makrodata!AG$7:AG$58,MATCH($A$32,Makrodata!$D$5:$BC$5))</f>
        <v>0.92384542602651409</v>
      </c>
      <c r="AA32" s="377">
        <f>INDEX(Makrodata!AH$7:AH$58,MATCH($A$32,Makrodata!$D$5:$BC$5))</f>
        <v>0.94232233454704439</v>
      </c>
      <c r="AB32" s="377">
        <f>INDEX(Makrodata!AI$7:AI$58,MATCH($A$32,Makrodata!$D$5:$BC$5))</f>
        <v>0.96116878123798533</v>
      </c>
      <c r="AC32" s="377">
        <f>INDEX(Makrodata!AJ$7:AJ$58,MATCH($A$32,Makrodata!$D$5:$BC$5))</f>
        <v>0.98039215686274506</v>
      </c>
      <c r="AD32" s="377">
        <f>INDEX(Makrodata!AK$7:AK$58,MATCH($A$32,Makrodata!$D$5:$BC$5))</f>
        <v>1</v>
      </c>
      <c r="AE32" s="377">
        <f>INDEX(Makrodata!AL$7:AL$58,MATCH($A$32,Makrodata!$D$5:$BC$5))</f>
        <v>1.02</v>
      </c>
      <c r="AF32" s="377">
        <f>INDEX(Makrodata!AM$7:AM$58,MATCH($A$32,Makrodata!$D$5:$BC$5))</f>
        <v>1.0404</v>
      </c>
      <c r="AG32" s="377">
        <f>INDEX(Makrodata!AN$7:AN$58,MATCH($A$32,Makrodata!$D$5:$BC$5))</f>
        <v>1.0612079999999999</v>
      </c>
      <c r="AH32" s="377">
        <f>INDEX(Makrodata!AO$7:AO$58,MATCH($A$32,Makrodata!$D$5:$BC$5))</f>
        <v>1.08243216</v>
      </c>
      <c r="AI32" s="377">
        <f>INDEX(Makrodata!AP$7:AP$58,MATCH($A$32,Makrodata!$D$5:$BC$5))</f>
        <v>1.1040808032</v>
      </c>
      <c r="AJ32" s="377">
        <f>INDEX(Makrodata!AQ$7:AQ$58,MATCH($A$32,Makrodata!$D$5:$BC$5))</f>
        <v>1.1261624192640001</v>
      </c>
      <c r="AK32" s="377">
        <f>INDEX(Makrodata!AR$7:AR$58,MATCH($A$32,Makrodata!$D$5:$BC$5))</f>
        <v>1.14868566764928</v>
      </c>
      <c r="AL32" s="377">
        <f>INDEX(Makrodata!AS$7:AS$58,MATCH($A$32,Makrodata!$D$5:$BC$5))</f>
        <v>1.1716593810022657</v>
      </c>
      <c r="AM32" s="377">
        <f>INDEX(Makrodata!AT$7:AT$58,MATCH($A$32,Makrodata!$D$5:$BC$5))</f>
        <v>1.1950925686223111</v>
      </c>
      <c r="AN32" s="377">
        <f>INDEX(Makrodata!AU$7:AU$58,MATCH($A$32,Makrodata!$D$5:$BC$5))</f>
        <v>1.2189944199947573</v>
      </c>
      <c r="AO32" s="377">
        <f>INDEX(Makrodata!AV$7:AV$58,MATCH($A$32,Makrodata!$D$5:$BC$5))</f>
        <v>1.2433743083946525</v>
      </c>
      <c r="AP32" s="377">
        <f>INDEX(Makrodata!AW$7:AW$58,MATCH($A$32,Makrodata!$D$5:$BC$5))</f>
        <v>1.2682417945625455</v>
      </c>
      <c r="AQ32" s="377">
        <f>INDEX(Makrodata!AX$7:AX$58,MATCH($A$32,Makrodata!$D$5:$BC$5))</f>
        <v>1.2936066304537963</v>
      </c>
      <c r="AR32" s="377">
        <f>INDEX(Makrodata!AY$7:AY$58,MATCH($A$32,Makrodata!$D$5:$BC$5))</f>
        <v>1.3194787630628724</v>
      </c>
      <c r="AS32" s="377">
        <f>INDEX(Makrodata!AZ$7:AZ$58,MATCH($A$32,Makrodata!$D$5:$BC$5))</f>
        <v>1.3458683383241299</v>
      </c>
      <c r="AT32" s="377">
        <f>INDEX(Makrodata!BA$7:BA$58,MATCH($A$32,Makrodata!$D$5:$BC$5))</f>
        <v>1.3727857050906125</v>
      </c>
      <c r="AU32" s="377">
        <f>INDEX(Makrodata!BB$7:BB$58,MATCH($A$32,Makrodata!$D$5:$BC$5))</f>
        <v>1.4002414191924248</v>
      </c>
      <c r="AV32" s="378">
        <f>INDEX(Makrodata!BC$7:BC$58,MATCH($A$32,Makrodata!$D$5:$BC$5))</f>
        <v>1.4282462475762734</v>
      </c>
    </row>
    <row r="33" spans="1:48" s="17" customFormat="1">
      <c r="A33" s="392">
        <f>IF(Výpočty!$F$2=1,A32+1,Indexace!A32+1)</f>
        <v>2034</v>
      </c>
      <c r="B33" s="322" t="s">
        <v>10</v>
      </c>
      <c r="C33" s="377">
        <f>INDEX(Makrodata!J$7:J$58,MATCH($A$33,Makrodata!$D$5:$BC$5))</f>
        <v>0.56681408762082219</v>
      </c>
      <c r="D33" s="377">
        <f>INDEX(Makrodata!K$7:K$58,MATCH($A$33,Makrodata!$D$5:$BC$5))</f>
        <v>0.58098443981134273</v>
      </c>
      <c r="E33" s="377">
        <f>INDEX(Makrodata!L$7:L$58,MATCH($A$33,Makrodata!$D$5:$BC$5))</f>
        <v>0.59725200412606039</v>
      </c>
      <c r="F33" s="377">
        <f>INDEX(Makrodata!M$7:M$58,MATCH($A$33,Makrodata!$D$5:$BC$5))</f>
        <v>0.63487888038600215</v>
      </c>
      <c r="G33" s="377">
        <f>INDEX(Makrodata!N$7:N$58,MATCH($A$33,Makrodata!$D$5:$BC$5))</f>
        <v>0.64122766918986218</v>
      </c>
      <c r="H33" s="377">
        <f>INDEX(Makrodata!O$7:O$58,MATCH($A$33,Makrodata!$D$5:$BC$5))</f>
        <v>0.65084608422771006</v>
      </c>
      <c r="I33" s="377">
        <f>INDEX(Makrodata!P$7:P$58,MATCH($A$33,Makrodata!$D$5:$BC$5))</f>
        <v>0.6632121598280365</v>
      </c>
      <c r="J33" s="377">
        <f>INDEX(Makrodata!Q$7:Q$58,MATCH($A$33,Makrodata!$D$5:$BC$5))</f>
        <v>0.68509816110236166</v>
      </c>
      <c r="K33" s="377">
        <f>INDEX(Makrodata!R$7:R$58,MATCH($A$33,Makrodata!$D$5:$BC$5))</f>
        <v>0.69468953535779476</v>
      </c>
      <c r="L33" s="377">
        <f>INDEX(Makrodata!S$7:S$58,MATCH($A$33,Makrodata!$D$5:$BC$5))</f>
        <v>0.6974682934992259</v>
      </c>
      <c r="M33" s="377">
        <f>INDEX(Makrodata!T$7:T$58,MATCH($A$33,Makrodata!$D$5:$BC$5))</f>
        <v>0.69956069837972346</v>
      </c>
      <c r="N33" s="377">
        <f>INDEX(Makrodata!U$7:U$58,MATCH($A$33,Makrodata!$D$5:$BC$5))</f>
        <v>0.70445762326838146</v>
      </c>
      <c r="O33" s="377">
        <f>INDEX(Makrodata!V$7:V$58,MATCH($A$33,Makrodata!$D$5:$BC$5))</f>
        <v>0.72206906385009095</v>
      </c>
      <c r="P33" s="377">
        <f>INDEX(Makrodata!W$7:W$58,MATCH($A$33,Makrodata!$D$5:$BC$5))</f>
        <v>0.73723251419094282</v>
      </c>
      <c r="Q33" s="377">
        <f>INDEX(Makrodata!X$7:X$58,MATCH($A$33,Makrodata!$D$5:$BC$5))</f>
        <v>0.75787502458828926</v>
      </c>
      <c r="R33" s="377">
        <f>INDEX(Makrodata!Y$7:Y$58,MATCH($A$33,Makrodata!$D$5:$BC$5))</f>
        <v>0.77303252508005504</v>
      </c>
      <c r="S33" s="377">
        <f>INDEX(Makrodata!Z$7:Z$58,MATCH($A$33,Makrodata!$D$5:$BC$5))</f>
        <v>0.7884931755816561</v>
      </c>
      <c r="T33" s="377">
        <f>INDEX(Makrodata!AA$7:AA$58,MATCH($A$33,Makrodata!$D$5:$BC$5))</f>
        <v>0.80426303909328922</v>
      </c>
      <c r="U33" s="377">
        <f>INDEX(Makrodata!AB$7:AB$58,MATCH($A$33,Makrodata!$D$5:$BC$5))</f>
        <v>0.82034829987515501</v>
      </c>
      <c r="V33" s="377">
        <f>INDEX(Makrodata!AC$7:AC$58,MATCH($A$33,Makrodata!$D$5:$BC$5))</f>
        <v>0.83675526587265814</v>
      </c>
      <c r="W33" s="377">
        <f>INDEX(Makrodata!AD$7:AD$58,MATCH($A$33,Makrodata!$D$5:$BC$5))</f>
        <v>0.85349037119011129</v>
      </c>
      <c r="X33" s="377">
        <f>INDEX(Makrodata!AE$7:AE$58,MATCH($A$33,Makrodata!$D$5:$BC$5))</f>
        <v>0.87056017861391355</v>
      </c>
      <c r="Y33" s="377">
        <f>INDEX(Makrodata!AF$7:AF$58,MATCH($A$33,Makrodata!$D$5:$BC$5))</f>
        <v>0.88797138218619187</v>
      </c>
      <c r="Z33" s="377">
        <f>INDEX(Makrodata!AG$7:AG$58,MATCH($A$33,Makrodata!$D$5:$BC$5))</f>
        <v>0.90573080982991572</v>
      </c>
      <c r="AA33" s="377">
        <f>INDEX(Makrodata!AH$7:AH$58,MATCH($A$33,Makrodata!$D$5:$BC$5))</f>
        <v>0.92384542602651409</v>
      </c>
      <c r="AB33" s="377">
        <f>INDEX(Makrodata!AI$7:AI$58,MATCH($A$33,Makrodata!$D$5:$BC$5))</f>
        <v>0.94232233454704439</v>
      </c>
      <c r="AC33" s="377">
        <f>INDEX(Makrodata!AJ$7:AJ$58,MATCH($A$33,Makrodata!$D$5:$BC$5))</f>
        <v>0.96116878123798533</v>
      </c>
      <c r="AD33" s="377">
        <f>INDEX(Makrodata!AK$7:AK$58,MATCH($A$33,Makrodata!$D$5:$BC$5))</f>
        <v>0.98039215686274506</v>
      </c>
      <c r="AE33" s="377">
        <f>INDEX(Makrodata!AL$7:AL$58,MATCH($A$33,Makrodata!$D$5:$BC$5))</f>
        <v>1</v>
      </c>
      <c r="AF33" s="377">
        <f>INDEX(Makrodata!AM$7:AM$58,MATCH($A$33,Makrodata!$D$5:$BC$5))</f>
        <v>1.02</v>
      </c>
      <c r="AG33" s="377">
        <f>INDEX(Makrodata!AN$7:AN$58,MATCH($A$33,Makrodata!$D$5:$BC$5))</f>
        <v>1.0404</v>
      </c>
      <c r="AH33" s="377">
        <f>INDEX(Makrodata!AO$7:AO$58,MATCH($A$33,Makrodata!$D$5:$BC$5))</f>
        <v>1.0612079999999999</v>
      </c>
      <c r="AI33" s="377">
        <f>INDEX(Makrodata!AP$7:AP$58,MATCH($A$33,Makrodata!$D$5:$BC$5))</f>
        <v>1.08243216</v>
      </c>
      <c r="AJ33" s="377">
        <f>INDEX(Makrodata!AQ$7:AQ$58,MATCH($A$33,Makrodata!$D$5:$BC$5))</f>
        <v>1.1040808032</v>
      </c>
      <c r="AK33" s="377">
        <f>INDEX(Makrodata!AR$7:AR$58,MATCH($A$33,Makrodata!$D$5:$BC$5))</f>
        <v>1.1261624192640001</v>
      </c>
      <c r="AL33" s="377">
        <f>INDEX(Makrodata!AS$7:AS$58,MATCH($A$33,Makrodata!$D$5:$BC$5))</f>
        <v>1.14868566764928</v>
      </c>
      <c r="AM33" s="377">
        <f>INDEX(Makrodata!AT$7:AT$58,MATCH($A$33,Makrodata!$D$5:$BC$5))</f>
        <v>1.1716593810022657</v>
      </c>
      <c r="AN33" s="377">
        <f>INDEX(Makrodata!AU$7:AU$58,MATCH($A$33,Makrodata!$D$5:$BC$5))</f>
        <v>1.1950925686223111</v>
      </c>
      <c r="AO33" s="377">
        <f>INDEX(Makrodata!AV$7:AV$58,MATCH($A$33,Makrodata!$D$5:$BC$5))</f>
        <v>1.2189944199947573</v>
      </c>
      <c r="AP33" s="377">
        <f>INDEX(Makrodata!AW$7:AW$58,MATCH($A$33,Makrodata!$D$5:$BC$5))</f>
        <v>1.2433743083946525</v>
      </c>
      <c r="AQ33" s="377">
        <f>INDEX(Makrodata!AX$7:AX$58,MATCH($A$33,Makrodata!$D$5:$BC$5))</f>
        <v>1.2682417945625455</v>
      </c>
      <c r="AR33" s="377">
        <f>INDEX(Makrodata!AY$7:AY$58,MATCH($A$33,Makrodata!$D$5:$BC$5))</f>
        <v>1.2936066304537963</v>
      </c>
      <c r="AS33" s="377">
        <f>INDEX(Makrodata!AZ$7:AZ$58,MATCH($A$33,Makrodata!$D$5:$BC$5))</f>
        <v>1.3194787630628724</v>
      </c>
      <c r="AT33" s="377">
        <f>INDEX(Makrodata!BA$7:BA$58,MATCH($A$33,Makrodata!$D$5:$BC$5))</f>
        <v>1.3458683383241299</v>
      </c>
      <c r="AU33" s="377">
        <f>INDEX(Makrodata!BB$7:BB$58,MATCH($A$33,Makrodata!$D$5:$BC$5))</f>
        <v>1.3727857050906125</v>
      </c>
      <c r="AV33" s="378">
        <f>INDEX(Makrodata!BC$7:BC$58,MATCH($A$33,Makrodata!$D$5:$BC$5))</f>
        <v>1.4002414191924248</v>
      </c>
    </row>
    <row r="34" spans="1:48" s="17" customFormat="1">
      <c r="A34" s="392">
        <f>IF(Výpočty!$F$2=1,A33+1,Indexace!A33+1)</f>
        <v>2035</v>
      </c>
      <c r="B34" s="322" t="s">
        <v>10</v>
      </c>
      <c r="C34" s="377">
        <f>INDEX(Makrodata!J$7:J$58,MATCH($A$34,Makrodata!$D$5:$BC$5))</f>
        <v>0.55570008590276698</v>
      </c>
      <c r="D34" s="377">
        <f>INDEX(Makrodata!K$7:K$58,MATCH($A$34,Makrodata!$D$5:$BC$5))</f>
        <v>0.56959258805033608</v>
      </c>
      <c r="E34" s="377">
        <f>INDEX(Makrodata!L$7:L$58,MATCH($A$34,Makrodata!$D$5:$BC$5))</f>
        <v>0.58554118051574555</v>
      </c>
      <c r="F34" s="377">
        <f>INDEX(Makrodata!M$7:M$58,MATCH($A$34,Makrodata!$D$5:$BC$5))</f>
        <v>0.62243027488823754</v>
      </c>
      <c r="G34" s="377">
        <f>INDEX(Makrodata!N$7:N$58,MATCH($A$34,Makrodata!$D$5:$BC$5))</f>
        <v>0.62865457763711996</v>
      </c>
      <c r="H34" s="377">
        <f>INDEX(Makrodata!O$7:O$58,MATCH($A$34,Makrodata!$D$5:$BC$5))</f>
        <v>0.63808439630167668</v>
      </c>
      <c r="I34" s="377">
        <f>INDEX(Makrodata!P$7:P$58,MATCH($A$34,Makrodata!$D$5:$BC$5))</f>
        <v>0.65020799983140842</v>
      </c>
      <c r="J34" s="377">
        <f>INDEX(Makrodata!Q$7:Q$58,MATCH($A$34,Makrodata!$D$5:$BC$5))</f>
        <v>0.67166486382584489</v>
      </c>
      <c r="K34" s="377">
        <f>INDEX(Makrodata!R$7:R$58,MATCH($A$34,Makrodata!$D$5:$BC$5))</f>
        <v>0.68106817191940672</v>
      </c>
      <c r="L34" s="377">
        <f>INDEX(Makrodata!S$7:S$58,MATCH($A$34,Makrodata!$D$5:$BC$5))</f>
        <v>0.68379244460708433</v>
      </c>
      <c r="M34" s="377">
        <f>INDEX(Makrodata!T$7:T$58,MATCH($A$34,Makrodata!$D$5:$BC$5))</f>
        <v>0.68584382194090554</v>
      </c>
      <c r="N34" s="377">
        <f>INDEX(Makrodata!U$7:U$58,MATCH($A$34,Makrodata!$D$5:$BC$5))</f>
        <v>0.69064472869449178</v>
      </c>
      <c r="O34" s="377">
        <f>INDEX(Makrodata!V$7:V$58,MATCH($A$34,Makrodata!$D$5:$BC$5))</f>
        <v>0.70791084691185402</v>
      </c>
      <c r="P34" s="377">
        <f>INDEX(Makrodata!W$7:W$58,MATCH($A$34,Makrodata!$D$5:$BC$5))</f>
        <v>0.72277697469700286</v>
      </c>
      <c r="Q34" s="377">
        <f>INDEX(Makrodata!X$7:X$58,MATCH($A$34,Makrodata!$D$5:$BC$5))</f>
        <v>0.74301472998851892</v>
      </c>
      <c r="R34" s="377">
        <f>INDEX(Makrodata!Y$7:Y$58,MATCH($A$34,Makrodata!$D$5:$BC$5))</f>
        <v>0.75787502458828926</v>
      </c>
      <c r="S34" s="377">
        <f>INDEX(Makrodata!Z$7:Z$58,MATCH($A$34,Makrodata!$D$5:$BC$5))</f>
        <v>0.77303252508005504</v>
      </c>
      <c r="T34" s="377">
        <f>INDEX(Makrodata!AA$7:AA$58,MATCH($A$34,Makrodata!$D$5:$BC$5))</f>
        <v>0.7884931755816561</v>
      </c>
      <c r="U34" s="377">
        <f>INDEX(Makrodata!AB$7:AB$58,MATCH($A$34,Makrodata!$D$5:$BC$5))</f>
        <v>0.80426303909328922</v>
      </c>
      <c r="V34" s="377">
        <f>INDEX(Makrodata!AC$7:AC$58,MATCH($A$34,Makrodata!$D$5:$BC$5))</f>
        <v>0.82034829987515501</v>
      </c>
      <c r="W34" s="377">
        <f>INDEX(Makrodata!AD$7:AD$58,MATCH($A$34,Makrodata!$D$5:$BC$5))</f>
        <v>0.83675526587265814</v>
      </c>
      <c r="X34" s="377">
        <f>INDEX(Makrodata!AE$7:AE$58,MATCH($A$34,Makrodata!$D$5:$BC$5))</f>
        <v>0.85349037119011129</v>
      </c>
      <c r="Y34" s="377">
        <f>INDEX(Makrodata!AF$7:AF$58,MATCH($A$34,Makrodata!$D$5:$BC$5))</f>
        <v>0.87056017861391355</v>
      </c>
      <c r="Z34" s="377">
        <f>INDEX(Makrodata!AG$7:AG$58,MATCH($A$34,Makrodata!$D$5:$BC$5))</f>
        <v>0.88797138218619187</v>
      </c>
      <c r="AA34" s="377">
        <f>INDEX(Makrodata!AH$7:AH$58,MATCH($A$34,Makrodata!$D$5:$BC$5))</f>
        <v>0.90573080982991572</v>
      </c>
      <c r="AB34" s="377">
        <f>INDEX(Makrodata!AI$7:AI$58,MATCH($A$34,Makrodata!$D$5:$BC$5))</f>
        <v>0.92384542602651409</v>
      </c>
      <c r="AC34" s="377">
        <f>INDEX(Makrodata!AJ$7:AJ$58,MATCH($A$34,Makrodata!$D$5:$BC$5))</f>
        <v>0.94232233454704439</v>
      </c>
      <c r="AD34" s="377">
        <f>INDEX(Makrodata!AK$7:AK$58,MATCH($A$34,Makrodata!$D$5:$BC$5))</f>
        <v>0.96116878123798533</v>
      </c>
      <c r="AE34" s="377">
        <f>INDEX(Makrodata!AL$7:AL$58,MATCH($A$34,Makrodata!$D$5:$BC$5))</f>
        <v>0.98039215686274506</v>
      </c>
      <c r="AF34" s="377">
        <f>INDEX(Makrodata!AM$7:AM$58,MATCH($A$34,Makrodata!$D$5:$BC$5))</f>
        <v>1</v>
      </c>
      <c r="AG34" s="377">
        <f>INDEX(Makrodata!AN$7:AN$58,MATCH($A$34,Makrodata!$D$5:$BC$5))</f>
        <v>1.02</v>
      </c>
      <c r="AH34" s="377">
        <f>INDEX(Makrodata!AO$7:AO$58,MATCH($A$34,Makrodata!$D$5:$BC$5))</f>
        <v>1.0404</v>
      </c>
      <c r="AI34" s="377">
        <f>INDEX(Makrodata!AP$7:AP$58,MATCH($A$34,Makrodata!$D$5:$BC$5))</f>
        <v>1.0612079999999999</v>
      </c>
      <c r="AJ34" s="377">
        <f>INDEX(Makrodata!AQ$7:AQ$58,MATCH($A$34,Makrodata!$D$5:$BC$5))</f>
        <v>1.08243216</v>
      </c>
      <c r="AK34" s="377">
        <f>INDEX(Makrodata!AR$7:AR$58,MATCH($A$34,Makrodata!$D$5:$BC$5))</f>
        <v>1.1040808032</v>
      </c>
      <c r="AL34" s="377">
        <f>INDEX(Makrodata!AS$7:AS$58,MATCH($A$34,Makrodata!$D$5:$BC$5))</f>
        <v>1.1261624192640001</v>
      </c>
      <c r="AM34" s="377">
        <f>INDEX(Makrodata!AT$7:AT$58,MATCH($A$34,Makrodata!$D$5:$BC$5))</f>
        <v>1.14868566764928</v>
      </c>
      <c r="AN34" s="377">
        <f>INDEX(Makrodata!AU$7:AU$58,MATCH($A$34,Makrodata!$D$5:$BC$5))</f>
        <v>1.1716593810022657</v>
      </c>
      <c r="AO34" s="377">
        <f>INDEX(Makrodata!AV$7:AV$58,MATCH($A$34,Makrodata!$D$5:$BC$5))</f>
        <v>1.1950925686223111</v>
      </c>
      <c r="AP34" s="377">
        <f>INDEX(Makrodata!AW$7:AW$58,MATCH($A$34,Makrodata!$D$5:$BC$5))</f>
        <v>1.2189944199947573</v>
      </c>
      <c r="AQ34" s="377">
        <f>INDEX(Makrodata!AX$7:AX$58,MATCH($A$34,Makrodata!$D$5:$BC$5))</f>
        <v>1.2433743083946525</v>
      </c>
      <c r="AR34" s="377">
        <f>INDEX(Makrodata!AY$7:AY$58,MATCH($A$34,Makrodata!$D$5:$BC$5))</f>
        <v>1.2682417945625455</v>
      </c>
      <c r="AS34" s="377">
        <f>INDEX(Makrodata!AZ$7:AZ$58,MATCH($A$34,Makrodata!$D$5:$BC$5))</f>
        <v>1.2936066304537963</v>
      </c>
      <c r="AT34" s="377">
        <f>INDEX(Makrodata!BA$7:BA$58,MATCH($A$34,Makrodata!$D$5:$BC$5))</f>
        <v>1.3194787630628724</v>
      </c>
      <c r="AU34" s="377">
        <f>INDEX(Makrodata!BB$7:BB$58,MATCH($A$34,Makrodata!$D$5:$BC$5))</f>
        <v>1.3458683383241299</v>
      </c>
      <c r="AV34" s="378">
        <f>INDEX(Makrodata!BC$7:BC$58,MATCH($A$34,Makrodata!$D$5:$BC$5))</f>
        <v>1.3727857050906125</v>
      </c>
    </row>
    <row r="35" spans="1:48" s="17" customFormat="1">
      <c r="A35" s="392">
        <f>IF(Výpočty!$F$2=1,A34+1,Indexace!A34+1)</f>
        <v>2036</v>
      </c>
      <c r="B35" s="322" t="s">
        <v>10</v>
      </c>
      <c r="C35" s="377">
        <f>INDEX(Makrodata!J$7:J$58,MATCH($A$35,Makrodata!$D$5:$BC$5))</f>
        <v>0.54480400578702648</v>
      </c>
      <c r="D35" s="377">
        <f>INDEX(Makrodata!K$7:K$58,MATCH($A$35,Makrodata!$D$5:$BC$5))</f>
        <v>0.55842410593170211</v>
      </c>
      <c r="E35" s="377">
        <f>INDEX(Makrodata!L$7:L$58,MATCH($A$35,Makrodata!$D$5:$BC$5))</f>
        <v>0.57405998089778976</v>
      </c>
      <c r="F35" s="377">
        <f>INDEX(Makrodata!M$7:M$58,MATCH($A$35,Makrodata!$D$5:$BC$5))</f>
        <v>0.61022575969435044</v>
      </c>
      <c r="G35" s="377">
        <f>INDEX(Makrodata!N$7:N$58,MATCH($A$35,Makrodata!$D$5:$BC$5))</f>
        <v>0.61632801729129394</v>
      </c>
      <c r="H35" s="377">
        <f>INDEX(Makrodata!O$7:O$58,MATCH($A$35,Makrodata!$D$5:$BC$5))</f>
        <v>0.62557293755066334</v>
      </c>
      <c r="I35" s="377">
        <f>INDEX(Makrodata!P$7:P$58,MATCH($A$35,Makrodata!$D$5:$BC$5))</f>
        <v>0.63745882336412585</v>
      </c>
      <c r="J35" s="377">
        <f>INDEX(Makrodata!Q$7:Q$58,MATCH($A$35,Makrodata!$D$5:$BC$5))</f>
        <v>0.658494964535142</v>
      </c>
      <c r="K35" s="377">
        <f>INDEX(Makrodata!R$7:R$58,MATCH($A$35,Makrodata!$D$5:$BC$5))</f>
        <v>0.66771389403863401</v>
      </c>
      <c r="L35" s="377">
        <f>INDEX(Makrodata!S$7:S$58,MATCH($A$35,Makrodata!$D$5:$BC$5))</f>
        <v>0.67038474961478856</v>
      </c>
      <c r="M35" s="377">
        <f>INDEX(Makrodata!T$7:T$58,MATCH($A$35,Makrodata!$D$5:$BC$5))</f>
        <v>0.67239590386363279</v>
      </c>
      <c r="N35" s="377">
        <f>INDEX(Makrodata!U$7:U$58,MATCH($A$35,Makrodata!$D$5:$BC$5))</f>
        <v>0.67710267519067813</v>
      </c>
      <c r="O35" s="377">
        <f>INDEX(Makrodata!V$7:V$58,MATCH($A$35,Makrodata!$D$5:$BC$5))</f>
        <v>0.69403024207044506</v>
      </c>
      <c r="P35" s="377">
        <f>INDEX(Makrodata!W$7:W$58,MATCH($A$35,Makrodata!$D$5:$BC$5))</f>
        <v>0.70860487715392428</v>
      </c>
      <c r="Q35" s="377">
        <f>INDEX(Makrodata!X$7:X$58,MATCH($A$35,Makrodata!$D$5:$BC$5))</f>
        <v>0.72844581371423422</v>
      </c>
      <c r="R35" s="377">
        <f>INDEX(Makrodata!Y$7:Y$58,MATCH($A$35,Makrodata!$D$5:$BC$5))</f>
        <v>0.74301472998851892</v>
      </c>
      <c r="S35" s="377">
        <f>INDEX(Makrodata!Z$7:Z$58,MATCH($A$35,Makrodata!$D$5:$BC$5))</f>
        <v>0.75787502458828926</v>
      </c>
      <c r="T35" s="377">
        <f>INDEX(Makrodata!AA$7:AA$58,MATCH($A$35,Makrodata!$D$5:$BC$5))</f>
        <v>0.77303252508005504</v>
      </c>
      <c r="U35" s="377">
        <f>INDEX(Makrodata!AB$7:AB$58,MATCH($A$35,Makrodata!$D$5:$BC$5))</f>
        <v>0.7884931755816561</v>
      </c>
      <c r="V35" s="377">
        <f>INDEX(Makrodata!AC$7:AC$58,MATCH($A$35,Makrodata!$D$5:$BC$5))</f>
        <v>0.80426303909328922</v>
      </c>
      <c r="W35" s="377">
        <f>INDEX(Makrodata!AD$7:AD$58,MATCH($A$35,Makrodata!$D$5:$BC$5))</f>
        <v>0.82034829987515501</v>
      </c>
      <c r="X35" s="377">
        <f>INDEX(Makrodata!AE$7:AE$58,MATCH($A$35,Makrodata!$D$5:$BC$5))</f>
        <v>0.83675526587265814</v>
      </c>
      <c r="Y35" s="377">
        <f>INDEX(Makrodata!AF$7:AF$58,MATCH($A$35,Makrodata!$D$5:$BC$5))</f>
        <v>0.85349037119011129</v>
      </c>
      <c r="Z35" s="377">
        <f>INDEX(Makrodata!AG$7:AG$58,MATCH($A$35,Makrodata!$D$5:$BC$5))</f>
        <v>0.87056017861391355</v>
      </c>
      <c r="AA35" s="377">
        <f>INDEX(Makrodata!AH$7:AH$58,MATCH($A$35,Makrodata!$D$5:$BC$5))</f>
        <v>0.88797138218619187</v>
      </c>
      <c r="AB35" s="377">
        <f>INDEX(Makrodata!AI$7:AI$58,MATCH($A$35,Makrodata!$D$5:$BC$5))</f>
        <v>0.90573080982991572</v>
      </c>
      <c r="AC35" s="377">
        <f>INDEX(Makrodata!AJ$7:AJ$58,MATCH($A$35,Makrodata!$D$5:$BC$5))</f>
        <v>0.92384542602651409</v>
      </c>
      <c r="AD35" s="377">
        <f>INDEX(Makrodata!AK$7:AK$58,MATCH($A$35,Makrodata!$D$5:$BC$5))</f>
        <v>0.94232233454704439</v>
      </c>
      <c r="AE35" s="377">
        <f>INDEX(Makrodata!AL$7:AL$58,MATCH($A$35,Makrodata!$D$5:$BC$5))</f>
        <v>0.96116878123798533</v>
      </c>
      <c r="AF35" s="377">
        <f>INDEX(Makrodata!AM$7:AM$58,MATCH($A$35,Makrodata!$D$5:$BC$5))</f>
        <v>0.98039215686274506</v>
      </c>
      <c r="AG35" s="377">
        <f>INDEX(Makrodata!AN$7:AN$58,MATCH($A$35,Makrodata!$D$5:$BC$5))</f>
        <v>1</v>
      </c>
      <c r="AH35" s="377">
        <f>INDEX(Makrodata!AO$7:AO$58,MATCH($A$35,Makrodata!$D$5:$BC$5))</f>
        <v>1.02</v>
      </c>
      <c r="AI35" s="377">
        <f>INDEX(Makrodata!AP$7:AP$58,MATCH($A$35,Makrodata!$D$5:$BC$5))</f>
        <v>1.0404</v>
      </c>
      <c r="AJ35" s="377">
        <f>INDEX(Makrodata!AQ$7:AQ$58,MATCH($A$35,Makrodata!$D$5:$BC$5))</f>
        <v>1.0612079999999999</v>
      </c>
      <c r="AK35" s="377">
        <f>INDEX(Makrodata!AR$7:AR$58,MATCH($A$35,Makrodata!$D$5:$BC$5))</f>
        <v>1.08243216</v>
      </c>
      <c r="AL35" s="377">
        <f>INDEX(Makrodata!AS$7:AS$58,MATCH($A$35,Makrodata!$D$5:$BC$5))</f>
        <v>1.1040808032</v>
      </c>
      <c r="AM35" s="377">
        <f>INDEX(Makrodata!AT$7:AT$58,MATCH($A$35,Makrodata!$D$5:$BC$5))</f>
        <v>1.1261624192640001</v>
      </c>
      <c r="AN35" s="377">
        <f>INDEX(Makrodata!AU$7:AU$58,MATCH($A$35,Makrodata!$D$5:$BC$5))</f>
        <v>1.14868566764928</v>
      </c>
      <c r="AO35" s="377">
        <f>INDEX(Makrodata!AV$7:AV$58,MATCH($A$35,Makrodata!$D$5:$BC$5))</f>
        <v>1.1716593810022657</v>
      </c>
      <c r="AP35" s="377">
        <f>INDEX(Makrodata!AW$7:AW$58,MATCH($A$35,Makrodata!$D$5:$BC$5))</f>
        <v>1.1950925686223111</v>
      </c>
      <c r="AQ35" s="377">
        <f>INDEX(Makrodata!AX$7:AX$58,MATCH($A$35,Makrodata!$D$5:$BC$5))</f>
        <v>1.2189944199947573</v>
      </c>
      <c r="AR35" s="377">
        <f>INDEX(Makrodata!AY$7:AY$58,MATCH($A$35,Makrodata!$D$5:$BC$5))</f>
        <v>1.2433743083946525</v>
      </c>
      <c r="AS35" s="377">
        <f>INDEX(Makrodata!AZ$7:AZ$58,MATCH($A$35,Makrodata!$D$5:$BC$5))</f>
        <v>1.2682417945625455</v>
      </c>
      <c r="AT35" s="377">
        <f>INDEX(Makrodata!BA$7:BA$58,MATCH($A$35,Makrodata!$D$5:$BC$5))</f>
        <v>1.2936066304537963</v>
      </c>
      <c r="AU35" s="377">
        <f>INDEX(Makrodata!BB$7:BB$58,MATCH($A$35,Makrodata!$D$5:$BC$5))</f>
        <v>1.3194787630628724</v>
      </c>
      <c r="AV35" s="378">
        <f>INDEX(Makrodata!BC$7:BC$58,MATCH($A$35,Makrodata!$D$5:$BC$5))</f>
        <v>1.3458683383241299</v>
      </c>
    </row>
    <row r="36" spans="1:48" s="17" customFormat="1">
      <c r="A36" s="392">
        <f>IF(Výpočty!$F$2=1,A35+1,Indexace!A35+1)</f>
        <v>2037</v>
      </c>
      <c r="B36" s="322" t="s">
        <v>10</v>
      </c>
      <c r="C36" s="377">
        <f>INDEX(Makrodata!J$7:J$58,MATCH($A$36,Makrodata!$D$5:$BC$5))</f>
        <v>0.53412157430100626</v>
      </c>
      <c r="D36" s="377">
        <f>INDEX(Makrodata!K$7:K$58,MATCH($A$36,Makrodata!$D$5:$BC$5))</f>
        <v>0.54747461365853134</v>
      </c>
      <c r="E36" s="377">
        <f>INDEX(Makrodata!L$7:L$58,MATCH($A$36,Makrodata!$D$5:$BC$5))</f>
        <v>0.56280390284097026</v>
      </c>
      <c r="F36" s="377">
        <f>INDEX(Makrodata!M$7:M$58,MATCH($A$36,Makrodata!$D$5:$BC$5))</f>
        <v>0.59826054871995138</v>
      </c>
      <c r="G36" s="377">
        <f>INDEX(Makrodata!N$7:N$58,MATCH($A$36,Makrodata!$D$5:$BC$5))</f>
        <v>0.60424315420715091</v>
      </c>
      <c r="H36" s="377">
        <f>INDEX(Makrodata!O$7:O$58,MATCH($A$36,Makrodata!$D$5:$BC$5))</f>
        <v>0.61330680152025807</v>
      </c>
      <c r="I36" s="377">
        <f>INDEX(Makrodata!P$7:P$58,MATCH($A$36,Makrodata!$D$5:$BC$5))</f>
        <v>0.62495963074914296</v>
      </c>
      <c r="J36" s="377">
        <f>INDEX(Makrodata!Q$7:Q$58,MATCH($A$36,Makrodata!$D$5:$BC$5))</f>
        <v>0.64558329856386465</v>
      </c>
      <c r="K36" s="377">
        <f>INDEX(Makrodata!R$7:R$58,MATCH($A$36,Makrodata!$D$5:$BC$5))</f>
        <v>0.65462146474375882</v>
      </c>
      <c r="L36" s="377">
        <f>INDEX(Makrodata!S$7:S$58,MATCH($A$36,Makrodata!$D$5:$BC$5))</f>
        <v>0.65723995060273388</v>
      </c>
      <c r="M36" s="377">
        <f>INDEX(Makrodata!T$7:T$58,MATCH($A$36,Makrodata!$D$5:$BC$5))</f>
        <v>0.65921167045454199</v>
      </c>
      <c r="N36" s="377">
        <f>INDEX(Makrodata!U$7:U$58,MATCH($A$36,Makrodata!$D$5:$BC$5))</f>
        <v>0.66382615214772367</v>
      </c>
      <c r="O36" s="377">
        <f>INDEX(Makrodata!V$7:V$58,MATCH($A$36,Makrodata!$D$5:$BC$5))</f>
        <v>0.68042180595141666</v>
      </c>
      <c r="P36" s="377">
        <f>INDEX(Makrodata!W$7:W$58,MATCH($A$36,Makrodata!$D$5:$BC$5))</f>
        <v>0.69471066387639635</v>
      </c>
      <c r="Q36" s="377">
        <f>INDEX(Makrodata!X$7:X$58,MATCH($A$36,Makrodata!$D$5:$BC$5))</f>
        <v>0.71416256246493548</v>
      </c>
      <c r="R36" s="377">
        <f>INDEX(Makrodata!Y$7:Y$58,MATCH($A$36,Makrodata!$D$5:$BC$5))</f>
        <v>0.72844581371423422</v>
      </c>
      <c r="S36" s="377">
        <f>INDEX(Makrodata!Z$7:Z$58,MATCH($A$36,Makrodata!$D$5:$BC$5))</f>
        <v>0.74301472998851892</v>
      </c>
      <c r="T36" s="377">
        <f>INDEX(Makrodata!AA$7:AA$58,MATCH($A$36,Makrodata!$D$5:$BC$5))</f>
        <v>0.75787502458828926</v>
      </c>
      <c r="U36" s="377">
        <f>INDEX(Makrodata!AB$7:AB$58,MATCH($A$36,Makrodata!$D$5:$BC$5))</f>
        <v>0.77303252508005504</v>
      </c>
      <c r="V36" s="377">
        <f>INDEX(Makrodata!AC$7:AC$58,MATCH($A$36,Makrodata!$D$5:$BC$5))</f>
        <v>0.7884931755816561</v>
      </c>
      <c r="W36" s="377">
        <f>INDEX(Makrodata!AD$7:AD$58,MATCH($A$36,Makrodata!$D$5:$BC$5))</f>
        <v>0.80426303909328922</v>
      </c>
      <c r="X36" s="377">
        <f>INDEX(Makrodata!AE$7:AE$58,MATCH($A$36,Makrodata!$D$5:$BC$5))</f>
        <v>0.82034829987515501</v>
      </c>
      <c r="Y36" s="377">
        <f>INDEX(Makrodata!AF$7:AF$58,MATCH($A$36,Makrodata!$D$5:$BC$5))</f>
        <v>0.83675526587265814</v>
      </c>
      <c r="Z36" s="377">
        <f>INDEX(Makrodata!AG$7:AG$58,MATCH($A$36,Makrodata!$D$5:$BC$5))</f>
        <v>0.85349037119011129</v>
      </c>
      <c r="AA36" s="377">
        <f>INDEX(Makrodata!AH$7:AH$58,MATCH($A$36,Makrodata!$D$5:$BC$5))</f>
        <v>0.87056017861391355</v>
      </c>
      <c r="AB36" s="377">
        <f>INDEX(Makrodata!AI$7:AI$58,MATCH($A$36,Makrodata!$D$5:$BC$5))</f>
        <v>0.88797138218619187</v>
      </c>
      <c r="AC36" s="377">
        <f>INDEX(Makrodata!AJ$7:AJ$58,MATCH($A$36,Makrodata!$D$5:$BC$5))</f>
        <v>0.90573080982991572</v>
      </c>
      <c r="AD36" s="377">
        <f>INDEX(Makrodata!AK$7:AK$58,MATCH($A$36,Makrodata!$D$5:$BC$5))</f>
        <v>0.92384542602651409</v>
      </c>
      <c r="AE36" s="377">
        <f>INDEX(Makrodata!AL$7:AL$58,MATCH($A$36,Makrodata!$D$5:$BC$5))</f>
        <v>0.94232233454704439</v>
      </c>
      <c r="AF36" s="377">
        <f>INDEX(Makrodata!AM$7:AM$58,MATCH($A$36,Makrodata!$D$5:$BC$5))</f>
        <v>0.96116878123798533</v>
      </c>
      <c r="AG36" s="377">
        <f>INDEX(Makrodata!AN$7:AN$58,MATCH($A$36,Makrodata!$D$5:$BC$5))</f>
        <v>0.98039215686274506</v>
      </c>
      <c r="AH36" s="377">
        <f>INDEX(Makrodata!AO$7:AO$58,MATCH($A$36,Makrodata!$D$5:$BC$5))</f>
        <v>1</v>
      </c>
      <c r="AI36" s="377">
        <f>INDEX(Makrodata!AP$7:AP$58,MATCH($A$36,Makrodata!$D$5:$BC$5))</f>
        <v>1.02</v>
      </c>
      <c r="AJ36" s="377">
        <f>INDEX(Makrodata!AQ$7:AQ$58,MATCH($A$36,Makrodata!$D$5:$BC$5))</f>
        <v>1.0404</v>
      </c>
      <c r="AK36" s="377">
        <f>INDEX(Makrodata!AR$7:AR$58,MATCH($A$36,Makrodata!$D$5:$BC$5))</f>
        <v>1.0612079999999999</v>
      </c>
      <c r="AL36" s="377">
        <f>INDEX(Makrodata!AS$7:AS$58,MATCH($A$36,Makrodata!$D$5:$BC$5))</f>
        <v>1.08243216</v>
      </c>
      <c r="AM36" s="377">
        <f>INDEX(Makrodata!AT$7:AT$58,MATCH($A$36,Makrodata!$D$5:$BC$5))</f>
        <v>1.1040808032</v>
      </c>
      <c r="AN36" s="377">
        <f>INDEX(Makrodata!AU$7:AU$58,MATCH($A$36,Makrodata!$D$5:$BC$5))</f>
        <v>1.1261624192640001</v>
      </c>
      <c r="AO36" s="377">
        <f>INDEX(Makrodata!AV$7:AV$58,MATCH($A$36,Makrodata!$D$5:$BC$5))</f>
        <v>1.14868566764928</v>
      </c>
      <c r="AP36" s="377">
        <f>INDEX(Makrodata!AW$7:AW$58,MATCH($A$36,Makrodata!$D$5:$BC$5))</f>
        <v>1.1716593810022657</v>
      </c>
      <c r="AQ36" s="377">
        <f>INDEX(Makrodata!AX$7:AX$58,MATCH($A$36,Makrodata!$D$5:$BC$5))</f>
        <v>1.1950925686223111</v>
      </c>
      <c r="AR36" s="377">
        <f>INDEX(Makrodata!AY$7:AY$58,MATCH($A$36,Makrodata!$D$5:$BC$5))</f>
        <v>1.2189944199947573</v>
      </c>
      <c r="AS36" s="377">
        <f>INDEX(Makrodata!AZ$7:AZ$58,MATCH($A$36,Makrodata!$D$5:$BC$5))</f>
        <v>1.2433743083946525</v>
      </c>
      <c r="AT36" s="377">
        <f>INDEX(Makrodata!BA$7:BA$58,MATCH($A$36,Makrodata!$D$5:$BC$5))</f>
        <v>1.2682417945625455</v>
      </c>
      <c r="AU36" s="377">
        <f>INDEX(Makrodata!BB$7:BB$58,MATCH($A$36,Makrodata!$D$5:$BC$5))</f>
        <v>1.2936066304537963</v>
      </c>
      <c r="AV36" s="378">
        <f>INDEX(Makrodata!BC$7:BC$58,MATCH($A$36,Makrodata!$D$5:$BC$5))</f>
        <v>1.3194787630628724</v>
      </c>
    </row>
    <row r="37" spans="1:48" s="17" customFormat="1">
      <c r="A37" s="392">
        <f>IF(Výpočty!$F$2=1,A36+1,Indexace!A36+1)</f>
        <v>2038</v>
      </c>
      <c r="B37" s="322" t="s">
        <v>10</v>
      </c>
      <c r="C37" s="377">
        <f>INDEX(Makrodata!J$7:J$58,MATCH($A$37,Makrodata!$D$5:$BC$5))</f>
        <v>0.52364860225588838</v>
      </c>
      <c r="D37" s="377">
        <f>INDEX(Makrodata!K$7:K$58,MATCH($A$37,Makrodata!$D$5:$BC$5))</f>
        <v>0.53673981731228559</v>
      </c>
      <c r="E37" s="377">
        <f>INDEX(Makrodata!L$7:L$58,MATCH($A$37,Makrodata!$D$5:$BC$5))</f>
        <v>0.55176853219702959</v>
      </c>
      <c r="F37" s="377">
        <f>INDEX(Makrodata!M$7:M$58,MATCH($A$37,Makrodata!$D$5:$BC$5))</f>
        <v>0.58652994972544248</v>
      </c>
      <c r="G37" s="377">
        <f>INDEX(Makrodata!N$7:N$58,MATCH($A$37,Makrodata!$D$5:$BC$5))</f>
        <v>0.59239524922269693</v>
      </c>
      <c r="H37" s="377">
        <f>INDEX(Makrodata!O$7:O$58,MATCH($A$37,Makrodata!$D$5:$BC$5))</f>
        <v>0.60128117796103731</v>
      </c>
      <c r="I37" s="377">
        <f>INDEX(Makrodata!P$7:P$58,MATCH($A$37,Makrodata!$D$5:$BC$5))</f>
        <v>0.61270552034229697</v>
      </c>
      <c r="J37" s="377">
        <f>INDEX(Makrodata!Q$7:Q$58,MATCH($A$37,Makrodata!$D$5:$BC$5))</f>
        <v>0.63292480251359273</v>
      </c>
      <c r="K37" s="377">
        <f>INDEX(Makrodata!R$7:R$58,MATCH($A$37,Makrodata!$D$5:$BC$5))</f>
        <v>0.641785749748783</v>
      </c>
      <c r="L37" s="377">
        <f>INDEX(Makrodata!S$7:S$58,MATCH($A$37,Makrodata!$D$5:$BC$5))</f>
        <v>0.64435289274777818</v>
      </c>
      <c r="M37" s="377">
        <f>INDEX(Makrodata!T$7:T$58,MATCH($A$37,Makrodata!$D$5:$BC$5))</f>
        <v>0.64628595142602141</v>
      </c>
      <c r="N37" s="377">
        <f>INDEX(Makrodata!U$7:U$58,MATCH($A$37,Makrodata!$D$5:$BC$5))</f>
        <v>0.65080995308600353</v>
      </c>
      <c r="O37" s="377">
        <f>INDEX(Makrodata!V$7:V$58,MATCH($A$37,Makrodata!$D$5:$BC$5))</f>
        <v>0.66708020191315354</v>
      </c>
      <c r="P37" s="377">
        <f>INDEX(Makrodata!W$7:W$58,MATCH($A$37,Makrodata!$D$5:$BC$5))</f>
        <v>0.68108888615332974</v>
      </c>
      <c r="Q37" s="377">
        <f>INDEX(Makrodata!X$7:X$58,MATCH($A$37,Makrodata!$D$5:$BC$5))</f>
        <v>0.70015937496562297</v>
      </c>
      <c r="R37" s="377">
        <f>INDEX(Makrodata!Y$7:Y$58,MATCH($A$37,Makrodata!$D$5:$BC$5))</f>
        <v>0.71416256246493548</v>
      </c>
      <c r="S37" s="377">
        <f>INDEX(Makrodata!Z$7:Z$58,MATCH($A$37,Makrodata!$D$5:$BC$5))</f>
        <v>0.72844581371423422</v>
      </c>
      <c r="T37" s="377">
        <f>INDEX(Makrodata!AA$7:AA$58,MATCH($A$37,Makrodata!$D$5:$BC$5))</f>
        <v>0.74301472998851892</v>
      </c>
      <c r="U37" s="377">
        <f>INDEX(Makrodata!AB$7:AB$58,MATCH($A$37,Makrodata!$D$5:$BC$5))</f>
        <v>0.75787502458828926</v>
      </c>
      <c r="V37" s="377">
        <f>INDEX(Makrodata!AC$7:AC$58,MATCH($A$37,Makrodata!$D$5:$BC$5))</f>
        <v>0.77303252508005504</v>
      </c>
      <c r="W37" s="377">
        <f>INDEX(Makrodata!AD$7:AD$58,MATCH($A$37,Makrodata!$D$5:$BC$5))</f>
        <v>0.7884931755816561</v>
      </c>
      <c r="X37" s="377">
        <f>INDEX(Makrodata!AE$7:AE$58,MATCH($A$37,Makrodata!$D$5:$BC$5))</f>
        <v>0.80426303909328922</v>
      </c>
      <c r="Y37" s="377">
        <f>INDEX(Makrodata!AF$7:AF$58,MATCH($A$37,Makrodata!$D$5:$BC$5))</f>
        <v>0.82034829987515501</v>
      </c>
      <c r="Z37" s="377">
        <f>INDEX(Makrodata!AG$7:AG$58,MATCH($A$37,Makrodata!$D$5:$BC$5))</f>
        <v>0.83675526587265814</v>
      </c>
      <c r="AA37" s="377">
        <f>INDEX(Makrodata!AH$7:AH$58,MATCH($A$37,Makrodata!$D$5:$BC$5))</f>
        <v>0.85349037119011129</v>
      </c>
      <c r="AB37" s="377">
        <f>INDEX(Makrodata!AI$7:AI$58,MATCH($A$37,Makrodata!$D$5:$BC$5))</f>
        <v>0.87056017861391355</v>
      </c>
      <c r="AC37" s="377">
        <f>INDEX(Makrodata!AJ$7:AJ$58,MATCH($A$37,Makrodata!$D$5:$BC$5))</f>
        <v>0.88797138218619187</v>
      </c>
      <c r="AD37" s="377">
        <f>INDEX(Makrodata!AK$7:AK$58,MATCH($A$37,Makrodata!$D$5:$BC$5))</f>
        <v>0.90573080982991572</v>
      </c>
      <c r="AE37" s="377">
        <f>INDEX(Makrodata!AL$7:AL$58,MATCH($A$37,Makrodata!$D$5:$BC$5))</f>
        <v>0.92384542602651409</v>
      </c>
      <c r="AF37" s="377">
        <f>INDEX(Makrodata!AM$7:AM$58,MATCH($A$37,Makrodata!$D$5:$BC$5))</f>
        <v>0.94232233454704439</v>
      </c>
      <c r="AG37" s="377">
        <f>INDEX(Makrodata!AN$7:AN$58,MATCH($A$37,Makrodata!$D$5:$BC$5))</f>
        <v>0.96116878123798533</v>
      </c>
      <c r="AH37" s="377">
        <f>INDEX(Makrodata!AO$7:AO$58,MATCH($A$37,Makrodata!$D$5:$BC$5))</f>
        <v>0.98039215686274506</v>
      </c>
      <c r="AI37" s="377">
        <f>INDEX(Makrodata!AP$7:AP$58,MATCH($A$37,Makrodata!$D$5:$BC$5))</f>
        <v>1</v>
      </c>
      <c r="AJ37" s="377">
        <f>INDEX(Makrodata!AQ$7:AQ$58,MATCH($A$37,Makrodata!$D$5:$BC$5))</f>
        <v>1.02</v>
      </c>
      <c r="AK37" s="377">
        <f>INDEX(Makrodata!AR$7:AR$58,MATCH($A$37,Makrodata!$D$5:$BC$5))</f>
        <v>1.0404</v>
      </c>
      <c r="AL37" s="377">
        <f>INDEX(Makrodata!AS$7:AS$58,MATCH($A$37,Makrodata!$D$5:$BC$5))</f>
        <v>1.0612079999999999</v>
      </c>
      <c r="AM37" s="377">
        <f>INDEX(Makrodata!AT$7:AT$58,MATCH($A$37,Makrodata!$D$5:$BC$5))</f>
        <v>1.08243216</v>
      </c>
      <c r="AN37" s="377">
        <f>INDEX(Makrodata!AU$7:AU$58,MATCH($A$37,Makrodata!$D$5:$BC$5))</f>
        <v>1.1040808032</v>
      </c>
      <c r="AO37" s="377">
        <f>INDEX(Makrodata!AV$7:AV$58,MATCH($A$37,Makrodata!$D$5:$BC$5))</f>
        <v>1.1261624192640001</v>
      </c>
      <c r="AP37" s="377">
        <f>INDEX(Makrodata!AW$7:AW$58,MATCH($A$37,Makrodata!$D$5:$BC$5))</f>
        <v>1.14868566764928</v>
      </c>
      <c r="AQ37" s="377">
        <f>INDEX(Makrodata!AX$7:AX$58,MATCH($A$37,Makrodata!$D$5:$BC$5))</f>
        <v>1.1716593810022657</v>
      </c>
      <c r="AR37" s="377">
        <f>INDEX(Makrodata!AY$7:AY$58,MATCH($A$37,Makrodata!$D$5:$BC$5))</f>
        <v>1.1950925686223111</v>
      </c>
      <c r="AS37" s="377">
        <f>INDEX(Makrodata!AZ$7:AZ$58,MATCH($A$37,Makrodata!$D$5:$BC$5))</f>
        <v>1.2189944199947573</v>
      </c>
      <c r="AT37" s="377">
        <f>INDEX(Makrodata!BA$7:BA$58,MATCH($A$37,Makrodata!$D$5:$BC$5))</f>
        <v>1.2433743083946525</v>
      </c>
      <c r="AU37" s="377">
        <f>INDEX(Makrodata!BB$7:BB$58,MATCH($A$37,Makrodata!$D$5:$BC$5))</f>
        <v>1.2682417945625455</v>
      </c>
      <c r="AV37" s="378">
        <f>INDEX(Makrodata!BC$7:BC$58,MATCH($A$37,Makrodata!$D$5:$BC$5))</f>
        <v>1.2936066304537963</v>
      </c>
    </row>
    <row r="38" spans="1:48" s="17" customFormat="1">
      <c r="A38" s="392">
        <f>IF(Výpočty!$F$2=1,A37+1,Indexace!A37+1)</f>
        <v>2039</v>
      </c>
      <c r="B38" s="322" t="s">
        <v>10</v>
      </c>
      <c r="C38" s="377">
        <f>INDEX(Makrodata!J$7:J$58,MATCH($A$38,Makrodata!$D$5:$BC$5))</f>
        <v>0.51338098260381237</v>
      </c>
      <c r="D38" s="377">
        <f>INDEX(Makrodata!K$7:K$58,MATCH($A$38,Makrodata!$D$5:$BC$5))</f>
        <v>0.52621550716890764</v>
      </c>
      <c r="E38" s="377">
        <f>INDEX(Makrodata!L$7:L$58,MATCH($A$38,Makrodata!$D$5:$BC$5))</f>
        <v>0.54094954136963702</v>
      </c>
      <c r="F38" s="377">
        <f>INDEX(Makrodata!M$7:M$58,MATCH($A$38,Makrodata!$D$5:$BC$5))</f>
        <v>0.57502936247592418</v>
      </c>
      <c r="G38" s="377">
        <f>INDEX(Makrodata!N$7:N$58,MATCH($A$38,Makrodata!$D$5:$BC$5))</f>
        <v>0.58077965610068338</v>
      </c>
      <c r="H38" s="377">
        <f>INDEX(Makrodata!O$7:O$58,MATCH($A$38,Makrodata!$D$5:$BC$5))</f>
        <v>0.58949135094219363</v>
      </c>
      <c r="I38" s="377">
        <f>INDEX(Makrodata!P$7:P$58,MATCH($A$38,Makrodata!$D$5:$BC$5))</f>
        <v>0.6006916866100952</v>
      </c>
      <c r="J38" s="377">
        <f>INDEX(Makrodata!Q$7:Q$58,MATCH($A$38,Makrodata!$D$5:$BC$5))</f>
        <v>0.62051451226822829</v>
      </c>
      <c r="K38" s="377">
        <f>INDEX(Makrodata!R$7:R$58,MATCH($A$38,Makrodata!$D$5:$BC$5))</f>
        <v>0.62920171543998349</v>
      </c>
      <c r="L38" s="377">
        <f>INDEX(Makrodata!S$7:S$58,MATCH($A$38,Makrodata!$D$5:$BC$5))</f>
        <v>0.63171852230174341</v>
      </c>
      <c r="M38" s="377">
        <f>INDEX(Makrodata!T$7:T$58,MATCH($A$38,Makrodata!$D$5:$BC$5))</f>
        <v>0.63361367786864853</v>
      </c>
      <c r="N38" s="377">
        <f>INDEX(Makrodata!U$7:U$58,MATCH($A$38,Makrodata!$D$5:$BC$5))</f>
        <v>0.63804897361372903</v>
      </c>
      <c r="O38" s="377">
        <f>INDEX(Makrodata!V$7:V$58,MATCH($A$38,Makrodata!$D$5:$BC$5))</f>
        <v>0.65400019795407216</v>
      </c>
      <c r="P38" s="377">
        <f>INDEX(Makrodata!W$7:W$58,MATCH($A$38,Makrodata!$D$5:$BC$5))</f>
        <v>0.66773420211110757</v>
      </c>
      <c r="Q38" s="377">
        <f>INDEX(Makrodata!X$7:X$58,MATCH($A$38,Makrodata!$D$5:$BC$5))</f>
        <v>0.68643075977021861</v>
      </c>
      <c r="R38" s="377">
        <f>INDEX(Makrodata!Y$7:Y$58,MATCH($A$38,Makrodata!$D$5:$BC$5))</f>
        <v>0.70015937496562297</v>
      </c>
      <c r="S38" s="377">
        <f>INDEX(Makrodata!Z$7:Z$58,MATCH($A$38,Makrodata!$D$5:$BC$5))</f>
        <v>0.71416256246493548</v>
      </c>
      <c r="T38" s="377">
        <f>INDEX(Makrodata!AA$7:AA$58,MATCH($A$38,Makrodata!$D$5:$BC$5))</f>
        <v>0.72844581371423422</v>
      </c>
      <c r="U38" s="377">
        <f>INDEX(Makrodata!AB$7:AB$58,MATCH($A$38,Makrodata!$D$5:$BC$5))</f>
        <v>0.74301472998851892</v>
      </c>
      <c r="V38" s="377">
        <f>INDEX(Makrodata!AC$7:AC$58,MATCH($A$38,Makrodata!$D$5:$BC$5))</f>
        <v>0.75787502458828926</v>
      </c>
      <c r="W38" s="377">
        <f>INDEX(Makrodata!AD$7:AD$58,MATCH($A$38,Makrodata!$D$5:$BC$5))</f>
        <v>0.77303252508005504</v>
      </c>
      <c r="X38" s="377">
        <f>INDEX(Makrodata!AE$7:AE$58,MATCH($A$38,Makrodata!$D$5:$BC$5))</f>
        <v>0.7884931755816561</v>
      </c>
      <c r="Y38" s="377">
        <f>INDEX(Makrodata!AF$7:AF$58,MATCH($A$38,Makrodata!$D$5:$BC$5))</f>
        <v>0.80426303909328922</v>
      </c>
      <c r="Z38" s="377">
        <f>INDEX(Makrodata!AG$7:AG$58,MATCH($A$38,Makrodata!$D$5:$BC$5))</f>
        <v>0.82034829987515501</v>
      </c>
      <c r="AA38" s="377">
        <f>INDEX(Makrodata!AH$7:AH$58,MATCH($A$38,Makrodata!$D$5:$BC$5))</f>
        <v>0.83675526587265814</v>
      </c>
      <c r="AB38" s="377">
        <f>INDEX(Makrodata!AI$7:AI$58,MATCH($A$38,Makrodata!$D$5:$BC$5))</f>
        <v>0.85349037119011129</v>
      </c>
      <c r="AC38" s="377">
        <f>INDEX(Makrodata!AJ$7:AJ$58,MATCH($A$38,Makrodata!$D$5:$BC$5))</f>
        <v>0.87056017861391355</v>
      </c>
      <c r="AD38" s="377">
        <f>INDEX(Makrodata!AK$7:AK$58,MATCH($A$38,Makrodata!$D$5:$BC$5))</f>
        <v>0.88797138218619187</v>
      </c>
      <c r="AE38" s="377">
        <f>INDEX(Makrodata!AL$7:AL$58,MATCH($A$38,Makrodata!$D$5:$BC$5))</f>
        <v>0.90573080982991572</v>
      </c>
      <c r="AF38" s="377">
        <f>INDEX(Makrodata!AM$7:AM$58,MATCH($A$38,Makrodata!$D$5:$BC$5))</f>
        <v>0.92384542602651409</v>
      </c>
      <c r="AG38" s="377">
        <f>INDEX(Makrodata!AN$7:AN$58,MATCH($A$38,Makrodata!$D$5:$BC$5))</f>
        <v>0.94232233454704439</v>
      </c>
      <c r="AH38" s="377">
        <f>INDEX(Makrodata!AO$7:AO$58,MATCH($A$38,Makrodata!$D$5:$BC$5))</f>
        <v>0.96116878123798533</v>
      </c>
      <c r="AI38" s="377">
        <f>INDEX(Makrodata!AP$7:AP$58,MATCH($A$38,Makrodata!$D$5:$BC$5))</f>
        <v>0.98039215686274506</v>
      </c>
      <c r="AJ38" s="377">
        <f>INDEX(Makrodata!AQ$7:AQ$58,MATCH($A$38,Makrodata!$D$5:$BC$5))</f>
        <v>1</v>
      </c>
      <c r="AK38" s="377">
        <f>INDEX(Makrodata!AR$7:AR$58,MATCH($A$38,Makrodata!$D$5:$BC$5))</f>
        <v>1.02</v>
      </c>
      <c r="AL38" s="377">
        <f>INDEX(Makrodata!AS$7:AS$58,MATCH($A$38,Makrodata!$D$5:$BC$5))</f>
        <v>1.0404</v>
      </c>
      <c r="AM38" s="377">
        <f>INDEX(Makrodata!AT$7:AT$58,MATCH($A$38,Makrodata!$D$5:$BC$5))</f>
        <v>1.0612079999999999</v>
      </c>
      <c r="AN38" s="377">
        <f>INDEX(Makrodata!AU$7:AU$58,MATCH($A$38,Makrodata!$D$5:$BC$5))</f>
        <v>1.08243216</v>
      </c>
      <c r="AO38" s="377">
        <f>INDEX(Makrodata!AV$7:AV$58,MATCH($A$38,Makrodata!$D$5:$BC$5))</f>
        <v>1.1040808032</v>
      </c>
      <c r="AP38" s="377">
        <f>INDEX(Makrodata!AW$7:AW$58,MATCH($A$38,Makrodata!$D$5:$BC$5))</f>
        <v>1.1261624192640001</v>
      </c>
      <c r="AQ38" s="377">
        <f>INDEX(Makrodata!AX$7:AX$58,MATCH($A$38,Makrodata!$D$5:$BC$5))</f>
        <v>1.14868566764928</v>
      </c>
      <c r="AR38" s="377">
        <f>INDEX(Makrodata!AY$7:AY$58,MATCH($A$38,Makrodata!$D$5:$BC$5))</f>
        <v>1.1716593810022657</v>
      </c>
      <c r="AS38" s="377">
        <f>INDEX(Makrodata!AZ$7:AZ$58,MATCH($A$38,Makrodata!$D$5:$BC$5))</f>
        <v>1.1950925686223111</v>
      </c>
      <c r="AT38" s="377">
        <f>INDEX(Makrodata!BA$7:BA$58,MATCH($A$38,Makrodata!$D$5:$BC$5))</f>
        <v>1.2189944199947573</v>
      </c>
      <c r="AU38" s="377">
        <f>INDEX(Makrodata!BB$7:BB$58,MATCH($A$38,Makrodata!$D$5:$BC$5))</f>
        <v>1.2433743083946525</v>
      </c>
      <c r="AV38" s="378">
        <f>INDEX(Makrodata!BC$7:BC$58,MATCH($A$38,Makrodata!$D$5:$BC$5))</f>
        <v>1.2682417945625455</v>
      </c>
    </row>
    <row r="39" spans="1:48" s="17" customFormat="1">
      <c r="A39" s="392">
        <f>IF(Výpočty!$F$2=1,A38+1,Indexace!A38+1)</f>
        <v>2040</v>
      </c>
      <c r="B39" s="322" t="s">
        <v>10</v>
      </c>
      <c r="C39" s="377">
        <f>INDEX(Makrodata!J$7:J$58,MATCH($A$39,Makrodata!$D$5:$BC$5))</f>
        <v>0.50331468882726704</v>
      </c>
      <c r="D39" s="377">
        <f>INDEX(Makrodata!K$7:K$58,MATCH($A$39,Makrodata!$D$5:$BC$5))</f>
        <v>0.51589755604794862</v>
      </c>
      <c r="E39" s="377">
        <f>INDEX(Makrodata!L$7:L$58,MATCH($A$39,Makrodata!$D$5:$BC$5))</f>
        <v>0.5303426876172912</v>
      </c>
      <c r="F39" s="377">
        <f>INDEX(Makrodata!M$7:M$58,MATCH($A$39,Makrodata!$D$5:$BC$5))</f>
        <v>0.5637542769371805</v>
      </c>
      <c r="G39" s="377">
        <f>INDEX(Makrodata!N$7:N$58,MATCH($A$39,Makrodata!$D$5:$BC$5))</f>
        <v>0.56939181970655228</v>
      </c>
      <c r="H39" s="377">
        <f>INDEX(Makrodata!O$7:O$58,MATCH($A$39,Makrodata!$D$5:$BC$5))</f>
        <v>0.57793269700215055</v>
      </c>
      <c r="I39" s="377">
        <f>INDEX(Makrodata!P$7:P$58,MATCH($A$39,Makrodata!$D$5:$BC$5))</f>
        <v>0.58891341824519139</v>
      </c>
      <c r="J39" s="377">
        <f>INDEX(Makrodata!Q$7:Q$58,MATCH($A$39,Makrodata!$D$5:$BC$5))</f>
        <v>0.6083475610472826</v>
      </c>
      <c r="K39" s="377">
        <f>INDEX(Makrodata!R$7:R$58,MATCH($A$39,Makrodata!$D$5:$BC$5))</f>
        <v>0.61686442690194454</v>
      </c>
      <c r="L39" s="377">
        <f>INDEX(Makrodata!S$7:S$58,MATCH($A$39,Makrodata!$D$5:$BC$5))</f>
        <v>0.61933188460955235</v>
      </c>
      <c r="M39" s="377">
        <f>INDEX(Makrodata!T$7:T$58,MATCH($A$39,Makrodata!$D$5:$BC$5))</f>
        <v>0.62118988026338096</v>
      </c>
      <c r="N39" s="377">
        <f>INDEX(Makrodata!U$7:U$58,MATCH($A$39,Makrodata!$D$5:$BC$5))</f>
        <v>0.62553820942522453</v>
      </c>
      <c r="O39" s="377">
        <f>INDEX(Makrodata!V$7:V$58,MATCH($A$39,Makrodata!$D$5:$BC$5))</f>
        <v>0.6411766646608551</v>
      </c>
      <c r="P39" s="377">
        <f>INDEX(Makrodata!W$7:W$58,MATCH($A$39,Makrodata!$D$5:$BC$5))</f>
        <v>0.65464137461873295</v>
      </c>
      <c r="Q39" s="377">
        <f>INDEX(Makrodata!X$7:X$58,MATCH($A$39,Makrodata!$D$5:$BC$5))</f>
        <v>0.67297133310805746</v>
      </c>
      <c r="R39" s="377">
        <f>INDEX(Makrodata!Y$7:Y$58,MATCH($A$39,Makrodata!$D$5:$BC$5))</f>
        <v>0.68643075977021861</v>
      </c>
      <c r="S39" s="377">
        <f>INDEX(Makrodata!Z$7:Z$58,MATCH($A$39,Makrodata!$D$5:$BC$5))</f>
        <v>0.70015937496562297</v>
      </c>
      <c r="T39" s="377">
        <f>INDEX(Makrodata!AA$7:AA$58,MATCH($A$39,Makrodata!$D$5:$BC$5))</f>
        <v>0.71416256246493548</v>
      </c>
      <c r="U39" s="377">
        <f>INDEX(Makrodata!AB$7:AB$58,MATCH($A$39,Makrodata!$D$5:$BC$5))</f>
        <v>0.72844581371423422</v>
      </c>
      <c r="V39" s="377">
        <f>INDEX(Makrodata!AC$7:AC$58,MATCH($A$39,Makrodata!$D$5:$BC$5))</f>
        <v>0.74301472998851892</v>
      </c>
      <c r="W39" s="377">
        <f>INDEX(Makrodata!AD$7:AD$58,MATCH($A$39,Makrodata!$D$5:$BC$5))</f>
        <v>0.75787502458828926</v>
      </c>
      <c r="X39" s="377">
        <f>INDEX(Makrodata!AE$7:AE$58,MATCH($A$39,Makrodata!$D$5:$BC$5))</f>
        <v>0.77303252508005504</v>
      </c>
      <c r="Y39" s="377">
        <f>INDEX(Makrodata!AF$7:AF$58,MATCH($A$39,Makrodata!$D$5:$BC$5))</f>
        <v>0.7884931755816561</v>
      </c>
      <c r="Z39" s="377">
        <f>INDEX(Makrodata!AG$7:AG$58,MATCH($A$39,Makrodata!$D$5:$BC$5))</f>
        <v>0.80426303909328922</v>
      </c>
      <c r="AA39" s="377">
        <f>INDEX(Makrodata!AH$7:AH$58,MATCH($A$39,Makrodata!$D$5:$BC$5))</f>
        <v>0.82034829987515501</v>
      </c>
      <c r="AB39" s="377">
        <f>INDEX(Makrodata!AI$7:AI$58,MATCH($A$39,Makrodata!$D$5:$BC$5))</f>
        <v>0.83675526587265814</v>
      </c>
      <c r="AC39" s="377">
        <f>INDEX(Makrodata!AJ$7:AJ$58,MATCH($A$39,Makrodata!$D$5:$BC$5))</f>
        <v>0.85349037119011129</v>
      </c>
      <c r="AD39" s="377">
        <f>INDEX(Makrodata!AK$7:AK$58,MATCH($A$39,Makrodata!$D$5:$BC$5))</f>
        <v>0.87056017861391355</v>
      </c>
      <c r="AE39" s="377">
        <f>INDEX(Makrodata!AL$7:AL$58,MATCH($A$39,Makrodata!$D$5:$BC$5))</f>
        <v>0.88797138218619187</v>
      </c>
      <c r="AF39" s="377">
        <f>INDEX(Makrodata!AM$7:AM$58,MATCH($A$39,Makrodata!$D$5:$BC$5))</f>
        <v>0.90573080982991572</v>
      </c>
      <c r="AG39" s="377">
        <f>INDEX(Makrodata!AN$7:AN$58,MATCH($A$39,Makrodata!$D$5:$BC$5))</f>
        <v>0.92384542602651409</v>
      </c>
      <c r="AH39" s="377">
        <f>INDEX(Makrodata!AO$7:AO$58,MATCH($A$39,Makrodata!$D$5:$BC$5))</f>
        <v>0.94232233454704439</v>
      </c>
      <c r="AI39" s="377">
        <f>INDEX(Makrodata!AP$7:AP$58,MATCH($A$39,Makrodata!$D$5:$BC$5))</f>
        <v>0.96116878123798533</v>
      </c>
      <c r="AJ39" s="377">
        <f>INDEX(Makrodata!AQ$7:AQ$58,MATCH($A$39,Makrodata!$D$5:$BC$5))</f>
        <v>0.98039215686274506</v>
      </c>
      <c r="AK39" s="377">
        <f>INDEX(Makrodata!AR$7:AR$58,MATCH($A$39,Makrodata!$D$5:$BC$5))</f>
        <v>1</v>
      </c>
      <c r="AL39" s="377">
        <f>INDEX(Makrodata!AS$7:AS$58,MATCH($A$39,Makrodata!$D$5:$BC$5))</f>
        <v>1.02</v>
      </c>
      <c r="AM39" s="377">
        <f>INDEX(Makrodata!AT$7:AT$58,MATCH($A$39,Makrodata!$D$5:$BC$5))</f>
        <v>1.0404</v>
      </c>
      <c r="AN39" s="377">
        <f>INDEX(Makrodata!AU$7:AU$58,MATCH($A$39,Makrodata!$D$5:$BC$5))</f>
        <v>1.0612079999999999</v>
      </c>
      <c r="AO39" s="377">
        <f>INDEX(Makrodata!AV$7:AV$58,MATCH($A$39,Makrodata!$D$5:$BC$5))</f>
        <v>1.08243216</v>
      </c>
      <c r="AP39" s="377">
        <f>INDEX(Makrodata!AW$7:AW$58,MATCH($A$39,Makrodata!$D$5:$BC$5))</f>
        <v>1.1040808032</v>
      </c>
      <c r="AQ39" s="377">
        <f>INDEX(Makrodata!AX$7:AX$58,MATCH($A$39,Makrodata!$D$5:$BC$5))</f>
        <v>1.1261624192640001</v>
      </c>
      <c r="AR39" s="377">
        <f>INDEX(Makrodata!AY$7:AY$58,MATCH($A$39,Makrodata!$D$5:$BC$5))</f>
        <v>1.14868566764928</v>
      </c>
      <c r="AS39" s="377">
        <f>INDEX(Makrodata!AZ$7:AZ$58,MATCH($A$39,Makrodata!$D$5:$BC$5))</f>
        <v>1.1716593810022657</v>
      </c>
      <c r="AT39" s="377">
        <f>INDEX(Makrodata!BA$7:BA$58,MATCH($A$39,Makrodata!$D$5:$BC$5))</f>
        <v>1.1950925686223111</v>
      </c>
      <c r="AU39" s="377">
        <f>INDEX(Makrodata!BB$7:BB$58,MATCH($A$39,Makrodata!$D$5:$BC$5))</f>
        <v>1.2189944199947573</v>
      </c>
      <c r="AV39" s="378">
        <f>INDEX(Makrodata!BC$7:BC$58,MATCH($A$39,Makrodata!$D$5:$BC$5))</f>
        <v>1.2433743083946525</v>
      </c>
    </row>
    <row r="40" spans="1:48" s="17" customFormat="1">
      <c r="A40" s="392">
        <f>IF(Výpočty!$F$2=1,A39+1,Indexace!A39+1)</f>
        <v>2041</v>
      </c>
      <c r="B40" s="322" t="s">
        <v>10</v>
      </c>
      <c r="C40" s="377">
        <f>INDEX(Makrodata!J$7:J$58,MATCH($A$40,Makrodata!$D$5:$BC$5))</f>
        <v>0.49344577336006562</v>
      </c>
      <c r="D40" s="377">
        <f>INDEX(Makrodata!K$7:K$58,MATCH($A$40,Makrodata!$D$5:$BC$5))</f>
        <v>0.50578191769406722</v>
      </c>
      <c r="E40" s="377">
        <f>INDEX(Makrodata!L$7:L$58,MATCH($A$40,Makrodata!$D$5:$BC$5))</f>
        <v>0.51994381138950108</v>
      </c>
      <c r="F40" s="377">
        <f>INDEX(Makrodata!M$7:M$58,MATCH($A$40,Makrodata!$D$5:$BC$5))</f>
        <v>0.5527002715070396</v>
      </c>
      <c r="G40" s="377">
        <f>INDEX(Makrodata!N$7:N$58,MATCH($A$40,Makrodata!$D$5:$BC$5))</f>
        <v>0.55822727422211005</v>
      </c>
      <c r="H40" s="377">
        <f>INDEX(Makrodata!O$7:O$58,MATCH($A$40,Makrodata!$D$5:$BC$5))</f>
        <v>0.56660068333544167</v>
      </c>
      <c r="I40" s="377">
        <f>INDEX(Makrodata!P$7:P$58,MATCH($A$40,Makrodata!$D$5:$BC$5))</f>
        <v>0.57736609631881497</v>
      </c>
      <c r="J40" s="377">
        <f>INDEX(Makrodata!Q$7:Q$58,MATCH($A$40,Makrodata!$D$5:$BC$5))</f>
        <v>0.59641917749733586</v>
      </c>
      <c r="K40" s="377">
        <f>INDEX(Makrodata!R$7:R$58,MATCH($A$40,Makrodata!$D$5:$BC$5))</f>
        <v>0.60476904598229853</v>
      </c>
      <c r="L40" s="377">
        <f>INDEX(Makrodata!S$7:S$58,MATCH($A$40,Makrodata!$D$5:$BC$5))</f>
        <v>0.60718812216622775</v>
      </c>
      <c r="M40" s="377">
        <f>INDEX(Makrodata!T$7:T$58,MATCH($A$40,Makrodata!$D$5:$BC$5))</f>
        <v>0.60900968653272636</v>
      </c>
      <c r="N40" s="377">
        <f>INDEX(Makrodata!U$7:U$58,MATCH($A$40,Makrodata!$D$5:$BC$5))</f>
        <v>0.61327275433845541</v>
      </c>
      <c r="O40" s="377">
        <f>INDEX(Makrodata!V$7:V$58,MATCH($A$40,Makrodata!$D$5:$BC$5))</f>
        <v>0.62860457319691676</v>
      </c>
      <c r="P40" s="377">
        <f>INDEX(Makrodata!W$7:W$58,MATCH($A$40,Makrodata!$D$5:$BC$5))</f>
        <v>0.6418052692340519</v>
      </c>
      <c r="Q40" s="377">
        <f>INDEX(Makrodata!X$7:X$58,MATCH($A$40,Makrodata!$D$5:$BC$5))</f>
        <v>0.65977581677260533</v>
      </c>
      <c r="R40" s="377">
        <f>INDEX(Makrodata!Y$7:Y$58,MATCH($A$40,Makrodata!$D$5:$BC$5))</f>
        <v>0.67297133310805746</v>
      </c>
      <c r="S40" s="377">
        <f>INDEX(Makrodata!Z$7:Z$58,MATCH($A$40,Makrodata!$D$5:$BC$5))</f>
        <v>0.68643075977021861</v>
      </c>
      <c r="T40" s="377">
        <f>INDEX(Makrodata!AA$7:AA$58,MATCH($A$40,Makrodata!$D$5:$BC$5))</f>
        <v>0.70015937496562297</v>
      </c>
      <c r="U40" s="377">
        <f>INDEX(Makrodata!AB$7:AB$58,MATCH($A$40,Makrodata!$D$5:$BC$5))</f>
        <v>0.71416256246493548</v>
      </c>
      <c r="V40" s="377">
        <f>INDEX(Makrodata!AC$7:AC$58,MATCH($A$40,Makrodata!$D$5:$BC$5))</f>
        <v>0.72844581371423422</v>
      </c>
      <c r="W40" s="377">
        <f>INDEX(Makrodata!AD$7:AD$58,MATCH($A$40,Makrodata!$D$5:$BC$5))</f>
        <v>0.74301472998851892</v>
      </c>
      <c r="X40" s="377">
        <f>INDEX(Makrodata!AE$7:AE$58,MATCH($A$40,Makrodata!$D$5:$BC$5))</f>
        <v>0.75787502458828926</v>
      </c>
      <c r="Y40" s="377">
        <f>INDEX(Makrodata!AF$7:AF$58,MATCH($A$40,Makrodata!$D$5:$BC$5))</f>
        <v>0.77303252508005504</v>
      </c>
      <c r="Z40" s="377">
        <f>INDEX(Makrodata!AG$7:AG$58,MATCH($A$40,Makrodata!$D$5:$BC$5))</f>
        <v>0.7884931755816561</v>
      </c>
      <c r="AA40" s="377">
        <f>INDEX(Makrodata!AH$7:AH$58,MATCH($A$40,Makrodata!$D$5:$BC$5))</f>
        <v>0.80426303909328922</v>
      </c>
      <c r="AB40" s="377">
        <f>INDEX(Makrodata!AI$7:AI$58,MATCH($A$40,Makrodata!$D$5:$BC$5))</f>
        <v>0.82034829987515501</v>
      </c>
      <c r="AC40" s="377">
        <f>INDEX(Makrodata!AJ$7:AJ$58,MATCH($A$40,Makrodata!$D$5:$BC$5))</f>
        <v>0.83675526587265814</v>
      </c>
      <c r="AD40" s="377">
        <f>INDEX(Makrodata!AK$7:AK$58,MATCH($A$40,Makrodata!$D$5:$BC$5))</f>
        <v>0.85349037119011129</v>
      </c>
      <c r="AE40" s="377">
        <f>INDEX(Makrodata!AL$7:AL$58,MATCH($A$40,Makrodata!$D$5:$BC$5))</f>
        <v>0.87056017861391355</v>
      </c>
      <c r="AF40" s="377">
        <f>INDEX(Makrodata!AM$7:AM$58,MATCH($A$40,Makrodata!$D$5:$BC$5))</f>
        <v>0.88797138218619187</v>
      </c>
      <c r="AG40" s="377">
        <f>INDEX(Makrodata!AN$7:AN$58,MATCH($A$40,Makrodata!$D$5:$BC$5))</f>
        <v>0.90573080982991572</v>
      </c>
      <c r="AH40" s="377">
        <f>INDEX(Makrodata!AO$7:AO$58,MATCH($A$40,Makrodata!$D$5:$BC$5))</f>
        <v>0.92384542602651409</v>
      </c>
      <c r="AI40" s="377">
        <f>INDEX(Makrodata!AP$7:AP$58,MATCH($A$40,Makrodata!$D$5:$BC$5))</f>
        <v>0.94232233454704439</v>
      </c>
      <c r="AJ40" s="377">
        <f>INDEX(Makrodata!AQ$7:AQ$58,MATCH($A$40,Makrodata!$D$5:$BC$5))</f>
        <v>0.96116878123798533</v>
      </c>
      <c r="AK40" s="377">
        <f>INDEX(Makrodata!AR$7:AR$58,MATCH($A$40,Makrodata!$D$5:$BC$5))</f>
        <v>0.98039215686274506</v>
      </c>
      <c r="AL40" s="377">
        <f>INDEX(Makrodata!AS$7:AS$58,MATCH($A$40,Makrodata!$D$5:$BC$5))</f>
        <v>1</v>
      </c>
      <c r="AM40" s="377">
        <f>INDEX(Makrodata!AT$7:AT$58,MATCH($A$40,Makrodata!$D$5:$BC$5))</f>
        <v>1.02</v>
      </c>
      <c r="AN40" s="377">
        <f>INDEX(Makrodata!AU$7:AU$58,MATCH($A$40,Makrodata!$D$5:$BC$5))</f>
        <v>1.0404</v>
      </c>
      <c r="AO40" s="377">
        <f>INDEX(Makrodata!AV$7:AV$58,MATCH($A$40,Makrodata!$D$5:$BC$5))</f>
        <v>1.0612079999999999</v>
      </c>
      <c r="AP40" s="377">
        <f>INDEX(Makrodata!AW$7:AW$58,MATCH($A$40,Makrodata!$D$5:$BC$5))</f>
        <v>1.08243216</v>
      </c>
      <c r="AQ40" s="377">
        <f>INDEX(Makrodata!AX$7:AX$58,MATCH($A$40,Makrodata!$D$5:$BC$5))</f>
        <v>1.1040808032</v>
      </c>
      <c r="AR40" s="377">
        <f>INDEX(Makrodata!AY$7:AY$58,MATCH($A$40,Makrodata!$D$5:$BC$5))</f>
        <v>1.1261624192640001</v>
      </c>
      <c r="AS40" s="377">
        <f>INDEX(Makrodata!AZ$7:AZ$58,MATCH($A$40,Makrodata!$D$5:$BC$5))</f>
        <v>1.14868566764928</v>
      </c>
      <c r="AT40" s="377">
        <f>INDEX(Makrodata!BA$7:BA$58,MATCH($A$40,Makrodata!$D$5:$BC$5))</f>
        <v>1.1716593810022657</v>
      </c>
      <c r="AU40" s="377">
        <f>INDEX(Makrodata!BB$7:BB$58,MATCH($A$40,Makrodata!$D$5:$BC$5))</f>
        <v>1.1950925686223111</v>
      </c>
      <c r="AV40" s="378">
        <f>INDEX(Makrodata!BC$7:BC$58,MATCH($A$40,Makrodata!$D$5:$BC$5))</f>
        <v>1.2189944199947573</v>
      </c>
    </row>
    <row r="41" spans="1:48" s="17" customFormat="1">
      <c r="A41" s="392">
        <f>IF(Výpočty!$F$2=1,A40+1,Indexace!A40+1)</f>
        <v>2042</v>
      </c>
      <c r="B41" s="322" t="s">
        <v>10</v>
      </c>
      <c r="C41" s="377">
        <f>INDEX(Makrodata!J$7:J$58,MATCH($A$41,Makrodata!$D$5:$BC$5))</f>
        <v>0.48377036603927998</v>
      </c>
      <c r="D41" s="377">
        <f>INDEX(Makrodata!K$7:K$58,MATCH($A$41,Makrodata!$D$5:$BC$5))</f>
        <v>0.49586462519026192</v>
      </c>
      <c r="E41" s="377">
        <f>INDEX(Makrodata!L$7:L$58,MATCH($A$41,Makrodata!$D$5:$BC$5))</f>
        <v>0.50974883469558929</v>
      </c>
      <c r="F41" s="377">
        <f>INDEX(Makrodata!M$7:M$58,MATCH($A$41,Makrodata!$D$5:$BC$5))</f>
        <v>0.54186301128141134</v>
      </c>
      <c r="G41" s="377">
        <f>INDEX(Makrodata!N$7:N$58,MATCH($A$41,Makrodata!$D$5:$BC$5))</f>
        <v>0.54728164139422542</v>
      </c>
      <c r="H41" s="377">
        <f>INDEX(Makrodata!O$7:O$58,MATCH($A$41,Makrodata!$D$5:$BC$5))</f>
        <v>0.55549086601513875</v>
      </c>
      <c r="I41" s="377">
        <f>INDEX(Makrodata!P$7:P$58,MATCH($A$41,Makrodata!$D$5:$BC$5))</f>
        <v>0.56604519246942631</v>
      </c>
      <c r="J41" s="377">
        <f>INDEX(Makrodata!Q$7:Q$58,MATCH($A$41,Makrodata!$D$5:$BC$5))</f>
        <v>0.58472468382091736</v>
      </c>
      <c r="K41" s="377">
        <f>INDEX(Makrodata!R$7:R$58,MATCH($A$41,Makrodata!$D$5:$BC$5))</f>
        <v>0.5929108293944102</v>
      </c>
      <c r="L41" s="377">
        <f>INDEX(Makrodata!S$7:S$58,MATCH($A$41,Makrodata!$D$5:$BC$5))</f>
        <v>0.59528247271198786</v>
      </c>
      <c r="M41" s="377">
        <f>INDEX(Makrodata!T$7:T$58,MATCH($A$41,Makrodata!$D$5:$BC$5))</f>
        <v>0.59706832013012379</v>
      </c>
      <c r="N41" s="377">
        <f>INDEX(Makrodata!U$7:U$58,MATCH($A$41,Makrodata!$D$5:$BC$5))</f>
        <v>0.60124779837103459</v>
      </c>
      <c r="O41" s="377">
        <f>INDEX(Makrodata!V$7:V$58,MATCH($A$41,Makrodata!$D$5:$BC$5))</f>
        <v>0.61627899333031044</v>
      </c>
      <c r="P41" s="377">
        <f>INDEX(Makrodata!W$7:W$58,MATCH($A$41,Makrodata!$D$5:$BC$5))</f>
        <v>0.62922085219024693</v>
      </c>
      <c r="Q41" s="377">
        <f>INDEX(Makrodata!X$7:X$58,MATCH($A$41,Makrodata!$D$5:$BC$5))</f>
        <v>0.64683903605157389</v>
      </c>
      <c r="R41" s="377">
        <f>INDEX(Makrodata!Y$7:Y$58,MATCH($A$41,Makrodata!$D$5:$BC$5))</f>
        <v>0.65977581677260533</v>
      </c>
      <c r="S41" s="377">
        <f>INDEX(Makrodata!Z$7:Z$58,MATCH($A$41,Makrodata!$D$5:$BC$5))</f>
        <v>0.67297133310805746</v>
      </c>
      <c r="T41" s="377">
        <f>INDEX(Makrodata!AA$7:AA$58,MATCH($A$41,Makrodata!$D$5:$BC$5))</f>
        <v>0.68643075977021861</v>
      </c>
      <c r="U41" s="377">
        <f>INDEX(Makrodata!AB$7:AB$58,MATCH($A$41,Makrodata!$D$5:$BC$5))</f>
        <v>0.70015937496562297</v>
      </c>
      <c r="V41" s="377">
        <f>INDEX(Makrodata!AC$7:AC$58,MATCH($A$41,Makrodata!$D$5:$BC$5))</f>
        <v>0.71416256246493548</v>
      </c>
      <c r="W41" s="377">
        <f>INDEX(Makrodata!AD$7:AD$58,MATCH($A$41,Makrodata!$D$5:$BC$5))</f>
        <v>0.72844581371423422</v>
      </c>
      <c r="X41" s="377">
        <f>INDEX(Makrodata!AE$7:AE$58,MATCH($A$41,Makrodata!$D$5:$BC$5))</f>
        <v>0.74301472998851892</v>
      </c>
      <c r="Y41" s="377">
        <f>INDEX(Makrodata!AF$7:AF$58,MATCH($A$41,Makrodata!$D$5:$BC$5))</f>
        <v>0.75787502458828926</v>
      </c>
      <c r="Z41" s="377">
        <f>INDEX(Makrodata!AG$7:AG$58,MATCH($A$41,Makrodata!$D$5:$BC$5))</f>
        <v>0.77303252508005504</v>
      </c>
      <c r="AA41" s="377">
        <f>INDEX(Makrodata!AH$7:AH$58,MATCH($A$41,Makrodata!$D$5:$BC$5))</f>
        <v>0.7884931755816561</v>
      </c>
      <c r="AB41" s="377">
        <f>INDEX(Makrodata!AI$7:AI$58,MATCH($A$41,Makrodata!$D$5:$BC$5))</f>
        <v>0.80426303909328922</v>
      </c>
      <c r="AC41" s="377">
        <f>INDEX(Makrodata!AJ$7:AJ$58,MATCH($A$41,Makrodata!$D$5:$BC$5))</f>
        <v>0.82034829987515501</v>
      </c>
      <c r="AD41" s="377">
        <f>INDEX(Makrodata!AK$7:AK$58,MATCH($A$41,Makrodata!$D$5:$BC$5))</f>
        <v>0.83675526587265814</v>
      </c>
      <c r="AE41" s="377">
        <f>INDEX(Makrodata!AL$7:AL$58,MATCH($A$41,Makrodata!$D$5:$BC$5))</f>
        <v>0.85349037119011129</v>
      </c>
      <c r="AF41" s="377">
        <f>INDEX(Makrodata!AM$7:AM$58,MATCH($A$41,Makrodata!$D$5:$BC$5))</f>
        <v>0.87056017861391355</v>
      </c>
      <c r="AG41" s="377">
        <f>INDEX(Makrodata!AN$7:AN$58,MATCH($A$41,Makrodata!$D$5:$BC$5))</f>
        <v>0.88797138218619187</v>
      </c>
      <c r="AH41" s="377">
        <f>INDEX(Makrodata!AO$7:AO$58,MATCH($A$41,Makrodata!$D$5:$BC$5))</f>
        <v>0.90573080982991572</v>
      </c>
      <c r="AI41" s="377">
        <f>INDEX(Makrodata!AP$7:AP$58,MATCH($A$41,Makrodata!$D$5:$BC$5))</f>
        <v>0.92384542602651409</v>
      </c>
      <c r="AJ41" s="377">
        <f>INDEX(Makrodata!AQ$7:AQ$58,MATCH($A$41,Makrodata!$D$5:$BC$5))</f>
        <v>0.94232233454704439</v>
      </c>
      <c r="AK41" s="377">
        <f>INDEX(Makrodata!AR$7:AR$58,MATCH($A$41,Makrodata!$D$5:$BC$5))</f>
        <v>0.96116878123798533</v>
      </c>
      <c r="AL41" s="377">
        <f>INDEX(Makrodata!AS$7:AS$58,MATCH($A$41,Makrodata!$D$5:$BC$5))</f>
        <v>0.98039215686274506</v>
      </c>
      <c r="AM41" s="377">
        <f>INDEX(Makrodata!AT$7:AT$58,MATCH($A$41,Makrodata!$D$5:$BC$5))</f>
        <v>1</v>
      </c>
      <c r="AN41" s="377">
        <f>INDEX(Makrodata!AU$7:AU$58,MATCH($A$41,Makrodata!$D$5:$BC$5))</f>
        <v>1.02</v>
      </c>
      <c r="AO41" s="377">
        <f>INDEX(Makrodata!AV$7:AV$58,MATCH($A$41,Makrodata!$D$5:$BC$5))</f>
        <v>1.0404</v>
      </c>
      <c r="AP41" s="377">
        <f>INDEX(Makrodata!AW$7:AW$58,MATCH($A$41,Makrodata!$D$5:$BC$5))</f>
        <v>1.0612079999999999</v>
      </c>
      <c r="AQ41" s="377">
        <f>INDEX(Makrodata!AX$7:AX$58,MATCH($A$41,Makrodata!$D$5:$BC$5))</f>
        <v>1.08243216</v>
      </c>
      <c r="AR41" s="377">
        <f>INDEX(Makrodata!AY$7:AY$58,MATCH($A$41,Makrodata!$D$5:$BC$5))</f>
        <v>1.1040808032</v>
      </c>
      <c r="AS41" s="377">
        <f>INDEX(Makrodata!AZ$7:AZ$58,MATCH($A$41,Makrodata!$D$5:$BC$5))</f>
        <v>1.1261624192640001</v>
      </c>
      <c r="AT41" s="377">
        <f>INDEX(Makrodata!BA$7:BA$58,MATCH($A$41,Makrodata!$D$5:$BC$5))</f>
        <v>1.14868566764928</v>
      </c>
      <c r="AU41" s="377">
        <f>INDEX(Makrodata!BB$7:BB$58,MATCH($A$41,Makrodata!$D$5:$BC$5))</f>
        <v>1.1716593810022657</v>
      </c>
      <c r="AV41" s="378">
        <f>INDEX(Makrodata!BC$7:BC$58,MATCH($A$41,Makrodata!$D$5:$BC$5))</f>
        <v>1.1950925686223111</v>
      </c>
    </row>
    <row r="42" spans="1:48" s="17" customFormat="1">
      <c r="A42" s="392">
        <f>IF(Výpočty!$F$2=1,A41+1,Indexace!A41+1)</f>
        <v>2043</v>
      </c>
      <c r="B42" s="322" t="s">
        <v>10</v>
      </c>
      <c r="C42" s="377">
        <f>INDEX(Makrodata!J$7:J$58,MATCH($A$42,Makrodata!$D$5:$BC$5))</f>
        <v>0.47428467258752954</v>
      </c>
      <c r="D42" s="377">
        <f>INDEX(Makrodata!K$7:K$58,MATCH($A$42,Makrodata!$D$5:$BC$5))</f>
        <v>0.48614178940221775</v>
      </c>
      <c r="E42" s="377">
        <f>INDEX(Makrodata!L$7:L$58,MATCH($A$42,Makrodata!$D$5:$BC$5))</f>
        <v>0.49975375950547984</v>
      </c>
      <c r="F42" s="377">
        <f>INDEX(Makrodata!M$7:M$58,MATCH($A$42,Makrodata!$D$5:$BC$5))</f>
        <v>0.53123824635432504</v>
      </c>
      <c r="G42" s="377">
        <f>INDEX(Makrodata!N$7:N$58,MATCH($A$42,Makrodata!$D$5:$BC$5))</f>
        <v>0.5365506288178683</v>
      </c>
      <c r="H42" s="377">
        <f>INDEX(Makrodata!O$7:O$58,MATCH($A$42,Makrodata!$D$5:$BC$5))</f>
        <v>0.54459888825013625</v>
      </c>
      <c r="I42" s="377">
        <f>INDEX(Makrodata!P$7:P$58,MATCH($A$42,Makrodata!$D$5:$BC$5))</f>
        <v>0.55494626712688877</v>
      </c>
      <c r="J42" s="377">
        <f>INDEX(Makrodata!Q$7:Q$58,MATCH($A$42,Makrodata!$D$5:$BC$5))</f>
        <v>0.57325949394207609</v>
      </c>
      <c r="K42" s="377">
        <f>INDEX(Makrodata!R$7:R$58,MATCH($A$42,Makrodata!$D$5:$BC$5))</f>
        <v>0.58128512685726519</v>
      </c>
      <c r="L42" s="377">
        <f>INDEX(Makrodata!S$7:S$58,MATCH($A$42,Makrodata!$D$5:$BC$5))</f>
        <v>0.58361026736469424</v>
      </c>
      <c r="M42" s="377">
        <f>INDEX(Makrodata!T$7:T$58,MATCH($A$42,Makrodata!$D$5:$BC$5))</f>
        <v>0.58536109816678827</v>
      </c>
      <c r="N42" s="377">
        <f>INDEX(Makrodata!U$7:U$58,MATCH($A$42,Makrodata!$D$5:$BC$5))</f>
        <v>0.5894586258539557</v>
      </c>
      <c r="O42" s="377">
        <f>INDEX(Makrodata!V$7:V$58,MATCH($A$42,Makrodata!$D$5:$BC$5))</f>
        <v>0.60419509150030448</v>
      </c>
      <c r="P42" s="377">
        <f>INDEX(Makrodata!W$7:W$58,MATCH($A$42,Makrodata!$D$5:$BC$5))</f>
        <v>0.61688318842181078</v>
      </c>
      <c r="Q42" s="377">
        <f>INDEX(Makrodata!X$7:X$58,MATCH($A$42,Makrodata!$D$5:$BC$5))</f>
        <v>0.63415591769762147</v>
      </c>
      <c r="R42" s="377">
        <f>INDEX(Makrodata!Y$7:Y$58,MATCH($A$42,Makrodata!$D$5:$BC$5))</f>
        <v>0.64683903605157389</v>
      </c>
      <c r="S42" s="377">
        <f>INDEX(Makrodata!Z$7:Z$58,MATCH($A$42,Makrodata!$D$5:$BC$5))</f>
        <v>0.65977581677260533</v>
      </c>
      <c r="T42" s="377">
        <f>INDEX(Makrodata!AA$7:AA$58,MATCH($A$42,Makrodata!$D$5:$BC$5))</f>
        <v>0.67297133310805746</v>
      </c>
      <c r="U42" s="377">
        <f>INDEX(Makrodata!AB$7:AB$58,MATCH($A$42,Makrodata!$D$5:$BC$5))</f>
        <v>0.68643075977021861</v>
      </c>
      <c r="V42" s="377">
        <f>INDEX(Makrodata!AC$7:AC$58,MATCH($A$42,Makrodata!$D$5:$BC$5))</f>
        <v>0.70015937496562297</v>
      </c>
      <c r="W42" s="377">
        <f>INDEX(Makrodata!AD$7:AD$58,MATCH($A$42,Makrodata!$D$5:$BC$5))</f>
        <v>0.71416256246493548</v>
      </c>
      <c r="X42" s="377">
        <f>INDEX(Makrodata!AE$7:AE$58,MATCH($A$42,Makrodata!$D$5:$BC$5))</f>
        <v>0.72844581371423422</v>
      </c>
      <c r="Y42" s="377">
        <f>INDEX(Makrodata!AF$7:AF$58,MATCH($A$42,Makrodata!$D$5:$BC$5))</f>
        <v>0.74301472998851892</v>
      </c>
      <c r="Z42" s="377">
        <f>INDEX(Makrodata!AG$7:AG$58,MATCH($A$42,Makrodata!$D$5:$BC$5))</f>
        <v>0.75787502458828926</v>
      </c>
      <c r="AA42" s="377">
        <f>INDEX(Makrodata!AH$7:AH$58,MATCH($A$42,Makrodata!$D$5:$BC$5))</f>
        <v>0.77303252508005504</v>
      </c>
      <c r="AB42" s="377">
        <f>INDEX(Makrodata!AI$7:AI$58,MATCH($A$42,Makrodata!$D$5:$BC$5))</f>
        <v>0.7884931755816561</v>
      </c>
      <c r="AC42" s="377">
        <f>INDEX(Makrodata!AJ$7:AJ$58,MATCH($A$42,Makrodata!$D$5:$BC$5))</f>
        <v>0.80426303909328922</v>
      </c>
      <c r="AD42" s="377">
        <f>INDEX(Makrodata!AK$7:AK$58,MATCH($A$42,Makrodata!$D$5:$BC$5))</f>
        <v>0.82034829987515501</v>
      </c>
      <c r="AE42" s="377">
        <f>INDEX(Makrodata!AL$7:AL$58,MATCH($A$42,Makrodata!$D$5:$BC$5))</f>
        <v>0.83675526587265814</v>
      </c>
      <c r="AF42" s="377">
        <f>INDEX(Makrodata!AM$7:AM$58,MATCH($A$42,Makrodata!$D$5:$BC$5))</f>
        <v>0.85349037119011129</v>
      </c>
      <c r="AG42" s="377">
        <f>INDEX(Makrodata!AN$7:AN$58,MATCH($A$42,Makrodata!$D$5:$BC$5))</f>
        <v>0.87056017861391355</v>
      </c>
      <c r="AH42" s="377">
        <f>INDEX(Makrodata!AO$7:AO$58,MATCH($A$42,Makrodata!$D$5:$BC$5))</f>
        <v>0.88797138218619187</v>
      </c>
      <c r="AI42" s="377">
        <f>INDEX(Makrodata!AP$7:AP$58,MATCH($A$42,Makrodata!$D$5:$BC$5))</f>
        <v>0.90573080982991572</v>
      </c>
      <c r="AJ42" s="377">
        <f>INDEX(Makrodata!AQ$7:AQ$58,MATCH($A$42,Makrodata!$D$5:$BC$5))</f>
        <v>0.92384542602651409</v>
      </c>
      <c r="AK42" s="377">
        <f>INDEX(Makrodata!AR$7:AR$58,MATCH($A$42,Makrodata!$D$5:$BC$5))</f>
        <v>0.94232233454704439</v>
      </c>
      <c r="AL42" s="377">
        <f>INDEX(Makrodata!AS$7:AS$58,MATCH($A$42,Makrodata!$D$5:$BC$5))</f>
        <v>0.96116878123798533</v>
      </c>
      <c r="AM42" s="377">
        <f>INDEX(Makrodata!AT$7:AT$58,MATCH($A$42,Makrodata!$D$5:$BC$5))</f>
        <v>0.98039215686274506</v>
      </c>
      <c r="AN42" s="377">
        <f>INDEX(Makrodata!AU$7:AU$58,MATCH($A$42,Makrodata!$D$5:$BC$5))</f>
        <v>1</v>
      </c>
      <c r="AO42" s="377">
        <f>INDEX(Makrodata!AV$7:AV$58,MATCH($A$42,Makrodata!$D$5:$BC$5))</f>
        <v>1.02</v>
      </c>
      <c r="AP42" s="377">
        <f>INDEX(Makrodata!AW$7:AW$58,MATCH($A$42,Makrodata!$D$5:$BC$5))</f>
        <v>1.0404</v>
      </c>
      <c r="AQ42" s="377">
        <f>INDEX(Makrodata!AX$7:AX$58,MATCH($A$42,Makrodata!$D$5:$BC$5))</f>
        <v>1.0612079999999999</v>
      </c>
      <c r="AR42" s="377">
        <f>INDEX(Makrodata!AY$7:AY$58,MATCH($A$42,Makrodata!$D$5:$BC$5))</f>
        <v>1.08243216</v>
      </c>
      <c r="AS42" s="377">
        <f>INDEX(Makrodata!AZ$7:AZ$58,MATCH($A$42,Makrodata!$D$5:$BC$5))</f>
        <v>1.1040808032</v>
      </c>
      <c r="AT42" s="377">
        <f>INDEX(Makrodata!BA$7:BA$58,MATCH($A$42,Makrodata!$D$5:$BC$5))</f>
        <v>1.1261624192640001</v>
      </c>
      <c r="AU42" s="377">
        <f>INDEX(Makrodata!BB$7:BB$58,MATCH($A$42,Makrodata!$D$5:$BC$5))</f>
        <v>1.14868566764928</v>
      </c>
      <c r="AV42" s="378">
        <f>INDEX(Makrodata!BC$7:BC$58,MATCH($A$42,Makrodata!$D$5:$BC$5))</f>
        <v>1.1716593810022657</v>
      </c>
    </row>
    <row r="43" spans="1:48" s="17" customFormat="1">
      <c r="A43" s="392">
        <f>IF(Výpočty!$F$2=1,A42+1,Indexace!A42+1)</f>
        <v>2044</v>
      </c>
      <c r="B43" s="322" t="s">
        <v>10</v>
      </c>
      <c r="C43" s="377">
        <f>INDEX(Makrodata!J$7:J$58,MATCH($A$43,Makrodata!$D$5:$BC$5))</f>
        <v>0.46498497312502896</v>
      </c>
      <c r="D43" s="377">
        <f>INDEX(Makrodata!K$7:K$58,MATCH($A$43,Makrodata!$D$5:$BC$5))</f>
        <v>0.47660959745315462</v>
      </c>
      <c r="E43" s="377">
        <f>INDEX(Makrodata!L$7:L$58,MATCH($A$43,Makrodata!$D$5:$BC$5))</f>
        <v>0.48995466618184297</v>
      </c>
      <c r="F43" s="377">
        <f>INDEX(Makrodata!M$7:M$58,MATCH($A$43,Makrodata!$D$5:$BC$5))</f>
        <v>0.52082181015129903</v>
      </c>
      <c r="G43" s="377">
        <f>INDEX(Makrodata!N$7:N$58,MATCH($A$43,Makrodata!$D$5:$BC$5))</f>
        <v>0.52603002825281198</v>
      </c>
      <c r="H43" s="377">
        <f>INDEX(Makrodata!O$7:O$58,MATCH($A$43,Makrodata!$D$5:$BC$5))</f>
        <v>0.53392047867660408</v>
      </c>
      <c r="I43" s="377">
        <f>INDEX(Makrodata!P$7:P$58,MATCH($A$43,Makrodata!$D$5:$BC$5))</f>
        <v>0.54406496777145952</v>
      </c>
      <c r="J43" s="377">
        <f>INDEX(Makrodata!Q$7:Q$58,MATCH($A$43,Makrodata!$D$5:$BC$5))</f>
        <v>0.56201911170791763</v>
      </c>
      <c r="K43" s="377">
        <f>INDEX(Makrodata!R$7:R$58,MATCH($A$43,Makrodata!$D$5:$BC$5))</f>
        <v>0.56988737927182853</v>
      </c>
      <c r="L43" s="377">
        <f>INDEX(Makrodata!S$7:S$58,MATCH($A$43,Makrodata!$D$5:$BC$5))</f>
        <v>0.57216692878891584</v>
      </c>
      <c r="M43" s="377">
        <f>INDEX(Makrodata!T$7:T$58,MATCH($A$43,Makrodata!$D$5:$BC$5))</f>
        <v>0.57388342957528249</v>
      </c>
      <c r="N43" s="377">
        <f>INDEX(Makrodata!U$7:U$58,MATCH($A$43,Makrodata!$D$5:$BC$5))</f>
        <v>0.57790061358230937</v>
      </c>
      <c r="O43" s="377">
        <f>INDEX(Makrodata!V$7:V$58,MATCH($A$43,Makrodata!$D$5:$BC$5))</f>
        <v>0.59234812892186706</v>
      </c>
      <c r="P43" s="377">
        <f>INDEX(Makrodata!W$7:W$58,MATCH($A$43,Makrodata!$D$5:$BC$5))</f>
        <v>0.60478743962922621</v>
      </c>
      <c r="Q43" s="377">
        <f>INDEX(Makrodata!X$7:X$58,MATCH($A$43,Makrodata!$D$5:$BC$5))</f>
        <v>0.62172148793884452</v>
      </c>
      <c r="R43" s="377">
        <f>INDEX(Makrodata!Y$7:Y$58,MATCH($A$43,Makrodata!$D$5:$BC$5))</f>
        <v>0.63415591769762147</v>
      </c>
      <c r="S43" s="377">
        <f>INDEX(Makrodata!Z$7:Z$58,MATCH($A$43,Makrodata!$D$5:$BC$5))</f>
        <v>0.64683903605157389</v>
      </c>
      <c r="T43" s="377">
        <f>INDEX(Makrodata!AA$7:AA$58,MATCH($A$43,Makrodata!$D$5:$BC$5))</f>
        <v>0.65977581677260533</v>
      </c>
      <c r="U43" s="377">
        <f>INDEX(Makrodata!AB$7:AB$58,MATCH($A$43,Makrodata!$D$5:$BC$5))</f>
        <v>0.67297133310805746</v>
      </c>
      <c r="V43" s="377">
        <f>INDEX(Makrodata!AC$7:AC$58,MATCH($A$43,Makrodata!$D$5:$BC$5))</f>
        <v>0.68643075977021861</v>
      </c>
      <c r="W43" s="377">
        <f>INDEX(Makrodata!AD$7:AD$58,MATCH($A$43,Makrodata!$D$5:$BC$5))</f>
        <v>0.70015937496562297</v>
      </c>
      <c r="X43" s="377">
        <f>INDEX(Makrodata!AE$7:AE$58,MATCH($A$43,Makrodata!$D$5:$BC$5))</f>
        <v>0.71416256246493548</v>
      </c>
      <c r="Y43" s="377">
        <f>INDEX(Makrodata!AF$7:AF$58,MATCH($A$43,Makrodata!$D$5:$BC$5))</f>
        <v>0.72844581371423422</v>
      </c>
      <c r="Z43" s="377">
        <f>INDEX(Makrodata!AG$7:AG$58,MATCH($A$43,Makrodata!$D$5:$BC$5))</f>
        <v>0.74301472998851892</v>
      </c>
      <c r="AA43" s="377">
        <f>INDEX(Makrodata!AH$7:AH$58,MATCH($A$43,Makrodata!$D$5:$BC$5))</f>
        <v>0.75787502458828926</v>
      </c>
      <c r="AB43" s="377">
        <f>INDEX(Makrodata!AI$7:AI$58,MATCH($A$43,Makrodata!$D$5:$BC$5))</f>
        <v>0.77303252508005504</v>
      </c>
      <c r="AC43" s="377">
        <f>INDEX(Makrodata!AJ$7:AJ$58,MATCH($A$43,Makrodata!$D$5:$BC$5))</f>
        <v>0.7884931755816561</v>
      </c>
      <c r="AD43" s="377">
        <f>INDEX(Makrodata!AK$7:AK$58,MATCH($A$43,Makrodata!$D$5:$BC$5))</f>
        <v>0.80426303909328922</v>
      </c>
      <c r="AE43" s="377">
        <f>INDEX(Makrodata!AL$7:AL$58,MATCH($A$43,Makrodata!$D$5:$BC$5))</f>
        <v>0.82034829987515501</v>
      </c>
      <c r="AF43" s="377">
        <f>INDEX(Makrodata!AM$7:AM$58,MATCH($A$43,Makrodata!$D$5:$BC$5))</f>
        <v>0.83675526587265814</v>
      </c>
      <c r="AG43" s="377">
        <f>INDEX(Makrodata!AN$7:AN$58,MATCH($A$43,Makrodata!$D$5:$BC$5))</f>
        <v>0.85349037119011129</v>
      </c>
      <c r="AH43" s="377">
        <f>INDEX(Makrodata!AO$7:AO$58,MATCH($A$43,Makrodata!$D$5:$BC$5))</f>
        <v>0.87056017861391355</v>
      </c>
      <c r="AI43" s="377">
        <f>INDEX(Makrodata!AP$7:AP$58,MATCH($A$43,Makrodata!$D$5:$BC$5))</f>
        <v>0.88797138218619187</v>
      </c>
      <c r="AJ43" s="377">
        <f>INDEX(Makrodata!AQ$7:AQ$58,MATCH($A$43,Makrodata!$D$5:$BC$5))</f>
        <v>0.90573080982991572</v>
      </c>
      <c r="AK43" s="377">
        <f>INDEX(Makrodata!AR$7:AR$58,MATCH($A$43,Makrodata!$D$5:$BC$5))</f>
        <v>0.92384542602651409</v>
      </c>
      <c r="AL43" s="377">
        <f>INDEX(Makrodata!AS$7:AS$58,MATCH($A$43,Makrodata!$D$5:$BC$5))</f>
        <v>0.94232233454704439</v>
      </c>
      <c r="AM43" s="377">
        <f>INDEX(Makrodata!AT$7:AT$58,MATCH($A$43,Makrodata!$D$5:$BC$5))</f>
        <v>0.96116878123798533</v>
      </c>
      <c r="AN43" s="377">
        <f>INDEX(Makrodata!AU$7:AU$58,MATCH($A$43,Makrodata!$D$5:$BC$5))</f>
        <v>0.98039215686274506</v>
      </c>
      <c r="AO43" s="377">
        <f>INDEX(Makrodata!AV$7:AV$58,MATCH($A$43,Makrodata!$D$5:$BC$5))</f>
        <v>1</v>
      </c>
      <c r="AP43" s="377">
        <f>INDEX(Makrodata!AW$7:AW$58,MATCH($A$43,Makrodata!$D$5:$BC$5))</f>
        <v>1.02</v>
      </c>
      <c r="AQ43" s="377">
        <f>INDEX(Makrodata!AX$7:AX$58,MATCH($A$43,Makrodata!$D$5:$BC$5))</f>
        <v>1.0404</v>
      </c>
      <c r="AR43" s="377">
        <f>INDEX(Makrodata!AY$7:AY$58,MATCH($A$43,Makrodata!$D$5:$BC$5))</f>
        <v>1.0612079999999999</v>
      </c>
      <c r="AS43" s="377">
        <f>INDEX(Makrodata!AZ$7:AZ$58,MATCH($A$43,Makrodata!$D$5:$BC$5))</f>
        <v>1.08243216</v>
      </c>
      <c r="AT43" s="377">
        <f>INDEX(Makrodata!BA$7:BA$58,MATCH($A$43,Makrodata!$D$5:$BC$5))</f>
        <v>1.1040808032</v>
      </c>
      <c r="AU43" s="377">
        <f>INDEX(Makrodata!BB$7:BB$58,MATCH($A$43,Makrodata!$D$5:$BC$5))</f>
        <v>1.1261624192640001</v>
      </c>
      <c r="AV43" s="378">
        <f>INDEX(Makrodata!BC$7:BC$58,MATCH($A$43,Makrodata!$D$5:$BC$5))</f>
        <v>1.14868566764928</v>
      </c>
    </row>
    <row r="44" spans="1:48" s="17" customFormat="1">
      <c r="A44" s="392">
        <f>IF(Výpočty!$F$2=1,A43+1,Indexace!A43+1)</f>
        <v>2045</v>
      </c>
      <c r="B44" s="322" t="s">
        <v>10</v>
      </c>
      <c r="C44" s="377">
        <f>INDEX(Makrodata!J$7:J$58,MATCH($A$44,Makrodata!$D$5:$BC$5))</f>
        <v>0.45586762071081244</v>
      </c>
      <c r="D44" s="377">
        <f>INDEX(Makrodata!K$7:K$58,MATCH($A$44,Makrodata!$D$5:$BC$5))</f>
        <v>0.4672643112285827</v>
      </c>
      <c r="E44" s="377">
        <f>INDEX(Makrodata!L$7:L$58,MATCH($A$44,Makrodata!$D$5:$BC$5))</f>
        <v>0.48034771194298304</v>
      </c>
      <c r="F44" s="377">
        <f>INDEX(Makrodata!M$7:M$58,MATCH($A$44,Makrodata!$D$5:$BC$5))</f>
        <v>0.51060961779539094</v>
      </c>
      <c r="G44" s="377">
        <f>INDEX(Makrodata!N$7:N$58,MATCH($A$44,Makrodata!$D$5:$BC$5))</f>
        <v>0.51571571397334481</v>
      </c>
      <c r="H44" s="377">
        <f>INDEX(Makrodata!O$7:O$58,MATCH($A$44,Makrodata!$D$5:$BC$5))</f>
        <v>0.52345144968294499</v>
      </c>
      <c r="I44" s="377">
        <f>INDEX(Makrodata!P$7:P$58,MATCH($A$44,Makrodata!$D$5:$BC$5))</f>
        <v>0.53339702722692095</v>
      </c>
      <c r="J44" s="377">
        <f>INDEX(Makrodata!Q$7:Q$58,MATCH($A$44,Makrodata!$D$5:$BC$5))</f>
        <v>0.55099912912540927</v>
      </c>
      <c r="K44" s="377">
        <f>INDEX(Makrodata!R$7:R$58,MATCH($A$44,Makrodata!$D$5:$BC$5))</f>
        <v>0.55871311693316505</v>
      </c>
      <c r="L44" s="377">
        <f>INDEX(Makrodata!S$7:S$58,MATCH($A$44,Makrodata!$D$5:$BC$5))</f>
        <v>0.56094796940089775</v>
      </c>
      <c r="M44" s="377">
        <f>INDEX(Makrodata!T$7:T$58,MATCH($A$44,Makrodata!$D$5:$BC$5))</f>
        <v>0.56263081330910036</v>
      </c>
      <c r="N44" s="377">
        <f>INDEX(Makrodata!U$7:U$58,MATCH($A$44,Makrodata!$D$5:$BC$5))</f>
        <v>0.56656922900226403</v>
      </c>
      <c r="O44" s="377">
        <f>INDEX(Makrodata!V$7:V$58,MATCH($A$44,Makrodata!$D$5:$BC$5))</f>
        <v>0.5807334597273206</v>
      </c>
      <c r="P44" s="377">
        <f>INDEX(Makrodata!W$7:W$58,MATCH($A$44,Makrodata!$D$5:$BC$5))</f>
        <v>0.59292886238159426</v>
      </c>
      <c r="Q44" s="377">
        <f>INDEX(Makrodata!X$7:X$58,MATCH($A$44,Makrodata!$D$5:$BC$5))</f>
        <v>0.60953087052827892</v>
      </c>
      <c r="R44" s="377">
        <f>INDEX(Makrodata!Y$7:Y$58,MATCH($A$44,Makrodata!$D$5:$BC$5))</f>
        <v>0.62172148793884452</v>
      </c>
      <c r="S44" s="377">
        <f>INDEX(Makrodata!Z$7:Z$58,MATCH($A$44,Makrodata!$D$5:$BC$5))</f>
        <v>0.63415591769762147</v>
      </c>
      <c r="T44" s="377">
        <f>INDEX(Makrodata!AA$7:AA$58,MATCH($A$44,Makrodata!$D$5:$BC$5))</f>
        <v>0.64683903605157389</v>
      </c>
      <c r="U44" s="377">
        <f>INDEX(Makrodata!AB$7:AB$58,MATCH($A$44,Makrodata!$D$5:$BC$5))</f>
        <v>0.65977581677260533</v>
      </c>
      <c r="V44" s="377">
        <f>INDEX(Makrodata!AC$7:AC$58,MATCH($A$44,Makrodata!$D$5:$BC$5))</f>
        <v>0.67297133310805746</v>
      </c>
      <c r="W44" s="377">
        <f>INDEX(Makrodata!AD$7:AD$58,MATCH($A$44,Makrodata!$D$5:$BC$5))</f>
        <v>0.68643075977021861</v>
      </c>
      <c r="X44" s="377">
        <f>INDEX(Makrodata!AE$7:AE$58,MATCH($A$44,Makrodata!$D$5:$BC$5))</f>
        <v>0.70015937496562297</v>
      </c>
      <c r="Y44" s="377">
        <f>INDEX(Makrodata!AF$7:AF$58,MATCH($A$44,Makrodata!$D$5:$BC$5))</f>
        <v>0.71416256246493548</v>
      </c>
      <c r="Z44" s="377">
        <f>INDEX(Makrodata!AG$7:AG$58,MATCH($A$44,Makrodata!$D$5:$BC$5))</f>
        <v>0.72844581371423422</v>
      </c>
      <c r="AA44" s="377">
        <f>INDEX(Makrodata!AH$7:AH$58,MATCH($A$44,Makrodata!$D$5:$BC$5))</f>
        <v>0.74301472998851892</v>
      </c>
      <c r="AB44" s="377">
        <f>INDEX(Makrodata!AI$7:AI$58,MATCH($A$44,Makrodata!$D$5:$BC$5))</f>
        <v>0.75787502458828926</v>
      </c>
      <c r="AC44" s="377">
        <f>INDEX(Makrodata!AJ$7:AJ$58,MATCH($A$44,Makrodata!$D$5:$BC$5))</f>
        <v>0.77303252508005504</v>
      </c>
      <c r="AD44" s="377">
        <f>INDEX(Makrodata!AK$7:AK$58,MATCH($A$44,Makrodata!$D$5:$BC$5))</f>
        <v>0.7884931755816561</v>
      </c>
      <c r="AE44" s="377">
        <f>INDEX(Makrodata!AL$7:AL$58,MATCH($A$44,Makrodata!$D$5:$BC$5))</f>
        <v>0.80426303909328922</v>
      </c>
      <c r="AF44" s="377">
        <f>INDEX(Makrodata!AM$7:AM$58,MATCH($A$44,Makrodata!$D$5:$BC$5))</f>
        <v>0.82034829987515501</v>
      </c>
      <c r="AG44" s="377">
        <f>INDEX(Makrodata!AN$7:AN$58,MATCH($A$44,Makrodata!$D$5:$BC$5))</f>
        <v>0.83675526587265814</v>
      </c>
      <c r="AH44" s="377">
        <f>INDEX(Makrodata!AO$7:AO$58,MATCH($A$44,Makrodata!$D$5:$BC$5))</f>
        <v>0.85349037119011129</v>
      </c>
      <c r="AI44" s="377">
        <f>INDEX(Makrodata!AP$7:AP$58,MATCH($A$44,Makrodata!$D$5:$BC$5))</f>
        <v>0.87056017861391355</v>
      </c>
      <c r="AJ44" s="377">
        <f>INDEX(Makrodata!AQ$7:AQ$58,MATCH($A$44,Makrodata!$D$5:$BC$5))</f>
        <v>0.88797138218619187</v>
      </c>
      <c r="AK44" s="377">
        <f>INDEX(Makrodata!AR$7:AR$58,MATCH($A$44,Makrodata!$D$5:$BC$5))</f>
        <v>0.90573080982991572</v>
      </c>
      <c r="AL44" s="377">
        <f>INDEX(Makrodata!AS$7:AS$58,MATCH($A$44,Makrodata!$D$5:$BC$5))</f>
        <v>0.92384542602651409</v>
      </c>
      <c r="AM44" s="377">
        <f>INDEX(Makrodata!AT$7:AT$58,MATCH($A$44,Makrodata!$D$5:$BC$5))</f>
        <v>0.94232233454704439</v>
      </c>
      <c r="AN44" s="377">
        <f>INDEX(Makrodata!AU$7:AU$58,MATCH($A$44,Makrodata!$D$5:$BC$5))</f>
        <v>0.96116878123798533</v>
      </c>
      <c r="AO44" s="377">
        <f>INDEX(Makrodata!AV$7:AV$58,MATCH($A$44,Makrodata!$D$5:$BC$5))</f>
        <v>0.98039215686274506</v>
      </c>
      <c r="AP44" s="377">
        <f>INDEX(Makrodata!AW$7:AW$58,MATCH($A$44,Makrodata!$D$5:$BC$5))</f>
        <v>1</v>
      </c>
      <c r="AQ44" s="377">
        <f>INDEX(Makrodata!AX$7:AX$58,MATCH($A$44,Makrodata!$D$5:$BC$5))</f>
        <v>1.02</v>
      </c>
      <c r="AR44" s="377">
        <f>INDEX(Makrodata!AY$7:AY$58,MATCH($A$44,Makrodata!$D$5:$BC$5))</f>
        <v>1.0404</v>
      </c>
      <c r="AS44" s="377">
        <f>INDEX(Makrodata!AZ$7:AZ$58,MATCH($A$44,Makrodata!$D$5:$BC$5))</f>
        <v>1.0612079999999999</v>
      </c>
      <c r="AT44" s="377">
        <f>INDEX(Makrodata!BA$7:BA$58,MATCH($A$44,Makrodata!$D$5:$BC$5))</f>
        <v>1.08243216</v>
      </c>
      <c r="AU44" s="377">
        <f>INDEX(Makrodata!BB$7:BB$58,MATCH($A$44,Makrodata!$D$5:$BC$5))</f>
        <v>1.1040808032</v>
      </c>
      <c r="AV44" s="378">
        <f>INDEX(Makrodata!BC$7:BC$58,MATCH($A$44,Makrodata!$D$5:$BC$5))</f>
        <v>1.1261624192640001</v>
      </c>
    </row>
    <row r="45" spans="1:48" s="17" customFormat="1">
      <c r="A45" s="392">
        <f>IF(Výpočty!$F$2=1,A44+1,Indexace!A44+1)</f>
        <v>2046</v>
      </c>
      <c r="B45" s="322" t="s">
        <v>10</v>
      </c>
      <c r="C45" s="377">
        <f>INDEX(Makrodata!J$7:J$58,MATCH($A$45,Makrodata!$D$5:$BC$5))</f>
        <v>0.44692903991256128</v>
      </c>
      <c r="D45" s="377">
        <f>INDEX(Makrodata!K$7:K$58,MATCH($A$45,Makrodata!$D$5:$BC$5))</f>
        <v>0.45810226591037528</v>
      </c>
      <c r="E45" s="377">
        <f>INDEX(Makrodata!L$7:L$58,MATCH($A$45,Makrodata!$D$5:$BC$5))</f>
        <v>0.47092912935586578</v>
      </c>
      <c r="F45" s="377">
        <f>INDEX(Makrodata!M$7:M$58,MATCH($A$45,Makrodata!$D$5:$BC$5))</f>
        <v>0.50059766450528531</v>
      </c>
      <c r="G45" s="377">
        <f>INDEX(Makrodata!N$7:N$58,MATCH($A$45,Makrodata!$D$5:$BC$5))</f>
        <v>0.50560364115033818</v>
      </c>
      <c r="H45" s="377">
        <f>INDEX(Makrodata!O$7:O$58,MATCH($A$45,Makrodata!$D$5:$BC$5))</f>
        <v>0.51318769576759315</v>
      </c>
      <c r="I45" s="377">
        <f>INDEX(Makrodata!P$7:P$58,MATCH($A$45,Makrodata!$D$5:$BC$5))</f>
        <v>0.52293826198717741</v>
      </c>
      <c r="J45" s="377">
        <f>INDEX(Makrodata!Q$7:Q$58,MATCH($A$45,Makrodata!$D$5:$BC$5))</f>
        <v>0.54019522463275427</v>
      </c>
      <c r="K45" s="377">
        <f>INDEX(Makrodata!R$7:R$58,MATCH($A$45,Makrodata!$D$5:$BC$5))</f>
        <v>0.54775795777761283</v>
      </c>
      <c r="L45" s="377">
        <f>INDEX(Makrodata!S$7:S$58,MATCH($A$45,Makrodata!$D$5:$BC$5))</f>
        <v>0.54994898960872329</v>
      </c>
      <c r="M45" s="377">
        <f>INDEX(Makrodata!T$7:T$58,MATCH($A$45,Makrodata!$D$5:$BC$5))</f>
        <v>0.55159883657754938</v>
      </c>
      <c r="N45" s="377">
        <f>INDEX(Makrodata!U$7:U$58,MATCH($A$45,Makrodata!$D$5:$BC$5))</f>
        <v>0.55546002843359221</v>
      </c>
      <c r="O45" s="377">
        <f>INDEX(Makrodata!V$7:V$58,MATCH($A$45,Makrodata!$D$5:$BC$5))</f>
        <v>0.56934652914443196</v>
      </c>
      <c r="P45" s="377">
        <f>INDEX(Makrodata!W$7:W$58,MATCH($A$45,Makrodata!$D$5:$BC$5))</f>
        <v>0.58130280625646502</v>
      </c>
      <c r="Q45" s="377">
        <f>INDEX(Makrodata!X$7:X$58,MATCH($A$45,Makrodata!$D$5:$BC$5))</f>
        <v>0.59757928483164602</v>
      </c>
      <c r="R45" s="377">
        <f>INDEX(Makrodata!Y$7:Y$58,MATCH($A$45,Makrodata!$D$5:$BC$5))</f>
        <v>0.60953087052827892</v>
      </c>
      <c r="S45" s="377">
        <f>INDEX(Makrodata!Z$7:Z$58,MATCH($A$45,Makrodata!$D$5:$BC$5))</f>
        <v>0.62172148793884452</v>
      </c>
      <c r="T45" s="377">
        <f>INDEX(Makrodata!AA$7:AA$58,MATCH($A$45,Makrodata!$D$5:$BC$5))</f>
        <v>0.63415591769762147</v>
      </c>
      <c r="U45" s="377">
        <f>INDEX(Makrodata!AB$7:AB$58,MATCH($A$45,Makrodata!$D$5:$BC$5))</f>
        <v>0.64683903605157389</v>
      </c>
      <c r="V45" s="377">
        <f>INDEX(Makrodata!AC$7:AC$58,MATCH($A$45,Makrodata!$D$5:$BC$5))</f>
        <v>0.65977581677260533</v>
      </c>
      <c r="W45" s="377">
        <f>INDEX(Makrodata!AD$7:AD$58,MATCH($A$45,Makrodata!$D$5:$BC$5))</f>
        <v>0.67297133310805746</v>
      </c>
      <c r="X45" s="377">
        <f>INDEX(Makrodata!AE$7:AE$58,MATCH($A$45,Makrodata!$D$5:$BC$5))</f>
        <v>0.68643075977021861</v>
      </c>
      <c r="Y45" s="377">
        <f>INDEX(Makrodata!AF$7:AF$58,MATCH($A$45,Makrodata!$D$5:$BC$5))</f>
        <v>0.70015937496562297</v>
      </c>
      <c r="Z45" s="377">
        <f>INDEX(Makrodata!AG$7:AG$58,MATCH($A$45,Makrodata!$D$5:$BC$5))</f>
        <v>0.71416256246493548</v>
      </c>
      <c r="AA45" s="377">
        <f>INDEX(Makrodata!AH$7:AH$58,MATCH($A$45,Makrodata!$D$5:$BC$5))</f>
        <v>0.72844581371423422</v>
      </c>
      <c r="AB45" s="377">
        <f>INDEX(Makrodata!AI$7:AI$58,MATCH($A$45,Makrodata!$D$5:$BC$5))</f>
        <v>0.74301472998851892</v>
      </c>
      <c r="AC45" s="377">
        <f>INDEX(Makrodata!AJ$7:AJ$58,MATCH($A$45,Makrodata!$D$5:$BC$5))</f>
        <v>0.75787502458828926</v>
      </c>
      <c r="AD45" s="377">
        <f>INDEX(Makrodata!AK$7:AK$58,MATCH($A$45,Makrodata!$D$5:$BC$5))</f>
        <v>0.77303252508005504</v>
      </c>
      <c r="AE45" s="377">
        <f>INDEX(Makrodata!AL$7:AL$58,MATCH($A$45,Makrodata!$D$5:$BC$5))</f>
        <v>0.7884931755816561</v>
      </c>
      <c r="AF45" s="377">
        <f>INDEX(Makrodata!AM$7:AM$58,MATCH($A$45,Makrodata!$D$5:$BC$5))</f>
        <v>0.80426303909328922</v>
      </c>
      <c r="AG45" s="377">
        <f>INDEX(Makrodata!AN$7:AN$58,MATCH($A$45,Makrodata!$D$5:$BC$5))</f>
        <v>0.82034829987515501</v>
      </c>
      <c r="AH45" s="377">
        <f>INDEX(Makrodata!AO$7:AO$58,MATCH($A$45,Makrodata!$D$5:$BC$5))</f>
        <v>0.83675526587265814</v>
      </c>
      <c r="AI45" s="377">
        <f>INDEX(Makrodata!AP$7:AP$58,MATCH($A$45,Makrodata!$D$5:$BC$5))</f>
        <v>0.85349037119011129</v>
      </c>
      <c r="AJ45" s="377">
        <f>INDEX(Makrodata!AQ$7:AQ$58,MATCH($A$45,Makrodata!$D$5:$BC$5))</f>
        <v>0.87056017861391355</v>
      </c>
      <c r="AK45" s="377">
        <f>INDEX(Makrodata!AR$7:AR$58,MATCH($A$45,Makrodata!$D$5:$BC$5))</f>
        <v>0.88797138218619187</v>
      </c>
      <c r="AL45" s="377">
        <f>INDEX(Makrodata!AS$7:AS$58,MATCH($A$45,Makrodata!$D$5:$BC$5))</f>
        <v>0.90573080982991572</v>
      </c>
      <c r="AM45" s="377">
        <f>INDEX(Makrodata!AT$7:AT$58,MATCH($A$45,Makrodata!$D$5:$BC$5))</f>
        <v>0.92384542602651409</v>
      </c>
      <c r="AN45" s="377">
        <f>INDEX(Makrodata!AU$7:AU$58,MATCH($A$45,Makrodata!$D$5:$BC$5))</f>
        <v>0.94232233454704439</v>
      </c>
      <c r="AO45" s="377">
        <f>INDEX(Makrodata!AV$7:AV$58,MATCH($A$45,Makrodata!$D$5:$BC$5))</f>
        <v>0.96116878123798533</v>
      </c>
      <c r="AP45" s="377">
        <f>INDEX(Makrodata!AW$7:AW$58,MATCH($A$45,Makrodata!$D$5:$BC$5))</f>
        <v>0.98039215686274506</v>
      </c>
      <c r="AQ45" s="377">
        <f>INDEX(Makrodata!AX$7:AX$58,MATCH($A$45,Makrodata!$D$5:$BC$5))</f>
        <v>1</v>
      </c>
      <c r="AR45" s="377">
        <f>INDEX(Makrodata!AY$7:AY$58,MATCH($A$45,Makrodata!$D$5:$BC$5))</f>
        <v>1.02</v>
      </c>
      <c r="AS45" s="377">
        <f>INDEX(Makrodata!AZ$7:AZ$58,MATCH($A$45,Makrodata!$D$5:$BC$5))</f>
        <v>1.0404</v>
      </c>
      <c r="AT45" s="377">
        <f>INDEX(Makrodata!BA$7:BA$58,MATCH($A$45,Makrodata!$D$5:$BC$5))</f>
        <v>1.0612079999999999</v>
      </c>
      <c r="AU45" s="377">
        <f>INDEX(Makrodata!BB$7:BB$58,MATCH($A$45,Makrodata!$D$5:$BC$5))</f>
        <v>1.08243216</v>
      </c>
      <c r="AV45" s="378">
        <f>INDEX(Makrodata!BC$7:BC$58,MATCH($A$45,Makrodata!$D$5:$BC$5))</f>
        <v>1.1040808032</v>
      </c>
    </row>
    <row r="46" spans="1:48" s="17" customFormat="1">
      <c r="A46" s="392">
        <f>IF(Výpočty!$F$2=1,A45+1,Indexace!A45+1)</f>
        <v>2047</v>
      </c>
      <c r="B46" s="322" t="s">
        <v>10</v>
      </c>
      <c r="C46" s="377">
        <f>INDEX(Makrodata!J$7:J$58,MATCH($A$46,Makrodata!$D$5:$BC$5))</f>
        <v>0.43816572540447185</v>
      </c>
      <c r="D46" s="377">
        <f>INDEX(Makrodata!K$7:K$58,MATCH($A$46,Makrodata!$D$5:$BC$5))</f>
        <v>0.44911986853958363</v>
      </c>
      <c r="E46" s="377">
        <f>INDEX(Makrodata!L$7:L$58,MATCH($A$46,Makrodata!$D$5:$BC$5))</f>
        <v>0.46169522485869197</v>
      </c>
      <c r="F46" s="377">
        <f>INDEX(Makrodata!M$7:M$58,MATCH($A$46,Makrodata!$D$5:$BC$5))</f>
        <v>0.49078202402478954</v>
      </c>
      <c r="G46" s="377">
        <f>INDEX(Makrodata!N$7:N$58,MATCH($A$46,Makrodata!$D$5:$BC$5))</f>
        <v>0.49568984426503743</v>
      </c>
      <c r="H46" s="377">
        <f>INDEX(Makrodata!O$7:O$58,MATCH($A$46,Makrodata!$D$5:$BC$5))</f>
        <v>0.50312519192901295</v>
      </c>
      <c r="I46" s="377">
        <f>INDEX(Makrodata!P$7:P$58,MATCH($A$46,Makrodata!$D$5:$BC$5))</f>
        <v>0.51268457057566419</v>
      </c>
      <c r="J46" s="377">
        <f>INDEX(Makrodata!Q$7:Q$58,MATCH($A$46,Makrodata!$D$5:$BC$5))</f>
        <v>0.52960316140466102</v>
      </c>
      <c r="K46" s="377">
        <f>INDEX(Makrodata!R$7:R$58,MATCH($A$46,Makrodata!$D$5:$BC$5))</f>
        <v>0.53701760566432633</v>
      </c>
      <c r="L46" s="377">
        <f>INDEX(Makrodata!S$7:S$58,MATCH($A$46,Makrodata!$D$5:$BC$5))</f>
        <v>0.53916567608698363</v>
      </c>
      <c r="M46" s="377">
        <f>INDEX(Makrodata!T$7:T$58,MATCH($A$46,Makrodata!$D$5:$BC$5))</f>
        <v>0.54078317311524449</v>
      </c>
      <c r="N46" s="377">
        <f>INDEX(Makrodata!U$7:U$58,MATCH($A$46,Makrodata!$D$5:$BC$5))</f>
        <v>0.54456865532705112</v>
      </c>
      <c r="O46" s="377">
        <f>INDEX(Makrodata!V$7:V$58,MATCH($A$46,Makrodata!$D$5:$BC$5))</f>
        <v>0.5581828717102274</v>
      </c>
      <c r="P46" s="377">
        <f>INDEX(Makrodata!W$7:W$58,MATCH($A$46,Makrodata!$D$5:$BC$5))</f>
        <v>0.56990471201614212</v>
      </c>
      <c r="Q46" s="377">
        <f>INDEX(Makrodata!X$7:X$58,MATCH($A$46,Makrodata!$D$5:$BC$5))</f>
        <v>0.58586204395259411</v>
      </c>
      <c r="R46" s="377">
        <f>INDEX(Makrodata!Y$7:Y$58,MATCH($A$46,Makrodata!$D$5:$BC$5))</f>
        <v>0.59757928483164602</v>
      </c>
      <c r="S46" s="377">
        <f>INDEX(Makrodata!Z$7:Z$58,MATCH($A$46,Makrodata!$D$5:$BC$5))</f>
        <v>0.60953087052827892</v>
      </c>
      <c r="T46" s="377">
        <f>INDEX(Makrodata!AA$7:AA$58,MATCH($A$46,Makrodata!$D$5:$BC$5))</f>
        <v>0.62172148793884452</v>
      </c>
      <c r="U46" s="377">
        <f>INDEX(Makrodata!AB$7:AB$58,MATCH($A$46,Makrodata!$D$5:$BC$5))</f>
        <v>0.63415591769762147</v>
      </c>
      <c r="V46" s="377">
        <f>INDEX(Makrodata!AC$7:AC$58,MATCH($A$46,Makrodata!$D$5:$BC$5))</f>
        <v>0.64683903605157389</v>
      </c>
      <c r="W46" s="377">
        <f>INDEX(Makrodata!AD$7:AD$58,MATCH($A$46,Makrodata!$D$5:$BC$5))</f>
        <v>0.65977581677260533</v>
      </c>
      <c r="X46" s="377">
        <f>INDEX(Makrodata!AE$7:AE$58,MATCH($A$46,Makrodata!$D$5:$BC$5))</f>
        <v>0.67297133310805746</v>
      </c>
      <c r="Y46" s="377">
        <f>INDEX(Makrodata!AF$7:AF$58,MATCH($A$46,Makrodata!$D$5:$BC$5))</f>
        <v>0.68643075977021861</v>
      </c>
      <c r="Z46" s="377">
        <f>INDEX(Makrodata!AG$7:AG$58,MATCH($A$46,Makrodata!$D$5:$BC$5))</f>
        <v>0.70015937496562297</v>
      </c>
      <c r="AA46" s="377">
        <f>INDEX(Makrodata!AH$7:AH$58,MATCH($A$46,Makrodata!$D$5:$BC$5))</f>
        <v>0.71416256246493548</v>
      </c>
      <c r="AB46" s="377">
        <f>INDEX(Makrodata!AI$7:AI$58,MATCH($A$46,Makrodata!$D$5:$BC$5))</f>
        <v>0.72844581371423422</v>
      </c>
      <c r="AC46" s="377">
        <f>INDEX(Makrodata!AJ$7:AJ$58,MATCH($A$46,Makrodata!$D$5:$BC$5))</f>
        <v>0.74301472998851892</v>
      </c>
      <c r="AD46" s="377">
        <f>INDEX(Makrodata!AK$7:AK$58,MATCH($A$46,Makrodata!$D$5:$BC$5))</f>
        <v>0.75787502458828926</v>
      </c>
      <c r="AE46" s="377">
        <f>INDEX(Makrodata!AL$7:AL$58,MATCH($A$46,Makrodata!$D$5:$BC$5))</f>
        <v>0.77303252508005504</v>
      </c>
      <c r="AF46" s="377">
        <f>INDEX(Makrodata!AM$7:AM$58,MATCH($A$46,Makrodata!$D$5:$BC$5))</f>
        <v>0.7884931755816561</v>
      </c>
      <c r="AG46" s="377">
        <f>INDEX(Makrodata!AN$7:AN$58,MATCH($A$46,Makrodata!$D$5:$BC$5))</f>
        <v>0.80426303909328922</v>
      </c>
      <c r="AH46" s="377">
        <f>INDEX(Makrodata!AO$7:AO$58,MATCH($A$46,Makrodata!$D$5:$BC$5))</f>
        <v>0.82034829987515501</v>
      </c>
      <c r="AI46" s="377">
        <f>INDEX(Makrodata!AP$7:AP$58,MATCH($A$46,Makrodata!$D$5:$BC$5))</f>
        <v>0.83675526587265814</v>
      </c>
      <c r="AJ46" s="377">
        <f>INDEX(Makrodata!AQ$7:AQ$58,MATCH($A$46,Makrodata!$D$5:$BC$5))</f>
        <v>0.85349037119011129</v>
      </c>
      <c r="AK46" s="377">
        <f>INDEX(Makrodata!AR$7:AR$58,MATCH($A$46,Makrodata!$D$5:$BC$5))</f>
        <v>0.87056017861391355</v>
      </c>
      <c r="AL46" s="377">
        <f>INDEX(Makrodata!AS$7:AS$58,MATCH($A$46,Makrodata!$D$5:$BC$5))</f>
        <v>0.88797138218619187</v>
      </c>
      <c r="AM46" s="377">
        <f>INDEX(Makrodata!AT$7:AT$58,MATCH($A$46,Makrodata!$D$5:$BC$5))</f>
        <v>0.90573080982991572</v>
      </c>
      <c r="AN46" s="377">
        <f>INDEX(Makrodata!AU$7:AU$58,MATCH($A$46,Makrodata!$D$5:$BC$5))</f>
        <v>0.92384542602651409</v>
      </c>
      <c r="AO46" s="377">
        <f>INDEX(Makrodata!AV$7:AV$58,MATCH($A$46,Makrodata!$D$5:$BC$5))</f>
        <v>0.94232233454704439</v>
      </c>
      <c r="AP46" s="377">
        <f>INDEX(Makrodata!AW$7:AW$58,MATCH($A$46,Makrodata!$D$5:$BC$5))</f>
        <v>0.96116878123798533</v>
      </c>
      <c r="AQ46" s="377">
        <f>INDEX(Makrodata!AX$7:AX$58,MATCH($A$46,Makrodata!$D$5:$BC$5))</f>
        <v>0.98039215686274506</v>
      </c>
      <c r="AR46" s="377">
        <f>INDEX(Makrodata!AY$7:AY$58,MATCH($A$46,Makrodata!$D$5:$BC$5))</f>
        <v>1</v>
      </c>
      <c r="AS46" s="377">
        <f>INDEX(Makrodata!AZ$7:AZ$58,MATCH($A$46,Makrodata!$D$5:$BC$5))</f>
        <v>1.02</v>
      </c>
      <c r="AT46" s="377">
        <f>INDEX(Makrodata!BA$7:BA$58,MATCH($A$46,Makrodata!$D$5:$BC$5))</f>
        <v>1.0404</v>
      </c>
      <c r="AU46" s="377">
        <f>INDEX(Makrodata!BB$7:BB$58,MATCH($A$46,Makrodata!$D$5:$BC$5))</f>
        <v>1.0612079999999999</v>
      </c>
      <c r="AV46" s="378">
        <f>INDEX(Makrodata!BC$7:BC$58,MATCH($A$46,Makrodata!$D$5:$BC$5))</f>
        <v>1.08243216</v>
      </c>
    </row>
    <row r="47" spans="1:48" s="17" customFormat="1">
      <c r="A47" s="392">
        <f>IF(Výpočty!$F$2=1,A46+1,Indexace!A46+1)</f>
        <v>2048</v>
      </c>
      <c r="B47" s="322" t="s">
        <v>10</v>
      </c>
      <c r="C47" s="377">
        <f>INDEX(Makrodata!J$7:J$58,MATCH($A$47,Makrodata!$D$5:$BC$5))</f>
        <v>0.42957424059261934</v>
      </c>
      <c r="D47" s="377">
        <f>INDEX(Makrodata!K$7:K$58,MATCH($A$47,Makrodata!$D$5:$BC$5))</f>
        <v>0.4403135966074348</v>
      </c>
      <c r="E47" s="377">
        <f>INDEX(Makrodata!L$7:L$58,MATCH($A$47,Makrodata!$D$5:$BC$5))</f>
        <v>0.452642377312443</v>
      </c>
      <c r="F47" s="377">
        <f>INDEX(Makrodata!M$7:M$58,MATCH($A$47,Makrodata!$D$5:$BC$5))</f>
        <v>0.48115884708312689</v>
      </c>
      <c r="G47" s="377">
        <f>INDEX(Makrodata!N$7:N$58,MATCH($A$47,Makrodata!$D$5:$BC$5))</f>
        <v>0.48597043555395819</v>
      </c>
      <c r="H47" s="377">
        <f>INDEX(Makrodata!O$7:O$58,MATCH($A$47,Makrodata!$D$5:$BC$5))</f>
        <v>0.49325999208726751</v>
      </c>
      <c r="I47" s="377">
        <f>INDEX(Makrodata!P$7:P$58,MATCH($A$47,Makrodata!$D$5:$BC$5))</f>
        <v>0.50263193193692557</v>
      </c>
      <c r="J47" s="377">
        <f>INDEX(Makrodata!Q$7:Q$58,MATCH($A$47,Makrodata!$D$5:$BC$5))</f>
        <v>0.51921878569084412</v>
      </c>
      <c r="K47" s="377">
        <f>INDEX(Makrodata!R$7:R$58,MATCH($A$47,Makrodata!$D$5:$BC$5))</f>
        <v>0.5264878486905159</v>
      </c>
      <c r="L47" s="377">
        <f>INDEX(Makrodata!S$7:S$58,MATCH($A$47,Makrodata!$D$5:$BC$5))</f>
        <v>0.52859380008527801</v>
      </c>
      <c r="M47" s="377">
        <f>INDEX(Makrodata!T$7:T$58,MATCH($A$47,Makrodata!$D$5:$BC$5))</f>
        <v>0.53017958148553379</v>
      </c>
      <c r="N47" s="377">
        <f>INDEX(Makrodata!U$7:U$58,MATCH($A$47,Makrodata!$D$5:$BC$5))</f>
        <v>0.53389083855593245</v>
      </c>
      <c r="O47" s="377">
        <f>INDEX(Makrodata!V$7:V$58,MATCH($A$47,Makrodata!$D$5:$BC$5))</f>
        <v>0.54723810951983076</v>
      </c>
      <c r="P47" s="377">
        <f>INDEX(Makrodata!W$7:W$58,MATCH($A$47,Makrodata!$D$5:$BC$5))</f>
        <v>0.55873010981974713</v>
      </c>
      <c r="Q47" s="377">
        <f>INDEX(Makrodata!X$7:X$58,MATCH($A$47,Makrodata!$D$5:$BC$5))</f>
        <v>0.57437455289470007</v>
      </c>
      <c r="R47" s="377">
        <f>INDEX(Makrodata!Y$7:Y$58,MATCH($A$47,Makrodata!$D$5:$BC$5))</f>
        <v>0.58586204395259411</v>
      </c>
      <c r="S47" s="377">
        <f>INDEX(Makrodata!Z$7:Z$58,MATCH($A$47,Makrodata!$D$5:$BC$5))</f>
        <v>0.59757928483164602</v>
      </c>
      <c r="T47" s="377">
        <f>INDEX(Makrodata!AA$7:AA$58,MATCH($A$47,Makrodata!$D$5:$BC$5))</f>
        <v>0.60953087052827892</v>
      </c>
      <c r="U47" s="377">
        <f>INDEX(Makrodata!AB$7:AB$58,MATCH($A$47,Makrodata!$D$5:$BC$5))</f>
        <v>0.62172148793884452</v>
      </c>
      <c r="V47" s="377">
        <f>INDEX(Makrodata!AC$7:AC$58,MATCH($A$47,Makrodata!$D$5:$BC$5))</f>
        <v>0.63415591769762147</v>
      </c>
      <c r="W47" s="377">
        <f>INDEX(Makrodata!AD$7:AD$58,MATCH($A$47,Makrodata!$D$5:$BC$5))</f>
        <v>0.64683903605157389</v>
      </c>
      <c r="X47" s="377">
        <f>INDEX(Makrodata!AE$7:AE$58,MATCH($A$47,Makrodata!$D$5:$BC$5))</f>
        <v>0.65977581677260533</v>
      </c>
      <c r="Y47" s="377">
        <f>INDEX(Makrodata!AF$7:AF$58,MATCH($A$47,Makrodata!$D$5:$BC$5))</f>
        <v>0.67297133310805746</v>
      </c>
      <c r="Z47" s="377">
        <f>INDEX(Makrodata!AG$7:AG$58,MATCH($A$47,Makrodata!$D$5:$BC$5))</f>
        <v>0.68643075977021861</v>
      </c>
      <c r="AA47" s="377">
        <f>INDEX(Makrodata!AH$7:AH$58,MATCH($A$47,Makrodata!$D$5:$BC$5))</f>
        <v>0.70015937496562297</v>
      </c>
      <c r="AB47" s="377">
        <f>INDEX(Makrodata!AI$7:AI$58,MATCH($A$47,Makrodata!$D$5:$BC$5))</f>
        <v>0.71416256246493548</v>
      </c>
      <c r="AC47" s="377">
        <f>INDEX(Makrodata!AJ$7:AJ$58,MATCH($A$47,Makrodata!$D$5:$BC$5))</f>
        <v>0.72844581371423422</v>
      </c>
      <c r="AD47" s="377">
        <f>INDEX(Makrodata!AK$7:AK$58,MATCH($A$47,Makrodata!$D$5:$BC$5))</f>
        <v>0.74301472998851892</v>
      </c>
      <c r="AE47" s="377">
        <f>INDEX(Makrodata!AL$7:AL$58,MATCH($A$47,Makrodata!$D$5:$BC$5))</f>
        <v>0.75787502458828926</v>
      </c>
      <c r="AF47" s="377">
        <f>INDEX(Makrodata!AM$7:AM$58,MATCH($A$47,Makrodata!$D$5:$BC$5))</f>
        <v>0.77303252508005504</v>
      </c>
      <c r="AG47" s="377">
        <f>INDEX(Makrodata!AN$7:AN$58,MATCH($A$47,Makrodata!$D$5:$BC$5))</f>
        <v>0.7884931755816561</v>
      </c>
      <c r="AH47" s="377">
        <f>INDEX(Makrodata!AO$7:AO$58,MATCH($A$47,Makrodata!$D$5:$BC$5))</f>
        <v>0.80426303909328922</v>
      </c>
      <c r="AI47" s="377">
        <f>INDEX(Makrodata!AP$7:AP$58,MATCH($A$47,Makrodata!$D$5:$BC$5))</f>
        <v>0.82034829987515501</v>
      </c>
      <c r="AJ47" s="377">
        <f>INDEX(Makrodata!AQ$7:AQ$58,MATCH($A$47,Makrodata!$D$5:$BC$5))</f>
        <v>0.83675526587265814</v>
      </c>
      <c r="AK47" s="377">
        <f>INDEX(Makrodata!AR$7:AR$58,MATCH($A$47,Makrodata!$D$5:$BC$5))</f>
        <v>0.85349037119011129</v>
      </c>
      <c r="AL47" s="377">
        <f>INDEX(Makrodata!AS$7:AS$58,MATCH($A$47,Makrodata!$D$5:$BC$5))</f>
        <v>0.87056017861391355</v>
      </c>
      <c r="AM47" s="377">
        <f>INDEX(Makrodata!AT$7:AT$58,MATCH($A$47,Makrodata!$D$5:$BC$5))</f>
        <v>0.88797138218619187</v>
      </c>
      <c r="AN47" s="377">
        <f>INDEX(Makrodata!AU$7:AU$58,MATCH($A$47,Makrodata!$D$5:$BC$5))</f>
        <v>0.90573080982991572</v>
      </c>
      <c r="AO47" s="377">
        <f>INDEX(Makrodata!AV$7:AV$58,MATCH($A$47,Makrodata!$D$5:$BC$5))</f>
        <v>0.92384542602651409</v>
      </c>
      <c r="AP47" s="377">
        <f>INDEX(Makrodata!AW$7:AW$58,MATCH($A$47,Makrodata!$D$5:$BC$5))</f>
        <v>0.94232233454704439</v>
      </c>
      <c r="AQ47" s="377">
        <f>INDEX(Makrodata!AX$7:AX$58,MATCH($A$47,Makrodata!$D$5:$BC$5))</f>
        <v>0.96116878123798533</v>
      </c>
      <c r="AR47" s="377">
        <f>INDEX(Makrodata!AY$7:AY$58,MATCH($A$47,Makrodata!$D$5:$BC$5))</f>
        <v>0.98039215686274506</v>
      </c>
      <c r="AS47" s="377">
        <f>INDEX(Makrodata!AZ$7:AZ$58,MATCH($A$47,Makrodata!$D$5:$BC$5))</f>
        <v>1</v>
      </c>
      <c r="AT47" s="377">
        <f>INDEX(Makrodata!BA$7:BA$58,MATCH($A$47,Makrodata!$D$5:$BC$5))</f>
        <v>1.02</v>
      </c>
      <c r="AU47" s="377">
        <f>INDEX(Makrodata!BB$7:BB$58,MATCH($A$47,Makrodata!$D$5:$BC$5))</f>
        <v>1.0404</v>
      </c>
      <c r="AV47" s="378">
        <f>INDEX(Makrodata!BC$7:BC$58,MATCH($A$47,Makrodata!$D$5:$BC$5))</f>
        <v>1.0612079999999999</v>
      </c>
    </row>
    <row r="48" spans="1:48" s="17" customFormat="1">
      <c r="A48" s="392">
        <f>IF(Výpočty!$F$2=1,A47+1,Indexace!A47+1)</f>
        <v>2049</v>
      </c>
      <c r="B48" s="322" t="s">
        <v>10</v>
      </c>
      <c r="C48" s="377">
        <f>INDEX(Makrodata!J$7:J$58,MATCH($A$48,Makrodata!$D$5:$BC$5))</f>
        <v>0.42115121626727409</v>
      </c>
      <c r="D48" s="377">
        <f>INDEX(Makrodata!K$7:K$58,MATCH($A$48,Makrodata!$D$5:$BC$5))</f>
        <v>0.4316799966739559</v>
      </c>
      <c r="E48" s="377">
        <f>INDEX(Makrodata!L$7:L$58,MATCH($A$48,Makrodata!$D$5:$BC$5))</f>
        <v>0.44376703658082667</v>
      </c>
      <c r="F48" s="377">
        <f>INDEX(Makrodata!M$7:M$58,MATCH($A$48,Makrodata!$D$5:$BC$5))</f>
        <v>0.47172435988541872</v>
      </c>
      <c r="G48" s="377">
        <f>INDEX(Makrodata!N$7:N$58,MATCH($A$48,Makrodata!$D$5:$BC$5))</f>
        <v>0.47644160348427289</v>
      </c>
      <c r="H48" s="377">
        <f>INDEX(Makrodata!O$7:O$58,MATCH($A$48,Makrodata!$D$5:$BC$5))</f>
        <v>0.48358822753653696</v>
      </c>
      <c r="I48" s="377">
        <f>INDEX(Makrodata!P$7:P$58,MATCH($A$48,Makrodata!$D$5:$BC$5))</f>
        <v>0.49277640385973109</v>
      </c>
      <c r="J48" s="377">
        <f>INDEX(Makrodata!Q$7:Q$58,MATCH($A$48,Makrodata!$D$5:$BC$5))</f>
        <v>0.50903802518710217</v>
      </c>
      <c r="K48" s="377">
        <f>INDEX(Makrodata!R$7:R$58,MATCH($A$48,Makrodata!$D$5:$BC$5))</f>
        <v>0.51616455753972157</v>
      </c>
      <c r="L48" s="377">
        <f>INDEX(Makrodata!S$7:S$58,MATCH($A$48,Makrodata!$D$5:$BC$5))</f>
        <v>0.51822921576988046</v>
      </c>
      <c r="M48" s="377">
        <f>INDEX(Makrodata!T$7:T$58,MATCH($A$48,Makrodata!$D$5:$BC$5))</f>
        <v>0.51978390341719005</v>
      </c>
      <c r="N48" s="377">
        <f>INDEX(Makrodata!U$7:U$58,MATCH($A$48,Makrodata!$D$5:$BC$5))</f>
        <v>0.5234223907411103</v>
      </c>
      <c r="O48" s="377">
        <f>INDEX(Makrodata!V$7:V$58,MATCH($A$48,Makrodata!$D$5:$BC$5))</f>
        <v>0.53650795050963795</v>
      </c>
      <c r="P48" s="377">
        <f>INDEX(Makrodata!W$7:W$58,MATCH($A$48,Makrodata!$D$5:$BC$5))</f>
        <v>0.54777461747034029</v>
      </c>
      <c r="Q48" s="377">
        <f>INDEX(Makrodata!X$7:X$58,MATCH($A$48,Makrodata!$D$5:$BC$5))</f>
        <v>0.56311230675950985</v>
      </c>
      <c r="R48" s="377">
        <f>INDEX(Makrodata!Y$7:Y$58,MATCH($A$48,Makrodata!$D$5:$BC$5))</f>
        <v>0.57437455289470007</v>
      </c>
      <c r="S48" s="377">
        <f>INDEX(Makrodata!Z$7:Z$58,MATCH($A$48,Makrodata!$D$5:$BC$5))</f>
        <v>0.58586204395259411</v>
      </c>
      <c r="T48" s="377">
        <f>INDEX(Makrodata!AA$7:AA$58,MATCH($A$48,Makrodata!$D$5:$BC$5))</f>
        <v>0.59757928483164602</v>
      </c>
      <c r="U48" s="377">
        <f>INDEX(Makrodata!AB$7:AB$58,MATCH($A$48,Makrodata!$D$5:$BC$5))</f>
        <v>0.60953087052827892</v>
      </c>
      <c r="V48" s="377">
        <f>INDEX(Makrodata!AC$7:AC$58,MATCH($A$48,Makrodata!$D$5:$BC$5))</f>
        <v>0.62172148793884452</v>
      </c>
      <c r="W48" s="377">
        <f>INDEX(Makrodata!AD$7:AD$58,MATCH($A$48,Makrodata!$D$5:$BC$5))</f>
        <v>0.63415591769762147</v>
      </c>
      <c r="X48" s="377">
        <f>INDEX(Makrodata!AE$7:AE$58,MATCH($A$48,Makrodata!$D$5:$BC$5))</f>
        <v>0.64683903605157389</v>
      </c>
      <c r="Y48" s="377">
        <f>INDEX(Makrodata!AF$7:AF$58,MATCH($A$48,Makrodata!$D$5:$BC$5))</f>
        <v>0.65977581677260533</v>
      </c>
      <c r="Z48" s="377">
        <f>INDEX(Makrodata!AG$7:AG$58,MATCH($A$48,Makrodata!$D$5:$BC$5))</f>
        <v>0.67297133310805746</v>
      </c>
      <c r="AA48" s="377">
        <f>INDEX(Makrodata!AH$7:AH$58,MATCH($A$48,Makrodata!$D$5:$BC$5))</f>
        <v>0.68643075977021861</v>
      </c>
      <c r="AB48" s="377">
        <f>INDEX(Makrodata!AI$7:AI$58,MATCH($A$48,Makrodata!$D$5:$BC$5))</f>
        <v>0.70015937496562297</v>
      </c>
      <c r="AC48" s="377">
        <f>INDEX(Makrodata!AJ$7:AJ$58,MATCH($A$48,Makrodata!$D$5:$BC$5))</f>
        <v>0.71416256246493548</v>
      </c>
      <c r="AD48" s="377">
        <f>INDEX(Makrodata!AK$7:AK$58,MATCH($A$48,Makrodata!$D$5:$BC$5))</f>
        <v>0.72844581371423422</v>
      </c>
      <c r="AE48" s="377">
        <f>INDEX(Makrodata!AL$7:AL$58,MATCH($A$48,Makrodata!$D$5:$BC$5))</f>
        <v>0.74301472998851892</v>
      </c>
      <c r="AF48" s="377">
        <f>INDEX(Makrodata!AM$7:AM$58,MATCH($A$48,Makrodata!$D$5:$BC$5))</f>
        <v>0.75787502458828926</v>
      </c>
      <c r="AG48" s="377">
        <f>INDEX(Makrodata!AN$7:AN$58,MATCH($A$48,Makrodata!$D$5:$BC$5))</f>
        <v>0.77303252508005504</v>
      </c>
      <c r="AH48" s="377">
        <f>INDEX(Makrodata!AO$7:AO$58,MATCH($A$48,Makrodata!$D$5:$BC$5))</f>
        <v>0.7884931755816561</v>
      </c>
      <c r="AI48" s="377">
        <f>INDEX(Makrodata!AP$7:AP$58,MATCH($A$48,Makrodata!$D$5:$BC$5))</f>
        <v>0.80426303909328922</v>
      </c>
      <c r="AJ48" s="377">
        <f>INDEX(Makrodata!AQ$7:AQ$58,MATCH($A$48,Makrodata!$D$5:$BC$5))</f>
        <v>0.82034829987515501</v>
      </c>
      <c r="AK48" s="377">
        <f>INDEX(Makrodata!AR$7:AR$58,MATCH($A$48,Makrodata!$D$5:$BC$5))</f>
        <v>0.83675526587265814</v>
      </c>
      <c r="AL48" s="377">
        <f>INDEX(Makrodata!AS$7:AS$58,MATCH($A$48,Makrodata!$D$5:$BC$5))</f>
        <v>0.85349037119011129</v>
      </c>
      <c r="AM48" s="377">
        <f>INDEX(Makrodata!AT$7:AT$58,MATCH($A$48,Makrodata!$D$5:$BC$5))</f>
        <v>0.87056017861391355</v>
      </c>
      <c r="AN48" s="377">
        <f>INDEX(Makrodata!AU$7:AU$58,MATCH($A$48,Makrodata!$D$5:$BC$5))</f>
        <v>0.88797138218619187</v>
      </c>
      <c r="AO48" s="377">
        <f>INDEX(Makrodata!AV$7:AV$58,MATCH($A$48,Makrodata!$D$5:$BC$5))</f>
        <v>0.90573080982991572</v>
      </c>
      <c r="AP48" s="377">
        <f>INDEX(Makrodata!AW$7:AW$58,MATCH($A$48,Makrodata!$D$5:$BC$5))</f>
        <v>0.92384542602651409</v>
      </c>
      <c r="AQ48" s="377">
        <f>INDEX(Makrodata!AX$7:AX$58,MATCH($A$48,Makrodata!$D$5:$BC$5))</f>
        <v>0.94232233454704439</v>
      </c>
      <c r="AR48" s="377">
        <f>INDEX(Makrodata!AY$7:AY$58,MATCH($A$48,Makrodata!$D$5:$BC$5))</f>
        <v>0.96116878123798533</v>
      </c>
      <c r="AS48" s="377">
        <f>INDEX(Makrodata!AZ$7:AZ$58,MATCH($A$48,Makrodata!$D$5:$BC$5))</f>
        <v>0.98039215686274506</v>
      </c>
      <c r="AT48" s="377">
        <f>INDEX(Makrodata!BA$7:BA$58,MATCH($A$48,Makrodata!$D$5:$BC$5))</f>
        <v>1</v>
      </c>
      <c r="AU48" s="377">
        <f>INDEX(Makrodata!BB$7:BB$58,MATCH($A$48,Makrodata!$D$5:$BC$5))</f>
        <v>1.02</v>
      </c>
      <c r="AV48" s="378">
        <f>INDEX(Makrodata!BC$7:BC$58,MATCH($A$48,Makrodata!$D$5:$BC$5))</f>
        <v>1.0404</v>
      </c>
    </row>
    <row r="49" spans="1:48" s="17" customFormat="1">
      <c r="A49" s="392">
        <f>IF(Výpočty!$F$2=1,A48+1,Indexace!A48+1)</f>
        <v>2050</v>
      </c>
      <c r="B49" s="322" t="s">
        <v>10</v>
      </c>
      <c r="C49" s="377">
        <f>INDEX(Makrodata!J$7:J$58,MATCH($A$49,Makrodata!$D$5:$BC$5))</f>
        <v>0.41289334928164106</v>
      </c>
      <c r="D49" s="377">
        <f>INDEX(Makrodata!K$7:K$58,MATCH($A$49,Makrodata!$D$5:$BC$5))</f>
        <v>0.42321568301368206</v>
      </c>
      <c r="E49" s="377">
        <f>INDEX(Makrodata!L$7:L$58,MATCH($A$49,Makrodata!$D$5:$BC$5))</f>
        <v>0.43506572213806516</v>
      </c>
      <c r="F49" s="377">
        <f>INDEX(Makrodata!M$7:M$58,MATCH($A$49,Makrodata!$D$5:$BC$5))</f>
        <v>0.46247486263276322</v>
      </c>
      <c r="G49" s="377">
        <f>INDEX(Makrodata!N$7:N$58,MATCH($A$49,Makrodata!$D$5:$BC$5))</f>
        <v>0.46709961125909083</v>
      </c>
      <c r="H49" s="377">
        <f>INDEX(Makrodata!O$7:O$58,MATCH($A$49,Makrodata!$D$5:$BC$5))</f>
        <v>0.47410610542797715</v>
      </c>
      <c r="I49" s="377">
        <f>INDEX(Makrodata!P$7:P$58,MATCH($A$49,Makrodata!$D$5:$BC$5))</f>
        <v>0.48311412143110866</v>
      </c>
      <c r="J49" s="377">
        <f>INDEX(Makrodata!Q$7:Q$58,MATCH($A$49,Makrodata!$D$5:$BC$5))</f>
        <v>0.49905688743833521</v>
      </c>
      <c r="K49" s="377">
        <f>INDEX(Makrodata!R$7:R$58,MATCH($A$49,Makrodata!$D$5:$BC$5))</f>
        <v>0.50604368386247189</v>
      </c>
      <c r="L49" s="377">
        <f>INDEX(Makrodata!S$7:S$58,MATCH($A$49,Makrodata!$D$5:$BC$5))</f>
        <v>0.50806785859792181</v>
      </c>
      <c r="M49" s="377">
        <f>INDEX(Makrodata!T$7:T$58,MATCH($A$49,Makrodata!$D$5:$BC$5))</f>
        <v>0.50959206217371555</v>
      </c>
      <c r="N49" s="377">
        <f>INDEX(Makrodata!U$7:U$58,MATCH($A$49,Makrodata!$D$5:$BC$5))</f>
        <v>0.51315920660893155</v>
      </c>
      <c r="O49" s="377">
        <f>INDEX(Makrodata!V$7:V$58,MATCH($A$49,Makrodata!$D$5:$BC$5))</f>
        <v>0.52598818677415482</v>
      </c>
      <c r="P49" s="377">
        <f>INDEX(Makrodata!W$7:W$58,MATCH($A$49,Makrodata!$D$5:$BC$5))</f>
        <v>0.53703393869641203</v>
      </c>
      <c r="Q49" s="377">
        <f>INDEX(Makrodata!X$7:X$58,MATCH($A$49,Makrodata!$D$5:$BC$5))</f>
        <v>0.55207088897991163</v>
      </c>
      <c r="R49" s="377">
        <f>INDEX(Makrodata!Y$7:Y$58,MATCH($A$49,Makrodata!$D$5:$BC$5))</f>
        <v>0.56311230675950985</v>
      </c>
      <c r="S49" s="377">
        <f>INDEX(Makrodata!Z$7:Z$58,MATCH($A$49,Makrodata!$D$5:$BC$5))</f>
        <v>0.57437455289470007</v>
      </c>
      <c r="T49" s="377">
        <f>INDEX(Makrodata!AA$7:AA$58,MATCH($A$49,Makrodata!$D$5:$BC$5))</f>
        <v>0.58586204395259411</v>
      </c>
      <c r="U49" s="377">
        <f>INDEX(Makrodata!AB$7:AB$58,MATCH($A$49,Makrodata!$D$5:$BC$5))</f>
        <v>0.59757928483164602</v>
      </c>
      <c r="V49" s="377">
        <f>INDEX(Makrodata!AC$7:AC$58,MATCH($A$49,Makrodata!$D$5:$BC$5))</f>
        <v>0.60953087052827892</v>
      </c>
      <c r="W49" s="377">
        <f>INDEX(Makrodata!AD$7:AD$58,MATCH($A$49,Makrodata!$D$5:$BC$5))</f>
        <v>0.62172148793884452</v>
      </c>
      <c r="X49" s="377">
        <f>INDEX(Makrodata!AE$7:AE$58,MATCH($A$49,Makrodata!$D$5:$BC$5))</f>
        <v>0.63415591769762147</v>
      </c>
      <c r="Y49" s="377">
        <f>INDEX(Makrodata!AF$7:AF$58,MATCH($A$49,Makrodata!$D$5:$BC$5))</f>
        <v>0.64683903605157389</v>
      </c>
      <c r="Z49" s="377">
        <f>INDEX(Makrodata!AG$7:AG$58,MATCH($A$49,Makrodata!$D$5:$BC$5))</f>
        <v>0.65977581677260533</v>
      </c>
      <c r="AA49" s="377">
        <f>INDEX(Makrodata!AH$7:AH$58,MATCH($A$49,Makrodata!$D$5:$BC$5))</f>
        <v>0.67297133310805746</v>
      </c>
      <c r="AB49" s="377">
        <f>INDEX(Makrodata!AI$7:AI$58,MATCH($A$49,Makrodata!$D$5:$BC$5))</f>
        <v>0.68643075977021861</v>
      </c>
      <c r="AC49" s="377">
        <f>INDEX(Makrodata!AJ$7:AJ$58,MATCH($A$49,Makrodata!$D$5:$BC$5))</f>
        <v>0.70015937496562297</v>
      </c>
      <c r="AD49" s="377">
        <f>INDEX(Makrodata!AK$7:AK$58,MATCH($A$49,Makrodata!$D$5:$BC$5))</f>
        <v>0.71416256246493548</v>
      </c>
      <c r="AE49" s="377">
        <f>INDEX(Makrodata!AL$7:AL$58,MATCH($A$49,Makrodata!$D$5:$BC$5))</f>
        <v>0.72844581371423422</v>
      </c>
      <c r="AF49" s="377">
        <f>INDEX(Makrodata!AM$7:AM$58,MATCH($A$49,Makrodata!$D$5:$BC$5))</f>
        <v>0.74301472998851892</v>
      </c>
      <c r="AG49" s="377">
        <f>INDEX(Makrodata!AN$7:AN$58,MATCH($A$49,Makrodata!$D$5:$BC$5))</f>
        <v>0.75787502458828926</v>
      </c>
      <c r="AH49" s="377">
        <f>INDEX(Makrodata!AO$7:AO$58,MATCH($A$49,Makrodata!$D$5:$BC$5))</f>
        <v>0.77303252508005504</v>
      </c>
      <c r="AI49" s="377">
        <f>INDEX(Makrodata!AP$7:AP$58,MATCH($A$49,Makrodata!$D$5:$BC$5))</f>
        <v>0.7884931755816561</v>
      </c>
      <c r="AJ49" s="377">
        <f>INDEX(Makrodata!AQ$7:AQ$58,MATCH($A$49,Makrodata!$D$5:$BC$5))</f>
        <v>0.80426303909328922</v>
      </c>
      <c r="AK49" s="377">
        <f>INDEX(Makrodata!AR$7:AR$58,MATCH($A$49,Makrodata!$D$5:$BC$5))</f>
        <v>0.82034829987515501</v>
      </c>
      <c r="AL49" s="377">
        <f>INDEX(Makrodata!AS$7:AS$58,MATCH($A$49,Makrodata!$D$5:$BC$5))</f>
        <v>0.83675526587265814</v>
      </c>
      <c r="AM49" s="377">
        <f>INDEX(Makrodata!AT$7:AT$58,MATCH($A$49,Makrodata!$D$5:$BC$5))</f>
        <v>0.85349037119011129</v>
      </c>
      <c r="AN49" s="377">
        <f>INDEX(Makrodata!AU$7:AU$58,MATCH($A$49,Makrodata!$D$5:$BC$5))</f>
        <v>0.87056017861391355</v>
      </c>
      <c r="AO49" s="377">
        <f>INDEX(Makrodata!AV$7:AV$58,MATCH($A$49,Makrodata!$D$5:$BC$5))</f>
        <v>0.88797138218619187</v>
      </c>
      <c r="AP49" s="377">
        <f>INDEX(Makrodata!AW$7:AW$58,MATCH($A$49,Makrodata!$D$5:$BC$5))</f>
        <v>0.90573080982991572</v>
      </c>
      <c r="AQ49" s="377">
        <f>INDEX(Makrodata!AX$7:AX$58,MATCH($A$49,Makrodata!$D$5:$BC$5))</f>
        <v>0.92384542602651409</v>
      </c>
      <c r="AR49" s="377">
        <f>INDEX(Makrodata!AY$7:AY$58,MATCH($A$49,Makrodata!$D$5:$BC$5))</f>
        <v>0.94232233454704439</v>
      </c>
      <c r="AS49" s="377">
        <f>INDEX(Makrodata!AZ$7:AZ$58,MATCH($A$49,Makrodata!$D$5:$BC$5))</f>
        <v>0.96116878123798533</v>
      </c>
      <c r="AT49" s="377">
        <f>INDEX(Makrodata!BA$7:BA$58,MATCH($A$49,Makrodata!$D$5:$BC$5))</f>
        <v>0.98039215686274506</v>
      </c>
      <c r="AU49" s="377">
        <f>INDEX(Makrodata!BB$7:BB$58,MATCH($A$49,Makrodata!$D$5:$BC$5))</f>
        <v>1</v>
      </c>
      <c r="AV49" s="378">
        <f>INDEX(Makrodata!BC$7:BC$58,MATCH($A$49,Makrodata!$D$5:$BC$5))</f>
        <v>1.02</v>
      </c>
    </row>
    <row r="50" spans="1:48" s="17" customFormat="1">
      <c r="A50" s="392">
        <f>IF(Výpočty!$F$2=1,A49+1,Indexace!A49+1)</f>
        <v>2051</v>
      </c>
      <c r="B50" s="322" t="s">
        <v>10</v>
      </c>
      <c r="C50" s="377">
        <f>INDEX(Makrodata!J$7:J$58,MATCH($A$50,Makrodata!$D$5:$BC$5))</f>
        <v>0.40479740125651087</v>
      </c>
      <c r="D50" s="377">
        <f>INDEX(Makrodata!K$7:K$58,MATCH($A$50,Makrodata!$D$5:$BC$5))</f>
        <v>0.4149173362879236</v>
      </c>
      <c r="E50" s="377">
        <f>INDEX(Makrodata!L$7:L$58,MATCH($A$50,Makrodata!$D$5:$BC$5))</f>
        <v>0.4265350217039855</v>
      </c>
      <c r="F50" s="377">
        <f>INDEX(Makrodata!M$7:M$58,MATCH($A$50,Makrodata!$D$5:$BC$5))</f>
        <v>0.45340672807133658</v>
      </c>
      <c r="G50" s="377">
        <f>INDEX(Makrodata!N$7:N$58,MATCH($A$50,Makrodata!$D$5:$BC$5))</f>
        <v>0.45794079535204996</v>
      </c>
      <c r="H50" s="377">
        <f>INDEX(Makrodata!O$7:O$58,MATCH($A$50,Makrodata!$D$5:$BC$5))</f>
        <v>0.46480990728233068</v>
      </c>
      <c r="I50" s="377">
        <f>INDEX(Makrodata!P$7:P$58,MATCH($A$50,Makrodata!$D$5:$BC$5))</f>
        <v>0.47364129552069489</v>
      </c>
      <c r="J50" s="377">
        <f>INDEX(Makrodata!Q$7:Q$58,MATCH($A$50,Makrodata!$D$5:$BC$5))</f>
        <v>0.48927145827287777</v>
      </c>
      <c r="K50" s="377">
        <f>INDEX(Makrodata!R$7:R$58,MATCH($A$50,Makrodata!$D$5:$BC$5))</f>
        <v>0.49612125868869805</v>
      </c>
      <c r="L50" s="377">
        <f>INDEX(Makrodata!S$7:S$58,MATCH($A$50,Makrodata!$D$5:$BC$5))</f>
        <v>0.49810574372345284</v>
      </c>
      <c r="M50" s="377">
        <f>INDEX(Makrodata!T$7:T$58,MATCH($A$50,Makrodata!$D$5:$BC$5))</f>
        <v>0.49960006095462317</v>
      </c>
      <c r="N50" s="377">
        <f>INDEX(Makrodata!U$7:U$58,MATCH($A$50,Makrodata!$D$5:$BC$5))</f>
        <v>0.5030972613813055</v>
      </c>
      <c r="O50" s="377">
        <f>INDEX(Makrodata!V$7:V$58,MATCH($A$50,Makrodata!$D$5:$BC$5))</f>
        <v>0.51567469291583812</v>
      </c>
      <c r="P50" s="377">
        <f>INDEX(Makrodata!W$7:W$58,MATCH($A$50,Makrodata!$D$5:$BC$5))</f>
        <v>0.52650386146707062</v>
      </c>
      <c r="Q50" s="377">
        <f>INDEX(Makrodata!X$7:X$58,MATCH($A$50,Makrodata!$D$5:$BC$5))</f>
        <v>0.54124596958814863</v>
      </c>
      <c r="R50" s="377">
        <f>INDEX(Makrodata!Y$7:Y$58,MATCH($A$50,Makrodata!$D$5:$BC$5))</f>
        <v>0.55207088897991163</v>
      </c>
      <c r="S50" s="377">
        <f>INDEX(Makrodata!Z$7:Z$58,MATCH($A$50,Makrodata!$D$5:$BC$5))</f>
        <v>0.56311230675950985</v>
      </c>
      <c r="T50" s="377">
        <f>INDEX(Makrodata!AA$7:AA$58,MATCH($A$50,Makrodata!$D$5:$BC$5))</f>
        <v>0.57437455289470007</v>
      </c>
      <c r="U50" s="377">
        <f>INDEX(Makrodata!AB$7:AB$58,MATCH($A$50,Makrodata!$D$5:$BC$5))</f>
        <v>0.58586204395259411</v>
      </c>
      <c r="V50" s="377">
        <f>INDEX(Makrodata!AC$7:AC$58,MATCH($A$50,Makrodata!$D$5:$BC$5))</f>
        <v>0.59757928483164602</v>
      </c>
      <c r="W50" s="377">
        <f>INDEX(Makrodata!AD$7:AD$58,MATCH($A$50,Makrodata!$D$5:$BC$5))</f>
        <v>0.60953087052827892</v>
      </c>
      <c r="X50" s="377">
        <f>INDEX(Makrodata!AE$7:AE$58,MATCH($A$50,Makrodata!$D$5:$BC$5))</f>
        <v>0.62172148793884452</v>
      </c>
      <c r="Y50" s="377">
        <f>INDEX(Makrodata!AF$7:AF$58,MATCH($A$50,Makrodata!$D$5:$BC$5))</f>
        <v>0.63415591769762147</v>
      </c>
      <c r="Z50" s="377">
        <f>INDEX(Makrodata!AG$7:AG$58,MATCH($A$50,Makrodata!$D$5:$BC$5))</f>
        <v>0.64683903605157389</v>
      </c>
      <c r="AA50" s="377">
        <f>INDEX(Makrodata!AH$7:AH$58,MATCH($A$50,Makrodata!$D$5:$BC$5))</f>
        <v>0.65977581677260533</v>
      </c>
      <c r="AB50" s="377">
        <f>INDEX(Makrodata!AI$7:AI$58,MATCH($A$50,Makrodata!$D$5:$BC$5))</f>
        <v>0.67297133310805746</v>
      </c>
      <c r="AC50" s="377">
        <f>INDEX(Makrodata!AJ$7:AJ$58,MATCH($A$50,Makrodata!$D$5:$BC$5))</f>
        <v>0.68643075977021861</v>
      </c>
      <c r="AD50" s="377">
        <f>INDEX(Makrodata!AK$7:AK$58,MATCH($A$50,Makrodata!$D$5:$BC$5))</f>
        <v>0.70015937496562297</v>
      </c>
      <c r="AE50" s="377">
        <f>INDEX(Makrodata!AL$7:AL$58,MATCH($A$50,Makrodata!$D$5:$BC$5))</f>
        <v>0.71416256246493548</v>
      </c>
      <c r="AF50" s="377">
        <f>INDEX(Makrodata!AM$7:AM$58,MATCH($A$50,Makrodata!$D$5:$BC$5))</f>
        <v>0.72844581371423422</v>
      </c>
      <c r="AG50" s="377">
        <f>INDEX(Makrodata!AN$7:AN$58,MATCH($A$50,Makrodata!$D$5:$BC$5))</f>
        <v>0.74301472998851892</v>
      </c>
      <c r="AH50" s="377">
        <f>INDEX(Makrodata!AO$7:AO$58,MATCH($A$50,Makrodata!$D$5:$BC$5))</f>
        <v>0.75787502458828926</v>
      </c>
      <c r="AI50" s="377">
        <f>INDEX(Makrodata!AP$7:AP$58,MATCH($A$50,Makrodata!$D$5:$BC$5))</f>
        <v>0.77303252508005504</v>
      </c>
      <c r="AJ50" s="377">
        <f>INDEX(Makrodata!AQ$7:AQ$58,MATCH($A$50,Makrodata!$D$5:$BC$5))</f>
        <v>0.7884931755816561</v>
      </c>
      <c r="AK50" s="377">
        <f>INDEX(Makrodata!AR$7:AR$58,MATCH($A$50,Makrodata!$D$5:$BC$5))</f>
        <v>0.80426303909328922</v>
      </c>
      <c r="AL50" s="377">
        <f>INDEX(Makrodata!AS$7:AS$58,MATCH($A$50,Makrodata!$D$5:$BC$5))</f>
        <v>0.82034829987515501</v>
      </c>
      <c r="AM50" s="377">
        <f>INDEX(Makrodata!AT$7:AT$58,MATCH($A$50,Makrodata!$D$5:$BC$5))</f>
        <v>0.83675526587265814</v>
      </c>
      <c r="AN50" s="377">
        <f>INDEX(Makrodata!AU$7:AU$58,MATCH($A$50,Makrodata!$D$5:$BC$5))</f>
        <v>0.85349037119011129</v>
      </c>
      <c r="AO50" s="377">
        <f>INDEX(Makrodata!AV$7:AV$58,MATCH($A$50,Makrodata!$D$5:$BC$5))</f>
        <v>0.87056017861391355</v>
      </c>
      <c r="AP50" s="377">
        <f>INDEX(Makrodata!AW$7:AW$58,MATCH($A$50,Makrodata!$D$5:$BC$5))</f>
        <v>0.88797138218619187</v>
      </c>
      <c r="AQ50" s="377">
        <f>INDEX(Makrodata!AX$7:AX$58,MATCH($A$50,Makrodata!$D$5:$BC$5))</f>
        <v>0.90573080982991572</v>
      </c>
      <c r="AR50" s="377">
        <f>INDEX(Makrodata!AY$7:AY$58,MATCH($A$50,Makrodata!$D$5:$BC$5))</f>
        <v>0.92384542602651409</v>
      </c>
      <c r="AS50" s="377">
        <f>INDEX(Makrodata!AZ$7:AZ$58,MATCH($A$50,Makrodata!$D$5:$BC$5))</f>
        <v>0.94232233454704439</v>
      </c>
      <c r="AT50" s="377">
        <f>INDEX(Makrodata!BA$7:BA$58,MATCH($A$50,Makrodata!$D$5:$BC$5))</f>
        <v>0.96116878123798533</v>
      </c>
      <c r="AU50" s="377">
        <f>INDEX(Makrodata!BB$7:BB$58,MATCH($A$50,Makrodata!$D$5:$BC$5))</f>
        <v>0.98039215686274506</v>
      </c>
      <c r="AV50" s="378">
        <f>INDEX(Makrodata!BC$7:BC$58,MATCH($A$50,Makrodata!$D$5:$BC$5))</f>
        <v>1</v>
      </c>
    </row>
    <row r="51" spans="1:48" s="17" customFormat="1">
      <c r="A51" s="392">
        <f>IF(Výpočty!$F$2=1,A50+1,Indexace!A50+1)</f>
        <v>2052</v>
      </c>
      <c r="B51" s="322" t="s">
        <v>10</v>
      </c>
      <c r="C51" s="377">
        <f>INDEX(Makrodata!J$7:J$58,MATCH($A$51,Makrodata!$D$5:$BC$5))</f>
        <v>0.40479740125651087</v>
      </c>
      <c r="D51" s="377">
        <f>INDEX(Makrodata!K$7:K$58,MATCH($A$51,Makrodata!$D$5:$BC$5))</f>
        <v>0.4149173362879236</v>
      </c>
      <c r="E51" s="377">
        <f>INDEX(Makrodata!L$7:L$58,MATCH($A$51,Makrodata!$D$5:$BC$5))</f>
        <v>0.4265350217039855</v>
      </c>
      <c r="F51" s="377">
        <f>INDEX(Makrodata!M$7:M$58,MATCH($A$51,Makrodata!$D$5:$BC$5))</f>
        <v>0.45340672807133658</v>
      </c>
      <c r="G51" s="377">
        <f>INDEX(Makrodata!N$7:N$58,MATCH($A$51,Makrodata!$D$5:$BC$5))</f>
        <v>0.45794079535204996</v>
      </c>
      <c r="H51" s="377">
        <f>INDEX(Makrodata!O$7:O$58,MATCH($A$51,Makrodata!$D$5:$BC$5))</f>
        <v>0.46480990728233068</v>
      </c>
      <c r="I51" s="377">
        <f>INDEX(Makrodata!P$7:P$58,MATCH($A$51,Makrodata!$D$5:$BC$5))</f>
        <v>0.47364129552069489</v>
      </c>
      <c r="J51" s="377">
        <f>INDEX(Makrodata!Q$7:Q$58,MATCH($A$51,Makrodata!$D$5:$BC$5))</f>
        <v>0.48927145827287777</v>
      </c>
      <c r="K51" s="377">
        <f>INDEX(Makrodata!R$7:R$58,MATCH($A$51,Makrodata!$D$5:$BC$5))</f>
        <v>0.49612125868869805</v>
      </c>
      <c r="L51" s="377">
        <f>INDEX(Makrodata!S$7:S$58,MATCH($A$51,Makrodata!$D$5:$BC$5))</f>
        <v>0.49810574372345284</v>
      </c>
      <c r="M51" s="377">
        <f>INDEX(Makrodata!T$7:T$58,MATCH($A$51,Makrodata!$D$5:$BC$5))</f>
        <v>0.49960006095462317</v>
      </c>
      <c r="N51" s="377">
        <f>INDEX(Makrodata!U$7:U$58,MATCH($A$51,Makrodata!$D$5:$BC$5))</f>
        <v>0.5030972613813055</v>
      </c>
      <c r="O51" s="377">
        <f>INDEX(Makrodata!V$7:V$58,MATCH($A$51,Makrodata!$D$5:$BC$5))</f>
        <v>0.51567469291583812</v>
      </c>
      <c r="P51" s="377">
        <f>INDEX(Makrodata!W$7:W$58,MATCH($A$51,Makrodata!$D$5:$BC$5))</f>
        <v>0.52650386146707062</v>
      </c>
      <c r="Q51" s="377">
        <f>INDEX(Makrodata!X$7:X$58,MATCH($A$51,Makrodata!$D$5:$BC$5))</f>
        <v>0.54124596958814863</v>
      </c>
      <c r="R51" s="377">
        <f>INDEX(Makrodata!Y$7:Y$58,MATCH($A$51,Makrodata!$D$5:$BC$5))</f>
        <v>0.55207088897991163</v>
      </c>
      <c r="S51" s="377">
        <f>INDEX(Makrodata!Z$7:Z$58,MATCH($A$51,Makrodata!$D$5:$BC$5))</f>
        <v>0.56311230675950985</v>
      </c>
      <c r="T51" s="377">
        <f>INDEX(Makrodata!AA$7:AA$58,MATCH($A$51,Makrodata!$D$5:$BC$5))</f>
        <v>0.57437455289470007</v>
      </c>
      <c r="U51" s="377">
        <f>INDEX(Makrodata!AB$7:AB$58,MATCH($A$51,Makrodata!$D$5:$BC$5))</f>
        <v>0.58586204395259411</v>
      </c>
      <c r="V51" s="377">
        <f>INDEX(Makrodata!AC$7:AC$58,MATCH($A$51,Makrodata!$D$5:$BC$5))</f>
        <v>0.59757928483164602</v>
      </c>
      <c r="W51" s="377">
        <f>INDEX(Makrodata!AD$7:AD$58,MATCH($A$51,Makrodata!$D$5:$BC$5))</f>
        <v>0.60953087052827892</v>
      </c>
      <c r="X51" s="377">
        <f>INDEX(Makrodata!AE$7:AE$58,MATCH($A$51,Makrodata!$D$5:$BC$5))</f>
        <v>0.62172148793884452</v>
      </c>
      <c r="Y51" s="377">
        <f>INDEX(Makrodata!AF$7:AF$58,MATCH($A$51,Makrodata!$D$5:$BC$5))</f>
        <v>0.63415591769762147</v>
      </c>
      <c r="Z51" s="377">
        <f>INDEX(Makrodata!AG$7:AG$58,MATCH($A$51,Makrodata!$D$5:$BC$5))</f>
        <v>0.64683903605157389</v>
      </c>
      <c r="AA51" s="377">
        <f>INDEX(Makrodata!AH$7:AH$58,MATCH($A$51,Makrodata!$D$5:$BC$5))</f>
        <v>0.65977581677260533</v>
      </c>
      <c r="AB51" s="377">
        <f>INDEX(Makrodata!AI$7:AI$58,MATCH($A$51,Makrodata!$D$5:$BC$5))</f>
        <v>0.67297133310805746</v>
      </c>
      <c r="AC51" s="377">
        <f>INDEX(Makrodata!AJ$7:AJ$58,MATCH($A$51,Makrodata!$D$5:$BC$5))</f>
        <v>0.68643075977021861</v>
      </c>
      <c r="AD51" s="377">
        <f>INDEX(Makrodata!AK$7:AK$58,MATCH($A$51,Makrodata!$D$5:$BC$5))</f>
        <v>0.70015937496562297</v>
      </c>
      <c r="AE51" s="377">
        <f>INDEX(Makrodata!AL$7:AL$58,MATCH($A$51,Makrodata!$D$5:$BC$5))</f>
        <v>0.71416256246493548</v>
      </c>
      <c r="AF51" s="377">
        <f>INDEX(Makrodata!AM$7:AM$58,MATCH($A$51,Makrodata!$D$5:$BC$5))</f>
        <v>0.72844581371423422</v>
      </c>
      <c r="AG51" s="377">
        <f>INDEX(Makrodata!AN$7:AN$58,MATCH($A$51,Makrodata!$D$5:$BC$5))</f>
        <v>0.74301472998851892</v>
      </c>
      <c r="AH51" s="377">
        <f>INDEX(Makrodata!AO$7:AO$58,MATCH($A$51,Makrodata!$D$5:$BC$5))</f>
        <v>0.75787502458828926</v>
      </c>
      <c r="AI51" s="377">
        <f>INDEX(Makrodata!AP$7:AP$58,MATCH($A$51,Makrodata!$D$5:$BC$5))</f>
        <v>0.77303252508005504</v>
      </c>
      <c r="AJ51" s="377">
        <f>INDEX(Makrodata!AQ$7:AQ$58,MATCH($A$51,Makrodata!$D$5:$BC$5))</f>
        <v>0.7884931755816561</v>
      </c>
      <c r="AK51" s="377">
        <f>INDEX(Makrodata!AR$7:AR$58,MATCH($A$51,Makrodata!$D$5:$BC$5))</f>
        <v>0.80426303909328922</v>
      </c>
      <c r="AL51" s="377">
        <f>INDEX(Makrodata!AS$7:AS$58,MATCH($A$51,Makrodata!$D$5:$BC$5))</f>
        <v>0.82034829987515501</v>
      </c>
      <c r="AM51" s="377">
        <f>INDEX(Makrodata!AT$7:AT$58,MATCH($A$51,Makrodata!$D$5:$BC$5))</f>
        <v>0.83675526587265814</v>
      </c>
      <c r="AN51" s="377">
        <f>INDEX(Makrodata!AU$7:AU$58,MATCH($A$51,Makrodata!$D$5:$BC$5))</f>
        <v>0.85349037119011129</v>
      </c>
      <c r="AO51" s="377">
        <f>INDEX(Makrodata!AV$7:AV$58,MATCH($A$51,Makrodata!$D$5:$BC$5))</f>
        <v>0.87056017861391355</v>
      </c>
      <c r="AP51" s="377">
        <f>INDEX(Makrodata!AW$7:AW$58,MATCH($A$51,Makrodata!$D$5:$BC$5))</f>
        <v>0.88797138218619187</v>
      </c>
      <c r="AQ51" s="377">
        <f>INDEX(Makrodata!AX$7:AX$58,MATCH($A$51,Makrodata!$D$5:$BC$5))</f>
        <v>0.90573080982991572</v>
      </c>
      <c r="AR51" s="377">
        <f>INDEX(Makrodata!AY$7:AY$58,MATCH($A$51,Makrodata!$D$5:$BC$5))</f>
        <v>0.92384542602651409</v>
      </c>
      <c r="AS51" s="377">
        <f>INDEX(Makrodata!AZ$7:AZ$58,MATCH($A$51,Makrodata!$D$5:$BC$5))</f>
        <v>0.94232233454704439</v>
      </c>
      <c r="AT51" s="377">
        <f>INDEX(Makrodata!BA$7:BA$58,MATCH($A$51,Makrodata!$D$5:$BC$5))</f>
        <v>0.96116878123798533</v>
      </c>
      <c r="AU51" s="377">
        <f>INDEX(Makrodata!BB$7:BB$58,MATCH($A$51,Makrodata!$D$5:$BC$5))</f>
        <v>0.98039215686274506</v>
      </c>
      <c r="AV51" s="378">
        <f>INDEX(Makrodata!BC$7:BC$58,MATCH($A$51,Makrodata!$D$5:$BC$5))</f>
        <v>1</v>
      </c>
    </row>
    <row r="52" spans="1:48" s="17" customFormat="1">
      <c r="A52" s="392">
        <f>IF(Výpočty!$F$2=1,A51+1,Indexace!A51+1)</f>
        <v>2053</v>
      </c>
      <c r="B52" s="322" t="s">
        <v>10</v>
      </c>
      <c r="C52" s="377">
        <f>INDEX(Makrodata!J$7:J$58,MATCH($A$52,Makrodata!$D$5:$BC$5))</f>
        <v>0.40479740125651087</v>
      </c>
      <c r="D52" s="377">
        <f>INDEX(Makrodata!K$7:K$58,MATCH($A$52,Makrodata!$D$5:$BC$5))</f>
        <v>0.4149173362879236</v>
      </c>
      <c r="E52" s="377">
        <f>INDEX(Makrodata!L$7:L$58,MATCH($A$52,Makrodata!$D$5:$BC$5))</f>
        <v>0.4265350217039855</v>
      </c>
      <c r="F52" s="377">
        <f>INDEX(Makrodata!M$7:M$58,MATCH($A$52,Makrodata!$D$5:$BC$5))</f>
        <v>0.45340672807133658</v>
      </c>
      <c r="G52" s="377">
        <f>INDEX(Makrodata!N$7:N$58,MATCH($A$52,Makrodata!$D$5:$BC$5))</f>
        <v>0.45794079535204996</v>
      </c>
      <c r="H52" s="377">
        <f>INDEX(Makrodata!O$7:O$58,MATCH($A$52,Makrodata!$D$5:$BC$5))</f>
        <v>0.46480990728233068</v>
      </c>
      <c r="I52" s="377">
        <f>INDEX(Makrodata!P$7:P$58,MATCH($A$52,Makrodata!$D$5:$BC$5))</f>
        <v>0.47364129552069489</v>
      </c>
      <c r="J52" s="377">
        <f>INDEX(Makrodata!Q$7:Q$58,MATCH($A$52,Makrodata!$D$5:$BC$5))</f>
        <v>0.48927145827287777</v>
      </c>
      <c r="K52" s="377">
        <f>INDEX(Makrodata!R$7:R$58,MATCH($A$52,Makrodata!$D$5:$BC$5))</f>
        <v>0.49612125868869805</v>
      </c>
      <c r="L52" s="377">
        <f>INDEX(Makrodata!S$7:S$58,MATCH($A$52,Makrodata!$D$5:$BC$5))</f>
        <v>0.49810574372345284</v>
      </c>
      <c r="M52" s="377">
        <f>INDEX(Makrodata!T$7:T$58,MATCH($A$52,Makrodata!$D$5:$BC$5))</f>
        <v>0.49960006095462317</v>
      </c>
      <c r="N52" s="377">
        <f>INDEX(Makrodata!U$7:U$58,MATCH($A$52,Makrodata!$D$5:$BC$5))</f>
        <v>0.5030972613813055</v>
      </c>
      <c r="O52" s="377">
        <f>INDEX(Makrodata!V$7:V$58,MATCH($A$52,Makrodata!$D$5:$BC$5))</f>
        <v>0.51567469291583812</v>
      </c>
      <c r="P52" s="377">
        <f>INDEX(Makrodata!W$7:W$58,MATCH($A$52,Makrodata!$D$5:$BC$5))</f>
        <v>0.52650386146707062</v>
      </c>
      <c r="Q52" s="377">
        <f>INDEX(Makrodata!X$7:X$58,MATCH($A$52,Makrodata!$D$5:$BC$5))</f>
        <v>0.54124596958814863</v>
      </c>
      <c r="R52" s="377">
        <f>INDEX(Makrodata!Y$7:Y$58,MATCH($A$52,Makrodata!$D$5:$BC$5))</f>
        <v>0.55207088897991163</v>
      </c>
      <c r="S52" s="377">
        <f>INDEX(Makrodata!Z$7:Z$58,MATCH($A$52,Makrodata!$D$5:$BC$5))</f>
        <v>0.56311230675950985</v>
      </c>
      <c r="T52" s="377">
        <f>INDEX(Makrodata!AA$7:AA$58,MATCH($A$52,Makrodata!$D$5:$BC$5))</f>
        <v>0.57437455289470007</v>
      </c>
      <c r="U52" s="377">
        <f>INDEX(Makrodata!AB$7:AB$58,MATCH($A$52,Makrodata!$D$5:$BC$5))</f>
        <v>0.58586204395259411</v>
      </c>
      <c r="V52" s="377">
        <f>INDEX(Makrodata!AC$7:AC$58,MATCH($A$52,Makrodata!$D$5:$BC$5))</f>
        <v>0.59757928483164602</v>
      </c>
      <c r="W52" s="377">
        <f>INDEX(Makrodata!AD$7:AD$58,MATCH($A$52,Makrodata!$D$5:$BC$5))</f>
        <v>0.60953087052827892</v>
      </c>
      <c r="X52" s="377">
        <f>INDEX(Makrodata!AE$7:AE$58,MATCH($A$52,Makrodata!$D$5:$BC$5))</f>
        <v>0.62172148793884452</v>
      </c>
      <c r="Y52" s="377">
        <f>INDEX(Makrodata!AF$7:AF$58,MATCH($A$52,Makrodata!$D$5:$BC$5))</f>
        <v>0.63415591769762147</v>
      </c>
      <c r="Z52" s="377">
        <f>INDEX(Makrodata!AG$7:AG$58,MATCH($A$52,Makrodata!$D$5:$BC$5))</f>
        <v>0.64683903605157389</v>
      </c>
      <c r="AA52" s="377">
        <f>INDEX(Makrodata!AH$7:AH$58,MATCH($A$52,Makrodata!$D$5:$BC$5))</f>
        <v>0.65977581677260533</v>
      </c>
      <c r="AB52" s="377">
        <f>INDEX(Makrodata!AI$7:AI$58,MATCH($A$52,Makrodata!$D$5:$BC$5))</f>
        <v>0.67297133310805746</v>
      </c>
      <c r="AC52" s="377">
        <f>INDEX(Makrodata!AJ$7:AJ$58,MATCH($A$52,Makrodata!$D$5:$BC$5))</f>
        <v>0.68643075977021861</v>
      </c>
      <c r="AD52" s="377">
        <f>INDEX(Makrodata!AK$7:AK$58,MATCH($A$52,Makrodata!$D$5:$BC$5))</f>
        <v>0.70015937496562297</v>
      </c>
      <c r="AE52" s="377">
        <f>INDEX(Makrodata!AL$7:AL$58,MATCH($A$52,Makrodata!$D$5:$BC$5))</f>
        <v>0.71416256246493548</v>
      </c>
      <c r="AF52" s="377">
        <f>INDEX(Makrodata!AM$7:AM$58,MATCH($A$52,Makrodata!$D$5:$BC$5))</f>
        <v>0.72844581371423422</v>
      </c>
      <c r="AG52" s="377">
        <f>INDEX(Makrodata!AN$7:AN$58,MATCH($A$52,Makrodata!$D$5:$BC$5))</f>
        <v>0.74301472998851892</v>
      </c>
      <c r="AH52" s="377">
        <f>INDEX(Makrodata!AO$7:AO$58,MATCH($A$52,Makrodata!$D$5:$BC$5))</f>
        <v>0.75787502458828926</v>
      </c>
      <c r="AI52" s="377">
        <f>INDEX(Makrodata!AP$7:AP$58,MATCH($A$52,Makrodata!$D$5:$BC$5))</f>
        <v>0.77303252508005504</v>
      </c>
      <c r="AJ52" s="377">
        <f>INDEX(Makrodata!AQ$7:AQ$58,MATCH($A$52,Makrodata!$D$5:$BC$5))</f>
        <v>0.7884931755816561</v>
      </c>
      <c r="AK52" s="377">
        <f>INDEX(Makrodata!AR$7:AR$58,MATCH($A$52,Makrodata!$D$5:$BC$5))</f>
        <v>0.80426303909328922</v>
      </c>
      <c r="AL52" s="377">
        <f>INDEX(Makrodata!AS$7:AS$58,MATCH($A$52,Makrodata!$D$5:$BC$5))</f>
        <v>0.82034829987515501</v>
      </c>
      <c r="AM52" s="377">
        <f>INDEX(Makrodata!AT$7:AT$58,MATCH($A$52,Makrodata!$D$5:$BC$5))</f>
        <v>0.83675526587265814</v>
      </c>
      <c r="AN52" s="377">
        <f>INDEX(Makrodata!AU$7:AU$58,MATCH($A$52,Makrodata!$D$5:$BC$5))</f>
        <v>0.85349037119011129</v>
      </c>
      <c r="AO52" s="377">
        <f>INDEX(Makrodata!AV$7:AV$58,MATCH($A$52,Makrodata!$D$5:$BC$5))</f>
        <v>0.87056017861391355</v>
      </c>
      <c r="AP52" s="377">
        <f>INDEX(Makrodata!AW$7:AW$58,MATCH($A$52,Makrodata!$D$5:$BC$5))</f>
        <v>0.88797138218619187</v>
      </c>
      <c r="AQ52" s="377">
        <f>INDEX(Makrodata!AX$7:AX$58,MATCH($A$52,Makrodata!$D$5:$BC$5))</f>
        <v>0.90573080982991572</v>
      </c>
      <c r="AR52" s="377">
        <f>INDEX(Makrodata!AY$7:AY$58,MATCH($A$52,Makrodata!$D$5:$BC$5))</f>
        <v>0.92384542602651409</v>
      </c>
      <c r="AS52" s="377">
        <f>INDEX(Makrodata!AZ$7:AZ$58,MATCH($A$52,Makrodata!$D$5:$BC$5))</f>
        <v>0.94232233454704439</v>
      </c>
      <c r="AT52" s="377">
        <f>INDEX(Makrodata!BA$7:BA$58,MATCH($A$52,Makrodata!$D$5:$BC$5))</f>
        <v>0.96116878123798533</v>
      </c>
      <c r="AU52" s="377">
        <f>INDEX(Makrodata!BB$7:BB$58,MATCH($A$52,Makrodata!$D$5:$BC$5))</f>
        <v>0.98039215686274506</v>
      </c>
      <c r="AV52" s="378">
        <f>INDEX(Makrodata!BC$7:BC$58,MATCH($A$52,Makrodata!$D$5:$BC$5))</f>
        <v>1</v>
      </c>
    </row>
    <row r="53" spans="1:48">
      <c r="H53" s="49"/>
      <c r="I53" s="49"/>
    </row>
    <row r="54" spans="1:48" hidden="1">
      <c r="A54" s="385"/>
      <c r="B54" s="30"/>
      <c r="H54" s="49"/>
      <c r="I54" s="49"/>
    </row>
    <row r="55" spans="1:48" hidden="1">
      <c r="H55" s="49"/>
      <c r="I55" s="49"/>
    </row>
    <row r="56" spans="1:48" hidden="1">
      <c r="H56" s="49"/>
      <c r="I56" s="49"/>
    </row>
    <row r="57" spans="1:48" hidden="1">
      <c r="H57" s="49"/>
      <c r="I57" s="49"/>
    </row>
    <row r="58" spans="1:48" hidden="1">
      <c r="H58" s="49"/>
      <c r="I58" s="49"/>
    </row>
    <row r="59" spans="1:48" hidden="1">
      <c r="H59" s="49"/>
      <c r="I59" s="49"/>
    </row>
    <row r="60" spans="1:48" hidden="1">
      <c r="H60" s="49"/>
      <c r="I60" s="49"/>
    </row>
    <row r="61" spans="1:48" hidden="1">
      <c r="H61" s="49"/>
      <c r="I61" s="49"/>
    </row>
    <row r="62" spans="1:48" hidden="1">
      <c r="H62" s="49"/>
      <c r="I62" s="49"/>
    </row>
    <row r="63" spans="1:48" hidden="1">
      <c r="H63" s="49"/>
      <c r="I63" s="49"/>
    </row>
    <row r="64" spans="1:48" hidden="1">
      <c r="H64" s="49"/>
      <c r="I64" s="49"/>
    </row>
    <row r="65" spans="8:9" hidden="1">
      <c r="H65" s="49"/>
      <c r="I65" s="49"/>
    </row>
    <row r="66" spans="8:9" hidden="1">
      <c r="H66" s="49"/>
      <c r="I66" s="49"/>
    </row>
    <row r="67" spans="8:9" hidden="1">
      <c r="H67" s="49"/>
      <c r="I67" s="49"/>
    </row>
    <row r="68" spans="8:9" hidden="1">
      <c r="H68" s="49"/>
      <c r="I68" s="49"/>
    </row>
    <row r="69" spans="8:9" hidden="1">
      <c r="H69" s="49"/>
      <c r="I69" s="49"/>
    </row>
    <row r="70" spans="8:9" hidden="1">
      <c r="H70" s="49"/>
      <c r="I70" s="49"/>
    </row>
    <row r="71" spans="8:9" hidden="1">
      <c r="H71" s="49"/>
      <c r="I71" s="49"/>
    </row>
    <row r="72" spans="8:9" hidden="1">
      <c r="H72" s="49"/>
      <c r="I72" s="49"/>
    </row>
    <row r="73" spans="8:9" hidden="1">
      <c r="H73" s="49"/>
      <c r="I73" s="49"/>
    </row>
    <row r="74" spans="8:9" hidden="1">
      <c r="H74" s="49"/>
      <c r="I74" s="49"/>
    </row>
    <row r="75" spans="8:9" hidden="1">
      <c r="H75" s="49"/>
      <c r="I75" s="49"/>
    </row>
    <row r="76" spans="8:9" hidden="1"/>
    <row r="77" spans="8:9" hidden="1"/>
    <row r="78" spans="8:9" hidden="1"/>
    <row r="79" spans="8:9" hidden="1"/>
    <row r="80" spans="8:9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</sheetData>
  <sheetProtection algorithmName="SHA-512" hashValue="0p2LYzjUkIBBwgPmpqan4jGPrpDHIGpiIhYpxUTnT+ZxOs9wF6z8wn04b2B58OJtGsl5R7iSqW8Jl3oAusaxqA==" saltValue="U3p+Ik+Szmfum1PIYGjm5w==" spinCount="100000" sheet="1" objects="1" scenarios="1"/>
  <pageMargins left="0.23622047244094491" right="0.23622047244094491" top="0.74803149606299213" bottom="0.74803149606299213" header="0.31496062992125984" footer="0.31496062992125984"/>
  <pageSetup paperSize="9" scale="29" fitToHeight="0" orientation="landscape" r:id="rId1"/>
  <headerFooter>
    <oddHeader>&amp;L&amp;"-,Tučné"&amp;9Nástroj pro výpočet udržitelnosti projektů Prioritní osy 1 Operačního programu Životní prostředí 2014 - 2020</oddHeader>
    <oddFooter>&amp;L&amp;"-,Tučné"&amp;9List "Indexace"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</vt:i4>
      </vt:variant>
    </vt:vector>
  </HeadingPairs>
  <TitlesOfParts>
    <vt:vector size="17" baseType="lpstr">
      <vt:lpstr>Info</vt:lpstr>
      <vt:lpstr>Základní vstupní data</vt:lpstr>
      <vt:lpstr>Provozní náklady VaK-ex post</vt:lpstr>
      <vt:lpstr>Výpočty</vt:lpstr>
      <vt:lpstr>Udržitelnost</vt:lpstr>
      <vt:lpstr>Grafy</vt:lpstr>
      <vt:lpstr>Výstupy pro SFŽP</vt:lpstr>
      <vt:lpstr>Návrh PFO</vt:lpstr>
      <vt:lpstr>Indexace</vt:lpstr>
      <vt:lpstr>Makrodata</vt:lpstr>
      <vt:lpstr>Monitoring</vt:lpstr>
      <vt:lpstr>Grafy!Oblast_tisku</vt:lpstr>
      <vt:lpstr>Info!Oblast_tisku</vt:lpstr>
      <vt:lpstr>'Návrh PFO'!Oblast_tisku</vt:lpstr>
      <vt:lpstr>Udržitelnost!Oblast_tisku</vt:lpstr>
      <vt:lpstr>'Výstupy pro SFŽP'!Oblast_tisku</vt:lpstr>
      <vt:lpstr>'Základní vstupní data'!Oblast_tisku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Gabriela.Krivankova@sfzp.cz</dc:creator>
  <cp:lastModifiedBy>Tetíková Eva, Mgr.</cp:lastModifiedBy>
  <cp:lastPrinted>2015-12-01T16:51:40Z</cp:lastPrinted>
  <dcterms:created xsi:type="dcterms:W3CDTF">2014-07-04T09:46:23Z</dcterms:created>
  <dcterms:modified xsi:type="dcterms:W3CDTF">2022-12-22T20:31:52Z</dcterms:modified>
</cp:coreProperties>
</file>